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VENTARIO" sheetId="1" r:id="rId4"/>
    <sheet state="visible" name="Hoja1" sheetId="2" r:id="rId5"/>
    <sheet state="visible" name="PRECIOS GOLOMAX" sheetId="3" r:id="rId6"/>
    <sheet state="visible" name="LISTAS" sheetId="4" r:id="rId7"/>
    <sheet state="visible" name="PROMOCIONES" sheetId="5" r:id="rId8"/>
    <sheet state="visible" name="INSUMOS" sheetId="6" r:id="rId9"/>
    <sheet state="visible" name="VENEZOLANO" sheetId="7" r:id="rId10"/>
    <sheet state="visible" name="FRIGOR" sheetId="8" r:id="rId11"/>
    <sheet state="visible" name="NORNES" sheetId="9" r:id="rId12"/>
    <sheet state="visible" name="OSLE" sheetId="10" r:id="rId13"/>
    <sheet state="visible" name="DICOSPA" sheetId="11" r:id="rId14"/>
    <sheet state="visible" name="LADIAR" sheetId="12" r:id="rId15"/>
    <sheet state="visible" name="MONDELEZ" sheetId="13" r:id="rId16"/>
    <sheet state="visible" name="GOLOMAX" sheetId="14" r:id="rId17"/>
    <sheet state="visible" name="POP SALADO" sheetId="15" r:id="rId18"/>
    <sheet state="visible" name="YAMANIL" sheetId="16" r:id="rId19"/>
    <sheet state="visible" name="AGUANORT" sheetId="17" r:id="rId20"/>
    <sheet state="visible" name="BAI" sheetId="18" r:id="rId21"/>
    <sheet state="visible" name="HC-LASVEGAS" sheetId="19" r:id="rId22"/>
    <sheet state="visible" name="DOBLE COLA" sheetId="20" r:id="rId23"/>
    <sheet state="visible" name="SPEED" sheetId="21" r:id="rId24"/>
    <sheet state="visible" name="MAYORISTA" sheetId="22" r:id="rId25"/>
    <sheet state="visible" name="QUENTO" sheetId="23" r:id="rId26"/>
    <sheet state="visible" name="GRANEL" sheetId="24" r:id="rId27"/>
  </sheets>
  <definedNames>
    <definedName localSheetId="0" name="DatosExternos_1">INVENTARIO!$A$1:$L$1226</definedName>
  </definedNames>
  <calcPr/>
  <extLst>
    <ext uri="GoogleSheetsCustomDataVersion2">
      <go:sheetsCustomData xmlns:go="http://customooxmlschemas.google.com/" r:id="rId28" roundtripDataChecksum="taNGoiWmqyMqpounsw9KshJxevWbIcwAzzLgfzxPAGg="/>
    </ext>
  </extLst>
</workbook>
</file>

<file path=xl/sharedStrings.xml><?xml version="1.0" encoding="utf-8"?>
<sst xmlns="http://schemas.openxmlformats.org/spreadsheetml/2006/main" count="28963" uniqueCount="12433">
  <si>
    <t>Codigo</t>
  </si>
  <si>
    <t>Descripcion</t>
  </si>
  <si>
    <t>Proveedor</t>
  </si>
  <si>
    <t>Rubro</t>
  </si>
  <si>
    <t>Stock</t>
  </si>
  <si>
    <t>StockReal</t>
  </si>
  <si>
    <t>DifStock</t>
  </si>
  <si>
    <t>FechaVenc</t>
  </si>
  <si>
    <t>Costo</t>
  </si>
  <si>
    <t>Precio</t>
  </si>
  <si>
    <t>InventCosto</t>
  </si>
  <si>
    <t>InventPrecio</t>
  </si>
  <si>
    <t>1000</t>
  </si>
  <si>
    <t>RECARGA / SUBE</t>
  </si>
  <si>
    <t>INTERNO</t>
  </si>
  <si>
    <t>KIOSCO</t>
  </si>
  <si>
    <t>1001</t>
  </si>
  <si>
    <t>SANDWICH DE MIGA</t>
  </si>
  <si>
    <t>PROMOCIONES</t>
  </si>
  <si>
    <t>1002</t>
  </si>
  <si>
    <t>PEBETE</t>
  </si>
  <si>
    <t>1003</t>
  </si>
  <si>
    <t>CHIP CELULAR</t>
  </si>
  <si>
    <t>OPERADORAS CELULARES</t>
  </si>
  <si>
    <t>1004</t>
  </si>
  <si>
    <t>TEQUEÑOS FRITOS X 4</t>
  </si>
  <si>
    <t>1005</t>
  </si>
  <si>
    <t>TARJETA SUBE</t>
  </si>
  <si>
    <t>1006</t>
  </si>
  <si>
    <t>TEQUEÑOS FRITOS X 6</t>
  </si>
  <si>
    <t>1012</t>
  </si>
  <si>
    <t>TEQUEÑOS FRITOS X 12</t>
  </si>
  <si>
    <t>2001</t>
  </si>
  <si>
    <t>CUCHARITA SUNDAE BLANCA</t>
  </si>
  <si>
    <t>PAPELERA WALTER</t>
  </si>
  <si>
    <t>INSUMOS</t>
  </si>
  <si>
    <t>2002</t>
  </si>
  <si>
    <t>VASO PLASTICO 180 ML</t>
  </si>
  <si>
    <t>2003</t>
  </si>
  <si>
    <t>SORBETE</t>
  </si>
  <si>
    <t>2004</t>
  </si>
  <si>
    <t>CAJA HAMBURG CHICA (TEQ X 4)</t>
  </si>
  <si>
    <t>2005</t>
  </si>
  <si>
    <t>CAJA HAMBURG GRANDE (TEQ X 6)</t>
  </si>
  <si>
    <t>2006</t>
  </si>
  <si>
    <t>CAJA SANDW DOBLE XL (TEQ X 12)</t>
  </si>
  <si>
    <t>2007</t>
  </si>
  <si>
    <t>POTE NATURAL 25CC CON TAPA (SALSA)</t>
  </si>
  <si>
    <t>2008</t>
  </si>
  <si>
    <t>BOLSA CAMISETA 40X50</t>
  </si>
  <si>
    <t>2009</t>
  </si>
  <si>
    <t>BOLSA CAMISETA 30X40</t>
  </si>
  <si>
    <t>2010</t>
  </si>
  <si>
    <t>BOLSA PEDIDOS YA GRANDE</t>
  </si>
  <si>
    <t>PEDIDOS YA</t>
  </si>
  <si>
    <t>2011</t>
  </si>
  <si>
    <t>BOLSA PEDIDOS YA CHICA</t>
  </si>
  <si>
    <t>2012</t>
  </si>
  <si>
    <t>ACEITE GALON</t>
  </si>
  <si>
    <t>MAYORISTA</t>
  </si>
  <si>
    <t>7899975800820</t>
  </si>
  <si>
    <t>OREO SANDWICH</t>
  </si>
  <si>
    <t>NORNES</t>
  </si>
  <si>
    <t>ALMACEN</t>
  </si>
  <si>
    <t>7899975800509</t>
  </si>
  <si>
    <t>OREO SANDWICH OCTOGONOS</t>
  </si>
  <si>
    <t>7613035242746</t>
  </si>
  <si>
    <t>EPA CRUNCHY</t>
  </si>
  <si>
    <t>7613035242524</t>
  </si>
  <si>
    <t>EPA DDL MAX</t>
  </si>
  <si>
    <t>7613035242500</t>
  </si>
  <si>
    <t>EPA ROCKER</t>
  </si>
  <si>
    <t>7798304841506</t>
  </si>
  <si>
    <t>EPA RUBI</t>
  </si>
  <si>
    <t>7899975801964</t>
  </si>
  <si>
    <t>KIT KAT</t>
  </si>
  <si>
    <t>7798304841544</t>
  </si>
  <si>
    <t>MILKA STICK</t>
  </si>
  <si>
    <t>7899975800790</t>
  </si>
  <si>
    <t>MEGA ALMENDRA</t>
  </si>
  <si>
    <t>7899975802091</t>
  </si>
  <si>
    <t>MEGA CHEESECAKE</t>
  </si>
  <si>
    <t>7891000100660</t>
  </si>
  <si>
    <t>MEGA CLASICO</t>
  </si>
  <si>
    <t>7891000100622</t>
  </si>
  <si>
    <t>MEGA TRUFA BLANCO</t>
  </si>
  <si>
    <t>7899975800813</t>
  </si>
  <si>
    <t>OREO PALITO</t>
  </si>
  <si>
    <t>7798304841575</t>
  </si>
  <si>
    <t>OREO TACITA</t>
  </si>
  <si>
    <t>7613035745414</t>
  </si>
  <si>
    <t>LUXOR CONOAMERICANA</t>
  </si>
  <si>
    <t>7798304841476</t>
  </si>
  <si>
    <t>SIN PARAR CHOCO-DDL</t>
  </si>
  <si>
    <t>7798304841469</t>
  </si>
  <si>
    <t>SIN PARAR DDL-AMER</t>
  </si>
  <si>
    <t>7798304841483</t>
  </si>
  <si>
    <t>SIN PARAR FRUT-AMER</t>
  </si>
  <si>
    <t>7798304841513</t>
  </si>
  <si>
    <t>LA FRUTTA STICK ANANA</t>
  </si>
  <si>
    <t>7798304841520</t>
  </si>
  <si>
    <t>LA FRUTTA STICK FRUTILLA</t>
  </si>
  <si>
    <t>7798304841599</t>
  </si>
  <si>
    <t>LA FRUTTA STICK LIMONADA</t>
  </si>
  <si>
    <t>7798304840325</t>
  </si>
  <si>
    <t>LUXOR BOMBON</t>
  </si>
  <si>
    <t>7798304840080</t>
  </si>
  <si>
    <t>LUXOR DDL</t>
  </si>
  <si>
    <t>7798304841421</t>
  </si>
  <si>
    <t>TORPEDO FRUTILLA</t>
  </si>
  <si>
    <t>7798304841414</t>
  </si>
  <si>
    <t>TORPEDO LIMON</t>
  </si>
  <si>
    <t>7798304841438</t>
  </si>
  <si>
    <t>TORPEDO SLIME</t>
  </si>
  <si>
    <t>7613034901088</t>
  </si>
  <si>
    <t>FRIGOR BOMBON</t>
  </si>
  <si>
    <t>7798304841261</t>
  </si>
  <si>
    <t>NESQUIK CHOCOLATE</t>
  </si>
  <si>
    <t>7613035725300</t>
  </si>
  <si>
    <t>POPSY ESPACIAL</t>
  </si>
  <si>
    <t>7613034433978</t>
  </si>
  <si>
    <t xml:space="preserve">POPSY TUTTI-NAR </t>
  </si>
  <si>
    <t>7798304840660</t>
  </si>
  <si>
    <t>NOVELTY BOMBON AMERICANA</t>
  </si>
  <si>
    <t>7798304841216</t>
  </si>
  <si>
    <t xml:space="preserve">NOVELTY BOMBON DULCE DE LECHE C/DDL </t>
  </si>
  <si>
    <t>7798304840042</t>
  </si>
  <si>
    <t xml:space="preserve">FRIGOR ALMEND CRO </t>
  </si>
  <si>
    <t>7798304840837</t>
  </si>
  <si>
    <t>NOVELTY ALMENDRADO</t>
  </si>
  <si>
    <t>7798304840899</t>
  </si>
  <si>
    <t xml:space="preserve">NOVELTY CHOCO/DDL </t>
  </si>
  <si>
    <t>7798304840882</t>
  </si>
  <si>
    <t xml:space="preserve">NOVELTY CREMA/DDL </t>
  </si>
  <si>
    <t>7613034790194</t>
  </si>
  <si>
    <t>CHOMP ALMEDC/SSADDL</t>
  </si>
  <si>
    <t>7798304840868</t>
  </si>
  <si>
    <t>CHOMP CHOCOLATE</t>
  </si>
  <si>
    <t>7613034790156</t>
  </si>
  <si>
    <t>CHOMP DDLC/SSADDL</t>
  </si>
  <si>
    <t>7798304840851</t>
  </si>
  <si>
    <t>CHOMP HEL DDL C/ DDL &amp; ALM FROZEN</t>
  </si>
  <si>
    <t>7798304841230</t>
  </si>
  <si>
    <t>CHOMP HEL FRAMBUESA</t>
  </si>
  <si>
    <t>7798304840844</t>
  </si>
  <si>
    <t>CHOMP HEL TOFFEE C/DDL FROZEN</t>
  </si>
  <si>
    <t>7613034789839</t>
  </si>
  <si>
    <t xml:space="preserve">CHOMP TOFFEE </t>
  </si>
  <si>
    <t>77943446</t>
  </si>
  <si>
    <t>BANANITA DOLCA 14 GR</t>
  </si>
  <si>
    <t>77929235</t>
  </si>
  <si>
    <t>BANANITA DOLCA 30 GR</t>
  </si>
  <si>
    <t>7891008113952</t>
  </si>
  <si>
    <t>BOMBONES GAROTO 250 GR</t>
  </si>
  <si>
    <t>7613039352151</t>
  </si>
  <si>
    <t>BOMBONES NESTLE ESPECIALIDADES 251 GR</t>
  </si>
  <si>
    <t>7891000249239</t>
  </si>
  <si>
    <t>KIT KAT BLANCO</t>
  </si>
  <si>
    <t>7891000248829</t>
  </si>
  <si>
    <t>KIT KAT DARK</t>
  </si>
  <si>
    <t>7891000253984</t>
  </si>
  <si>
    <t>KIT KAT MINI</t>
  </si>
  <si>
    <t>7891000248799</t>
  </si>
  <si>
    <t>KIT KAT ORIGINAL</t>
  </si>
  <si>
    <t>7891000105504</t>
  </si>
  <si>
    <t>CALDO MAGGI  CARNE 2 X 9.5 GR</t>
  </si>
  <si>
    <t>7891000345290</t>
  </si>
  <si>
    <t>CALDO MAGGI  GALLINA 2 X 9.5 GR</t>
  </si>
  <si>
    <t>7891000345245</t>
  </si>
  <si>
    <t>CALDO MAGGI  VERDURAS 2 X 9.5 GR</t>
  </si>
  <si>
    <t>7790490998231</t>
  </si>
  <si>
    <t>EDULCORANTE HILERET 250 ML CLASICO</t>
  </si>
  <si>
    <t>7790490998002</t>
  </si>
  <si>
    <t>EDULCORANTE HILERET 250 ML MATE</t>
  </si>
  <si>
    <t>8445290271013</t>
  </si>
  <si>
    <t>CAFE NESCAFE DOLCA 50 GR</t>
  </si>
  <si>
    <t>844529027101</t>
  </si>
  <si>
    <t>CAFE NESCAFE DOLCA 100 GR</t>
  </si>
  <si>
    <t>8445290256355</t>
  </si>
  <si>
    <t>CAFE NESCAFE DOLCA CAPPUCCINO 125 GR</t>
  </si>
  <si>
    <t>8445290256317</t>
  </si>
  <si>
    <t>CAFE NESCAFE DOLCA CHOCO MOCHA 125 GR</t>
  </si>
  <si>
    <t>8445290271099</t>
  </si>
  <si>
    <t>CAFE NESCAFE BLACK ROAST DP 170 GR</t>
  </si>
  <si>
    <t>7891000350157</t>
  </si>
  <si>
    <t>CAFE NESCAFE TRADICION 100% LATA</t>
  </si>
  <si>
    <t>8445290995476</t>
  </si>
  <si>
    <t>CHOCOLATADA NESQUICK BANANITA</t>
  </si>
  <si>
    <t>BEBIDAS</t>
  </si>
  <si>
    <t>8445290848956</t>
  </si>
  <si>
    <t>CHOCOLATADA NESQUICK ORIGINAL</t>
  </si>
  <si>
    <t>7613287869982</t>
  </si>
  <si>
    <t>LECHE CONDENSADA NESTLE TETRA 395 GR</t>
  </si>
  <si>
    <t>7891000368626</t>
  </si>
  <si>
    <t>GALAK 80G</t>
  </si>
  <si>
    <t>VENEZOLANO</t>
  </si>
  <si>
    <t>77974389</t>
  </si>
  <si>
    <t>PARLIAMENT BOX 20 SUPER SLIMS (VIRGINIA)</t>
  </si>
  <si>
    <t>OSLE</t>
  </si>
  <si>
    <t>CIGARRILLOS</t>
  </si>
  <si>
    <t>77929891</t>
  </si>
  <si>
    <t>PARLIAMENT RCB 20</t>
  </si>
  <si>
    <t>77918482</t>
  </si>
  <si>
    <t>MARLBORO BOX 20  RED</t>
  </si>
  <si>
    <t>77905819</t>
  </si>
  <si>
    <t>MARLBORO RCB 20 GOLD</t>
  </si>
  <si>
    <t>77916433</t>
  </si>
  <si>
    <t>MARLBORO KS 20 RED</t>
  </si>
  <si>
    <t>77983343</t>
  </si>
  <si>
    <t>MARLBORO BOX 12 RED</t>
  </si>
  <si>
    <t>77968401</t>
  </si>
  <si>
    <t>MARLBORO BOX 20 VISTA CORAL FUSION XL</t>
  </si>
  <si>
    <t>77979667</t>
  </si>
  <si>
    <t>MARLBORO BOX 20 VISTA GREEN FUSION XL</t>
  </si>
  <si>
    <t>77947550</t>
  </si>
  <si>
    <t>MARLBORO BOX 20 VISTA PURPLE FUSION XL</t>
  </si>
  <si>
    <t>77978141</t>
  </si>
  <si>
    <t>MARLBORO BOX 12 VISTA PURPLE FUSION</t>
  </si>
  <si>
    <t>77941015</t>
  </si>
  <si>
    <t>MARLBORO BOX 20 VISTA BLUE XL</t>
  </si>
  <si>
    <t>77912954</t>
  </si>
  <si>
    <t>PHILIP MORRIS BOX 20</t>
  </si>
  <si>
    <t>77912879</t>
  </si>
  <si>
    <t>PHILIP MORRIS KS 20</t>
  </si>
  <si>
    <t>77981813</t>
  </si>
  <si>
    <t>PHILIP MORRIS BOX 12</t>
  </si>
  <si>
    <t>77971913</t>
  </si>
  <si>
    <t>PHILIP MORRIS BOX 12 BLUE SPIN</t>
  </si>
  <si>
    <t>77940735</t>
  </si>
  <si>
    <t>PHILIP MORRIS BOX 20 BLUE SPIN</t>
  </si>
  <si>
    <t>77988225</t>
  </si>
  <si>
    <t>MARLBORO BOX 20 CRAFTED BLUE</t>
  </si>
  <si>
    <t>77987297</t>
  </si>
  <si>
    <t>MARLBORO BOX 20 CRAFTED RED</t>
  </si>
  <si>
    <t>77987310</t>
  </si>
  <si>
    <t>MARLBORO KS 20 CRAFTED BLUE</t>
  </si>
  <si>
    <t>77969811</t>
  </si>
  <si>
    <t>MARLBORO KS 20 CRAFTED RED</t>
  </si>
  <si>
    <t>77953476</t>
  </si>
  <si>
    <t>CHESTERFIELD BOX 20 ORIGINAL</t>
  </si>
  <si>
    <t>77953513</t>
  </si>
  <si>
    <t>CHESTERFIELD KS 20 ORIGINAL</t>
  </si>
  <si>
    <t>77953483</t>
  </si>
  <si>
    <t>CHESTERFIELD BOX 10 ORIGINAL</t>
  </si>
  <si>
    <t>77982476</t>
  </si>
  <si>
    <t>CHESTERFIELD BOX 20 CORAL MOTION</t>
  </si>
  <si>
    <t>77973887</t>
  </si>
  <si>
    <t>CHESTERFIELD BOX 20 PURPLE MOTION</t>
  </si>
  <si>
    <t>77953957</t>
  </si>
  <si>
    <t>CHESTERFIELD BOX 20 BLUE MOTION</t>
  </si>
  <si>
    <t>77983916</t>
  </si>
  <si>
    <t>CHESTERFIELD KS 20 BLUE MOTION</t>
  </si>
  <si>
    <t>77953964</t>
  </si>
  <si>
    <t>CHESTERFIELD BOX 12 BLUE MOTION</t>
  </si>
  <si>
    <t>77966759</t>
  </si>
  <si>
    <t>HARMONY KS 20 DORADO NEGRO</t>
  </si>
  <si>
    <t>85954786</t>
  </si>
  <si>
    <t>FILTROS LIBELLA 6 MM X 200</t>
  </si>
  <si>
    <t>3057068056781</t>
  </si>
  <si>
    <t>FILTROS OCB 6MM X 150</t>
  </si>
  <si>
    <t>CAMEL BOX 11</t>
  </si>
  <si>
    <t>DICOSPA</t>
  </si>
  <si>
    <t>CAMEL BOX 20</t>
  </si>
  <si>
    <t>CAMEL BOX 20 BLUE</t>
  </si>
  <si>
    <t>LUCKY STRIKE BOX 12</t>
  </si>
  <si>
    <t>LUCKY STRIKE BOX 12 CONVERTIBLE</t>
  </si>
  <si>
    <t xml:space="preserve">LUCKY STRIKE BOX 12 DOUBLE PLUS </t>
  </si>
  <si>
    <t xml:space="preserve">LUCKY STRIKE BOX 12 RED MIX </t>
  </si>
  <si>
    <t>LUCKY STRIKE BOX 12 WILD MIX</t>
  </si>
  <si>
    <t>LUCKY STRIKE BOX 20</t>
  </si>
  <si>
    <t>LUCKY STRIKE BOX 20 CONVERTIBLE</t>
  </si>
  <si>
    <t>LUCKY STRIKE BOX 20 ORIGEN CONVERTIBLE</t>
  </si>
  <si>
    <t>LUCKY STRIKE BOX 20 ORIGEN RED</t>
  </si>
  <si>
    <t xml:space="preserve">LUCKY STRIKE BOX 20 PARIS </t>
  </si>
  <si>
    <t>LUCKY STRIKE BOX 20 XL DOUBLE PLUS</t>
  </si>
  <si>
    <t>LUCKY STRIKE BOX 20 XL PURPLE MIX</t>
  </si>
  <si>
    <t>LUCKY STRIKE BOX 20 XL RED MIX</t>
  </si>
  <si>
    <t>LUCKY STRIKE KS 20</t>
  </si>
  <si>
    <t>LUCKY STRIKE KS 20 CONVERTIBLE</t>
  </si>
  <si>
    <t>LUCKY STRIKE KS 20 SILVER</t>
  </si>
  <si>
    <t>ROTHMANS BOX 12 CONVERTIBLE</t>
  </si>
  <si>
    <t>ROTHMANS BOX 12 RED</t>
  </si>
  <si>
    <t>ROTHMANS BOX 20 XL 43/70</t>
  </si>
  <si>
    <t>ROTHMANS BOX 20 XL CONVERTIBLE</t>
  </si>
  <si>
    <t>ROTHMANS BOX 20 XL PURPLE</t>
  </si>
  <si>
    <t>ROTHMANS BOX 20 XL RED</t>
  </si>
  <si>
    <t>ROTHMANS KS 20 CONVERTIBLE</t>
  </si>
  <si>
    <t>ROTHMANS KS 20 RED</t>
  </si>
  <si>
    <t>ROTHMANS SC 20 CIGARRITOS</t>
  </si>
  <si>
    <t>WINSTON BOX 20</t>
  </si>
  <si>
    <t>7790040129764</t>
  </si>
  <si>
    <t>ALF MINI X 6 BON O BON</t>
  </si>
  <si>
    <t>LADIAR-DAIANA</t>
  </si>
  <si>
    <t>7790040141186</t>
  </si>
  <si>
    <t>ALF SIMPLE BAGLEY B</t>
  </si>
  <si>
    <t>LADIAR-CARLA</t>
  </si>
  <si>
    <t>7790040141179</t>
  </si>
  <si>
    <t>ALF SIMPLE BAGLEY N</t>
  </si>
  <si>
    <t>7790040613706</t>
  </si>
  <si>
    <t>ALF SIMPLE BON O BON 40 GR</t>
  </si>
  <si>
    <t>7790040613607</t>
  </si>
  <si>
    <t>ALF SIMPLE BON O BON 40 GR BLANCO</t>
  </si>
  <si>
    <t>7790040484801</t>
  </si>
  <si>
    <t>ALF SIMPLE TOFI</t>
  </si>
  <si>
    <t>7790040953703</t>
  </si>
  <si>
    <t xml:space="preserve">ALF SIMPLE TOFI BLANCO </t>
  </si>
  <si>
    <t>7790040133570</t>
  </si>
  <si>
    <t xml:space="preserve">ALF TRIPLE AGUILA MINITORTA BLANCO </t>
  </si>
  <si>
    <t>7790040133594</t>
  </si>
  <si>
    <t xml:space="preserve">ALF TRIPLE AGUILA MINITORTA BROWNIE </t>
  </si>
  <si>
    <t>7790040133587</t>
  </si>
  <si>
    <t xml:space="preserve">ALF TRIPLE AGUILA MINITORTA CLASICA </t>
  </si>
  <si>
    <t>7790040133600</t>
  </si>
  <si>
    <t xml:space="preserve">ALF TRIPLE AGUILA MINITORTA COCO </t>
  </si>
  <si>
    <t>7790040991910</t>
  </si>
  <si>
    <t>ALF TRIPLE BAGLEY 3.0 B</t>
  </si>
  <si>
    <t>7790040375000</t>
  </si>
  <si>
    <t>ALF TRIPLE BAGLEY 3.0 N</t>
  </si>
  <si>
    <t>7790040614000</t>
  </si>
  <si>
    <t>ALF TRIPLE BON O BON</t>
  </si>
  <si>
    <t>7790040659605</t>
  </si>
  <si>
    <t>ALF TRIPLE COFLER BLOCK</t>
  </si>
  <si>
    <t>7790580134099</t>
  </si>
  <si>
    <t>BUTTER TOFFEES</t>
  </si>
  <si>
    <t>7790580141356</t>
  </si>
  <si>
    <t>CARAM DURO HALLOWEEN BLOODY MONSTER</t>
  </si>
  <si>
    <t>7790580118273</t>
  </si>
  <si>
    <t>CARAM DURO</t>
  </si>
  <si>
    <t>7790580128524</t>
  </si>
  <si>
    <t>CARAM DURO MINI</t>
  </si>
  <si>
    <t>7790580178208</t>
  </si>
  <si>
    <t>CARAM MASTIC</t>
  </si>
  <si>
    <t>7790580133528</t>
  </si>
  <si>
    <t>CARAMELERA EN CASA ARCOR</t>
  </si>
  <si>
    <t>7790580587307</t>
  </si>
  <si>
    <t>FLICS FRUTA</t>
  </si>
  <si>
    <t>7790580587109</t>
  </si>
  <si>
    <t>FLICS MENTA</t>
  </si>
  <si>
    <t>77916389</t>
  </si>
  <si>
    <t>TOPLINE 4 FRUTA</t>
  </si>
  <si>
    <t>77916426</t>
  </si>
  <si>
    <t>TOPLINE 4 MENTA</t>
  </si>
  <si>
    <t>77919489</t>
  </si>
  <si>
    <t>TOPLINE 4 SANDIA</t>
  </si>
  <si>
    <t>77916396</t>
  </si>
  <si>
    <t>TOPLINE 4 STRONG</t>
  </si>
  <si>
    <t>77939753</t>
  </si>
  <si>
    <t>TOPLINE SEVEN ATOMIC STRONG</t>
  </si>
  <si>
    <t>77983794</t>
  </si>
  <si>
    <t>TOPLINE SEVEN BUBBLE FUN</t>
  </si>
  <si>
    <t>77964137</t>
  </si>
  <si>
    <t>TOPLINE SEVEN FREEZING MENTHOL</t>
  </si>
  <si>
    <t>77932693</t>
  </si>
  <si>
    <t>TOPLINE SEVEN MANDARINA</t>
  </si>
  <si>
    <t>77951113</t>
  </si>
  <si>
    <t>TOPLINE SEVEN STRAWBERRY</t>
  </si>
  <si>
    <t>77931764</t>
  </si>
  <si>
    <t>TOPLINE SEVEN TURBO MINT</t>
  </si>
  <si>
    <t>7790580120573</t>
  </si>
  <si>
    <t>TOPLINE ULTRA CLEAN MINT</t>
  </si>
  <si>
    <t>7790580120702</t>
  </si>
  <si>
    <t>TOPLINE ULTRA GREEN MINT</t>
  </si>
  <si>
    <t>7790407031013</t>
  </si>
  <si>
    <t>AGUILA 100 GR TAZA</t>
  </si>
  <si>
    <t>77955821</t>
  </si>
  <si>
    <t>AGUILA 14 GR  60% CACAO</t>
  </si>
  <si>
    <t>77931528</t>
  </si>
  <si>
    <t>AGUILA 14 GR TAZA</t>
  </si>
  <si>
    <t>7790580129032</t>
  </si>
  <si>
    <t>AGUILA 150 GR 60% CACAO</t>
  </si>
  <si>
    <t>7790580124397</t>
  </si>
  <si>
    <t>AGUILA 150 GR 70% CACAO</t>
  </si>
  <si>
    <t>77977991</t>
  </si>
  <si>
    <t>ARCOR MILK 12 GR</t>
  </si>
  <si>
    <t>7790407022011</t>
  </si>
  <si>
    <t>BOCADITOS CABSHA</t>
  </si>
  <si>
    <t>7790580219000</t>
  </si>
  <si>
    <t>BOCADITOS CABSHA REGALO X 18</t>
  </si>
  <si>
    <t>77961815</t>
  </si>
  <si>
    <t>BOMBONES BON O BON BLANCO UNI</t>
  </si>
  <si>
    <t>77958921</t>
  </si>
  <si>
    <t>BOMBONES BON O BON LECHE UNI</t>
  </si>
  <si>
    <t>7790580119126</t>
  </si>
  <si>
    <t>BOMBONES BON O BON LECHE X 7</t>
  </si>
  <si>
    <t>7790580119164</t>
  </si>
  <si>
    <t>BOMBONES BON O BON SURTIDO PACK</t>
  </si>
  <si>
    <t>77971944</t>
  </si>
  <si>
    <t xml:space="preserve">BOMBONES COFLER BLOCK 16 GR </t>
  </si>
  <si>
    <t>7790580131371</t>
  </si>
  <si>
    <t>BOMBONES KIOSCO EN CASA PACK</t>
  </si>
  <si>
    <t>7790580131388</t>
  </si>
  <si>
    <t>BOMBONES SELECCION PACK</t>
  </si>
  <si>
    <t>7790580120092</t>
  </si>
  <si>
    <t xml:space="preserve">CHOCOLATIN ARCOR 25 GR 50% CACAO </t>
  </si>
  <si>
    <t>7790580607418</t>
  </si>
  <si>
    <t xml:space="preserve">CHOCOLATIN ARCOR 25 GR BLANCO </t>
  </si>
  <si>
    <t>7790580607210</t>
  </si>
  <si>
    <t xml:space="preserve">CHOCOLATIN ARCOR 25 GR CON LECHE </t>
  </si>
  <si>
    <t>7790580124960</t>
  </si>
  <si>
    <t xml:space="preserve">CHOCOLATIN ARCOR 25 GR LECHE MANI </t>
  </si>
  <si>
    <t>77958570</t>
  </si>
  <si>
    <t xml:space="preserve">CHOCOLATIN ARCOR 8 GR BLANCO </t>
  </si>
  <si>
    <t>77958563</t>
  </si>
  <si>
    <t>CHOCOLATIN ARCOR 8 GR LECHE</t>
  </si>
  <si>
    <t>7790580103378</t>
  </si>
  <si>
    <t>COFLER AIR 27 GR BLANCO</t>
  </si>
  <si>
    <t>7790580103361</t>
  </si>
  <si>
    <t>COFLER AIR 27 GR LECHE</t>
  </si>
  <si>
    <t>7790580103385</t>
  </si>
  <si>
    <t>COFLER AIR 27 GR MIXTO</t>
  </si>
  <si>
    <t>7790580127145</t>
  </si>
  <si>
    <t>COFLER AIR 30 GR BON O BON</t>
  </si>
  <si>
    <t>7790580103439</t>
  </si>
  <si>
    <t>COFLER AIR 55 GR ALMENDRAS</t>
  </si>
  <si>
    <t>7790580103415</t>
  </si>
  <si>
    <t>COFLER AIR 55 GR BLANCO</t>
  </si>
  <si>
    <t>7790580033408</t>
  </si>
  <si>
    <t>COFLER AIR 55 GR LECHE</t>
  </si>
  <si>
    <t>7790580103422</t>
  </si>
  <si>
    <t>COFLER AIR 55 GR MIXTO</t>
  </si>
  <si>
    <t>7790580116842</t>
  </si>
  <si>
    <t>COFLER AIR 55 GR TOFI</t>
  </si>
  <si>
    <t>7790580115562</t>
  </si>
  <si>
    <t xml:space="preserve">COFLER AIR 67 GR BON O BON </t>
  </si>
  <si>
    <t>77922120</t>
  </si>
  <si>
    <t xml:space="preserve">COFLER BLOCK 110 GR </t>
  </si>
  <si>
    <t>7790580105013</t>
  </si>
  <si>
    <t xml:space="preserve">COFLER BLOCK 170 GR </t>
  </si>
  <si>
    <t>7790580132750</t>
  </si>
  <si>
    <t>COFLER BLOCK 170 GR  MITI MITI</t>
  </si>
  <si>
    <t>7790580103743</t>
  </si>
  <si>
    <t xml:space="preserve">COFLER BLOCK 300 GR </t>
  </si>
  <si>
    <t>77953124</t>
  </si>
  <si>
    <t xml:space="preserve">COFLER BLOCK 38 GR </t>
  </si>
  <si>
    <t>77981912</t>
  </si>
  <si>
    <t>COFLER BLOCK 38 GR BLANCO</t>
  </si>
  <si>
    <t>7790580131319</t>
  </si>
  <si>
    <t>COFLER MACIZO 55 GR 50% CACAO</t>
  </si>
  <si>
    <t>7790580033507</t>
  </si>
  <si>
    <t>COFLER MACIZO 55 GR ALMENDRAS</t>
  </si>
  <si>
    <t>7790580103538</t>
  </si>
  <si>
    <t>COFLER MACIZO 55 GR BLANCO CHOCOLINAS</t>
  </si>
  <si>
    <t>7790580103484</t>
  </si>
  <si>
    <t>COFLER MACIZO 55 GR LECHE</t>
  </si>
  <si>
    <t>7790580103521</t>
  </si>
  <si>
    <t>COFLER MACIZO 55 GR ROCKLETS</t>
  </si>
  <si>
    <t>7790580106560</t>
  </si>
  <si>
    <t>COFLER MACIZO 55 GR TRES PLACERES</t>
  </si>
  <si>
    <t>7790580123642</t>
  </si>
  <si>
    <t xml:space="preserve">COFLER MACIZO 55 GR YOGURT FRUTILLA </t>
  </si>
  <si>
    <t>7790580133573</t>
  </si>
  <si>
    <t>HUEVITO SORPRESA ARCOR</t>
  </si>
  <si>
    <t>7790580128043</t>
  </si>
  <si>
    <t>MANI CON CHOCOLATE ARCOR 35 GR</t>
  </si>
  <si>
    <t>7790580139797</t>
  </si>
  <si>
    <t>MANI CON CHOCOLATE COFLER BLOCK 100 GR</t>
  </si>
  <si>
    <t>77947505</t>
  </si>
  <si>
    <t xml:space="preserve">MENTITAS AGUILA CHOCOLATE </t>
  </si>
  <si>
    <t>77961471</t>
  </si>
  <si>
    <t>ROCKLETON 13.5 GR</t>
  </si>
  <si>
    <t>7790580136970</t>
  </si>
  <si>
    <t>ROCKLETS CELULAR 125 GR</t>
  </si>
  <si>
    <t>7790580421007</t>
  </si>
  <si>
    <t>ROCKLETS CONFITES 20 GRS</t>
  </si>
  <si>
    <t>7790580327415</t>
  </si>
  <si>
    <t>ROCKLETS CONFITES 40 GRS</t>
  </si>
  <si>
    <t>77942432</t>
  </si>
  <si>
    <t>ROCKLETS CONFITES MINI 10 GR</t>
  </si>
  <si>
    <t>7790580136963</t>
  </si>
  <si>
    <t>ROCKLETS JOYSTICK 125 GR</t>
  </si>
  <si>
    <t>77974648</t>
  </si>
  <si>
    <t>TOFI 27 GR BLANCO</t>
  </si>
  <si>
    <t>77974631</t>
  </si>
  <si>
    <t xml:space="preserve">TOFI 27 GR LECHE </t>
  </si>
  <si>
    <t>7790580746711</t>
  </si>
  <si>
    <t>TOFI 55 GR BLANCO</t>
  </si>
  <si>
    <t>7790580746712</t>
  </si>
  <si>
    <t>TOFI 55 GR LECHE</t>
  </si>
  <si>
    <t>7790580116812</t>
  </si>
  <si>
    <t>CHUPETIN MISTER POPS CHICLE BLUE</t>
  </si>
  <si>
    <t>7790580116811</t>
  </si>
  <si>
    <t>CHUPETIN MISTER POPS CHICLE CEREZA</t>
  </si>
  <si>
    <t>7790580118112</t>
  </si>
  <si>
    <t>CHUPETIN MISTER POPS CHICLE FEST</t>
  </si>
  <si>
    <t>7790580116813</t>
  </si>
  <si>
    <t>CHUPETIN MISTER POPS CHICLE UVA</t>
  </si>
  <si>
    <t>7790580111274</t>
  </si>
  <si>
    <t>CHUPETIN MISTER POPS FRUTAL</t>
  </si>
  <si>
    <t>7790580739003</t>
  </si>
  <si>
    <t>CHUPETIN TROMPITO TWISTER</t>
  </si>
  <si>
    <t>7790040139282</t>
  </si>
  <si>
    <t>AMOR 108 GRS</t>
  </si>
  <si>
    <t>7790040128026</t>
  </si>
  <si>
    <t>CHOCOLINAS 150 GRS</t>
  </si>
  <si>
    <t>7790040116955</t>
  </si>
  <si>
    <t>COFLER BLOCK 124 GR</t>
  </si>
  <si>
    <t>7790040139411</t>
  </si>
  <si>
    <t>COQUITAS 157 GR</t>
  </si>
  <si>
    <t>7790040946101</t>
  </si>
  <si>
    <t>CRIOLLITAS MAS GRANDES 169 GRS</t>
  </si>
  <si>
    <t>7790040946309</t>
  </si>
  <si>
    <t>CRIOLLITAS MAS GRANDES SIN SAL 169 GRS</t>
  </si>
  <si>
    <t>7790040377707</t>
  </si>
  <si>
    <t>CRIOLLITAS ORIGINAL 100 GRS</t>
  </si>
  <si>
    <t>7790040377806</t>
  </si>
  <si>
    <t>CRIOLLITAS ORIGINAL 300 GRS 3 UN</t>
  </si>
  <si>
    <t>7790040133495</t>
  </si>
  <si>
    <t>MACUCAS 110GR</t>
  </si>
  <si>
    <t>7790040137912</t>
  </si>
  <si>
    <t>MANA LIVIANAS CHOCOLATADA</t>
  </si>
  <si>
    <t>7790040720206</t>
  </si>
  <si>
    <t>MANA LIVIANAS CON LECHE</t>
  </si>
  <si>
    <t>7790040720305</t>
  </si>
  <si>
    <t>MANA LIVIANAS LIMON</t>
  </si>
  <si>
    <t>7790040137837</t>
  </si>
  <si>
    <t>MANA LIVIANAS VAINILLA</t>
  </si>
  <si>
    <t>7790040133242</t>
  </si>
  <si>
    <t>MANA RELLENA CHOCOLATE</t>
  </si>
  <si>
    <t>7790040133266</t>
  </si>
  <si>
    <t>MANA RELLENA FRUTILLA</t>
  </si>
  <si>
    <t>7790040133259</t>
  </si>
  <si>
    <t>MANA RELLENA LIMON</t>
  </si>
  <si>
    <t>7790040133235</t>
  </si>
  <si>
    <t>MANA RELLENA VAINILLA</t>
  </si>
  <si>
    <t>7790040139657</t>
  </si>
  <si>
    <t>MERENGADAS FRUTILLA</t>
  </si>
  <si>
    <t>7790040139268</t>
  </si>
  <si>
    <t>RUMBA COCO 108 GRS</t>
  </si>
  <si>
    <t>7790040133488</t>
  </si>
  <si>
    <t>SONRISAS FRAMBUESA 108GR</t>
  </si>
  <si>
    <t>7790040138896</t>
  </si>
  <si>
    <t>SURTIDAS BAGLEY</t>
  </si>
  <si>
    <t>7790040138902</t>
  </si>
  <si>
    <t>SURTIDAS DIVERSION 390GR</t>
  </si>
  <si>
    <t>7790040872103</t>
  </si>
  <si>
    <t>TRAVIATA 101 GRS</t>
  </si>
  <si>
    <t>7790040872202</t>
  </si>
  <si>
    <t>TRAVIATA 303 GRS 3 UN</t>
  </si>
  <si>
    <t>7790580259600</t>
  </si>
  <si>
    <t xml:space="preserve">MOGUL 150 GR DIENTES </t>
  </si>
  <si>
    <t>7790580128425</t>
  </si>
  <si>
    <t>MOGUL 150 GR FRUTILLAS ACIDAS</t>
  </si>
  <si>
    <t>7790580141653</t>
  </si>
  <si>
    <t>MOGUL 150 GR LADRILLOS</t>
  </si>
  <si>
    <t>7790580259402</t>
  </si>
  <si>
    <t xml:space="preserve">MOGUL 150 GR MORITAS </t>
  </si>
  <si>
    <t>7790580132873</t>
  </si>
  <si>
    <t>MOGUL 150 GR OSITOS</t>
  </si>
  <si>
    <t>7790580169312</t>
  </si>
  <si>
    <t>MOGUL 30 GR CEREBRITOS</t>
  </si>
  <si>
    <t>7790580116958</t>
  </si>
  <si>
    <t xml:space="preserve">MOGUL 30 GR DINOSAURIOS </t>
  </si>
  <si>
    <t>7790580136109</t>
  </si>
  <si>
    <t>MOGUL 30 GR MURCIELAGOS</t>
  </si>
  <si>
    <t>7790580199913</t>
  </si>
  <si>
    <t xml:space="preserve">MOGUL 30 GR OSITOS </t>
  </si>
  <si>
    <t>7790580617813</t>
  </si>
  <si>
    <t xml:space="preserve">MOGUL 30 GR PIECITOS </t>
  </si>
  <si>
    <t>7790580200114</t>
  </si>
  <si>
    <t xml:space="preserve">MOGUL 30 GR TIBURON </t>
  </si>
  <si>
    <t>7790580135911</t>
  </si>
  <si>
    <t>MOGUL 30 GR OJITOS</t>
  </si>
  <si>
    <t>7790580602000</t>
  </si>
  <si>
    <t>MOGUL 35 GR ROLLO</t>
  </si>
  <si>
    <t>7790580116965</t>
  </si>
  <si>
    <t>MOGUL 35 GR ROLLO ACIDO</t>
  </si>
  <si>
    <t>7790580137618</t>
  </si>
  <si>
    <t>MOGUL 45 GR EXTREME ROCKS</t>
  </si>
  <si>
    <t>7790580129415</t>
  </si>
  <si>
    <t xml:space="preserve">MOGUL 50 GR EUCALIPTUS </t>
  </si>
  <si>
    <t>7790580129330</t>
  </si>
  <si>
    <t xml:space="preserve">MOGUL 50 GR EXTREME OSITOS </t>
  </si>
  <si>
    <t>7790580129347</t>
  </si>
  <si>
    <t xml:space="preserve">MOGUL 50 GR EXTREME SANDIA </t>
  </si>
  <si>
    <t>7790580129422</t>
  </si>
  <si>
    <t>MOGUL 50 GR FRUTALES</t>
  </si>
  <si>
    <t>7790580129507</t>
  </si>
  <si>
    <t>MOGUL 50 GR RODAJAS ACIDAS</t>
  </si>
  <si>
    <t>7790580129354</t>
  </si>
  <si>
    <t>MOGUL 50 GR TUTTI FRUTTI</t>
  </si>
  <si>
    <t>7790580140427</t>
  </si>
  <si>
    <t>MOGUL TUBITOS 20 GR</t>
  </si>
  <si>
    <t>7790580140380</t>
  </si>
  <si>
    <t>MOGUL TUBITOS 20 GR TUTTI FRUTTI</t>
  </si>
  <si>
    <t>7790580140434</t>
  </si>
  <si>
    <t>MOGUL TUBITOS 70 GR</t>
  </si>
  <si>
    <t>7790580141660</t>
  </si>
  <si>
    <t>MOGUL TUBITOS 70 GR TUTTI FRUTTI</t>
  </si>
  <si>
    <t>7790580230111</t>
  </si>
  <si>
    <t>MOGUL VIBORITAS 30 GR</t>
  </si>
  <si>
    <t>7790580141707</t>
  </si>
  <si>
    <t>PASAS CON CHOCO COFLER 100 GR</t>
  </si>
  <si>
    <t>7790580415808</t>
  </si>
  <si>
    <t>ROCKLETS 120 GR</t>
  </si>
  <si>
    <t>7790580118235</t>
  </si>
  <si>
    <t>ROCKLETS BOLLS 120 GR</t>
  </si>
  <si>
    <t>7790580423001</t>
  </si>
  <si>
    <t>ROCKLETS MANI 120 GR</t>
  </si>
  <si>
    <t>7790580418106</t>
  </si>
  <si>
    <t>ROCKLETS MINI 120 GR</t>
  </si>
  <si>
    <t>77916525</t>
  </si>
  <si>
    <t>BARRA CEREAL MIX CHOCO ALMEND</t>
  </si>
  <si>
    <t>77915818</t>
  </si>
  <si>
    <t>BARRA CEREAL MIX MANZANA Y AVENA</t>
  </si>
  <si>
    <t>7790040258211</t>
  </si>
  <si>
    <t>BARRA CEREAL MIX RELLENA FRUTILLA</t>
  </si>
  <si>
    <t>7790040258013</t>
  </si>
  <si>
    <t>BARRA CEREAL MIX RELLENA MANZANA</t>
  </si>
  <si>
    <t>77965387</t>
  </si>
  <si>
    <t>BARRA CEREAL MIX YOGUR FRUTILLA</t>
  </si>
  <si>
    <t>77965370</t>
  </si>
  <si>
    <t>BARRA CEREAL MIX YOGURT FRUTILLA LIGHT</t>
  </si>
  <si>
    <t>7790580135126</t>
  </si>
  <si>
    <t>BARRA NATURAL BREAK  ALM Y CHOC</t>
  </si>
  <si>
    <t>7790580133474</t>
  </si>
  <si>
    <t>BARRA NATURAL BREAK ALM Y MANI</t>
  </si>
  <si>
    <t>7790580124298</t>
  </si>
  <si>
    <t>BARRA SIMPLE COOKIES &amp; CREAM</t>
  </si>
  <si>
    <t>7790580132736</t>
  </si>
  <si>
    <t>BARRA SIMPLE LIMON</t>
  </si>
  <si>
    <t>7790580132729</t>
  </si>
  <si>
    <t>BARRA SIMPLE PLUS</t>
  </si>
  <si>
    <t>7790580346614</t>
  </si>
  <si>
    <t>OBLEA BON O BON BLANCO 30 GR</t>
  </si>
  <si>
    <t>7790580346515</t>
  </si>
  <si>
    <t>OBLEA BON O BON LECHE 30 GR</t>
  </si>
  <si>
    <t>7790580131586</t>
  </si>
  <si>
    <t>OBLEA CHOCOLINA XL 45 GR</t>
  </si>
  <si>
    <t>7790580131562</t>
  </si>
  <si>
    <t>OBLEA COFLER BLOCK XL 45 GR</t>
  </si>
  <si>
    <t>7790580111755</t>
  </si>
  <si>
    <t>OBLEA GRAFITTI</t>
  </si>
  <si>
    <t>7790580123741</t>
  </si>
  <si>
    <t>OBLEA GRAFITTI BLANCO</t>
  </si>
  <si>
    <t>77971708</t>
  </si>
  <si>
    <t>OBLEA OPERA CHOCOLATE 68 GR</t>
  </si>
  <si>
    <t>77971692</t>
  </si>
  <si>
    <t>OBLEA OPERA FRUTILLA  68 GR</t>
  </si>
  <si>
    <t>77903501</t>
  </si>
  <si>
    <t>OBLEA OPERA ORIGINAL 55 GR</t>
  </si>
  <si>
    <t>7790040140929</t>
  </si>
  <si>
    <t>SNACKS CEREAL MIX SIN HARINA CACAO</t>
  </si>
  <si>
    <t>7790040140912</t>
  </si>
  <si>
    <t>SNACKS CEREAL MIX SIN HARINA ORIGINAL</t>
  </si>
  <si>
    <t>77940131</t>
  </si>
  <si>
    <t>TURRON ARCOR</t>
  </si>
  <si>
    <t>77975737</t>
  </si>
  <si>
    <t>TURRON ARCOR CHOCOLATADA</t>
  </si>
  <si>
    <t>7790580133900</t>
  </si>
  <si>
    <t>CONEJO PSCUA BON O BON LECHE</t>
  </si>
  <si>
    <t>77975263</t>
  </si>
  <si>
    <t>HUEVO PASCUA 10 GR BON O BON</t>
  </si>
  <si>
    <t>7790580195007</t>
  </si>
  <si>
    <t>HUEVO PASCUA 20 GR BLOCK</t>
  </si>
  <si>
    <t>7790580463403</t>
  </si>
  <si>
    <t>HUEVO PASCUA 20 GR BON O BON</t>
  </si>
  <si>
    <t>7790580587901</t>
  </si>
  <si>
    <t xml:space="preserve">HUEVO PASCUA 55 GR BON O BON </t>
  </si>
  <si>
    <t>7790580136932</t>
  </si>
  <si>
    <t xml:space="preserve">HUEVO PASCUA 7.8 GR BON O BON </t>
  </si>
  <si>
    <t>7790580581602</t>
  </si>
  <si>
    <t>HUEVOS PASCUA 55 GR BLOCK</t>
  </si>
  <si>
    <t>77958631</t>
  </si>
  <si>
    <t>MENTHOPLUS COMUN CEREZA</t>
  </si>
  <si>
    <t>77958624</t>
  </si>
  <si>
    <t>MENTHOPLUS COMUN MENTOL</t>
  </si>
  <si>
    <t>77958655</t>
  </si>
  <si>
    <t>MENTHOPLUS COMUN MIEL</t>
  </si>
  <si>
    <t>77958648</t>
  </si>
  <si>
    <t>MENTHOPLUS COMUN STRONG</t>
  </si>
  <si>
    <t>77944405</t>
  </si>
  <si>
    <t>MENTHOPLUS DUO ACIDOS CHERRY</t>
  </si>
  <si>
    <t>77952455</t>
  </si>
  <si>
    <t>MENTHOPLUS DUO ACIDOS MANZANA</t>
  </si>
  <si>
    <t>77944412</t>
  </si>
  <si>
    <t>MENTHOPLUS DUO ACIDOS NARANJA</t>
  </si>
  <si>
    <t>77955111</t>
  </si>
  <si>
    <t>MENTHOPLUS DUO CAFE LATTE</t>
  </si>
  <si>
    <t>7790580137069</t>
  </si>
  <si>
    <t>MENTHOPLUS FRASCO COOL MINT</t>
  </si>
  <si>
    <t>7790580137052</t>
  </si>
  <si>
    <t>MENTHOPLUS FRASCO MIX BERRIES</t>
  </si>
  <si>
    <t>77946805</t>
  </si>
  <si>
    <t>MENTHOPLUS ZERO CHERRY</t>
  </si>
  <si>
    <t>77946829</t>
  </si>
  <si>
    <t>MENTHOPLUS ZERO MENTOL</t>
  </si>
  <si>
    <t>77901095</t>
  </si>
  <si>
    <t>MENTHOPLUS ZERO STRONG</t>
  </si>
  <si>
    <t>7790040173200</t>
  </si>
  <si>
    <t>KESITAS 125 GR</t>
  </si>
  <si>
    <t>7790040003606</t>
  </si>
  <si>
    <t>KESITAS 75 GR</t>
  </si>
  <si>
    <t>7790040719804</t>
  </si>
  <si>
    <t>REX ORIGINAL 125 GR</t>
  </si>
  <si>
    <t>7790040003569</t>
  </si>
  <si>
    <t>REX ORIGINAL 75 GR</t>
  </si>
  <si>
    <t>7790580716806</t>
  </si>
  <si>
    <t>SALADIX 100 GR CALABRESA</t>
  </si>
  <si>
    <t>7790040374607</t>
  </si>
  <si>
    <t>SALADIX 100 GR DUO QUESO Y JAMON</t>
  </si>
  <si>
    <t>7790580716707</t>
  </si>
  <si>
    <t>SALADIX 100 GR JAMON</t>
  </si>
  <si>
    <t>7790580697303</t>
  </si>
  <si>
    <t>SALADIX 100 GR PIZZA</t>
  </si>
  <si>
    <t>7790040138278</t>
  </si>
  <si>
    <t>SALADIX 30 GR BARBACOA</t>
  </si>
  <si>
    <t>7790580775407</t>
  </si>
  <si>
    <t>SALADIX 30 GR CALABRESA</t>
  </si>
  <si>
    <t>7790040374706</t>
  </si>
  <si>
    <t>SALADIX 30 GR DUO JAMON Y QUESO</t>
  </si>
  <si>
    <t>7790580387105</t>
  </si>
  <si>
    <t>SALADIX 30 GR JAMON</t>
  </si>
  <si>
    <t>7790580387006</t>
  </si>
  <si>
    <t>SALADIX 30 GR PIZZA</t>
  </si>
  <si>
    <t>7790040137707</t>
  </si>
  <si>
    <t>SALADIX 30 GR QUESO</t>
  </si>
  <si>
    <t>7790040141254</t>
  </si>
  <si>
    <t>77903778</t>
  </si>
  <si>
    <t>ALF TRIPLE MILKA DDL</t>
  </si>
  <si>
    <t>MONDELEZ</t>
  </si>
  <si>
    <t>77903785</t>
  </si>
  <si>
    <t>ALF TRIPLE MILKA MOUSSE</t>
  </si>
  <si>
    <t>7622300457303</t>
  </si>
  <si>
    <t>ALF TRIPLE MILKA MOUSSE BLANCO</t>
  </si>
  <si>
    <t>7622300835620</t>
  </si>
  <si>
    <t>ALF TRIPLE MILKA TORTA OREO</t>
  </si>
  <si>
    <t>77976307</t>
  </si>
  <si>
    <t xml:space="preserve">ALF TRIPLE OREO </t>
  </si>
  <si>
    <t>77915481</t>
  </si>
  <si>
    <t>ALF TRIPLE PEPITOS</t>
  </si>
  <si>
    <t>77956699</t>
  </si>
  <si>
    <t>ALF TRIPLE TRI-SHOT</t>
  </si>
  <si>
    <t>7622201802592</t>
  </si>
  <si>
    <t>PALITOS DE LA SELVA</t>
  </si>
  <si>
    <t>77969118</t>
  </si>
  <si>
    <t>BELDENT 4 FRUTILLA</t>
  </si>
  <si>
    <t>77969101</t>
  </si>
  <si>
    <t>BELDENT 4 GLOBO</t>
  </si>
  <si>
    <t>77981844</t>
  </si>
  <si>
    <t>BELDENT 4 MANDARINA</t>
  </si>
  <si>
    <t>77969071</t>
  </si>
  <si>
    <t>BELDENT 4 MENTA</t>
  </si>
  <si>
    <t>77969088</t>
  </si>
  <si>
    <t>BELDENT 4 MENTA STRONG</t>
  </si>
  <si>
    <t>77969095</t>
  </si>
  <si>
    <t>BELDENT 4 MENTOL</t>
  </si>
  <si>
    <t>77987686</t>
  </si>
  <si>
    <t>BELDENT 4 SANDIA</t>
  </si>
  <si>
    <t>7622201448325</t>
  </si>
  <si>
    <t>BELDENT INFINIT BLUEBERRY</t>
  </si>
  <si>
    <t>7622201448288</t>
  </si>
  <si>
    <t>BELDENT INFINIT CITRUS</t>
  </si>
  <si>
    <t>7622201421496</t>
  </si>
  <si>
    <t>BELDENT INFINIT MENTA</t>
  </si>
  <si>
    <t>7622201448226</t>
  </si>
  <si>
    <t>BELDENT INFINIT SPEARMINT</t>
  </si>
  <si>
    <t>7622201457426</t>
  </si>
  <si>
    <t>BELDENT INFINIT X 14 CITRUS</t>
  </si>
  <si>
    <t>7622201457334</t>
  </si>
  <si>
    <t>BELDENT INFINIT X 14 MENTA</t>
  </si>
  <si>
    <t>7622201457396</t>
  </si>
  <si>
    <t>BELDENT INFINIT X 14 SPEARMINT</t>
  </si>
  <si>
    <t>7622201457457</t>
  </si>
  <si>
    <t>BELDENT INFINIT X14 BLUEBERRY</t>
  </si>
  <si>
    <t>77982360</t>
  </si>
  <si>
    <t>BUBALOO FRUTILLA</t>
  </si>
  <si>
    <t>77982346</t>
  </si>
  <si>
    <t>BUBALOO MENTA</t>
  </si>
  <si>
    <t>77982353</t>
  </si>
  <si>
    <t>BUBALOO TUTTI-FRUTTI</t>
  </si>
  <si>
    <t>77982338</t>
  </si>
  <si>
    <t>BUBALOO UVA</t>
  </si>
  <si>
    <t>77971630</t>
  </si>
  <si>
    <t xml:space="preserve">BOMBONES MILKA OREO </t>
  </si>
  <si>
    <t>7622201818692</t>
  </si>
  <si>
    <t xml:space="preserve">CADBURY 162 GR YOGURT FRUTILLA </t>
  </si>
  <si>
    <t>7622201818609</t>
  </si>
  <si>
    <t xml:space="preserve">CADBURY 25 GR INTENSE </t>
  </si>
  <si>
    <t>7622201818579</t>
  </si>
  <si>
    <t xml:space="preserve">CADBURY 25 GR TRES SUEÑOS </t>
  </si>
  <si>
    <t>7622201818654</t>
  </si>
  <si>
    <t xml:space="preserve">CADBURY 29 GR YOGURT FRUTILLA </t>
  </si>
  <si>
    <t>7622201807405</t>
  </si>
  <si>
    <t xml:space="preserve">CADBURY 82 GR ALMENDRAS </t>
  </si>
  <si>
    <t>7622201818739</t>
  </si>
  <si>
    <t xml:space="preserve">CADBURY 82 GR TRES SUEÑOS </t>
  </si>
  <si>
    <t>7622201818715</t>
  </si>
  <si>
    <t xml:space="preserve">CADBURY 82 GR YOGURT FRUTILLA </t>
  </si>
  <si>
    <t>77939425</t>
  </si>
  <si>
    <t xml:space="preserve">GEORGALOS S/A 25 GR BROWNIE </t>
  </si>
  <si>
    <t>77933898</t>
  </si>
  <si>
    <t>GEORGALOS S/A 25 GR CHOCOCEREAL</t>
  </si>
  <si>
    <t>7790380024248</t>
  </si>
  <si>
    <t xml:space="preserve">GEORGALOS S/A 30 GR BLANCO </t>
  </si>
  <si>
    <t>77909497</t>
  </si>
  <si>
    <t xml:space="preserve">GEORGALOS S/A 30 GR FRUTILLA </t>
  </si>
  <si>
    <t>77917911</t>
  </si>
  <si>
    <t>GEORGALOS S/A 30 GR LECHE</t>
  </si>
  <si>
    <t>7790380024569</t>
  </si>
  <si>
    <t xml:space="preserve">GEORGALOS S/A 35 GR LECHE Y MANI </t>
  </si>
  <si>
    <t>7790380024262</t>
  </si>
  <si>
    <t xml:space="preserve">GEORGALOS S/A 70 GR BLANCO </t>
  </si>
  <si>
    <t>7790380005612</t>
  </si>
  <si>
    <t xml:space="preserve">GEORGALOS S/A 70 GR LECHE </t>
  </si>
  <si>
    <t>7790380024521</t>
  </si>
  <si>
    <t>GEORGALOS S/A 70 GR LECHE Y ALMENDRAS</t>
  </si>
  <si>
    <t>77969330</t>
  </si>
  <si>
    <t xml:space="preserve">GEORGALOS S/A 9 GR BOMBON </t>
  </si>
  <si>
    <t>7622201812652</t>
  </si>
  <si>
    <t>MANTECOL CLASICO 111G</t>
  </si>
  <si>
    <t>7622201816384</t>
  </si>
  <si>
    <t>MANTECOL CLASICO 26GR</t>
  </si>
  <si>
    <t>7622201816414</t>
  </si>
  <si>
    <t>MANTECOL CLASICO 41G</t>
  </si>
  <si>
    <t>7622201816445</t>
  </si>
  <si>
    <t>MANTECOL CLASICO 64G</t>
  </si>
  <si>
    <t>7622201812676</t>
  </si>
  <si>
    <t>MANTECOL MARMOLADO 111G</t>
  </si>
  <si>
    <t>7622210795625</t>
  </si>
  <si>
    <t xml:space="preserve">MILKA 20 GR LECHE </t>
  </si>
  <si>
    <t>7622210795908</t>
  </si>
  <si>
    <t>MILKA 20 GR OREO</t>
  </si>
  <si>
    <t>7622210745620</t>
  </si>
  <si>
    <t>MILKA 55 GR ALMENDRAS</t>
  </si>
  <si>
    <t>7622210745583</t>
  </si>
  <si>
    <t>MILKA 55 GR BLANCO</t>
  </si>
  <si>
    <t>7622210745132</t>
  </si>
  <si>
    <t>MILKA 55 GR BLANCO OREO</t>
  </si>
  <si>
    <t>7622210745293</t>
  </si>
  <si>
    <t>MILKA 55 GR CASTAÑAS CON CARAMLEO</t>
  </si>
  <si>
    <t>7622210745224</t>
  </si>
  <si>
    <t xml:space="preserve">MILKA 55 GR LECHE </t>
  </si>
  <si>
    <t>7622300844967</t>
  </si>
  <si>
    <t xml:space="preserve">MILKA 67,5 GR DDL BLANCO </t>
  </si>
  <si>
    <t>7622300844943</t>
  </si>
  <si>
    <t>MILKA 67,5 GR DULCE DE LECHE</t>
  </si>
  <si>
    <t>7622210609885</t>
  </si>
  <si>
    <t xml:space="preserve">MILKA 90 GR DOBLE CARAMELO </t>
  </si>
  <si>
    <t>7622210609908</t>
  </si>
  <si>
    <t>MILKA 90 GR TRIPLE COCOA</t>
  </si>
  <si>
    <t>7622201492717</t>
  </si>
  <si>
    <t>MILKA CHOCO PAUSE 45G</t>
  </si>
  <si>
    <t>7622201492465</t>
  </si>
  <si>
    <t>MILKA CHOCO PAUSE OREO 45G</t>
  </si>
  <si>
    <t>7622201818975</t>
  </si>
  <si>
    <t xml:space="preserve">MILKA LEGER 50 GR ALMENDRAS </t>
  </si>
  <si>
    <t>7622201818951</t>
  </si>
  <si>
    <t>MILKA LEGER 50 GR COMBINADO</t>
  </si>
  <si>
    <t>7622201818937</t>
  </si>
  <si>
    <t>MILKA LEGER 50 GR LECHE</t>
  </si>
  <si>
    <t>7622300424084</t>
  </si>
  <si>
    <t>SHOT BARRA 170 GR</t>
  </si>
  <si>
    <t>77914217</t>
  </si>
  <si>
    <t>SHOT BARRA 35 GR</t>
  </si>
  <si>
    <t>7791249451656</t>
  </si>
  <si>
    <t>SHOT BARRA 90 GR</t>
  </si>
  <si>
    <t>77983992</t>
  </si>
  <si>
    <t>SHOT BLANCO 35 GR</t>
  </si>
  <si>
    <t>7614500010013</t>
  </si>
  <si>
    <t>TOBLERONE 100 GRS</t>
  </si>
  <si>
    <t>7622201736033</t>
  </si>
  <si>
    <t>CEREALITAS 212 GR</t>
  </si>
  <si>
    <t>7622300742645</t>
  </si>
  <si>
    <t>DUQUESA TERRABUSI VAINILLA 115 GRS</t>
  </si>
  <si>
    <t>7622210692245</t>
  </si>
  <si>
    <t>GALLETAS CLUB SOCIAL JAMON</t>
  </si>
  <si>
    <t>7622300990732</t>
  </si>
  <si>
    <t>GALLETAS CLUB SOCIAL ORIGINAL</t>
  </si>
  <si>
    <t>7622210691835</t>
  </si>
  <si>
    <t>GALLETAS CLUB SOCIAL X 6 JAMON</t>
  </si>
  <si>
    <t>7622300990749</t>
  </si>
  <si>
    <t>GALLETAS CLUB SOCIAL X 6 ORIGINAL</t>
  </si>
  <si>
    <t>7622300829728</t>
  </si>
  <si>
    <t>MELBA TERRABUSI 120 GRS</t>
  </si>
  <si>
    <t>7622210723567</t>
  </si>
  <si>
    <t>OREO BAÑADAS CHOC BLANCO</t>
  </si>
  <si>
    <t>7622201740368</t>
  </si>
  <si>
    <t>OREO BAÑADAS CHOCOLATE</t>
  </si>
  <si>
    <t>7622201735845</t>
  </si>
  <si>
    <t>OREO CHOCOLATE 118G</t>
  </si>
  <si>
    <t>7622201735296</t>
  </si>
  <si>
    <t>OREO CLASICA 118G</t>
  </si>
  <si>
    <t>7622201806552</t>
  </si>
  <si>
    <t>OREO GOLDEN 118G</t>
  </si>
  <si>
    <t>7622201735869</t>
  </si>
  <si>
    <t>OREO MILKSHAKE FRUTILLA 118G</t>
  </si>
  <si>
    <t>7622201761288</t>
  </si>
  <si>
    <t>OREO MINI 50GR</t>
  </si>
  <si>
    <t>7622201735906</t>
  </si>
  <si>
    <t>PEPITOS CHOCO CHIPS</t>
  </si>
  <si>
    <t>7622201740399</t>
  </si>
  <si>
    <t>PEPITOS MINI 50 GR</t>
  </si>
  <si>
    <t>77995681</t>
  </si>
  <si>
    <t>RHODESIA 22 GR.</t>
  </si>
  <si>
    <t>7622201142223</t>
  </si>
  <si>
    <t>RHODESIA CHOCOLATE 22 GR</t>
  </si>
  <si>
    <t>77907943</t>
  </si>
  <si>
    <t>LENGUETAZO TUTTIFRUTTI</t>
  </si>
  <si>
    <t>7622201807559</t>
  </si>
  <si>
    <t>JUGO POLVO CLIGHT ANANA</t>
  </si>
  <si>
    <t>7622201807580</t>
  </si>
  <si>
    <t>JUGO POLVO CLIGHT LIMONADA</t>
  </si>
  <si>
    <t>7622201703080</t>
  </si>
  <si>
    <t>JUGO POLVO CLIGHT MANZANA DELICIOSA</t>
  </si>
  <si>
    <t>7622201703110</t>
  </si>
  <si>
    <t>JUGO POLVO CLIGHT NARANJA</t>
  </si>
  <si>
    <t>7622201703141</t>
  </si>
  <si>
    <t>JUGO POLVO CLIGHT NARANJA DULCE</t>
  </si>
  <si>
    <t>7622201703202</t>
  </si>
  <si>
    <t>JUGO POLVO CLIGHT PERA</t>
  </si>
  <si>
    <t>7622201703172</t>
  </si>
  <si>
    <t>JUGO POLVO CLIGHT POMELO ROSADO</t>
  </si>
  <si>
    <t>7622201704582</t>
  </si>
  <si>
    <t xml:space="preserve">JUGO POLVO CLIGHT STEVIA LIMONADA </t>
  </si>
  <si>
    <t>7622201745967</t>
  </si>
  <si>
    <t>JUGO POLVO TANG ANANA</t>
  </si>
  <si>
    <t>7622201735685</t>
  </si>
  <si>
    <t xml:space="preserve">JUGO POLVO TANG LIMONADA DULCE </t>
  </si>
  <si>
    <t>7622201705992</t>
  </si>
  <si>
    <t>JUGO POLVO TANG MANZANA</t>
  </si>
  <si>
    <t>7622201735715</t>
  </si>
  <si>
    <t>JUGO POLVO TANG MULTIFRUTA</t>
  </si>
  <si>
    <t>7622201735340</t>
  </si>
  <si>
    <t>JUGO POLVO TANG NARANJA DULCE</t>
  </si>
  <si>
    <t>7622201745707</t>
  </si>
  <si>
    <t>JUGO POLVO TANG NARANJA DURAZNO</t>
  </si>
  <si>
    <t>7622201735371</t>
  </si>
  <si>
    <t>JUGO POLVO TANG NARANJA MANGO</t>
  </si>
  <si>
    <t>7622201745738</t>
  </si>
  <si>
    <t>JUGO POLVO TANG PERA</t>
  </si>
  <si>
    <t>7622201735746</t>
  </si>
  <si>
    <t>JUGO POLVO TANG POMELO ROSADO</t>
  </si>
  <si>
    <t>7622201746117</t>
  </si>
  <si>
    <t xml:space="preserve">JUGO POLVO TANG UVA </t>
  </si>
  <si>
    <t>7622210788207</t>
  </si>
  <si>
    <t>MILKA BIS</t>
  </si>
  <si>
    <t>7622210719829</t>
  </si>
  <si>
    <t>MILKA BIS OREO</t>
  </si>
  <si>
    <t>77976291</t>
  </si>
  <si>
    <t>TITA TERRABUSI 19G</t>
  </si>
  <si>
    <t>7622300835194</t>
  </si>
  <si>
    <t>CARAMELO CLIGHT FRAMBUESA</t>
  </si>
  <si>
    <t>7622300803698</t>
  </si>
  <si>
    <t>CARAMELO CLIGHT NARANJA</t>
  </si>
  <si>
    <t>7622300868420</t>
  </si>
  <si>
    <t>HALLS  FREE CHERRY</t>
  </si>
  <si>
    <t>77918543</t>
  </si>
  <si>
    <t>HALLS  FREE MENTA</t>
  </si>
  <si>
    <t>7622210659002</t>
  </si>
  <si>
    <t>HALLS CHERRY</t>
  </si>
  <si>
    <t>7622210659040</t>
  </si>
  <si>
    <t>HALLS COLORS</t>
  </si>
  <si>
    <t>77933928</t>
  </si>
  <si>
    <t>HALLS MENTA LYPTUS</t>
  </si>
  <si>
    <t>7622210659026</t>
  </si>
  <si>
    <t>HALLS MENTA STRONG</t>
  </si>
  <si>
    <t>7622210658982</t>
  </si>
  <si>
    <t>HALLS MENTOL LYPTUS</t>
  </si>
  <si>
    <t>77905291</t>
  </si>
  <si>
    <t>HALLS STANI MIEL C/MENTA</t>
  </si>
  <si>
    <t>77905277</t>
  </si>
  <si>
    <t>HALLS STANI MIEL LIMON</t>
  </si>
  <si>
    <t>77917317</t>
  </si>
  <si>
    <t>HALLS VITA C FRUTILLA</t>
  </si>
  <si>
    <t>77917324</t>
  </si>
  <si>
    <t>HALLS VITA C NARANJA</t>
  </si>
  <si>
    <t>7795735000335</t>
  </si>
  <si>
    <t xml:space="preserve">BIZCOCHOS DON SATUR 200 GR DULCES </t>
  </si>
  <si>
    <t>GOLOMAX</t>
  </si>
  <si>
    <t>7795735000342</t>
  </si>
  <si>
    <t>BIZCOCHOS DON SATUR 200 GR NEGRITOS</t>
  </si>
  <si>
    <t>7795735000328</t>
  </si>
  <si>
    <t>BIZCOCHOS DON SATUR 200 GR SALADO</t>
  </si>
  <si>
    <t>7790503198696</t>
  </si>
  <si>
    <t>GALLETAS DE ARROZ DOS HERMANOS 100 GR SALADAS</t>
  </si>
  <si>
    <t>7790503198689</t>
  </si>
  <si>
    <t>GALLETAS DE ARROZ DOS HERMANOS 100 GR SIN SAL</t>
  </si>
  <si>
    <t>7791324156797</t>
  </si>
  <si>
    <t>GALLETAS PARNOR COCO 170 GR</t>
  </si>
  <si>
    <t>7790628102714</t>
  </si>
  <si>
    <t>GALLETAS SURT FAUNA 150 GR</t>
  </si>
  <si>
    <t>7791787000729</t>
  </si>
  <si>
    <t>GALLETAS TRIO 160 GR FROLITAS MEMBRILLO</t>
  </si>
  <si>
    <t>7791787000774</t>
  </si>
  <si>
    <t>GALLETAS TRIO 300 GR FROLITAS BATATA</t>
  </si>
  <si>
    <t>7791787000644</t>
  </si>
  <si>
    <t>GALLETAS TRIO 300 GR FROLITAS MEMBRILLO</t>
  </si>
  <si>
    <t>7791787100986</t>
  </si>
  <si>
    <t>GALLETAS TRIO 300 GR MINI PEPAS MEMBRILLO</t>
  </si>
  <si>
    <t>7791787100719</t>
  </si>
  <si>
    <t>GALLETAS TRIO 300 GR PEPAS ALEMANAS</t>
  </si>
  <si>
    <t>7791787001153</t>
  </si>
  <si>
    <t>GALLETAS TRIO 300 GR PEPAS CHOCOTRIO</t>
  </si>
  <si>
    <t>7791787100979</t>
  </si>
  <si>
    <t>GALLETAS TRIO 300 GR TARTELETTE FRUT BOSQ</t>
  </si>
  <si>
    <t>7791787100900</t>
  </si>
  <si>
    <t>GALLETAS TRIO 300 GR TARTELETTE FRUTILLA</t>
  </si>
  <si>
    <t>7791787100696</t>
  </si>
  <si>
    <t>GALLETAS TRIO 320 GR PEPAS CON CHIPS</t>
  </si>
  <si>
    <t>7791787100924</t>
  </si>
  <si>
    <t>GALLETAS TRIO 320 GR PEPAS MEMBRILLO</t>
  </si>
  <si>
    <t>7791787000026</t>
  </si>
  <si>
    <t>GALLETAS TRIO 320 GR SCONS CLASICO</t>
  </si>
  <si>
    <t>7791787000651</t>
  </si>
  <si>
    <t>GALLETAS TRIO 350 GR PEPAS GLASSI</t>
  </si>
  <si>
    <t>7791787100788</t>
  </si>
  <si>
    <t>GALLETAS TRIO 500 GR ANILLOS DE COCO</t>
  </si>
  <si>
    <t>7792180007315</t>
  </si>
  <si>
    <t>PASEO CRACKER 300 GR 5 SEMILLAS</t>
  </si>
  <si>
    <t>7792180006448</t>
  </si>
  <si>
    <t>PASEO CRACKERS 300 GR CLASICA</t>
  </si>
  <si>
    <t>7792180007254</t>
  </si>
  <si>
    <t>PASEO CRACKERS 300 GR SIN SAL</t>
  </si>
  <si>
    <t>7795735000106</t>
  </si>
  <si>
    <t>TALITAS DON SATUR 140 GR CLASICA</t>
  </si>
  <si>
    <t>7795735600917</t>
  </si>
  <si>
    <t>TALITAS DON SATUR 140 GR SEMILLAS</t>
  </si>
  <si>
    <t>7790503000364</t>
  </si>
  <si>
    <t>TOSTADAS ARROZ DOS HERMANOS DULCES 120 GR</t>
  </si>
  <si>
    <t>7790503000333</t>
  </si>
  <si>
    <t>TOSTADAS ARROZ DOS HERMANOS SALADAS 120 GR</t>
  </si>
  <si>
    <t>7790503000326</t>
  </si>
  <si>
    <t>TOSTADAS ARROZ DOS HERMANOS SIN SAL 120 GR</t>
  </si>
  <si>
    <t>7790412000271</t>
  </si>
  <si>
    <t>TOSTADAS ARROZ LEIVA CLAS 150 GR</t>
  </si>
  <si>
    <t>7790412000288</t>
  </si>
  <si>
    <t>TOSTADAS ARROZ LEIVA DULCE 160 GR</t>
  </si>
  <si>
    <t>7790412000295</t>
  </si>
  <si>
    <t>TOSTADAS ARROZ LEIVA SIN SAL 160 GR</t>
  </si>
  <si>
    <t>7790071090217</t>
  </si>
  <si>
    <t>TOSTADAS RIERA CLAS 200 GRS</t>
  </si>
  <si>
    <t>7790071090118</t>
  </si>
  <si>
    <t>TOSTADAS RIERA DULCES 200 GRS</t>
  </si>
  <si>
    <t>7790071090316</t>
  </si>
  <si>
    <t>TOSTADAS RIERA INTEGRAL 200 GRS</t>
  </si>
  <si>
    <t>7790071090415</t>
  </si>
  <si>
    <t>TOSTADAS RIERA S/SAL 200 GRS</t>
  </si>
  <si>
    <t>7790071070608</t>
  </si>
  <si>
    <t>TOSTADAS RIERA SEMILLAS 200GR</t>
  </si>
  <si>
    <t>7790077000067</t>
  </si>
  <si>
    <t>VAINILLAS POZO 160 GR</t>
  </si>
  <si>
    <t>7790077000326</t>
  </si>
  <si>
    <t>VAINILLAS POZO 80 GR</t>
  </si>
  <si>
    <t>7798169802650</t>
  </si>
  <si>
    <t>ALMOHADITAS LASFOR CREMA AVELLANAS</t>
  </si>
  <si>
    <t>7798169802681</t>
  </si>
  <si>
    <t>ALMOHADITAS LASFOR MOUSSE DE LIMON</t>
  </si>
  <si>
    <t>7798169802667</t>
  </si>
  <si>
    <t>ALMOHADITAS LASFOR CHOCOLATE SUIZO</t>
  </si>
  <si>
    <t>7798169802698</t>
  </si>
  <si>
    <t>GRANOLA LASFOR FRUTOS ROJOS</t>
  </si>
  <si>
    <t>7795735601204</t>
  </si>
  <si>
    <t>MAGDALENAS DON SATUR 220 GR CHOCO DDL</t>
  </si>
  <si>
    <t>7795735601181</t>
  </si>
  <si>
    <t>MAGDALENAS DON SATUR 220 GR MARMOLADAS</t>
  </si>
  <si>
    <t>7795735601167</t>
  </si>
  <si>
    <t>MAGDALENAS DON SATUR 220 GR VAINILLA</t>
  </si>
  <si>
    <t>779573560117</t>
  </si>
  <si>
    <t>MAGDALENAS DON SATUR 220 GR VAINILLA CHIPS</t>
  </si>
  <si>
    <t>7795735601174</t>
  </si>
  <si>
    <t>MAGDALENAS DON SATUR 220 GR VAINILLA DDL</t>
  </si>
  <si>
    <t>732064773711</t>
  </si>
  <si>
    <t>DEC MANI TOSTADO HONEY 75 GR</t>
  </si>
  <si>
    <t>760412916282</t>
  </si>
  <si>
    <t>DEC MANI TOSTADO SALADO 75 GR</t>
  </si>
  <si>
    <t>724373732794</t>
  </si>
  <si>
    <t>DEC MIX DE FRUTOS SECOS HONEY 35 GR</t>
  </si>
  <si>
    <t>760412916268</t>
  </si>
  <si>
    <t>DEC MIX DE FRUTOS SECOS SALADO 35 GR</t>
  </si>
  <si>
    <t>760412916275</t>
  </si>
  <si>
    <t>DEC MIX DE FRUTOS SECOS SALUDABLE 35 GR</t>
  </si>
  <si>
    <t>038000184932</t>
  </si>
  <si>
    <t>PRINGLES PAPAS 144 GR ORIGINAL</t>
  </si>
  <si>
    <t>038000845246</t>
  </si>
  <si>
    <t>PRINGLES PAPAS 37 GR ORIGINAL</t>
  </si>
  <si>
    <t>7503034665663</t>
  </si>
  <si>
    <t>DEKKIN AURICULARES CON MIC</t>
  </si>
  <si>
    <t>BAZAR</t>
  </si>
  <si>
    <t>7503034665175</t>
  </si>
  <si>
    <t>DEKKIN CABLE CARG Y SINC. MICRO USB  BLANCO</t>
  </si>
  <si>
    <t>7503034665212</t>
  </si>
  <si>
    <t>DEKKIN CABLE CARG Y SINC. USB C BLANCO</t>
  </si>
  <si>
    <t>7798397480088</t>
  </si>
  <si>
    <t>DEKKIN CABLE CARG Y SINC. USB C NEGRO</t>
  </si>
  <si>
    <t>7503034665403</t>
  </si>
  <si>
    <t>DEKKIN CABLE MULTIPUNTA NEGRO</t>
  </si>
  <si>
    <t>7503034665649</t>
  </si>
  <si>
    <t>DEKKIN CARGADOR AUTO + MICRO USB</t>
  </si>
  <si>
    <t>7503034665632</t>
  </si>
  <si>
    <t>DEKKIN CARGADOR AUTO + USB C</t>
  </si>
  <si>
    <t>7503034665640</t>
  </si>
  <si>
    <t>DEKKIN CARGADOR PARED + MICRO USB</t>
  </si>
  <si>
    <t>7503034665633</t>
  </si>
  <si>
    <t>DEKKIN CARGADOR PARED + USB C</t>
  </si>
  <si>
    <t>7502236153275</t>
  </si>
  <si>
    <t>DEKKIN CARGADOR PARED DOBLE USB</t>
  </si>
  <si>
    <t>7794595302528</t>
  </si>
  <si>
    <t>DISPENSER BLUPER BASKET</t>
  </si>
  <si>
    <t>7794595300302</t>
  </si>
  <si>
    <t>DISPENSER BLUPER CHICO</t>
  </si>
  <si>
    <t>7794595301033</t>
  </si>
  <si>
    <t>DISPENSER BLUPER GIGANTE</t>
  </si>
  <si>
    <t>7798113301611</t>
  </si>
  <si>
    <t>AGUA MINERAL VILLAMANAOS 2 L</t>
  </si>
  <si>
    <t>HC-LASVEGAS</t>
  </si>
  <si>
    <t>7798113300270</t>
  </si>
  <si>
    <t>AGUA MINERAL VILLAMANOS 600 ML</t>
  </si>
  <si>
    <t>7798113302069</t>
  </si>
  <si>
    <t>PLACER 1.5 L ANANA</t>
  </si>
  <si>
    <t>7798113302076</t>
  </si>
  <si>
    <t>PLACER 1.5 L MANZANA</t>
  </si>
  <si>
    <t>7798113302090</t>
  </si>
  <si>
    <t>PLACER 1.5 L NARANJA</t>
  </si>
  <si>
    <t>7798113302106</t>
  </si>
  <si>
    <t>PLACER 1.5 L PERA</t>
  </si>
  <si>
    <t>7798113302113</t>
  </si>
  <si>
    <t>PLACER 1.5 L POMELO</t>
  </si>
  <si>
    <t>7798113302007</t>
  </si>
  <si>
    <t>PLACER 500ML ANANA</t>
  </si>
  <si>
    <t>7798113302014</t>
  </si>
  <si>
    <t>PLACER 500ML MANZANA</t>
  </si>
  <si>
    <t>7798113302038</t>
  </si>
  <si>
    <t>PLACER 500ML NARANJA</t>
  </si>
  <si>
    <t>7798113302045</t>
  </si>
  <si>
    <t>PLACER 500ML PERA</t>
  </si>
  <si>
    <t>7798113302052</t>
  </si>
  <si>
    <t>PLACER 500ML POMELO</t>
  </si>
  <si>
    <t>7798113301529</t>
  </si>
  <si>
    <t>PET 2.00 L MANAOS SODA</t>
  </si>
  <si>
    <t>7798113300058</t>
  </si>
  <si>
    <t>PET 2.25 L MANAOS AGUA TONICA</t>
  </si>
  <si>
    <t>7798113300010</t>
  </si>
  <si>
    <t>PET 2.25 L MANAOS COLA</t>
  </si>
  <si>
    <t>7798113300027</t>
  </si>
  <si>
    <t>PET 2.25 L MANAOS LIMA LIMON</t>
  </si>
  <si>
    <t>7798113300041</t>
  </si>
  <si>
    <t>PET 2.25 L MANAOS NARANJA</t>
  </si>
  <si>
    <t>7798113301024</t>
  </si>
  <si>
    <t>PET 2.25 L MANAOS POMELO</t>
  </si>
  <si>
    <t>7798113300201</t>
  </si>
  <si>
    <t>PET 600 ML MANAOS COLA</t>
  </si>
  <si>
    <t>7798113300218</t>
  </si>
  <si>
    <t>PET 600 ML MANAOS LIMA LIMON</t>
  </si>
  <si>
    <t>7798113300225</t>
  </si>
  <si>
    <t>PET 600 ML MANAOS NARANJA</t>
  </si>
  <si>
    <t>7798113301093</t>
  </si>
  <si>
    <t>PET 600 ML MANAOS POMELO</t>
  </si>
  <si>
    <t>7790036000343</t>
  </si>
  <si>
    <t>BAGGIO PRONTO 1 L DURAZNO</t>
  </si>
  <si>
    <t>7790036000336</t>
  </si>
  <si>
    <t>BAGGIO PRONTO 1 L MANZANA</t>
  </si>
  <si>
    <t>7790036000466</t>
  </si>
  <si>
    <t>BAGGIO PRONTO 1 L MULTIFRUTA</t>
  </si>
  <si>
    <t>7790036000329</t>
  </si>
  <si>
    <t>BAGGIO PRONTO 1 L NARANJA</t>
  </si>
  <si>
    <t>7790036000589</t>
  </si>
  <si>
    <t>BAGGIO PRONTO 200 ML DURAZNO</t>
  </si>
  <si>
    <t>7790036000572</t>
  </si>
  <si>
    <t>BAGGIO PRONTO 200 ML MANZANA</t>
  </si>
  <si>
    <t>7790036000602</t>
  </si>
  <si>
    <t>BAGGIO PRONTO 200 ML MULTIFRUTA</t>
  </si>
  <si>
    <t>7790036000565</t>
  </si>
  <si>
    <t>BAGGIO PRONTO 200 ML NARANJA</t>
  </si>
  <si>
    <t>77974907</t>
  </si>
  <si>
    <t>BOX 10 RED POINT</t>
  </si>
  <si>
    <t>77960894</t>
  </si>
  <si>
    <t>BOX 20 DOLCHESTER</t>
  </si>
  <si>
    <t>77971647</t>
  </si>
  <si>
    <t>BOX 20 MASTER</t>
  </si>
  <si>
    <t>77927965</t>
  </si>
  <si>
    <t>BOX 20 RED POINT</t>
  </si>
  <si>
    <t>77959751</t>
  </si>
  <si>
    <t>BOX 20 RED POINT ON</t>
  </si>
  <si>
    <t>77941558</t>
  </si>
  <si>
    <t>KS 20 MASTER</t>
  </si>
  <si>
    <t>77900883</t>
  </si>
  <si>
    <t>KS 20 RED POINT</t>
  </si>
  <si>
    <t>77970763</t>
  </si>
  <si>
    <t>KS 20 RED POINT MENTHOL</t>
  </si>
  <si>
    <t>30156104</t>
  </si>
  <si>
    <t>PAPELILLO OCB BLUE X 50</t>
  </si>
  <si>
    <t>30068926</t>
  </si>
  <si>
    <t>PAPELILLO OCB X-PERT X 50</t>
  </si>
  <si>
    <t>7798096700012</t>
  </si>
  <si>
    <t>TABACO LAS HOJAS RUBIO X 50 GR</t>
  </si>
  <si>
    <t>7790070418289</t>
  </si>
  <si>
    <t>ALFAJOR CHOCOARROZ BLANCO 22 GR</t>
  </si>
  <si>
    <t>7790070418203</t>
  </si>
  <si>
    <t>ALFAJOR CHOCOARROZ DULCE DE LECHE 22 GR</t>
  </si>
  <si>
    <t>7790070418241</t>
  </si>
  <si>
    <t>ALFAJOR CHOCOARROZ LIMON 22 GR</t>
  </si>
  <si>
    <t>7790070418326</t>
  </si>
  <si>
    <t>ALFAJOR CHOCOARROZ MARROC 22 GR</t>
  </si>
  <si>
    <t>77958259</t>
  </si>
  <si>
    <t>ALFAJOR ESCOLAR AZUCARADO 28GR</t>
  </si>
  <si>
    <t>77958266</t>
  </si>
  <si>
    <t>ALFAJOR ESCOLAR BAÑO REPOSTERIA 28GR</t>
  </si>
  <si>
    <t>7791672002005</t>
  </si>
  <si>
    <t>ALFAJOR FANTOCHE MINI BLANCO 150 GR</t>
  </si>
  <si>
    <t>7791672002012</t>
  </si>
  <si>
    <t>ALFAJOR FANTOCHE MINI CHOCO 150 GR</t>
  </si>
  <si>
    <t>77991584</t>
  </si>
  <si>
    <t>ALFAJOR FANTOCHE TRIPLE B</t>
  </si>
  <si>
    <t>7791672000339</t>
  </si>
  <si>
    <t>ALFAJOR FANTOCHE TRIPLE DAY 85 GR</t>
  </si>
  <si>
    <t>77991577</t>
  </si>
  <si>
    <t>ALFAJOR FANTOCHE TRIPLE N</t>
  </si>
  <si>
    <t>7791672000247</t>
  </si>
  <si>
    <t>ALFAJOR FANTOCHE TRIPLE NIGHT 85 GR</t>
  </si>
  <si>
    <t>77980229</t>
  </si>
  <si>
    <t>ALFAJOR GUAYMALLEN CHOCOLATE 38G</t>
  </si>
  <si>
    <t>77980212</t>
  </si>
  <si>
    <t>ALFAJOR GUAYMALLEN DE LECHE 38GRS.</t>
  </si>
  <si>
    <t>77980236</t>
  </si>
  <si>
    <t>ALFAJOR GUAYMALLEN FRUTA 38 GR</t>
  </si>
  <si>
    <t>77980267</t>
  </si>
  <si>
    <t>ALFAJOR GUAYMALLEN TRI BLANCO 70 GR</t>
  </si>
  <si>
    <t>77980274</t>
  </si>
  <si>
    <t>ALFAJOR GUAYMALLEN TRI CHOCOLATE 70 GR</t>
  </si>
  <si>
    <t>77901729</t>
  </si>
  <si>
    <t>ALFAJOR JORGELIN CHOCOLATE</t>
  </si>
  <si>
    <t>77905758</t>
  </si>
  <si>
    <t>ALFAJOR JORGITO BLANCO 50 GRS</t>
  </si>
  <si>
    <t>77905741</t>
  </si>
  <si>
    <t>ALFAJOR JORGITO CHOCOLATE 55 GR</t>
  </si>
  <si>
    <t>77905734</t>
  </si>
  <si>
    <t>ALFAJOR JORGITO FRUTA 50 GRS</t>
  </si>
  <si>
    <t>7797216001039</t>
  </si>
  <si>
    <t>NAIPE ESPAÑOL CASINO PLAST X 40</t>
  </si>
  <si>
    <t>7797216001040</t>
  </si>
  <si>
    <t>NAIPE ESPAÑOL CASINO PLAST X 50</t>
  </si>
  <si>
    <t>7797216001152</t>
  </si>
  <si>
    <t>NAIPE POCKER CASINO PLAST ROJO X 54</t>
  </si>
  <si>
    <t>7794612002486</t>
  </si>
  <si>
    <t xml:space="preserve">CARAMELOS ALKA </t>
  </si>
  <si>
    <t>7798347089422</t>
  </si>
  <si>
    <t>CATY HOUSE</t>
  </si>
  <si>
    <t>7798347089415</t>
  </si>
  <si>
    <t>PUPPY HOUSE</t>
  </si>
  <si>
    <t>7790580423803</t>
  </si>
  <si>
    <t>SAPITO LENGUA LOCA MANZANA</t>
  </si>
  <si>
    <t>7798347089385</t>
  </si>
  <si>
    <t>SHARK POP MANZANA</t>
  </si>
  <si>
    <t>7790580056001</t>
  </si>
  <si>
    <t>SUGUS CONFITADO 50G</t>
  </si>
  <si>
    <t>7790580139698</t>
  </si>
  <si>
    <t>SUGUS CONFITADO 50G HALLOWEEN</t>
  </si>
  <si>
    <t>7798130954586</t>
  </si>
  <si>
    <t>WATER POP 23 GR</t>
  </si>
  <si>
    <t>7798347089903</t>
  </si>
  <si>
    <t>WOW CATZ TUTTI FRUTTI</t>
  </si>
  <si>
    <t>7798130958034</t>
  </si>
  <si>
    <t>XTREME MASTICABLE BERRY</t>
  </si>
  <si>
    <t>7798130958058</t>
  </si>
  <si>
    <t>XTREME MASTICABLE RAINBOW</t>
  </si>
  <si>
    <t>7798130958072</t>
  </si>
  <si>
    <t>XTREME MASTICABLE TROPICAL</t>
  </si>
  <si>
    <t>7798130959376</t>
  </si>
  <si>
    <t>BUBBLE ROLL TUTTI FRUTTI</t>
  </si>
  <si>
    <t>7792360070047</t>
  </si>
  <si>
    <t>BOCADITOS BONAFIDE DDL</t>
  </si>
  <si>
    <t>77907509</t>
  </si>
  <si>
    <t>BOCADITOS DOS CORAZONES</t>
  </si>
  <si>
    <t>8693029609464</t>
  </si>
  <si>
    <t>BOCADITOS FIGURITAS FUTBOL</t>
  </si>
  <si>
    <t>8693029200227</t>
  </si>
  <si>
    <t>BOCADITOS FIGURITAS MARIQUITAS</t>
  </si>
  <si>
    <t>8693029601994</t>
  </si>
  <si>
    <t>BOCADITOS FIGURITAS MY WORLD</t>
  </si>
  <si>
    <t>7790206006106</t>
  </si>
  <si>
    <t>BOCADITOS MARROC</t>
  </si>
  <si>
    <t>77939722</t>
  </si>
  <si>
    <t>CONITO CHOCOLATE JORGITO</t>
  </si>
  <si>
    <t>7898024396994</t>
  </si>
  <si>
    <t>FERRERO ROCHER 12 U</t>
  </si>
  <si>
    <t>8000500009673</t>
  </si>
  <si>
    <t>FERRERO ROCHER 24U</t>
  </si>
  <si>
    <t>78909434</t>
  </si>
  <si>
    <t>FERRERO ROCHER 3U</t>
  </si>
  <si>
    <t>7898024397861</t>
  </si>
  <si>
    <t>FERRERO ROCHER 4U</t>
  </si>
  <si>
    <t>7861002900117</t>
  </si>
  <si>
    <t>FERRERO ROCHER 8 U</t>
  </si>
  <si>
    <t>7794612066419</t>
  </si>
  <si>
    <t>HAMLET 40 GR FRUTILLA</t>
  </si>
  <si>
    <t>7790580137649</t>
  </si>
  <si>
    <t>HAMLET 40 GR MEGA MANI</t>
  </si>
  <si>
    <t>7794612066310</t>
  </si>
  <si>
    <t>HAMLET 46 GR BLANCO Y COOKIES</t>
  </si>
  <si>
    <t>7794612066211</t>
  </si>
  <si>
    <t>HAMLET 90 GR CHOCOLATOSO</t>
  </si>
  <si>
    <t>7794612065719</t>
  </si>
  <si>
    <t>HAMLET ALMENDRAS Y MANI 45 GR</t>
  </si>
  <si>
    <t>7794612491013</t>
  </si>
  <si>
    <t>HAMLET BICOLOR 42 GR</t>
  </si>
  <si>
    <t>7794612065917</t>
  </si>
  <si>
    <t>HAMLET LECHE Y COOKIES 43 GRS</t>
  </si>
  <si>
    <t>40084106</t>
  </si>
  <si>
    <t>HUEVITO KINDER SORPRESA JOY</t>
  </si>
  <si>
    <t>40084107</t>
  </si>
  <si>
    <t>HUEVITO KINDER SORPRESA AZUL</t>
  </si>
  <si>
    <t>78931053</t>
  </si>
  <si>
    <t>HUEVITO KINDER SORPRESA ROSA</t>
  </si>
  <si>
    <t>80052760</t>
  </si>
  <si>
    <t>KINDER BUENO 43 GR</t>
  </si>
  <si>
    <t>80761761</t>
  </si>
  <si>
    <t>KINDER BUENO 43 GR WHITE</t>
  </si>
  <si>
    <t>80050315</t>
  </si>
  <si>
    <t>KINDER CHOCOLATE 12.5 GR</t>
  </si>
  <si>
    <t>77949677</t>
  </si>
  <si>
    <t>KINDER CHOCOLATE 50 GR</t>
  </si>
  <si>
    <t>80050094</t>
  </si>
  <si>
    <t>KINDER CHOCOLATE MAXI 21 GR</t>
  </si>
  <si>
    <t>7790206008308</t>
  </si>
  <si>
    <t>MENTITAS CHOCOLATE FELFORT</t>
  </si>
  <si>
    <t>7802215105203</t>
  </si>
  <si>
    <t>MONEDAS CAPITAN MORGAN</t>
  </si>
  <si>
    <t>11119</t>
  </si>
  <si>
    <t>PARAGUITAS</t>
  </si>
  <si>
    <t>77912718</t>
  </si>
  <si>
    <t>SAPITO CHOCO CON MANI</t>
  </si>
  <si>
    <t>77928894</t>
  </si>
  <si>
    <t>SAPITO CHOCOLATOSO</t>
  </si>
  <si>
    <t>77976109</t>
  </si>
  <si>
    <t>VAUQUITA TABLETA 25G</t>
  </si>
  <si>
    <t>77927361</t>
  </si>
  <si>
    <t>VAUQUITA TABLETA 25G SUAVE</t>
  </si>
  <si>
    <t>7792360095286</t>
  </si>
  <si>
    <t>VIZZIO 100 GR NUGATON</t>
  </si>
  <si>
    <t>7792360094562</t>
  </si>
  <si>
    <t xml:space="preserve">VIZZIO 165 GR MANI </t>
  </si>
  <si>
    <t>7792360094500</t>
  </si>
  <si>
    <t xml:space="preserve">VIZZIO 35 GR MANI </t>
  </si>
  <si>
    <t>7792360095705</t>
  </si>
  <si>
    <t>VIZZIO 45 GR 60% CACA RELL. MENTA</t>
  </si>
  <si>
    <t>7792360094548</t>
  </si>
  <si>
    <t>VIZZIO 85 GR MANI</t>
  </si>
  <si>
    <t>7792360095040</t>
  </si>
  <si>
    <t>VIZZIO 90 GR 60% CACAO</t>
  </si>
  <si>
    <t>7792360094586</t>
  </si>
  <si>
    <t>VIZZIO 90 GR ALMENDRAS ENTERAS</t>
  </si>
  <si>
    <t>7792360095071</t>
  </si>
  <si>
    <t>VIZZIO 90 GR BLANCO</t>
  </si>
  <si>
    <t>7792360095019</t>
  </si>
  <si>
    <t>VIZZIO 90 GR LECHE</t>
  </si>
  <si>
    <t>7792860002777</t>
  </si>
  <si>
    <t xml:space="preserve">BABY DOLL MASTIC </t>
  </si>
  <si>
    <t>7792860002463</t>
  </si>
  <si>
    <t>BABY DOLL SORPRESA X 3</t>
  </si>
  <si>
    <t>7792860016217</t>
  </si>
  <si>
    <t>BABY DOLL X 4</t>
  </si>
  <si>
    <t>7792860008366</t>
  </si>
  <si>
    <t>BOLA LOCA</t>
  </si>
  <si>
    <t>77909701</t>
  </si>
  <si>
    <t>CHUPELATIN FELFORT CHOCOLATE</t>
  </si>
  <si>
    <t>7792860011212</t>
  </si>
  <si>
    <t>CHUPETONCITO LHERITIER</t>
  </si>
  <si>
    <t>7798130951783</t>
  </si>
  <si>
    <t>CRAZY-POP FRUTILLA 12G</t>
  </si>
  <si>
    <t>7798347082959</t>
  </si>
  <si>
    <t xml:space="preserve">CREEPY POP </t>
  </si>
  <si>
    <t>7798322400846</t>
  </si>
  <si>
    <t xml:space="preserve">DOGGY POP </t>
  </si>
  <si>
    <t>7798130954760</t>
  </si>
  <si>
    <t xml:space="preserve">EMOTI POP </t>
  </si>
  <si>
    <t>7798130950779</t>
  </si>
  <si>
    <t xml:space="preserve">FROSTY POP </t>
  </si>
  <si>
    <t>7798347080542</t>
  </si>
  <si>
    <t xml:space="preserve">LASER POP </t>
  </si>
  <si>
    <t>7792860008373</t>
  </si>
  <si>
    <t>PELOTITAS</t>
  </si>
  <si>
    <t>11111</t>
  </si>
  <si>
    <t xml:space="preserve">PICO DULCE </t>
  </si>
  <si>
    <t>7792860002234</t>
  </si>
  <si>
    <t>PICO DULCE VASO</t>
  </si>
  <si>
    <t>5011053003325</t>
  </si>
  <si>
    <t>PUSH POP CLASICO</t>
  </si>
  <si>
    <t>7798040461617</t>
  </si>
  <si>
    <t>PUSH POP MINIONS</t>
  </si>
  <si>
    <t>041116011320</t>
  </si>
  <si>
    <t>RING POP CHERRY</t>
  </si>
  <si>
    <t>7798040468753</t>
  </si>
  <si>
    <t>RING POP LOL</t>
  </si>
  <si>
    <t>7798040463383</t>
  </si>
  <si>
    <t xml:space="preserve">SPRING POP </t>
  </si>
  <si>
    <t>7798130952353</t>
  </si>
  <si>
    <t xml:space="preserve">TWISTER POP </t>
  </si>
  <si>
    <t>7798178801873</t>
  </si>
  <si>
    <t>BUFFYS FRESA 20 GR</t>
  </si>
  <si>
    <t>7798178801651</t>
  </si>
  <si>
    <t>BUFFYS STICK-MALLOW FRESA 12 GR</t>
  </si>
  <si>
    <t>7798178801637</t>
  </si>
  <si>
    <t>BUFFYS STICK-MALLOW FRUTAL 12 GR</t>
  </si>
  <si>
    <t>7791359040061</t>
  </si>
  <si>
    <t>TEMBLEKE BRUJA</t>
  </si>
  <si>
    <t>7791359040085</t>
  </si>
  <si>
    <t>TEMBLEKE DRACU LENGUA</t>
  </si>
  <si>
    <t>7791359120121</t>
  </si>
  <si>
    <t>TEMBLEKE SIMPSONS X 2</t>
  </si>
  <si>
    <t>7791359140310</t>
  </si>
  <si>
    <t>TEMBLEKE SOBRE RUEDAS</t>
  </si>
  <si>
    <t>7791359140303</t>
  </si>
  <si>
    <t>TEMBLEKE TATOO</t>
  </si>
  <si>
    <t>7791359130069</t>
  </si>
  <si>
    <t>TEMBLEKE TIRA ASKIRATA</t>
  </si>
  <si>
    <t>7791359130014</t>
  </si>
  <si>
    <t>TEMBLEKE TIRA COBRA</t>
  </si>
  <si>
    <t>7791359120275</t>
  </si>
  <si>
    <t>TEMBLEKE TIRA EMOCIONES</t>
  </si>
  <si>
    <t>7791359120176</t>
  </si>
  <si>
    <t>TEMBLEKE TIRA PRINCESAS</t>
  </si>
  <si>
    <t>7791359130045</t>
  </si>
  <si>
    <t>TEMBLEKE TIRA RELOJ</t>
  </si>
  <si>
    <t>7798130950014</t>
  </si>
  <si>
    <t>PAÑUELOS DESCARTABLES CANDELA</t>
  </si>
  <si>
    <t>0726367847736</t>
  </si>
  <si>
    <t>TUBO SWEET BALLOON</t>
  </si>
  <si>
    <t>070330125308</t>
  </si>
  <si>
    <t>BOLIGRAFO BIC</t>
  </si>
  <si>
    <t>7798030840088</t>
  </si>
  <si>
    <t>BOMBILLA DESARM C LARGA</t>
  </si>
  <si>
    <t>7798030841566</t>
  </si>
  <si>
    <t>BOMBILLA RESORTE COLOR</t>
  </si>
  <si>
    <t>070330631335</t>
  </si>
  <si>
    <t>ENCENDEDOR BIC MAXI</t>
  </si>
  <si>
    <t>070330913431</t>
  </si>
  <si>
    <t>ENCENDEDOR BIC MINI</t>
  </si>
  <si>
    <t>77944498</t>
  </si>
  <si>
    <t>ENCENDEDOR CANDELA ELECTRONICO</t>
  </si>
  <si>
    <t>6902004095218</t>
  </si>
  <si>
    <t>ENCENDEDOR CANDELA PIEDRA</t>
  </si>
  <si>
    <t>77906731</t>
  </si>
  <si>
    <t>LA GOTITA GEL 3GR</t>
  </si>
  <si>
    <t>77917188</t>
  </si>
  <si>
    <t>LA GOTITA ORIGINAL 2 ML.</t>
  </si>
  <si>
    <t>8888021300161</t>
  </si>
  <si>
    <t>PILAS ENERGIZER 2025 UNIDAD</t>
  </si>
  <si>
    <t>8888021300185</t>
  </si>
  <si>
    <t>PILAS ENERGIZER 2032 UNIDAD</t>
  </si>
  <si>
    <t>039800013613</t>
  </si>
  <si>
    <t>PILAS ENERGIZER 9V</t>
  </si>
  <si>
    <t>8999002671962</t>
  </si>
  <si>
    <t>PILAS ENERGIZER AA UNIDAD</t>
  </si>
  <si>
    <t>8999002672068</t>
  </si>
  <si>
    <t>PILAS ENERGIZER AAA UNIDAD</t>
  </si>
  <si>
    <t>7790070416827</t>
  </si>
  <si>
    <t>BARRA GALLO 20 GR LEMON BAR</t>
  </si>
  <si>
    <t>7790070416513</t>
  </si>
  <si>
    <t>BARRA GALLO 20 GR YOGUR BAR FRUTILLA</t>
  </si>
  <si>
    <t>7790070413178</t>
  </si>
  <si>
    <t>CHOCOBAR DE ARROZ 20GR</t>
  </si>
  <si>
    <t>77929648</t>
  </si>
  <si>
    <t>CUBANITOS OBLITA DDL</t>
  </si>
  <si>
    <t>77929631</t>
  </si>
  <si>
    <t>CUBANITOS OBLITA FRUTILLA</t>
  </si>
  <si>
    <t>7790070411952</t>
  </si>
  <si>
    <t>OBLEA GALLO 20 GR CHOCOLATE</t>
  </si>
  <si>
    <t>7790070416247</t>
  </si>
  <si>
    <t>OBLEA GALLO 20 GR CHOCONUSS</t>
  </si>
  <si>
    <t>7792360072461</t>
  </si>
  <si>
    <t>OBLEAS NUGATON BLANCO 27 GR</t>
  </si>
  <si>
    <t>7792360072447</t>
  </si>
  <si>
    <t>OBLEAS NUGATON LECHE 27 GR</t>
  </si>
  <si>
    <t>7793123160272</t>
  </si>
  <si>
    <t>OBLITA  100 GR FRUTILLA</t>
  </si>
  <si>
    <t>7793123013950</t>
  </si>
  <si>
    <t xml:space="preserve">OBLITA 100 GR NOIR </t>
  </si>
  <si>
    <t>7793123160265</t>
  </si>
  <si>
    <t xml:space="preserve">OBLITA 100 GR VAINILLA </t>
  </si>
  <si>
    <t>7793123160029</t>
  </si>
  <si>
    <t xml:space="preserve">OBLITA 50 GR FRUTILLA </t>
  </si>
  <si>
    <t>7793123160043</t>
  </si>
  <si>
    <t xml:space="preserve">OBLITA 50 GR LIMON </t>
  </si>
  <si>
    <t>7793123013455</t>
  </si>
  <si>
    <t>OBLITA 50 GR NOIR</t>
  </si>
  <si>
    <t>7793123160012</t>
  </si>
  <si>
    <t xml:space="preserve">OBLITA 50 GR VAINILLA </t>
  </si>
  <si>
    <t>7792222002865</t>
  </si>
  <si>
    <t>DRF PASTILLAS MENTA</t>
  </si>
  <si>
    <t>7792222002841</t>
  </si>
  <si>
    <t>DRF PASTILLAS ANIS</t>
  </si>
  <si>
    <t>7792222002827</t>
  </si>
  <si>
    <t>DRF PASTILLAS NARANJA</t>
  </si>
  <si>
    <t>7792222002780</t>
  </si>
  <si>
    <t>DRF PASTILLAS MENTOL</t>
  </si>
  <si>
    <t>7792222002889</t>
  </si>
  <si>
    <t>DRF PASTILLAS LIMON</t>
  </si>
  <si>
    <t>7798094344249</t>
  </si>
  <si>
    <t>MENTITAS DRF DULCE DE LECHE 26 GR</t>
  </si>
  <si>
    <t>7798094340555</t>
  </si>
  <si>
    <t>MENTITAS DRF FRUTAL 26GR</t>
  </si>
  <si>
    <t>7798094340012</t>
  </si>
  <si>
    <t>MENTITAS DRF MENTA 25G</t>
  </si>
  <si>
    <t>7798176191310</t>
  </si>
  <si>
    <t>PASTILLAS BULL DOG ACIDAS MANDARINA 30GR</t>
  </si>
  <si>
    <t>7798186030555</t>
  </si>
  <si>
    <t>PASTILLAS BULL DOG ACIDAS NJA/VIO 30GR</t>
  </si>
  <si>
    <t>7798186030548</t>
  </si>
  <si>
    <t>PASTILLAS BULL DOG ACIDAS RS/VDE 30GR</t>
  </si>
  <si>
    <t>7798340710125</t>
  </si>
  <si>
    <t>PASTILLAS DORINS CORAZONCITOS 25 GR MANGO  Y ANANA</t>
  </si>
  <si>
    <t>7798340710132</t>
  </si>
  <si>
    <t>PASTILLAS DORINS CORAZONCITOS 25 GR MANZANA Y SANDIA</t>
  </si>
  <si>
    <t>7798340710545</t>
  </si>
  <si>
    <t>PASTILLAS DORINS CORAZONCITOS 25 GR MARACUYA Y ARANDANO</t>
  </si>
  <si>
    <t>7798340710118</t>
  </si>
  <si>
    <t>PASTILLAS DORINS CORAZONCITOS 25 GR UVA Y FRAMBUESA</t>
  </si>
  <si>
    <t>77904744</t>
  </si>
  <si>
    <t>PASTILLAS LA YAPA 17 GR</t>
  </si>
  <si>
    <t>78605831</t>
  </si>
  <si>
    <t>PASTILLAS TIC TAC FRUTILLA 16 GR</t>
  </si>
  <si>
    <t>78600010</t>
  </si>
  <si>
    <t>PASTILLAS TIC TAC MENTA 16 GR</t>
  </si>
  <si>
    <t>7797394001265</t>
  </si>
  <si>
    <t>PASTILLAS TIC TAC MIX DE FRUTAS  16GR</t>
  </si>
  <si>
    <t>78600027</t>
  </si>
  <si>
    <t>PASTILLAS TIC TAC NARANJA 16 GR</t>
  </si>
  <si>
    <t>7798347089408</t>
  </si>
  <si>
    <t>UNI POP PASTILLAS</t>
  </si>
  <si>
    <t>7798044150555</t>
  </si>
  <si>
    <t>PIPAS GIGANTES 50GR</t>
  </si>
  <si>
    <t>77965233</t>
  </si>
  <si>
    <t>PIPAS GIRASOL 18 GRS</t>
  </si>
  <si>
    <t>7798044150777</t>
  </si>
  <si>
    <t>PIPAS PELADAS 25GR</t>
  </si>
  <si>
    <t>77942647</t>
  </si>
  <si>
    <t xml:space="preserve">ACOND SEDAL 10 ML CERAMIDAS </t>
  </si>
  <si>
    <t>PERFUMERIA</t>
  </si>
  <si>
    <t>77942630</t>
  </si>
  <si>
    <t xml:space="preserve">SHAMPOO SEDAL 10 ML CERAMIDAS </t>
  </si>
  <si>
    <t>7791519001970</t>
  </si>
  <si>
    <t>PRESERVATIVOS PRIME 3U RETARDANTE</t>
  </si>
  <si>
    <t>7791519702112</t>
  </si>
  <si>
    <t>7791519200045</t>
  </si>
  <si>
    <t>PRESERVATIVOS PRIME 3U SUPER FINO</t>
  </si>
  <si>
    <t>7702003010743</t>
  </si>
  <si>
    <t>APOSITOS CURITAS 8 U</t>
  </si>
  <si>
    <t>7500435198776</t>
  </si>
  <si>
    <t>MINORA II PRO</t>
  </si>
  <si>
    <t>7791014090325</t>
  </si>
  <si>
    <t>PRESERVATIVOS TULIPAN 3 U CLASICO</t>
  </si>
  <si>
    <t>7790590016286</t>
  </si>
  <si>
    <t>FOSFOROS TRES PATITOS 222</t>
  </si>
  <si>
    <t>7799032010035</t>
  </si>
  <si>
    <t>VELAS BLANCAS X 4</t>
  </si>
  <si>
    <t>7898024395232</t>
  </si>
  <si>
    <t>NUTELLA 140 GR</t>
  </si>
  <si>
    <t>7898024395235</t>
  </si>
  <si>
    <t>NUTELLA 350 GR</t>
  </si>
  <si>
    <t>7790310983461</t>
  </si>
  <si>
    <t>3D MEGAQUESO 23GR</t>
  </si>
  <si>
    <t>POP SALADO</t>
  </si>
  <si>
    <t>7790310985113</t>
  </si>
  <si>
    <t>3D MEGAQUESO 43GR</t>
  </si>
  <si>
    <t>7790310985120</t>
  </si>
  <si>
    <t>3D MEGAQUESO 92GR</t>
  </si>
  <si>
    <t>7790310985137</t>
  </si>
  <si>
    <t>3D MEGAQUESO 143GR</t>
  </si>
  <si>
    <t>7790310985359</t>
  </si>
  <si>
    <t>CHEETOS ONDULADOS 43GR</t>
  </si>
  <si>
    <t>7790310983157</t>
  </si>
  <si>
    <t>CHEETOS QUESO 23GR</t>
  </si>
  <si>
    <t>7790310985274</t>
  </si>
  <si>
    <t>CHEETOS QUESO 43GR</t>
  </si>
  <si>
    <t>7790310985809</t>
  </si>
  <si>
    <t>CHEETOS QUESO 85GR</t>
  </si>
  <si>
    <t>7790310985793</t>
  </si>
  <si>
    <t>CHEETOS QUESO 140GR</t>
  </si>
  <si>
    <t>7790310984512</t>
  </si>
  <si>
    <t>CHEETOS QUESO 238GR</t>
  </si>
  <si>
    <t>7790310985267</t>
  </si>
  <si>
    <t>DORITOS QUESO 40GR</t>
  </si>
  <si>
    <t>7790310985649</t>
  </si>
  <si>
    <t>DORITOS QUESO 77GR</t>
  </si>
  <si>
    <t>7790310985656</t>
  </si>
  <si>
    <t>DORITOS QUESO 129GR</t>
  </si>
  <si>
    <t>7790310984215</t>
  </si>
  <si>
    <t>DORITOS QUESO 220GR</t>
  </si>
  <si>
    <t>7790310985472</t>
  </si>
  <si>
    <t>DORITOS DINAMITA 33GR</t>
  </si>
  <si>
    <t>7790310985489</t>
  </si>
  <si>
    <t>DORITOS DINAMITA 70GR</t>
  </si>
  <si>
    <t>7790310983614</t>
  </si>
  <si>
    <t>LAYS CLASICA 20GR</t>
  </si>
  <si>
    <t>7790310985236</t>
  </si>
  <si>
    <t>LAYS CLASICA 40GR</t>
  </si>
  <si>
    <t>7790310985458</t>
  </si>
  <si>
    <t>LAYS CLASICA 85GR</t>
  </si>
  <si>
    <t>7790310985465</t>
  </si>
  <si>
    <t>LAYS CLASICA 134GR</t>
  </si>
  <si>
    <t>7790310984017</t>
  </si>
  <si>
    <t>LAYS CLASICA 249GR</t>
  </si>
  <si>
    <t>7790310983942</t>
  </si>
  <si>
    <t>LAYS JAMON SERRANO 34GR</t>
  </si>
  <si>
    <t>7790310985434</t>
  </si>
  <si>
    <t>LAYS JAMON SERRANO 77GR</t>
  </si>
  <si>
    <t>7790310983973</t>
  </si>
  <si>
    <t xml:space="preserve">LAYS QUESO Y CEBOLLA 85GR </t>
  </si>
  <si>
    <t>7790310002735</t>
  </si>
  <si>
    <t xml:space="preserve">LAYS KETCHUP 85GR </t>
  </si>
  <si>
    <t>7790310985595</t>
  </si>
  <si>
    <t xml:space="preserve">LAYS CHEDDAR 85GR </t>
  </si>
  <si>
    <t>7790310985335</t>
  </si>
  <si>
    <t>LAYS FLAMIN HOT 30GR</t>
  </si>
  <si>
    <t>7790310985328</t>
  </si>
  <si>
    <t>LAYS FLAMIN HOT 70GR</t>
  </si>
  <si>
    <t>7790310985007</t>
  </si>
  <si>
    <t xml:space="preserve">LAYS CEBOLLA CARAMELIZADA 85GR </t>
  </si>
  <si>
    <t>7790310006818</t>
  </si>
  <si>
    <t>PEP PALITOS PANCETA 40GR</t>
  </si>
  <si>
    <t>7790310984307</t>
  </si>
  <si>
    <t>PEP PALITOS PANCETA 120GR</t>
  </si>
  <si>
    <t>7790310920398</t>
  </si>
  <si>
    <t>PEP RUEDITAS PIZZA 40GR</t>
  </si>
  <si>
    <t>7790310984314</t>
  </si>
  <si>
    <t>PEP RUEDITAS PIZZA 74GR</t>
  </si>
  <si>
    <t>7790310984321</t>
  </si>
  <si>
    <t>PEP RUEDITAS PIZZA 120GR</t>
  </si>
  <si>
    <t>7790310985168</t>
  </si>
  <si>
    <t>PEP RAMITAS QUESO 40GR</t>
  </si>
  <si>
    <t>7790310985182</t>
  </si>
  <si>
    <t>PEP RAMITAS QUESO 120GR</t>
  </si>
  <si>
    <t>7790310984451</t>
  </si>
  <si>
    <t>TWISTOS MINIT JAMON 40GR</t>
  </si>
  <si>
    <t>7790310984420</t>
  </si>
  <si>
    <t>TWISTOS MINIT QUESO 40GR</t>
  </si>
  <si>
    <t>7790310984468</t>
  </si>
  <si>
    <t>TWISTOS MINIT JAMON 100GR</t>
  </si>
  <si>
    <t>7790310984437</t>
  </si>
  <si>
    <t>TWISTOS MINIT QUESO 100GR</t>
  </si>
  <si>
    <t>7790310982945</t>
  </si>
  <si>
    <t>MANI MANIAX JAPONES JAMON 110GR</t>
  </si>
  <si>
    <t>7790310982938</t>
  </si>
  <si>
    <t>MANI MANIAX JAPONES 110GR</t>
  </si>
  <si>
    <t>7790310983904</t>
  </si>
  <si>
    <t>MANI PEHUAMAR SALADO SIN PIEL  85GR</t>
  </si>
  <si>
    <t>7790310983911</t>
  </si>
  <si>
    <t>MANI PEHUAMAR SALADO CON PIEL  85GR</t>
  </si>
  <si>
    <t>7792170555314</t>
  </si>
  <si>
    <t>AVENA QUAKER 470GR EXTRAFINA</t>
  </si>
  <si>
    <t>7792170555345</t>
  </si>
  <si>
    <t>AVENA QUAKER 280GR TRADICIONAL</t>
  </si>
  <si>
    <t>7794000006683</t>
  </si>
  <si>
    <t>CALDO KNORR CARNE X 2 U</t>
  </si>
  <si>
    <t>7794000005648</t>
  </si>
  <si>
    <t>CALDO KNORR GALLINA  X 2 U</t>
  </si>
  <si>
    <t>7794000006706</t>
  </si>
  <si>
    <t>CALDO KNORR VERDURAS X 2 U</t>
  </si>
  <si>
    <t>7794000006911</t>
  </si>
  <si>
    <t>SOPA KNORR ZAPALLO (SOBRE)</t>
  </si>
  <si>
    <t>7798158712090</t>
  </si>
  <si>
    <t>AJO GRANULADO 25GR</t>
  </si>
  <si>
    <t>7798158710775</t>
  </si>
  <si>
    <t>ANIS EN GRANO 25GR</t>
  </si>
  <si>
    <t>7790150430392</t>
  </si>
  <si>
    <t>BICARBONATO 50 GR</t>
  </si>
  <si>
    <t>7798158712106</t>
  </si>
  <si>
    <t>CANELA MOLIDA 25GR</t>
  </si>
  <si>
    <t>7798158710065</t>
  </si>
  <si>
    <t>CHIMICHURRI 25GR</t>
  </si>
  <si>
    <t>7798158710034</t>
  </si>
  <si>
    <t>COMINO MOLIDO 25GR</t>
  </si>
  <si>
    <t>7798158710362</t>
  </si>
  <si>
    <t>COND ARROZ 25 GR</t>
  </si>
  <si>
    <t>7790150495339</t>
  </si>
  <si>
    <t>COND PESCADO 25 GR</t>
  </si>
  <si>
    <t>7790580135737</t>
  </si>
  <si>
    <t>COND PIZZA</t>
  </si>
  <si>
    <t>7798158710010</t>
  </si>
  <si>
    <t>OREGANO 25 GRS</t>
  </si>
  <si>
    <t>7798158710041</t>
  </si>
  <si>
    <t>PIMENTON 25G</t>
  </si>
  <si>
    <t>7798158711406</t>
  </si>
  <si>
    <t>PIMIENTA NEGRA EN GRANO 25GR</t>
  </si>
  <si>
    <t>7798158710027</t>
  </si>
  <si>
    <t>PIMIENTA NEGRA MOLIDA 25GR</t>
  </si>
  <si>
    <t>7796373222806</t>
  </si>
  <si>
    <t>POLVO HORNEAR 50 GR</t>
  </si>
  <si>
    <t>7798158710089</t>
  </si>
  <si>
    <t>PROVENZAL 25G</t>
  </si>
  <si>
    <t>7790036948188</t>
  </si>
  <si>
    <t>EDULCORANTE BAGGIO 250 ML SI DIET</t>
  </si>
  <si>
    <t>7790550002779</t>
  </si>
  <si>
    <t>EDULCORANTE CABRALES 50 U SOBRES</t>
  </si>
  <si>
    <t>7793451000264</t>
  </si>
  <si>
    <t>MIEL LA CLOTILDE 190 GR</t>
  </si>
  <si>
    <t>7793451000257</t>
  </si>
  <si>
    <t>MIEL LA CLOTILDE 480 GR</t>
  </si>
  <si>
    <t>736684266073</t>
  </si>
  <si>
    <t>AZUCAR ECONOMICA 1KG</t>
  </si>
  <si>
    <t>076625211985</t>
  </si>
  <si>
    <t>GALLETAS DE ARROZ ARROCITAS SEMILLAS SIN SAL</t>
  </si>
  <si>
    <t>7790538009578</t>
  </si>
  <si>
    <t>GALLETAS DE ARROZ ARROCITAS SESAMO SIN SAL</t>
  </si>
  <si>
    <t>7790538009561</t>
  </si>
  <si>
    <t>GALLETAS DE ARROZ ARROCITAS SESAMO Y SAL</t>
  </si>
  <si>
    <t>7790070418418</t>
  </si>
  <si>
    <t>BIZCOCHOS DE ARROZ GALLO 50 GR DULCES</t>
  </si>
  <si>
    <t>7790070418456</t>
  </si>
  <si>
    <t>BIZCOCHOS DE ARROZ GALLO 50 GR SALADOS</t>
  </si>
  <si>
    <t>7790070412447</t>
  </si>
  <si>
    <t>BIZCOCHOS DE ARROZ GALLO 50 GR TORTA NEGRA</t>
  </si>
  <si>
    <t>7790070410603</t>
  </si>
  <si>
    <t>ARROZ LUCCHETTI LARGO FINO 1 KG</t>
  </si>
  <si>
    <t>7790070410610</t>
  </si>
  <si>
    <t>ARROZ LUCCHETTI LARGO FINO 500 GR</t>
  </si>
  <si>
    <t>7790070320780</t>
  </si>
  <si>
    <t>FIDEOS LUCCHETTI 500 GR SPAGHETTI NO 5</t>
  </si>
  <si>
    <t>7794000005372</t>
  </si>
  <si>
    <t>ALMIDON DE MAIZ MAIZENA 250GR</t>
  </si>
  <si>
    <t>7790199604075</t>
  </si>
  <si>
    <t>HARINA DE TRIGO MORIXE 1 KG 000</t>
  </si>
  <si>
    <t>7790199000020</t>
  </si>
  <si>
    <t xml:space="preserve">HARINA DE TRIGO MORIXE 1 KG 0000 </t>
  </si>
  <si>
    <t>7790199603856</t>
  </si>
  <si>
    <t>HARINA DE TRIGO MORIXE 1 KG INTEGRAL</t>
  </si>
  <si>
    <t>7790199604273</t>
  </si>
  <si>
    <t>HARINA DE TRIGO MORIXE 1 KG PIZZAS</t>
  </si>
  <si>
    <t>7790199602910</t>
  </si>
  <si>
    <t>PAN RALLADO MORIXE 500G</t>
  </si>
  <si>
    <t>7790199603177</t>
  </si>
  <si>
    <t>PURE PAPAS INST MORIXE  125 GR</t>
  </si>
  <si>
    <t>7790070936493</t>
  </si>
  <si>
    <t>CAFE ARLISTAN INSTANTANEO 100 GR</t>
  </si>
  <si>
    <t>7790070936516</t>
  </si>
  <si>
    <t>CAFE ARLISTAN INSTANTANEO 50 GR</t>
  </si>
  <si>
    <t>7790150161227</t>
  </si>
  <si>
    <t>CAFE LA VIRGINIA CAPUCCINO DP DDL 155 GR</t>
  </si>
  <si>
    <t>7790150161029</t>
  </si>
  <si>
    <t>CAFE LA VIRGINIA CAPUCCINO MOUSSE AVELLANAS 125 GR</t>
  </si>
  <si>
    <t>7790150100172</t>
  </si>
  <si>
    <t xml:space="preserve">CAFE LA VIRGINIA INSTANTANEO 1,7 GR EN SAQUITOS  </t>
  </si>
  <si>
    <t>7790387800050</t>
  </si>
  <si>
    <t>MATE COCIDO TARAGUI 25 U</t>
  </si>
  <si>
    <t>7790387120363</t>
  </si>
  <si>
    <t>cambiar</t>
  </si>
  <si>
    <t>7790387000290</t>
  </si>
  <si>
    <t>TE TARAGUI 10 U BOLDO</t>
  </si>
  <si>
    <t>7790387712056</t>
  </si>
  <si>
    <t>TE TARAGUI 10 U HIERBAS SILVESTRES</t>
  </si>
  <si>
    <t>7790387000283</t>
  </si>
  <si>
    <t>TE TARAGUI 10 U MANZANILLA</t>
  </si>
  <si>
    <t>7790387001785</t>
  </si>
  <si>
    <t>7790387711837</t>
  </si>
  <si>
    <t>7790387800135</t>
  </si>
  <si>
    <t>TE TARAGUI 25 U NEGRO</t>
  </si>
  <si>
    <t>7790387800142</t>
  </si>
  <si>
    <t>7790387013634</t>
  </si>
  <si>
    <t>YERBA TARAGUI 250 GR ROJA</t>
  </si>
  <si>
    <t>7790387013627</t>
  </si>
  <si>
    <t>YERBA TARAGUI 500 GR ROJA</t>
  </si>
  <si>
    <t>7790387013504</t>
  </si>
  <si>
    <t>YERBA TARAGUI 500 GR AZUL</t>
  </si>
  <si>
    <t>7790387014631</t>
  </si>
  <si>
    <t>YERBA UNION 250 GR VERDE</t>
  </si>
  <si>
    <t>7790387014624</t>
  </si>
  <si>
    <t>YERBA UNION 500 GR VERDE</t>
  </si>
  <si>
    <t>7796373002156</t>
  </si>
  <si>
    <t>ESENCIA DE VAINILLA LA PARMESANA 120 CC</t>
  </si>
  <si>
    <t>7790742625106</t>
  </si>
  <si>
    <t>DULCE DE LECHE LA SERENISIMA 400 GR COLONIAL</t>
  </si>
  <si>
    <t>7790742625304</t>
  </si>
  <si>
    <t>DULCE DE LECHE LA SERENISIMA 400 GR CLASICO</t>
  </si>
  <si>
    <t>7790742067005</t>
  </si>
  <si>
    <t>DULCE DE LECHE LA SERENISIMA 400 GR REPOSTERO</t>
  </si>
  <si>
    <t>7790072001014</t>
  </si>
  <si>
    <t xml:space="preserve">SAL CELUSAL 500 GR FINA BOLSITA </t>
  </si>
  <si>
    <t>7790072002080</t>
  </si>
  <si>
    <t xml:space="preserve">SAL CELUSAL 500 GR FINA CAJITA </t>
  </si>
  <si>
    <t>7791004000822</t>
  </si>
  <si>
    <t>SAL CELUSAL 500 GR GRUESA</t>
  </si>
  <si>
    <t>7790070228666</t>
  </si>
  <si>
    <t xml:space="preserve">ACEITE COCINERO 120 GR FRITOLIM </t>
  </si>
  <si>
    <t>7790070229687</t>
  </si>
  <si>
    <t>ACEITE COCINERO 900 ML BLEND</t>
  </si>
  <si>
    <t>7790070231666</t>
  </si>
  <si>
    <t xml:space="preserve">ACEITE COCINERO 900 ML GIRASOL </t>
  </si>
  <si>
    <t>7790070231796</t>
  </si>
  <si>
    <t xml:space="preserve">ACEITE COCINERO 900 ML SOJA </t>
  </si>
  <si>
    <t>7797470009819</t>
  </si>
  <si>
    <t>ACETO BALSAMICO COCINERO 250 ML</t>
  </si>
  <si>
    <t>7792900093024</t>
  </si>
  <si>
    <t>VINAGRE DOS ANCLAS PET 500 ML ALCOHOL</t>
  </si>
  <si>
    <t>7792900092980</t>
  </si>
  <si>
    <t>VINAGRE DOS ANCLAS PET 500 ML VINO</t>
  </si>
  <si>
    <t>7790130000713</t>
  </si>
  <si>
    <t>JUGO DE LIMON 250 CC</t>
  </si>
  <si>
    <t>7791866000381</t>
  </si>
  <si>
    <t>KETCHUP NATURA DOY PACK 250 GRS</t>
  </si>
  <si>
    <t>7791866001203</t>
  </si>
  <si>
    <t>MAYONESA NATURA DOY PACK 250 CC</t>
  </si>
  <si>
    <t>7791866001197</t>
  </si>
  <si>
    <t>MAYONESA NATURA SACHET 125 CC</t>
  </si>
  <si>
    <t>7794000006478</t>
  </si>
  <si>
    <t>MOSTAZA SAVORA DOY PACK ORIGINAL 250 GR</t>
  </si>
  <si>
    <t>7790950133332</t>
  </si>
  <si>
    <t>AMARGO TERMA CUYANO 1.35 LT</t>
  </si>
  <si>
    <t>BODEGA</t>
  </si>
  <si>
    <t>7790950133318</t>
  </si>
  <si>
    <t>AMARGO TERMA SERRANO 1.35 LT</t>
  </si>
  <si>
    <t>655257738246</t>
  </si>
  <si>
    <t xml:space="preserve">SALCHICHA X 6 CORTA </t>
  </si>
  <si>
    <t>FRESCOS</t>
  </si>
  <si>
    <t>7793281492581</t>
  </si>
  <si>
    <t xml:space="preserve">SALCHICHA X 6 LARGA </t>
  </si>
  <si>
    <t>7790670050728</t>
  </si>
  <si>
    <t>HAMBURGUESA PATY FINITAS X 2</t>
  </si>
  <si>
    <t>7790742770103</t>
  </si>
  <si>
    <t>CREMA DE LECHE LA SERENISIMA BATIR 36% 200 ML</t>
  </si>
  <si>
    <t>7790742770202</t>
  </si>
  <si>
    <t>CREMA DE LECHE LA SERENISIMA BATIR 36% TETRA 200 ML</t>
  </si>
  <si>
    <t>7790742771209</t>
  </si>
  <si>
    <t>CREMA DE LECHE LA SERENISIMA COCINAR 20% 200 ML</t>
  </si>
  <si>
    <t>7790742770301</t>
  </si>
  <si>
    <t>CREMA DE LECHE LA SERENISIMA COCINAR 20% TETRA 200 ML</t>
  </si>
  <si>
    <t>7790742034915</t>
  </si>
  <si>
    <t xml:space="preserve">LECHE LA SERENISIMA SACHET 1 L 1% </t>
  </si>
  <si>
    <t>7790742034922</t>
  </si>
  <si>
    <t xml:space="preserve">LECHE LA SERENISIMA SACHET 1 L 2% </t>
  </si>
  <si>
    <t>7793940448003</t>
  </si>
  <si>
    <t xml:space="preserve">LECHE LA SERENISIMA SACHET 1 L 3% </t>
  </si>
  <si>
    <t>7790742034502</t>
  </si>
  <si>
    <t xml:space="preserve">LECHE LA SERENISIMA SACHET 1 L DESCREMADA </t>
  </si>
  <si>
    <t>7790742562029</t>
  </si>
  <si>
    <t xml:space="preserve">LECHE LA SERENISIMA UAT 200 ML FRUTILLA </t>
  </si>
  <si>
    <t>7790742562012</t>
  </si>
  <si>
    <t>LECHE LA SERENISIMA UAT 200 ML VAINILLA</t>
  </si>
  <si>
    <t>7791337605428</t>
  </si>
  <si>
    <t xml:space="preserve">YOGUR LA SERENISIMA 120 GR CREMOSO FRUTILLA </t>
  </si>
  <si>
    <t>7791337603219</t>
  </si>
  <si>
    <t xml:space="preserve">YOGUR LA SERENISIMA 120 GR CREMOSO VAINILLA </t>
  </si>
  <si>
    <t>7791337007390</t>
  </si>
  <si>
    <t xml:space="preserve">YOGUR LA SERENISIMA 159 GR CON CEREALES </t>
  </si>
  <si>
    <t>7791337006270</t>
  </si>
  <si>
    <t xml:space="preserve">YOGUR LA SERENISIMA 190 GR BEBIBLE FRUTILLA </t>
  </si>
  <si>
    <t>7791337004993</t>
  </si>
  <si>
    <t xml:space="preserve">YOGUR LA SERENISIMA 190 GR BEBIBLE VAINILLA </t>
  </si>
  <si>
    <t>7791337605527</t>
  </si>
  <si>
    <t xml:space="preserve">YOGUR LA SERENISIMA 900 GR LIQUIDO FRUTILLA </t>
  </si>
  <si>
    <t>7791337605510</t>
  </si>
  <si>
    <t xml:space="preserve">YOGUR LA SERENISIMA 900 GR LIQUIDO VAINILLA </t>
  </si>
  <si>
    <t>7790773035158</t>
  </si>
  <si>
    <t>PALILLOS DE MADERA ESCARBADIENTES</t>
  </si>
  <si>
    <t>7790250097426</t>
  </si>
  <si>
    <t xml:space="preserve">TOALLAS SANITARIAS LADYSOFT X 8 NORMAL COMFORT </t>
  </si>
  <si>
    <t>7790250097433</t>
  </si>
  <si>
    <t xml:space="preserve">TOALLAS SANITARIAS LADYSOFT X 8 ULTRADELGADA TELA SUAVE </t>
  </si>
  <si>
    <t>7790250097464</t>
  </si>
  <si>
    <t>TOALLAS SANITARIAS LADYSOFT X 8 ULTRADELGADA TELA ULTRASECA</t>
  </si>
  <si>
    <t>7791274187742</t>
  </si>
  <si>
    <t>POLVO PEDICO ALGABO TALQUERA 100 GR</t>
  </si>
  <si>
    <t>7791274003110</t>
  </si>
  <si>
    <t>POLVO PEDICO ALGABO TALQUERA 60 GR</t>
  </si>
  <si>
    <t>7791274005299</t>
  </si>
  <si>
    <t>QUITA ESMALTE ALGABO 50ML</t>
  </si>
  <si>
    <t>7790250913306</t>
  </si>
  <si>
    <t>PAÑALES BABYSEC M X 8</t>
  </si>
  <si>
    <t>7790250044208</t>
  </si>
  <si>
    <t>PAÑALES BABYSEC P X 8</t>
  </si>
  <si>
    <t>7790250044239</t>
  </si>
  <si>
    <t>PAÑALES BABYSEC XG X 8</t>
  </si>
  <si>
    <t>7790250044246</t>
  </si>
  <si>
    <t>PAÑALES BABYSEC XXG X 8</t>
  </si>
  <si>
    <t>7798141710997</t>
  </si>
  <si>
    <t xml:space="preserve">ENJUAGUE BUCAL CARREFOUR 65 ML MENTA </t>
  </si>
  <si>
    <t>6910021007206</t>
  </si>
  <si>
    <t>CEPILLO DENTAL COLGATE PREMIER ULTRA 1 U</t>
  </si>
  <si>
    <t>7509546056623</t>
  </si>
  <si>
    <t>CREMA DENTAL COLGATE 45 GR TRIPLE ACCION</t>
  </si>
  <si>
    <t>7790064000261</t>
  </si>
  <si>
    <t>ALGONDON ESTRELLA 75 GR</t>
  </si>
  <si>
    <t>7500435189453</t>
  </si>
  <si>
    <t>AFEITADORA PRESTOBARBA 3</t>
  </si>
  <si>
    <t>7500435198769</t>
  </si>
  <si>
    <t>AFEITADORA PRESTOBARBA ULTRAGRIP 2</t>
  </si>
  <si>
    <t>7794640171246</t>
  </si>
  <si>
    <t xml:space="preserve">ANTITRANSP HINDS ROLLON HIDRATANTE </t>
  </si>
  <si>
    <t>7790990000847</t>
  </si>
  <si>
    <t xml:space="preserve">JABON TOCADOR PLUSBELLE 125GR ENERGIA </t>
  </si>
  <si>
    <t>7790990000830</t>
  </si>
  <si>
    <t xml:space="preserve">JABON TOCADOR PLUSBELLE 125GR FRESCURA </t>
  </si>
  <si>
    <t>7791905022794</t>
  </si>
  <si>
    <t xml:space="preserve">ANTITRANSP POLYANA ROLLON WOOD MEN </t>
  </si>
  <si>
    <t>7798033338407</t>
  </si>
  <si>
    <t>ALCOHOL ETILICO 250 ML</t>
  </si>
  <si>
    <t>7793253003777</t>
  </si>
  <si>
    <t xml:space="preserve">LAVANDINA AYUDIN 1 L ANTISPLASH </t>
  </si>
  <si>
    <t>7790520009319</t>
  </si>
  <si>
    <t>GLADE LIMPIADOR DESINFECTANTE 900 ML</t>
  </si>
  <si>
    <t>7790520013194</t>
  </si>
  <si>
    <t>LIMPIADOR ADHESIVO INODORO GLADE</t>
  </si>
  <si>
    <t>7790520017727</t>
  </si>
  <si>
    <t>PASTILLA INODORO GLADE</t>
  </si>
  <si>
    <t>7798023690195</t>
  </si>
  <si>
    <t>ROLLO COCINA X 3</t>
  </si>
  <si>
    <t>7790250057024</t>
  </si>
  <si>
    <t>ROLLO COCINA FAMILIAR</t>
  </si>
  <si>
    <t>7798023699013</t>
  </si>
  <si>
    <t>SEVILLETA DE MESA</t>
  </si>
  <si>
    <t>7794440002399</t>
  </si>
  <si>
    <t>VIRULANA INOXY PLATEADA 1 UN</t>
  </si>
  <si>
    <t>7794440002238</t>
  </si>
  <si>
    <t>VIRULANA INOXY DORADA 1 UN</t>
  </si>
  <si>
    <t>7798342714657</t>
  </si>
  <si>
    <t>PAPEL HIGIENICO UNIDAD</t>
  </si>
  <si>
    <t>7790520010490</t>
  </si>
  <si>
    <t>INSECTICIDA FUYI ESPIRALES X 4</t>
  </si>
  <si>
    <t>7790520996626</t>
  </si>
  <si>
    <t>INSECTICIDA FUYI TABLETAS X 4</t>
  </si>
  <si>
    <t>7798290580212</t>
  </si>
  <si>
    <t>CHOCOLATADA MR. CHOCO TETRA 1 L</t>
  </si>
  <si>
    <t>QUENTO</t>
  </si>
  <si>
    <t>7798290580205</t>
  </si>
  <si>
    <t>CHOCOLATADA MR. CHOCO TETRA 200 ML</t>
  </si>
  <si>
    <t>7798290580144</t>
  </si>
  <si>
    <t>JUGO TUTTI 200 ML DURAZNO</t>
  </si>
  <si>
    <t>7798290580083</t>
  </si>
  <si>
    <t>JUGO TUTTI 200 ML MANZANA</t>
  </si>
  <si>
    <t>7798290580113</t>
  </si>
  <si>
    <t>JUGO TUTTI 200 ML MULTIFRUTA</t>
  </si>
  <si>
    <t>7798290580052</t>
  </si>
  <si>
    <t>JUGO TUTTI 200 ML NARANJA</t>
  </si>
  <si>
    <t>7798290581837</t>
  </si>
  <si>
    <t>SMUDIS BANANA ANANA FRUTILLA 500 ML</t>
  </si>
  <si>
    <t>7798290581806</t>
  </si>
  <si>
    <t>SMUDIS MANZANA 100% 500 ML</t>
  </si>
  <si>
    <t>7798290581721</t>
  </si>
  <si>
    <t>SMUDIS POMELO 100% 500 ML</t>
  </si>
  <si>
    <t>7798187211311</t>
  </si>
  <si>
    <t>QUENTO 100 GR PAPAS CLASICAS</t>
  </si>
  <si>
    <t>7798187211335</t>
  </si>
  <si>
    <t>QUENTO 100 GR PAPAS ONDULADAS</t>
  </si>
  <si>
    <t>7798187210567</t>
  </si>
  <si>
    <t>QUENTO 90 GR BATATAS</t>
  </si>
  <si>
    <t>7798187211465</t>
  </si>
  <si>
    <t>QUENTO 90 GR NACHOS QUESO</t>
  </si>
  <si>
    <t>7798187211816</t>
  </si>
  <si>
    <t>QUENTO 90 GR PAPAS HUMITA</t>
  </si>
  <si>
    <t>7798187211427</t>
  </si>
  <si>
    <t>QUENTO 90 GR PAPAS LIMON</t>
  </si>
  <si>
    <t>7798187211328</t>
  </si>
  <si>
    <t>QUENTO 90 GR PAPAS ONDULADAS ASADO</t>
  </si>
  <si>
    <t>7798187211786</t>
  </si>
  <si>
    <t>QUENTO 90 GR PAPAS ONDULADAS BBQ</t>
  </si>
  <si>
    <t>7798187211298</t>
  </si>
  <si>
    <t>QUENTO 90 GR PAPAS ONDULADAS CHEDDAR</t>
  </si>
  <si>
    <t>7798187211281</t>
  </si>
  <si>
    <t>QUENTO 90 GR PAPAS ONDULADAS JAMON SERRANO</t>
  </si>
  <si>
    <t>7798187211304</t>
  </si>
  <si>
    <t>QUENTO 90 GR PAPAS ONDULADAS KETCHUP</t>
  </si>
  <si>
    <t>7798187211564</t>
  </si>
  <si>
    <t>QUENTO 90 GR PAPAS ONDULADAS MOSTAZA</t>
  </si>
  <si>
    <t>7798187211571</t>
  </si>
  <si>
    <t>QUENTO 90 GR PAPAS ONDULADAS QUESO Y CEBOLLA</t>
  </si>
  <si>
    <t>7798187211410</t>
  </si>
  <si>
    <t>QUENTO 90 GR PAPAS ONDULADAS SALAME</t>
  </si>
  <si>
    <t>7798187211403</t>
  </si>
  <si>
    <t>QUENTO 40 GR BATATAS</t>
  </si>
  <si>
    <t>7798187211441</t>
  </si>
  <si>
    <t>QUENTO 40 GR NACHOS QUESO</t>
  </si>
  <si>
    <t>7798187210529</t>
  </si>
  <si>
    <t>QUENTO 45 GR PAPAS ONDULADAS CHEDDAR</t>
  </si>
  <si>
    <t>7798187210314</t>
  </si>
  <si>
    <t>QUENTO 45 GR PAPAS ONDULADAS JAMON SERRANO</t>
  </si>
  <si>
    <t>7798187211632</t>
  </si>
  <si>
    <t>QUENTO 45 GR PAPAS ONDULADAS SALAME</t>
  </si>
  <si>
    <t>7798187210048</t>
  </si>
  <si>
    <t>QUENTO 50 GR MEGAQUESO CHIZITOS</t>
  </si>
  <si>
    <t>7798187210024</t>
  </si>
  <si>
    <t>QUENTO 50 GR PAPAS CLASICAS</t>
  </si>
  <si>
    <t>7798187210369</t>
  </si>
  <si>
    <t>QUENTO 50 GR PAPAS ONDULADAS</t>
  </si>
  <si>
    <t>7798187210260</t>
  </si>
  <si>
    <t>QUENTO 50 GR PAPAS ONDULADAS KETCHUP</t>
  </si>
  <si>
    <t>7798187211649</t>
  </si>
  <si>
    <t>QUENTO 50 GR PAPAS ONDULADAS QUESO Y CEBOLLA</t>
  </si>
  <si>
    <t>7798187211205</t>
  </si>
  <si>
    <t>QUENTO 70 GR ARROZ BAÑADO CHOCO</t>
  </si>
  <si>
    <t>7798187211694</t>
  </si>
  <si>
    <t>QUENTO 70 GR POCHOCLOS</t>
  </si>
  <si>
    <t>7798187211809</t>
  </si>
  <si>
    <t>QUENTO 75 GR REDES PIZZA</t>
  </si>
  <si>
    <t>7790121000920</t>
  </si>
  <si>
    <t xml:space="preserve">PETACA 200 ML GLOUCESTER WHISKY </t>
  </si>
  <si>
    <t>SPEED</t>
  </si>
  <si>
    <t>7790121000890</t>
  </si>
  <si>
    <t>PETACA 200 ML NEW STYLE CAFE</t>
  </si>
  <si>
    <t>7790121000951</t>
  </si>
  <si>
    <t>PETACA 200 ML NEW STYLE CHOCOLATE</t>
  </si>
  <si>
    <t>7790121000968</t>
  </si>
  <si>
    <t>PETACA 200 ML NEW STYLE DULCE DE LECHE</t>
  </si>
  <si>
    <t>7798135763268</t>
  </si>
  <si>
    <t>VINO 750 ML VALLE DE LUNA MALBEC</t>
  </si>
  <si>
    <t>7798135762919</t>
  </si>
  <si>
    <t>VODKA 1 L NEW STYLE SANDIA</t>
  </si>
  <si>
    <t>7798135763084</t>
  </si>
  <si>
    <t>VODKA 1 L NEW STYLE FRUTOS ROJOS</t>
  </si>
  <si>
    <t>7790121000555</t>
  </si>
  <si>
    <t>VODKA 1 L NEW STYLE ORIGINAL</t>
  </si>
  <si>
    <t>7790121001569</t>
  </si>
  <si>
    <t xml:space="preserve">RON BLANCO 1 L NEW STYLE </t>
  </si>
  <si>
    <t>7798119220206</t>
  </si>
  <si>
    <t>BLOCK ENERGY 473 ML</t>
  </si>
  <si>
    <t>7798119220299</t>
  </si>
  <si>
    <t>SPEED LATA 250ML</t>
  </si>
  <si>
    <t>7798119220183</t>
  </si>
  <si>
    <t>SPEED LATA 473 ML</t>
  </si>
  <si>
    <t>7798119220381</t>
  </si>
  <si>
    <t>SPEED LATA 473 ML S/A</t>
  </si>
  <si>
    <t>7790315000422</t>
  </si>
  <si>
    <t>AGUA VILLAVICENCIO 2 L SIN GAS</t>
  </si>
  <si>
    <t>BAI LEVITE</t>
  </si>
  <si>
    <t>7799155000173</t>
  </si>
  <si>
    <t>AGUA VILLAVICENCIO 500 ML SIN GAS</t>
  </si>
  <si>
    <t>7798062547801</t>
  </si>
  <si>
    <t>AGUA VILLAVICENCIO 500ML CON GAS</t>
  </si>
  <si>
    <t>7790315058201</t>
  </si>
  <si>
    <t>AGUA VILLAVICENCIO 750 ML SPORT</t>
  </si>
  <si>
    <t>7798062548709</t>
  </si>
  <si>
    <t>LEVITE 1.5 L MANZANA</t>
  </si>
  <si>
    <t>7798062548648</t>
  </si>
  <si>
    <t>LEVITE 1.5 L NARANJA</t>
  </si>
  <si>
    <t>7790315000934</t>
  </si>
  <si>
    <t>LEVITE 1.5 L NARANJA CERO</t>
  </si>
  <si>
    <t>7798062540253</t>
  </si>
  <si>
    <t>LEVITE 1.5 L PERA</t>
  </si>
  <si>
    <t>7798062548679</t>
  </si>
  <si>
    <t>LEVITE 1.5 L POMELO</t>
  </si>
  <si>
    <t>7790315000910</t>
  </si>
  <si>
    <t>LEVITE 1.5 L POMELO CERO</t>
  </si>
  <si>
    <t>7798062548716</t>
  </si>
  <si>
    <t>LEVITE 500 ML MANZANA</t>
  </si>
  <si>
    <t>7790315100184</t>
  </si>
  <si>
    <t>LEVITE 500 ML MANZANA CERO</t>
  </si>
  <si>
    <t>7798062548655</t>
  </si>
  <si>
    <t>LEVITE 500 ML NARANJA</t>
  </si>
  <si>
    <t>7790315100207</t>
  </si>
  <si>
    <t>LEVITE 500 ML NARANJA CERO</t>
  </si>
  <si>
    <t>7798062540260</t>
  </si>
  <si>
    <t>LEVITE 500 ML PERA</t>
  </si>
  <si>
    <t>7798062548686</t>
  </si>
  <si>
    <t>LEVITE 500 ML POMELO</t>
  </si>
  <si>
    <t>7790315100177</t>
  </si>
  <si>
    <t>LEVITE 500 ML POMELO CERO</t>
  </si>
  <si>
    <t>7793147573102</t>
  </si>
  <si>
    <t>CERV. LATA 473 ML HEINEKEN</t>
  </si>
  <si>
    <t>7793147573119</t>
  </si>
  <si>
    <t>CERV. LATA 710 ML HEINEKEN</t>
  </si>
  <si>
    <t>7793147570743</t>
  </si>
  <si>
    <t xml:space="preserve">CERV. LATA 473 ML IMPERIAL IPA </t>
  </si>
  <si>
    <t>7793147573393</t>
  </si>
  <si>
    <t>CERV. LATA 473 ML SCHNEIDER RUBIA</t>
  </si>
  <si>
    <t>7793147570606</t>
  </si>
  <si>
    <t>CERV. LATA 710 ML SCHNEIDER RUBIA</t>
  </si>
  <si>
    <t>7790168000488</t>
  </si>
  <si>
    <t>VINO 750 ML COLON CAB SAUV 2022</t>
  </si>
  <si>
    <t>7798062540109</t>
  </si>
  <si>
    <t>AGUA VILLA DEL SUR 500 ML SIN GAS</t>
  </si>
  <si>
    <t>7799155000258</t>
  </si>
  <si>
    <t>AGUA VILLA DEL SUR 250 ML SIN GAS</t>
  </si>
  <si>
    <t>7792170042258</t>
  </si>
  <si>
    <t>GATORADE 500 ML COOL BLUE</t>
  </si>
  <si>
    <t>AGUANORT</t>
  </si>
  <si>
    <t>7792170042029</t>
  </si>
  <si>
    <t>GATORADE 500 ML FRUTAS TROPICALES</t>
  </si>
  <si>
    <t>7791813777021</t>
  </si>
  <si>
    <t>LATA 354 ML 7UP</t>
  </si>
  <si>
    <t>7791813050582</t>
  </si>
  <si>
    <t>LATA 354 ML 7UP S/A</t>
  </si>
  <si>
    <t>8791874555025</t>
  </si>
  <si>
    <t>LATA 354 ML PEPSI</t>
  </si>
  <si>
    <t>7791813050056</t>
  </si>
  <si>
    <t>LATA 354 ML PEPSI BLACK</t>
  </si>
  <si>
    <t>7791813000433</t>
  </si>
  <si>
    <t>LATA 354 ML PEPSI TWIST</t>
  </si>
  <si>
    <t>7791813222057</t>
  </si>
  <si>
    <t>PET 1,5 ML PASO DE LOS TOROS TONICA</t>
  </si>
  <si>
    <t>7797873423311</t>
  </si>
  <si>
    <t>PET 2.25 L MIRINDA MANZANA</t>
  </si>
  <si>
    <t>7791813423157</t>
  </si>
  <si>
    <t>PET 2.25 L MIRINDA NARANJA</t>
  </si>
  <si>
    <t>7791813777014</t>
  </si>
  <si>
    <t>PET 250 ML 7UP</t>
  </si>
  <si>
    <t>7791813555018</t>
  </si>
  <si>
    <t>PET 250 ML PEPSI</t>
  </si>
  <si>
    <t>7791813777038</t>
  </si>
  <si>
    <t>PET 500 ML 7UP</t>
  </si>
  <si>
    <t>7791813420583</t>
  </si>
  <si>
    <t>PET 500 ML 7UP S/A</t>
  </si>
  <si>
    <t>7791813420385</t>
  </si>
  <si>
    <t>PET 500 ML PASO DE LOS TOROS</t>
  </si>
  <si>
    <t>7791813080022</t>
  </si>
  <si>
    <t>PET 500 ML PASO DE LOS TOROS S/A</t>
  </si>
  <si>
    <t>7791813555025</t>
  </si>
  <si>
    <t>PET 500 ML PEPSI</t>
  </si>
  <si>
    <t>7791813420057</t>
  </si>
  <si>
    <t>PET 500 ML PEPSI BLACK</t>
  </si>
  <si>
    <t>9002490100070</t>
  </si>
  <si>
    <t>RED BULL 250 ML</t>
  </si>
  <si>
    <t>90415418</t>
  </si>
  <si>
    <t xml:space="preserve">RED BULL 250 ML S/A </t>
  </si>
  <si>
    <t>9002490258313</t>
  </si>
  <si>
    <t>RED BULL 250 ML SANDIA</t>
  </si>
  <si>
    <t>7791813111245</t>
  </si>
  <si>
    <t>ROCKSTAR 500 ML NARANJA</t>
  </si>
  <si>
    <t>7791813111214</t>
  </si>
  <si>
    <t>ROCKSTAR 500 ML ORIGINAL</t>
  </si>
  <si>
    <t>7792798008377</t>
  </si>
  <si>
    <t xml:space="preserve">CERV. LATA 269 ML CORONA </t>
  </si>
  <si>
    <t>7792798012435</t>
  </si>
  <si>
    <t>CERV. LATA 410 ML CORONA</t>
  </si>
  <si>
    <t>7792798005956</t>
  </si>
  <si>
    <t xml:space="preserve">CERV. LATA 410 ML PATAGONIA AMBER LAGER </t>
  </si>
  <si>
    <t>7792798006502</t>
  </si>
  <si>
    <t xml:space="preserve">CERV. LATA 410 ML PATAGONIA BOHEMIAN </t>
  </si>
  <si>
    <t>779279899231</t>
  </si>
  <si>
    <t>CERV. LATA 473 ML ANDES IPA</t>
  </si>
  <si>
    <t>7792798992317</t>
  </si>
  <si>
    <t>CERV. LATA 473 ML ANDES ORIG ROJA</t>
  </si>
  <si>
    <t>7792798999866</t>
  </si>
  <si>
    <t>CERV. LATA 473 ML ANDES ORIG RUBIA</t>
  </si>
  <si>
    <t>7792798012572</t>
  </si>
  <si>
    <t>CERV. LATA 473 ML ANDES ORIGEN FRESQUITA</t>
  </si>
  <si>
    <t>7792798002320</t>
  </si>
  <si>
    <t>CERV. LATA 473 ML ANDES ORIGEN NEGRA</t>
  </si>
  <si>
    <t>7792798014255</t>
  </si>
  <si>
    <t>CERV. LATA 473 ML BRAHMA</t>
  </si>
  <si>
    <t>7793147118822</t>
  </si>
  <si>
    <t>CERV. LATA 473 ML BUDWEISER</t>
  </si>
  <si>
    <t>7792798013791</t>
  </si>
  <si>
    <t>CERV. LATA 473 ML GOOSE ISLAND LAGER</t>
  </si>
  <si>
    <t>7792798009107</t>
  </si>
  <si>
    <t>CERV. LATA 473 ML QUILMES 0.0</t>
  </si>
  <si>
    <t>7792798012923</t>
  </si>
  <si>
    <t>CERV. LATA 473 ML QUILMES CLASICA</t>
  </si>
  <si>
    <t>7792798011520</t>
  </si>
  <si>
    <t>CERV. LATA 473 ML QUILMES DOBLE MALTA</t>
  </si>
  <si>
    <t>7792798013388</t>
  </si>
  <si>
    <t>CERV. LATA 473 ML QUILMES IPA</t>
  </si>
  <si>
    <t>7792798001316</t>
  </si>
  <si>
    <t>CERV. LATA 473 ML QUILMES STOUT</t>
  </si>
  <si>
    <t>7792798010615</t>
  </si>
  <si>
    <t>CERV. LATA 473 ML STELLA ARTOISE</t>
  </si>
  <si>
    <t>7792798012701</t>
  </si>
  <si>
    <t>CERV. LATA 473 ML STELLA ARTOISE BLANCHE</t>
  </si>
  <si>
    <t>7792798010639</t>
  </si>
  <si>
    <t>CERV. LATA 473 ML STELLA ARTOISE NOIRE</t>
  </si>
  <si>
    <t>7792798014156</t>
  </si>
  <si>
    <t>CERV. LATA 710 ML ANDES ORIG RUBIA</t>
  </si>
  <si>
    <t>7792798013357</t>
  </si>
  <si>
    <t>CERV. LATA 710 ML BUDWEISER</t>
  </si>
  <si>
    <t>7790717152026</t>
  </si>
  <si>
    <t>CHAMP 750 ML NOVECENTO EXTRA BRUT</t>
  </si>
  <si>
    <t>7790154000027</t>
  </si>
  <si>
    <t xml:space="preserve">DEL VALLE 720 ML ANANA </t>
  </si>
  <si>
    <t>7790154001338</t>
  </si>
  <si>
    <t xml:space="preserve">DEL VALLE 720 ML FRESITA </t>
  </si>
  <si>
    <t>7790154000652</t>
  </si>
  <si>
    <t xml:space="preserve">DEL VALLE 720 ML SIDRA  </t>
  </si>
  <si>
    <t>7790154000669</t>
  </si>
  <si>
    <t>DEL VALLE 720 ML SIDRA ET. NEGRA</t>
  </si>
  <si>
    <t>7790154007781</t>
  </si>
  <si>
    <t>DEL VALLE 720 ML SIDRA SIN ALCOHOL</t>
  </si>
  <si>
    <t>7790717153092</t>
  </si>
  <si>
    <t>VINO 750 ML NOVECENTO RAICES CABERNET SAUVIGNON</t>
  </si>
  <si>
    <t>7795232000524</t>
  </si>
  <si>
    <t>VINO 750 ML OTRO LOCO MAS</t>
  </si>
  <si>
    <t>7790895643866</t>
  </si>
  <si>
    <t>ADES TETRA 1 L FRUTAS TROP</t>
  </si>
  <si>
    <t>YAMANIL</t>
  </si>
  <si>
    <t>7790895643767</t>
  </si>
  <si>
    <t>ADES TETRA 200 ML FRUTAS TROP</t>
  </si>
  <si>
    <t>7790895640452</t>
  </si>
  <si>
    <t>AQUARIUS 500 ML MANZANA</t>
  </si>
  <si>
    <t>7790895640445</t>
  </si>
  <si>
    <t>AQUARIUS 500 ML PERA</t>
  </si>
  <si>
    <t>7790895004032</t>
  </si>
  <si>
    <t>AQUARIUS 500 ML POMELO</t>
  </si>
  <si>
    <t>7790895648427</t>
  </si>
  <si>
    <t>CEPITA BOTELLA 1 L DURAZNO</t>
  </si>
  <si>
    <t>7790895648441</t>
  </si>
  <si>
    <t>CEPITA BOTELLA 1 L NARANJA</t>
  </si>
  <si>
    <t>7790895641541</t>
  </si>
  <si>
    <t>CEPITA BOTELLA 300 ML DURAZNO</t>
  </si>
  <si>
    <t>7790895646744</t>
  </si>
  <si>
    <t>CEPITA BOTELLA 300 ML MANZANA</t>
  </si>
  <si>
    <t>7790895648144</t>
  </si>
  <si>
    <t>CEPITA BOTELLA 300 ML NARANJA</t>
  </si>
  <si>
    <t>7798339251134</t>
  </si>
  <si>
    <t>CERV. LATA 473 ML PAMPA AMBER</t>
  </si>
  <si>
    <t>7798339251141</t>
  </si>
  <si>
    <t>CERV. LATA 473 ML PAMPA DORADA</t>
  </si>
  <si>
    <t>7798339251370</t>
  </si>
  <si>
    <t>CERV. LATA 473 ML PAMPA HONEY</t>
  </si>
  <si>
    <t>7798339251127</t>
  </si>
  <si>
    <t>CERV. LATA 473 ML PAMPA IPA</t>
  </si>
  <si>
    <t>7798339250144</t>
  </si>
  <si>
    <t>CERV. LATA 473 ML RABIETA GOLDEN</t>
  </si>
  <si>
    <t>7798339250212</t>
  </si>
  <si>
    <t>CERV. LATA 473 ML RABIETA HELLES</t>
  </si>
  <si>
    <t>7798339250137</t>
  </si>
  <si>
    <t>CERV. LATA 473 ML RABIETA IPA</t>
  </si>
  <si>
    <t>7798339250151</t>
  </si>
  <si>
    <t>CERV. LATA 473 ML RABIETA IRISH</t>
  </si>
  <si>
    <t>7798339250182</t>
  </si>
  <si>
    <t>CERV. LATA 473 ML RABIETA RED HONEY</t>
  </si>
  <si>
    <t>7790895003202</t>
  </si>
  <si>
    <t>LATA 310 ML SCHWEPPES</t>
  </si>
  <si>
    <t>7790895648113</t>
  </si>
  <si>
    <t>LATA 310 ML SCHWEPPES GIN &amp; TONIC</t>
  </si>
  <si>
    <t>7790895643903</t>
  </si>
  <si>
    <t>LATA 310 ML SCHWEPPES POMELO</t>
  </si>
  <si>
    <t>7790895648083</t>
  </si>
  <si>
    <t>LATA 310 ML SCHWEPPES VODKA Y CITRUS</t>
  </si>
  <si>
    <t>7790895000232</t>
  </si>
  <si>
    <t>LATA 354 ML COCA COLA</t>
  </si>
  <si>
    <t>7790895067587</t>
  </si>
  <si>
    <t>LATA 354 ML COCA COLA S/A</t>
  </si>
  <si>
    <t>7790895000256</t>
  </si>
  <si>
    <t>LATA 354 ML FANTA NARANJA</t>
  </si>
  <si>
    <t>7790895004308</t>
  </si>
  <si>
    <t>LATA 354 ML FANTA NARANJA S/A</t>
  </si>
  <si>
    <t>7790895000270</t>
  </si>
  <si>
    <t>LATA 354 ML SPRITE</t>
  </si>
  <si>
    <t>7790895643286</t>
  </si>
  <si>
    <t>LATA 473 ML COCA COLA ESPECIAL</t>
  </si>
  <si>
    <t>1007084789417</t>
  </si>
  <si>
    <t>MONSTER ENERGY ANANA</t>
  </si>
  <si>
    <t>1007084703475</t>
  </si>
  <si>
    <t>MONSTER ENERGY MANGO LOCO</t>
  </si>
  <si>
    <t>1007084701235</t>
  </si>
  <si>
    <t>MONSTER ENERGY ORIGINAL</t>
  </si>
  <si>
    <t>1007084702751</t>
  </si>
  <si>
    <t>MONSTER ENERGY THE DOCTOR</t>
  </si>
  <si>
    <t>7790895006715</t>
  </si>
  <si>
    <t>PET 1.5 L SCHWEPPES AGUA TONICA</t>
  </si>
  <si>
    <t>7790895010088</t>
  </si>
  <si>
    <t>PET 1.5 L SCHWEPPES POMELO</t>
  </si>
  <si>
    <t>7790895007217</t>
  </si>
  <si>
    <t>PET 1.75 L COCA COLA ORIG</t>
  </si>
  <si>
    <t>7790895012259</t>
  </si>
  <si>
    <t>PET 1.75 L COCA COLA S/A</t>
  </si>
  <si>
    <t>7790895007255</t>
  </si>
  <si>
    <t>PET 1.75 L FANTA NARANJA</t>
  </si>
  <si>
    <t>7790895647895</t>
  </si>
  <si>
    <t>PET 1.75 L FANTA POMELO</t>
  </si>
  <si>
    <t>7790895007248</t>
  </si>
  <si>
    <t>PET 1.75 L SPRITE</t>
  </si>
  <si>
    <t>7790895012327</t>
  </si>
  <si>
    <t>PET 1.75 L SPRITE S/A</t>
  </si>
  <si>
    <t>7790895067570</t>
  </si>
  <si>
    <t>PET 2.25 L COCA COLA  S/A</t>
  </si>
  <si>
    <t>7790895000997</t>
  </si>
  <si>
    <t>PET 2.25 L COCA COLA ORIG</t>
  </si>
  <si>
    <t>7790895001017</t>
  </si>
  <si>
    <t>PET 2.25 L FANTA NARANJA</t>
  </si>
  <si>
    <t>7790895010095</t>
  </si>
  <si>
    <t>PET 2.25 L SCHWEPPES POMELO</t>
  </si>
  <si>
    <t>7790895001000</t>
  </si>
  <si>
    <t>PET 2.25 L SPRITE</t>
  </si>
  <si>
    <t>7790895001482</t>
  </si>
  <si>
    <t>PET 500 ML COCA COLA LIGHT</t>
  </si>
  <si>
    <t>7790895000782</t>
  </si>
  <si>
    <t>PET 500 ML COCA COLA ORIG</t>
  </si>
  <si>
    <t>7790895067532</t>
  </si>
  <si>
    <t>PET 500 ML COCA COLA ZERO</t>
  </si>
  <si>
    <t>7790895647277</t>
  </si>
  <si>
    <t>PET 500 ML FANTA MISTERIO</t>
  </si>
  <si>
    <t>7790895000836</t>
  </si>
  <si>
    <t>PET 500 ML FANTA NARANJA</t>
  </si>
  <si>
    <t>7790895001055</t>
  </si>
  <si>
    <t>PET 500 ML FANTA POMELO</t>
  </si>
  <si>
    <t>7790895000829</t>
  </si>
  <si>
    <t>PET 500 ML SPRITE</t>
  </si>
  <si>
    <t>7790895064142</t>
  </si>
  <si>
    <t>PET 500 ML SPRITE S/A</t>
  </si>
  <si>
    <t>7790895641183</t>
  </si>
  <si>
    <t>POWERADE 500 ML FRUTAS TROPICALES</t>
  </si>
  <si>
    <t>7790895640018</t>
  </si>
  <si>
    <t>POWERADE 500 ML MANZANA</t>
  </si>
  <si>
    <t>7790895640025</t>
  </si>
  <si>
    <t>POWERADE 500 ML MOUNTAIN BLAST</t>
  </si>
  <si>
    <t>7790895649103</t>
  </si>
  <si>
    <t>POWERADE 500 ML MANDARINA</t>
  </si>
  <si>
    <t>7790895645778</t>
  </si>
  <si>
    <t>SMART WATER 591 ML</t>
  </si>
  <si>
    <t>7798258060183</t>
  </si>
  <si>
    <t>AGUA MINERAL ARUBA 1.5 L</t>
  </si>
  <si>
    <t>7798258060190</t>
  </si>
  <si>
    <t>AGUA MINERAL ARUBA 600 ML</t>
  </si>
  <si>
    <t>7792410517348</t>
  </si>
  <si>
    <t>GRANADINA CUSENIER 750 CC</t>
  </si>
  <si>
    <t>77991829</t>
  </si>
  <si>
    <t>PIÑA COLADA AMERICAN CLUB 200 ML</t>
  </si>
  <si>
    <t>7790260006029</t>
  </si>
  <si>
    <t>PIÑA COLADA AMERICAN CLUB 750 ML</t>
  </si>
  <si>
    <t>7891136057029</t>
  </si>
  <si>
    <t>APEROL 750 ML</t>
  </si>
  <si>
    <t>7891136052000</t>
  </si>
  <si>
    <t>CAMPARI 750 ML</t>
  </si>
  <si>
    <t>7791200000626</t>
  </si>
  <si>
    <t>CYNAR 750 ML</t>
  </si>
  <si>
    <t>7798167047923</t>
  </si>
  <si>
    <t>FERNET 1882 LATA 473 CC</t>
  </si>
  <si>
    <t>7790290001179</t>
  </si>
  <si>
    <t>FERNET BRANCA 450 ML</t>
  </si>
  <si>
    <t>7790290001254</t>
  </si>
  <si>
    <t>FERNET BRANCA 50 ML</t>
  </si>
  <si>
    <t>7790290101602</t>
  </si>
  <si>
    <t>FERNET BRANCA 750 ML</t>
  </si>
  <si>
    <t>7793653231619</t>
  </si>
  <si>
    <t>FERNET COLA FERNANDO FORTE 1 LTS</t>
  </si>
  <si>
    <t>7790950000191</t>
  </si>
  <si>
    <t>GANCIA AMERICANO 450 ML</t>
  </si>
  <si>
    <t>7790950000160</t>
  </si>
  <si>
    <t>GANCIA AMERICANO 950 ML</t>
  </si>
  <si>
    <t>7790950142921</t>
  </si>
  <si>
    <t xml:space="preserve">GANCIA AMERICANO LATA 473 ML </t>
  </si>
  <si>
    <t>77975225</t>
  </si>
  <si>
    <t>PETACA CRIADORES</t>
  </si>
  <si>
    <t>7790260025037</t>
  </si>
  <si>
    <t>PETACA MARIPOSA GRAPA MIEL</t>
  </si>
  <si>
    <t>77990112</t>
  </si>
  <si>
    <t>PETACA TRES PLUMAS CAFE AL COÑAC</t>
  </si>
  <si>
    <t>7792410010047</t>
  </si>
  <si>
    <t>PETACA WHISKY BLENDERS</t>
  </si>
  <si>
    <t>7792410527897</t>
  </si>
  <si>
    <t>PETACA WHISKY DOBLE V</t>
  </si>
  <si>
    <t>8501110080910</t>
  </si>
  <si>
    <t>RON HAVANA AÑEJO ESPECIAL 750 CC</t>
  </si>
  <si>
    <t>7792410527880</t>
  </si>
  <si>
    <t>WHISKY DOBLE V ET. NEGRA 1 LT</t>
  </si>
  <si>
    <t>7791250002977</t>
  </si>
  <si>
    <t>WHISKY VAT 69 700 CC</t>
  </si>
  <si>
    <t>7791250002984</t>
  </si>
  <si>
    <t>WHISKY VAT 69 700 CC APPLE</t>
  </si>
  <si>
    <t>7790975198934</t>
  </si>
  <si>
    <t>CHAMP 187 ML CHANDON EXTRA BRUT</t>
  </si>
  <si>
    <t>7790975198613</t>
  </si>
  <si>
    <t>CHAMP 750 ML CHANDON EXTRA BRUT</t>
  </si>
  <si>
    <t>7791670026614</t>
  </si>
  <si>
    <t>CHAMP 750 ML FEDERICO DE ALVEAR DULCE</t>
  </si>
  <si>
    <t>7791670026591</t>
  </si>
  <si>
    <t>CHAMP 750 ML FEDERICO DE ALVEAR EXT BRUT</t>
  </si>
  <si>
    <t>7791670026638</t>
  </si>
  <si>
    <t>CHAMP 750 ML FEDERICO DE ALVEAR ROSE DULCE</t>
  </si>
  <si>
    <t>7791250001529</t>
  </si>
  <si>
    <t>CHAMP 750 ML NAVARRO CORREAS EXTRA BRUT</t>
  </si>
  <si>
    <t>7790314073298</t>
  </si>
  <si>
    <t>VINO 1.125 LT RESERO</t>
  </si>
  <si>
    <t>7790480000470</t>
  </si>
  <si>
    <t>VINO 1.125 LT VIÑAS DE ALVEAR BLANCO</t>
  </si>
  <si>
    <t>7790480000463</t>
  </si>
  <si>
    <t>VINO 1.125 LT VIÑAS DE ALVEAR TINTO</t>
  </si>
  <si>
    <t>7792319970459</t>
  </si>
  <si>
    <t>VINO 1895 CLASICO TINTO 750 CC</t>
  </si>
  <si>
    <t>7790240042085</t>
  </si>
  <si>
    <t>VINO 750 ML ALMA MORA CABERNET SAUVIGNON</t>
  </si>
  <si>
    <t>7790240042108</t>
  </si>
  <si>
    <t>VINO 750 ML ALMA MORA MALBEC</t>
  </si>
  <si>
    <t>7791540044519</t>
  </si>
  <si>
    <t>VINO 750 ML DADA N2 MOKKA</t>
  </si>
  <si>
    <t>7791540044526</t>
  </si>
  <si>
    <t>VINO 750 ML DADA N3 ESPECIAS</t>
  </si>
  <si>
    <t>7792319971159</t>
  </si>
  <si>
    <t>VINO 750 ML NORTON COSECHA TARDIA BLANCO DULCE</t>
  </si>
  <si>
    <t>7792319971166</t>
  </si>
  <si>
    <t>VINO 750 ML NORTON COSECHA TARDIA ROSE</t>
  </si>
  <si>
    <t>7792319971173</t>
  </si>
  <si>
    <t>VINO 750 ML NORTON COSECHA TARDIA TINTO</t>
  </si>
  <si>
    <t>7791728243871</t>
  </si>
  <si>
    <t>VINO 750 ML SANTA JULIA CABERNET SAUVIGNON</t>
  </si>
  <si>
    <t>7790314003226</t>
  </si>
  <si>
    <t>VINO 750 ML TORO TINTO CLASICO</t>
  </si>
  <si>
    <t>7790314003233</t>
  </si>
  <si>
    <t>VINO 750 ML TORO VIEJO BLANCO</t>
  </si>
  <si>
    <t>7791540053368</t>
  </si>
  <si>
    <t>VINO TETRA 1L TERMIDOR BLANCO</t>
  </si>
  <si>
    <t>7791540053351</t>
  </si>
  <si>
    <t>VINO TETRA 1L TERMIDOR TINTO</t>
  </si>
  <si>
    <t>7791250003189</t>
  </si>
  <si>
    <t>LATA SMIRNOFF ICE 473 ML FRAMBUESA</t>
  </si>
  <si>
    <t>7791250003127</t>
  </si>
  <si>
    <t>LATA SMIRNOFF ICE 473 ML MANZANA</t>
  </si>
  <si>
    <t>7791250003110</t>
  </si>
  <si>
    <t>LATA SMIRNOFF ICE 473 ORIGINAL</t>
  </si>
  <si>
    <t>7790290101664</t>
  </si>
  <si>
    <t>VODKA SERNOVA TROPICAL PASSION 700 ML</t>
  </si>
  <si>
    <t>7790290101527</t>
  </si>
  <si>
    <t>VODKA SERNOVA WILD BERRIES 700 ML</t>
  </si>
  <si>
    <t>7791200000213</t>
  </si>
  <si>
    <t>VODKA SKYY 750 ML</t>
  </si>
  <si>
    <t>7791250001871</t>
  </si>
  <si>
    <t>VODKA SMIRNOFF FRAMBUESA 700 ML</t>
  </si>
  <si>
    <t>7791250001857</t>
  </si>
  <si>
    <t>VODKA SMIRNOFF MANZANA 700 ML</t>
  </si>
  <si>
    <t>7791250001345</t>
  </si>
  <si>
    <t>VODKA SMIRNOFF ORIGINAL 700 ML</t>
  </si>
  <si>
    <t>7791250002243</t>
  </si>
  <si>
    <t>VODKA SMIRNOFF SANDIA 700 ML</t>
  </si>
  <si>
    <t>7791913004096</t>
  </si>
  <si>
    <t>DOBLE COLA 1 L ORIGINAL</t>
  </si>
  <si>
    <t>DOBLE COLA</t>
  </si>
  <si>
    <t>7791913005239</t>
  </si>
  <si>
    <t>DOBLE COLA 2.25 L LIMA LIMON</t>
  </si>
  <si>
    <t>7791913005277</t>
  </si>
  <si>
    <t>DOBLE COLA 2.25 L NARANJA</t>
  </si>
  <si>
    <t>7791913001859</t>
  </si>
  <si>
    <t>DOBLE COLA 2.25 L ORIGINAL</t>
  </si>
  <si>
    <t>7791913005253</t>
  </si>
  <si>
    <t>DOBLE COLA 2.25 L POMELO</t>
  </si>
  <si>
    <t>7791913000791</t>
  </si>
  <si>
    <t>DOBLE COLA 3 L ORIGINAL</t>
  </si>
  <si>
    <t>7791913005321</t>
  </si>
  <si>
    <t>DOBLE COLA 500 ML LIMA LIMON</t>
  </si>
  <si>
    <t>7791913005307</t>
  </si>
  <si>
    <t>DOBLE COLA 500 ML NARANJA</t>
  </si>
  <si>
    <t>7791913001477</t>
  </si>
  <si>
    <t>DOBLE COLA 500 ML ORIGINAL</t>
  </si>
  <si>
    <t>7791913005291</t>
  </si>
  <si>
    <t xml:space="preserve">DOBLE COLA 500 ML POMELO </t>
  </si>
  <si>
    <t>7791913005468</t>
  </si>
  <si>
    <t>DOBLE COLA 500 ML SIN AZUCAR</t>
  </si>
  <si>
    <t>7791913004089</t>
  </si>
  <si>
    <t>PRITTY LIMON 1L</t>
  </si>
  <si>
    <t>7791913000746</t>
  </si>
  <si>
    <t>PRITTY LIMON 2.25 L</t>
  </si>
  <si>
    <t>7791913000623</t>
  </si>
  <si>
    <t>PRITTY LIMON 500 ML</t>
  </si>
  <si>
    <t>BASTON GRANEL</t>
  </si>
  <si>
    <t>TRUJILLO</t>
  </si>
  <si>
    <t>BOLITAS COLOR GRANEL</t>
  </si>
  <si>
    <t>PAPAS PAY GRANEL</t>
  </si>
  <si>
    <t>PALITOS SALADOS GRANEL</t>
  </si>
  <si>
    <t>AROS DE CEBOLLA GRANEL</t>
  </si>
  <si>
    <t>TAPITA OREJITA GRANEL</t>
  </si>
  <si>
    <t>TUTUCAS GRANEL</t>
  </si>
  <si>
    <t>CHIZITO GRANEL</t>
  </si>
  <si>
    <t>BOLITAS CHOCOLATE GRANEL</t>
  </si>
  <si>
    <t>ALMOHADITAS GRANEL</t>
  </si>
  <si>
    <t>GRANOLA DESAYUNO</t>
  </si>
  <si>
    <t>MIX PREMIUM SEMILLAS</t>
  </si>
  <si>
    <t>2013</t>
  </si>
  <si>
    <t>CEREAL COPOS DE MAIZ</t>
  </si>
  <si>
    <t>2014</t>
  </si>
  <si>
    <t>CEREAL COPOS DE MAIZ AZUCAR</t>
  </si>
  <si>
    <t xml:space="preserve">CÓDIGO </t>
  </si>
  <si>
    <t xml:space="preserve">NOMBRE </t>
  </si>
  <si>
    <t xml:space="preserve">PRECIO </t>
  </si>
  <si>
    <t xml:space="preserve">MALVAVISCOS </t>
  </si>
  <si>
    <t>Malvaviscos BUFFYS Choco Chips Sabor Banana x125g.</t>
  </si>
  <si>
    <t>Malvaviscos BUFFYS Choco Chips Sabor Chocolate x125g.</t>
  </si>
  <si>
    <t>Malvaviscos BUFFYS Choco Chips Sabor Frutilla x125g.</t>
  </si>
  <si>
    <t>Malvaviscos BUFFYS Choco Chips Sabor Vainilla x125g.</t>
  </si>
  <si>
    <t>Malvaviscos BUFFYS Corazón Fresa x32u. x20g.</t>
  </si>
  <si>
    <t>Malvaviscos BUFFYS Relleno De Fresa x24u. x12g.</t>
  </si>
  <si>
    <t>Malvaviscos BUFFYS Stick-Mallow Fresa x32u. x12g.</t>
  </si>
  <si>
    <t>Malvaviscos BUFFYS Stick-Mallow Frutal x32u. x12g.</t>
  </si>
  <si>
    <t>Malvaviscos BUFFYS Simpsons x12u. x30g.</t>
  </si>
  <si>
    <t>Malvaviscos BUFFYS Twister Frutal x32u. x20g.</t>
  </si>
  <si>
    <t>Malvaviscos BUFFYS Corazón de Fresa x200g.</t>
  </si>
  <si>
    <t>Malvaviscos BUFFYS Formas Frutales x200g.</t>
  </si>
  <si>
    <t>Malvaviscos BUFFYS Twister Fresa x200g.</t>
  </si>
  <si>
    <t>Malvaviscos BUFFYS Twister Frutal x200g.</t>
  </si>
  <si>
    <t>Malvaviscos BUFFYS Twister Frutal x450g.</t>
  </si>
  <si>
    <t>Marshmallow GONGYS Nubecita x200g.</t>
  </si>
  <si>
    <t>Marshmallow GONGYS Palitos x200g.</t>
  </si>
  <si>
    <t>Marshmallow GONGYS Frutilla x28g.</t>
  </si>
  <si>
    <t>Marshmallow GONGYS Trenza x28g.</t>
  </si>
  <si>
    <t xml:space="preserve">POSTRES A BASE DE MANI </t>
  </si>
  <si>
    <t>Barra de Maní LHERITIER con Crocante de Arroz x30g.</t>
  </si>
  <si>
    <t>Postre De Maní LHERITIER x100g.</t>
  </si>
  <si>
    <t xml:space="preserve">CHICLES </t>
  </si>
  <si>
    <t>Chicle BELDENT 3S Menta x24u.</t>
  </si>
  <si>
    <t>Chicle BELDENT 3S Menta Fuerte x24u.</t>
  </si>
  <si>
    <t>Chicle BELDENT Poseidon Frutilla x20u.</t>
  </si>
  <si>
    <t>Chicle BELDENT Poseidon Mandarina x20u.</t>
  </si>
  <si>
    <t>Chicle BELDENT Poseidon Menta x20u.</t>
  </si>
  <si>
    <t>Chicle BELDENT Poseidon Mentol x20u.</t>
  </si>
  <si>
    <t>Chicle BELDENT Poseidon Menta Fuerte x20u.</t>
  </si>
  <si>
    <t>Chicle BELDENT Poseidon Sandia x20u.</t>
  </si>
  <si>
    <t>Chicle BLUPER Aro De Basket Display x6u.</t>
  </si>
  <si>
    <t>Chicle BLUPPER Bolita Bolsa x400g.</t>
  </si>
  <si>
    <t>Chicle BLUPER Bolón Mediano Frasco x1kg.</t>
  </si>
  <si>
    <t>Chicle BLUPER Bolón Mediano Bolsa x400g.</t>
  </si>
  <si>
    <t>Chicle BLUPER Calabaza Halloween x400g.</t>
  </si>
  <si>
    <t>Chicles BLUPER Cuadradito Tira x6u. x30g.</t>
  </si>
  <si>
    <t>Chicle BLUPER Huevitos Dino x30u.</t>
  </si>
  <si>
    <t>Chicle BLUPER Frutas Medianas Bolsa x400g.</t>
  </si>
  <si>
    <t>Chicle BLUPER Huevito Mediano x400g.</t>
  </si>
  <si>
    <t>Chicle BLUPER Maxi Bolón Frasco x1kg.</t>
  </si>
  <si>
    <t>Chicle BLUPER Maxi Bolón Bolsa x400g.</t>
  </si>
  <si>
    <t>Chicle BLUPER Maxi Frutal Frasco x1kg.</t>
  </si>
  <si>
    <t>Chicle BLUPER Maxi Frutas Bolsa x400g.</t>
  </si>
  <si>
    <t>Chicle BLUPER Mini Bolita x1kg.</t>
  </si>
  <si>
    <t>Chicle BLUPPER Sandia Mediana Bolsa x400g.</t>
  </si>
  <si>
    <t>Chicle BLUPER Sandia Mediano Frasco x1kg.</t>
  </si>
  <si>
    <t>Chicle BLUPER Tenis Bolsa x400g.</t>
  </si>
  <si>
    <t>Chicle BLUPER Tiza Bolsa x400g.</t>
  </si>
  <si>
    <t>Chicle BLUPER Perlas Del Unicornio x30u.</t>
  </si>
  <si>
    <t>Chicle TOP LINE Seven Turbo Mint Caja x125g.</t>
  </si>
  <si>
    <t>Chicle Globo BELDENT Poseidon x20u.</t>
  </si>
  <si>
    <t>Chicle Globo OPEN CANDY Sandia Con Relleno Acido x18 Tiras x4u.</t>
  </si>
  <si>
    <t>Chicle Globo OPEN CANDY Tennis Open x30u.</t>
  </si>
  <si>
    <t>Chicle PICO DULCE Con Tatoo Menta x80u.</t>
  </si>
  <si>
    <t>Chicle PICO DULCE Con Tatoo Tutti Frutti x80u.</t>
  </si>
  <si>
    <t>Chicle POP Banana x100u.</t>
  </si>
  <si>
    <t>Chicle POP Menta x100u.</t>
  </si>
  <si>
    <t>Chicle POP Tutti Fruti x100u.</t>
  </si>
  <si>
    <t>Chicle POP Uva x100u.</t>
  </si>
  <si>
    <t>Chicle POOSH Frutilla x250g.</t>
  </si>
  <si>
    <t>Chicle POOSH Frutis x202g.</t>
  </si>
  <si>
    <t>Chicle POOSH Frutis x500g.</t>
  </si>
  <si>
    <t>Chicle POOSH Tutti Frutti x250g.</t>
  </si>
  <si>
    <t>Chicle SAPITO Tutti Frutti x140g.</t>
  </si>
  <si>
    <t>Chicle TOP LINE Seven Turbo Mint Pote x50g.</t>
  </si>
  <si>
    <t>Chicles AGOGO Original Pequeño x300u.</t>
  </si>
  <si>
    <t>Chicles AGOGO Original Gigante x50u.</t>
  </si>
  <si>
    <t>Chicles ALKA Fruta x20u.</t>
  </si>
  <si>
    <t>Chicles ALKA Menta x20u.</t>
  </si>
  <si>
    <t>Chicles BAZOOKA Fruta x120u.</t>
  </si>
  <si>
    <t>Chicles BAZOOKA Banana x120u.</t>
  </si>
  <si>
    <t>Chicles BAZOOKA Menta x120u.</t>
  </si>
  <si>
    <t>Chicles BELDENT INFINIT Menta x14u.</t>
  </si>
  <si>
    <t>Chicles BELDENT INFINIT Blue Berry x14u.</t>
  </si>
  <si>
    <t>Chicles BELDENT INFINIT Citrus x14u.</t>
  </si>
  <si>
    <t>Chicles BELDENT INFINIT Spearmint x12u.</t>
  </si>
  <si>
    <t>Chicles BELDENT INFINIT x7u. Blue Berry x15u.</t>
  </si>
  <si>
    <t>Chicles BELDENT INFINIT x7 Citrus x15u.</t>
  </si>
  <si>
    <t>Chicles BELDENT INFINIT x7 Menta x15u.</t>
  </si>
  <si>
    <t>Chicles BELDENT INFINIT x7 Spearmint x15u.</t>
  </si>
  <si>
    <t>Chicles BUBBALOO Frutilla x60u.</t>
  </si>
  <si>
    <t>Chicles BUBBALOO Menta x60u.</t>
  </si>
  <si>
    <t>Chicles BUBBALOO Fruta x60u.</t>
  </si>
  <si>
    <t>Chicles BUBBALOO Uva x60u.</t>
  </si>
  <si>
    <t>Chicles BUBBLE ROLL Surtidos x8u.</t>
  </si>
  <si>
    <t>Chicles BUBBLE ROLL Tutti Frutti x8u.</t>
  </si>
  <si>
    <t>Chicles FIERITA Mini Recargado Frutilla x12u. x30g.</t>
  </si>
  <si>
    <t>Chicles FIERITA Mini Recargado Menta x12u. x30g.</t>
  </si>
  <si>
    <t>Chicles FIERITA Mini Recargado Tutti Frutti x12u. x30g.</t>
  </si>
  <si>
    <t>Chicles FIERITA Recargado Banana x50u.</t>
  </si>
  <si>
    <t>Chicles FIERITA Recargado Cola x50u.</t>
  </si>
  <si>
    <t>Chicles FIERITA Recargado Frutilla x50u.</t>
  </si>
  <si>
    <t>Chicles FIERITA Recargado Menta x50u.</t>
  </si>
  <si>
    <t>Chicles FIERITA Recargado Mundial x50u.</t>
  </si>
  <si>
    <t>Chicles FIERITA Banana x100u.</t>
  </si>
  <si>
    <t>Chicles FIERITA Frutilla x100u.</t>
  </si>
  <si>
    <t>Chicles FIERITA Menta x100u.</t>
  </si>
  <si>
    <t>Chicles FIERITA Tutti Frutti x100u.</t>
  </si>
  <si>
    <t>Chicles FLICS Fruta x14u.</t>
  </si>
  <si>
    <t>Chicles FLICS Menta x14u.</t>
  </si>
  <si>
    <t>Chicles Gumballs OPEN CANDY Surtido x18u.</t>
  </si>
  <si>
    <t>Chicles Gumballs OPEN CANDY Surtido x24u.</t>
  </si>
  <si>
    <t>Chicles TOP LINE SEVEN Fun x16u.</t>
  </si>
  <si>
    <t>Chicles TOP LINE SEVEN Strong x16u.</t>
  </si>
  <si>
    <t>Chicles TOP LINE SEVEN Blowing Mandarina x16u.</t>
  </si>
  <si>
    <t>Chicles TOP LINE SEVEN Freezing Menthol x16u.</t>
  </si>
  <si>
    <t>Chicles TOP LINE SEVEN Vibrant Strawberry x16u.</t>
  </si>
  <si>
    <t>Chicles TOP LINE SEVEN Violet Cherry x16u.</t>
  </si>
  <si>
    <t>Chicles TOP LINE SEVEN X-Plosive Mint x16u.</t>
  </si>
  <si>
    <t>Chicles TOP LINE Sandia x20u.</t>
  </si>
  <si>
    <t>Chicles TOP LINE Fruta x4u. x20u.</t>
  </si>
  <si>
    <t>Chicles TOP LINE Menta x4u. x20u.</t>
  </si>
  <si>
    <t>Chicles TOP LINE Strong x4u. x20u.</t>
  </si>
  <si>
    <t>LA GALLINA COQUITA x8u.(12)</t>
  </si>
  <si>
    <t>Maxi Dispenser BLUPER Super Frasco x2kg.</t>
  </si>
  <si>
    <t>Mini Dispenser BLUPER Juguete Con Golosinas x6u.</t>
  </si>
  <si>
    <t>PINCEL BLUPER PINTA LENGUA X6U. (12)</t>
  </si>
  <si>
    <t xml:space="preserve">VARIOS GOLOSINAS </t>
  </si>
  <si>
    <t>Chupetín POP Minions x24u. (12)</t>
  </si>
  <si>
    <t>Chupetín Spring POP Jurassic World x25u.</t>
  </si>
  <si>
    <t>Chupetín Spring POP Minions x25u. (18)</t>
  </si>
  <si>
    <t>Exhibidor Multiproducto x60u.</t>
  </si>
  <si>
    <t>Huevo Big ODOROKI xu.</t>
  </si>
  <si>
    <t>Huevo Mini ODOROKI xu.</t>
  </si>
  <si>
    <t>Mini Pops ODOROKI x16u.</t>
  </si>
  <si>
    <t>Cartuchera PICO DULCE x10u.</t>
  </si>
  <si>
    <t>Tiki Box ODOROKI xu.</t>
  </si>
  <si>
    <t>Tubo SWEET BALLOON Animales y Corazones Con Globo Surtido x12u.</t>
  </si>
  <si>
    <t>Tubo SWEET BALLOON Con Globo Cerdo xu.</t>
  </si>
  <si>
    <t>Tubo SWEET BALLOON Infantil Con Globo Surtido x12u.</t>
  </si>
  <si>
    <t>Tubo SWEET BALLOON Con Globo Surtido x12u.</t>
  </si>
  <si>
    <t>Tubo SWEET BALLOON Con Globo Unicornio xu.</t>
  </si>
  <si>
    <t>Tubo SWEET BALLOON Con Globo Vacas xu.</t>
  </si>
  <si>
    <t xml:space="preserve">PASTILLAS </t>
  </si>
  <si>
    <t>Pastilla ALKAx12u.Cherry</t>
  </si>
  <si>
    <t>Pastilla ALKA x12u.Menta</t>
  </si>
  <si>
    <t>Pastilla ALKA Strong x12u.</t>
  </si>
  <si>
    <t>Pastillas BLUPER Botoncitos Bolsa x400g.</t>
  </si>
  <si>
    <t>Pastillas BLUPER Caritas Bolsa x400g.</t>
  </si>
  <si>
    <t>Pastillas BULL DOG Ácidas MIX Mandarina/Uva x12u.</t>
  </si>
  <si>
    <t>Pastillas BULL DOG Ácidas MIX Tutti Frutti/Limón x12u.</t>
  </si>
  <si>
    <t>Pastillas BULL DOG Ácidas MIX sandía/Manzana x12u.</t>
  </si>
  <si>
    <t>Pastillas BULL DOG Ácidas Mandarina x12u.</t>
  </si>
  <si>
    <t>Pastillas BULL DOG Ácidas Manzana x12u.</t>
  </si>
  <si>
    <t>Pastillas BULL DOG Ácidas Sandía x12u.</t>
  </si>
  <si>
    <t>Pastillas BULL DOG Ácidas Tutti Frutti x12u.</t>
  </si>
  <si>
    <t>Pastillas BULL DOG Ácidas Uva x12u.</t>
  </si>
  <si>
    <t>Pastillas CHICK´N´CHAT MIX xu.</t>
  </si>
  <si>
    <t>Pastillas D.R.F. Anís x12u.</t>
  </si>
  <si>
    <t>Pastillas D.R.F. Intense Citrus x12u.</t>
  </si>
  <si>
    <t>Pastillas D.R.F. Intense Frutos x12u.</t>
  </si>
  <si>
    <t>Pastillas D.R.F. Limón x12u.</t>
  </si>
  <si>
    <t>Pastillas D.R.F. Menta x12u.</t>
  </si>
  <si>
    <t>Pastillas D.R.F. Mentol x12u.</t>
  </si>
  <si>
    <t>Pastillas D.R.F. Naranja x12u.</t>
  </si>
  <si>
    <t>Pastillas D.R.F. Surtidos x24u.</t>
  </si>
  <si>
    <t>Pastillas DORIN'S Frutilla x12u.</t>
  </si>
  <si>
    <t>Pastillas DORIN'S Frutal x12u.</t>
  </si>
  <si>
    <t>Pastillas DORIN'S Frutal x20u.</t>
  </si>
  <si>
    <t>Pastillas DORIN'S Frutos Del Bosque x12u.</t>
  </si>
  <si>
    <t>Pastillas DORIN'S Mango y Anana x12u.</t>
  </si>
  <si>
    <t>Pastillas DORIN'S Maracuyá Y Arándanos x12u.</t>
  </si>
  <si>
    <t>Pastillas DORIN'S Menta x12u.</t>
  </si>
  <si>
    <t>Pastillas DORIN'S Mix x20u.</t>
  </si>
  <si>
    <t>Pastillas DORIN'S Manzana y Sandia x12u.</t>
  </si>
  <si>
    <t>Pastillas DORIN'S Uva y Frambuesa x12u.</t>
  </si>
  <si>
    <t>Pastillas DROPSY con Sorpresa Sobre x25g.</t>
  </si>
  <si>
    <t>Pastillas HALLS Free Cherry x12u.</t>
  </si>
  <si>
    <t>Pastillas HALLS Free Menta x12u.</t>
  </si>
  <si>
    <t>Pastillas HALLS Menta Lyptus Go x12u.</t>
  </si>
  <si>
    <t>Pastillas HALLS VITA-C Frutilla x12u.</t>
  </si>
  <si>
    <t>Pastillas HALLS VITA-C Naranja x12u.</t>
  </si>
  <si>
    <t>Pastillas HALLS Cherry Lyptus x12u.</t>
  </si>
  <si>
    <t>Pastillas HALLS Menta Lyptus x12u.</t>
  </si>
  <si>
    <t>Pastillas HALLS Mentho Lyptus x12u.</t>
  </si>
  <si>
    <t>Pastillas HALLS Stani Miel con Limón x12u.</t>
  </si>
  <si>
    <t>Pastillas HALLS Stani Miel con Menta x12u.</t>
  </si>
  <si>
    <t>Pastillas HALLS Sandia x12u.</t>
  </si>
  <si>
    <t>Pastillas HALLS Strong Lyptus x12u.</t>
  </si>
  <si>
    <t>Pastilla LA YAPA x36u.</t>
  </si>
  <si>
    <t>Pastilla LUCKY Frutal x190g.</t>
  </si>
  <si>
    <t>Pastilla LUCKY Granel Frutos del Bosque x500g.</t>
  </si>
  <si>
    <t>Pastilla LUCKY Granel Frutilla x500g.</t>
  </si>
  <si>
    <t>Pastilla LUCKY Granel Frutal x500g.</t>
  </si>
  <si>
    <t>Pastilla LUCKY Granel Multifruta x500g.</t>
  </si>
  <si>
    <t>Pastilla LUCKY Granel Surtido x500g.</t>
  </si>
  <si>
    <t>Pastilla LUCKY Granel Tutti Frutti x500g.</t>
  </si>
  <si>
    <t>Pastillas LUCKY Surtido x100u.</t>
  </si>
  <si>
    <t>Pastilla LUCKY Frutilla x200g.</t>
  </si>
  <si>
    <t>Pastilla LUCKY Frutal x200g.</t>
  </si>
  <si>
    <t>Pastilla LUCKY Frutos del Bosque x200g.</t>
  </si>
  <si>
    <t>Pastilla LUCKY Multifruta x200g.</t>
  </si>
  <si>
    <t>Pastilla LUCKY Tutti Frutti x200g.</t>
  </si>
  <si>
    <t>Pastilla LUCKY Surtido x385g.</t>
  </si>
  <si>
    <t>Pastilla LUCKY Surtido x190g.</t>
  </si>
  <si>
    <t>Pastilla LUCKY Tutti Frutti x190g.</t>
  </si>
  <si>
    <t>Pastillas MENTHOPLUS Ácidos Cereza x12u.</t>
  </si>
  <si>
    <t>Pastillas MENTHOPLUS Ácidos Manzana x12u.</t>
  </si>
  <si>
    <t>Pastillas MENTHOPLUS Ácidos Naranja x12u.</t>
  </si>
  <si>
    <t>Pastillas MENTHOPLUS CreaMIX Frutilla x12u.</t>
  </si>
  <si>
    <t>Pastillas MENTHOPLUS sin Azúcar Durazno Zero x12u.</t>
  </si>
  <si>
    <t>Pastillas MENTHOPLUS sin Azúcar Mentol Zero x12u.</t>
  </si>
  <si>
    <t>Pastillas MENTHOPLUS sin Azúcar Strong Zero x12u.</t>
  </si>
  <si>
    <t>Pastillas MENTHOPLUS Café Latte x100g.</t>
  </si>
  <si>
    <t>Pastillas MENTHOPLUS Cereza x100g.</t>
  </si>
  <si>
    <t>Pastillas MENTHOPLUS Cool Mint x30g.</t>
  </si>
  <si>
    <t>Pastillas MENTHOPLUS Mix Berries x30g.</t>
  </si>
  <si>
    <t>Caramelo MENTHOPLUS x12u.Limon</t>
  </si>
  <si>
    <t>Pastillas MENTHOPLUS Café Latte x12u.</t>
  </si>
  <si>
    <t>Pastillas MENTHOPLUS Cereza x12u.</t>
  </si>
  <si>
    <t>Pastillas MENTHOPLUS Miel x12u.</t>
  </si>
  <si>
    <t>Pastillas MENTHOPLUS Menta x12u.</t>
  </si>
  <si>
    <t>Pastillas MENTHOPLUS Mentol x12u.</t>
  </si>
  <si>
    <t>Pastillas MENTHOPLUS Strong x12u.</t>
  </si>
  <si>
    <t>Pastillas MENTITAS Kids Banana x12u.</t>
  </si>
  <si>
    <t>Pastillas MENTITAS Kids Dulce de Leche x12u.</t>
  </si>
  <si>
    <t>Pastillas MENTITAS Kids Tutti Frutti x12u.</t>
  </si>
  <si>
    <t>Pastillas MENTITAS LaCasa Cherry x12u.</t>
  </si>
  <si>
    <t>Pastillas MENTITAS LaCasa Dulce de Leche x12u.</t>
  </si>
  <si>
    <t>Pastillas MENTITAS LaCasa Frutal x12u.</t>
  </si>
  <si>
    <t>Pastillas MENTITAS LaCasa Menta x12u.</t>
  </si>
  <si>
    <t>Pastillas MENTITAS LaCasa Sandia x12u.</t>
  </si>
  <si>
    <t>Pastillas Punchy Monkey x8u.</t>
  </si>
  <si>
    <t>Pastillas REFRESCO Frutilla x12u.</t>
  </si>
  <si>
    <t>Pastillas REFRESCO Mentol x12u.</t>
  </si>
  <si>
    <t>Pastillas REFRESCO Naranja x12u.</t>
  </si>
  <si>
    <t>Pastillas REFRESCO Tuti Frutti x12u.</t>
  </si>
  <si>
    <t>Pastillas TIC TAC Frutilla x12u.</t>
  </si>
  <si>
    <t>Pastillas TIC TAC Menta Fresca x12u.</t>
  </si>
  <si>
    <t>Pastillas TIC TAC Menta Fuerte x12u.</t>
  </si>
  <si>
    <t>Pastillas TIC TAC Menta x12u.</t>
  </si>
  <si>
    <t>Pastillas TIC TAC MIX de Fruta x12u.</t>
  </si>
  <si>
    <t>Pastillas TIC TAC Naranja x12u.</t>
  </si>
  <si>
    <t>Pastilla Wacky Monkey x8u.</t>
  </si>
  <si>
    <t>Pastillas WATER POP Display x8u.</t>
  </si>
  <si>
    <t>Pastillas YIPI x30g. x12u.</t>
  </si>
  <si>
    <t xml:space="preserve">OBLEAS - TURRONES - CUBANITOS - BAÑADOS </t>
  </si>
  <si>
    <t>Bizcochuelo PICNIC x38g.</t>
  </si>
  <si>
    <t>CHOCMAN Bonafide x35g.</t>
  </si>
  <si>
    <t>Cubanito ARCHOK Sabor Avellana Sin Baño x12u.</t>
  </si>
  <si>
    <t>Cubanito ARCHOK Sabor Avellana x12u.</t>
  </si>
  <si>
    <t>Cubanito ARCHOK Sabor Limón Sin Baño x12u.</t>
  </si>
  <si>
    <t>Cubanito ARCHOK Sabor Limón x12u.</t>
  </si>
  <si>
    <t>Cubanito ARCHOK Sabor Maní Sin Baño x12u.</t>
  </si>
  <si>
    <t>Cubanito ARCHOK Sabor Maní x12u.</t>
  </si>
  <si>
    <t>Cubanitos OBLITA Chocolate x48u.</t>
  </si>
  <si>
    <t>Cubanitos OBLITA Chocolate Blanco x48u.</t>
  </si>
  <si>
    <t>Cubanitos OBLITA Dulce de Leche x48u.</t>
  </si>
  <si>
    <t>Cubanitos OBLITA Frutilla x48u.</t>
  </si>
  <si>
    <t>Cubanitos OBLITA Limón x48u.</t>
  </si>
  <si>
    <t>Cubanitos OBLITA Marroc x48u.</t>
  </si>
  <si>
    <t>Cubanitos OBLITA Nougat x48u.</t>
  </si>
  <si>
    <t>Cubanitos ARBANIT Rellenos Con Pasta De Avellanas Caja x12u. x28g.</t>
  </si>
  <si>
    <t>Cubanitos ARBANIT Rellenos Con Pasta De Cacao Caja x12u. x28g.</t>
  </si>
  <si>
    <t>Cubanitos ARBANIT Rellenos Con Pasta De Café Caja x12u. x28g.</t>
  </si>
  <si>
    <t>Cubanitos ARBANIT Rellenos Con Pasta De Dulce De Leche Caja x12u. x28g.</t>
  </si>
  <si>
    <t>Cubanitos ARBANIT Rellenos Con Pasta De Frutilla Caja x12u. x28g.</t>
  </si>
  <si>
    <t>Cubanitos ARBANIT Rellenos Con Pasta De Limón Caja x12u. x28g.</t>
  </si>
  <si>
    <t>Cubanitos ARBANIT Rellenos Con Pasta De Maní Caja x12u. x28g.</t>
  </si>
  <si>
    <t>Cubanitos ARBANIT Rellenos Con Pasta De Marroc Caja x12u. x28g.</t>
  </si>
  <si>
    <t>Mini Torta RAPSODIA x80g.</t>
  </si>
  <si>
    <t>Oblea 9 DE ORO Vainilla Rellena de Chocolate x140g.</t>
  </si>
  <si>
    <t>Oblea ARCOR Chocolate x20g.</t>
  </si>
  <si>
    <t>Oblea Arroz CHOCO BAR Blanca xu.</t>
  </si>
  <si>
    <t>Oblea Arroz CHOCO BAR Negra xu.</t>
  </si>
  <si>
    <t>Oblea GALLO de Arroz Choco Nuss xu.</t>
  </si>
  <si>
    <t>Oblea Arroz GALLO SNACKS xu.</t>
  </si>
  <si>
    <t>Oblea de Arroz GALLO Bolsa x6u. x20g.</t>
  </si>
  <si>
    <t>Oblea Arroz GALLO Yogu Bar Blanca xu.</t>
  </si>
  <si>
    <t>Oblea con Bañado EXPRESS Rellena con Crema de Avellana x24u.x35g.</t>
  </si>
  <si>
    <t>Oblea BLOKE Sabor Chocolate x75g.</t>
  </si>
  <si>
    <t>Oblea BLOKE Sabor Frutilla x75g.</t>
  </si>
  <si>
    <t>Oblea BLOKE Limón Bañadas En Chocolate x20g.</t>
  </si>
  <si>
    <t>Oblea BLOKE Sabor Vainilla x75g.</t>
  </si>
  <si>
    <t>Oblea BON O BON Blanca xu.</t>
  </si>
  <si>
    <t>Oblea BON O BON Negra xu.</t>
  </si>
  <si>
    <t>Oblea BON O BON XL Negra xu.</t>
  </si>
  <si>
    <t>Oblea CROCBAR Blanco x29g. x44u.</t>
  </si>
  <si>
    <t>Oblea GOFLET Dark Rellena con Crema de Avellana x24u.x18g.</t>
  </si>
  <si>
    <t>Oblea GOFLET White Rellena con Crema de Avellana x24u.x18g.</t>
  </si>
  <si>
    <t>Oblea HAMLETON x16u. x28g.</t>
  </si>
  <si>
    <t>Oblea NESQUIK con Leche x23g.</t>
  </si>
  <si>
    <t>Oblea OBLITA Mix Frutal x50g.</t>
  </si>
  <si>
    <t>Oblea OBLITA Mango Y Maracuyá x50g.</t>
  </si>
  <si>
    <t>Oblea OBLITA Chocolate x100g.</t>
  </si>
  <si>
    <t>Oblea OBLITA Dulce De Leche x100g.</t>
  </si>
  <si>
    <t>Oblea OBLITA Frutilla x100g.</t>
  </si>
  <si>
    <t>Oblea OBLITA Limón x100g.</t>
  </si>
  <si>
    <t>Oblea OBLITA Mix Frutal x100g.</t>
  </si>
  <si>
    <t>Oblea OBLITA Noir x100g.</t>
  </si>
  <si>
    <t>Oblea OBLITA Vainilla x100g.</t>
  </si>
  <si>
    <t>Oblea OBLITA Ananá x50g.</t>
  </si>
  <si>
    <t>Oblea OBLITA Chocolate x50g.</t>
  </si>
  <si>
    <t>Oblea OBLITA Dulce De Leche x50g.</t>
  </si>
  <si>
    <t>Oblea OBLITA Frutilla x50g.</t>
  </si>
  <si>
    <t>Oblea OBLITA Frutilla Mundial x50g.</t>
  </si>
  <si>
    <t>Oblea OBLITA Limón x50g.</t>
  </si>
  <si>
    <t>Oblea OBLITA Noir x50g.</t>
  </si>
  <si>
    <t>Oblea OBLITA Vainilla x50g.</t>
  </si>
  <si>
    <t>Oblea SWISS ROLL Sabor Vainilla con Baño de Chocolate x30g.</t>
  </si>
  <si>
    <t>Obleas 9 DE ORO Chocolate Con Naranja x100g.</t>
  </si>
  <si>
    <t>Obleas 9 DE ORO Frutilla y Vainilla con Naranja x100g.</t>
  </si>
  <si>
    <t>Oblea 9 DE ORO Triples Bañadas x20u.x20g.</t>
  </si>
  <si>
    <t>Obleas 9 DE ORO Vainilla Con Naranja x50g.</t>
  </si>
  <si>
    <t>Obleas KOKIS Todo Chocolate Bañada x100g.</t>
  </si>
  <si>
    <t>Obleas NUGATON Blanca xu.</t>
  </si>
  <si>
    <t>Obleas NUGATON Black xu.</t>
  </si>
  <si>
    <t>Obleas NUGATON Chocolate xu.</t>
  </si>
  <si>
    <t>Obleas Opera Chocolate x68g.</t>
  </si>
  <si>
    <t>Obleas OPera x220g.</t>
  </si>
  <si>
    <t>Obleas OPera x55g.</t>
  </si>
  <si>
    <t>Obleas OPera x92g.</t>
  </si>
  <si>
    <t>Obleas RECITAL Chantilli x100g.</t>
  </si>
  <si>
    <t>Obleas RECITAL Chocolate x100g.</t>
  </si>
  <si>
    <t>Obleas RECITAL Frutilla x100g.</t>
  </si>
  <si>
    <t>Obleas RECITAL Limón x100g.</t>
  </si>
  <si>
    <t>Obleas RECITAL Vainilla x100g.</t>
  </si>
  <si>
    <t>Cubanitos URQUIZA Bañados x60g.</t>
  </si>
  <si>
    <t>Torta GENIO Blanco Relleno de Dulce de Leche x70g.</t>
  </si>
  <si>
    <t>Torta GENIO Negro Relleno de Dulce de Leche x70g.</t>
  </si>
  <si>
    <t>Torta SMACK Rellena Dulce de Leche x70g.</t>
  </si>
  <si>
    <t>Turron ARCOR Chocolate x50u. x25g.</t>
  </si>
  <si>
    <t>Turrón ARCOR Fibra x50u.</t>
  </si>
  <si>
    <t>TURRON ARCOR VITAMINA x50u</t>
  </si>
  <si>
    <t>Turrón ARCOR x50u.</t>
  </si>
  <si>
    <t>Turron FULBITO x25g. x50u.</t>
  </si>
  <si>
    <t>Turrón MISKY x50u.</t>
  </si>
  <si>
    <t>Turron NAMUR Mani x25g.x50u</t>
  </si>
  <si>
    <t>Turrón NEVARES x25g. x50u.</t>
  </si>
  <si>
    <t xml:space="preserve">CARAMELOS </t>
  </si>
  <si>
    <t>Bolones MARENGO Anís Bolsa x50u.</t>
  </si>
  <si>
    <t>Bolones MARENGO ''DurLeche'' Dulce De Leche Bolsa x50u.</t>
  </si>
  <si>
    <t>Bolones MARENGO Frutilla Azucarada Bolsa x50u.</t>
  </si>
  <si>
    <t>Bolones MARENGO Relleno Surtido Bolsa x50u.</t>
  </si>
  <si>
    <t>Calavera HALLOWEN Rellena de Caramelos Frutales x396g.</t>
  </si>
  <si>
    <t>Caramelos 1/2 HORA x800g.</t>
  </si>
  <si>
    <t>Caramelos ALKA Cherry x200g.</t>
  </si>
  <si>
    <t>Caramelos ALKA Ácidos Surtidos x800g.</t>
  </si>
  <si>
    <t>Caramelos ALKA Cherry x800g.</t>
  </si>
  <si>
    <t>Caramelos ALKA Cremoso Frutilla/Frambuesa x800g.</t>
  </si>
  <si>
    <t>Caramelos ALKA Menta x800g.</t>
  </si>
  <si>
    <t>Caramelos ALKA Strong x800g.</t>
  </si>
  <si>
    <t>Caramelos Arcor Gajitos x150g.</t>
  </si>
  <si>
    <t>Caramelos Arcor Gajitos x485g.</t>
  </si>
  <si>
    <t>Caramelos Masticables ARCOR Hechizos De Amor x800g. Surtido</t>
  </si>
  <si>
    <t>Caramelos Arcor Menta Chocolate x150g.</t>
  </si>
  <si>
    <t>Caramelos Arcor Menta Chocolate x810g.</t>
  </si>
  <si>
    <t>Caramelos Arcor Miel con Menta x405g.</t>
  </si>
  <si>
    <t>Caramelo ARCOR Milk x320g.</t>
  </si>
  <si>
    <t>Caramelos ARCOR Cherry x800g.</t>
  </si>
  <si>
    <t>Caramelos Arcor Rellenos Frutales x150g.</t>
  </si>
  <si>
    <t>Caramelos Arcor Relleno de Miel x140g.</t>
  </si>
  <si>
    <t>Caramelos Arcor Relleno de Miel x810g.</t>
  </si>
  <si>
    <t>Caramelos ARCOR Surtidos x242g.</t>
  </si>
  <si>
    <t>Caramelos BC Surtidos x420u.</t>
  </si>
  <si>
    <t>Caramelo Blando SAQUITOS Dulce De Leche x100g.</t>
  </si>
  <si>
    <t>Caramelo BLOODY MONSTERS Surtido x8u. x30g.</t>
  </si>
  <si>
    <t>Caramelos Bocadito HOLANDA x50u.</t>
  </si>
  <si>
    <t>Caramelos BUTTER TOFFEES Manzana x810g.</t>
  </si>
  <si>
    <t>Caramelos BUTTER TOFFEES Dulce De Leche x810g.</t>
  </si>
  <si>
    <t>Caramelos BUTTER TOFFEES Chocolate x140g.</t>
  </si>
  <si>
    <t>Caramelos BUTTER TOFFEES Leche x150g.</t>
  </si>
  <si>
    <t>Caramelos BUTTER TOFFEES Avellanas x646g.</t>
  </si>
  <si>
    <t>Caramelos BUTTER TOFFEES Cream x810g.</t>
  </si>
  <si>
    <t>Caramelos BUTTER TOFFEES Águila x959g.</t>
  </si>
  <si>
    <t>Caramelos BUTTER TOFFEES Bon o Bon x959g.</t>
  </si>
  <si>
    <t>Caramelos BUTTER TOFFEES Café x959g.</t>
  </si>
  <si>
    <t>Caramelos BUTTER TOFFEES Chocolate x822g.</t>
  </si>
  <si>
    <t>Caramelos BUTTER TOFFEES Chocolate Blanco x822g.</t>
  </si>
  <si>
    <t>Caramelos BUTTER TOFFEES Dulce de Leche x959g.</t>
  </si>
  <si>
    <t>Caramelos BUTTER TOFFEES Menta x959g.</t>
  </si>
  <si>
    <t>Caramelos BUTTER TOFFEES Leche x959g.</t>
  </si>
  <si>
    <t>Caramelos CREMINO Arcor Surtido x940g.</t>
  </si>
  <si>
    <t>Caramelos CRISTAL MIX x810g.</t>
  </si>
  <si>
    <t>Caramelos DULCILAC x120u.</t>
  </si>
  <si>
    <t>Caramelo Duro LHERITIER Sabor Cherry - Mentol Bolsa x200u.</t>
  </si>
  <si>
    <t>Caramelo Duro LHERITIER Sabor Frutales Acidos Bolsa x200u.</t>
  </si>
  <si>
    <t>Caramelo Duro PICO DULCE Sabor Frutal Bolsa x200u.</t>
  </si>
  <si>
    <t>Caramelos PICO DULCE Duro Bolsa x90u.</t>
  </si>
  <si>
    <t>Caramelos Duros SAQUITOS Fruta x100g.</t>
  </si>
  <si>
    <t>Caramelo Duro SAQUITOS Mega Ácidos x100g.</t>
  </si>
  <si>
    <t>Caramelo Duro SAQUITOS Surtido Superior x100g.</t>
  </si>
  <si>
    <t>Caramelo Duro SAQUITOS Transparente Menta x100g.</t>
  </si>
  <si>
    <t>Caramelos FLYNN PAFF Confitados x50g.</t>
  </si>
  <si>
    <t>Caramelos FLYNN PAFF Confitados Ácido Extremo x50g.</t>
  </si>
  <si>
    <t>Caramelos FLYNN PAFF Confitados Yogur x50g.</t>
  </si>
  <si>
    <t>Caramelos FLYNN PAFF "Xxl" Doble Sabor x24u.</t>
  </si>
  <si>
    <t>Caramelos FLYNN PAFF XXL Limonada Berry x24u.</t>
  </si>
  <si>
    <t>Caramelos FLYNN PAFF XXL Tutti Frutti x24u.</t>
  </si>
  <si>
    <t>Caramelos FLYNN PAFF Yogur Durazno y Vainilla x70u.</t>
  </si>
  <si>
    <t>Caramelos FLYNN PAFF Yogur Frutilla y Banana x70u.</t>
  </si>
  <si>
    <t>Caramelos FLYNN PAFF Ananá Tropical x70u.</t>
  </si>
  <si>
    <t>Caramelos FLYNN PAFF Banana x70u.</t>
  </si>
  <si>
    <t>Caramelos FLYNN PAFF Frutilla y Vainilla x70u.</t>
  </si>
  <si>
    <t>Caramelos FLYNN PAFF Frutilla x70u.</t>
  </si>
  <si>
    <t>Caramelos FLYNN PAFF Limonada Berry x70u.</t>
  </si>
  <si>
    <t>Caramelos FLYNN PAFF Limonada Melon x70u.</t>
  </si>
  <si>
    <t>Caramelos FLYNN PAFF Manzana x70u.</t>
  </si>
  <si>
    <t>Caramelos FLYNN PAFF Pinta Lengua x70u.</t>
  </si>
  <si>
    <t>Caramelos FLYNN PAFF Tutti Frutti x70u.</t>
  </si>
  <si>
    <t>Caramelos FLYNN PAFF Uva x70u.</t>
  </si>
  <si>
    <t>Caramelos Fresh CRISTAL x405g.</t>
  </si>
  <si>
    <t>Caramelos Frutales ARCOR Pote x100g.</t>
  </si>
  <si>
    <t>Caramelos LENGÜETAZO Tutti Frutti x32u.</t>
  </si>
  <si>
    <t>Caramelos LIPO Anís x907g.</t>
  </si>
  <si>
    <t>Caramelos LIPO Ce-Leche x150g.</t>
  </si>
  <si>
    <t>Caramelos LIPO Ce-Leche x907g.</t>
  </si>
  <si>
    <t>Caramelos LIPO Sport x150g.</t>
  </si>
  <si>
    <t>Caramelos LIPO Sport x907g.</t>
  </si>
  <si>
    <t>Caramelos LIPO Gajos x1k.</t>
  </si>
  <si>
    <t>Caramelos LIPO Menta Con Chocolate x907g.</t>
  </si>
  <si>
    <t>Caramelos LIPO Menta x907g.</t>
  </si>
  <si>
    <t>Caramelos LIPO Miel x800g.</t>
  </si>
  <si>
    <t>Caramelos LIPO Súper Ácidos x907g.</t>
  </si>
  <si>
    <t>Caramelos LOTSA FIZZ Halloween x494g.</t>
  </si>
  <si>
    <t>Caramelos LOTZA FIZZ x48u.</t>
  </si>
  <si>
    <t>Caramelo MAG JR. Exprimido Liquido Tutti Frutti x8u.</t>
  </si>
  <si>
    <t>Caramelos Duros MARENGO ''No Hay Plata'' Surtidos Bolsa x100u.</t>
  </si>
  <si>
    <t>Caramelos Masticable Arcor Rellenos Frutales x120g.</t>
  </si>
  <si>
    <t>Caramelo Masticable BUTTER TOFFEES Pote x300g.</t>
  </si>
  <si>
    <t>Caramelos Masticables CIRCUS Frutal x300g.</t>
  </si>
  <si>
    <t>Caramelos Masticables Fruta Arcor x800g.</t>
  </si>
  <si>
    <t>Caramelos Masticables GRANJERO Yogurth/Frutal x100u.</t>
  </si>
  <si>
    <t>Caramelos Masticable ARCOR Halloween Hueso x450g.</t>
  </si>
  <si>
    <t>Caramelo Masticable Halloween ARCORx396g</t>
  </si>
  <si>
    <t>Caramelo Masticable Lheritier</t>
  </si>
  <si>
    <t>CAR.MAST.MISKY HALLOWEEN.x800g</t>
  </si>
  <si>
    <t>Caramelos Masticables MISKY Surtido x800g.</t>
  </si>
  <si>
    <t>Caramelos Masticables PICO DULCE Animals Cremy Bolsa x500g.</t>
  </si>
  <si>
    <t>Caramelos Masticables PICO DULCE Bit Bolsa x480g.</t>
  </si>
  <si>
    <t>Caramelos Masticables PICO DULCE Bit Sabor Frutilla Bolsa x408g.</t>
  </si>
  <si>
    <t>Caramelos Masticables PICO DULCE Bit Sabor Uva Bolsa x408g.</t>
  </si>
  <si>
    <t>Caramelo Masticable PICO DULCE Tubicolor x500g.</t>
  </si>
  <si>
    <t>Caramelos Masticables PICO DULCE Bolsa x500g.</t>
  </si>
  <si>
    <t>Caramelo Masticable MISKY Ricomas Surtido x280g</t>
  </si>
  <si>
    <t>Caramelo Masticable SAPITO Sabor Manzana x24u.</t>
  </si>
  <si>
    <t>CAR.MAST.SUGUS MAX SUR.HALLOWEENx750g</t>
  </si>
  <si>
    <t>Caramelo Masticable SUGUS nuevos sabores x700g.</t>
  </si>
  <si>
    <t>Caramelos Masticables SUGUS x150g.</t>
  </si>
  <si>
    <t>Caramelos Masticables SUGUS x700g.</t>
  </si>
  <si>
    <t>Caramelo Masticable TAPONAZO Frutal Bolsa x100u.</t>
  </si>
  <si>
    <t>Caramelo Masticable TAPONAZO Yogurt Bolsa x100u.</t>
  </si>
  <si>
    <t>Caramelos Masticables XTREME Berry x25g. x12u.</t>
  </si>
  <si>
    <t>Caramelos Masticables XTREME Rainbow x25g. x12u.</t>
  </si>
  <si>
    <t>Caramelo Masticable XTREME Tropical x25g.</t>
  </si>
  <si>
    <t>Caramelo Masticable ARCOR Yoghurt x396g.</t>
  </si>
  <si>
    <t>Caramelos Masticables ZOO Salvaje x498g. x151u.</t>
  </si>
  <si>
    <t>Caramelos Masticables ZOO Yogur x498g. x151u.</t>
  </si>
  <si>
    <t>Caramelo Menta CRISTAL x150g.</t>
  </si>
  <si>
    <t>Caramelo Menta CRISTAL x935g.</t>
  </si>
  <si>
    <t>Caramelos MENTOS Confitados Frutilla x12u.</t>
  </si>
  <si>
    <t>Caramelos MENTOS Confitados Fruta x12u.</t>
  </si>
  <si>
    <t>Caramelos MENTOS Confitados Magic x12u.</t>
  </si>
  <si>
    <t>Caramelos MENTOS Confitados Menta x12u.</t>
  </si>
  <si>
    <t>Caramelos MENTOS Confitados Tutti Frutti x12u.</t>
  </si>
  <si>
    <t>Caramelos MISKY Cherry x405g.</t>
  </si>
  <si>
    <t>Caramelos MISKY Rellenos Frutales x810g. (6)</t>
  </si>
  <si>
    <t>Caramelos MISKY Mega Surtidos x2700g.</t>
  </si>
  <si>
    <t>Caramelos MISKY Menta Transparente x810g.</t>
  </si>
  <si>
    <t>Caramelo MISKY Reacidos Surtidos x826g.</t>
  </si>
  <si>
    <t>Caramelos Rellenos MISKY de Miel Medallones x675g.</t>
  </si>
  <si>
    <t>Caramelos MISKY Toffees Chocolate Bolsa x480g.</t>
  </si>
  <si>
    <t>Caramelos MISKY Toffees Leche Bolsa x480g.</t>
  </si>
  <si>
    <t>Caramelos MISKY Toffees Chocolate x750g.</t>
  </si>
  <si>
    <t>Caramelos MISKY Toffees Leche x750g.</t>
  </si>
  <si>
    <t>Caramelos MOGUL Extreme Palotes de Blueberrys x70u.</t>
  </si>
  <si>
    <t>Caramelos MOGUL Extreme Palotes de Sandia x70u.</t>
  </si>
  <si>
    <t>Caramelos MOGUL Extreme Palotes de Tutti x70u.</t>
  </si>
  <si>
    <t>Caramelos MOGUL Masticables x700g.</t>
  </si>
  <si>
    <t>Caramelos PALITOS DE LA SELVA Bolsax150gr</t>
  </si>
  <si>
    <t>Caramelos PALITOS DE LA SELVA x600g.</t>
  </si>
  <si>
    <t>Caramelos FrutaL Rodajas Ácidas Arcor x930g.</t>
  </si>
  <si>
    <t>Caramelos FrutaL Rodajas Crazy Arcor x465g.</t>
  </si>
  <si>
    <t>Caramelos FrutaL Saquitos Rellenos Arcor x810g.</t>
  </si>
  <si>
    <t>Caramelos SUGUS Confitados Halloween xu.</t>
  </si>
  <si>
    <t>Caramelos SUGUS Confitados xu.</t>
  </si>
  <si>
    <t>Caramelos SUGUS Max Ananá x12u.</t>
  </si>
  <si>
    <t>Caramelos SUGUS MAX Frutilla x12u.</t>
  </si>
  <si>
    <t>Caramelos SUGUS MAX Pinta Lengua x70u.</t>
  </si>
  <si>
    <t>Caramelos SUGUS Max Ananá x70u.</t>
  </si>
  <si>
    <t>Caramelos SUGUS MAX Frutilla x70u.</t>
  </si>
  <si>
    <t>Caramelos SUGUS Max Sandia x70u.</t>
  </si>
  <si>
    <t>Caramelos SUGUS MAX Tutti Frutti x70u.</t>
  </si>
  <si>
    <t>Caramelo Transparente MARENGO Cherry Bolsa x100u.</t>
  </si>
  <si>
    <t>Caramelo Transparente MARENGO Eucaliptus Bolsa x100u.</t>
  </si>
  <si>
    <t>Caramelo Transparente MARENGO Menta Bolsa x100u.</t>
  </si>
  <si>
    <t>Caramelo Transparente MARENGO Miel Bolsa x100u.</t>
  </si>
  <si>
    <t>Caramelos FrutaL Viena Arcor x470g.</t>
  </si>
  <si>
    <t>Caty House FUN x8u.</t>
  </si>
  <si>
    <t>CATZ POP Sabor Tutti Frutti x6u.</t>
  </si>
  <si>
    <t>Chupetín BOLA LOCA Tutti Frutti x24u.</t>
  </si>
  <si>
    <t>Chupetín BOLA LOCA Uva x24u.</t>
  </si>
  <si>
    <t>Caramelo Cinta BULL DOG Regaliz Fresa x60u.</t>
  </si>
  <si>
    <t>Gajos ACIDOS MARENGO Bolsa x112u.</t>
  </si>
  <si>
    <t>Lion POP x8u.</t>
  </si>
  <si>
    <t>Ostritas Acidas MARENGO Bolsa x112u.</t>
  </si>
  <si>
    <t>Caramelos Ostritas Tricolor MARENGO Bolsa x100u.</t>
  </si>
  <si>
    <t>Puppy House FUN x8u.</t>
  </si>
  <si>
    <t>Caramelos Saquitos MARENGO Surtido Frutal Bolsa x70u.</t>
  </si>
  <si>
    <t>Caramelos Saquitos MARENGO Surtido Superior Bolsa x70u.</t>
  </si>
  <si>
    <t>Shark POP x8u.</t>
  </si>
  <si>
    <t>Tiras Acidas CITRIC UP x112u.</t>
  </si>
  <si>
    <t>Tiras Acidas MARENGO Halloween x112u.</t>
  </si>
  <si>
    <t xml:space="preserve">CHUPETINES </t>
  </si>
  <si>
    <t>Chupetin PUSH POP Minions x36u.</t>
  </si>
  <si>
    <t>Chupetín AIR POP Display x9u.</t>
  </si>
  <si>
    <t>Chupetín BOLA LOCA Max con Chicle Cereza/Manzana x24u.</t>
  </si>
  <si>
    <t>Chupetín BABY DOLL Lheritier x18u.</t>
  </si>
  <si>
    <t>Chupetin BABY DOLL Sorpresa x12u. x3u.</t>
  </si>
  <si>
    <t>Chupetin BOLA LOCA Sabor Dulce de Leche x24u. x16g.</t>
  </si>
  <si>
    <t>Chupetín BOLA LOCA Energy x24u.</t>
  </si>
  <si>
    <t>Chupetín BOLA LOCA Poll Party x24u.</t>
  </si>
  <si>
    <t>Chupetín BOLA LOCA Futbol boca x24u.</t>
  </si>
  <si>
    <t>Chupetín BOLA LOCA Futbol Club 'RIVER' x24u.</t>
  </si>
  <si>
    <t>Chupetín BOLA LOCA Max x24u.</t>
  </si>
  <si>
    <t>Chupetín BOLA LOCA con Sticker Boca x24u.</t>
  </si>
  <si>
    <t>Chupetín BOLA LOCA con Sticker River x24u.</t>
  </si>
  <si>
    <t>Chupetín BOLA LOCA Fresh Sandía x24u.</t>
  </si>
  <si>
    <t>Chupetín BOLA LOCA Futbol x24u.</t>
  </si>
  <si>
    <t>Chupetín CATCH POP x8u.</t>
  </si>
  <si>
    <t>Chupetín CEBOLLITAS Sabor Ananá y Uva x240g.</t>
  </si>
  <si>
    <t>Chupetín CEBOLLITAS Sabor Dulce de Leche x240g.</t>
  </si>
  <si>
    <t>Chupetín CEBOLLITAS Futbol x40u.</t>
  </si>
  <si>
    <t>Chupetín COSMOS Fruta x40u.</t>
  </si>
  <si>
    <t>Chupetín COSMOS Mega con Chicle Surtido x24u.</t>
  </si>
  <si>
    <t>Chupetín CRAZY POP Frutilla x20u.</t>
  </si>
  <si>
    <t>Chupetín CRAZY POP Naranja x20u.</t>
  </si>
  <si>
    <t>Chupetín CRAZY POP Sandía x20u.</t>
  </si>
  <si>
    <t>Chupetín CRAZY POP Uva x20u.</t>
  </si>
  <si>
    <t>Chupetín CREEPY POP x8u.</t>
  </si>
  <si>
    <t>Chupetín EMOTI POP Display x9u.</t>
  </si>
  <si>
    <t>Chupetín FLYNN PAFF Cereza x24u.</t>
  </si>
  <si>
    <t>Chupetín FLYNN PAFF Manzana x24u.</t>
  </si>
  <si>
    <t>Chupetín FLYNN PAFF Sandía/Melón x24u.</t>
  </si>
  <si>
    <t>Chupetín FLYNN PAFF Tutti Frutti x24u.</t>
  </si>
  <si>
    <t>Chupetín FLYNN PAFF Uva x24u.</t>
  </si>
  <si>
    <t>Chupetín FROSTY POP Displa x8u.</t>
  </si>
  <si>
    <t>Chupetín FUN POP Surtido x12u.</t>
  </si>
  <si>
    <t>Chupetín LASER POP Display x6u.</t>
  </si>
  <si>
    <t>Chupetín MARENGO Corazón Cereza Bolsa x50u.</t>
  </si>
  <si>
    <t>Chupetín MARENGO Dulce De Leche Bolsa x50u.</t>
  </si>
  <si>
    <t>Chupetín MARENGO Doblete Frutal Bolsa x50u.</t>
  </si>
  <si>
    <t>Chupetín MARENGO Doblete Frutal Bolsa x80g.</t>
  </si>
  <si>
    <t>Chupetín MARENGO Mini Paleta Emoji Bolsa x50u.</t>
  </si>
  <si>
    <t>Chupetín Masticable BABY DOLL Monsters Uva Display x50u.</t>
  </si>
  <si>
    <t>Chupetin Masticable BABY DOLL Sabor Cereza x40u.</t>
  </si>
  <si>
    <t>Chupetín Masticable SUGUS Fruti Pops x24u.</t>
  </si>
  <si>
    <t>Chupetín Masticable SUPER TATOO Frutilla x50u.</t>
  </si>
  <si>
    <t>Chupetín Masticable SUPER TATOO Tutti Frutti x50u.</t>
  </si>
  <si>
    <t>Chupetin MISKY Bicolor x50u.</t>
  </si>
  <si>
    <t>Chupetín MISKY Pinta Lenguas Mega Pops Bolsa x24u.</t>
  </si>
  <si>
    <t>Chupetín MR.FLOKY Sabor Frutilla Bolsa x24u.</t>
  </si>
  <si>
    <t>Chupetín MR.FLOKY Sabor Uva Bolsa x24u.</t>
  </si>
  <si>
    <t>Chupetín MR.POP Dracu Pops Halloween x24u. Sabor Ananá</t>
  </si>
  <si>
    <t>Chupetín MR. POP EVOLUTION Cereza x10u.</t>
  </si>
  <si>
    <t>Chupetín MR. POP EVOLUTION Blueberry x24u.</t>
  </si>
  <si>
    <t>Chupetín MR. POP EVOLUTION Cereza y Tutti Frutti x24u.</t>
  </si>
  <si>
    <t>Chupetín MR. POP Evolution Extreme Duo x24u.</t>
  </si>
  <si>
    <t>Chupetín MR. POP Evolution Pinta Lengua x24u.</t>
  </si>
  <si>
    <t>CHUP.MR.P.EVOL.x24u.SURT.HALLOWEEN BLOODY (15)</t>
  </si>
  <si>
    <t>Chupetín MR. POP EVOLUTION Surtido x24u.</t>
  </si>
  <si>
    <t>Chupetín MR. POP Frutas x10u.</t>
  </si>
  <si>
    <t>Chupetín MR. POP Frutas x50u.</t>
  </si>
  <si>
    <t>Chupetín MR. POP Trompito Twister x50u.</t>
  </si>
  <si>
    <t>Chupetín MR. POP Yogus x50u.</t>
  </si>
  <si>
    <t>Chupetines PALITOS DE LA SELVA Bolsa x24u. x18g.</t>
  </si>
  <si>
    <t>Chupetín PELOTITAS Pinta Lengua x50u.</t>
  </si>
  <si>
    <t>Chupetín PELOTITAS x50u.</t>
  </si>
  <si>
    <t>Chupetín PELOTITAS Dulce de Leche x50u.</t>
  </si>
  <si>
    <t>Chupetín PELOTITAS Mundial x50u.</t>
  </si>
  <si>
    <t>Chupetin PELOTITAS Futbol x50u.</t>
  </si>
  <si>
    <t>Chupetín PICO DULCE Night x48u.</t>
  </si>
  <si>
    <t>Chupetin PICO DULCE Vaso x10u.</t>
  </si>
  <si>
    <t>Chupetín PICO DULCE x48u.</t>
  </si>
  <si>
    <t>Chupetín PITO PITO x24u.</t>
  </si>
  <si>
    <t>Chupetin POP Lol Surprise x36u.</t>
  </si>
  <si>
    <t>Chupetín PUSH POP x20u.</t>
  </si>
  <si>
    <t>Chupetín RING POP Lol x24u.</t>
  </si>
  <si>
    <t>Chupetín RING POP Terror x48u.</t>
  </si>
  <si>
    <t>Chupetín RING POP x24u. + Huevos TRAP MONSTERS x9u.</t>
  </si>
  <si>
    <t>Chupetín RING POP x12u.</t>
  </si>
  <si>
    <t>Chupetín RING POP x24u.</t>
  </si>
  <si>
    <t>Chupetin Sport POP x6u</t>
  </si>
  <si>
    <t>Chupetín Spring POP Lol x25u.</t>
  </si>
  <si>
    <t>Chupetin SPRING POP Tradicional x25u.</t>
  </si>
  <si>
    <t>Chupetín SUGUS Party Pops Halloween x432g.</t>
  </si>
  <si>
    <t>Chupetín Surtido MARENGO Frutal Bolsa x50u.</t>
  </si>
  <si>
    <t>Chupetín TEMBLEKE Super Acido x10u.</t>
  </si>
  <si>
    <t>Chupetín TWISTER POP MIX/Fun x8u.</t>
  </si>
  <si>
    <t>Chupetín WAMIS Frutal x50u.</t>
  </si>
  <si>
    <t>Chupetín WAMIS Mágico x50u.</t>
  </si>
  <si>
    <t>Chupaleta Frutal ARGENTINA MARENGO Bolsa x24u.</t>
  </si>
  <si>
    <t>Chupaleta Frutal MARENGO Bolsa x24u.</t>
  </si>
  <si>
    <t>CHUPETONCITOS Lheritier x12u.</t>
  </si>
  <si>
    <t>Chupetín COCO POP x8u.</t>
  </si>
  <si>
    <t>Combo Primavera 2 x70u.</t>
  </si>
  <si>
    <t>Combo PUSH POP x20u. + RING POP x12u.</t>
  </si>
  <si>
    <t>Corazon Pinta Lengua MARENGO Bolsa x50u.</t>
  </si>
  <si>
    <t>Chupetin Doggy POP Display x6u.</t>
  </si>
  <si>
    <t>Huevo FACE Zoombies x9u.</t>
  </si>
  <si>
    <t>Huevos FACE GABBY'S Surtidos x9u.</t>
  </si>
  <si>
    <t>Huevos FACE Jurassic World Surtidos x9u.</t>
  </si>
  <si>
    <t>Patitas Frutales MARENGO Bolsa x50u.</t>
  </si>
  <si>
    <t>Unicornio POP x9u.</t>
  </si>
  <si>
    <t xml:space="preserve">GOMAS Y JALEAS </t>
  </si>
  <si>
    <t>Bombones de Fruta MOGUL x500g.</t>
  </si>
  <si>
    <t>Exhibidor TEMBLEKE Halloween x44u.</t>
  </si>
  <si>
    <t>Gomas Misky Colmillosx1k.</t>
  </si>
  <si>
    <t>Gomas Misky Eucalipto x1k.</t>
  </si>
  <si>
    <t>Gomas Misky Fantasía x1k.</t>
  </si>
  <si>
    <t>Gomas Misky JELLY ROLL x1k.</t>
  </si>
  <si>
    <t>Gomas MISKY en Roll Surtido x12u.</t>
  </si>
  <si>
    <t>Gomas Misky Fantasía x12u. x30g.</t>
  </si>
  <si>
    <t>Gomas MOGUL Acido Extreme Tubito x16u. x20g. Sabor Frutilla</t>
  </si>
  <si>
    <t>Gomas MOGUL Acido Extreme Tubito x70g. Sabor Frutilla</t>
  </si>
  <si>
    <t>Gomas MOGUL Anillos x220g.</t>
  </si>
  <si>
    <t>Gomas MOGUL Conitos x250g.</t>
  </si>
  <si>
    <t>Gomas MOGUL Conitos Yogus x500g.</t>
  </si>
  <si>
    <t>Gomas MOGUL Eucaliptus x220g.</t>
  </si>
  <si>
    <t>Gomas MOGUL Extreme Tubito x620g. Sabor Frutilla</t>
  </si>
  <si>
    <t>Gomas MOGUL Extreme Rock x45g. x10u.</t>
  </si>
  <si>
    <t>Gomas MOGUL Extreme Oso x55g. x10u.</t>
  </si>
  <si>
    <t>Gomas MOGUL Extreme Sandia x55g. x10u.</t>
  </si>
  <si>
    <t>Gomas MOGUL Frutales x50g. x10u.</t>
  </si>
  <si>
    <t>Gomas MOGUL Halloween x12u. x30g.</t>
  </si>
  <si>
    <t>Gomas MOGUL Jelly Buttons x220g.</t>
  </si>
  <si>
    <t>Gomas MOGUL Ladrillos Sabor Frutilla Bolsa x150g.</t>
  </si>
  <si>
    <t>Gomas MOGUL Ladrillos Sabor Frutilla Bolsa x500g.</t>
  </si>
  <si>
    <t>Gomas MOGUL Ojitos Halloween x500g.</t>
  </si>
  <si>
    <t>Gomas MOGUL Oso Extremex200g</t>
  </si>
  <si>
    <t>Gomas MOGUL Rodajas Ácidas x50g. x10u.</t>
  </si>
  <si>
    <t>Gomas MOGUL Rollo Ácido Extreme x12u.</t>
  </si>
  <si>
    <t>Gomas MOGUL Surtido Rollo x12u.</t>
  </si>
  <si>
    <t>Gomas MOGUL Sopa Tenebrosa Halloween x50g.</t>
  </si>
  <si>
    <t>Gomas MOGUL Ositos x150g.</t>
  </si>
  <si>
    <t>Gomas MOGUL Eucaliptus x12u.</t>
  </si>
  <si>
    <t>Gomas MOGUL Tutti Frutti x10u. x50g.</t>
  </si>
  <si>
    <t>Gomas MOGUL Cerebritos x12u.</t>
  </si>
  <si>
    <t>Gomas MOGUL Dinos x12u.</t>
  </si>
  <si>
    <t>Gomas MOGUL Ositos x12u.</t>
  </si>
  <si>
    <t>Gomas MOGUL Piecitos x12u.</t>
  </si>
  <si>
    <t>Gomas MOGUL Tiburoncitos x12u.</t>
  </si>
  <si>
    <t>Gomas MOGUL Viboritas x12u.</t>
  </si>
  <si>
    <t>Gomas MOGUL Dientes x150g.</t>
  </si>
  <si>
    <t>Gomas MOGUL Frutilla Acidas x150g.</t>
  </si>
  <si>
    <t>Gomas MOGUL Mora x150g.</t>
  </si>
  <si>
    <t>Gomas MOGUL Anillos x1k.</t>
  </si>
  <si>
    <t>Gomas MOGUL Eucaliptus x1k.</t>
  </si>
  <si>
    <t>Gomas MOGUL Jelly Buttons x1k.</t>
  </si>
  <si>
    <t>Gomas MOGUL Surtida Conitos x1k.</t>
  </si>
  <si>
    <t>Gomas MOGUL Crema y Frutilla x500g.</t>
  </si>
  <si>
    <t>Gomas MOGUL Dientes x500g.</t>
  </si>
  <si>
    <t>Gomas MOGUL Frutilla Acidas x500g.</t>
  </si>
  <si>
    <t>Gomas MOGUL Gusanitos x500g.</t>
  </si>
  <si>
    <t>Gomas MOGUL Mora x500g.</t>
  </si>
  <si>
    <t>Gomas MOGUL Ositos x500g.</t>
  </si>
  <si>
    <t>Gomas MOGUL Sandias x500g.</t>
  </si>
  <si>
    <t>Gomas MOGUL Ositos x80g.</t>
  </si>
  <si>
    <t>Gomas RELYANS Eucaliptus x800g.</t>
  </si>
  <si>
    <t>Gomas RELYANS Frutilla x800g.</t>
  </si>
  <si>
    <t>Gomas RELYANS Frutal x800g.</t>
  </si>
  <si>
    <t>Gomas RELYANS Mentol x800g.</t>
  </si>
  <si>
    <t>Gomas RICOMAS Conitos x500g.</t>
  </si>
  <si>
    <t>Gomas BABY DOLL Surtido x600g.</t>
  </si>
  <si>
    <t>Gomitas FLYNN PAFF Azules x12u. x30g.</t>
  </si>
  <si>
    <t>Gomitas FLYNN PAFF Surtidas x700g. (6)</t>
  </si>
  <si>
    <t>Gomitas FLYNN PAFF Tutti 12u. x30g. (12)</t>
  </si>
  <si>
    <t>Gomitas FUNDIPPERZ x12u. x54g. + Gel Acido</t>
  </si>
  <si>
    <t>Gomas GUMMI ZONE Burguer x24u.</t>
  </si>
  <si>
    <t>Gomas GUMMI ZONE Burguer x18u. x28g. XXL</t>
  </si>
  <si>
    <t>Gomitas GUMMi ZONE Doggie x24u.</t>
  </si>
  <si>
    <t>Gomitas GUMMi ZONE Doggie x36u. x28g. XXL</t>
  </si>
  <si>
    <t>Gomitas GUMMI ZONE Pizza x24u.</t>
  </si>
  <si>
    <t>Gomitas GUMMI ZONE Pizza x24u. x21g. XXL</t>
  </si>
  <si>
    <t>Gomas MISKY Frutigelatin Saurios x12u. x25g.</t>
  </si>
  <si>
    <t>Gomas PICO DULCE Surtido x600g.</t>
  </si>
  <si>
    <t>Pastilla Chiken Chat FUN-Aticos xu.</t>
  </si>
  <si>
    <t>TEMBLEKE Askirata x12u.</t>
  </si>
  <si>
    <t>TEMBLEKE Bruja x10u.</t>
  </si>
  <si>
    <t>TEMBLEKE Dino x14u.</t>
  </si>
  <si>
    <t>TEMBLEKE Emociones x12u.</t>
  </si>
  <si>
    <t>TEMBLEKE Emociones x6u.</t>
  </si>
  <si>
    <t>TEMBLEKE Jelly Draculengua Tira x10u.</t>
  </si>
  <si>
    <t>TEMBLEKE Jelly Cobra Tira x12u.</t>
  </si>
  <si>
    <t>TEMBLEKE JELLY TIRAx12u.RELOJ(12)</t>
  </si>
  <si>
    <t>TEMBLEKE Jelly Princesas x6u.</t>
  </si>
  <si>
    <t>TEMBLEKE Simpsons x20u.</t>
  </si>
  <si>
    <t>TEMBLEKE Sobre Ruedas x14u.</t>
  </si>
  <si>
    <t>TEMBLEKE Tatoo Sorpresa x10u.</t>
  </si>
  <si>
    <t>TEMBLEKE Princesas x3u.</t>
  </si>
  <si>
    <t>Tembleke Tira x3u. Simpsons</t>
  </si>
  <si>
    <t>TEMBLEKE Tremblito Domino x10u.</t>
  </si>
  <si>
    <t>TEMBLEKE TREMBLY Bichos Tira x6u.</t>
  </si>
  <si>
    <t>TEMBLEKE Trembly Bunny x6u.</t>
  </si>
  <si>
    <t>TEMBLEKE TREMBLY Corazon tIra x3u.</t>
  </si>
  <si>
    <t>TEMBLEKE TREMBLY Fruta Tira x6u.</t>
  </si>
  <si>
    <t>TEMBLEKE TREMBLY Galactico Tira x6u.</t>
  </si>
  <si>
    <t>TEMBLEKE TREMBLY Gol Tira x6u.</t>
  </si>
  <si>
    <t>TEMBLEKE TREMBLY Pirata Tira x6u.</t>
  </si>
  <si>
    <t>TEMBLEKE TREMBLY Selva Tira x6u.</t>
  </si>
  <si>
    <t>TEMBLEKE TREMBLY Surtido tIra x6u.</t>
  </si>
  <si>
    <t xml:space="preserve">CEREALES </t>
  </si>
  <si>
    <t>Almohaditas Rellenas LASFOR Sabor Avellana x200g.</t>
  </si>
  <si>
    <t>Almohaditas Rellenas LASFOR Sabor Chocolate Suizo x200g.</t>
  </si>
  <si>
    <t>Almohaditas Rellenas LASFOR Sabor Frutilla x200g.</t>
  </si>
  <si>
    <t>Almohaditas Rellenas LASFOR Sabor Mousse de Limón x200g.</t>
  </si>
  <si>
    <t>Almohaditas Rellenas SNUKS Sabor Avellana x240g.</t>
  </si>
  <si>
    <t>Almohaditas Rellenas SNUKS Sabor Chocolate x240g.</t>
  </si>
  <si>
    <t>Almohaditas Rellenas SNUKS Sabor Frutilla x240g.</t>
  </si>
  <si>
    <t>Almohaditas Rellenas SNUKS Sabor Limón x240g.</t>
  </si>
  <si>
    <t>Almohaditas Arroz LEIVA Relleno de Chocolate x125g.</t>
  </si>
  <si>
    <t>Almohaditas Arroz LEIVA Relleno de Frutilla x125g.</t>
  </si>
  <si>
    <t>Almohaditas Arroz LEIVA Relleno de Limon x125g.</t>
  </si>
  <si>
    <t>Aritos LASFOR Frutados x160g.</t>
  </si>
  <si>
    <t>Barra ARROCITAS Arroz Integral Banana Split x19g. xu.</t>
  </si>
  <si>
    <t>Barra ARROCITAS Arroz Integral Chocolate x19g. xu. Sin Harinas</t>
  </si>
  <si>
    <t>Barra ARROCITAS Arroz Integral Frutilla x19g. xu.</t>
  </si>
  <si>
    <t>Barra De Cereal TODDY Sabor Chocolate x21g.</t>
  </si>
  <si>
    <t>Barra De Frutos Secos MUDRA Armonía x35g.</t>
  </si>
  <si>
    <t>Barra De Frutos Secos MUDRA Bienestar x35g.</t>
  </si>
  <si>
    <t>Barra De Frutos Secos MUDRA Energía Vital x35g.</t>
  </si>
  <si>
    <t>Barra NATURAL BREAK Chocolate x38g.</t>
  </si>
  <si>
    <t>Barra NATURAL BREAK Frutos secos x33g.</t>
  </si>
  <si>
    <t>Barra de Cereal WAKE UP Quinoa y Cacao Blanco x20g.</t>
  </si>
  <si>
    <t>Barra de Cereal WAKE UP Quinoa y Chocolate Negro x20g.</t>
  </si>
  <si>
    <t>Bolitas LASFOR Chocolatadas x160g.</t>
  </si>
  <si>
    <t>Cereal FLOW Almendras x30g.</t>
  </si>
  <si>
    <t>Cereal FLOW Avellanas y Arándanos x30g.</t>
  </si>
  <si>
    <t>Cereal FLOW Choco &amp; Limón x24g.</t>
  </si>
  <si>
    <t>Cereal FLOW Choco &amp; Naranja x24g.</t>
  </si>
  <si>
    <t>Cereal FLOW Extra Cacao con Piso de Chocolate x24g.</t>
  </si>
  <si>
    <t>Cereal FLOW Frutas x23g.</t>
  </si>
  <si>
    <t>Cereal FLOW Frutos del Bosque Con Yoghurt x27g.</t>
  </si>
  <si>
    <t>Cereal FLOW Granola Con Frutos del Bosque x23g.</t>
  </si>
  <si>
    <t>Cereal FLOW Granola Frutas y Almendras x23g.</t>
  </si>
  <si>
    <t>Cereal FLOW Granola Chips y Almendras x23g.</t>
  </si>
  <si>
    <t>Cereal FLOW Granola Frutos del Bosque x23g.</t>
  </si>
  <si>
    <t>Cereal FLOW Light Frutos del Bosque Con Yoghurt x24g.</t>
  </si>
  <si>
    <t>Cereal FLOW Manzana Light x21g.</t>
  </si>
  <si>
    <t>Cereal FORT Frutos Rojos Light x19g.</t>
  </si>
  <si>
    <t>Cereal FORT Frutos Action x23g.</t>
  </si>
  <si>
    <t>Cereal FORT Chocolate con Amendras y Miel x19g.</t>
  </si>
  <si>
    <t>Cereal FORT Frutos Flekos x18g.</t>
  </si>
  <si>
    <t>Cereal FORT Frutilla Light x21g.</t>
  </si>
  <si>
    <t>Cereal FORT Granrico x19g.</t>
  </si>
  <si>
    <t>Cereal FORT Kiwi Manzana Light x19g.</t>
  </si>
  <si>
    <t>Cereal FORT Lady x19g.</t>
  </si>
  <si>
    <t>Cereal FORT Manzana x22g.</t>
  </si>
  <si>
    <t>Cereal FORT Nutri x21g.</t>
  </si>
  <si>
    <t>Cereal FORT Original x23g.</t>
  </si>
  <si>
    <t>Cereal FORT Yoghurt Ananá x19g.</t>
  </si>
  <si>
    <t>Cereal MIX Chocolate con Almendras x23g.</t>
  </si>
  <si>
    <t>Cereal MIX Chocolate con Frutilla x26g.</t>
  </si>
  <si>
    <t>Cereal MIX Manzana Light xu.</t>
  </si>
  <si>
    <t>Cereal MIX Light Yoghurt Frutilla x28g.</t>
  </si>
  <si>
    <t>Cereal MIX Original x23g.</t>
  </si>
  <si>
    <t>Cereal MIX Pasión de Chocolate x26g.</t>
  </si>
  <si>
    <t>Cereal MIX Relleno Frutilla x32g.</t>
  </si>
  <si>
    <t>Cereal MIX Yoghurt Frutilla x28g.</t>
  </si>
  <si>
    <t>Cereal MUECAS Banana y Dulce de Leche x45g.</t>
  </si>
  <si>
    <t>Cereal MUECAS Cacao, Avellanas y Coco x45g.</t>
  </si>
  <si>
    <t>Cereal MUECAS Manzana, Nueces y Arandanos x45g.</t>
  </si>
  <si>
    <t>Cereal MUECAS Pasas y Arandanos x45g.</t>
  </si>
  <si>
    <t>Cereal MUECAS Pasas y Almendras x45g.</t>
  </si>
  <si>
    <t>Cereales FORMIS Frutal x145g.</t>
  </si>
  <si>
    <t>Cereales FORMIS Popcorn x145g.</t>
  </si>
  <si>
    <t>Cereales FORMIS Vainilla x145g.</t>
  </si>
  <si>
    <t>Cereales TODDY Cocoa Blast x200g.</t>
  </si>
  <si>
    <t>Copos De Maíz LASFOR Azucarados x200g.</t>
  </si>
  <si>
    <t>Granola de Almendras y Pasas de Uva x350g.</t>
  </si>
  <si>
    <t>Granola de Frutos Rojos x350g.</t>
  </si>
  <si>
    <t>Mix Cereales NATURAL BREAK Albahaca x8u. x30g.</t>
  </si>
  <si>
    <t>Mix Cereales NATURAL BREAK Mascabo x8u. x30g.</t>
  </si>
  <si>
    <t>SNUKS Aritos Frutales x200g.</t>
  </si>
  <si>
    <t>SNUKS Bolitas de Chocolate x200g.</t>
  </si>
  <si>
    <t xml:space="preserve">SNACKS </t>
  </si>
  <si>
    <t>3D PEPSiCO x143g.</t>
  </si>
  <si>
    <t>3 D Pepsico x25g.</t>
  </si>
  <si>
    <t>3 D PEPSiCO x43g.</t>
  </si>
  <si>
    <t>3D PEPSiCO x85g.</t>
  </si>
  <si>
    <t>3 D PEPSiCO x92g.</t>
  </si>
  <si>
    <t>Almendras DEC ALIMENTOS x250g.</t>
  </si>
  <si>
    <t>Arroz Inflado ORO LEE'S x70g.</t>
  </si>
  <si>
    <t>Arroz Inlfado POW POW x70g.</t>
  </si>
  <si>
    <t>Avena QUAKER Tradicional Fortificada x500g.</t>
  </si>
  <si>
    <t>Bastoncitos KRACHITOS Extra Queso x300g.</t>
  </si>
  <si>
    <t>Bastonitos KRACH-ITOS Queso x55g.</t>
  </si>
  <si>
    <t>Castañas De Caju DEC ALIMENTOS x250g.</t>
  </si>
  <si>
    <t>Cereal de Arroz EL FEDERAL Azucarado x150g.</t>
  </si>
  <si>
    <t>Cereal de Arroz EL FEDERAL Chocolate x150g.</t>
  </si>
  <si>
    <t>Cereal de Arroz EL FEDERAL Tutti Frutti x150g.</t>
  </si>
  <si>
    <t>CEREAL MIX Snack Sin Harina Sabor Cacao x100g.</t>
  </si>
  <si>
    <t>CEREAL MIX SNACKS S/HARINA ORIGINAL x100g.</t>
  </si>
  <si>
    <t>Chizitos KRACH-ITOS x300g.</t>
  </si>
  <si>
    <t>Chizitos KRACHITOS x65g.</t>
  </si>
  <si>
    <t>Chizitos PEPSICO x150g.</t>
  </si>
  <si>
    <t>Chizitos CHEETOS x85g.</t>
  </si>
  <si>
    <t>Chizitos CHEETOS x43g.</t>
  </si>
  <si>
    <t>CONITOX Pizza x100g.</t>
  </si>
  <si>
    <t>CONITOX Queso x100g.</t>
  </si>
  <si>
    <t>Conos KRACHITOS Queso x135g.</t>
  </si>
  <si>
    <t>Conos KRACH-ITOS Queso x50g.</t>
  </si>
  <si>
    <t>CORONITAS Snacks Sabor Jamón x70g.</t>
  </si>
  <si>
    <t>CORONITAS Snacks Sabor Original x70g.</t>
  </si>
  <si>
    <t>CORONITAS Snacks Sabor Pizza x70g.</t>
  </si>
  <si>
    <t>CORONITAS Snacks Sabor Queso x70g.</t>
  </si>
  <si>
    <t>DORITOS Queso x77g.</t>
  </si>
  <si>
    <t>DORITOS Queso x46g.</t>
  </si>
  <si>
    <t>DORITOS Queso x129g.</t>
  </si>
  <si>
    <t>DORITOS Queso x140g.</t>
  </si>
  <si>
    <t>DORITOS Queso x40g.</t>
  </si>
  <si>
    <t>Garbanzos FIT BEANS x75g. Jamon</t>
  </si>
  <si>
    <t>Garbanzos FIT BEANS x75g. Queso</t>
  </si>
  <si>
    <t>Garbanzos FIT BEANS x40g. Sal Marina</t>
  </si>
  <si>
    <t>Garbanzos FIT BEANS x75g. Sal Marina</t>
  </si>
  <si>
    <t>Girasol PIPAS Gigantes x12u.</t>
  </si>
  <si>
    <t>Girasol PIPAS Gigantes x10u.</t>
  </si>
  <si>
    <t>Girasol PIPAS x10u.</t>
  </si>
  <si>
    <t>Girasol PIPAS x30u.</t>
  </si>
  <si>
    <t>Inflado de Arveja POW POW x60g.</t>
  </si>
  <si>
    <t>Inflado de Queso POW POW x60g.</t>
  </si>
  <si>
    <t>MAICITOS HUECOS PEHUAMAR x260g.</t>
  </si>
  <si>
    <t>Maíz inflado BURBUJAS x15g. x30u.</t>
  </si>
  <si>
    <t>Maíz inflado BURBUJAS x80g.</t>
  </si>
  <si>
    <t>Maiz Inlfado ORO LEE'S x15g.</t>
  </si>
  <si>
    <t>Maiz Inflado ORO LEE'S x70g.</t>
  </si>
  <si>
    <t>Maiz Inlfado POW POW x70g.</t>
  </si>
  <si>
    <t>Mani DEC ALIMENTOS Honey Roasted BBQ x220g.</t>
  </si>
  <si>
    <t>Mani DEC ALIMENTOS Honey Roasted BBQ x75g.</t>
  </si>
  <si>
    <t>Mani DEC ALIMENTOS Honey Roasted Spicy x75g.</t>
  </si>
  <si>
    <t>Mani DEC ALIMENTOS Honey Roasted x220g.</t>
  </si>
  <si>
    <t>Mani DEC ALIMENTOS Honey Roasted x75g.</t>
  </si>
  <si>
    <t>Maní DEC ALIMENTOS Salado x75g.</t>
  </si>
  <si>
    <t>Maní DEC Tostado Sin Sal x250g.</t>
  </si>
  <si>
    <t>Maní DEC Tostado Salado x250g.</t>
  </si>
  <si>
    <t>Mani Honey Roasted Spicy DEC 220gr. x 12u.</t>
  </si>
  <si>
    <t>Maní Pelado KRACH-ITOS Salado x65g.</t>
  </si>
  <si>
    <t>Mix DEC ALIMENTOS Energía x250g.</t>
  </si>
  <si>
    <t>Mix DEC ALIMENTOS Patagónico x250g.</t>
  </si>
  <si>
    <t>Mix DEC ALIMENTOS Power Up Full x250g.</t>
  </si>
  <si>
    <t>Mix DEC ALIMENTOS Power Up x250g.</t>
  </si>
  <si>
    <t>Mix DEC ALIMENTOS Runner x250g.</t>
  </si>
  <si>
    <t>Mix DEC ALIMENTOS Honey Roasted x220g.</t>
  </si>
  <si>
    <t>Mix DEC ALIMENTOS Honey Roasted x35g.</t>
  </si>
  <si>
    <t>Mix DEC ALIMENTOS Salado x35g.</t>
  </si>
  <si>
    <t>Mix DEC ALIMENTOS Saludable x35g.</t>
  </si>
  <si>
    <t>Nachos! MACRITAS Blue x90g.</t>
  </si>
  <si>
    <t>Nachos! MACRITAS Exxtra Grandes x250g.</t>
  </si>
  <si>
    <t>Nachos! MACRITAS Ketchup x70g.</t>
  </si>
  <si>
    <t>Nachos! MACRITAS Multicereal x90g.</t>
  </si>
  <si>
    <t>Nachos! MACRITAS Queso y Jalapeño x90g.</t>
  </si>
  <si>
    <t>Nachos! MACRITAS Queso x70g.</t>
  </si>
  <si>
    <t>Nachos! MACRITAS x130g.</t>
  </si>
  <si>
    <t>Nachos! MACRITAS x150g.</t>
  </si>
  <si>
    <t>Nachos! MACRITAS x250g.</t>
  </si>
  <si>
    <t>Nachos! MACRITAS x90g.</t>
  </si>
  <si>
    <t>Nuez Mariposa DEC ALIMENTOS x250g.</t>
  </si>
  <si>
    <t>Palito Maíz BURBUJAS Queso x80g.</t>
  </si>
  <si>
    <t>Palitos de Arroz DOS HERMANOS Sabor Queso x80g.</t>
  </si>
  <si>
    <t>Palitos Salados BURBUJAS x20u.</t>
  </si>
  <si>
    <t>Palitos Salados KRACHITOS Sabor Queso x500g.</t>
  </si>
  <si>
    <t>Palitos Salados KRACHITOS x500g.</t>
  </si>
  <si>
    <t>Palitos Salados KRACH-ITOS x70g.</t>
  </si>
  <si>
    <t>Palitos Salados KRACH-ITOS Queso x65g.</t>
  </si>
  <si>
    <t>Palitos Salados PEHUAMAR x680g.</t>
  </si>
  <si>
    <t>Palitos Salados PEP x40g.</t>
  </si>
  <si>
    <t>Papas KRACH-ITOS Corte Americano Original x60g.</t>
  </si>
  <si>
    <t>Papas KRACH-ITOS Corte Americano Original x115g.</t>
  </si>
  <si>
    <t>Papas KRACHITOS Corte Americano Original x270g.</t>
  </si>
  <si>
    <t>Papas KRACH-ITOS Corte Americano x420g.</t>
  </si>
  <si>
    <t>Papas KRACHITOS Corte Americano Ketchup x55g.</t>
  </si>
  <si>
    <t>Papas KRACH-ITOS Corte Tradicional Original x115g.</t>
  </si>
  <si>
    <t>Papas KRACHITOS Corte Tradicional Original x270g.</t>
  </si>
  <si>
    <t>Papas KRACH-ITOS Corte Tradicional x420g.</t>
  </si>
  <si>
    <t>Papas KRACHITOS Papas Pay x60g.</t>
  </si>
  <si>
    <t>Papas KRACHITOS Tradicional Original x60g. Sin Sal</t>
  </si>
  <si>
    <t>Papas KRACH-ITOS Tradicional Original x20g.</t>
  </si>
  <si>
    <t>Papas KRACH-ITOS Tradicional Original x30g.</t>
  </si>
  <si>
    <t>Papas KRACH-ITOS Tradicional Cheddar x330g.</t>
  </si>
  <si>
    <t>Papas KRACH-ITOS Tradicional Cheddar x55g.</t>
  </si>
  <si>
    <t>Papas KRACH-ITOS Tradicional Jamón Serrano x55g.</t>
  </si>
  <si>
    <t>Papas KRACH-ITOS Tradicional Original x55g.</t>
  </si>
  <si>
    <t>Papas KRACH-ITOS Tradicional Cheddar x90g.</t>
  </si>
  <si>
    <t>Papas KRACH-ITOS Tradicional Jamón Serrano x90g.</t>
  </si>
  <si>
    <t>Papas KRACHITOS Ketchup x90g.</t>
  </si>
  <si>
    <t>Papas LAYS Cebolla Caramelizada x85g.</t>
  </si>
  <si>
    <t>Papas LAYS Sabor Cheddar x77g.</t>
  </si>
  <si>
    <t>Papas LAYS Jamón Serrano x77g.</t>
  </si>
  <si>
    <t>Papas LAYS Ketchup x34g.</t>
  </si>
  <si>
    <t>Papas LAYS Ketchup x77g.</t>
  </si>
  <si>
    <t>Papas LAYS Mayonesa x34g.</t>
  </si>
  <si>
    <t>Papas LAYS Mayonesa x77g.</t>
  </si>
  <si>
    <t>Papas LAYS Sabor Queso y Cebolla x77g.</t>
  </si>
  <si>
    <t>Papas LAYS Clasicas x134g</t>
  </si>
  <si>
    <t>Papas LAYS x145g.</t>
  </si>
  <si>
    <t>Papas LAYS x85g.</t>
  </si>
  <si>
    <t>Papas LAYS x20g.</t>
  </si>
  <si>
    <t>Papas PEHUAMAR Acanalada x485g.</t>
  </si>
  <si>
    <t>Papas PEHUAMAR x485g.</t>
  </si>
  <si>
    <t>Papas PEHUAMAR x520g.</t>
  </si>
  <si>
    <t>Papas PRINGLES Crema y Cebolla x109g.</t>
  </si>
  <si>
    <t>Papas PRINGLES Queso x109g.</t>
  </si>
  <si>
    <t>Papas PRINGLES Original x104g.</t>
  </si>
  <si>
    <t>Papas PRINGLES Original x37g.</t>
  </si>
  <si>
    <t>Papas PRINGLES Crema y Cebolla x40g.</t>
  </si>
  <si>
    <t>Papas PRINGLES Queso x40g.</t>
  </si>
  <si>
    <t>Pasas De Uva DEC ALIMENTOS Morochas x250g.</t>
  </si>
  <si>
    <t>Pasta De Maní DEC ALIMENTOS x350g.</t>
  </si>
  <si>
    <t>PIPAS Skinny x180g. Natural</t>
  </si>
  <si>
    <t>PIPAS Skinny x180g. Sin Sal</t>
  </si>
  <si>
    <t>PIPAS Skinny x180g. Saladas</t>
  </si>
  <si>
    <t>PIPAS Skinny x150g.</t>
  </si>
  <si>
    <t>Pochoclo GALLO x50gr.Caramelo(50)</t>
  </si>
  <si>
    <t>Pochoclo GALLO x60gr.Sal Marina(35)</t>
  </si>
  <si>
    <t>Ramitas PEP Sabor Queso x40g.</t>
  </si>
  <si>
    <t>Rueditas BURBUJAS Jamon x80g.</t>
  </si>
  <si>
    <t>Rueditas PEP Pizza x40g.</t>
  </si>
  <si>
    <t>Rueditas PEP Pizza x74g.</t>
  </si>
  <si>
    <t>SALADIX Baconzitos x60g.</t>
  </si>
  <si>
    <t>SALADIX Chips Sabor Original x100g.</t>
  </si>
  <si>
    <t>SALADIX Chips Sabor Original x60g.</t>
  </si>
  <si>
    <t>SALADIX Chips Sabor Picantes x60g.</t>
  </si>
  <si>
    <t>SALADIX Cross Sabor Original x135g.</t>
  </si>
  <si>
    <t>SALADIX Cross Sabor Original x27g.</t>
  </si>
  <si>
    <t>SALADIX Cross Sabor Original x67g.</t>
  </si>
  <si>
    <t>SALADIX Cross Sabor Pizza x135g.</t>
  </si>
  <si>
    <t>SALADIX Cross Sabor Pizza x27g.</t>
  </si>
  <si>
    <t>SALADIX Cross Sabor Pizza x67g.</t>
  </si>
  <si>
    <t>SALADIX Cross Sabor Queso x67g.</t>
  </si>
  <si>
    <t>SALADIX Panchitos x65g.</t>
  </si>
  <si>
    <t>SALADIX Papas Sabor Barbacoa x58g.</t>
  </si>
  <si>
    <t>SALADIX Papas Sabor Barbacoa x95g.</t>
  </si>
  <si>
    <t>SALADIX Papas Sabor Cheddar x30g.</t>
  </si>
  <si>
    <t>SALADIX Papas Sabor Cheddar x58g.</t>
  </si>
  <si>
    <t>SALADIX Papas Sabor Cheddar x95g.</t>
  </si>
  <si>
    <t>SALADIX Papas Sabor Crema y Cebolla x58g.</t>
  </si>
  <si>
    <t>SALADIX Papas Crema y Cebolla x95g.</t>
  </si>
  <si>
    <t>SALADIX Papas Sabor Original x30g.</t>
  </si>
  <si>
    <t>SALADIX Papas Sabor Original x58g.</t>
  </si>
  <si>
    <t>SALADIX Papas Sabor Original x95g.</t>
  </si>
  <si>
    <t>SALADIX Pizzitas x70g.</t>
  </si>
  <si>
    <t>SALADIX Quesitos x32g.</t>
  </si>
  <si>
    <t>SALADIX Quesitos x70g.</t>
  </si>
  <si>
    <t>Snack Manzana Roja Deshidratada x10u. x18g.</t>
  </si>
  <si>
    <t>Snack Manzana Verde Deshidratada x10u. x18g.</t>
  </si>
  <si>
    <t>Trigo Inflado ORO LEE'S x15g.</t>
  </si>
  <si>
    <t>Trigo Inlfado ORO LEE'S x70g.</t>
  </si>
  <si>
    <t xml:space="preserve">ACEITUNAS </t>
  </si>
  <si>
    <t>Aceituna CASTELL Negra Doy Pack x170g.</t>
  </si>
  <si>
    <t>Aceituna CASTELL Negra Doy Pack x90g.</t>
  </si>
  <si>
    <t>Aceituna CASTELL Premium Verde en Frasco x185g.</t>
  </si>
  <si>
    <t>Aceituna CASTELL Premium Verde Rellena en Frasco x185g.</t>
  </si>
  <si>
    <t>Aceituna CASTELL Verde Ahumada Doy Pack x170g.</t>
  </si>
  <si>
    <t>Aceituna CASTELL Verde Ajo Doy Pack x170g.</t>
  </si>
  <si>
    <t>Aceituna CASTELL Verde Descarozada Doy Pack x150g.</t>
  </si>
  <si>
    <t>Aceituna CASTELL Verde Descarozada Doy Pack x80g.</t>
  </si>
  <si>
    <t>Aceituna CASTELL Verde Doy Pack x100g.</t>
  </si>
  <si>
    <t>Aceituna CASTELL Verde Doy Pack x180g.</t>
  </si>
  <si>
    <t>Aceituna CASTELL Verde en Rodajas Doy Pack x140g.</t>
  </si>
  <si>
    <t>Aceituna CASTELL Verde Rellena x100g.</t>
  </si>
  <si>
    <t>Aceituna CASTELL Verde en Rodajas Doy Pack x70g.</t>
  </si>
  <si>
    <t>Aceituna CASTELL Verde en Rodajas Doy Pack x80g.</t>
  </si>
  <si>
    <t>Cebollitas CASTELL Frasco x200g.</t>
  </si>
  <si>
    <t>Pepinitos en Vinagre CASTELL Doy Pack x150g.</t>
  </si>
  <si>
    <t>Pepinitos en Vinagre CASTELL Doy Pack x90g.</t>
  </si>
  <si>
    <t>Pickles CASTELL Doy Pack x140g.</t>
  </si>
  <si>
    <t>Pickles CASTELL Doy Pack x90g.</t>
  </si>
  <si>
    <t xml:space="preserve">ACEITE, ADEREZOS Y VINAGRES </t>
  </si>
  <si>
    <t>Aceite CAÑUELAS Girasol x5lt.</t>
  </si>
  <si>
    <t>Aceite de Oliva LA POSTA DEL OLIVO x500ml.</t>
  </si>
  <si>
    <t>Aceite PUREZA Girasol x1,5l.</t>
  </si>
  <si>
    <t>Aceite PUREZA Girasol x900ml.</t>
  </si>
  <si>
    <t>Ketchup NATURA Con Tapa x500g.</t>
  </si>
  <si>
    <t>Mayonesa CADA DIA Liviana x125cc. x20u.</t>
  </si>
  <si>
    <t>Mayonesa CADA DIA Liviana x250cc.</t>
  </si>
  <si>
    <t>Mayonesa CAÑUELAS Clásica x250cc.</t>
  </si>
  <si>
    <t>Mayonesa CAÑUELAS Clásica x500cc.</t>
  </si>
  <si>
    <t>Mermelada LA SPEZIA de Aji Picante con Rocoto x200ml.</t>
  </si>
  <si>
    <t>Vinagre De Alcohol LA MINUCHA x960cc.</t>
  </si>
  <si>
    <t xml:space="preserve">CONSERVAS </t>
  </si>
  <si>
    <t>Acelga LA BANDA x350g.</t>
  </si>
  <si>
    <t>Arvejas NOEL x300g.</t>
  </si>
  <si>
    <t>Atún LA CAMPAGNOLA Del Mar en Aceite Y Agua Desmenuzado x170g.</t>
  </si>
  <si>
    <t>Atún LA BANDA Desmenuzado en Aceite x170g.</t>
  </si>
  <si>
    <t>Atún LA BANDA Desmenuzado Natural x170g.</t>
  </si>
  <si>
    <t>Atún LA BANDA en Aceite x170g.</t>
  </si>
  <si>
    <t>Atún NOEL Desmenuzado en Aceite y Agua x170g.</t>
  </si>
  <si>
    <t>Atún NOEL Desmenuzado Natural x170g.</t>
  </si>
  <si>
    <t>Caballa LA BANDA al Natural x425g.</t>
  </si>
  <si>
    <t>Caballa LA BANDA en Aceite x380g.</t>
  </si>
  <si>
    <t>Champiñones LA BANDA Enteros x400g.</t>
  </si>
  <si>
    <t>Champiñones LA BANDA Trozos x400g.</t>
  </si>
  <si>
    <t>Choclo LA BANDA cremoso tetra recart x340g.</t>
  </si>
  <si>
    <t>Choclo LA BANDA amarillo tetra recart x350g.</t>
  </si>
  <si>
    <t>Choclo LA BANDA Amarillo Cremoso x340g.</t>
  </si>
  <si>
    <t>Choclo LA BANDA Amarillo Entero x300g.</t>
  </si>
  <si>
    <t>Choclo LA BANDA BlancoCremoso x340g.</t>
  </si>
  <si>
    <t>Choclo LA BANDA BlancoEntero x350g.</t>
  </si>
  <si>
    <t>Choclo LA BANDA Grano Amarillo x300g.</t>
  </si>
  <si>
    <t>Durazno Amarillo LA MINUCHA En Mitades x820g.</t>
  </si>
  <si>
    <t>Duraznos LA BANDA en Mitades x 850g.</t>
  </si>
  <si>
    <t>Espinaca LA BANDA x350g.</t>
  </si>
  <si>
    <t>Garbanzos LA BANDA x350g.</t>
  </si>
  <si>
    <t>Jardinera LA BANDA De Hortalizas Y Legumbres x340g.</t>
  </si>
  <si>
    <t>LA CAMPAGNOLA Lomo De Atún En Aceite x170g.</t>
  </si>
  <si>
    <t>LA CAMPAGNOLA Lomo De Atún Natural x170g.</t>
  </si>
  <si>
    <t>Lentejas LA BANDA x350g.</t>
  </si>
  <si>
    <t>Pate MAROLIOx90g(24)</t>
  </si>
  <si>
    <t>Pate de Foie SWIFT x90g.</t>
  </si>
  <si>
    <t>Picadillo de Carne SWIFT x90g.</t>
  </si>
  <si>
    <t>Porotos LA BANDA Alubia x350g.</t>
  </si>
  <si>
    <t>Porotos LA BANDA Pallares x350g.</t>
  </si>
  <si>
    <t>Puré de Papas MAMÁ COCINA Tradicional x125g.</t>
  </si>
  <si>
    <t>Puré de Papas MAGGI x125g.</t>
  </si>
  <si>
    <t>Puré de Papas MAGGI x200g.</t>
  </si>
  <si>
    <t>Puré de Papas FLEISS x125g.</t>
  </si>
  <si>
    <t>Remolacha LA BANDA Cubos x350g.</t>
  </si>
  <si>
    <t>Remolacha LA BANDA Rebanadas x350g.</t>
  </si>
  <si>
    <t>Salchichas GRANJA IRIS Junior x12u.</t>
  </si>
  <si>
    <t>Salchichas GRANJA IRIS x12u.</t>
  </si>
  <si>
    <t>Salchichas GRANJA IRIS x6u.</t>
  </si>
  <si>
    <t xml:space="preserve">LEGUMBRES </t>
  </si>
  <si>
    <t>Arvejas Remojadas LA MINUCHA x340g.</t>
  </si>
  <si>
    <t>Garbanzos Secos LA MINUCHA x400g.</t>
  </si>
  <si>
    <t>Lentejas Secas Remojadas LA MINUCHA x340g.</t>
  </si>
  <si>
    <t>Lentejas Secas LA MINUCHA x400g.</t>
  </si>
  <si>
    <t>Maíz Pisingallo LA MINUCHA x400g.</t>
  </si>
  <si>
    <t>Porotos Alubia LA MINUCHA x400g.</t>
  </si>
  <si>
    <t>Porotos Negros LA MINUCHA x400g.</t>
  </si>
  <si>
    <t xml:space="preserve">ENDULZANTES </t>
  </si>
  <si>
    <t>Azúcar ANCASTE x1k.</t>
  </si>
  <si>
    <t>Azúcar HILERET Light x250g.</t>
  </si>
  <si>
    <t>Azúcar HILERET Light x500g.</t>
  </si>
  <si>
    <t>Azúcar Impalpable EMETH x250g.</t>
  </si>
  <si>
    <t>Azúcar La Muñeca x1k. (MAXIMO 50 UNIDADES)</t>
  </si>
  <si>
    <t>Azucar LEDESMA Light x500g.</t>
  </si>
  <si>
    <t>Azucar LEDESMA Rubio Mascabo x800g.</t>
  </si>
  <si>
    <t>Azucar LEDESMA x1000 Sobres</t>
  </si>
  <si>
    <t>Azúcar LEDESMA x1k. (MAXIMO 50 UNIDADES)</t>
  </si>
  <si>
    <t>Edulcorante LEDESMA Cero Stevia x200ml. Liquido</t>
  </si>
  <si>
    <t>Edulcorante LEDESMA Cero Sucra x200ml. Liquido</t>
  </si>
  <si>
    <t>Edulcorante CAÑUELAS Stevia x200ml.</t>
  </si>
  <si>
    <t>Edulcorante CAÑUELAS Sucralosa x200ml.</t>
  </si>
  <si>
    <t>Edulcorante LEDESMA x400 Sobres</t>
  </si>
  <si>
    <t>Edulcorante LEDESMA x50 Sobres</t>
  </si>
  <si>
    <t>Edulcorante HILERET Clásico Forte x100 Sobres</t>
  </si>
  <si>
    <t>Edulcorante HILERET Clásico Forte x50 Sobres</t>
  </si>
  <si>
    <t>Edulcorante HILERET Clásico Forte x500 Sobres</t>
  </si>
  <si>
    <t>Edulcorante HILERET Clásico Forte x250cc</t>
  </si>
  <si>
    <t>Edulcorante HILERET Clásico Forte x500cc</t>
  </si>
  <si>
    <t>Edulcorante HILERET Clásico Sweet Forte x400 Sobres</t>
  </si>
  <si>
    <t>Edulcorante HILERET Stevia Forte x100 Sobres</t>
  </si>
  <si>
    <t>Edulcorante HILERET Forte Stevia x200cc.</t>
  </si>
  <si>
    <t>Edulcorante HILERET Stevia Forte x50 Sobres</t>
  </si>
  <si>
    <t>Edulcorante HILERET SWEET Forte x100 Sobres</t>
  </si>
  <si>
    <t>Edulcorante HILERET SWEET Forte x200cc.</t>
  </si>
  <si>
    <t>Edulcorante HILERET SWEET Forte x50 Sobres</t>
  </si>
  <si>
    <t>Edulcorante HILERET Sweet Sobres x100u.</t>
  </si>
  <si>
    <t>Edulcorante HILERET Sweet Líquido x400cc.</t>
  </si>
  <si>
    <t>Edulcorante HILERET Zucra Forte Sobres x100u.</t>
  </si>
  <si>
    <t>Edulcorante HILERET Forte Zucra Líquido x400cc.</t>
  </si>
  <si>
    <t>Edulcorante HILERET Zucra Forte x200cc.</t>
  </si>
  <si>
    <t>Edulcorante HILERET ZUCRA Forte x50 Sobres</t>
  </si>
  <si>
    <t>Edulcorante LEDESMA Stevia 0% Calorías x48 Sobres</t>
  </si>
  <si>
    <t>Edulcorante LEDESMA Stevia 0% Calorias x96 Sobres</t>
  </si>
  <si>
    <t>Edulcorante LEDESMA Sucralosa x48 Sobres</t>
  </si>
  <si>
    <t>Edulcorante Reposteria Si DIET Líquido x200cc.</t>
  </si>
  <si>
    <t>Edulcorante Reposteria Si DIET Líquido x500cc.</t>
  </si>
  <si>
    <t>Edulcorante Reposteria Si DIET Líquido x600cc.</t>
  </si>
  <si>
    <t>Edulcorante Si DIET Stevia Líquido x200cc.</t>
  </si>
  <si>
    <t>Edulcorante Si DIET Stevia Líquido x500cc.</t>
  </si>
  <si>
    <t>Edulcorante Si DIET Líquido x250cc.</t>
  </si>
  <si>
    <t>Edulcorante Si DIET Líquido x500cc.</t>
  </si>
  <si>
    <t>Edulcorante Si DIET Líquido x600cc.</t>
  </si>
  <si>
    <t xml:space="preserve">POSTRES Y REPOSTERIA </t>
  </si>
  <si>
    <t>Baño de Repostería ÁGUILA Blanco x150g.</t>
  </si>
  <si>
    <t>Baño de Repostería ÁGUILA Celeste x150g.</t>
  </si>
  <si>
    <t>Baño de Repostería ÁGUILA Leche x150g.</t>
  </si>
  <si>
    <t>Baño de Repostería ÁGUILA Rosa x150g.</t>
  </si>
  <si>
    <t>Baño de Repostería ÁGUILA Semiamargo x150g.</t>
  </si>
  <si>
    <t>Bizcochuelo CONDESA Sabor Chocolate x750g.</t>
  </si>
  <si>
    <t>Bizcochuelo CONDESA Sabor Vainilla x750g.</t>
  </si>
  <si>
    <t>Bizcochuelo CONDESA Sabor Chocolate x500g.</t>
  </si>
  <si>
    <t>Bizcochuelo CONDESA Sabor Vainilla x500g.</t>
  </si>
  <si>
    <t>Bizcochuelo EMETH con Chips x450g.</t>
  </si>
  <si>
    <t>Bizcochuelo EMETH Chocolate x450g.</t>
  </si>
  <si>
    <t>Bizcochuelo EMETH Limón x450g.</t>
  </si>
  <si>
    <t>Bizcochuelo EMETH Naranja x450g.</t>
  </si>
  <si>
    <t>Bizcochuelo EMETH Vainilla x450g.</t>
  </si>
  <si>
    <t>Bizcochuelo MAMÁ COCINA Con Vitamina ''D'' Chocolate x540g.</t>
  </si>
  <si>
    <t>Bizcochuelo MAMÁ COCINA con Vitamina D Vainilla x540g.</t>
  </si>
  <si>
    <t>Premezcla para Brownies EMETH x425g.</t>
  </si>
  <si>
    <t>Crema de BON O BON x290g.</t>
  </si>
  <si>
    <t>Crema de COFLER BLOCK x290g.</t>
  </si>
  <si>
    <t>Crema LA SERENISIMA Culinaria Fuente de Vitaminas Tetra x200ml.</t>
  </si>
  <si>
    <t>Crema LA SERENISIMA Culinaria 20% Grasas x200ml.</t>
  </si>
  <si>
    <t>Crema LA SERENISIMA Fortificada x200ml.</t>
  </si>
  <si>
    <t>Crema LA SERENISIMA Fortificada x330ml.</t>
  </si>
  <si>
    <t>Crema LA SERENISIMA Para Batir x200ml.</t>
  </si>
  <si>
    <t>Crema LA SERENISIMA Pasteurizada Tetra x330ml.</t>
  </si>
  <si>
    <t>Crema LA SERENISIMA Tetra x200ml.</t>
  </si>
  <si>
    <t>Cubre Tortas AGUILA 3 en 1 x290g.</t>
  </si>
  <si>
    <t>Flan EMETH Light Dulce de Leche x30g.</t>
  </si>
  <si>
    <t>Flan EMETH Light Vainilla x30g.</t>
  </si>
  <si>
    <t>Flan EMETH Chocolate x60g.</t>
  </si>
  <si>
    <t>Flan EMETH Dulce de Leche x60g.</t>
  </si>
  <si>
    <t>Flan EMETH Vainilla x60g.</t>
  </si>
  <si>
    <t>Gelatina EMETH Light Cereza x25g.</t>
  </si>
  <si>
    <t>Gelatina EMETH Light Durazno x25g.</t>
  </si>
  <si>
    <t>Gelatina EMETH Light Frutilla x25g.</t>
  </si>
  <si>
    <t>Gelatina EMETH Ananá x25g.</t>
  </si>
  <si>
    <t>Gelatina EMETH Cereza x70g.</t>
  </si>
  <si>
    <t>Gelatina EMETH Durazno x70g.</t>
  </si>
  <si>
    <t>Gelatina EMETH Frambuesa x70g.</t>
  </si>
  <si>
    <t>Gelatina EMETH Frutilla x70g.</t>
  </si>
  <si>
    <t>Gelatina EMETH Naranja x70g.</t>
  </si>
  <si>
    <t>Gelatina NOEL Cereza 8 Sobres x30g.</t>
  </si>
  <si>
    <t>Manteca LA SERENISIMA Multi Vitaminas x100g.</t>
  </si>
  <si>
    <t>NUTELLA Ferrero x140g.</t>
  </si>
  <si>
    <t>NUTELLA Ferrero x350g.</t>
  </si>
  <si>
    <t>Pionono CONDESA Salado x150g.</t>
  </si>
  <si>
    <t>Pionono CONDESA Vainilla x150g.</t>
  </si>
  <si>
    <t>Pionono Dulce BONAFIDE x180g.</t>
  </si>
  <si>
    <t>Relleno ÁGUILA Avellanas x290g.</t>
  </si>
  <si>
    <t>Queso Blanco LA SERENISIMA Entero Fortificado Pote x290g.</t>
  </si>
  <si>
    <t>Queso Blanco LA SERENISIMA Light Fortificado Pote x290g.</t>
  </si>
  <si>
    <t>Queso Crema CASANCREM Entero Con Vitaminas x290g.</t>
  </si>
  <si>
    <t>Queso Crema CASANCREM Light Fortificado x290g.</t>
  </si>
  <si>
    <t>Queso Crema CASANCREM Reducido En Lactosa Con Vitaminas x290g.</t>
  </si>
  <si>
    <t>Queso CREMON Cremoso Horma x3k.</t>
  </si>
  <si>
    <t>Queso CREMON Cremoso x500g.</t>
  </si>
  <si>
    <t>Queso CREMON Desayuno Light Pote x280g.</t>
  </si>
  <si>
    <t>Queso LA SERENISIMA Finlandia Clasico Pote Azul x180g.</t>
  </si>
  <si>
    <t>Queso LA SERENISIMA Pategrás Selección sin Lactosa x340g.</t>
  </si>
  <si>
    <t>Queso PORT SALUT sin Lactosa Light x500g.</t>
  </si>
  <si>
    <t>Queso PORT SALUT sin Lactosa Pote x500g.</t>
  </si>
  <si>
    <t>Queso SAINT PAULIN sin Lactosa x500g.</t>
  </si>
  <si>
    <t>Salsa AGUILA Chocolate x320g.</t>
  </si>
  <si>
    <t xml:space="preserve">INFUSIONES </t>
  </si>
  <si>
    <t>Botella Térmica TARAGÜI</t>
  </si>
  <si>
    <t>Café con Leche NESCAFÉ DOLCA en Doy Pack x125g.</t>
  </si>
  <si>
    <t>Cacao NESQUIK x180g.</t>
  </si>
  <si>
    <t>Cacao NESQUIK x360g.</t>
  </si>
  <si>
    <t>Cacao SUPERKAO x180g.</t>
  </si>
  <si>
    <t>Cacao TODDY x180g.</t>
  </si>
  <si>
    <t>Cacao TODDY x360g.</t>
  </si>
  <si>
    <t>Cacao TODDY x800g.</t>
  </si>
  <si>
    <t>Cafe 5 HISPANOS Saquito x20u.</t>
  </si>
  <si>
    <t>Café SENSACIONES Intenso x125g.</t>
  </si>
  <si>
    <t>Café SENSACIONES Intenso x250g.</t>
  </si>
  <si>
    <t>Café SENSACIONES Intenso x500g.</t>
  </si>
  <si>
    <t>Café SENSACIONES Suave x125g.</t>
  </si>
  <si>
    <t>Café SENSACIONES Suave x1k.</t>
  </si>
  <si>
    <t>Café SENSACIONES Suave x250g.</t>
  </si>
  <si>
    <t>Café SENSACIONES Suave x500g.</t>
  </si>
  <si>
    <t>Café SENSACIONES Intenso en Saquitos x18u.</t>
  </si>
  <si>
    <t>Latte NESCAFÉ DOLCA en Doy Pack x125g.</t>
  </si>
  <si>
    <t>Cappuccino NESCAFÉ DOLCA en Doy Pack x125g.</t>
  </si>
  <si>
    <t>Capsulas COFFEE BREAK Fuerte x10u.</t>
  </si>
  <si>
    <t>Capsulas COFFEE BREAK Intermedio x10u.</t>
  </si>
  <si>
    <t>Capsulas COFFEE BREAK Millennials Latte Capuccino x10u.</t>
  </si>
  <si>
    <t>Capsulas COFFEE BREAK Millennial Chocolatada x10u.</t>
  </si>
  <si>
    <t>Capsulas COFFEE BREAK Millennials Latte Dulce de Leche x10u.</t>
  </si>
  <si>
    <t>Capsulas COFFEE BREAK Millennials Latte Vainilla x10u.</t>
  </si>
  <si>
    <t>Capsulas COFFEE BREAK Suave x10u.</t>
  </si>
  <si>
    <t>Capsulas COFFEE BREAK Tradicional Café con Leche x10u.</t>
  </si>
  <si>
    <t>Capsulas COFFEE BREAK Tradicional Cortado x10u.</t>
  </si>
  <si>
    <t>Capsulas COFFEE BREAK Tradicional Espresso x10u.</t>
  </si>
  <si>
    <t>Capsulas COFFEE BREAK Tradicional Lagrima x10u.</t>
  </si>
  <si>
    <t>Café Cortado NESCAFÉ DOLCA en Doy Pack x125g.</t>
  </si>
  <si>
    <t>Filtro De Cafe MELITTA N° 4x30u.</t>
  </si>
  <si>
    <t>Mate Cocido ARROYO VERDE Sin Sobre Envoltura x25u.</t>
  </si>
  <si>
    <t>Mate Cocido TARAGÜI Diamantado x25u.</t>
  </si>
  <si>
    <t>Mate Cocido TARAGÜI Diamantado x50u.</t>
  </si>
  <si>
    <t>Mate Cocido TARAGÜI x25u.</t>
  </si>
  <si>
    <t>Mate Cocido UNION Diamantado x25u.</t>
  </si>
  <si>
    <t>Mate Cocido UNION Diamantado x50u.</t>
  </si>
  <si>
    <t>Mate Cocido UNIÓN x25u.</t>
  </si>
  <si>
    <t>Mate Listo TARAGÜI</t>
  </si>
  <si>
    <t>Café NESCAFÉ DOLCA en Frasco x100g.</t>
  </si>
  <si>
    <t>Café NESCAFÉ DOLCA en Frasco x50g.</t>
  </si>
  <si>
    <t>Café NESCAFÉ DOLCA Suave en Frasco x100g.</t>
  </si>
  <si>
    <t>Café NESCAFÉ DOLCA Suave en Frasco x50g.</t>
  </si>
  <si>
    <t>NESCAFE Frasco x100g.</t>
  </si>
  <si>
    <t>Te Negro ARROYO VERDE Sin Sobre Envoltura x25u.</t>
  </si>
  <si>
    <t>Té TARAGÜI Diamantado x100u.</t>
  </si>
  <si>
    <t>Té TARAGÜI Diamantado x25u.</t>
  </si>
  <si>
    <t>Té TARAGÜI Diamantado x50u.</t>
  </si>
  <si>
    <t>Té TARAGÜI Boldo x10u.</t>
  </si>
  <si>
    <t>Té TARAGÜI Manzanilla x10u.</t>
  </si>
  <si>
    <t>Té TARAGÜI Mezcla de Hierbas x10u.</t>
  </si>
  <si>
    <t>Té TARAGÜI Tilo x10u.</t>
  </si>
  <si>
    <t>Té TARAGÜI x50u.</t>
  </si>
  <si>
    <t>Yerba ARROYO VERDE x500g.</t>
  </si>
  <si>
    <t>Yerba CANARIAS x1kg.</t>
  </si>
  <si>
    <t>Yerba CANARIAS x500g.</t>
  </si>
  <si>
    <t>Yerba CBSE Cormillot Edulife x500g. (12)</t>
  </si>
  <si>
    <t>Yerba CBSE Cormillot Regulase x500g. (12)</t>
  </si>
  <si>
    <t>Yerba CBSE Frutos del Bosque x500g. (12)</t>
  </si>
  <si>
    <t>Yerba CBSE Hierbas Serranas x1k. (12)</t>
  </si>
  <si>
    <t>Yerba CBSE Jengibre x500g.</t>
  </si>
  <si>
    <t>Yerba CBSE Pomelo x500g. (12)</t>
  </si>
  <si>
    <t>Yerba CRUZ DE MALTA Selección x500g.</t>
  </si>
  <si>
    <t>Yerba CRUZ DE MALTA Tradicional Sin Tacc x500g.</t>
  </si>
  <si>
    <t>Yerba MAÑANITA x500g.</t>
  </si>
  <si>
    <t>Yerba Mate BUENAS Y SANTAS x500g.</t>
  </si>
  <si>
    <t>Yerba Mate ORIGEN x500g.</t>
  </si>
  <si>
    <t>Yerba NOBLEZA GAUCHA Molienda Especial x500g</t>
  </si>
  <si>
    <t>Yerba Mate TARAGÜI x500g.</t>
  </si>
  <si>
    <t>Yerba Mate UNIÓN x500g.</t>
  </si>
  <si>
    <t xml:space="preserve">HARINAS Y PREMEZCLAS </t>
  </si>
  <si>
    <t>Harina CAÑUELAS 0000 x1k.</t>
  </si>
  <si>
    <t>Harina CAÑUELAS Leudante x1k.</t>
  </si>
  <si>
    <t>Harina CAÑUELAS Ultra Refinada 000 con Vitamina D x1k.</t>
  </si>
  <si>
    <t>Harina de Maíz NOEL x500g.</t>
  </si>
  <si>
    <t>Harina de Maíz PRESTO PRONTA x500g.</t>
  </si>
  <si>
    <t>Harina De Trigo LA MINUCHA 000 x1kg.</t>
  </si>
  <si>
    <t>Harina De Trigo LA MINUCHA 0000 x1kg.</t>
  </si>
  <si>
    <t>Harina De Trigo LA MINUCHA Leudante x1kg.</t>
  </si>
  <si>
    <t>Harina de Maíz MONARCA x1k.</t>
  </si>
  <si>
    <t>Harina PUREZA 000 x1k.</t>
  </si>
  <si>
    <t>Harina PUREZA 0000 Ultra ReFinada con Vitamina D x1k.</t>
  </si>
  <si>
    <t>Harina PUREZA 0000 Ultra ReFinada x1k.</t>
  </si>
  <si>
    <t>Harina PUREZA 100% Integral con Levadura x1k.</t>
  </si>
  <si>
    <t>Harina PUREZA 100% Integral x1k.</t>
  </si>
  <si>
    <t>Harina PUREZA con Levadura Especial para Pizzas con Masa Madre x1k.</t>
  </si>
  <si>
    <t>Harina PUREZA con Levadura Especial para Pizzas x1k.</t>
  </si>
  <si>
    <t>Harina PUREZA Leudante 0% Sodio x1k.</t>
  </si>
  <si>
    <t>Harina PUREZA Leudante Ultra Refinada Con Vitamina D x1k.</t>
  </si>
  <si>
    <t>Premezcla MAMÁ COCINA Chipá x250g.</t>
  </si>
  <si>
    <t>Premezcla MAMÁ COCINA Ñoquis de Papa x400g.</t>
  </si>
  <si>
    <t>Premezcla MAMÁ COCINA Pizza x500g.</t>
  </si>
  <si>
    <t xml:space="preserve">PAN Y QUESO RALLADO </t>
  </si>
  <si>
    <t>Pan Rallado MAMÁ COCINA Plus x500g.</t>
  </si>
  <si>
    <t>Pan rallado RIERA x500g.</t>
  </si>
  <si>
    <t>Queso Rallado EL GURISITO x40g. x20u (4)</t>
  </si>
  <si>
    <t>Queso Rallado LA SERENISIMA x35g.</t>
  </si>
  <si>
    <t>Rebozador para Freir MAMÁ.COCINA x500g.</t>
  </si>
  <si>
    <t>Rebozador para Horno MAMÁ COCINA Plus x500g.</t>
  </si>
  <si>
    <t xml:space="preserve">LINEA ROJA </t>
  </si>
  <si>
    <t>Pulpa De Tomate DE LA HUERTA x205g.</t>
  </si>
  <si>
    <t>Pulpa De Tomate DE LA HUERTA x520g.</t>
  </si>
  <si>
    <t>Pure De Tomate LA MINUCHA x520g.</t>
  </si>
  <si>
    <t>Puré de Tomate DE LA HUERTA Tetra Recart x133g. x18u.</t>
  </si>
  <si>
    <t>Pure de Tomate DE LA HUERTA Tetra Recart x1030g.</t>
  </si>
  <si>
    <t>Pure de Tomate DE LA HUERTA Tetra Recart x210g.</t>
  </si>
  <si>
    <t>Pure de Tomate DE LA HUERTA Tetra Recart x530g.</t>
  </si>
  <si>
    <t>Puré de Tomate NOEL Tetra Recart x520g.</t>
  </si>
  <si>
    <t>Salsa MOLTO Pomarola Tetra Recart x360g.</t>
  </si>
  <si>
    <t>Salsa NOEL Pizza Doy Pack x340g.</t>
  </si>
  <si>
    <t>Salsa NOEL Pomarola Doy Pack x340g.</t>
  </si>
  <si>
    <t>Salsa NOEL Portuguesa Doy Pack x340g.</t>
  </si>
  <si>
    <t>Salsa NOEL Filetto Doy Pack x340g.</t>
  </si>
  <si>
    <t>Tomate Perita NOEL Lata x240g.</t>
  </si>
  <si>
    <t>Tomate Triturado LA MINUCHA Botella x910g.</t>
  </si>
  <si>
    <t>Tomate Triturado LA MINUCHA Lata x8kg.</t>
  </si>
  <si>
    <t xml:space="preserve">DULCES Y MERMELADAS </t>
  </si>
  <si>
    <t>Dulce de Leche ESTANCIA EL PLACER Sachet x400g.</t>
  </si>
  <si>
    <t>Dulce De Leche LA SERENISIMA 70% Reducido En Lactosa x300g.</t>
  </si>
  <si>
    <t>Dulce de Leche LA SERENISIMA Clasico Fuente de Calcio x400g.</t>
  </si>
  <si>
    <t>Dulce de Leche LA SERENISIMA Colonial Fuente de Calcio x250g.</t>
  </si>
  <si>
    <t>Dulce de Leche LA SERENISIMA Colonial Fuente de Calcio x400g.</t>
  </si>
  <si>
    <t>Dulce de Leche LA SERENISIMA Repostero x400g.</t>
  </si>
  <si>
    <t>Dulce de Leche LA SERENISIMA Tradición Argentina con Fuente de Calciox400g.</t>
  </si>
  <si>
    <t>Dulce de Leche ESTANCIA EL PLACER Repostero Sachet x400g.</t>
  </si>
  <si>
    <t>Dulce de Batata NOEL con Chocolate Cajón x5k.</t>
  </si>
  <si>
    <t>Dulce de Batata NOEL Cajón x5k.</t>
  </si>
  <si>
    <t>Dulce De Leche FANTOCHE Frasco x450g.</t>
  </si>
  <si>
    <t>Dulce de Leche LATTE x400g.</t>
  </si>
  <si>
    <t>Dulce de Membrillo EMETH en Pouch x500g.</t>
  </si>
  <si>
    <t>Dulce de Membrillo NOEL Cajón x5k.</t>
  </si>
  <si>
    <t>Jalea de Membrillo EMETH x454g.</t>
  </si>
  <si>
    <t>Mermelada Frutas DE LA HUERTA Baggio Multifrutal x 454g.</t>
  </si>
  <si>
    <t>Mermelada EMETH Ciruela Pote x420g.</t>
  </si>
  <si>
    <t>Mermelada EMETH Damasco Pote x420g.</t>
  </si>
  <si>
    <t>Mermelada EMETH Durazno Pote x420g.</t>
  </si>
  <si>
    <t>Mermelada EMETH Frutilla Pote x420g.</t>
  </si>
  <si>
    <t>Mermelada EMETH Frambuesa Pote x420g.</t>
  </si>
  <si>
    <t>Mermelada EMETH Frutos Del Bosque Pote x420g.</t>
  </si>
  <si>
    <t>Mermelada EMETH Manzana Pote x420g.</t>
  </si>
  <si>
    <t>Mermelada EMETH Naranja Pote x420g.</t>
  </si>
  <si>
    <t>Mermelada EMETH Diet Ciruela Pote x420g.</t>
  </si>
  <si>
    <t>Mermelada EMETH Diet Durazno Pote x420g.</t>
  </si>
  <si>
    <t>Mermelada EMETH Diet Frutilla Pote x420g.</t>
  </si>
  <si>
    <t>Mermelada EMETH Diet Frambuesa Pote x420g.</t>
  </si>
  <si>
    <t>Mermelada EMETH Diet Manzana Pote x420g.</t>
  </si>
  <si>
    <t>Mermelada EMETH Diet Naranja Pote x420g.</t>
  </si>
  <si>
    <t>Mermelada EMETH Arándanos Frasco x454g.</t>
  </si>
  <si>
    <t>Mermelada EMETH Ciruela Frasco x454g.</t>
  </si>
  <si>
    <t>Mermelada EMETH Diet Arandano Frasco x454g.</t>
  </si>
  <si>
    <t>Mermelada EMETH Diet Ciruela Frasco x390g.</t>
  </si>
  <si>
    <t>Mermelada EMETH Diet Damasco Frasco x390g.</t>
  </si>
  <si>
    <t>Mermelada EMETH Diet Durazno Frasco x390g.</t>
  </si>
  <si>
    <t>Mermelada EMETH Diet Frutilla Frasco x390g.</t>
  </si>
  <si>
    <t>Mermelada EMETH Diet Frambuesa Frasco x390g.</t>
  </si>
  <si>
    <t>Mermelada EMETH Diet Frutos del Bosque Frasco x390g.</t>
  </si>
  <si>
    <t>Mermelada EMETH Diet Maracuya Frasco x454g.</t>
  </si>
  <si>
    <t>Mermelada EMETH Diet Naranja Frasco x390g.</t>
  </si>
  <si>
    <t>Mermelada EMETH Damasco Frasco x454g.</t>
  </si>
  <si>
    <t>Mermelada EMETH Durazno Frasco x454g.</t>
  </si>
  <si>
    <t>Mermelada EMETH Frutilla Frasco x454g.</t>
  </si>
  <si>
    <t>Mermelada EMETH Frambuesa Frasco x454g.</t>
  </si>
  <si>
    <t>Mermelada EMETH Frutos del Bosque Frasco x454g.</t>
  </si>
  <si>
    <t>Mermelada EMETH Maracuya Frasco x454g.</t>
  </si>
  <si>
    <t>Mermelada EMETH Naranja Frasco x454g.</t>
  </si>
  <si>
    <t>Mermelada NOEL Ciruela Frasco x 454g.</t>
  </si>
  <si>
    <t>Mermelada NOEL Damasco Frasco x454g.</t>
  </si>
  <si>
    <t>Mermelada NOEL Durazno Frasco x454g.</t>
  </si>
  <si>
    <t>Mermelada NOEL Frutilla Frasco x454g.</t>
  </si>
  <si>
    <t>Mermelada NOEL Naranja Frasco x454g.</t>
  </si>
  <si>
    <t>Mermelada NOEL Diet Ciruela Frasco x454g.</t>
  </si>
  <si>
    <t>Mermelada NOEL Diet Damasco Frasco x454g.</t>
  </si>
  <si>
    <t>Mermelada NOEL Diet Durazno Frasco x454g.</t>
  </si>
  <si>
    <t>Mermelada NOEL Diet Frutilla Frasco x454g.</t>
  </si>
  <si>
    <t>Mermelada NOEL Diet Naranja Frasco x454g.</t>
  </si>
  <si>
    <t xml:space="preserve">FIDEOS Y ARROZ </t>
  </si>
  <si>
    <t>Arroz DOS HERMANOS Doble x500g.</t>
  </si>
  <si>
    <t>Arroz DOS HERMANOS Parboil x1Kg.</t>
  </si>
  <si>
    <t>Arroz DOS HERMANOS Parboil x500g.</t>
  </si>
  <si>
    <t>Arroz DOS HERMANOS Integral x1Kg.</t>
  </si>
  <si>
    <t>Arroz DOS HERMANOS Largo Fino x1Kg.</t>
  </si>
  <si>
    <t>Arroz DOS HERMANOS Largo Fino x500g.</t>
  </si>
  <si>
    <t>Arroz EL FEDERAL x1kg.</t>
  </si>
  <si>
    <t>Arroz Largo Fino LA MINUCHA 0000 x1kg.</t>
  </si>
  <si>
    <t>Arroz Largo Fino LA MINUCHA 00000 x1kg.</t>
  </si>
  <si>
    <t>Arroz LOISi Quebrado x1k.</t>
  </si>
  <si>
    <t>Arroz MOLINOS ALA Doble Carolina x500g.</t>
  </si>
  <si>
    <t>Arroz MOLINOS ALA Dorado x500g.</t>
  </si>
  <si>
    <t>Arroz Vaso BOX Primavera x85g.</t>
  </si>
  <si>
    <t>Fideos SAN AGUSTÍN Mostachol Integrales x500g.</t>
  </si>
  <si>
    <t>Fideos SAN AGUSTÍN Ave María x500g.</t>
  </si>
  <si>
    <t>Fideos SAN AGUSTÍN Cabellos de Ángel x500g.</t>
  </si>
  <si>
    <t>Fideos SAN AGUSTÍN Celentano x500g.</t>
  </si>
  <si>
    <t>Fideos SAN AGUSTÍN Coditos x500g.</t>
  </si>
  <si>
    <t>Fideos SAN AGUSTÍN Dedalitos x500g.</t>
  </si>
  <si>
    <t>Fideos SAN AGUSTÍN Mostachol x500g.</t>
  </si>
  <si>
    <t>Fideos SAN AGUSTÍN Municiones x500g.</t>
  </si>
  <si>
    <t>Fideos SAN AGUSTÍN Nido Ancho x500g.</t>
  </si>
  <si>
    <t>Fideos SAN AGUSTÍN Nido Angosto x500g.</t>
  </si>
  <si>
    <t>Fideos SAN AGUSTÍN Pamperito x500g.</t>
  </si>
  <si>
    <t>Fideos SAN AGUSTÍN Rigatti x500g.</t>
  </si>
  <si>
    <t>Fideos SAN AGUSTÍN Spaguetti x500g.</t>
  </si>
  <si>
    <t>Fideos SAN AGUSTÍN Tallarin x500g.</t>
  </si>
  <si>
    <t>Fideos SAN AGUSTÍN Tirabuzón x500g.</t>
  </si>
  <si>
    <t>Fideos VASO BOX Bolognesax64g.(12)</t>
  </si>
  <si>
    <t>Fideos Vaso BOX Espinaca y Brocoli x64g.</t>
  </si>
  <si>
    <t>Fideos Vaso BOX Fileto x64g.</t>
  </si>
  <si>
    <t>Fideos Vaso BOX Queso x64g.</t>
  </si>
  <si>
    <t>Fideos Vaso BOX Salsa Rosa x64g.</t>
  </si>
  <si>
    <t>Sopa BOX Pollo Anillitos x45g.</t>
  </si>
  <si>
    <t>Sopa BOX Pollo Ramen x45g.</t>
  </si>
  <si>
    <t>Sopa BOX Vegetales Con Anillitos x45g.</t>
  </si>
  <si>
    <t>Sopa BOX Vegetales Ramen x45g.</t>
  </si>
  <si>
    <t xml:space="preserve">FIESTAS </t>
  </si>
  <si>
    <t>Almendras VIZZIO x72g.</t>
  </si>
  <si>
    <t>Almendras con Chocolate GEORGALOS x80g.</t>
  </si>
  <si>
    <t>Almendras GEORGALOS Estuchadas Con Chocolate x100g.</t>
  </si>
  <si>
    <t>Almendras VIZZIO Estuche Corazón x100g.</t>
  </si>
  <si>
    <t>Almendras VIZZIO x100g.</t>
  </si>
  <si>
    <t>ARCOR Chocolatosos X70G.</t>
  </si>
  <si>
    <t>Budin ARCOR Con Frutas x215g.</t>
  </si>
  <si>
    <t>Budin ARCOR Marmolado x215g.</t>
  </si>
  <si>
    <t>Budin BAGLEY Con Chocolate x215g.</t>
  </si>
  <si>
    <t>Budin BAGLEY Con Frutas x215g.</t>
  </si>
  <si>
    <t>Budin BAGLEY Con Limon x215g.</t>
  </si>
  <si>
    <t>Budin BAGLEY Marmolado x215g.</t>
  </si>
  <si>
    <t>Budin BAGLEY Sin Frutas x215g.</t>
  </si>
  <si>
    <t>Budin BONAFIDE con Chips de Chocolate x200g.</t>
  </si>
  <si>
    <t>Budin BONAFIDE Con Frutas x200g.</t>
  </si>
  <si>
    <t>Budin BONAFIDE Limon x200g.</t>
  </si>
  <si>
    <t>Budin BONAFIDE Marmolado x200g.</t>
  </si>
  <si>
    <t>Budin BONAFIDE Vainilla x200g.</t>
  </si>
  <si>
    <t>Budin CONDESA Con Frutas x170g.</t>
  </si>
  <si>
    <t>Budin CONDESA Marmolado x170g.</t>
  </si>
  <si>
    <t>Budin CONDESA Vainilla Con Chips x170g.</t>
  </si>
  <si>
    <t>Budin CONDESA Vainilla x170g.</t>
  </si>
  <si>
    <t>Budin DON SATUR Con Fruta x190g.</t>
  </si>
  <si>
    <t>Budin DON SATUR Con Chips x190g.</t>
  </si>
  <si>
    <t>Budin DON SATUR Marmolado x190g.</t>
  </si>
  <si>
    <t>Budin DON SATUR Vainilla x190g.</t>
  </si>
  <si>
    <t>Budin FANTOCHE Con Chips x220g</t>
  </si>
  <si>
    <t>Budin FANTOCHE Con Frutas x220g.</t>
  </si>
  <si>
    <t>Budin FANTOCHE Marmolado x220g.</t>
  </si>
  <si>
    <t>Budin FANTOCHE Sin Frutas x220g.</t>
  </si>
  <si>
    <t>Budín LIA Con Frutas x190g.</t>
  </si>
  <si>
    <t>Budín LIA Sin Frutas x190g.</t>
  </si>
  <si>
    <t>Budin VALENTE Relleno de Dulce de Leche x220g.</t>
  </si>
  <si>
    <t>Budin VALENTE Con Chips x170g.</t>
  </si>
  <si>
    <t>Budin VALENTE Con frutas x170g.</t>
  </si>
  <si>
    <t>Budin VALENTE Marmolado x170g.</t>
  </si>
  <si>
    <t>Budin VALENTE Vainilla x170g</t>
  </si>
  <si>
    <t>CAJA BONAFIDE 2023</t>
  </si>
  <si>
    <t>CAJA BRONCE 2023</t>
  </si>
  <si>
    <t>CAJA CELEBRATE 2023</t>
  </si>
  <si>
    <t>CAJA COSTUMBRES NAVIDEÑAS 2023</t>
  </si>
  <si>
    <t>CAJA EJECUTIVA 2023</t>
  </si>
  <si>
    <t>Caja FELICIDADES Distinguida - Contenido Haciendo CLIC en la imagen</t>
  </si>
  <si>
    <t>Caja FELICIDADES Económica - Contenido Haciendo CLIC en la imagen</t>
  </si>
  <si>
    <t>Caja FELICIDADES Especial - Contenido Haciendo CLIC en la imagen</t>
  </si>
  <si>
    <t>Caja FELICIDADES Premium - Contenido Haciendo CLIC en la Imagen</t>
  </si>
  <si>
    <t>Caja FELICIDADES Tradicional - Contenido Haciendo CLIC en la imagen</t>
  </si>
  <si>
    <t>CAJA FESTIVIDADES 2023</t>
  </si>
  <si>
    <t>Caja NAVIDEÑA Grande para Armar xu.</t>
  </si>
  <si>
    <t>CAJA ORO 2023</t>
  </si>
  <si>
    <t>CAJA PLATA 2023</t>
  </si>
  <si>
    <t>Cereal VIZZIO x100g.</t>
  </si>
  <si>
    <t>Cereal VIZZIO x72g.</t>
  </si>
  <si>
    <t>Confites GEORGALOS Con Chocolate Colores x80g.</t>
  </si>
  <si>
    <t>Confites Mani con Chocolate ARCOR x80g.</t>
  </si>
  <si>
    <t>Confites Mani GEORGALOS x80g.</t>
  </si>
  <si>
    <t>Confites Mani NAMUR x80g.</t>
  </si>
  <si>
    <t>Crocante GEORGALOS Con Chocolate x100g.</t>
  </si>
  <si>
    <t>Garapiñada BONAFIDE x100g.</t>
  </si>
  <si>
    <t>Garapiñada BONAFIDE x80g.</t>
  </si>
  <si>
    <t>Garrapiñadas GEORGALOS Mani Bañadas en Chocolate x80g.</t>
  </si>
  <si>
    <t>Garrapiñada GEORGALOS Mani x200g.</t>
  </si>
  <si>
    <t>Garrapiñada GEORGALOS Mani x80g.</t>
  </si>
  <si>
    <t>Garrapiñadas NAMUR x60g.</t>
  </si>
  <si>
    <t>Garrapiñada Mani NOEL x70g.</t>
  </si>
  <si>
    <t>Confites Color Mani MISKY x60g.</t>
  </si>
  <si>
    <t>Mani Con Chocolate GEORGALOS Confites x100g.</t>
  </si>
  <si>
    <t>Mani Con Chocolate GEORGALOS x120g.</t>
  </si>
  <si>
    <t>Mani Con Chocolate NAMUR x80g.</t>
  </si>
  <si>
    <t>Mani Crocante VIZZIO x100g.</t>
  </si>
  <si>
    <t>Maní VIZZIO x72g.</t>
  </si>
  <si>
    <t>MANTECOL Bañado En Chocolate x20g.</t>
  </si>
  <si>
    <t>MANTECOL con Almendras x3.4kg.</t>
  </si>
  <si>
    <t>MANTECOL Lingote x500g.</t>
  </si>
  <si>
    <t>MANTECOL Marmolado x110g.</t>
  </si>
  <si>
    <t>MANTECOL x111g.</t>
  </si>
  <si>
    <t>MANTECOL Barra x26g.</t>
  </si>
  <si>
    <t>MANTECOL x404g.</t>
  </si>
  <si>
    <t>MANTECOL Maxi Barra x41g.</t>
  </si>
  <si>
    <t>MANTECOL x63g.</t>
  </si>
  <si>
    <t>NUCREM GEORGALOS x105g.</t>
  </si>
  <si>
    <t>NUCREM x150g.</t>
  </si>
  <si>
    <t>NUCREM GEORGALOS x35g.</t>
  </si>
  <si>
    <t>NUCREM x84g.</t>
  </si>
  <si>
    <t>Nugaton VIZZIO x100g.</t>
  </si>
  <si>
    <t>Nugaton VIZZIO x80g.</t>
  </si>
  <si>
    <t>Pan Dulce ARCOR Madrileño Con Chips x400g.</t>
  </si>
  <si>
    <t>Pan Dulce ARCOR Veneciano x400g.</t>
  </si>
  <si>
    <t>Pan Dulce BLAGEY Madrileño Con Chips x400g.</t>
  </si>
  <si>
    <t>Pan dulce BAGLEY Con Frutas x400g.</t>
  </si>
  <si>
    <t>Pan Dulce BONAFIDE Con Chips de Chocolate x400g.</t>
  </si>
  <si>
    <t>Pan Dulce BONAFIDE Con Frutas x400g.</t>
  </si>
  <si>
    <t>Pan Dulce BONAFIDE Sin Frutas x400g.</t>
  </si>
  <si>
    <t>Pan Dulce DON SATUR Con chips x400g.</t>
  </si>
  <si>
    <t>Pan Dulce DON SATUR Con Frutas x400g.</t>
  </si>
  <si>
    <t>Pan Dulce DON SATUR Sin Frutas x400g.</t>
  </si>
  <si>
    <t>Pan Dulce Fantoche Con Frutas x400g.</t>
  </si>
  <si>
    <t>Pan Dulce Fantoche Con Pepas x400g.</t>
  </si>
  <si>
    <t>Pan Dulce Fantoche Marmolado x400g.</t>
  </si>
  <si>
    <t>Pan Dulce Fantoche Sin Frutas x400g.</t>
  </si>
  <si>
    <t>Pan Dulce MARILY Con Chips x400g.</t>
  </si>
  <si>
    <t>Pan Dulce MARILY Con Frutas x400g.</t>
  </si>
  <si>
    <t>Pan Dulce MARILY Sin Frutas x400g.</t>
  </si>
  <si>
    <t>Pan Dulce VALENTE Con Chips de Chocolate x400g.</t>
  </si>
  <si>
    <t>Pan Dulce VALENTE con Fruta x400g.</t>
  </si>
  <si>
    <t>Pan Dulce VALENTE Con Frutas x600g.</t>
  </si>
  <si>
    <t>Pan Dulce VALENTE Sin Frutas x350g.</t>
  </si>
  <si>
    <t>Pasas de Uva GEORGALOS Con Chocolate x80g.</t>
  </si>
  <si>
    <t>Pasas de Uva con Chocolate GEORGALOS Estuche x100g.</t>
  </si>
  <si>
    <t>Pasas De Uva MISKY Con Chocolate x60g.</t>
  </si>
  <si>
    <t>Pasas De Uva VIZZIO x72g.</t>
  </si>
  <si>
    <t>Pasas De Uva VIZZIO x100g.</t>
  </si>
  <si>
    <t>Peladillas GEORGALOS Mani x120g.</t>
  </si>
  <si>
    <t>Postre BON O BON Regular x220g.</t>
  </si>
  <si>
    <t>Postre BON O BON Regular x95g.</t>
  </si>
  <si>
    <t>Postre BON O BON Superbolls x80g.</t>
  </si>
  <si>
    <t>Postre BON O BON Tentación x120g.</t>
  </si>
  <si>
    <t>Postre BON O BON Tentación x260g.</t>
  </si>
  <si>
    <t>Postre CABSHA x110g.</t>
  </si>
  <si>
    <t>Postre NUGATON x100g.</t>
  </si>
  <si>
    <t>Postre NUGATON x75g.</t>
  </si>
  <si>
    <t>Pudding 100 DUCADOS Chocolate Con Chips x300g.</t>
  </si>
  <si>
    <t>Pudding 100 DUCADOS Gales Con Nuez x300g.</t>
  </si>
  <si>
    <t>Pudding 100 DUCADOS Limón Con Semillas De Amapola x300g.</t>
  </si>
  <si>
    <t>Pudding 100 DUCADOS Relleno Con Dulce De Leche x300g.</t>
  </si>
  <si>
    <t>Pudding 100 DUCADOS Relleno Con Marroc x300g.</t>
  </si>
  <si>
    <t>Tableta Crocante GEORGALOS de Frutos Secos x95g.</t>
  </si>
  <si>
    <t>Torta De Mani Bonafide x150g.</t>
  </si>
  <si>
    <t>Turron ARCOR Mani Con Frutas x120g.</t>
  </si>
  <si>
    <t>Turron ARCOR Mani Sabor Miel x3u. x120g.</t>
  </si>
  <si>
    <t>Turron ARCOR Mani x280g.</t>
  </si>
  <si>
    <t>Turron ARCOR Mani x80g.</t>
  </si>
  <si>
    <t>Turron Blando Pepipán GEORGALOS Mani Con Cacao x90g.</t>
  </si>
  <si>
    <t>Turron Blando VIZZIO Almendras x120g.</t>
  </si>
  <si>
    <t>Turron BONAFIDE Con Frutas x100g.</t>
  </si>
  <si>
    <t>Turron BONAFIDE Chocolate Con Mani x100g.</t>
  </si>
  <si>
    <t>Turron BONAFIDE Cremona Mani Con Miel x80g.</t>
  </si>
  <si>
    <t>Turrón BONAFIDE Maní Bañado con Chocolate x120g.</t>
  </si>
  <si>
    <t>Turron BONAFIDE Mani Con Miel x100g.</t>
  </si>
  <si>
    <t>Turron BONAFIDE Mani Con Miel x120g.</t>
  </si>
  <si>
    <t>Turron Crocante BONAFIDE Mani x80g.</t>
  </si>
  <si>
    <t>Turron FELFORT Almendras Tipo Cremona x100g.</t>
  </si>
  <si>
    <t>Turron FELFORT Espumon de Almendras x100g.</t>
  </si>
  <si>
    <t>Turron FELFORT Espumon de Marroc x100g.</t>
  </si>
  <si>
    <t>Turron FELFORT Mani Tipo Cremona x100g.</t>
  </si>
  <si>
    <t>Turron FELFORT Trufado de Almendras x100g.</t>
  </si>
  <si>
    <t>Turron FORT TU x100g.</t>
  </si>
  <si>
    <t>Turron GEORGALOS Blando Yema/Fruta x120g.</t>
  </si>
  <si>
    <t>Turron GEORGALOS Blando Coco x120g.</t>
  </si>
  <si>
    <t>Turron GEORGALOS Blando Yema x120g.</t>
  </si>
  <si>
    <t>Turron GEORGALOS Choco Mouse x100g.</t>
  </si>
  <si>
    <t>Turron GEORGALOS Crocante Mani x80g.</t>
  </si>
  <si>
    <t>Turron GEORGALOS Crocante Mani x150g.</t>
  </si>
  <si>
    <t>Turron GEORGALOS Blando Mani x90g.</t>
  </si>
  <si>
    <t>Turron GEORGALOS Mani Con Frutas x120g.</t>
  </si>
  <si>
    <t>Turron GEORGALOS Mani Con Frutas x80g.</t>
  </si>
  <si>
    <t>Turron GEORGALOS Mani Con Miel x120g.</t>
  </si>
  <si>
    <t>Turron GEORGALOS Mani Con Miel x80g.</t>
  </si>
  <si>
    <t>Turron GEORGALOS Mani y Almendras x80g.</t>
  </si>
  <si>
    <t>Turrón GEORGALOS con Almendras Clase B x90g.</t>
  </si>
  <si>
    <t>Turron GEORGALOS Mani Con Miel x280g.</t>
  </si>
  <si>
    <t>Turrón De Maní NOEL x60g.</t>
  </si>
  <si>
    <t>Turron NAMUR Mani Crocante x90g.</t>
  </si>
  <si>
    <t>Turron NAMUR Mani x70g.</t>
  </si>
  <si>
    <t>Turrón BONAFIDE Sambayon x120g.</t>
  </si>
  <si>
    <t>Turron VIZZIO Almendras x120g.</t>
  </si>
  <si>
    <t>Turron VIZZIO Crocante Almendras x100g.</t>
  </si>
  <si>
    <t xml:space="preserve">CREALINA, MASA Y PLASTILINA </t>
  </si>
  <si>
    <t>Arcilla para Modelar PLAYCOLOR x300g.</t>
  </si>
  <si>
    <t>Arena Kinética PAULINDA Sea Life Glow x250g.</t>
  </si>
  <si>
    <t>Arena Kinética PAULINDA Glowing Monster x500g.</t>
  </si>
  <si>
    <t>Arena Kinética PAULINDA Jurassic Parck Glow x500g.</t>
  </si>
  <si>
    <t>Arena Kinética PAULINDA x 600grs. Beach Time</t>
  </si>
  <si>
    <t>Arena Magica ACRILEX x200g.</t>
  </si>
  <si>
    <t>Art Kids Slime KIMELEKA Acrilex Butter Colors x130g. xu.</t>
  </si>
  <si>
    <t>Art Kids KIMELEKA Acrilex Glitter Colors x180g. xu.</t>
  </si>
  <si>
    <t>Art Kids KIMELEKA Acrilex Glow Colors x180g. xu.</t>
  </si>
  <si>
    <t>Art Kids KIMELEKA Acrilex x180g. xu.</t>
  </si>
  <si>
    <t>Crealina x300g.</t>
  </si>
  <si>
    <t>Juego De Plastilina PLAY COLOR x20 Barras de Plastilina + 6 Moldes</t>
  </si>
  <si>
    <t>Kit DIDO Masa Balde xu.</t>
  </si>
  <si>
    <t>Kit GIOTTO Bebé Lunchera para +2 años xu.</t>
  </si>
  <si>
    <t>Masa PAULINDA Creamy Dough Macaron x4u.</t>
  </si>
  <si>
    <t>Masa PAULINDA Creamy Dough Metallic x20u.</t>
  </si>
  <si>
    <t>Masa PAULINDA Creamy Dough Metallic x4u.</t>
  </si>
  <si>
    <t>Masa PAULINDA Creamy Dough Neon x4u.</t>
  </si>
  <si>
    <t>Masa PAULINDA Creamy Dough Neon x20u.</t>
  </si>
  <si>
    <t>Masa PAULINDA Creamy Dough Standar x4u.</t>
  </si>
  <si>
    <t>Masa DIDO Biz Pote Kit (Bulto Cerrado) 9 x 2 x220g.</t>
  </si>
  <si>
    <t>Masa DIDO Glitter Pote x 40u. x 50gr.</t>
  </si>
  <si>
    <t>Masa DIDO Pote Kit Amarillo, Rojo y Azul 3 x 220g.</t>
  </si>
  <si>
    <t>Masa DIDO Pote Kit Amarillo, Celeste y Rosa Perlado 3 x 220g.</t>
  </si>
  <si>
    <t>Masa DIDO Pote Kit Verde, Magenta y Naranja 3 x 220g.</t>
  </si>
  <si>
    <t>Masa DIDO Pote x50g. x40u.</t>
  </si>
  <si>
    <t>Masa MAPED Creativ Violeta Pote x120g.</t>
  </si>
  <si>
    <t>Masa MAPED Creativ Pote x 120g. Amarillo</t>
  </si>
  <si>
    <t>Masa MAPED Creativ Pote x 140g. Verde Azulado</t>
  </si>
  <si>
    <t>Masa MAPED Creativ Potex120g.Azul</t>
  </si>
  <si>
    <t>Masa MAPED Creativ Pote x 140g. Naranja</t>
  </si>
  <si>
    <t>Masa MAPED Creativ Pote x 140g. Roja</t>
  </si>
  <si>
    <t>Masa MAPED Creativ Pote x 140g. Rosa</t>
  </si>
  <si>
    <t>Masa MAPED Creativ Pote x 140g. Verde</t>
  </si>
  <si>
    <t>Masa PAULINDA Modeling Foam x75ml. Plata</t>
  </si>
  <si>
    <t>Masa PAULINDA Modeling Foam x75ml. Verde</t>
  </si>
  <si>
    <t>Masa PAULINDA Super Dough x40grs. Pote Funny Dog</t>
  </si>
  <si>
    <t>Masa PAULINDA Super Dough x40grs. Pote Lucky Charm</t>
  </si>
  <si>
    <t>Masa PAULINDA Super Dough x28grs. Amarillo</t>
  </si>
  <si>
    <t>Masa PAULINDA Super Dough x28grs. Amarillo Neon</t>
  </si>
  <si>
    <t>Masa PAULINDA Super Dough x28grs. Blanco</t>
  </si>
  <si>
    <t>Masa PAULINDA Super Dough x28grs. Negro</t>
  </si>
  <si>
    <t>Masa PAULINDA Super Dough x28grs. Rojo Neon</t>
  </si>
  <si>
    <t>Masa PAULINDA Super Dough x28grs. Verde</t>
  </si>
  <si>
    <t>Masilla SUPRABOND Erpox x100g.</t>
  </si>
  <si>
    <t>Molde JOVI Numeros por 11 Piezas</t>
  </si>
  <si>
    <t>Moldes DIDO Pote x72u.</t>
  </si>
  <si>
    <t>Plastilina MAPED Color´Peps Barrita Colores Surtidos x 6u.</t>
  </si>
  <si>
    <t>Plastilina MAPED Color´Peps Barrita x12u.</t>
  </si>
  <si>
    <t>Plastilina CRAYOLA Modeling Clay x12u.</t>
  </si>
  <si>
    <t>Plastilina CRAYOLA Modeling Clay x4u.</t>
  </si>
  <si>
    <t>Plastilina GIOTTO x12u.</t>
  </si>
  <si>
    <t>Plastilina MODEL Barritas Surtidas x10u.</t>
  </si>
  <si>
    <t>Plastilina MODEL Barritas Surtidas x6u.</t>
  </si>
  <si>
    <t>Plastilina PLAY COLOR Barritas x10u.</t>
  </si>
  <si>
    <t>Plastilina PLAY COLOR Barritas x6u.</t>
  </si>
  <si>
    <t>Plastilina PLAY COLOR Fluo x6u.</t>
  </si>
  <si>
    <t>Plastilina PLAY COLOR Pastel x6u.</t>
  </si>
  <si>
    <t>Plastilina PLAY COLOR Amarillo x24u.</t>
  </si>
  <si>
    <t>Plastilina PLAY COLOR Blanca x24u.</t>
  </si>
  <si>
    <t>Plastilina PLAY COLOR Marrón x24u.</t>
  </si>
  <si>
    <t>Plastilina PLAY COLOR Naranja x24u.</t>
  </si>
  <si>
    <t>Plastilina PLAY COLOR Rojo x24u.</t>
  </si>
  <si>
    <t>Plastilina PLAY COLOR Rosa x24u.</t>
  </si>
  <si>
    <t>Plastilina PLAY COLOR Surtidas x24u.</t>
  </si>
  <si>
    <t>Plastilina PLAY COLOR Verde x24u.</t>
  </si>
  <si>
    <t>Plastilina PLAY COLOR Violeta x24u.</t>
  </si>
  <si>
    <t>Plastilina PLAY COLOR Azul x24u.</t>
  </si>
  <si>
    <t>Plastilina PLAY COLOR Celeste x24u.</t>
  </si>
  <si>
    <t>Plastilina PLAY COLOR Negro x24u.</t>
  </si>
  <si>
    <t>Porcelana Fria Eva Nicron x280g.(20)</t>
  </si>
  <si>
    <t>Porcelana Fria Flex NICRON x500g.(20)</t>
  </si>
  <si>
    <t>Porcelana Fría NICRON x250g.</t>
  </si>
  <si>
    <t>Porcelana Fría NICRON Azul Noche x250g.</t>
  </si>
  <si>
    <t>Porcelana Fría NICRON Marron x250g.</t>
  </si>
  <si>
    <t>Porcelana Fría NICRON Negro x250g.</t>
  </si>
  <si>
    <t>Porcelana Fría NICRON x500g.</t>
  </si>
  <si>
    <t>Porcelana Fría NICRON x325g.</t>
  </si>
  <si>
    <t>Set Masa PAULINDA Car Zone</t>
  </si>
  <si>
    <t>Set Masa PAULINDA Cup Cake</t>
  </si>
  <si>
    <t>Set Masa PAULINDA Fantastic Beasts</t>
  </si>
  <si>
    <t>Set Masa PAULINDA Flossy Clay Cars</t>
  </si>
  <si>
    <t>Set Masa PAULINDA Flossy Clay Modeling Fruit</t>
  </si>
  <si>
    <t>Set Masa PAULINDA Flossy Clay Pricess</t>
  </si>
  <si>
    <t>Set Masa PAULINDA Flossy Clay Unicorn</t>
  </si>
  <si>
    <t>Set Masa PAULINDA Monster Back To Life</t>
  </si>
  <si>
    <t>Set Masa PAULINDA Plush Baby</t>
  </si>
  <si>
    <t>Set Masa PAULINDA Rapids Driving</t>
  </si>
  <si>
    <t>Set Masa PAULINDA Robot</t>
  </si>
  <si>
    <t>Set Masa PAULINDA Sweety Style</t>
  </si>
  <si>
    <t>Set Masa PAULINDA Swing Buddy</t>
  </si>
  <si>
    <t>Set Moldes DIDO x8u. + Masa</t>
  </si>
  <si>
    <t>Set PAULINDA Modeling Art Ciervo</t>
  </si>
  <si>
    <t>Set PAULINDA Modeling Art Unicorn</t>
  </si>
  <si>
    <t xml:space="preserve">FOLIOS Y FUNDAS </t>
  </si>
  <si>
    <t>Folio LUMA Extra Fuerte A4 x10u.</t>
  </si>
  <si>
    <t>Folio LUMA Extra Fuerte Nº3 x10u.</t>
  </si>
  <si>
    <t>Folio LUMA Extra P.P. A4 x100u.</t>
  </si>
  <si>
    <t>Folio LUMA Extra P.P. A4 x10u.</t>
  </si>
  <si>
    <t>Folio LUMA Extra P.P. Nº3 x100u.</t>
  </si>
  <si>
    <t>Folio LUMA Extra P.P. Nº3 x10u.</t>
  </si>
  <si>
    <t>Folio LUMA Extra P.P. Oficio x100u.</t>
  </si>
  <si>
    <t>Folio LUMA Extra P.P. Oficio x10u.</t>
  </si>
  <si>
    <t>Folio LUMA Nº5 x50u.</t>
  </si>
  <si>
    <t>Folio LUMA Nº6 x50u.</t>
  </si>
  <si>
    <t>Folio LUMA Premiun A4 x10u.</t>
  </si>
  <si>
    <t>Folio LUMA Premiun Oficio x10u.</t>
  </si>
  <si>
    <t>Folio LUMA Super A4 x100u.</t>
  </si>
  <si>
    <t>Folio LUMA Super Nº3 x100u.</t>
  </si>
  <si>
    <t>Folio LUMA Super Oficio x100u.</t>
  </si>
  <si>
    <t>Folios MICRO A4 con Señaladores x8u.</t>
  </si>
  <si>
    <t>Folios MICRO Oficio con Señaladores x8u.</t>
  </si>
  <si>
    <t>Funda LUMA para Carpeta x50u.</t>
  </si>
  <si>
    <t>Funda LUMA para Cuaderno x50u.</t>
  </si>
  <si>
    <t>Fundas Pvc para Carpeta Nº3 x10u.</t>
  </si>
  <si>
    <t>Funda PVC para Carpeta LAMA A4 2x40 Clasic 150 Micrones x10u.</t>
  </si>
  <si>
    <t>Funda Pvc para Carpeta de Dibujo n°5 150Mic.x10u.</t>
  </si>
  <si>
    <t>Funda Pvc para Carpeta 3x40 Clasic 150 Micrones x3u.</t>
  </si>
  <si>
    <t>Funda Pvc para Cuaderno 150 Micrones x10u.</t>
  </si>
  <si>
    <t>Funda Pvc para Cuaderno ABC 150 Micrones x10u.</t>
  </si>
  <si>
    <t>Funda PVC para Cuaderno LAMA ABC 150 Micrones x3u.</t>
  </si>
  <si>
    <t>Hoja Pvc 100 Micrones 70 x 50cm. x10u.</t>
  </si>
  <si>
    <t>Rollo Polietileno 60 Micrones x10mts.</t>
  </si>
  <si>
    <t>Rollo Auto Adhesivo SIFAP Transparente 10m. x0,45m</t>
  </si>
  <si>
    <t>Rollo Auto Adhesivo SIFAP Transparente 2m. x0,45m</t>
  </si>
  <si>
    <t xml:space="preserve">CAJA ARCHIVO </t>
  </si>
  <si>
    <t>Caja de Archivo UO Kraft x2cm.</t>
  </si>
  <si>
    <t>Caja de Archivo para Armar Legajo 12 x 38x28cm. x 12cm.</t>
  </si>
  <si>
    <t>Caja de Archivo para Armar L 12 Plástico 38x28x12cm</t>
  </si>
  <si>
    <t>Caja de Archivo para Armar Oficio Plástico xu.36x25x12cm</t>
  </si>
  <si>
    <t>Caja de Archivo A4 Polipropileno con Elástico x2cm.</t>
  </si>
  <si>
    <t>Caja de Archivo A4 Polipropileno con Elástico x4cm.</t>
  </si>
  <si>
    <t>Caja de Archivo Oficio Polipropileno con Elástico x2cm.</t>
  </si>
  <si>
    <t>Caja de Archivo Oficio Polipropileno con Elástico x4cm.</t>
  </si>
  <si>
    <t>Caja Porta Tarjetas 4090</t>
  </si>
  <si>
    <t>Caja Tapa y Base Marrón 42 x 33 x 25cm. x25u.</t>
  </si>
  <si>
    <t xml:space="preserve">GOMA DE BORRAR </t>
  </si>
  <si>
    <t>Goma 2 BANDERAS 5436 Blanca x36u.</t>
  </si>
  <si>
    <t>Goma de Borrar CROC CROC Puzzle Bunny xu.</t>
  </si>
  <si>
    <t>Goma de Borrar PELIKAN Pastel Pote x15u.</t>
  </si>
  <si>
    <t>Goma de Borrar LITTLE MONSTER x20u.</t>
  </si>
  <si>
    <t>Gomas LYRA (Miga de Pan) xu.</t>
  </si>
  <si>
    <t>Goma MAPED Duo x40u.</t>
  </si>
  <si>
    <t>Goma de Borrar MAPED Essentials Soft Pastel xu.</t>
  </si>
  <si>
    <t>Goma de Borrar MAPED Essentials Soft x2u.</t>
  </si>
  <si>
    <t>Goma MAPED Pen Soft Grip Ergonómica Display x15u.</t>
  </si>
  <si>
    <t>Goma MAPED Technic Bolsa x2u.</t>
  </si>
  <si>
    <t>Goma Escolar PIZZINI Colores Surtidos x48u.</t>
  </si>
  <si>
    <t>Gomas 2 BANDERAS 211 Gris y Blanca x36u.</t>
  </si>
  <si>
    <t>Gomas 2 BANDERAS 214 Roja y Azul x40u.</t>
  </si>
  <si>
    <t>Gomas 2 BANDERAS 3036 Blanca x36u.</t>
  </si>
  <si>
    <t>Gomas 2 BANDERAS 3060 Blanca x60u.</t>
  </si>
  <si>
    <t>Gomas 2 BANDERAS 5036 Azul y Blanca x36u.</t>
  </si>
  <si>
    <t>Gomas EZCO Fantasía Pote x36u.</t>
  </si>
  <si>
    <t>Gomas EZCO Fantasía Pote Zoo x36u.</t>
  </si>
  <si>
    <t>Gomas FABER-CASTELL Lapiz 7086 x30u.</t>
  </si>
  <si>
    <t>Gomas FABER-CASTELL Lapiz/Tinta 7082 x30u.</t>
  </si>
  <si>
    <t>Gomas MAPED Mini Technic x36u.</t>
  </si>
  <si>
    <t>Gomas MAPED New Generation xu.</t>
  </si>
  <si>
    <t>Gomas MAPED Technic Dúo x36u.</t>
  </si>
  <si>
    <t>Gomas MAPED Zenoa x15u.</t>
  </si>
  <si>
    <t>Gomas STAEDTLER Lapiz x30u.</t>
  </si>
  <si>
    <t>Gomas STAEDTLER Lapiz/Tinta x30u.</t>
  </si>
  <si>
    <t xml:space="preserve">ABROCHADORAS </t>
  </si>
  <si>
    <t>Abrochadora KANGARO Nº10 Metal</t>
  </si>
  <si>
    <t>Abrochadora KANGARO DS-45L</t>
  </si>
  <si>
    <t>Abrochadora KANGARO Nº10 En</t>
  </si>
  <si>
    <t>Abrochadora KANGARO NOWA 10</t>
  </si>
  <si>
    <t>Abrochadora KANGARO Pinza Nº10</t>
  </si>
  <si>
    <t>Abrochadora KANGARO Pinza Nº45</t>
  </si>
  <si>
    <t>Abrochadora KANGARO Pocket Nº10</t>
  </si>
  <si>
    <t>Abrochadora KANGARO Trendy-10M</t>
  </si>
  <si>
    <t>Abrochadora KANGARO Vertika Nº10</t>
  </si>
  <si>
    <t>Abrochadora MAPED Essentials Mini Metal Nº10</t>
  </si>
  <si>
    <t>Abrochadora MAPED Essentials Pocket Metal Nº10</t>
  </si>
  <si>
    <t>Abrochadora MAPED Essentials Mesa Nº24-26/6</t>
  </si>
  <si>
    <t>Abrochadora MAPED Essentials Pinza Nº24-26/6</t>
  </si>
  <si>
    <t>Abrochadora MAPED Essentials Pinza Nº10</t>
  </si>
  <si>
    <t>Abrochadora MAPED Essentials Nº24/6</t>
  </si>
  <si>
    <t>Abrochadora MAPED Vivo Nº10</t>
  </si>
  <si>
    <t>Abrochadora MIT de Profundidad Nº21/6</t>
  </si>
  <si>
    <t>Abrochadora MIT Hevy Duty 100h.</t>
  </si>
  <si>
    <t>Abrochadora MIT Hevy Duty 240h.</t>
  </si>
  <si>
    <t>Abrochadora MIT Pinza Nº24/6</t>
  </si>
  <si>
    <t>Abrochadora MIT Pinza FX 50 Pastel</t>
  </si>
  <si>
    <t>Abrochadora MIT Pinza FX 50</t>
  </si>
  <si>
    <t>Abrochadora MIT Pinza Nº21/6 Mini</t>
  </si>
  <si>
    <t>Abrochadora MIT Pinza Nº21/6</t>
  </si>
  <si>
    <t>Abrochadora MIT Pinza Nº64</t>
  </si>
  <si>
    <t>Abrochadora MIT Pinza Pintada 50</t>
  </si>
  <si>
    <t>Abrochadora SIMBALL Confort Half/Med Nº24/6 26/6</t>
  </si>
  <si>
    <t>Broches para Abrochadora KARTEC Nº50 x1000u.</t>
  </si>
  <si>
    <t>Broches para Abrochadora KANGARO Nº10 x1000u.</t>
  </si>
  <si>
    <t>Broches para Abrochadora KANGARO Nº26/6 x1000u.</t>
  </si>
  <si>
    <t>Broches para Abrochadora MAPED Nº10 x1000u.</t>
  </si>
  <si>
    <t>Broches para Abrochadora MIT 21/6 x 5000u.</t>
  </si>
  <si>
    <t>Broches para Abrochadora MIT 24/6 x 5000u.</t>
  </si>
  <si>
    <t>Broches para Abrochadora MIT Nº10 x1000u.</t>
  </si>
  <si>
    <t>Broches para Abrochadora MIT Nº21/6 x1000u.</t>
  </si>
  <si>
    <t>Broches para Abrochadora MIT Nº23/10 x1000u.</t>
  </si>
  <si>
    <t>Broches para Abrochadora MIT Nº23/24 x1000u.</t>
  </si>
  <si>
    <t>Broches para Abrochadora MIT Nº23/6 x1000u.</t>
  </si>
  <si>
    <t>Broches para Abrochadora MIT Nº24/6 x1000u.</t>
  </si>
  <si>
    <t>Broches para Abrochadora MIT Nº50 x1000u.</t>
  </si>
  <si>
    <t>Broches para Abrochadora MIT Nº50 x5000u.</t>
  </si>
  <si>
    <t>Broches para Abrochadora MIT Nº64 x1000u.</t>
  </si>
  <si>
    <t>Broches para Abrochadora MIT Nº64 x5000u.</t>
  </si>
  <si>
    <t>Broches para Engrampadora Nº6</t>
  </si>
  <si>
    <t>Broches para Engrampadora Nº8</t>
  </si>
  <si>
    <t>Engrampadora BULIT Pinza</t>
  </si>
  <si>
    <t>Engrampadora BULIT Uso Intensivo</t>
  </si>
  <si>
    <t>Sacabroches KANGARO SR-100</t>
  </si>
  <si>
    <t>Sacabroches KANGARO SR-300</t>
  </si>
  <si>
    <t>Sacabroches MAPED Office</t>
  </si>
  <si>
    <t>Sacabroches MIT</t>
  </si>
  <si>
    <t xml:space="preserve">ALMOHADILLAS, TINTAS Y SELLOS </t>
  </si>
  <si>
    <t>Almohadilla IBICO N°2 xu.</t>
  </si>
  <si>
    <t>Almohadilla IBICO N°3 xu.</t>
  </si>
  <si>
    <t>Almohadilla SEÑORITA Nº1</t>
  </si>
  <si>
    <t>Almohadilla SEÑORITA Nº2</t>
  </si>
  <si>
    <t>Almohadilla SEÑORITA Nº3</t>
  </si>
  <si>
    <t>Almohadilla Plastica Nº2 Tinta Negra</t>
  </si>
  <si>
    <t>Cinta para Máquina Cifra PELIKAN x 1u.</t>
  </si>
  <si>
    <t>Cinta para Máquina de Escribir OLIVETI Combinada</t>
  </si>
  <si>
    <t>Cinta para Máquina de Escribir OLIVETI Negro</t>
  </si>
  <si>
    <t>Rodillo Entintador MOTEX 6/8 Dígitos x20mm.</t>
  </si>
  <si>
    <t>Rodillo Tinta CIFRA IR-40 Negro x6u.</t>
  </si>
  <si>
    <t>Rodillo Tinta CIFRA IR-40 Rojo/Negro x6u.</t>
  </si>
  <si>
    <t>Sello BIN-BIN- Fechador YT-500 3mm. xu.</t>
  </si>
  <si>
    <t>Sello FUN FACE Carita de Animalito xu.</t>
  </si>
  <si>
    <t>Sello IBI Fechador 4mm. xu.</t>
  </si>
  <si>
    <t>Sello de Madera Set x6u. + Almohadilla</t>
  </si>
  <si>
    <t>Sello Rolling STAMP xu.</t>
  </si>
  <si>
    <t>Sello Shiny HANDY STAMP S-722 Pocket xu.</t>
  </si>
  <si>
    <t>Sello Automático SPAZIO Negro 30 x 12mm.</t>
  </si>
  <si>
    <t>Sello Automático SPAZIO Verde 30 x 12mm.</t>
  </si>
  <si>
    <t>Sello Automático SPAZIO Colores Azul 46 x 18mm.</t>
  </si>
  <si>
    <t>Sello Automático SPAZIO Negro 46 x 18mm.</t>
  </si>
  <si>
    <t>Tinta ACRYLIC POP Blanco Frasco x30cc.</t>
  </si>
  <si>
    <t>Tinta ACRYLIC POP Negro Frasco x30cc.</t>
  </si>
  <si>
    <t>Tinta ACRYLIC POP Rojo Frasco x30cc.</t>
  </si>
  <si>
    <t>Tinta China PELIKAN Amarilla x15cc.</t>
  </si>
  <si>
    <t>Tinta China PELIKAN Azul x15cc.</t>
  </si>
  <si>
    <t>Tinta China PELIKAN Blanca x15cc.</t>
  </si>
  <si>
    <t>Tinta China PELIKAN Carmín x15cc.</t>
  </si>
  <si>
    <t>Tinta China PELIKAN Negro x15cc.</t>
  </si>
  <si>
    <t>Tinta China PELIKAN Rojo Bermellón x15cc.</t>
  </si>
  <si>
    <t>Tinta China PELIKAN Verde x15cc.</t>
  </si>
  <si>
    <t>Tinta China STA Amarilla</t>
  </si>
  <si>
    <t>Tinta China STA Blanca</t>
  </si>
  <si>
    <t>Tinta China STA Dorada</t>
  </si>
  <si>
    <t>Tinta China STA Negro</t>
  </si>
  <si>
    <t>Tinta China STA Plateada xu.</t>
  </si>
  <si>
    <t>Tinta China STA Roja</t>
  </si>
  <si>
    <t>Tinta China STA Verde</t>
  </si>
  <si>
    <t>Tinta China STA Violeta</t>
  </si>
  <si>
    <t>Tinta China STA Azul</t>
  </si>
  <si>
    <t>Tinta China STA x1l.</t>
  </si>
  <si>
    <t>Tinta P/Marcadores Permanente TRABI x30cc. Azul</t>
  </si>
  <si>
    <t>Tinta P/Marcadores Permanente TRABI x30cc.Negra</t>
  </si>
  <si>
    <t>Tinta P/Marcadores Permanente TRABI x30cc. Rojo</t>
  </si>
  <si>
    <t>Tinta P/Marcadores Permanente TRABI x30cc. Verde</t>
  </si>
  <si>
    <t>Tinta Para Marcador de Pizarra TRABI Azul x30cc.</t>
  </si>
  <si>
    <t>Tinta para Marcadores para Pizarra TRABI Negra x30cc.</t>
  </si>
  <si>
    <t>Tinta para Marcador para Pizarra TRABI Roja x30cc.</t>
  </si>
  <si>
    <t>Tinta para Marcador para Pizarra TRABI Verde x30cc.</t>
  </si>
  <si>
    <t>Tinta para Sello IBICO Azul x24ml.</t>
  </si>
  <si>
    <t>Tinta para Sello IBICO Negra x24ml.</t>
  </si>
  <si>
    <t>Tinta para Sello PELIKAN Azul x28cc.</t>
  </si>
  <si>
    <t>Tinta para Sello PELIKAN Azul x30cc.</t>
  </si>
  <si>
    <t>Tinta para Sello PELIKAN Negro x28cc.</t>
  </si>
  <si>
    <t>Tinta para Sello PELIKAN Rojo x30cc.</t>
  </si>
  <si>
    <t>Tinta para Sello PELIKAN Violeta x30cc.</t>
  </si>
  <si>
    <t>Tinta para Sello STA Azul x50cc.</t>
  </si>
  <si>
    <t>Tinta para Sello STA Negro x50cc.</t>
  </si>
  <si>
    <t>Tinta para Sello STA Rojo x50cc.</t>
  </si>
  <si>
    <t>Tinta para Sello STA Verde x50cc.</t>
  </si>
  <si>
    <t>Tinta para Sello STA Violeta x50cc.</t>
  </si>
  <si>
    <t xml:space="preserve">PERFORADORAS </t>
  </si>
  <si>
    <t>Perforadora MIT Scroll3</t>
  </si>
  <si>
    <t>Perforadora Artística Bear 1 xu.</t>
  </si>
  <si>
    <t>Perforadora Artística Bee 2 xu.</t>
  </si>
  <si>
    <t>Perforadora Artística Boy Angel xu.</t>
  </si>
  <si>
    <t>Perforadora Artística Circulo 1.5 xu.</t>
  </si>
  <si>
    <t>Perforadora Artística Circulo 2.5 xu.</t>
  </si>
  <si>
    <t>Perforadora Artística Circulo 3 xu.</t>
  </si>
  <si>
    <t>Perforadora Artística Cochecito 3 xu.</t>
  </si>
  <si>
    <t>Perforadora Artística Dolphin 2 xu.</t>
  </si>
  <si>
    <t>Perforadora Artística Flor 2 xu.</t>
  </si>
  <si>
    <t>Perforadora Artística Maple Leaf xu.</t>
  </si>
  <si>
    <t>Perforadora Artística Oak Leaf 3 xu.</t>
  </si>
  <si>
    <t>Perforadora Artística Palm Tree2 xu.</t>
  </si>
  <si>
    <t>Perforadora Artística Paw xu.</t>
  </si>
  <si>
    <t>Perforadora Artística Rabbit xu.</t>
  </si>
  <si>
    <t>Perforadora Artística Shamrock 2 xu.</t>
  </si>
  <si>
    <t>Perforadora Artística Train xu.</t>
  </si>
  <si>
    <t>Perforadora con Forma Craft Fir Tree 1</t>
  </si>
  <si>
    <t>Perforadora Goma Eva Flor 15</t>
  </si>
  <si>
    <t>Perforadora Goma Eva Hoja Arce</t>
  </si>
  <si>
    <t>Perforadora Goma Eva Margarita</t>
  </si>
  <si>
    <t>Perforadora Goma Eva Pino</t>
  </si>
  <si>
    <t>Perforadora Guardas Flowers xu.</t>
  </si>
  <si>
    <t>Perforadora Guardas Hawaiian Lei xu.</t>
  </si>
  <si>
    <t>Perforadora Guardas Princess xu.</t>
  </si>
  <si>
    <t>Perforadora Guardas Stars xu.</t>
  </si>
  <si>
    <t>Perforadora HOOBN 12hj. Con Guia xu.</t>
  </si>
  <si>
    <t>Perforadora KANGARO DP-280</t>
  </si>
  <si>
    <t>Perforadora KANGARO DP-480</t>
  </si>
  <si>
    <t>Perforadora Kangaro One Hole 45mm.</t>
  </si>
  <si>
    <t>Perforadora KANGARO para Perforar 10h.</t>
  </si>
  <si>
    <t>Perforadora KANGARO para Perforar 20h.</t>
  </si>
  <si>
    <t>Perforadora MAPED para Perforar 10-12h.</t>
  </si>
  <si>
    <t>Perforadora MAPED para Perforar 20-25h.</t>
  </si>
  <si>
    <t>Perforadora MAPED para Perforar 30-35h.</t>
  </si>
  <si>
    <t>Perforadora MAPED Universal para Perforar 35-40h.</t>
  </si>
  <si>
    <t>Perforadora MAPED Universal para 6-8h.</t>
  </si>
  <si>
    <t>Perforadora MIT Chica</t>
  </si>
  <si>
    <t>Perforadora MIT Mediana</t>
  </si>
  <si>
    <t>Perforadora IBICO Pinza para Anillos de Expansión</t>
  </si>
  <si>
    <t xml:space="preserve">VARIOS DE OFICINA </t>
  </si>
  <si>
    <t>Aprieta Papel SIFAP Binder x25mm. x12u.</t>
  </si>
  <si>
    <t>Aprieta Papel SIFAP Binder x32mm. x12u.</t>
  </si>
  <si>
    <t>Aprieta Papel SIFAP Binder x41mm.</t>
  </si>
  <si>
    <t>Aprieta Papel SIFAP Binder x51mm.</t>
  </si>
  <si>
    <t>Aprieta Papel SIFAP Binder x19mm. x12u.</t>
  </si>
  <si>
    <t>Aprieta Papel SIFAP Niquelado con Resorte x100mm.</t>
  </si>
  <si>
    <t>Aprieta Papel SIFAP Niquelado con Resorte x40mm.</t>
  </si>
  <si>
    <t>Aprieta Papel SIFAP Niquelado con Resorte x50mm.</t>
  </si>
  <si>
    <t>Aprieta Papel SIFAP Niquelado con Resorte x75mm.</t>
  </si>
  <si>
    <t>Bandeja para Papel A4 Negro</t>
  </si>
  <si>
    <t>Bandeja para Papel Oficio con 2 Pisos con Bisagra</t>
  </si>
  <si>
    <t>Bandeja para Papel Oficio 3 Pisos con Bisagra</t>
  </si>
  <si>
    <t>Bandeja para Papel Oficio Humo</t>
  </si>
  <si>
    <t>Bandeja para Papel Oficio Negro</t>
  </si>
  <si>
    <t>Binder MOOVING Frasco 25mm.</t>
  </si>
  <si>
    <t>Cera Dáctilar D2 x14g.</t>
  </si>
  <si>
    <t>Cesto Redondo Color Negro xu.</t>
  </si>
  <si>
    <t>Cesto Papelero Plástico PIZZINI</t>
  </si>
  <si>
    <t>Clava Papel Con Base Metal Pintada</t>
  </si>
  <si>
    <t>Pincha Papel Con Base Plastica x14cm.</t>
  </si>
  <si>
    <t>Cofre Guardavalores Azul 20 x 16 x 9cm.</t>
  </si>
  <si>
    <t>Cofre Guardavalores Gris 20 x 16 x 9cm.</t>
  </si>
  <si>
    <t>Cofre Guardavalores Rojo 20 x 16 x 9cm.</t>
  </si>
  <si>
    <t>Fichero Metálico ACRIMET con Tapa Nº3 5 x 8cm.</t>
  </si>
  <si>
    <t>Fichero Metálico Nº3 5 x 8cm.</t>
  </si>
  <si>
    <t>Mojadedos ALFA Pvc (Goma) xu.</t>
  </si>
  <si>
    <t>Mojadedos SIFAP Plástico Black &amp; White</t>
  </si>
  <si>
    <t>Mojadedos SIFAP Plástico Nº2</t>
  </si>
  <si>
    <t>Kit MOOVING MAW Mania 2 En Uno Orange</t>
  </si>
  <si>
    <t>Organizador Escritorio Quali DELI Metalico Malla 215 x 75 x 53 mm.</t>
  </si>
  <si>
    <t>Organizador de Escritorio Color Negro xu.</t>
  </si>
  <si>
    <t>Porta Clips Acrílico Grande</t>
  </si>
  <si>
    <t>Porta Lapices Simple DELI Metálico Malla 91 mm x 98 mm Colores Surtidos</t>
  </si>
  <si>
    <t>Porta Lápices DELI Escolar Manzana 90x79mm. 2 Colores</t>
  </si>
  <si>
    <t>Porta Lapices Simple DELI Metalico Malla 91 mm x 98 mm</t>
  </si>
  <si>
    <t>Porta Lapiz HOOBN Blanco y Negro xu.</t>
  </si>
  <si>
    <t>Portalapiz PIZZINI Circular Negro</t>
  </si>
  <si>
    <t>Porta Taco + Porta Tarjetas xu.</t>
  </si>
  <si>
    <t>Porta Tarjetas P/40 Chico x 10 x 8 cm.</t>
  </si>
  <si>
    <t>Set de Escritorio MARTIZ con Porta Cinta Chico x15 Piezas</t>
  </si>
  <si>
    <t>Set de Escritorio MARTIZ con Porta Cinta Grande x15 Piezas</t>
  </si>
  <si>
    <t xml:space="preserve">PORTA TACOS - TACOS </t>
  </si>
  <si>
    <t>Banderitas Autoadhesivas TALBOT x 45x12mm+45x25mm x 20 Hojas x 4 Colores</t>
  </si>
  <si>
    <t>Banderita Autoadhesiva DELI 25x28mm. x20x5 Colores Pastel</t>
  </si>
  <si>
    <t>Banderita Autoadhesiva DELI 44x25mm. x 20x5 Colores</t>
  </si>
  <si>
    <t>Banderita Autoadhesiva DELI 44x25mm.x 50x2 Colores</t>
  </si>
  <si>
    <t>Banderita Autoadhesiva DELI 45x28mm. x20x5 Colores Pastel</t>
  </si>
  <si>
    <t>Banderita Autoadhesiva DELI Con Dispenser x20u.x5 Colores Pastel</t>
  </si>
  <si>
    <t>Banderita Autoadhesiva DELI Traslúcida 44x25mm. x 20x5 Colores</t>
  </si>
  <si>
    <t>Banderita DELI Colores Fancy 5 x 30 Hojas</t>
  </si>
  <si>
    <t>Banderita Fluo LAPIZ STICKY NOTEx5ux1.2x4.5(36-1200)</t>
  </si>
  <si>
    <t>Banderita MEDORO Fluo 1.2 x 4.5cm. x5u.</t>
  </si>
  <si>
    <t>Banderitas Autoadhesivas SIMBALL Fluo 48 x12mm. x20h. 5 Colores</t>
  </si>
  <si>
    <t>Display Binder Clips MOOVING HARRY POTTER x 25mm. x6u.</t>
  </si>
  <si>
    <t>Display Binder Clips MOOVING MAW Pastel x 19mm. x12u.</t>
  </si>
  <si>
    <t>Display Binder Clips MOOVING MAW Pastel x 25mm. x6u.</t>
  </si>
  <si>
    <t>Dispenser Banderitas Señaladores MOOVING MAW Mania Anchas x60u.</t>
  </si>
  <si>
    <t>MOOVING Fun Push Pins MAW Pastel Diseños Indistintos x50u.</t>
  </si>
  <si>
    <t>MOOVING Notes Disney 100 A5 Tapa Dura Rayado</t>
  </si>
  <si>
    <t>MOOVING Notes Harry Potter A5 Tapa Dura Rayado</t>
  </si>
  <si>
    <t>MOOVING Notes Looney Tones A5 Tapa Dura Rayado</t>
  </si>
  <si>
    <t>MOOVING Notes Marvel A5 Tapa Dura Rayado</t>
  </si>
  <si>
    <t>MOOVING Notes Mickey Mouse A5 Tapa Dura Rayado</t>
  </si>
  <si>
    <t>MOOVING Notes Minnie Mouse A5 Tapa Dura Rayado</t>
  </si>
  <si>
    <t>MOOVING Notes Rainbow A5 Tapa Dura Rayado</t>
  </si>
  <si>
    <t>Nota Autoadhesiva 76x76mm. x 25x4 Colores Pastel</t>
  </si>
  <si>
    <t>Nota Autoadhesiva 76x51mm. Amarillas</t>
  </si>
  <si>
    <t>Nota Autoadhesiva 76x51mm. Full Amarillas</t>
  </si>
  <si>
    <t>Nota Autoadhesiva 76x76mm. Amarillas</t>
  </si>
  <si>
    <t>Nota Autoadhesiva 76x76mm. Fluo</t>
  </si>
  <si>
    <t>Nota Autoadhesiva 76x76mm. Neon Shape Estrella</t>
  </si>
  <si>
    <t>Nota Autoadhesiva 76x76mm. Neón Flecha</t>
  </si>
  <si>
    <t>Nota Autoadhesiva 76x76mm. x 25x4 Colores Fluo</t>
  </si>
  <si>
    <t>Notas Adhesivas DELI Escolares Tematica Frutas 4 Diseños</t>
  </si>
  <si>
    <t>Notas Adhesivas DELI Escolares Set</t>
  </si>
  <si>
    <t>Notas Adhesivas DELI Escolares x30 Hojas Neón</t>
  </si>
  <si>
    <t>Notas Autoadhesivas EZCO 40x50mm.</t>
  </si>
  <si>
    <t>Notas Autoadhesivas EZCO 75x75mm.</t>
  </si>
  <si>
    <t>Paper Clips MOOVING MAW Pastel Mickey Mouse con Forma x6u.</t>
  </si>
  <si>
    <t>Porta Taco Plástico 9 x 9cm. Negro</t>
  </si>
  <si>
    <t>Porta Taco Plástico 9 x 9cm. Verde Pastel</t>
  </si>
  <si>
    <t>Porta Taco Plástico 9 x 9cm. Violeta Pastel</t>
  </si>
  <si>
    <t>Señaladores de Página EZCO Neón xu.</t>
  </si>
  <si>
    <t>Notas Adhesivas MOOVING MAW Mania 50 x 75mm. x100h.</t>
  </si>
  <si>
    <t>Notas Adhesivas MOOVING MAW Mania Shaped Sticky Notes Mickey &amp; Minnie xu.</t>
  </si>
  <si>
    <t>Notas Adhesivas MOOVING MAW Mania Paper Flags Mickey &amp; Minnie xu.</t>
  </si>
  <si>
    <t>Sticky Notes MOOVING Quitapesares x20hj. x45x50mm.</t>
  </si>
  <si>
    <t>Sticky Notes MOOVING Como Quieres xu.</t>
  </si>
  <si>
    <t>Taco Blanco 9 x 9cm. x400h.</t>
  </si>
  <si>
    <t>Taco Multicolor 9 x 9cm. x400h.</t>
  </si>
  <si>
    <t>Taco Adhesivo 4 Col 38x50 (4x50 hojas)</t>
  </si>
  <si>
    <t>Taco Adhesivo TEK BOND 5 Col 76x76 (5x90 hojas)</t>
  </si>
  <si>
    <t>Taco Adhesivo TEK BOND Amarillo 76x102 100 hojas</t>
  </si>
  <si>
    <t>Taco Adhesivo TEK BOND Amarillo 76x102</t>
  </si>
  <si>
    <t>Taco Adhesivo TEK BOND Amarillo 76x76</t>
  </si>
  <si>
    <t>Taco Adhesivo TEK BOND Azul 76x76 45 hojas</t>
  </si>
  <si>
    <t>Taco Adhesivo TEK BOND Naranja 76x102 90 hojas</t>
  </si>
  <si>
    <t>Taco Adhesivo TEK BOND Naranja 76x76 45 hojas</t>
  </si>
  <si>
    <t>Taco Adhesivo TEK BOND Rosa 76X102 90 hojas</t>
  </si>
  <si>
    <t>Taco Adhesivo TEK BOND Rosa 76X76 45 hojas</t>
  </si>
  <si>
    <t>Taco Adhesivo TEK BOND Verde 76X102 90hojas</t>
  </si>
  <si>
    <t>Taco Adhesivo TEK BOND Verde 76x76 45 hojas</t>
  </si>
  <si>
    <t>Taco Autoadhesivo MEDORO Fluo 7.5 x 7.5cm. x200h.</t>
  </si>
  <si>
    <t>Taco Autoadhesivo MEDORO Pastel 7.5 x 7.5cm. x200h.</t>
  </si>
  <si>
    <t>Taco Autoadhesivo ONIX Pastel 50 x 75cm. x100h. Amarillo</t>
  </si>
  <si>
    <t>Taco Autoadhesivo SPAZIO Fluo 75 x 75cm. Verde xu.</t>
  </si>
  <si>
    <t>Taco Autoadhesivo SPAZIO Fluo 75 x 75cm. x320h.</t>
  </si>
  <si>
    <t xml:space="preserve">CARPETAS </t>
  </si>
  <si>
    <t>Bibliorato Pvc A4 Lomo Ancho Azul</t>
  </si>
  <si>
    <t>Bibliorato Pvc A4 Lomo Ancho Negro</t>
  </si>
  <si>
    <t>Bibliorato Pvc A4 Lomo Ancho Naranja</t>
  </si>
  <si>
    <t>Bibliorato Pvc A4 Lomo Ancho Rojo</t>
  </si>
  <si>
    <t>Bibliorato Pvc A4 Lomo Angosto Azul</t>
  </si>
  <si>
    <t>Bibliorato Pvc A4 Lomo Angosto Negro</t>
  </si>
  <si>
    <t>Bibliorato Pvc A4 Lomo Angosto Rojo</t>
  </si>
  <si>
    <t>Bibliorato Pvc A4 Lomo Angosto Verde</t>
  </si>
  <si>
    <t>Bibliorato Pvc A4 Pastel</t>
  </si>
  <si>
    <t>Bibliorato Pvc Oficio Lomo Ancho Amarillo</t>
  </si>
  <si>
    <t>Bibliorato Pvc Oficio Lomo Ancho Azul</t>
  </si>
  <si>
    <t>Bibliorato Pvc Oficio Lomo Ancho Negro</t>
  </si>
  <si>
    <t>Bibliorato Pvc Oficio Lomo Ancho Rojo</t>
  </si>
  <si>
    <t>Bibliorato Pvc Oficio Lomo Ancho Verde</t>
  </si>
  <si>
    <t>Bibliorato Pvc Oficio Lomo Angosto Azul</t>
  </si>
  <si>
    <t>Bibliorato Pvc Oficio Lomo Angosto Negro</t>
  </si>
  <si>
    <t>Bibliorato Pvc Oficio Lomo Angosto Rojo</t>
  </si>
  <si>
    <t>Bibliorato Pvc Oficio Lomo Angosto Verde</t>
  </si>
  <si>
    <t>Bibliorato Esquela Forrado Negro x75mm.</t>
  </si>
  <si>
    <t>Bibliorato Esquela Forrado Naranja x75mm.</t>
  </si>
  <si>
    <t>Bibliorato Esquela Forrado Rojo x75mm.</t>
  </si>
  <si>
    <t>Bibliorato Esquela Forrado Verde x75mm.</t>
  </si>
  <si>
    <t>Bibliorato Pvc A4 Lomo Ancho Amarillo</t>
  </si>
  <si>
    <t>Bibliorato Pvc A4 Lomo Ancho Verde</t>
  </si>
  <si>
    <t>Bibliorato Pvc A4 Lomo Ancho Violeta</t>
  </si>
  <si>
    <t>Bibliorato Pvc Oficio Ancho Blanco</t>
  </si>
  <si>
    <t>Bibliorato Pvc Oficio Lomo Ancho Naranja</t>
  </si>
  <si>
    <t>Bibliorato Pvc Oficio Lomo Ancho Violeta</t>
  </si>
  <si>
    <t>Bibliorato Registrador Carta/A4</t>
  </si>
  <si>
    <t>Bibliorato Registrador Esquela</t>
  </si>
  <si>
    <t>Bibliorato Registrador Oficio</t>
  </si>
  <si>
    <t>Carpeta 3 Solapas Ficha 55 Amarillo xu.</t>
  </si>
  <si>
    <t>Carpeta 3 Solapas Ficha 55 Celeste xu.</t>
  </si>
  <si>
    <t>Carpeta 3 Solapas Ficha 55 Naranja xu.</t>
  </si>
  <si>
    <t>Carpeta 3 Solapas Ficha 55 Rosa xu.</t>
  </si>
  <si>
    <t>Carpeta 3 Solapas Ficha 55 Verde xu.</t>
  </si>
  <si>
    <t>Carpeta A4 3 Solapas x30u.</t>
  </si>
  <si>
    <t>Carpeta A4 AVIOS Fibra x40mm. Negro</t>
  </si>
  <si>
    <t>Carpeta A5 3 Solapas x30u.</t>
  </si>
  <si>
    <t>Carpeta A4 Tipo ''L'' Pastel Surtido xu.</t>
  </si>
  <si>
    <t>Carpeta VELOX Ficha 55 - Color: Amarillo xu.</t>
  </si>
  <si>
    <t>Carpeta VELOX Ficha 55 - Color: Celeste xu.</t>
  </si>
  <si>
    <t>Carpeta VELOX Ficha 55 - Color: NARANJA xu.</t>
  </si>
  <si>
    <t>Carpeta VELOX Ficha 55 - Color: Rosa xu.</t>
  </si>
  <si>
    <t>Carpeta VELOX Ficha 55 - Color: Verde xu.</t>
  </si>
  <si>
    <t>Carpeta 2 Anillos Oficio UO Pvc Negro</t>
  </si>
  <si>
    <t>Carpeta 2 Anillos Oficio UO Pvc Verde</t>
  </si>
  <si>
    <t>Carpeta 2 Anillos PVC UTIL OF A4 Amarillo x40mm.</t>
  </si>
  <si>
    <t>Carpeta 2 Anillos PVC UTIL OF A4 Naranja x40mm.</t>
  </si>
  <si>
    <t>Carpeta 2 Anillos PVC UTIL OF Oficio Amarillo x40mm.</t>
  </si>
  <si>
    <t>Carpeta 2 Anillos PVC UTIL OF Oficio Azul x40mm.</t>
  </si>
  <si>
    <t>Carpeta 2 Anillos PVC UTIL OF Oficio Naranja x40mm.</t>
  </si>
  <si>
    <t>CARP.2 ANIL.40MM PVC UO OFICIO ROJO(20)</t>
  </si>
  <si>
    <t>Carpeta 2 Anillos PVC UTIL OF Oficio Verde Manzana x40mm.</t>
  </si>
  <si>
    <t>Carpeta 2 Anillos PVC UTIL OF Oficio Verde x40mm.</t>
  </si>
  <si>
    <t>Carpeta 2 Anillos PVC UTIL OF Oficio Violeta x40mm.</t>
  </si>
  <si>
    <t>Carpeta 2 Anillos Oficio Fibra 4.0</t>
  </si>
  <si>
    <t>Carpeta 2 Anillos A4 de Cartón ME Milo</t>
  </si>
  <si>
    <t>Carpeta LAMA 2 Anillos Oficio Con Cierre</t>
  </si>
  <si>
    <t>Carpeta 2 Anillos Polipropileno A4</t>
  </si>
  <si>
    <t>Carpeta 2 Anillos Polipropileno Oficio</t>
  </si>
  <si>
    <t>Carpeta 3 Anillos de Cartón ASAMBLEA Geometrico 2</t>
  </si>
  <si>
    <t>Carpeta 3 Anillos de Cartón ASAMBLEA Very Glam 2</t>
  </si>
  <si>
    <t>Carpeta Nº3 REXON con Anillos Glitter Film</t>
  </si>
  <si>
    <t>Carpeta 3 Anillos Fibra Económica</t>
  </si>
  <si>
    <t>Carpeta LAMA 3 Anillos Polipropileno Fucsia</t>
  </si>
  <si>
    <t>Carpeta LAMA 3 Anillos Polipropileno Negro</t>
  </si>
  <si>
    <t>Carpeta LAMA 3 Anillos Polipropileno Surtido Pastel</t>
  </si>
  <si>
    <t>Carpeta LAMA 3 Anillos Polipropileno Turquesa</t>
  </si>
  <si>
    <t>Carpeta LAMA 3 Anillos Polipropileno Verde Manzana</t>
  </si>
  <si>
    <t>Carpeta LAMA 3 Anillos Polipropileno Violeta</t>
  </si>
  <si>
    <t>Carpeta 3 Anillos AVIOS Pvc Negro</t>
  </si>
  <si>
    <t>Carpeta 3 Anillos AVIOS Pvc Naranja</t>
  </si>
  <si>
    <t>Carpeta 3 Anillos AVIOS Pvc Roja</t>
  </si>
  <si>
    <t>Carpeta 3 Anillos AVIOS Pvc Verde</t>
  </si>
  <si>
    <t>Carpeta Escolar 3 Anillos x40cm. Fantasía Auto</t>
  </si>
  <si>
    <t>Carpeta Escolar 3 Anillos x40cm. Fantasía California</t>
  </si>
  <si>
    <t>Carpeta CARTONE Nº3 Anillas Glamour Metalizada xu.</t>
  </si>
  <si>
    <t>Carpeta CARTONE Nº3 Anillas Indian Style xu.</t>
  </si>
  <si>
    <t>Carpeta ASAMBLEA N°3 Anillos Unicorns 2 xu.</t>
  </si>
  <si>
    <t>Carpeta 3 Solapas Amarilla Con Elastico xu.</t>
  </si>
  <si>
    <t>Carpeta 3 Solapas Azul Con Elastico xu.</t>
  </si>
  <si>
    <t>Carpeta OFICIO 3 Solapas Born To Die xu.</t>
  </si>
  <si>
    <t>Carpeta 3 Solapas con Elastico Prespan Pastel Colores Surtidos xu.</t>
  </si>
  <si>
    <t>Carpeta OFICIO 3 Solapas California Surfer xu.</t>
  </si>
  <si>
    <t>Carpeta 3 Solapas Celeste Con Elastico xu.</t>
  </si>
  <si>
    <t>Carpeta 3 Solapas Fucsia Con Elastico xu.</t>
  </si>
  <si>
    <t>Carpeta OFICIO 3 Solapas Girl Power xu.</t>
  </si>
  <si>
    <t>Carpeta 3 Solapas Gris Con Elastico xu.</t>
  </si>
  <si>
    <t>Carpeta OFICIO 3 Solapas Sunny Days xu.</t>
  </si>
  <si>
    <t>Carpeta 3 Solapas Negra Con Elastico xu.</t>
  </si>
  <si>
    <t>Carpeta 3 Solapas Naranja Con Elastico xu.</t>
  </si>
  <si>
    <t>Carpeta 3 Solapas Oficio Azul xu.</t>
  </si>
  <si>
    <t>Carpeta 3 Solapas Roja Con Elastico xu.</t>
  </si>
  <si>
    <t>Carpeta 3 Solapas Rosa Con Elastico xu.</t>
  </si>
  <si>
    <t>Carpeta OFICIO 3 Solapas So Cute xu.</t>
  </si>
  <si>
    <t>Carpeta OFICIO 3 Solapas Todo con Amor xu.</t>
  </si>
  <si>
    <t>Carpeta OFICIO 3 Solapas Live Laugh Love xu.</t>
  </si>
  <si>
    <t>Carpeta 3 Solapas Verde Con Elastico xu.</t>
  </si>
  <si>
    <t>Carpeta 3 Solapas Violeta Con Elastico xu.</t>
  </si>
  <si>
    <t>Carpeta 3 Anillos de Cartón Económica Moto</t>
  </si>
  <si>
    <t>Carpeta 3 Solapas A4 con Elástico Pvc</t>
  </si>
  <si>
    <t>Carpeta 3 Solapas Oficio con Elástico Pvc</t>
  </si>
  <si>
    <t>Carpeta 2x40 ASAMBLEA Escuderia 2 xu.</t>
  </si>
  <si>
    <t>Carpeta 2x40 ASAMBLEA Girl Power xu.</t>
  </si>
  <si>
    <t>Carpeta 2x40 ASAMBLEA Glamour Metalizada xu.</t>
  </si>
  <si>
    <t>Carpeta A4 con 10 Folios</t>
  </si>
  <si>
    <t>Carpeta Oficio con 10 Folios</t>
  </si>
  <si>
    <t>Carpeta A4 con 20 Folios</t>
  </si>
  <si>
    <t>Carpeta Oficio con 20 Folios</t>
  </si>
  <si>
    <t>Carpeta A4 con 30 Folios</t>
  </si>
  <si>
    <t>Carpeta Oficio con 30 Folios</t>
  </si>
  <si>
    <t>Carpeta A4 con 40 Folios</t>
  </si>
  <si>
    <t>Carpeta Oficio con 40 Folios</t>
  </si>
  <si>
    <t>Carpeta A4 con 60 Folios</t>
  </si>
  <si>
    <t>Carpeta Oficio con 60 Folios</t>
  </si>
  <si>
    <t>Carpeta Nº3 con Cordón Polipropileno</t>
  </si>
  <si>
    <t>Carpeta LAMA Nº3 con Cordón Polipropileno Surtido Cristal</t>
  </si>
  <si>
    <t>Carpeta LAMA Nº3 con Cordón Polipropileno Surtido Neón</t>
  </si>
  <si>
    <t>Carpeta LAMA Nº3 con Cordón PolipropilenoSurtido Pastel</t>
  </si>
  <si>
    <t>Carpeta Nº5 con Cordón de Cartón Licencia Marvel</t>
  </si>
  <si>
    <t>Carpeta Nº5 con Cordón de Cartón Licencia Merlina</t>
  </si>
  <si>
    <t>Carpeta Nº5 con Cordón de Cartón Licencia Snoopy</t>
  </si>
  <si>
    <t>Carpeta Nº5 con Cordón de Cartón Licencia Star Wars</t>
  </si>
  <si>
    <t>Carpeta Nº5 con Cordón de Cartón Licencia Stranger Things</t>
  </si>
  <si>
    <t>Carpeta Nº5 con Cordón de Cartón Licencia Ultra Zombies</t>
  </si>
  <si>
    <t>Carpeta Nº3 con Cordón ASAMBLEA Motos</t>
  </si>
  <si>
    <t>Carpeta Nº3 con Cordón de Cartón Licencia Fortnite</t>
  </si>
  <si>
    <t>Carpeta Nº3 con Cordón de Cartón Licencia Line Harry Potter</t>
  </si>
  <si>
    <t>Carpeta Nº3 con Cordón de Cartón Licencia SpiderMan</t>
  </si>
  <si>
    <t>Carpeta Nº3 con Cordón de Cartón Licencia Wonder Woman</t>
  </si>
  <si>
    <t>Carpeta Nº5 con Cordón de Cartón Licencia SpiderMan</t>
  </si>
  <si>
    <t>Carpeta Nº3 con Cordón Fibra</t>
  </si>
  <si>
    <t>Carpeta Nº5 con Cordón Fibra</t>
  </si>
  <si>
    <t>Carpeta LAMA Nº5 con Cordón Polipropileno Surtido Neón</t>
  </si>
  <si>
    <t>Carpeta LAMA Nº5 con Cordón Polipropileno Surtido Pastel</t>
  </si>
  <si>
    <t>Carpeta Nº3 con Cordón UO Pvc Rojo</t>
  </si>
  <si>
    <t>Carpeta Nº3 con Cordón UO Pvc Escolar xu.</t>
  </si>
  <si>
    <t>Carpeta Nº3 con Cordón UO Pvc Negro</t>
  </si>
  <si>
    <t>Carpeta Nº5 con Cordón UO Pvc Escolar xu.</t>
  </si>
  <si>
    <t>Carpeta con Elástico UO Fibra Negra 35 x 50cm.</t>
  </si>
  <si>
    <t>Carpeta 3 Solapas Oficio N°6 con elastico Licencia Quitapesares</t>
  </si>
  <si>
    <t>Carpeta 3 Solapas Oficio con Elástico Estampada</t>
  </si>
  <si>
    <t>Carpeta 3 Solapas Oficio con Elástico Licencia AFA Selección</t>
  </si>
  <si>
    <t>Carpeta 3 Solapas Oficio con Elástico Licencia Como Quieres...</t>
  </si>
  <si>
    <t>Carpeta 3 Solapas Oficio con Elástico Licencia Disney 100</t>
  </si>
  <si>
    <t>Carpeta 3 Solapas Oficio con Elástico Licencia FAB</t>
  </si>
  <si>
    <t>Carpeta 3 Solapas Oficio con Elástico Licencia Golden Rainbow</t>
  </si>
  <si>
    <t>Carpeta 3 Solapas Oficio con Elástico Licencia Jurassic World</t>
  </si>
  <si>
    <t>Carpeta 3 Solapa Oficio con elastico Marvel</t>
  </si>
  <si>
    <t>Carpeta 3 Solapas Oficio con Elástico Licencia Mickey</t>
  </si>
  <si>
    <t>Carpeta 3 Solapas Oficio con Elástico Licencia Quitapesares</t>
  </si>
  <si>
    <t>Carpeta 3 Solapas Oficio con Elástico Licencia Rápidos y Furiosos</t>
  </si>
  <si>
    <t>Carpeta 3 Solapas Oficio con Elástico Licencia Spider Man</t>
  </si>
  <si>
    <t>Carpeta 3 Solapas Oficio con Elástico Liso Flúo</t>
  </si>
  <si>
    <t>Carpeta Nº6 con Elástico Prespan Amarilla 35 x 50cm.</t>
  </si>
  <si>
    <t>Carpeta Nº6 con Elástico Prespan Azul 35 x 50cm.</t>
  </si>
  <si>
    <t>Carpeta Nº6 con Elástico Prespan Celeste 35 x 50cm.</t>
  </si>
  <si>
    <t>Carpeta Nº6 con Elástico Prespan Fucsia 35 x 50cm.</t>
  </si>
  <si>
    <t>Carpeta Nº6 con Elástico Prespan Marrón 35 x 50cm.</t>
  </si>
  <si>
    <t>Carpeta Nº6 con Elástico Prespan Negra 35 x 50cm.</t>
  </si>
  <si>
    <t>Carpeta Nº6 con Elástico Prespan Naranja 35 x 50cm.</t>
  </si>
  <si>
    <t>Carpeta Nº6 con Elástico Prespan Pastel 35 x 50cm.</t>
  </si>
  <si>
    <t>Carpeta Nº6 con Elástico Prespan Roja 35 x 50cm.</t>
  </si>
  <si>
    <t>Carpeta Nº6 con Elástico Prespan Rosa 35 x 50cm.</t>
  </si>
  <si>
    <t>Carpeta Nº6 con Elástico Prespan Verde 35 x 50cm.</t>
  </si>
  <si>
    <t>Carpeta Nº6 con Elástico Prespan Violeta 35 x 50cm.</t>
  </si>
  <si>
    <t>Carpeta A4 con Elástico Prespan Marrón</t>
  </si>
  <si>
    <t>Carpeta Oficio con Elástico Prespan Marrón</t>
  </si>
  <si>
    <t>Carpeta 2 Solapas A4 Cartulina Premiun Bordó</t>
  </si>
  <si>
    <t>Carpeta 2 Solapas A4 Cartulina Premiun Gris</t>
  </si>
  <si>
    <t>Carpeta 2 Solapas A4 Cartulina Premiun Azul</t>
  </si>
  <si>
    <t>Carpeta 2 Solapas A4 Cartulina Premiun Negro</t>
  </si>
  <si>
    <t>Carpeta 2 Solapas A4 Cartulina Premiun Naranja</t>
  </si>
  <si>
    <t>Carpeta 2 Solapas A4 Cartulina Premiun Rojo</t>
  </si>
  <si>
    <t>Carpeta 2 Solapas A4 Cartulina Amarillo</t>
  </si>
  <si>
    <t>Carpeta 2 Solapas A4 Cartulina Celeste</t>
  </si>
  <si>
    <t>Carpeta 2 Solapas A4 Cartulina Rosa</t>
  </si>
  <si>
    <t>Carpeta Carátula Cartulina Amarillo</t>
  </si>
  <si>
    <t>Carpeta Carátula Cartulina Rosa</t>
  </si>
  <si>
    <t>Carpeta Carátula Cartulina Verde</t>
  </si>
  <si>
    <t>Carpeta Cartulina Veloz Verde</t>
  </si>
  <si>
    <t>Carpeta Carátula Colgante Cartulina 5 Posiciones Móviles</t>
  </si>
  <si>
    <t>Carpeta Colgante Nepaco Amarillo x 25 unidades</t>
  </si>
  <si>
    <t>Carpeta Colgante Nepaco Azul Marino x 25 unidades</t>
  </si>
  <si>
    <t>Carpeta Colgante Nepaco Roja x 25 unidades</t>
  </si>
  <si>
    <t>Carpeta Colgante Nepaco Verde x 25 unidades</t>
  </si>
  <si>
    <t>Carpeta DELI Presentación A4 PP 2 Bolsillos Colores Surtidos</t>
  </si>
  <si>
    <t>Carpeta Nº5 de Cartón Licencia Dragon Ball</t>
  </si>
  <si>
    <t>Carpeta Nº5 de Cartón Licencia Fortnite</t>
  </si>
  <si>
    <t>Carpeta Nº5 de Cartón Licencia Harry Potter</t>
  </si>
  <si>
    <t>Carpeta Nº5 de Cartón Licencia Pusheen</t>
  </si>
  <si>
    <t>Carpeta Esquela 2 x 30cm. Fibra Negra xu.</t>
  </si>
  <si>
    <t>Carpeta Frente Cristal Base Opaca A4 Pastel xu.</t>
  </si>
  <si>
    <t>Carpeta Interior Cartulina Ladrillo</t>
  </si>
  <si>
    <t>Carpeta Kismet A4</t>
  </si>
  <si>
    <t>Carpeta Kismet Oficio</t>
  </si>
  <si>
    <t>Carpeta Legajo Personal Milenium x25u</t>
  </si>
  <si>
    <t>Carpeta ASAMBLEA Nº3 Motos xu.</t>
  </si>
  <si>
    <t>Carpeta ASAMBLEA Nº3 Pastel Stamping xu.</t>
  </si>
  <si>
    <t>Carpeta ASAMBLEA Nº3 Stay Wild xu.</t>
  </si>
  <si>
    <t>Carpeta ASAMBLEA Nº3 Urban Style xu.</t>
  </si>
  <si>
    <t>Carpeta Oficio AVIOS Fibra 2x40 Negro xu.</t>
  </si>
  <si>
    <t>Carpeta Doble Oficio MOOVING Nº6 3 Solapas Pastel</t>
  </si>
  <si>
    <t>Carpeta de Presentación A4 Swing Clip</t>
  </si>
  <si>
    <t>Carpeta de Presentación Oficio Swing Clip</t>
  </si>
  <si>
    <t>Carpeta de Presentación A4 con Vaina</t>
  </si>
  <si>
    <t>Carpeta de Presentación Oficio con Vaina</t>
  </si>
  <si>
    <t>Carpeta de Presentación A4 Easyclip</t>
  </si>
  <si>
    <t>Carpeta de Presentación Oficio Easyclip</t>
  </si>
  <si>
    <t>Carpeta de Presentación Oficio Frente Cristal</t>
  </si>
  <si>
    <t>Carpeta de Presentación A4 L</t>
  </si>
  <si>
    <t>Carpeta de Presentación Oficio L</t>
  </si>
  <si>
    <t>Carpeta de Presentación Velox A4 con Tapa</t>
  </si>
  <si>
    <t>Carpeta Frozen 3 Solapas xu.</t>
  </si>
  <si>
    <t>Carpeta Pastel 3 Solapas xu.</t>
  </si>
  <si>
    <t>Carpeta Trendy Dogs 3 Solapas xu.</t>
  </si>
  <si>
    <t>Carpeta ASAMBLEA 3x40 Bicolor</t>
  </si>
  <si>
    <t>Carpeta ASAMBLEA 3x40 Color Pastel Stamping</t>
  </si>
  <si>
    <t>Carpeta ASAMBLEA 3x40 Kraft Naturaleza</t>
  </si>
  <si>
    <t>Carpeta ASAMBLEA 3x40 Motos</t>
  </si>
  <si>
    <t>Carpeta ASAMBLEA 3x40 Stay Wild</t>
  </si>
  <si>
    <t>Carpeta ASAMBLEA 3x40 Urban Style</t>
  </si>
  <si>
    <t>Carpeta ASAMBLEA 3x40 Animales Tiernos</t>
  </si>
  <si>
    <t>Carpeta ASAMBLEA 3x40 Arabesco</t>
  </si>
  <si>
    <t>Carpeta ASAMBLEA 3x40 Color Pastel</t>
  </si>
  <si>
    <t>Carpeta ASAMBLEA 3x40 Glitter</t>
  </si>
  <si>
    <t>Carpeta C/Cordón N5 ONIX Deportes</t>
  </si>
  <si>
    <t>Carpeta C/Cordón N5 ONIX Mascotas</t>
  </si>
  <si>
    <t>Carpeta ONIX Nº3 Black &amp; Pink</t>
  </si>
  <si>
    <t>Carpeta ONIX Nº3 Kraft Inclusiva</t>
  </si>
  <si>
    <t>Carpeta ONIX Nº3 Rainbow 2</t>
  </si>
  <si>
    <t>Carpeta ONIX Nº3 Salvaje</t>
  </si>
  <si>
    <t>Carpeta Avengers Historietas Nº5 xu.</t>
  </si>
  <si>
    <t>Carpeta boca Nº5 xu.</t>
  </si>
  <si>
    <t>Carpeta Cachorro Nº5 xu.</t>
  </si>
  <si>
    <t>Carpeta Cute Nº5 xu.</t>
  </si>
  <si>
    <t>Carpeta PPR Game Zone Nº5 xu.</t>
  </si>
  <si>
    <t>Carpeta RIVER Nº5 xu.</t>
  </si>
  <si>
    <t>Carpeta PPR Street Racing Nº5 xu.</t>
  </si>
  <si>
    <t>Carpeta Carta A4 2 x 40cm. Fuego</t>
  </si>
  <si>
    <t>Carpeta Escolar MOOVING Golden Rainbow 2x40</t>
  </si>
  <si>
    <t>Carpeta Escolar MOOVING AFA Selección 2x40</t>
  </si>
  <si>
    <t>Carpeta Escolar MOOVING Among Us 3x40</t>
  </si>
  <si>
    <t>Carpeta Escolar MOOVING Brush 3x40</t>
  </si>
  <si>
    <t>Carpeta Escolar MOOVING Chic 3x40</t>
  </si>
  <si>
    <t>Carpeta Escolar MOOVING Disney 100 3x40</t>
  </si>
  <si>
    <t>Carpeta Escolar MOOVING Dragon Ball 3x40</t>
  </si>
  <si>
    <t>Carpeta Escolar MOOVING Harry Potter 3x40</t>
  </si>
  <si>
    <t>Carpeta Escolar MOOVING Jurassic World 3x40</t>
  </si>
  <si>
    <t>Carpeta Escolar MOOVING Minnie Mouse 3x40</t>
  </si>
  <si>
    <t>Carpeta Escolar MOOVING Pastel 3x40</t>
  </si>
  <si>
    <t>Carpeta Escolar MOOVING Pastel 2x40</t>
  </si>
  <si>
    <t>Carpeta Escolar MOOVING Rápidos y Furiosos 3x40</t>
  </si>
  <si>
    <t>Carpeta Escolar MOOVING Wonder Woman 3x40</t>
  </si>
  <si>
    <t>Carpeta de Presentación A4 Frente Cristal</t>
  </si>
  <si>
    <t>Carpeta Escolar MOOVING Harry Potter 2x40</t>
  </si>
  <si>
    <t>Carpeta Escolar MOOVING 3x40 Fortnite</t>
  </si>
  <si>
    <t>Carpeta Escolar MOOVING 3x40 Marvel</t>
  </si>
  <si>
    <t>Carpeta Escolar MOOVING 3x40 Spiderman</t>
  </si>
  <si>
    <t>Carpeta Escolar MOOVING 3x40 Star Wars</t>
  </si>
  <si>
    <t>Carpeta Escolar MOOVING 3x40 Stranger Things</t>
  </si>
  <si>
    <t>Carpeta Escolar MOOVING 3x40 Ultra Zombies</t>
  </si>
  <si>
    <t>Carpeta PPR Holografica Nº3 xu.</t>
  </si>
  <si>
    <t>Carpeta Trendy Dogs Nº3 xu.</t>
  </si>
  <si>
    <t>Carpeta Oficio 2 x 40cm. Fuego</t>
  </si>
  <si>
    <t>Carpeta ONIX 3x40 Black &amp; Pink</t>
  </si>
  <si>
    <t>Carpeta ONIX 3x40 Black &amp; Pink 2</t>
  </si>
  <si>
    <t>Carpeta ONIX 3x40 Deportes</t>
  </si>
  <si>
    <t>Carpeta ONIX 3x40 Deportes 2</t>
  </si>
  <si>
    <t>Carpeta ONIX 3x40 Fast Speed 2</t>
  </si>
  <si>
    <t>Carpeta ONIX 3x40 Gamer</t>
  </si>
  <si>
    <t>Carpeta ONIX 3x40 Kraft Inclusiva</t>
  </si>
  <si>
    <t>Carpeta ONIX 3x40 Letter Flowers</t>
  </si>
  <si>
    <t>Carpeta ONIX 3x40 Lisa Azul</t>
  </si>
  <si>
    <t>Carpeta ONIX 3x40 Lisa Roja</t>
  </si>
  <si>
    <t>Carpeta ONIX 3x40 Lisa Verde</t>
  </si>
  <si>
    <t>Carpeta ONIX 3x40 Live Fast</t>
  </si>
  <si>
    <t>Carpeta ONIX 3x40 Moto Stunt</t>
  </si>
  <si>
    <t>Carpeta ONIX 3x40 Nature 2</t>
  </si>
  <si>
    <t>Carpeta ONIX 3x40 Pastel Vinilico</t>
  </si>
  <si>
    <t>Carpeta ONIX 3x40 Rainbow</t>
  </si>
  <si>
    <t>Carpeta ONIX 3x40 Rainbow 2</t>
  </si>
  <si>
    <t>Carpeta ONIX 3x40 Rainbow 3</t>
  </si>
  <si>
    <t>Carpeta ONIX 3x40 Salvaje</t>
  </si>
  <si>
    <t>Carpeta ONIX 3x40 Spring</t>
  </si>
  <si>
    <t>Carpeta ONIX 3x40 Vintage</t>
  </si>
  <si>
    <t>Carpeta ONIX Nº3 Live Fast</t>
  </si>
  <si>
    <t>Carpeta ONIX Nº3 Bikers 3</t>
  </si>
  <si>
    <t>Carpeta ONIX Nº3 Deportes 2</t>
  </si>
  <si>
    <t>Carpeta ONIX Nº3 Fast Speed 2</t>
  </si>
  <si>
    <t>Carpeta ONIX Nº3 Gamer</t>
  </si>
  <si>
    <t>Carpeta ONIX Nº3 Letter Flowers</t>
  </si>
  <si>
    <t>Carpeta ONIX Nº3 Moto Stunt</t>
  </si>
  <si>
    <t>Carpeta ONIX Nº3 Rainbow</t>
  </si>
  <si>
    <t>Carpeta ONIX Nº3 Vintage</t>
  </si>
  <si>
    <t>Carpeta ONIX Nº5 Batik</t>
  </si>
  <si>
    <t>Carpeta ONIX Nº5 Rainbow</t>
  </si>
  <si>
    <t>Carpeta ONIX Nº5 Zombie Madness</t>
  </si>
  <si>
    <t>Carpeta Doble Oficio Azul xu.</t>
  </si>
  <si>
    <t>Carpeta Arcoiris 2x40 A4 xu.</t>
  </si>
  <si>
    <t>Carpeta Avengers x240 A4 xu.</t>
  </si>
  <si>
    <t>Carpeta Independiente 2x40 A4 xu.</t>
  </si>
  <si>
    <t>Carpeta Racing Club 2x40 A4 xu.</t>
  </si>
  <si>
    <t>Carpeta Arcoiris 3x40 xu.</t>
  </si>
  <si>
    <t>Carpeta Studio Extra Bold 3x40 xu.</t>
  </si>
  <si>
    <t>Carpeta Fluo 3x40 xu.</t>
  </si>
  <si>
    <t>Carpeta Holográica 3x40 xu.</t>
  </si>
  <si>
    <t>Carpeta PPR Ironica 3x40 xu.</t>
  </si>
  <si>
    <t>Carpeta Studio Natural 3x40 xu.</t>
  </si>
  <si>
    <t>Carpeta Pastel 3x40 xu.</t>
  </si>
  <si>
    <t>Carpeta PPR RIVER PLATE 3x40 xu.</t>
  </si>
  <si>
    <t>Carpeta PPR Sweet 3x40 xu.</t>
  </si>
  <si>
    <t>Carpeta Urbano Rap 3x40 xu.</t>
  </si>
  <si>
    <t>Carpeta PPR Game Zone Nº3 xu.</t>
  </si>
  <si>
    <t>Carpeta PPR Nº5 Holografica xu.</t>
  </si>
  <si>
    <t>Carpeta Starwars Nº5 xu.</t>
  </si>
  <si>
    <t>Carpeta PPR Avengers Nº3 xu.</t>
  </si>
  <si>
    <t>Carpeta PPR Avengers Historietas Nº3 xu.</t>
  </si>
  <si>
    <t>Carpeta PPR Con Cordón Arcoíris Nº3 xu.</t>
  </si>
  <si>
    <t>Carpeta PPR Con Cordón Morf Nº3 xu.</t>
  </si>
  <si>
    <t>Carpeta PPR Con Cordón Natural Nº3 xu.</t>
  </si>
  <si>
    <t>Carpeta PPR Con Cordón RIVER PLATE Nº3 xu.</t>
  </si>
  <si>
    <t>Carpeta PPR Con Cordón Star Wars Nº3 xu.</t>
  </si>
  <si>
    <t>Carpeta PPR Cute Nº3 xu.</t>
  </si>
  <si>
    <t>Carpeta PPR Fluo Nº3 xu.</t>
  </si>
  <si>
    <t>Carpeta PPR Avengers Nº5 xu.</t>
  </si>
  <si>
    <t>Carpeta PPR Con Cordón Star Wars Nº5 xu.</t>
  </si>
  <si>
    <t>Carpeta PPR Con Cordón Tom Y Jerry Nº5 xu.</t>
  </si>
  <si>
    <t>Carpeta PPR Cry Babies Nº5 xu.</t>
  </si>
  <si>
    <t>Carpeta PPR Peppa Pig Nº5 xu.</t>
  </si>
  <si>
    <t>Carpeta PPR Trendy Dogs Nº5 xu.</t>
  </si>
  <si>
    <t>Clasificador A4/Carta</t>
  </si>
  <si>
    <t>Clasificador Deli A4 7 Posiciones Colores Surtidos</t>
  </si>
  <si>
    <t>Clasificador Esquela</t>
  </si>
  <si>
    <t>Clasificador Oficio Maletín</t>
  </si>
  <si>
    <t>Clasificador Oficio</t>
  </si>
  <si>
    <t>Etiquetas Autoadhesivas Avengers x16u.</t>
  </si>
  <si>
    <t>Etiquetas Autoadhesivas Cachorros x16u.</t>
  </si>
  <si>
    <t>Etiquetas Autoadhesivas Free Love x16u.</t>
  </si>
  <si>
    <t>Etiquetas Autoadhesivas Frozen x16u.</t>
  </si>
  <si>
    <t>Etiquetas Autoadhesivas Grafitti x16u.</t>
  </si>
  <si>
    <t>Etiquetas Autoadhesivas Hashtag x16u.</t>
  </si>
  <si>
    <t>Etiquetas Autoadhesivas Just Cool x16u.</t>
  </si>
  <si>
    <t>Etiquetas Autoadhesivas Lunar x16u.</t>
  </si>
  <si>
    <t>Etiquetas Autoadhesivas Muy Chulas x16u.</t>
  </si>
  <si>
    <t>Etiquetas Autoadhesivas Cute x16u.</t>
  </si>
  <si>
    <t>Etiquetas Autoadhesivas Game Zone x16u.</t>
  </si>
  <si>
    <t>Etiiquetas Autoadhesivas Street Racing x16u.</t>
  </si>
  <si>
    <t>Porta Block Single Oficio con Clips Colores</t>
  </si>
  <si>
    <t>Porta Block Oficio</t>
  </si>
  <si>
    <t>Porta Block "MDF" A4</t>
  </si>
  <si>
    <t>Porta Block "MDF" Esquela</t>
  </si>
  <si>
    <t>Porta Block "MDF" OFICIO</t>
  </si>
  <si>
    <t>Porta Block A4</t>
  </si>
  <si>
    <t>Porta Block A4 Acrílico</t>
  </si>
  <si>
    <t>Porta Block Acrilico A4</t>
  </si>
  <si>
    <t>Porta Block Acrilico A5</t>
  </si>
  <si>
    <t>Porta Block Acrílico Oficio</t>
  </si>
  <si>
    <t>Porta Block con Tapa Oficio xu.</t>
  </si>
  <si>
    <t>Porta Bock DELLO Esquela C/Broche Cristal</t>
  </si>
  <si>
    <t>Porta Block DELLO Esquela C/Broche Negro</t>
  </si>
  <si>
    <t>Porta Block Ezco Con Depósito A4</t>
  </si>
  <si>
    <t>Porta Block Doble Oficio con Clips Colores</t>
  </si>
  <si>
    <t>Porta Documentos Con Cierre A4</t>
  </si>
  <si>
    <t>Separadores Escolar Color Surtido F/40</t>
  </si>
  <si>
    <t>Separadores A4 5 Posiciones F/40</t>
  </si>
  <si>
    <t>Separadores Boca Jrs. Nº3 xu.</t>
  </si>
  <si>
    <t>SEPARADORES OFICIO 5 POSICIONES F/40</t>
  </si>
  <si>
    <t xml:space="preserve">AROS Y ENCUADERNACION </t>
  </si>
  <si>
    <t>Anillos de Expansion IBICO Mediano Chicle x6 Piezas x32mm.</t>
  </si>
  <si>
    <t>Anillos de Expansion IBICO Mediano Mostaza x6 Piezas x32mm.</t>
  </si>
  <si>
    <t>Anillos de Expansion IBICO Mediano Surtido x12 Piezas x32mm.</t>
  </si>
  <si>
    <t>Anillos para Encuadernar x45mm. x10u.</t>
  </si>
  <si>
    <t>Anillos para Encuadernar x23mm. x20u.</t>
  </si>
  <si>
    <t>Anillos para Encuadernar x25mm. x20u.</t>
  </si>
  <si>
    <t>Anillos para Encuadernar x29mm. x20u.</t>
  </si>
  <si>
    <t>Anillos para Encuadernar x33mm. x20u.</t>
  </si>
  <si>
    <t>Anillos para Encuadernar x40mm. x20u.</t>
  </si>
  <si>
    <t>Anillos para Encuadernar x12mm. x50u.</t>
  </si>
  <si>
    <t>Anillos para Encuadernar x14mm. x50u.</t>
  </si>
  <si>
    <t>Anillos para Encuadernar x17mm. x50u.</t>
  </si>
  <si>
    <t>Anillos para Encuadernar x20mm. x50u.</t>
  </si>
  <si>
    <t>Anillos para Encuadernar x7mm. x50u.</t>
  </si>
  <si>
    <t>Arandelas de Cartón x500u.</t>
  </si>
  <si>
    <t>Aros Metal F-RINGS x35mm. x25u.</t>
  </si>
  <si>
    <t>Aros Metal F-RINGS x40mm. x25u.</t>
  </si>
  <si>
    <t>Aros Metal F-RINGS x50mm. x25u.</t>
  </si>
  <si>
    <t>Aros Metal F-RINGS x56mm. x25u.</t>
  </si>
  <si>
    <t>Aros Metal F-RINGS x70mm. x25u.</t>
  </si>
  <si>
    <t>Discos de Expansion IBICO Corazon Lavanda x8 Piezas x24mm.</t>
  </si>
  <si>
    <t>Discos de Expansion IBICO Corazon Surtido x8 Piezas x24mm.</t>
  </si>
  <si>
    <t>Discos de Expansion IBICO Corazon Verde Pastel x8 Piezas x24mm.</t>
  </si>
  <si>
    <t>Tapa para Encuadernar LEATHER A4 Transparente Cristal</t>
  </si>
  <si>
    <t>Tapa para Encuadernar LEATHER Oficio Opaco Negro</t>
  </si>
  <si>
    <t>Tapa para Encuadernar STRIPE A4 Opaco Azul</t>
  </si>
  <si>
    <t>Tapa para Encuadernar STRIPE A4 Opaco Celeste</t>
  </si>
  <si>
    <t>Tapa para Encuadernar STRIPE A4 Opaco Lila</t>
  </si>
  <si>
    <t>Tapa para Encuadernar STRIPE A4 Opaco Negro</t>
  </si>
  <si>
    <t>Tapa para Encuadernar STRIPE A4 Opaco Rojo</t>
  </si>
  <si>
    <t>Tapa para Encuadernar STRIPE A4 Opaco Verde</t>
  </si>
  <si>
    <t>Tapa para Encuadernar STRIPE A4 Transparente Cristal</t>
  </si>
  <si>
    <t>Tapa para Encuadernar STRIPE A4 Transparente H.</t>
  </si>
  <si>
    <t>Tapa para Encuadernar STRIPE A4 Transparente Azul</t>
  </si>
  <si>
    <t>Tapa para Encuadernar STRIPE Oficio Opaco Azul</t>
  </si>
  <si>
    <t>Tapa para Encuadernar STRIPE Oficio Opaco Negro</t>
  </si>
  <si>
    <t>Tapa para Encuadernar STRIPE Oficio Opaco Verde</t>
  </si>
  <si>
    <t>Tapa para Encuadernar STRIPE Oficio Transparente Cristal</t>
  </si>
  <si>
    <t>Tapa para Encuadernar STRIPE Oficio Transparente H</t>
  </si>
  <si>
    <t xml:space="preserve">COLOREO </t>
  </si>
  <si>
    <t>Marcador SHARPIE Cera Azul x12u.</t>
  </si>
  <si>
    <t>Marcador SHARPIE Cera Rojo x12u.</t>
  </si>
  <si>
    <t>Marcador SHARPIE Cera Verde x12u.</t>
  </si>
  <si>
    <t>Crayones de Cera FABER-CASTELL Jumbo x12u.</t>
  </si>
  <si>
    <t>Crayones de Cera FABER Trompo x4u.</t>
  </si>
  <si>
    <t>Crayon CRAYOLA de Cera Estuche x120u.</t>
  </si>
  <si>
    <t>Crayon CRAYOLA de Cera x12u.</t>
  </si>
  <si>
    <t>Crayon CRAYOLA de Cera x24u.</t>
  </si>
  <si>
    <t>Crayon CRAYOLA de Cera x64u.</t>
  </si>
  <si>
    <t>Crayones CRAYOLA Glitter x16u.</t>
  </si>
  <si>
    <t>Crayon CRAYOLA Silly Scents x12u.</t>
  </si>
  <si>
    <t>Crayon CRAYOLA Twistables Extreme x8u.</t>
  </si>
  <si>
    <t>Crayon CRAYOLA Twistables Fun Effects x24u.</t>
  </si>
  <si>
    <t>Crayon CRAYOLA Twistables Valija x65pz.</t>
  </si>
  <si>
    <t>Crayon CRAYOLA Twistables x10u.</t>
  </si>
  <si>
    <t>Crayon CRAYOLA Twistables x8u.</t>
  </si>
  <si>
    <t>Crayon CRAYOLA Window Para Vidrio x5u.</t>
  </si>
  <si>
    <t>Crayones de Cera TRABI Surtido x12u.</t>
  </si>
  <si>
    <t>Crayones de Cera TRABI Surtido x6u.</t>
  </si>
  <si>
    <t>Crayón GIOTTO Bebé x10u.</t>
  </si>
  <si>
    <t>Crayón GIOTTO Cera Maxi Tri x12u.</t>
  </si>
  <si>
    <t>Crayon de Plastico SIMBALL x6u.</t>
  </si>
  <si>
    <t>Crayones SIMBALL Gel Acuarelable x12u.</t>
  </si>
  <si>
    <t>Crayones COLOR'PEPS Twist x12u.</t>
  </si>
  <si>
    <t>Crayones de Cera FILGO PINTO Estuche x12u. Surtido</t>
  </si>
  <si>
    <t>Crayones de Cera PINTO Estuche x6u. Fluo</t>
  </si>
  <si>
    <t>Crayones de Cera FILGO PINTO Estuche x6u. Surtido</t>
  </si>
  <si>
    <t>Crayones de Cera PINTO Estuche x8u. Fluo</t>
  </si>
  <si>
    <t>Crayones de Cera PINTO JUMBO Estuche x12u. Surtido</t>
  </si>
  <si>
    <t>Crayones de Cera PINTO JUMBO Estuche x6u. Surtido</t>
  </si>
  <si>
    <t>Crayones EZCO 12 Colores + Pincel</t>
  </si>
  <si>
    <t>Crayones de Cera TRABI Jumbo Pastel x6u.</t>
  </si>
  <si>
    <t>Crayones de Cera TRABI Jumbo x12u.</t>
  </si>
  <si>
    <t>Crayones de Cera TRABI Jumbo x6u.</t>
  </si>
  <si>
    <t>Crayones de Cera TRABI Super Jumbo x8u.</t>
  </si>
  <si>
    <t>Pinturitas FABER Grip Para Pintar y/o Dibujar Jungla x 18u.</t>
  </si>
  <si>
    <t>FILGO Box Colorear x9u. Surtido</t>
  </si>
  <si>
    <t>FILGO Box Fun x10u. Surtido</t>
  </si>
  <si>
    <t>Lapices MOOVING Acuareables x12u.</t>
  </si>
  <si>
    <t>Lapiz de Marcar PELIKAN 762 Rojo x12u.</t>
  </si>
  <si>
    <t>Lápiz EZCO Mito Corto Color x 12u.</t>
  </si>
  <si>
    <t>Lápiz EZCO Mito Corto Color x 6u.</t>
  </si>
  <si>
    <t>Lápiz EZCO Mito Largo Color x12u.</t>
  </si>
  <si>
    <t>Lapiz LYRA Mina de 4 Colores en Pote x36u.</t>
  </si>
  <si>
    <t>Pinturitas FABER Jumbo Grip Para Pintar Circo x 34 Unidades</t>
  </si>
  <si>
    <t>Pastel al Oleo MAPED Color´Peps x12u.</t>
  </si>
  <si>
    <t>Pastel al Oleo CRAYOLA x16u.</t>
  </si>
  <si>
    <t>Pastel al Oleo GIOTTO x12u.</t>
  </si>
  <si>
    <t>Pinturitas BIC Evolution Largas x12u. + 4u. de Grafito sin Cargo</t>
  </si>
  <si>
    <t>Pinturita BIC Evolution Mina 0.4mm x12u.</t>
  </si>
  <si>
    <t>Pinturita BIC Evolution Pijama x12u.</t>
  </si>
  <si>
    <t>Pinturitas Color'Peps Strong Estuche x24u.</t>
  </si>
  <si>
    <t>Pinturitas de Cera Crayón SIMBALL x12u.</t>
  </si>
  <si>
    <t>Pinturitas de Cera Crayón SIMBALL x6u.</t>
  </si>
  <si>
    <t>Pinturitas de Cera GIOTTO Maxi x12u.</t>
  </si>
  <si>
    <t>Pintita CRAYOLA Extreme Neon x8u.</t>
  </si>
  <si>
    <t>Pintita CRAYOLA Largo x12u.</t>
  </si>
  <si>
    <t>Pintita CRAYOLA Largo x24u.</t>
  </si>
  <si>
    <t>Pintita CRAYOLA Metallic x8u.</t>
  </si>
  <si>
    <t>Pinturitas Crayón MAPED Baby Color'Peps x 6u.</t>
  </si>
  <si>
    <t>Pinturitas Crayón MAPED Color´Peps x12u.</t>
  </si>
  <si>
    <t>Pinturitas Crayón MAPED Color´Peps Wax Maxi x12u.</t>
  </si>
  <si>
    <t>Pinturitas MAPED Color Peps Gel x10u.</t>
  </si>
  <si>
    <t>Pinturitas Crayón MAPED ColorPeps Gel x6u.</t>
  </si>
  <si>
    <t>Crayones PELIKAN Colorella x12u.</t>
  </si>
  <si>
    <t>Crayones PELIKAN Color Mix x6u.</t>
  </si>
  <si>
    <t>Crayones PELIKAN Pastel x6u.</t>
  </si>
  <si>
    <t>Pinturitas Crayón SIMBALL Jumbo x12u.</t>
  </si>
  <si>
    <t>Pinturitas Crayón SIMBALL Maxi Jumbo x8u.</t>
  </si>
  <si>
    <t>Pinturitas TOYO Ecoflex x12u.</t>
  </si>
  <si>
    <t>Pinturita FABER-CASTELL Splash Corto x12u.</t>
  </si>
  <si>
    <t>Pintita FABER-CASTELL Splash Corto x6u.</t>
  </si>
  <si>
    <t>Pintita FABER CASTELL Splash Largo x12u.</t>
  </si>
  <si>
    <t>Pintita FABER-CASTELL Splash Largo x24u.</t>
  </si>
  <si>
    <t>Pinturita FABER-CASTELL Super Soft x100u.</t>
  </si>
  <si>
    <t>Pinturita FABER-CASTELL Super Soft x12u.</t>
  </si>
  <si>
    <t>Pinturita FABER-CASTELL Super Soft x24u.</t>
  </si>
  <si>
    <t>Pinturitas FABER Eco Largas x12u. + 3 Grafitos</t>
  </si>
  <si>
    <t>Pinturitas FABER Eco Metalico Estuche x10u.</t>
  </si>
  <si>
    <t>Pinturitas FABER-CASTELL Grip x24u.</t>
  </si>
  <si>
    <t>Pinturitas FABER-CASTELL Largas Acuarelable x12u.</t>
  </si>
  <si>
    <t>Pinturitas FABER-CASTELL Largas Acuarelable x24u.</t>
  </si>
  <si>
    <t>Pinturitas FABER-CASTELL Largas Bicolor x6u.</t>
  </si>
  <si>
    <t>Pinturita FABER-CASTELL Larga Pastel x10u.</t>
  </si>
  <si>
    <t>Pinturitas FABER-CASTELL Largas x36u.</t>
  </si>
  <si>
    <t>Pinturitas FABER-CASTELL Largas x48u.</t>
  </si>
  <si>
    <t>Pinturitas FABER-CASTELL Largas x12u.Caras y Colores</t>
  </si>
  <si>
    <t>Pinturitas FABER Caras y Colores Largas x24u.</t>
  </si>
  <si>
    <t>Pinturitas FABER Lata x12u.</t>
  </si>
  <si>
    <t>Pinturita FABER por 12 Colores Mas 6 Colores Neon</t>
  </si>
  <si>
    <t>Pinturitas FILGO Largos Pinto Bicolor Estuche x12u.</t>
  </si>
  <si>
    <t>Pinturitas FILGO Pinto Fluo Estuche x8u.</t>
  </si>
  <si>
    <t>Pinturitas FILGO Pinto Largas Estuche x12u.</t>
  </si>
  <si>
    <t>Pinturitas FILGO Pinto Metalizado Estuche x10u.</t>
  </si>
  <si>
    <t>Pinturitas FILGO Pinto Mini Surtidos Estuche x12u.</t>
  </si>
  <si>
    <t>Pinturitas FILGO Pinto Mini Surtidos Estcuhe x6u.</t>
  </si>
  <si>
    <t>Pinturitas FILGO Pinto Pastel Estuche x10u.</t>
  </si>
  <si>
    <t>Pinturitas FILGO Skin Tones Estuche x6u.</t>
  </si>
  <si>
    <t>Pinturitas FILGO Pinto Surtidos Estcuhe x24u.</t>
  </si>
  <si>
    <t>Pinturitas GIOTTO Bebé x12u.</t>
  </si>
  <si>
    <t>Pinturitas GIOTTO Bebé x6u.</t>
  </si>
  <si>
    <t>Pinturitas GIOTTO 3.0 Colors x12u.</t>
  </si>
  <si>
    <t>Pinturitas GIOTTO Supermina Largas en Lata x12u.</t>
  </si>
  <si>
    <t>Pinturitas GIOTTO Supermina Largas en Lata x24u.</t>
  </si>
  <si>
    <t>Pinturitas GIOTTO Supermina Largas en Lata x36u.</t>
  </si>
  <si>
    <t>Pinturitas GIOTTO Supermina Largas Lata Elementos x50u.</t>
  </si>
  <si>
    <t>Pinturitas GIOTTO Stilnovo Acuarelable x12u.</t>
  </si>
  <si>
    <t>Pinturitas GIOTTO Stilnovo Acuarelable x24u.</t>
  </si>
  <si>
    <t>Pinturitas GIOTTO Stilnovo Largas x 12u.</t>
  </si>
  <si>
    <t>Pinturitas GIOTTO Stilnovo Largas x24u.</t>
  </si>
  <si>
    <t>Pinturitas GIOTTO Stilnovo Largas x36u.</t>
  </si>
  <si>
    <t>Pinturitas GIOTTO Supermina Largas x12u.</t>
  </si>
  <si>
    <t>Pinturitas GIOTTO Supermina Largas x24u.</t>
  </si>
  <si>
    <t>Pinturitas GIOTTO Supermina Largas x36u.</t>
  </si>
  <si>
    <t>Pinturitas COLOR'PEPS Black Monster x12u.</t>
  </si>
  <si>
    <t>Pinturitas COLOR'PEPS Black Monster x24u.</t>
  </si>
  <si>
    <t>Pinturitas MAPED Color´Peps Animales Largas x12u.</t>
  </si>
  <si>
    <t>Pinturitas MAPED Color Peps Largas x36u.</t>
  </si>
  <si>
    <t>Pinturitas MAPED Color´Peps Largas x48u.</t>
  </si>
  <si>
    <t>Pinturitas MAPED Color´Peps Largas x12u.</t>
  </si>
  <si>
    <t>Pinturitas MAPED Color´Peps Pastel x12u.</t>
  </si>
  <si>
    <t>Pinturitas MAPED Color Peps Largas Acuarelables x12u.</t>
  </si>
  <si>
    <t>Pinturitas MAPED Color´Peps Cortas x12u.</t>
  </si>
  <si>
    <t>Pinturitas MAPED Color'Peps Duo Largas x18u.</t>
  </si>
  <si>
    <t>Pinturitas MAPED Color'Peps Duo Largas x24u.</t>
  </si>
  <si>
    <t>Pinturitas MAPED Color´Peps Duo Largas x12u.</t>
  </si>
  <si>
    <t>Pinturitas MAPED Color´Peps Largas Fluo x6u.</t>
  </si>
  <si>
    <t>Pinturitas MAPED Mini Cute x12u.</t>
  </si>
  <si>
    <t>Pinturitas COLORPEP'S Cardboard Strong Jumbo x12u.</t>
  </si>
  <si>
    <t>Pinturitas COLORPEP'S Cardboard Strong Mini x12u.</t>
  </si>
  <si>
    <t>Pinturitas COLORPEP'S Cardboard Strong x24u.</t>
  </si>
  <si>
    <t>Pinturitas PENMAC x12u. Cortos</t>
  </si>
  <si>
    <t>Pinturitas PENMAC x12u. Largas</t>
  </si>
  <si>
    <t>Pinturitas PENMAC x24u. Largas</t>
  </si>
  <si>
    <t>Pinturitas PIZZINI Largas Pastel Triangulares x10u.</t>
  </si>
  <si>
    <t>Pinturitas Plásticas MAPED Color´Peps x12u.</t>
  </si>
  <si>
    <t>Pinturitas de Resina FILGO Borrables Estuche x12u.</t>
  </si>
  <si>
    <t>Pinturitas de Resina FILGO Surtido Estuche x36u.</t>
  </si>
  <si>
    <t>Pinturitas de Resina FILGO Surtido Estuche x48u.</t>
  </si>
  <si>
    <t>Pinturitas Robercolor Black x12u. LARGA</t>
  </si>
  <si>
    <t>Pint.Robercolor x12u. LARGA</t>
  </si>
  <si>
    <t>Pinturitas SIMBALL Borrable Innovation Largas x12u.</t>
  </si>
  <si>
    <t>Pinturitas SIMBALL Colores Cortas x12u.</t>
  </si>
  <si>
    <t>Pinturitas SIMBALL Colores Largas x12u.</t>
  </si>
  <si>
    <t>Pinturitas SIMBALL Innovation Largas x12u.</t>
  </si>
  <si>
    <t>Pinturitas SIMBALL Innovation Bicolor x12u.</t>
  </si>
  <si>
    <t>Pinturitas SIMBALL Innovation Largas x24u.</t>
  </si>
  <si>
    <t>Pinturitas SIMBALL Innovation Metálicos x8u.</t>
  </si>
  <si>
    <t>Pinturitas SIMBALL Innovation Neón x8u.</t>
  </si>
  <si>
    <t>Pinturitas SIMBALL Innovation Pastel x8u.</t>
  </si>
  <si>
    <t>Pinturitas SIMBALL Innovation Cortas x12u.</t>
  </si>
  <si>
    <t>Pinturitas SIMBALL Innovation Cortas x6u.</t>
  </si>
  <si>
    <t>Pinturita Simball Kids Jumbo x 10 unidades</t>
  </si>
  <si>
    <t>Pinturitas TOYO Pastel x12u.</t>
  </si>
  <si>
    <t>Pinturitas TRABI Doble Color Surtido x24u.</t>
  </si>
  <si>
    <t>Pinturitas TRABI Fluo x6u. Surtido</t>
  </si>
  <si>
    <t>Pinturitas TRABI Metalizados x6u. Surtido</t>
  </si>
  <si>
    <t>Pinturitas TRABI de Resina Estuche x12u. Cortos</t>
  </si>
  <si>
    <t>Pinturitas TRABI de Resina Estuche x6u. Cortos</t>
  </si>
  <si>
    <t>Pinturitas TRABI de Resina Estuche x12u. Largos</t>
  </si>
  <si>
    <t>Set Pinturitas FABER Jumbo Lata Mundo Submarino</t>
  </si>
  <si>
    <t xml:space="preserve">ARTE ESCOLAR </t>
  </si>
  <si>
    <t>Acuarela AQUAFINE Lata x10 Colores</t>
  </si>
  <si>
    <t>Acuarela AQUAFINE Lata x18 Colores</t>
  </si>
  <si>
    <t>Acuarela AQUAFINE Lata x24 Colores</t>
  </si>
  <si>
    <t>Acuarela CRAYOLA Escolar x16u.</t>
  </si>
  <si>
    <t>Acuarela CRAYOLA Escolar x8u.</t>
  </si>
  <si>
    <t>Acuarela EZCO Colores x12u.</t>
  </si>
  <si>
    <t>Acuarela EZCO Colores Premium x12u.</t>
  </si>
  <si>
    <t>Acuarela FABER-CASTELL Blister x8u.</t>
  </si>
  <si>
    <t>Acuarelas FILGO Estuche x12u.</t>
  </si>
  <si>
    <t>Acuarelas FILGO Estuche x36u.</t>
  </si>
  <si>
    <t>Acuarela FILGO Estuche x8u.</t>
  </si>
  <si>
    <t>Acuarela GIOTTO Estuche Rígido Pastillas x12u.</t>
  </si>
  <si>
    <t>Acuarela GIOTTO Estuche Rígido Pastillas x24u.</t>
  </si>
  <si>
    <t>Acuarelas ONIX x 12 Pastillas Ovalada Sin Tapa</t>
  </si>
  <si>
    <t>Acuarelas ONIX x 18 Pastillas</t>
  </si>
  <si>
    <t>Acuarelas Pastel TRABI Estuche Rigido x8u.</t>
  </si>
  <si>
    <t>Acuarelas TRABI Estuche Rigido x12u.</t>
  </si>
  <si>
    <t>Acuarelas TRABI Estuche Rigido x28u.</t>
  </si>
  <si>
    <t>Acuarelas TRABI Estuche Rigido x48u.</t>
  </si>
  <si>
    <t>Balde CRAYOLA Creativity Tub x80pz.</t>
  </si>
  <si>
    <t>Brillantina Colores Patrios Blister x5 Sobres</t>
  </si>
  <si>
    <t>Brillantina SIFAP Con Formas Baby x 5 Blisters</t>
  </si>
  <si>
    <t>Brillantina SIFAP Con Formas Brillo Insuperable x 5 Blisters</t>
  </si>
  <si>
    <t>Brillantina SIFAP Con Formas Celebrate x 5 Blisters</t>
  </si>
  <si>
    <t>Brillantina SIFAP Con Formas Happy Birthday x 5 Blisters</t>
  </si>
  <si>
    <t>Brillantina SIFAP Con Formas Party Time x 5 Blisters</t>
  </si>
  <si>
    <t>Brillantina sobre x5u. Pastel Surtido(20)</t>
  </si>
  <si>
    <t>Brillantina en Sobre Amarilla x5u.</t>
  </si>
  <si>
    <t>Brillantina en Sobre Azul x5u.</t>
  </si>
  <si>
    <t>Brillantina en Sobre Cobre/Bronce x5u.</t>
  </si>
  <si>
    <t>Brillantina en Sobre Dorado x5u.</t>
  </si>
  <si>
    <t>Brillantina en Sobre Fluo Surtido x5u.</t>
  </si>
  <si>
    <t>Brillantina en Sobre Fucsia x5u.</t>
  </si>
  <si>
    <t>Brillantina en Sobre Multicolor x5u.</t>
  </si>
  <si>
    <t>Brillantina en Sobre Negro x5u.</t>
  </si>
  <si>
    <t>Brillantina en Sobre Plateado x5u.</t>
  </si>
  <si>
    <t>Brillantina en Sobre Rojo x5u.</t>
  </si>
  <si>
    <t>Brillantina en Sobre Rosa x5u.</t>
  </si>
  <si>
    <t>Brillantina en Sobre Surtido x5u.</t>
  </si>
  <si>
    <t>Brillantina en Sobre Verde Claro x5u.</t>
  </si>
  <si>
    <t>Brillantina en Sobre Verde x5u.</t>
  </si>
  <si>
    <t>Brillantina en Sobre Violeta x5u.</t>
  </si>
  <si>
    <t>Brillantina en Sobre Celeste x5u.</t>
  </si>
  <si>
    <t>Gibre AD Cobre x6u.</t>
  </si>
  <si>
    <t>Gibre AD Acero x6u.</t>
  </si>
  <si>
    <t>Gibre AD Amarillo Irid.x6u.</t>
  </si>
  <si>
    <t>Gibre AD Azucar x6u.</t>
  </si>
  <si>
    <t>Gibre AD azul x6u.</t>
  </si>
  <si>
    <t>Gibre AD Azul/ Celeste x6u.</t>
  </si>
  <si>
    <t>Gibre AD Bronce Dorado x6u.</t>
  </si>
  <si>
    <t>Gibre AD Multicolor Iridisc.x6u.</t>
  </si>
  <si>
    <t>Gibre AD Multicolor x6u.</t>
  </si>
  <si>
    <t>Gibre AD Negro x6u.</t>
  </si>
  <si>
    <t>Gibre AD Oro Medio X6u.</t>
  </si>
  <si>
    <t>Gibre AD Oro Palido x6u.</t>
  </si>
  <si>
    <t>Gibre AD Oro Rico x6u.</t>
  </si>
  <si>
    <t>Gibre AD Plata x6u.</t>
  </si>
  <si>
    <t>Gibre AD Purpura/Violeta x6u.</t>
  </si>
  <si>
    <t>Gibre AD Rojo x6u.</t>
  </si>
  <si>
    <t>Gibre AD Rosa Irid.x6u.</t>
  </si>
  <si>
    <t>Gibre AD Rosa x6u.</t>
  </si>
  <si>
    <t>Gibre AD Verde Esmeralda x 6u.</t>
  </si>
  <si>
    <t>Gibre AD Verde Loro x6u.</t>
  </si>
  <si>
    <t>Kit CRAYOLA Fabrica de Emoji Marker</t>
  </si>
  <si>
    <t>Kit CRAYOLA Fabrica de Silly Scents Marker</t>
  </si>
  <si>
    <t>Mezclador ONIX Oval x8 Cavidades</t>
  </si>
  <si>
    <t>Mezclador ONIX x6 Cavidades xu.</t>
  </si>
  <si>
    <t>Mochila CRAYOLA Art Buddy x58pz.</t>
  </si>
  <si>
    <t>Oleo AD Amarillo Brillante Claro x22ml.</t>
  </si>
  <si>
    <t>Oleo AD Amarillo Cadmio Claro x22ml.</t>
  </si>
  <si>
    <t>Oleo AD Amarillo Cadmio Limon x22ml.</t>
  </si>
  <si>
    <t>Oleo AD Amarillo Cadmio Oscuro x22ml.</t>
  </si>
  <si>
    <t>Oleo AD Amarillo Napoles Oscuro x22ml.</t>
  </si>
  <si>
    <t>Oleo AD Amarillo Permanente Claro x22ml.</t>
  </si>
  <si>
    <t>Oleo AD Amarillo Permanente Limon x22ml.</t>
  </si>
  <si>
    <t>Oleo AD Amarillo Permanente Oscuro x22ml.</t>
  </si>
  <si>
    <t>Oleo AD Amarillo Primario x22ml.</t>
  </si>
  <si>
    <t>Oleo AD Azul Celeste x22ml.</t>
  </si>
  <si>
    <t>Oleo AD Azul Ceruleo x22ml.</t>
  </si>
  <si>
    <t>Oleo AD Azul Cobalto Oscuro x22ml.</t>
  </si>
  <si>
    <t>Oleo AD Azul Ftalo x22ml.</t>
  </si>
  <si>
    <t>Oleo AD Azul Primario Cyan x22ml.</t>
  </si>
  <si>
    <t>Oleo AD Azul Real Oscuro x22ml.</t>
  </si>
  <si>
    <t>Oleo AD Azul Turquesa x22ml.</t>
  </si>
  <si>
    <t>Oleo AD Azul Ultramar Claro x22ml.</t>
  </si>
  <si>
    <t>Oleo AD Azul Ultramar Oscuro x22ml.</t>
  </si>
  <si>
    <t>Oleo AD Azul Prusia x22ml.</t>
  </si>
  <si>
    <t>Oleo AD Bermellon Oscuro x22ml.</t>
  </si>
  <si>
    <t>Oleo AD Bermellon Claro x22ml.</t>
  </si>
  <si>
    <t>Oleo AD Blanco de Titanio x22ml.</t>
  </si>
  <si>
    <t>Oleo AD Blanco de Titano x60ml.</t>
  </si>
  <si>
    <t>Oleo AD Blanco de Zinc x22ml.</t>
  </si>
  <si>
    <t>Oleo AD Blanco Titanio-Zinc x22ml.</t>
  </si>
  <si>
    <t>Oleo AD Carmin Permanente x22ml.</t>
  </si>
  <si>
    <t>Oleo AD Gris de Payne x22ml.</t>
  </si>
  <si>
    <t>Oleo AD Magenta x22ml.</t>
  </si>
  <si>
    <t>Oleo AD Negro de Marfil x22ml.</t>
  </si>
  <si>
    <t>Oleo AD Negro de Marfil x60ml.</t>
  </si>
  <si>
    <t>Oleo AD Negro de Marte x22ml.</t>
  </si>
  <si>
    <t>Oleo AD Naranja Cadmio x22ml.</t>
  </si>
  <si>
    <t>Oleo AD Naranja Napoles Rosado x22ml.</t>
  </si>
  <si>
    <t>Oleo AD Naranja Permanente Claro x22ml.</t>
  </si>
  <si>
    <t>Oleo AD Naranja Permanente Oscuro x22ml.</t>
  </si>
  <si>
    <t>Oleo AD Naranja Permanente Rojizo x22ml.</t>
  </si>
  <si>
    <t>Oleo AD Ocre Amarillo Claro x22ml.</t>
  </si>
  <si>
    <t>Oleo AD Ocre Amarillo x22ml.</t>
  </si>
  <si>
    <t>Oleo AD Pardo Van Dyck x22ml.</t>
  </si>
  <si>
    <t>Oleo AD Piel x22ml.</t>
  </si>
  <si>
    <t>Oleo AD Rojo Cadmio Claro x22ml.</t>
  </si>
  <si>
    <t>Oleo AD Rojo Cadmio Oscuro x22ml.</t>
  </si>
  <si>
    <t>Oleo AD Rojo Marte x22ml.</t>
  </si>
  <si>
    <t>Oleo AD Rojo Permanente Oscuro x22ml.</t>
  </si>
  <si>
    <t>Oleo AD Rosa Quinacridona x22ml.</t>
  </si>
  <si>
    <t>Oleo AD Tierra de Pozzuoli x22ml.</t>
  </si>
  <si>
    <t>Oleo AD Tierra Sierra Natural x22ml.</t>
  </si>
  <si>
    <t>058726-475</t>
  </si>
  <si>
    <t>Oleo AD Tierra Siera Tostada x22ml.</t>
  </si>
  <si>
    <t>Oleo AD Tierra Sombra Natural x22ml.</t>
  </si>
  <si>
    <t>Oleo AD Tierra Sombra Tostada x22ml.</t>
  </si>
  <si>
    <t>Oleo AD Verde Cadmio x22ml.</t>
  </si>
  <si>
    <t>Oleo AD Verde Cinabrio Amarillo x22ml.</t>
  </si>
  <si>
    <t>Oleo AD Verde Cinabrio Claro x22ml.</t>
  </si>
  <si>
    <t>Oleo AD Verde Ftalo x225ml.</t>
  </si>
  <si>
    <t>Oleo AD Verde Ingles x22ml.</t>
  </si>
  <si>
    <t>Oleo AD Verde Oxido de Cromo x22ml.</t>
  </si>
  <si>
    <t>Oleo AD Verde Permanente Oscuro x22ml.</t>
  </si>
  <si>
    <t>Oleo AD Verde Permanente Veronese x22ml.</t>
  </si>
  <si>
    <t>Oleo AD Verde Vejiga x22ml.</t>
  </si>
  <si>
    <t>Oleo AD Violeta de Cobalto x22ml.</t>
  </si>
  <si>
    <t>Oleo AD Violeta Permanente x22ml.</t>
  </si>
  <si>
    <t>Oleo AD Violeta Permanente Rojizo x22ml.</t>
  </si>
  <si>
    <t>Oleo AD Azul Cobalto Claro x22ml.</t>
  </si>
  <si>
    <t>Oleo AD Amarillo Primario x60ml.</t>
  </si>
  <si>
    <t>Paleta COLOR'PEPS Plastico xu.</t>
  </si>
  <si>
    <t>Pintorcito Salva Ropa Chico Talle 1/2</t>
  </si>
  <si>
    <t>Pintorcito Salva Ropa Extra Grande Talle 7/8</t>
  </si>
  <si>
    <t>Pintorcito Salva Ropa Grande Talle 5/6</t>
  </si>
  <si>
    <t>Pintorcito Salva Ropa Mediano Talle 3/4</t>
  </si>
  <si>
    <t>Pintura a la Tiza Rosa Fluo x200g.</t>
  </si>
  <si>
    <t>Set de Pinceles MATISSE Chanfleado Sintetico x6u.</t>
  </si>
  <si>
    <t>Set de Pinceles MATISSE Chato Sintetico x6u.</t>
  </si>
  <si>
    <t>Set de Pinceles MATISSE Lengua de Gato x6u.</t>
  </si>
  <si>
    <t>Set de Pinceles MATISSE Redondo Sintetico x6u.</t>
  </si>
  <si>
    <t>Set de Pinceles MATISSE Surtido Sintetico x6u.</t>
  </si>
  <si>
    <t>Tempera ALBA Cromática Magenta x10u.</t>
  </si>
  <si>
    <t>Tempera ALBA Cromática Cyan x200ml.</t>
  </si>
  <si>
    <t>Tempera ALBA Cromática Magenta x200ml.</t>
  </si>
  <si>
    <t>Tempera ALBA Cromática Amarilla x10u.</t>
  </si>
  <si>
    <t>Tempera ALBA Fluo Naranja x200ml.</t>
  </si>
  <si>
    <t>Tempera ALBA Fluo Rojo x200ml.</t>
  </si>
  <si>
    <t>Tempera ALBA Fluo Rosa x200ml.</t>
  </si>
  <si>
    <t>Tempera ALBA Fluo Azul x200ml.</t>
  </si>
  <si>
    <t>Tempera ALBA Fluo Amarilla x200ml.</t>
  </si>
  <si>
    <t>Tempera ALBA Tradicional Naranja x200ml.</t>
  </si>
  <si>
    <t>Tempera ALBA Tradicional Azul x200ml.</t>
  </si>
  <si>
    <t>Tempera ALBA Tradicional Celeste x200ml.</t>
  </si>
  <si>
    <t>Tempera ALBA Tradicional Marrón x200ml.</t>
  </si>
  <si>
    <t>Tempera ALBA Tradicional Violeta x200ml.</t>
  </si>
  <si>
    <t>Tempera ALBA Tradicional Amarillo x200ml.</t>
  </si>
  <si>
    <t>Tempera ALBA Tradicional Marrón x10u.</t>
  </si>
  <si>
    <t>Tempera ALBA Tradicional Negro x10u.</t>
  </si>
  <si>
    <t>Tempera ALBA Tradicional Rojo Señal x10u.</t>
  </si>
  <si>
    <t>Tempera ALBA Tradicional Verde x10u.</t>
  </si>
  <si>
    <t>Tempera COLOR´S PEPS Amarillo Soles x200ml.</t>
  </si>
  <si>
    <t>Tempera COLOR´S PEPS Effects Azul Estrellas x200ml.</t>
  </si>
  <si>
    <t>Tempera COLOR´S PEPS Effects Rojo Corazón x200ml.</t>
  </si>
  <si>
    <t>Tempera COLOR`S PEPS Effects Verde Cesped x200cc.</t>
  </si>
  <si>
    <t>Tempera COLOR'PEPS Colores Fluo + Metal x5u. x75ml.</t>
  </si>
  <si>
    <t>Temperas COLOR'PEPS Surtidas x12u.</t>
  </si>
  <si>
    <t>Tempera COLOR PEP'S Colores Surtidos x6u. x75ml.</t>
  </si>
  <si>
    <t>Tempera COLOR'PEPS x12u. Surtido Tradicional</t>
  </si>
  <si>
    <t>Tempera CRAYOLA Estuche x6u.</t>
  </si>
  <si>
    <t>Tempera CRAYOLA Glitter Estuche x6u.</t>
  </si>
  <si>
    <t>Pintura JOVI Oro Botella x500ml.</t>
  </si>
  <si>
    <t>Pintura JOVI Plateado Botella x500ml.</t>
  </si>
  <si>
    <t>Tempera COLOR PEPS Azul Metal x200g.</t>
  </si>
  <si>
    <t>Tempera COLOR PEPS Metal Oro x200ml.</t>
  </si>
  <si>
    <t>Tempera COLOR PEPS Rojo Metal x200g.</t>
  </si>
  <si>
    <t>Tempera PEPS´COLOR Metal Plata x250g.</t>
  </si>
  <si>
    <t>Tempera COLOR PEPS Azul Marino x200g.</t>
  </si>
  <si>
    <t>Tempera COLOR PEPS Rojo Beso x200g.</t>
  </si>
  <si>
    <t>Tempera MODEL Doypack x 500gr. Negro</t>
  </si>
  <si>
    <t>Tempera MODEL Doypack x 500gr. Rojo</t>
  </si>
  <si>
    <t>Tempera MODEL Pote x250g. Amarillo Medio</t>
  </si>
  <si>
    <t>Tempera MODEL Pote x250g. Azul</t>
  </si>
  <si>
    <t>Tempera MODEL Pote x250g. Blanco</t>
  </si>
  <si>
    <t>Tempera MODEL Pote x250g. Magenta</t>
  </si>
  <si>
    <t>Tempera MODEL Pote x250g. Naranja</t>
  </si>
  <si>
    <t>Tempera MODEL Pote x250g. Rojo Señal</t>
  </si>
  <si>
    <t>Tempera MODEL Pote x250g. Verde Medio</t>
  </si>
  <si>
    <t>Tempera MODEL Pote x250g. Violeta</t>
  </si>
  <si>
    <t>Tempera MODEL Pote x250g. Celeste</t>
  </si>
  <si>
    <t>Tempera MODEL 10u. x8ml. Amarillo Medio</t>
  </si>
  <si>
    <t>Tempera MODEL 10u. x8ml. Azul</t>
  </si>
  <si>
    <t>Tempera MODEL 10u. x8ml. Blanco</t>
  </si>
  <si>
    <t>Tempera MODEL 10u. x8ml. Celeste</t>
  </si>
  <si>
    <t>Tempera MODEL 10u. x8ml. Magenta</t>
  </si>
  <si>
    <t>Tempera MODEL 10u. x8ml. Marron</t>
  </si>
  <si>
    <t>Tempera MODEL 10u. x8ml. Negro</t>
  </si>
  <si>
    <t>Tempera MODEL 10u. x8ml. Rojo</t>
  </si>
  <si>
    <t>Tempera MODEL 10u. x8ml. Surtido</t>
  </si>
  <si>
    <t>Tempera MODEL 10u. x8ml. Verde Claro</t>
  </si>
  <si>
    <t>Tempera MODEL 10u. x8ml. Violeta</t>
  </si>
  <si>
    <t>Tempera PLAYCOLOR Fluo Azul x250g.</t>
  </si>
  <si>
    <t>Tempera PLAYCOLOR Fluo Amarillo x250g.</t>
  </si>
  <si>
    <t>Tempera PLAYCOLOR COLOR Fluo Naranja x250g.</t>
  </si>
  <si>
    <t>Tempera PLAYCOLOR Fluo Rojo x250g.</t>
  </si>
  <si>
    <t>Tempera PLAYCOLOR Fluo Rosa x250g.</t>
  </si>
  <si>
    <t>Tempera PLAYCOLOR Fluo Verde x250g.</t>
  </si>
  <si>
    <t>Tempera PLAYCOLOR Pote x750g.Azul</t>
  </si>
  <si>
    <t>Tempera PLAYCOLOR Pote x750g.Blanco</t>
  </si>
  <si>
    <t>Tempera PLAYCOLOR Pote x750g.Celeste</t>
  </si>
  <si>
    <t>Tempera PLAYCOLOR Pote x750g.Magenta</t>
  </si>
  <si>
    <t>Tempera PLAYCOLOR Pote x750g.Marron</t>
  </si>
  <si>
    <t>Tempera PLAYCOLOR Pote x750g.Naranja</t>
  </si>
  <si>
    <t>Tempera PLAYCOLOR Pote x750g.Negro</t>
  </si>
  <si>
    <t>Tempera PLAYCOLOR Pote x750g. Rojo Señal</t>
  </si>
  <si>
    <t>Tempera PLAYCOLOR Pote x750g.Verde Medio</t>
  </si>
  <si>
    <t>Tempera PLAYCOLOR Pote x750g.Violeta</t>
  </si>
  <si>
    <t>Tempera PLAY COLOR Surtidas Pastel x6u.</t>
  </si>
  <si>
    <t>Tempera PLAYCOLOR Blanco x10u.</t>
  </si>
  <si>
    <t>Tempera PLAYCOLOR Amarillo Medio x10u.</t>
  </si>
  <si>
    <t>Tempera PLAYCOLOR Azul Ultramar x10u.</t>
  </si>
  <si>
    <t>Tempera PLAY COLOR Azul Medianox10u.</t>
  </si>
  <si>
    <t>Tempera PLAYCOLOR Celeste x10u.</t>
  </si>
  <si>
    <t>Tempera PLAYCOLOR Marrón x10u.</t>
  </si>
  <si>
    <t>Tempera PLAYCOLOR Naranja x10u.</t>
  </si>
  <si>
    <t>Tempera PLAYCOLOR Negro x10u.</t>
  </si>
  <si>
    <t>Tempera PLAYCOLOR Rojo Bermellon x10u.</t>
  </si>
  <si>
    <t>Tempera PLAYCOLOR Rojo Señal x10u.</t>
  </si>
  <si>
    <t>Tempera PLAYCOLOR Rosa/Magenta x10u.</t>
  </si>
  <si>
    <t>Tempera PLAYCOLOR Surtidas x10u.</t>
  </si>
  <si>
    <t>Tempera PLAYCOLOR Verde Claro x10u.</t>
  </si>
  <si>
    <t>Tempera PLAYCOLOR Verde Oscuro x10u.</t>
  </si>
  <si>
    <t>Tempera PLAYCOLOR Violeta x10u.</t>
  </si>
  <si>
    <t>Tempera PLAYCOLOR Blanca x300g.</t>
  </si>
  <si>
    <t>Tempera PLAYCOLOR Celeste x300g.</t>
  </si>
  <si>
    <t>Tempera PLAYCOLOR Magenta/Rosa x300g.</t>
  </si>
  <si>
    <t>Tempera PLAYCOLOR Marron x300g.</t>
  </si>
  <si>
    <t>Tempera PLAYCOLOR Naranja x300g.</t>
  </si>
  <si>
    <t>Tempera PLAYCOLOR Amarillo Limón x250g.</t>
  </si>
  <si>
    <t>Tempera PLAYCOLOR Amarillo x250g.</t>
  </si>
  <si>
    <t>Tempera PLAYCOLOR Azul Ultramar x300g.</t>
  </si>
  <si>
    <t>Tempera PLAYCOLOR Azul x300g.</t>
  </si>
  <si>
    <t>Tempera PLAYCOLOR Rojo Bermellón x250g.</t>
  </si>
  <si>
    <t>Tempera PLAYCOLOR Verde Medio x250g.</t>
  </si>
  <si>
    <t>Tempera PLAYCOLOR Verde Oscuro x300gs</t>
  </si>
  <si>
    <t>Tempera PLAYCOLOR Violeta x250g.</t>
  </si>
  <si>
    <t>Tempera PLAYCOLOR Negro x250g.</t>
  </si>
  <si>
    <t>Tempera PLAY COLOR Fluo x6u.</t>
  </si>
  <si>
    <t>Marcador Tempera Sólida Metálica x 6u.</t>
  </si>
  <si>
    <t>Marcador Tempera Sólida x 24u.Surtida</t>
  </si>
  <si>
    <t>Temperas Surtidas Estcuche x10u.</t>
  </si>
  <si>
    <t xml:space="preserve">VARIOS DE LIBRERIA </t>
  </si>
  <si>
    <t>Broches de Madera Mini Natural x2.5cm. x40u.</t>
  </si>
  <si>
    <t>Broche Madera Natural 3.5cm x 40u.</t>
  </si>
  <si>
    <t>Caja Exhibidora MOOVING Glitter Tape MAW Pastel</t>
  </si>
  <si>
    <t>Circulo Pedagógico Cromático xu.</t>
  </si>
  <si>
    <t>Corcho en Plancha 60 x 90cm. x3mm.</t>
  </si>
  <si>
    <t>Etiquetadora de Precios EZCO 8 Dígitos</t>
  </si>
  <si>
    <t>Etiquetadora de Precios MOTEX MX-550 6 Dígitos</t>
  </si>
  <si>
    <t>Exhibidor MAPED De Productos Pastel</t>
  </si>
  <si>
    <t>Flauta Plástica Moderna Soprano xu.</t>
  </si>
  <si>
    <t>Imán en Tira</t>
  </si>
  <si>
    <t>Imán en Lámina Autoadhesivo 20 x 30cm. x5h.</t>
  </si>
  <si>
    <t>Monedas x12mm.</t>
  </si>
  <si>
    <t>Monedas x14mm.</t>
  </si>
  <si>
    <t>Monedas x18mm.</t>
  </si>
  <si>
    <t>Monedas x20mm.</t>
  </si>
  <si>
    <t>Monedas x25mm.</t>
  </si>
  <si>
    <t>Imanes Creative Planche Estampada</t>
  </si>
  <si>
    <t>Imanes Redondos x20mm. x10u.</t>
  </si>
  <si>
    <t>Kit SIMBALL Acuarelas y Lapices de Colores xu.</t>
  </si>
  <si>
    <t>Kit SIMBALL Delta y Lapices de Colores xu.</t>
  </si>
  <si>
    <t>Kit SIMBALL Innovation Borrables y Crayones xu.</t>
  </si>
  <si>
    <t>Kit SIMBALL Sketch y Mini Glitter xu.</t>
  </si>
  <si>
    <t>Lupa Cuenta Hilos MAGNIFER 25mm. xu.</t>
  </si>
  <si>
    <t>Lupa MAPED x75mm.</t>
  </si>
  <si>
    <t>Lupa MATISSE Aro De Plástico x50mm.</t>
  </si>
  <si>
    <t>Lupa MATISSE x100mm.</t>
  </si>
  <si>
    <t>Lupa MATISSE x60mm.</t>
  </si>
  <si>
    <t>Pinceleta Sintetica MATISSE N°1</t>
  </si>
  <si>
    <t>Pinceleta Sintética MATISSE N°2</t>
  </si>
  <si>
    <t>Pinceleta Sintética MATISSE N°3</t>
  </si>
  <si>
    <t>Pinceleta Sintética MATISSE N°4</t>
  </si>
  <si>
    <t>Pinceleta Sintética MATISSE N°5</t>
  </si>
  <si>
    <t>Pinceleta Sintética MATISSE N°6</t>
  </si>
  <si>
    <t>Pinceleta Sintética MATISSE N°7</t>
  </si>
  <si>
    <t>Pinceleta Sintética MATISSE N°8</t>
  </si>
  <si>
    <t>Pinceleta Sintética MATISSE N°9</t>
  </si>
  <si>
    <t>PISTOLA ETIQUETADORA PARA PRENDAS ARROW 9F FINA</t>
  </si>
  <si>
    <t>Plancha Simil Acetato 35x50 x20micr. xu.</t>
  </si>
  <si>
    <t>Plancha Siímil Acetato 50 x 70mm. x200 Micrones xu.</t>
  </si>
  <si>
    <t>Porta Clip MATISSE 6,5 x 3,5cm. Negro</t>
  </si>
  <si>
    <t>Porta Lapices Escolar DELI 2 Colores 87 mm x 76 mm</t>
  </si>
  <si>
    <t>Porta Lapices MATISSE 8x9,7cm. Negro</t>
  </si>
  <si>
    <t>Porta Taco MATISSE 9x9x6cm. Negro</t>
  </si>
  <si>
    <t>Racionador IBICO para Cinta de Embalar</t>
  </si>
  <si>
    <t>SELF Lamina Acetato 50cm. x 70cm. Cristal x10 Hojas</t>
  </si>
  <si>
    <t>SELF Hojas Para Plastificar En frio 50cm. x 37cm. Plancha x10h.</t>
  </si>
  <si>
    <t>SELF Lamina Transparente Rollo de 45cm. x 10m.</t>
  </si>
  <si>
    <t>SELF Lamina Transparente Rollo de 45cm. x 2m.</t>
  </si>
  <si>
    <t>Set Didáctico MAPED Stick &amp; Color para Nena</t>
  </si>
  <si>
    <t>Set Didáctico MAPED Stick &amp; Color para Nene</t>
  </si>
  <si>
    <t>Set Didáctico MAPED Stick &amp; Color Para Adolescentes</t>
  </si>
  <si>
    <t>Tabla Periodica</t>
  </si>
  <si>
    <t>Tablero PIZZINI 6 Posiciones 50 x 60cm. + Productos</t>
  </si>
  <si>
    <t>Tablero PIZZINI 6 Posiciones con Portatablero 50 x 60cm.</t>
  </si>
  <si>
    <t>Tubo Porta Planos Chico xu.</t>
  </si>
  <si>
    <t>Tubo Para Planos Diámetro 6x6cm.</t>
  </si>
  <si>
    <t xml:space="preserve">GEOMETRIA </t>
  </si>
  <si>
    <t>Compas EZCO FIDDO Plastico Por Unidad.</t>
  </si>
  <si>
    <t>Compas EZCO Progression Metal x unid.</t>
  </si>
  <si>
    <t>Compas KID'Z Plastico 360º xu.</t>
  </si>
  <si>
    <t>Compas MAPED Kid'z 360º Agility Con Abrazadera xu.</t>
  </si>
  <si>
    <t>Compás MAPED Kid´z para Lapiz</t>
  </si>
  <si>
    <t>Campás MAPED Kid´z Plástico</t>
  </si>
  <si>
    <t>Compás MAPED Study 110 x2 Piezas</t>
  </si>
  <si>
    <t>Compás MAPED Study Portamina</t>
  </si>
  <si>
    <t>Compas MAPED Study Stop con Estuche xu.</t>
  </si>
  <si>
    <t>Compas De Madera</t>
  </si>
  <si>
    <t>Compás PIZZINI Escolar Metálico xu.</t>
  </si>
  <si>
    <t>Compás PIZZINI Escolar Metálico x118mm xu.</t>
  </si>
  <si>
    <t>Compás PIZZINI Metálico para Lapiz xu.</t>
  </si>
  <si>
    <t>Compás PIZZINI Técnico con Adaptador 140mm.</t>
  </si>
  <si>
    <t>Compás PIZZINI Técnico con Prolongación 155mm.</t>
  </si>
  <si>
    <t>Compas Para Marcador de Pizarra Blanca xu.</t>
  </si>
  <si>
    <t>Escalímetro PIZZINI 170/1</t>
  </si>
  <si>
    <t>Escuadra con Transportador Económico 20 x 60cm. (3702)</t>
  </si>
  <si>
    <t>Escuadra MAPED 60°x 21cm xu.</t>
  </si>
  <si>
    <t>Escuadra MDF Modista</t>
  </si>
  <si>
    <t>Escuadra MDF x 60cm.</t>
  </si>
  <si>
    <t>Escuadra PIZZINI 20 x 45º (3732)</t>
  </si>
  <si>
    <t>Escuadra PIZZINI 20 x 60º</t>
  </si>
  <si>
    <t>Escuadra PIZZINI 20 x 60º x10u. (3722)</t>
  </si>
  <si>
    <t>Escuadra PIZZINI 25 x 60º (3732)</t>
  </si>
  <si>
    <t>Escuadra PIZZINI 30 x 45º (3732)</t>
  </si>
  <si>
    <t>Escuadra PIZZINI 30 x 60º (3732)</t>
  </si>
  <si>
    <t>Escuadra PIZZINI 30 x 60º xu. (3722)</t>
  </si>
  <si>
    <t>Letrografo PROARTE Escolar 1 x 25cm.</t>
  </si>
  <si>
    <t>Letrografo PROARTE Escolar 0.9 x 21cm.</t>
  </si>
  <si>
    <t>Letrografo PIZZINI 5880-10</t>
  </si>
  <si>
    <t>Letrografo PIZZINI 5880-14</t>
  </si>
  <si>
    <t>Letrografo PIZZINI 1.7cm.</t>
  </si>
  <si>
    <t>Letrografo PIZZINI 2cm.</t>
  </si>
  <si>
    <t>Letrografo PIZZINI 2.5cm.</t>
  </si>
  <si>
    <t>Letrografo PIZZINI 3cm.</t>
  </si>
  <si>
    <t>Letrografo PIZZINI 5880-3</t>
  </si>
  <si>
    <t>Letrografo PIZZINI 5880-5</t>
  </si>
  <si>
    <t>Multiescuadra PIZZINI 20 x 45º xu.</t>
  </si>
  <si>
    <t>Pistoletes Juego x3u.</t>
  </si>
  <si>
    <t>Plantilla Circulos 5801</t>
  </si>
  <si>
    <t>Plantilla Eclipses Nº1 5806</t>
  </si>
  <si>
    <t>Plantilla Figuras Geométricas 5804</t>
  </si>
  <si>
    <t>Regla MAPED Cristal Eco x15cm.</t>
  </si>
  <si>
    <t>Regla MAPED Cristal Eco x20cm.</t>
  </si>
  <si>
    <t>Regla MAPED Cristal Eco x30cm.</t>
  </si>
  <si>
    <t>Regla MAPED Irrompible x 15 cm.</t>
  </si>
  <si>
    <t>Regla MAPED Llana Geonotes en Bolsa x15cm .</t>
  </si>
  <si>
    <t>Regla MAPED Twist´n Flex Decor x15cm.</t>
  </si>
  <si>
    <t>Regla MAPED Twist´n Flex Decor x20cm.</t>
  </si>
  <si>
    <t>Regla MAPED Twist´n Flex x30cm.</t>
  </si>
  <si>
    <t>Regla MAPED Twist´n Pulse x20cm.</t>
  </si>
  <si>
    <t>Regla MAPED Twist´N Flex Decor x30cm</t>
  </si>
  <si>
    <t>Regla MDF Para Pizarron x 1 mt.</t>
  </si>
  <si>
    <t>Regla Metalica DELI x15cm.</t>
  </si>
  <si>
    <t>Regla Metalica DELI x20cm.</t>
  </si>
  <si>
    <t>Regla Metálica ONIX x30cm.</t>
  </si>
  <si>
    <t>Regla PIZZINI x15cm. x10u.</t>
  </si>
  <si>
    <t>Regla PIZZINI x20cm. x10u.</t>
  </si>
  <si>
    <t>Regla PIZZINI x30cm. x10u.</t>
  </si>
  <si>
    <t>Regla PIZZINI T x50cm.</t>
  </si>
  <si>
    <t>Regla PIZZINI T x60cm.</t>
  </si>
  <si>
    <t>Regla PIZZINI Verde x20cm.</t>
  </si>
  <si>
    <t>Regla PIZZINI Verde x30cm.</t>
  </si>
  <si>
    <t>Regla PIZZINI Verde x40cm.</t>
  </si>
  <si>
    <t>Regla PIZZINI Verde x50cm.</t>
  </si>
  <si>
    <t>Regla PIZZINI Verde x60cm.</t>
  </si>
  <si>
    <t>Regla Tipo Acrílico Escolar x20cm.</t>
  </si>
  <si>
    <t>Regla Tipo Acrílico Escolar x30cm.</t>
  </si>
  <si>
    <t>Set Geométrico MAPED Twist´n Flex x3 Piezas x15cm.</t>
  </si>
  <si>
    <t>Set Geométrico MAPED 4P Stick'Art</t>
  </si>
  <si>
    <t>Set Geométrico MAPED x3 Piezas</t>
  </si>
  <si>
    <t>Set Geométrico PIZZINI Pastel x3u.</t>
  </si>
  <si>
    <t>Set Geométrico PIZZINI x3u.</t>
  </si>
  <si>
    <t>Set Geométrico MAPED 3 Piezas Zurdos</t>
  </si>
  <si>
    <t>Set Geometrico ITO Cristal x3pzs.</t>
  </si>
  <si>
    <t>Transportador MAPED x180º xu.</t>
  </si>
  <si>
    <t>Transportador MDF</t>
  </si>
  <si>
    <t>Transportador PIZZINI x180º</t>
  </si>
  <si>
    <t>Transportador PIZZINI x180º x10u.</t>
  </si>
  <si>
    <t>Transportador PIZZINI x360º</t>
  </si>
  <si>
    <t>Transportador Tipo Acrílico x180º</t>
  </si>
  <si>
    <t>Tripledecímetro PIZZINI x30cm.</t>
  </si>
  <si>
    <t xml:space="preserve">ESCARAPELAS Y BANDERAS </t>
  </si>
  <si>
    <t>Bandera Con Sol NUEVO MILENIO 135 x 216cm.</t>
  </si>
  <si>
    <t>Bandera con Sol 30 x 48 cm.</t>
  </si>
  <si>
    <t>Bandera Con Sol 45x72 cm.</t>
  </si>
  <si>
    <t>Bandera con Sol NUEVO MILENIO 60 x 96 cm.</t>
  </si>
  <si>
    <t>Bandera con Sol NUEVO MILENIO 75x120 cm.</t>
  </si>
  <si>
    <t>Bandera Con Sol NUEVO MILENIO 90 x144 cm.</t>
  </si>
  <si>
    <t>Bandera Plastica Argentina 25 x 35cm. x10u.</t>
  </si>
  <si>
    <t>Bandera Plastica Argentina con Sol 40 x 60cm. x10u.</t>
  </si>
  <si>
    <t>Banderas Plásticas Chicas x25u.</t>
  </si>
  <si>
    <t>Banderas Plásticas Grandes x25u.</t>
  </si>
  <si>
    <t>Cinta Argentina Nº12</t>
  </si>
  <si>
    <t>Escarapela Nº 106 Lazo x24u.</t>
  </si>
  <si>
    <t>Escarapela Nº 108 Moño Doble con Colita x24u.</t>
  </si>
  <si>
    <t>Escarapela Nº 110 Moño Plano Doble x24u.</t>
  </si>
  <si>
    <t>Escarapela YANINA Cinta x36u.</t>
  </si>
  <si>
    <t>Escarapela YANINA Redonda x24u.</t>
  </si>
  <si>
    <t>Pins Símbolos Patrios LA FAUSTINA x12u.</t>
  </si>
  <si>
    <t xml:space="preserve">BANDAS ELASTICAS </t>
  </si>
  <si>
    <t>Bandas Elásticas SUPER BANDS Angosta Nº80 x1k.</t>
  </si>
  <si>
    <t>Bandas Elásticas SUPER BANDS x150g.</t>
  </si>
  <si>
    <t>Bandas Elasticas SUPER BANDS x30g.</t>
  </si>
  <si>
    <t>Bandas Elásticas SUPER BANDS Ancha x500g.</t>
  </si>
  <si>
    <t>Bandas Elásticas FLEXIBANDS x100g.</t>
  </si>
  <si>
    <t>Bandas Elásticas FLEXIBANDS x1k.</t>
  </si>
  <si>
    <t>Bandas Elásticas FLEXIBANDS x250g.</t>
  </si>
  <si>
    <t>Bandas Elásticas FLEXIBANDS x500g.</t>
  </si>
  <si>
    <t>Bandas Elásticas FLEXIBANDS x50g.</t>
  </si>
  <si>
    <t>Bandas Elásticas MOOVING MAW Mania Rubber Bands x16g.</t>
  </si>
  <si>
    <t>Bandas Elásticas SUPER BANDS x100g.</t>
  </si>
  <si>
    <t>Bandas Elásticas SUPER BANDS x250g.</t>
  </si>
  <si>
    <t>Bandas Elásticas SUPER BANDS x50g.</t>
  </si>
  <si>
    <t>Bandas Elásticas SUPER BANDS x60g.</t>
  </si>
  <si>
    <t xml:space="preserve">CINTAS ADHESIVAS </t>
  </si>
  <si>
    <t>Cinta Adhesiva BOPP 48mm x 100mts. Transparente</t>
  </si>
  <si>
    <t>Cinta Adhesiva BOPP 48mm x 50mts. Transparente</t>
  </si>
  <si>
    <t>Cinta Adhesiva STIKO para Embalar Marrón 48mm. x50mts.</t>
  </si>
  <si>
    <t>Cinta Adhesiva para Embalar STIKO Transparente 48mm. x50mts.</t>
  </si>
  <si>
    <t>Cinta Adhesiva Invisible con Racionador 12mm. x30mts. x6u.</t>
  </si>
  <si>
    <t>Cinta Adhesiva SELLOX de Papel 12mm. x40mts.</t>
  </si>
  <si>
    <t>Cinta Adhesiva STIKO de Papel 18mm. x40mts.</t>
  </si>
  <si>
    <t>Cinta Adhesiva SELLOX de Papel 24mm. x40mts.</t>
  </si>
  <si>
    <t>Cinta Adhesiva STIKO de Papel 36mm. x40mts.</t>
  </si>
  <si>
    <t>Cinta Adhesiva SELLOX Papel 48mm. x40mts.</t>
  </si>
  <si>
    <t>Cinta Adhesiva STIKO 12mm. x30mts.</t>
  </si>
  <si>
    <t>Cinta Adhesiva STIKO 12mm. x60mts.</t>
  </si>
  <si>
    <t>Cinta Adhesiva STIKO 12mm. x7mts. x12u.</t>
  </si>
  <si>
    <t>Cinta Adhesiva STIKO 18mm. x25mts.</t>
  </si>
  <si>
    <t>Cinta Adhesiva STIKO Transparente 24mm. x50mts.</t>
  </si>
  <si>
    <t>Cinta Adhesiva STIKO Pack Blanco 48mm. x50mts.</t>
  </si>
  <si>
    <t>Cinta Adhesiva STIKO Bifaz x10mts.</t>
  </si>
  <si>
    <t>Cinta Adhesiva STIKO Bifaz 18mm. x25mts.</t>
  </si>
  <si>
    <t>Cinta Adhesiva STIKO Bifaz 24mm. x30mts.</t>
  </si>
  <si>
    <t>Cinta Adhesiva STIKO Mágica 18mm. x30mts.</t>
  </si>
  <si>
    <t>Cinta Adhesiva STIKO Escolar Papel 18mm. x20m.</t>
  </si>
  <si>
    <t>Cinta AUCA Demarcatoria Amarilla y Negra x48mm x50m</t>
  </si>
  <si>
    <t>Cinta AUCA Amarilla 48mm x50m</t>
  </si>
  <si>
    <t>Cinta AUCA Azul 48mm x50m</t>
  </si>
  <si>
    <t>Cinta AUCA Blanca 48mm x50m</t>
  </si>
  <si>
    <t>Cinta AUCA Naranja 48mm x50m</t>
  </si>
  <si>
    <t>Cinta AUCA Roja 48mm x50m</t>
  </si>
  <si>
    <t>Cinta AUCA Verde 48mm x50m</t>
  </si>
  <si>
    <t>Cinta Enmascarar TEK BOND 12mm x 50 mts</t>
  </si>
  <si>
    <t>Cinta Enmascarar TEK BOND 18mm x 50 mts</t>
  </si>
  <si>
    <t>Cinta Enmascarar TEK BOND 24mm x 50 mts</t>
  </si>
  <si>
    <t>Cinta Enmascarar TEK BOND 36mm x 50 mts</t>
  </si>
  <si>
    <t>Cinta Enmascarar TEK BOND 48mm x 50 mts</t>
  </si>
  <si>
    <t>Cinta Blanca Impresa Fragil 48mm. x50m.</t>
  </si>
  <si>
    <t>Cinta Transparente Impresa Fragil 48mm. x50m.</t>
  </si>
  <si>
    <t>Portarollo Chico</t>
  </si>
  <si>
    <t>Portarollo EZCO Chico</t>
  </si>
  <si>
    <t>Portarollo EZCO Grande</t>
  </si>
  <si>
    <t>Portarollo EZCO Mediano</t>
  </si>
  <si>
    <t>Portarollo Grande</t>
  </si>
  <si>
    <t>Portarollo Grande Extra Pesado</t>
  </si>
  <si>
    <t>Portarollo Mini EAGLE T-5119C</t>
  </si>
  <si>
    <t>Portarollo MIT xu.</t>
  </si>
  <si>
    <t>Portarollo NEW CLOR x30mts.</t>
  </si>
  <si>
    <t>Portarollo NEW CLOR x30 y 60mts.</t>
  </si>
  <si>
    <t>Washi Tape MOOVING Harry Potter Casas x1,5m. x 5m. Display</t>
  </si>
  <si>
    <t>Washi Tape MOOVING Stickers Redondos Harry Potter</t>
  </si>
  <si>
    <t>Washi Tape MOOVING Harry Potter x1.5cm.x3m.x3u.</t>
  </si>
  <si>
    <t xml:space="preserve">ADHESIVOS </t>
  </si>
  <si>
    <t>Adhesivo Vinilico MODEL x1000g.</t>
  </si>
  <si>
    <t>Adhesivo Vinilico MODEL x250g.</t>
  </si>
  <si>
    <t>Adhesivo Vinilico MODEL x30g.</t>
  </si>
  <si>
    <t>Adhesivo Vinilico MODEL x500g.</t>
  </si>
  <si>
    <t>Adhesivo Vinilico MODEL x50g.</t>
  </si>
  <si>
    <t>Adhesivo Instantáneo TEK BOND Super Cola Gel x 3g</t>
  </si>
  <si>
    <t>adhesivo Instantáneo TEK BOND Super Cola Tubo x 5g</t>
  </si>
  <si>
    <t>Adhesivo Instantáneo TEK BOND Super Cola x 3g</t>
  </si>
  <si>
    <t>Adhesivo en Barra MICRO x8g.</t>
  </si>
  <si>
    <t>Adhesivo en Barra MICRO x21g.</t>
  </si>
  <si>
    <t>Adhesivo en Barra MICRO x36g.</t>
  </si>
  <si>
    <t>Adhesivo en Barra UHU x21g.</t>
  </si>
  <si>
    <t>Adhesivo en Barra UHU x40g.</t>
  </si>
  <si>
    <t>Adhesivo en Barra UHU x8.2g.</t>
  </si>
  <si>
    <t>Adhesivo en Barra VOLIBARRA x10g.</t>
  </si>
  <si>
    <t>Adhesivo en Barra VOLIBARRA x22g.</t>
  </si>
  <si>
    <t>Adhesivo en Barra VOLIBARRA x40g.</t>
  </si>
  <si>
    <t>Adhesivo SUPRABOND de Contacto Transparente Blister x25ml.</t>
  </si>
  <si>
    <t>Adhesivo ÉCCOLE x9g.</t>
  </si>
  <si>
    <t>Adhesivo ELMER'S Escolar x118ml.</t>
  </si>
  <si>
    <t>Adhesivo ELMER'S Escolar x36.9ml.</t>
  </si>
  <si>
    <t>Adhesivo ELMER'S Gel x118ml.</t>
  </si>
  <si>
    <t>Adhesivo IBI CRAFT Silicona Liquida x100ml.</t>
  </si>
  <si>
    <t>Adhesivo IBI CRAFT Silicona Liquida x30ml.</t>
  </si>
  <si>
    <t>Adhesivo IBI CRAFT Silicona Liquida x60ml.</t>
  </si>
  <si>
    <t>Adhesivo Instantáneo TEK BOND Super Cola x 12 unid x 2g</t>
  </si>
  <si>
    <t>Adhesivo Instantáneo TEK BOND Super Cola x 2 Grs</t>
  </si>
  <si>
    <t>Adhesivo Instantáneo TEK BOND UV x 4g.</t>
  </si>
  <si>
    <t>Adhesivo MI SILICONA Pax Líquida x250ml.</t>
  </si>
  <si>
    <t>Adhesivo MI SILICONA Pegote Pax Líquida x100ml.</t>
  </si>
  <si>
    <t>Adhesivo MI SILICONA Pegote Pax Líquida x30ml.</t>
  </si>
  <si>
    <t>Adhesivo PLASTICOLA Nº1 con Brillo Surtido x6u. x38g.</t>
  </si>
  <si>
    <t>Adhesivo PLASTICOLA con Brillo Surtido x40g. x12u.</t>
  </si>
  <si>
    <t>Adhesivo PLASTICOLA Nº2 con Brillo Surtido x6u. x38g.</t>
  </si>
  <si>
    <t>Adhesivo PLASTICOLA con Brillo Azul x38g.</t>
  </si>
  <si>
    <t>Adhesivo PLASTICOLA con Brillo Dorado x38g.</t>
  </si>
  <si>
    <t>Adhesivo PLASTICOLA con Brillo Iridiscente x38g.</t>
  </si>
  <si>
    <t>Adhesivo PLASTICOLA con Brillo Magenta x38g.</t>
  </si>
  <si>
    <t>Adhesivo PLASTICOLA con Brillo Negro x38g.</t>
  </si>
  <si>
    <t>Adhesivo PLASTICOLA con Brillo Naranja x38g.</t>
  </si>
  <si>
    <t>Adhesivo PLASTICOLA con Brillo Plata x38g.</t>
  </si>
  <si>
    <t>Adhesivo PLASTICOLA con Brillo Violeta x38g.</t>
  </si>
  <si>
    <t>Adhesivo PLASTICOLA con Brillo Roja x38g.</t>
  </si>
  <si>
    <t>Adhesivo PLASTICOLA con Brillo Turquesa x38g.</t>
  </si>
  <si>
    <t>Adhesivo PLASTICOLA con Brillo Verde x38g.</t>
  </si>
  <si>
    <t>Adhesivo PLASTICOLA con Brillo Verde Manzana x40g.</t>
  </si>
  <si>
    <t>Adhesivo PLASTICOLA Color Pastel x40gr. x12u. Surtido</t>
  </si>
  <si>
    <t>Adhesivo PLASTICOLA Color Amarillo x40g.</t>
  </si>
  <si>
    <t>Adhesivo PLASTICOLA Color Azul x40g.</t>
  </si>
  <si>
    <t>Adhesivo PLASTICOLA Color Blanca x40g.</t>
  </si>
  <si>
    <t>Adhesivo PLASTICOLA Color Celeste x40g.</t>
  </si>
  <si>
    <t>Adhesivo PLASTICOLA Color Negro x40g.</t>
  </si>
  <si>
    <t>Adhesivo PLASTICOLA Color Naranja x40g.</t>
  </si>
  <si>
    <t>Adhesivo PLASTICOLA Color Roja x40g.</t>
  </si>
  <si>
    <t>Adhesivo PLASTICOLA Color Verde x40g.</t>
  </si>
  <si>
    <t>Adhesivo PLASTICOLA Color Violeta x40g.</t>
  </si>
  <si>
    <t>Adhesivo PLASTICOLA Color Surtido Nº2 x40g. x12u.</t>
  </si>
  <si>
    <t>Adhesivo PLASTICOLA Color Surtido Nº1 x40g. x12u.</t>
  </si>
  <si>
    <t>Adhesivo PLASTICOLA Fluo Amarillo x40g.</t>
  </si>
  <si>
    <t>Adhesivo PLASTICOLA Fluo Azul x40g.</t>
  </si>
  <si>
    <t>Adhesivo PLASTICOLA Fluo Naranja x40g.</t>
  </si>
  <si>
    <t>Adhesivo PLASTICOLA Fluo Rosa x40g.</t>
  </si>
  <si>
    <t>Adhesivo PLASTICOLA Fluo Verde x40g.</t>
  </si>
  <si>
    <t>Adhesivo PLASTICOLA Fluo Surtido x40g. x12u.</t>
  </si>
  <si>
    <t>Adhesivo PLASTICOLA Colores Pastel Surtidos x230cc.</t>
  </si>
  <si>
    <t>Adhesivo PLASTICOLA Colores Surtidos x230cc.</t>
  </si>
  <si>
    <t>Adhesivo PLASTICOLA Fluo Surtidos x230cc.</t>
  </si>
  <si>
    <t>Adhesivo PLASTICOLA x250g.</t>
  </si>
  <si>
    <t>Adhesivo PLASTICOLA x88g.</t>
  </si>
  <si>
    <t>Adhesivo PLASTICOLA x973g.</t>
  </si>
  <si>
    <t>Adhesivo PLASTICOLA x40g.</t>
  </si>
  <si>
    <t>Adhesivo PLASTICOLA x486g.</t>
  </si>
  <si>
    <t>Adhesivo PLASTICOLA Transparente x30g.</t>
  </si>
  <si>
    <t>Adhesivo STA x100g.</t>
  </si>
  <si>
    <t>Adhesivo STA x1k.</t>
  </si>
  <si>
    <t>Adhesivo STA x250g.</t>
  </si>
  <si>
    <t>Adhesivo STA x30g.</t>
  </si>
  <si>
    <t>Adhesivo STA x500g.</t>
  </si>
  <si>
    <t>Adhesivo STA x50g.</t>
  </si>
  <si>
    <t>Adhesivo SIMBALL Glitter Iridiscente x 6u.</t>
  </si>
  <si>
    <t>Adhesivo SIMBALL Glitter Plata x 6u.</t>
  </si>
  <si>
    <t>Adhesivo SIMBALL Glitter Verde Flúo x 6u.</t>
  </si>
  <si>
    <t>Adhesivo SIMBALL Glitter Verde x 6u.</t>
  </si>
  <si>
    <t>Adhesivo SIMBALL Glitter Surtido x 12u.</t>
  </si>
  <si>
    <t>Adhesivo SEÑORITA con Brillo Negro x30g.</t>
  </si>
  <si>
    <t>Adhesivo SEÑORITA con Brillo Azul x30g.</t>
  </si>
  <si>
    <t>Adhesivo SEÑORITA con Brillo Dorado x30g.</t>
  </si>
  <si>
    <t>Adhesivo SEÑORITA con Brillo Fucsia x30g.</t>
  </si>
  <si>
    <t>Adhesivo SEÑORITA con Brillo Iridiscente x30g.</t>
  </si>
  <si>
    <t>Adhesivo SEÑORITA con Brillo Naranja x30g.</t>
  </si>
  <si>
    <t>Adhesivo SEÑORITA con Brillo Plata x30g.</t>
  </si>
  <si>
    <t>Adhesivo SEÑORITA con Brillo Purpura/Violeta x30g.</t>
  </si>
  <si>
    <t>Adhesivo SEÑORITA con Brillo Rojo x30g.</t>
  </si>
  <si>
    <t>Adhesivo SEÑORITA con Brillo Turquesa x30g.</t>
  </si>
  <si>
    <t>Adhesivo SEÑORITA con Brillo Verde x30g.</t>
  </si>
  <si>
    <t>Adhesivo SEÑORITA con Brillo Surtido x30g. x12u.</t>
  </si>
  <si>
    <t>Adhesivo SEÑORITA Color Celeste x30g.</t>
  </si>
  <si>
    <t>Adhesivo SEÑORITA Color Rosa x30g.</t>
  </si>
  <si>
    <t>Adhesivo SEÑORITA Color Azul x30g.</t>
  </si>
  <si>
    <t>Adhesivo SEÑORITA Color Negro x30g.</t>
  </si>
  <si>
    <t>Adhesivo SEÑORITA Color Surtido x30g. x12u.</t>
  </si>
  <si>
    <t>Adhesivo SEÑORITA Color Marrón x30g.</t>
  </si>
  <si>
    <t>Adhesivo SEÑORITA Color Naranja x30g.</t>
  </si>
  <si>
    <t>Adhesivo SEÑORITA Color Rojo x30g.</t>
  </si>
  <si>
    <t>Adhesivo SEÑORITA Color Verde x30g.</t>
  </si>
  <si>
    <t>Adhesivo SEÑORITA Color Violeta x30g.</t>
  </si>
  <si>
    <t>Adhesivo SEÑORITA Color Amarillo x30g.</t>
  </si>
  <si>
    <t>Adhesivo SEÑORITA Fluo Surtido x30g. x12u.</t>
  </si>
  <si>
    <t>Adhesivo SUPRABOND Afix Doble Faz Blister x16u.</t>
  </si>
  <si>
    <t>Adhesivo SUPRABOND Afix Doble Faz Rollo x2mts.</t>
  </si>
  <si>
    <t>Adhesivo SUPRABOND Contacto Extra Fuerte x25ml.</t>
  </si>
  <si>
    <t>Adhesivo SUPRABOND Contacto Extra Fuerte x50ml.</t>
  </si>
  <si>
    <t>Adhesivo VOLIGOMA x30ml.</t>
  </si>
  <si>
    <t>Adhesivo VOLIGOMA x50ml.</t>
  </si>
  <si>
    <t>Adhesivo En Barra SUPRABOND Triangular x25g.</t>
  </si>
  <si>
    <t>Adhesivo en Barra SUPRABOND Triangular x8g.</t>
  </si>
  <si>
    <t>Adhesivo en Barra SUPRABOND x40g.</t>
  </si>
  <si>
    <t>Adhesivo en Barra SUPRABOND x8g.</t>
  </si>
  <si>
    <t>Adhesivo SUPRABOND Instantáneo x2g.</t>
  </si>
  <si>
    <t>Adhesivo Silicona SUPRABOND Transparente x225ml.</t>
  </si>
  <si>
    <t>Adhesivo SUPERPOX Acero x25g.</t>
  </si>
  <si>
    <t>Adhesivo SUPRABOND Ultra Transparente x50ml.</t>
  </si>
  <si>
    <t>Adhesivo SUPRABOND Para Zapatillas x10g.</t>
  </si>
  <si>
    <t>Barra STA Fina De Silicona x20u.</t>
  </si>
  <si>
    <t>Barra Adhesiva GIOTTO x 21g.</t>
  </si>
  <si>
    <t>Barra Adhesiva GIOTTO x 36g.</t>
  </si>
  <si>
    <t>Barra Adhesiva GIOTTO x 8g.</t>
  </si>
  <si>
    <t>Barra Adhesiva STA Gruesa x1k. (37u. Aprox.)</t>
  </si>
  <si>
    <t>Barra Adhesiva STA Largo Fino x1k. (80u. Aprox.)</t>
  </si>
  <si>
    <t>Barra Adhesiva SUPRABOND Largas Fina x500g.</t>
  </si>
  <si>
    <t>Barra Adhesiva SUPRABOND Largas Gruesa x500g.</t>
  </si>
  <si>
    <t>Espuma SUPRABOND Poliuretano Economy x500ml. ''Sella, Fija y Rellena''</t>
  </si>
  <si>
    <t>Glitter COLOR´PEPS Surtido x50g.</t>
  </si>
  <si>
    <t>Glitter Glue ELMER'S Glow In The Dark Natural x147ml.</t>
  </si>
  <si>
    <t>Glitter Glue ELMER'S Glow In The Dark Pink x147ml.</t>
  </si>
  <si>
    <t>Glitter Glue ELMER'S Glow In The Dark Turquesa x147ml.</t>
  </si>
  <si>
    <t>Glitter Glue ELMER'S x177ml. Amarillo</t>
  </si>
  <si>
    <t>Glitter Glue ELMER'S x 177ml. Negro</t>
  </si>
  <si>
    <t>Glitter Glue ELMER'S x177ml. Plata</t>
  </si>
  <si>
    <t>Glitter Glue ELMER'S x177ml. ROJO</t>
  </si>
  <si>
    <t>Glitter Glue ELMER'S x177ml. Rosa</t>
  </si>
  <si>
    <t>Opaque Glue ELMER'S x147ml. Azul</t>
  </si>
  <si>
    <t>Opaque Glue ELMER'S x177ml. Verde</t>
  </si>
  <si>
    <t>Pegamento EL PULPITO x50g.</t>
  </si>
  <si>
    <t>Pegamento FASTIX x25g.</t>
  </si>
  <si>
    <t>Pegamento LA GOTITA Gel x3ml.</t>
  </si>
  <si>
    <t>Pegamento LA GOTITA x2ml.</t>
  </si>
  <si>
    <t>Pegamento MAPED Purpurina x10,5ml</t>
  </si>
  <si>
    <t>Pegamento POXI-RAN x23g.</t>
  </si>
  <si>
    <t>Pegamento POXILINA 10' x70g.</t>
  </si>
  <si>
    <t>Pegamento POXIPOL Gris x21g.</t>
  </si>
  <si>
    <t>Pegamento POXIPOL Transparente x16g.</t>
  </si>
  <si>
    <t>Pegamento UHU Frasco Facil x 90ml.</t>
  </si>
  <si>
    <t>Pegamento UHU Universal Gel x31ml.</t>
  </si>
  <si>
    <t>Pegamento UHU Universal x60ml.</t>
  </si>
  <si>
    <t>Pegamento UHU Universal x125ml.</t>
  </si>
  <si>
    <t>Pegamento UHU Universal x20ml.</t>
  </si>
  <si>
    <t>Pegamento UHU Universal x35ml.</t>
  </si>
  <si>
    <t>Pegamento UNIPOX Stick x40g.</t>
  </si>
  <si>
    <t>Pegamento UNIPOX x100ml.</t>
  </si>
  <si>
    <t>Pegamento UNIPOX x25ml.</t>
  </si>
  <si>
    <t>Pistola Encoladora ERPA HX100</t>
  </si>
  <si>
    <t>Pistola Encoladora ERPA PX300</t>
  </si>
  <si>
    <t>Pistola Encoladora SD-102 x11mm.</t>
  </si>
  <si>
    <t>Pistola Encoladora SD-E x7mm.</t>
  </si>
  <si>
    <t>Set Didactico MAPED Stick &amp; Colors Events</t>
  </si>
  <si>
    <t>Silicona Líquida STA x100g. xu.</t>
  </si>
  <si>
    <t>Silicona Líquida STA x30g. xu.</t>
  </si>
  <si>
    <t>Silicona UNIPOX Gel x24ml.</t>
  </si>
  <si>
    <t xml:space="preserve">PALITOS HELADO-BROCHETTES </t>
  </si>
  <si>
    <t>Palito de Helado Color x50u.</t>
  </si>
  <si>
    <t>Palito de Helado Natural x50u.</t>
  </si>
  <si>
    <t>Palitos para Brochette en Bolsa x100u.</t>
  </si>
  <si>
    <t>Palitos EZCO Para Souvenir Bolsa x50u. x25cm.</t>
  </si>
  <si>
    <t xml:space="preserve">GOMA EVA </t>
  </si>
  <si>
    <t>Goma Eva 18,5 x 20cm. x10u.</t>
  </si>
  <si>
    <t>Goma Eva 22 x 33cm. x10u.</t>
  </si>
  <si>
    <t>Goma Eva 27,5 x 13,5cm. x10u.</t>
  </si>
  <si>
    <t>Goma Eva Amarillo 56 x 42cm. x 10u.</t>
  </si>
  <si>
    <t>Goma Eva Amarillo Fuerte 56 x 42cm. x 10u.</t>
  </si>
  <si>
    <t>Goma Eva Azul 56 x 42cm. x 10u.</t>
  </si>
  <si>
    <t>Goma Eva Blanca 56 x 42cm. x 10u.</t>
  </si>
  <si>
    <t>Goma Eva Celeste 56 x 42cm. x 10u.</t>
  </si>
  <si>
    <t>Goma Eva Fucsia 56 x 42cm. x 10u.</t>
  </si>
  <si>
    <t>Goma Eva Gris 56 x 42cm. x 10u.</t>
  </si>
  <si>
    <t>Goma Eva Lila 56 x 42cm. x 10u.</t>
  </si>
  <si>
    <t>Goma Eva Marrón 56 x 42cm. x 10u.</t>
  </si>
  <si>
    <t>Goma Eva Naranja 56 x 42cm. x 10u.</t>
  </si>
  <si>
    <t>Goma Eva Negro 56 x 42cm. x 10u.</t>
  </si>
  <si>
    <t>Goma Eva Pastel Agua Marina 56 x 42cm. x10u.</t>
  </si>
  <si>
    <t>Goma Eva Pastel Arena 56 x 42cm. x10u.</t>
  </si>
  <si>
    <t>Goma Eva Pastel Durazno 56 x 42cm. x10u.</t>
  </si>
  <si>
    <t>Goma Eva Pastel Lavanda 56 x 42cm. x10u.</t>
  </si>
  <si>
    <t>Goma Eva Pastel Lima 56 x 42cm. x10u.</t>
  </si>
  <si>
    <t>Goma Eva Pastel Limon 56 x 42cm. x10u.</t>
  </si>
  <si>
    <t>Goma Eva Pastel Rosa Crema 56 x 42cm. x10u.</t>
  </si>
  <si>
    <t>Goma Eva Pastel Terracota 56 x 42cm. x10u</t>
  </si>
  <si>
    <t>Goma Eva Piel 56 x 42cm. x 10u.</t>
  </si>
  <si>
    <t>Goma Eva Rojo 56 x 42cm. x 10u.</t>
  </si>
  <si>
    <t>Goma Eva Rosa/Fucsia 56 x 42cm. x 10u.</t>
  </si>
  <si>
    <t>Goma Eva Salmón 56 x 42cm. x 10u.</t>
  </si>
  <si>
    <t>Goma Eva Verde Manzana 56 x 42cm. x 10u.</t>
  </si>
  <si>
    <t>Goma Eva Verde Navidad 56 x 42cm. x 10u.</t>
  </si>
  <si>
    <t>Goma Eva Verde 56 x 42cm. x 10u.</t>
  </si>
  <si>
    <t>Goma Eva Violeta 56 x 42cm. x 10u.</t>
  </si>
  <si>
    <t>Goma Eva Amarillo 56 x 42cm. x5mm. x 7u.</t>
  </si>
  <si>
    <t>Goma Eva Amarillo Fuerte 56 x 42cm. x5mm. x 7u.</t>
  </si>
  <si>
    <t>Goma Eva Azul 56 x 42cm. x5mm. x 7u.</t>
  </si>
  <si>
    <t>Goma Eva Blanco 56 x 42cm. x5mm. x 7u.</t>
  </si>
  <si>
    <t>Goma Eva Celeste 56 x 42cm. x5mm. x 7u.</t>
  </si>
  <si>
    <t>Goma Eva Naranja 56 x 42cm. x5mm. x 7u.</t>
  </si>
  <si>
    <t>Goma Eva Negro 56 x 42cm. x5mm. x 7u.</t>
  </si>
  <si>
    <t>Goma Eva Piel 56 x 42cm. x5mm. x 7u.</t>
  </si>
  <si>
    <t>Goma Eva Rojo 56 x 42cm. x5mm. x 7u.</t>
  </si>
  <si>
    <t>Goma Eva Verde 56 x 42cm. x5mm. x 7u.</t>
  </si>
  <si>
    <t>Goma Eva Violeta 56 x 42cm. x5mm. x 7u.</t>
  </si>
  <si>
    <t>Goma Eva ASAMBLEA 60 x 40cm. x10u. Color Amarillo</t>
  </si>
  <si>
    <t>Goma Eva ASAMBLEA 60 x 40cm. x10u. Color Azul Cielo</t>
  </si>
  <si>
    <t>Goma Eva ASAMBLEA 60 x 40cm. x10u. Color Azul Oscuro</t>
  </si>
  <si>
    <t>Goma Eva ASAMBLEA 60 x 40cm. x10u. Color Blanco</t>
  </si>
  <si>
    <t>Goma Eva ASAMBLEA 60 x 40cm. x10u. Color Celeste</t>
  </si>
  <si>
    <t>Goma Eva ASAMBLEA 60 x 40cm. x10u. Color Fucsia</t>
  </si>
  <si>
    <t>Goma Eva ASAMBLEA 60 x 40cm. x10u. Color Gris</t>
  </si>
  <si>
    <t>Goma Eva ASAMBLEA 60 x 40cm. x10u. Color Marrón</t>
  </si>
  <si>
    <t>Goma Eva ASAMBLEA 60 x 40cm. x10u. Color Negro</t>
  </si>
  <si>
    <t>Goma Eva ASAMBLEA 60 x 40cm. x10u. Color Piel</t>
  </si>
  <si>
    <t>Goma Eva ASAMBLEA 60 x 40cm. x10u. Color Rojo</t>
  </si>
  <si>
    <t>Goma Eva ASAMBLEA 60 x 40cm. x10u. Color Rosa</t>
  </si>
  <si>
    <t>Goma Eva ASAMBLEA 60 x 40cm. x10u. Color Verde Manzana</t>
  </si>
  <si>
    <t>Goma Eva Autoadhesiva 21X29.7cm x 10u Colores Surtidos</t>
  </si>
  <si>
    <t>Goma Eva Super Glitter Color Amarillo 40 x 60cm. x10u.</t>
  </si>
  <si>
    <t>Goma Eva Super Glitter Color Azul Oscuro 40 x 60cm. x10u.</t>
  </si>
  <si>
    <t>Goma Eva Super Glitter Color Blanco 40 x 60cm. x10u.</t>
  </si>
  <si>
    <t>Goma Eva Super Glitter Color Celeste 40 x 60cm. x10u.</t>
  </si>
  <si>
    <t>Goma Eva Super Glitter Color Fucsia 40 x 60cm. x10u.</t>
  </si>
  <si>
    <t>Goma Eva Super Glitter Iridiscente Color Amarillo 40 x 60cm. x10u.</t>
  </si>
  <si>
    <t>Goma Eva Super Glitter Iridiscente Color Blanco 40 x 60cm. x10u.</t>
  </si>
  <si>
    <t>Goma Eva Super Glitter Iridiscente Color Negro 40 x 60cm. x10u.</t>
  </si>
  <si>
    <t>Goma Eva Super Glitter Iridiscente Color Naranja 40 x 60cm. x10u.</t>
  </si>
  <si>
    <t>Goma Eva Super Glitter Iridiscente Color Verde 40 x 60cm. x10u.</t>
  </si>
  <si>
    <t>Goma Eva Super Glitter Color Lila 40 x 60cm. x10u.</t>
  </si>
  <si>
    <t>Goma Eva Super Glitter Color Limon Pastel 40 x 60cm. x10u.</t>
  </si>
  <si>
    <t>Goma Eva Super Glitter Color Marrón/Cobre 40 x 60cm. x10u.</t>
  </si>
  <si>
    <t>Goma Eva Super Glitter Color Negro 40 x 60cm. x10u.</t>
  </si>
  <si>
    <t>Goma Eva Super Glitter Color Naranja 40 x 60cm. x10u.</t>
  </si>
  <si>
    <t>Goma Eva Super Glitter Color Oro 40 x 60cm. x10u.</t>
  </si>
  <si>
    <t>Goma Eva Super Glitter Color Plata 40 x 60cm. x10u.</t>
  </si>
  <si>
    <t>Goma Eva Super Glitter Color Púrpura/Violeta 40 x 60cm. x10u.</t>
  </si>
  <si>
    <t>Goma Eva Super Glitter Color Rojo 40 x 60cm. x10u.</t>
  </si>
  <si>
    <t>Goma Eva Super Glitter Color Rosa 40 x 60cm. x10u.</t>
  </si>
  <si>
    <t>Goma Eva Super Glitter Color Verde 40 x 60cm. x10u.</t>
  </si>
  <si>
    <t>Goma Eva Super Glitter Color Verde Claro/Agua 40 x 60cm. x10u.</t>
  </si>
  <si>
    <t>Goma Eva Super Glitter Color Verde Pastel 40 x 60cm. x10u.</t>
  </si>
  <si>
    <t>Goma Eva Super Glitter Adhesivo Color Amarillo x5u.</t>
  </si>
  <si>
    <t>Goma Eva Super Glitter Adhesivo Color Azul x5u.</t>
  </si>
  <si>
    <t>Goma Eva Super Glitter Adhesiva Blanco x5u.</t>
  </si>
  <si>
    <t>Goma Eva Super Glitter Adhesivo Color Celeste x5u.</t>
  </si>
  <si>
    <t>Goma Eva Super Glitter Adhesivo Color Cobre x5u.</t>
  </si>
  <si>
    <t>Goma Eva Super Glitter Adhesivo Color Fucsia x5u.</t>
  </si>
  <si>
    <t>Goma Eva Super Glitter Adhesivo Color Marrón x5u.</t>
  </si>
  <si>
    <t>Goma Eva Super Glitter Adhesivo Color Naranja x5u.</t>
  </si>
  <si>
    <t>Goma Eva Super Glitter Adhesivo Color Negro x5u.</t>
  </si>
  <si>
    <t>Goma Eva Super Glitter Adhesivo Color Púrpura x5u.</t>
  </si>
  <si>
    <t>Goma Eva Super Glitter Adhesivo Color Verde Claro x5u.</t>
  </si>
  <si>
    <t>Goma Eva Super Glitter Adhesivo Color Verde x5u.</t>
  </si>
  <si>
    <t>Goma Eva Toalla Color Azul 40 x 60cm. x10u.</t>
  </si>
  <si>
    <t>Goma Eva Toalla Color Blanco 40 x 60cm. x10u.</t>
  </si>
  <si>
    <t>Goma Eva Toalla Color Celeste 40 x 60cm. x10u.</t>
  </si>
  <si>
    <t>Goma Eva Toalla Color Negro 40 x 60cm. x10u.</t>
  </si>
  <si>
    <t>Goma Eva Toalla Color Rojo 40 x 60cm. x10u.</t>
  </si>
  <si>
    <t>Goma Eva Toalla Color Rosa 40 x 60cm. x10u.</t>
  </si>
  <si>
    <t xml:space="preserve">ARTISTICA </t>
  </si>
  <si>
    <t>Adhesivo Multipropósito ETERNA x100ml.</t>
  </si>
  <si>
    <t>Adhesivo Multipropósito ETERNA x40ml.</t>
  </si>
  <si>
    <t>Agrietador ARTÍSTICA DIBU Cracking Medium x 50ml.</t>
  </si>
  <si>
    <t>Atril De Mesa Simple</t>
  </si>
  <si>
    <t>Atril de Pintor Simple</t>
  </si>
  <si>
    <t>Barniz ETERNA CPK x125ml.</t>
  </si>
  <si>
    <t>Barniz General ETERNA Brillante x125ml.</t>
  </si>
  <si>
    <t>Barniz Poliuretánico ETERNA x125ml.</t>
  </si>
  <si>
    <t>Barniz y Diluyente ARTISTICA DIBU Brillante x 50ml.</t>
  </si>
  <si>
    <t>Barniz y Diluyente ARTISTICA DIBU Mate x 50ml.</t>
  </si>
  <si>
    <t>Barniz y Diluyente ARTISTICA DIBU Semi-Mate x 50ml.</t>
  </si>
  <si>
    <t>Barniz y Diluyente ETERNA Brillante x125ml.</t>
  </si>
  <si>
    <t>Barniz y Diluyente ETERNA Satinado x125ml.</t>
  </si>
  <si>
    <t>Base Acrílica ARTISTICA DIBU Blanco Titanio x 200ml.</t>
  </si>
  <si>
    <t>Base Acrílica ARTISTICA DIBU Negro x 200ml.</t>
  </si>
  <si>
    <t>Base Acrilica ETERNA Negro x700ml.</t>
  </si>
  <si>
    <t>Base Acrílica ETERNA Amarillo Bebé x200ml.</t>
  </si>
  <si>
    <t>Base Acrílica ETERNA Amarillo Medio x200ml.</t>
  </si>
  <si>
    <t>Base Acrílica ETERNA Anaranjado x200ml.</t>
  </si>
  <si>
    <t>Base Acrílica ETERNA Azul Cobalto x200ml.</t>
  </si>
  <si>
    <t>Base Acrílica ETERNA Azul Talo x200ml.</t>
  </si>
  <si>
    <t>Base Acrílica ETERNA Blanco Cálido x200ml.</t>
  </si>
  <si>
    <t>Base Acrílica ETERNA Blanco Titanio x200ml.</t>
  </si>
  <si>
    <t>Base Acrílica ETERNA Bermeyón x200ml.</t>
  </si>
  <si>
    <t>Base Acrílica ETERNA Calipso x200ml.</t>
  </si>
  <si>
    <t>Base Acrílica ETERNA Carmín x200ml.</t>
  </si>
  <si>
    <t>Base Acrílica ETERNA Celeste Bebé x200ml.</t>
  </si>
  <si>
    <t>Base Acrílica ETERNA Fucsia x200ml.</t>
  </si>
  <si>
    <t>Base Acrílica ETERNA Gris Niebla x200ml.</t>
  </si>
  <si>
    <t>Base Acrílica ETERNA Lila Bebé x200ml.</t>
  </si>
  <si>
    <t>Base Acrílica ETERNA Maíz x200ml.</t>
  </si>
  <si>
    <t>Base Acrílica ETERNA Negro x200ml.</t>
  </si>
  <si>
    <t>Base Acrílica ETERNA Ocre x200ml.</t>
  </si>
  <si>
    <t>Base Acrílica ETERNA Rojo Fuego x200ml.</t>
  </si>
  <si>
    <t>Base Acrílica ETERNA Rojo Óxido x200ml.</t>
  </si>
  <si>
    <t>Base Acrílica ETERNA Rosa Bebé x200ml.</t>
  </si>
  <si>
    <t>Base Acrílica ETERNA Rosa Country x200ml.</t>
  </si>
  <si>
    <t>Base Acrílica ETERNA Sambayón x200ml.</t>
  </si>
  <si>
    <t>Base Acrílica ETERNA Tierra Siena Natural x200ml.</t>
  </si>
  <si>
    <t>Base Acrílica ETERNA Tierra Siena Tostada x200ml.</t>
  </si>
  <si>
    <t>Base Acrílica ETERNA Tierra Sombra Natural x200ml.</t>
  </si>
  <si>
    <t>Base Acrílica ETERNA Tierra Sombra Tostada x200ml.</t>
  </si>
  <si>
    <t>Base Acrílica ETERNA Verde Bambú x200ml.</t>
  </si>
  <si>
    <t>Base Acrílica ETERNA Verde Musgo x200ml.</t>
  </si>
  <si>
    <t>Base Acrílica ETERNA Verde Manzana x200ml.</t>
  </si>
  <si>
    <t>Base Acrílica ETERNA Violeta x200ml.</t>
  </si>
  <si>
    <t>Bastidores 18x24cm.</t>
  </si>
  <si>
    <t>Bastidor 20 x 20cm.</t>
  </si>
  <si>
    <t>Bastidor 20 x 30cm.</t>
  </si>
  <si>
    <t>Bastidor 24x30cm.</t>
  </si>
  <si>
    <t>Bastidor 27 x 35cm.</t>
  </si>
  <si>
    <t>Bastidor 30 x 30cm.</t>
  </si>
  <si>
    <t>Bastidor 30 x 40cm.</t>
  </si>
  <si>
    <t>Bastidor 30 x 60cm.</t>
  </si>
  <si>
    <t>Bastidor 40 x 40cm.</t>
  </si>
  <si>
    <t>Bastidor 40 x 50cm.</t>
  </si>
  <si>
    <t>Bastidor 40 x 60cm.</t>
  </si>
  <si>
    <t>Bastidor 50 x 50cm.</t>
  </si>
  <si>
    <t>Bastidor 50 x 60cm.</t>
  </si>
  <si>
    <t>Bastidor 50 x 70cm.</t>
  </si>
  <si>
    <t>Bastidor 60 x 80cm.</t>
  </si>
  <si>
    <t>Bastidor 70 cm. x 1m.</t>
  </si>
  <si>
    <t>Bastidor 80 x 100cm.</t>
  </si>
  <si>
    <t>Bastidor Boceteado 8 Puntos 30 x 30cm.</t>
  </si>
  <si>
    <t>Bastidor Boceteado Calavera 30 x 30cm.</t>
  </si>
  <si>
    <t>Bastidor Boceteado Estrella 30 x30cm.</t>
  </si>
  <si>
    <t>Bastidor Boceteado Flor 30 x 30cm.</t>
  </si>
  <si>
    <t>Bastidor Boceteado Hoja 30 x 30cm.</t>
  </si>
  <si>
    <t>Bastidor Boceteado Mandala 39 30 x 30cm.</t>
  </si>
  <si>
    <t>Bastidor Boceteado Mandala 40 30 x 30cm.</t>
  </si>
  <si>
    <t>Bastidor Boceteado Puntilla 30 x 30cm.</t>
  </si>
  <si>
    <t>Bastidor Boceteado Sol 30 x 30cm.</t>
  </si>
  <si>
    <t>Bastidor Redondo x30cm.</t>
  </si>
  <si>
    <t>Bastidor Redondo x40cm.</t>
  </si>
  <si>
    <t>Carbonilla ARTÍSTICA DIBU De 3-7mm. Surtido x 8u.</t>
  </si>
  <si>
    <t>Carbonilla ETERNA Nº0 x10u.</t>
  </si>
  <si>
    <t>Carbonilla ETERNA Nº1 x10u.</t>
  </si>
  <si>
    <t>Carbonilla ETERNA Nº2 x5u.</t>
  </si>
  <si>
    <t>Carbonilla ETERNA Nº3 x5u.</t>
  </si>
  <si>
    <t>Carbonilla ETERNA Nº4 x3u.</t>
  </si>
  <si>
    <t>Craquelador ARTÍSTICA DIBU Base 1 x 50ml.</t>
  </si>
  <si>
    <t>Esmalte Acrílico ETERNA Amarillo Limón x50ml.</t>
  </si>
  <si>
    <t>Esmalte Acrílico ETERNA Amarillo Medio x50ml.</t>
  </si>
  <si>
    <t>Esmalte Acrílico ETERNA Anaranjado x50ml.</t>
  </si>
  <si>
    <t>Esmalte Acrílico ETERNA Azul Cobalto x50ml.</t>
  </si>
  <si>
    <t>Esmalte Acrílico ETERNA Azul Talo x50ml.</t>
  </si>
  <si>
    <t>Esmalte Acrílico ETERNA Azul Ultramar x50ml.</t>
  </si>
  <si>
    <t>Esmalte Acrílico ETERNA Base Perlada x50ml.</t>
  </si>
  <si>
    <t>Esmalte Acrílico ETERNA Bermeyón x50ml.</t>
  </si>
  <si>
    <t>Esmalte Acrílico ETERNA Borravino x50ml.</t>
  </si>
  <si>
    <t>Esmalte Acrílico ETERNA Carmín x50ml.</t>
  </si>
  <si>
    <t>Esmalte Acrílico ETERNA Cereza x50ml.</t>
  </si>
  <si>
    <t>Esmalte Acrílico ETERNA Chocolate x50ml.</t>
  </si>
  <si>
    <t>Esmalte Acrílico ETERNA Cobre x50ml.</t>
  </si>
  <si>
    <t>Esmalte Acrílico ETERNA Fucsia x50ml.</t>
  </si>
  <si>
    <t>Esmalte Acrílico ETERNA Gris Payne x50ml.</t>
  </si>
  <si>
    <t>Esmalte Acrílico ETERNA Lavanda x50ml.</t>
  </si>
  <si>
    <t>Esmalte Acrílico ETERNA Magenta x50ml.</t>
  </si>
  <si>
    <t>Esmalte Acrílico ETERNA Negro x50ml.</t>
  </si>
  <si>
    <t>Esmalte Acrílico ETERNA Ocre x50ml.</t>
  </si>
  <si>
    <t>Esmalte Acrílico ETERNA Oro Ducado x50ml.</t>
  </si>
  <si>
    <t>Esmalte Acrílico ETERNA Oro Rico x50ml.</t>
  </si>
  <si>
    <t>Esmalte Acrílico ETERNA Plata x50ml.</t>
  </si>
  <si>
    <t>Esmalte Acrílico ETERNA Púrpura x50ml.</t>
  </si>
  <si>
    <t>Esmalte Acrílico ETERNA Rojo Cadmio x50ml.</t>
  </si>
  <si>
    <t>Esmalte Acrílico ETERNA Rojo Fuego x50ml.</t>
  </si>
  <si>
    <t>Esmalte Acrílico ETERNA Rojo Óxido x50ml.</t>
  </si>
  <si>
    <t>Esmalte Acrílico ETERNA Sambayón x50ml.</t>
  </si>
  <si>
    <t>Esmalte Acrílico ETERNA Terracota x50ml.</t>
  </si>
  <si>
    <t>Esmalte Acrílico ETERNA Tierra Sombra Tostada x50ml.</t>
  </si>
  <si>
    <t>Fibro Facil Entelado 24 x 30cm.</t>
  </si>
  <si>
    <t>Fibro Facil Entelado 27 x 35cm.</t>
  </si>
  <si>
    <t>Fibro Facil Entelado 30 x 40cm.</t>
  </si>
  <si>
    <t>Fibro Facil Entelado 40 x 50cm.</t>
  </si>
  <si>
    <t>Fibro Facil Entelado 50 x 60cm.</t>
  </si>
  <si>
    <t>Maquillaje ARTÍSTICA DIBU Neblina Fijado x 100ml.</t>
  </si>
  <si>
    <t>Gel Fijador AD Para Maquillaje x60ml</t>
  </si>
  <si>
    <t>Gel Retardador Acrílico ARTÍSTICA DIBU x 50ml.</t>
  </si>
  <si>
    <t>Gesso Acrílico ETERNA Blanco x250ml.</t>
  </si>
  <si>
    <t>Gesso Artesanato ARTÍSTICA DIBU Blanco x 100ml.</t>
  </si>
  <si>
    <t>Gubias ARTÍSTICA DIBU Carving Chisel x 6u.</t>
  </si>
  <si>
    <t>Juego De Espátulas ARTÍSTICA DIBU De Plástico x5u.</t>
  </si>
  <si>
    <t>Juego De Estecas ARTÍSTICA DIBU De Plástico x 4u.</t>
  </si>
  <si>
    <t>Juego de Estecas TURK de Acero Inoxidable x4u.</t>
  </si>
  <si>
    <t>Juego de Estecas TURK de Madera 150mm. x4u.</t>
  </si>
  <si>
    <t>Juego de Estecas TURK de Madera 200mm. x4u.</t>
  </si>
  <si>
    <t>Kit Craquelador ARTÍSTICA DIBU 2 Componentes x 50ml.</t>
  </si>
  <si>
    <t>Maquillaje Teatral ARTÍSTICA DIBU Amarillo Medio x 40ml.</t>
  </si>
  <si>
    <t>Maquillaje Teatral ARTÍSTICA DIBU Azul x 40ml.</t>
  </si>
  <si>
    <t>Maquillaje Teatral ARTÍSTICA DIBU Blanco x 40ml.</t>
  </si>
  <si>
    <t>Maquillaje Teatral ARTÍSTICA DIBU Celeste x 40ml.</t>
  </si>
  <si>
    <t>Maquillaje Teatral ARTÍSTICA DIBU Cobre x 40ml.</t>
  </si>
  <si>
    <t>Maquillaje Teatral ARTÍSTICA DIBU Marrón x 40ml.</t>
  </si>
  <si>
    <t>Maquillaje Teatral ARTÍSTICA DIBU Naranja x 40ml.</t>
  </si>
  <si>
    <t>Maquillaje Teatral ARTÍSTICA DIBU Negro x 40ml.</t>
  </si>
  <si>
    <t>Maquillaje Teatral ARTÍSTICA DIBU Oro x 40ml.</t>
  </si>
  <si>
    <t>Maquillaje Teatral ARTÍSTICA DIBU Plata x 40ml.</t>
  </si>
  <si>
    <t>Maquillaje Teatral ARTÍSTICA DIBU Rojo Fuego x 40ml.</t>
  </si>
  <si>
    <t>Maquillaje Teatral ARTÍSTICA DIBU Rosa x 40ml.</t>
  </si>
  <si>
    <t>Maquillaje Teatral ARTÍSTICA DIBU Verde Manzana x 40ml.</t>
  </si>
  <si>
    <t>Maquillaje Teatral ARTÍSTICA DIBU Verde x 40ml.</t>
  </si>
  <si>
    <t>Maquillaje Teatral ARTÍSTICA DIBU Violeta x 40ml.</t>
  </si>
  <si>
    <t>Paleta de Pintor Ovalada 23 x 30cm.</t>
  </si>
  <si>
    <t>Pincel Sintético DIBU Chanfle 146 x 6u. N°00</t>
  </si>
  <si>
    <t>Pincel Sintético DIBU Chanfle 146 x 6u. N°0</t>
  </si>
  <si>
    <t>Pincel Sintético DIBU Chanfle 146 x 6u. N°10</t>
  </si>
  <si>
    <t>PINCEL SINTETICO DIBU CHANFLE(ANGULAR)x146x6u.N°12</t>
  </si>
  <si>
    <t>Pincel Sintético DIBU Chanfle 146 x 6u. N°2</t>
  </si>
  <si>
    <t>Pincel Sintético DIBU Chanfle 146x6u.N°4</t>
  </si>
  <si>
    <t>Pincel Sintético DIBU Chanfle 146 Nº6 x 6u.</t>
  </si>
  <si>
    <t>Pincel Sintético DIBU Chanfle x 6u. N°8</t>
  </si>
  <si>
    <t>Pincel Sintético DIBU Chato 140 x 6u. N°0</t>
  </si>
  <si>
    <t>Pincel Sintético DIBU Chato 140 x 6u. N°1</t>
  </si>
  <si>
    <t>PINCEL SINTETICO DIBU CHATO 140x6u.N°10</t>
  </si>
  <si>
    <t>PINCEL SINTETICO DIBU CHATO 140x6u.N°12</t>
  </si>
  <si>
    <t>Pincel Sintético DIBU Chato 140 x 6u. N°14</t>
  </si>
  <si>
    <t>Pincel Sintético DIBU Chato 140 N°2 x 6u.</t>
  </si>
  <si>
    <t>Pincel Sintético DIBU Chato 140 N°3 x 6u.</t>
  </si>
  <si>
    <t>Pincel Sintético DIBU Chato 140 x 6u. N°4</t>
  </si>
  <si>
    <t>Pincel Sintético DIBU Chato 140 N°5 x 6u.</t>
  </si>
  <si>
    <t>Pincel Sintético DIBU Chato 140 x 6u. N°6</t>
  </si>
  <si>
    <t>Pincel Sintético DIBU Chato 140 x 6u. N°8</t>
  </si>
  <si>
    <t>Pincel Sintético DIBU Lengua De Gato 150 x 6u. N°0</t>
  </si>
  <si>
    <t>Pincel Sintético DIBU Lengua De Gato 150 x 6u. N°10</t>
  </si>
  <si>
    <t>Pincel Sintético DIBU Lengua de Gato 150 N°12 x 6u.</t>
  </si>
  <si>
    <t>Pincel Sintético DIBU Lengua De Gato 150 x 6u. N°2</t>
  </si>
  <si>
    <t>Pincel Sintético DIBU Lengua De Gato 150 x 6u. N°4</t>
  </si>
  <si>
    <t>Pincel Sintético DIBU Lengua De Gato 150 x 6u. N°6</t>
  </si>
  <si>
    <t>Pincel Sintético DIBU Lengua De Gato 150 N°8 x6u.</t>
  </si>
  <si>
    <t>Pinceles Chatos VAN ORLEY Nº18 xu.</t>
  </si>
  <si>
    <t>Pinceles Chatos Van Orley Nº0 x12u.</t>
  </si>
  <si>
    <t>Pinceles Chatos Van Orley Nº1 x12u.</t>
  </si>
  <si>
    <t>Pinceles Chatos Van Orley Nº10 x12u.</t>
  </si>
  <si>
    <t>Pinceles Chatos Van Orley Nº11 x12u.</t>
  </si>
  <si>
    <t>Pinceles Chatos Van Orley Nº12 x12u.</t>
  </si>
  <si>
    <t>Pinceles Chatos Van Orley Nº2 x12u.</t>
  </si>
  <si>
    <t>Pinceles Chatos Van Orley Nº3 x12u.</t>
  </si>
  <si>
    <t>Pinceles Chatos Van Orley Nº4 x12u.</t>
  </si>
  <si>
    <t>Pinceles Chatos Van Orley Nº5 x12u.</t>
  </si>
  <si>
    <t>Pinceles Chatos Van Orley Nº6 x12u.</t>
  </si>
  <si>
    <t>Pinceles Chatos Van Orley Nº7 x12u.</t>
  </si>
  <si>
    <t>Pinceles Chatos Van Orley Nº8 x12u.</t>
  </si>
  <si>
    <t>Pinceles Chatos Van Orley Nº9 x12u.</t>
  </si>
  <si>
    <t>Pinceles PICCASITO del 1 al 6 x6u.</t>
  </si>
  <si>
    <t>Pinceles Nº10 x12u.</t>
  </si>
  <si>
    <t>Pinceles Nº11 x12u.</t>
  </si>
  <si>
    <t>Pinceles Nº12 x12u.</t>
  </si>
  <si>
    <t>Pinceles Nº2 x12u.</t>
  </si>
  <si>
    <t>Pinceles Nº3 x12u.</t>
  </si>
  <si>
    <t>Pinceles Nº4 x12u.</t>
  </si>
  <si>
    <t>Pinceles Nº5 x12u.</t>
  </si>
  <si>
    <t>Pinceles Nº6 x12u.</t>
  </si>
  <si>
    <t>Pinceles Nº7 x12u.</t>
  </si>
  <si>
    <t>Pinceles Nº8 x12u.</t>
  </si>
  <si>
    <t>Pinceles Nº9 x12u.</t>
  </si>
  <si>
    <t>Pinceles Nº0 x12u.</t>
  </si>
  <si>
    <t>Pinceles Nº1 x12u.</t>
  </si>
  <si>
    <t>Pinceleta Cerda Blanca N°4</t>
  </si>
  <si>
    <t>Pinceleta Cerda Naranja Nº11 xu.</t>
  </si>
  <si>
    <t>Pinceleta Cerda Naranja Nº5 xu.</t>
  </si>
  <si>
    <t>Pinceleta Cerda Naranja Nº8/9 xu.</t>
  </si>
  <si>
    <t>Pinceleta Cerda Naranja Nº4 xu.</t>
  </si>
  <si>
    <t>Pinceleta Cerda Naranja N°6 xu.</t>
  </si>
  <si>
    <t>Pintura Acrílica Decorativa ARTÍSTICA DIBU Amarillo Cadmio x 60ml.</t>
  </si>
  <si>
    <t>Pintura Acrílica Decorativa ARTÍSTICA DIBU Amarillo Cadmio Claro x 60ml.</t>
  </si>
  <si>
    <t>Pintura Acrílica Decorativa ARTÍSTICA DIBU Amarillo Claro x 60ml.</t>
  </si>
  <si>
    <t>Pintura Acrílica Decorativa ARTÍSTICA DIBU Amarillo Flúo x 60ml.</t>
  </si>
  <si>
    <t>Pintura Acrílica Decorativa ARTÍSTICA DIBU Amarillo Medio x 60ml.</t>
  </si>
  <si>
    <t>Pintura Acrílica Decorativa ARTÍSTICA DIBU Amarillo Nápoles x 60ml.</t>
  </si>
  <si>
    <t>Pintura Acrílica Decorativa ARTÍSTICA DIBU Amarillo Oro x 60ml.</t>
  </si>
  <si>
    <t>Pintura Acrílica Decorativa ARTÍSTICA DIBU Amarillo Pastel x 60ml.</t>
  </si>
  <si>
    <t>Pintura Acrílica Decorativa ARTÍSTICA DIBU Amarillo Sol x 60ml.</t>
  </si>
  <si>
    <t>Pintura Acrílica Decorativa ARTÍSTICA DIBU Arena x 60ml.</t>
  </si>
  <si>
    <t>Pintura Acrílica Decorativa ARTÍSTICA DIBU Azul Ceniza x 60ml.</t>
  </si>
  <si>
    <t>Pintura Acrílica Decorativa ARTÍSTICA DIBU Azul Cerúleo x 60ml.</t>
  </si>
  <si>
    <t>Pintura Acrílica Decorativa ARTÍSTICA DIBU Azul Cobalto x 60ml.</t>
  </si>
  <si>
    <t>Pintura Acrílica Decorativa ARTÍSTICA DIBU Azul Country x 60ml.</t>
  </si>
  <si>
    <t>Pintura Acrílica Decorativa ARTÍSTICA DIBU Azul Esmeralda x 60ml.</t>
  </si>
  <si>
    <t>Pintura Acrílica Decorativa ARTÍSTICA DIBU Azul Flúo x 60ml.</t>
  </si>
  <si>
    <t>Pintura Acrílica Decorativa ARTÍSTICA DIBU Azul Francés Claro x 60ml.</t>
  </si>
  <si>
    <t>Pintura Acrílica Decorativa ARTÍSTICA DIBU Azul Ftalo x 60ml.</t>
  </si>
  <si>
    <t>Pintura Acrílica Decorativa ARTÍSTICA DIBU Azul Naval x 60ml.</t>
  </si>
  <si>
    <t>Pintura Acrílica Decorativa ARTÍSTICA DIBU Azul Ultramar x 60ml.</t>
  </si>
  <si>
    <t>Pintura Acrílica Decorativa ARTÍSTICA DIBU Azul Celeste x 60ml.</t>
  </si>
  <si>
    <t>Pintura Acrílica Decorativa ARTÍSTICA DIBU Azul Petróleo x 60ml.</t>
  </si>
  <si>
    <t>Pintura Acrílica Decorativa ARTÍSTICA DIBU Azul Uniforme x 60ml.</t>
  </si>
  <si>
    <t>Pintura Acrílica Decorativa ARTÍSTICA DIBU Blanco Antiguo x 60ml.</t>
  </si>
  <si>
    <t>Pintura Acrílica Decorativa ARTÍSTICA DIBU Blanco Perlado x 60ml.</t>
  </si>
  <si>
    <t>Pintura Acrílica Decorativa ARTÍSTICA DIBU Blanco Titanio x 60ml.</t>
  </si>
  <si>
    <t>Pintura Acrílica Decorativa ARTÍSTICA DIBU Blanco De Zinc x 60ml.</t>
  </si>
  <si>
    <t>Pintura Acrílica Decorativa ARTÍSTICA DIBU Bermellón x 60ml.</t>
  </si>
  <si>
    <t>Pintura Acrílica Decorativa ARTÍSTICA DIBU Borravino x 60ml.</t>
  </si>
  <si>
    <t>Pintura Acrílica Decorativa ARTÍSTICA DIBU Capuchino x 60ml.</t>
  </si>
  <si>
    <t>Pintura Acrílica Decorativa ARTÍSTICA DIBU Caramelo x 60ml.</t>
  </si>
  <si>
    <t>Pintura Acrílica Decorativa ARTÍSTICA DIBU Carmín x 60ml.</t>
  </si>
  <si>
    <t>Pintura Acrílica Decorativa ARTÍSTICA DIBU Chocolate x 60ml.</t>
  </si>
  <si>
    <t>Pintura Acrílica Decorativa ARTÍSTICA DIBU Cobre x 60ml.</t>
  </si>
  <si>
    <t>Pintura Acrílica Decorativa ARTÍSTICA DIBU Damasco x 60ml.</t>
  </si>
  <si>
    <t>Pintura Acrílica Decorativa ARTÍSTICA DIBU Durazno x 60ml.</t>
  </si>
  <si>
    <t>Pintura Acrílica Decorativa ARTÍSTICA DIBU Escarlata x 60ml.</t>
  </si>
  <si>
    <t>Pintura Acrílica Decorativa ARTÍSTICA DIBU Glaciar x 60ml.</t>
  </si>
  <si>
    <t>Pintura Acrílica Decorativa ARTÍSTICA DIBU Gris Claro x 60ml.</t>
  </si>
  <si>
    <t>Pintura Acrílica Decorativa ARTÍSTICA DIBU Gris Delfín x 60ml.</t>
  </si>
  <si>
    <t>Pintura Acrílica Decorativa ARTÍSTICA DIBU Gris Elefante x 60ml.</t>
  </si>
  <si>
    <t>Pintura Acrílica Decorativa ARTÍSTICA DIBU Gris De Payne x 60ml.</t>
  </si>
  <si>
    <t>Pintura Acrílica Decorativa ARTÍSTICA DIBU Gris Topo x 60ml.</t>
  </si>
  <si>
    <t>Pintura Acrílica Decorativa ARTÍSTICA DIBU Jacarandá x 60ml.</t>
  </si>
  <si>
    <t>Pintura Acrílica Decorativa ARTÍSTICA DIBU Kaki x 60ml.</t>
  </si>
  <si>
    <t>Pintura Acrílica Decorativa ARTÍSTICA DIBU Lavanda x 60ml.</t>
  </si>
  <si>
    <t>Pintura Acrílica Decorativa ARTÍSTICA DIBU Lavanda Pastel x 60ml.</t>
  </si>
  <si>
    <t>Pintura Acrílica Decorativa ARTÍSTICA DIBU Lila x 60ml.</t>
  </si>
  <si>
    <t>Pintura Acrílica Decorativa ARTÍSTICA DIBU Luz De Luna x 60ml.</t>
  </si>
  <si>
    <t>Pintura Acrílica Decorativa ARTÍSTICA DIBU Magenta x 60ml.</t>
  </si>
  <si>
    <t>Pintura Acrílica Decorativa ARTÍSTICA DIBU Maíz x 60ml.</t>
  </si>
  <si>
    <t>Pintura Acrílica Decorativa ARTÍSTICA DIBU Mandarina x 60ml.</t>
  </si>
  <si>
    <t>Pintura Acrílica Decorativa ARTÍSTICA DIBU Manteca x 60ml.</t>
  </si>
  <si>
    <t>Pintura Acrílica Decorativa ARTÍSTICA DIBU Marfil x 60ml.</t>
  </si>
  <si>
    <t>Pintura Acrílica Decorativa ARTÍSTICA DIBU Manzana Pastel x 60ml.</t>
  </si>
  <si>
    <t>Pintura Acrílica Decorativa ARTÍSTICA DIBU Negro x 60ml.</t>
  </si>
  <si>
    <t>Pintura Acrílica Decorativa ARTÍSTICA DIBU Negro Óxido x 60ml.</t>
  </si>
  <si>
    <t>Pintura Acrílica Decorativa ARTÍSTICA DIBU Naranja Flúox 60ml.</t>
  </si>
  <si>
    <t>Pintura Acrílica Decorativa ARTÍSTICA DIBU Naranja Pastel x 60ml.</t>
  </si>
  <si>
    <t>Pintura Acrílica Decorativa ARTÍSTICA DIBU Naranja Permanente x 60ml.</t>
  </si>
  <si>
    <t>Pintura Acrílica Decorativa ARTÍSTICA DIBU Ocre Amarillo x 60ml.</t>
  </si>
  <si>
    <t>Pintura Acrílica Decorativa ARTÍSTICA DIBU Oro Antiguo x 60ml.</t>
  </si>
  <si>
    <t>Pitura Acrilica AD Oro Imperio x60ml.</t>
  </si>
  <si>
    <t>Pintura Acrílica Decorativa ARTÍSTICA DIBU Oro Rico x 60ml</t>
  </si>
  <si>
    <t>Pintura Acrílica Decorativa ARTÍSTICA DIBU Peltre x 60ml.</t>
  </si>
  <si>
    <t>Pintura Acrílica Decorativa ARTÍSTICA DIBU Perlado Acero x 60ml.</t>
  </si>
  <si>
    <t>Pintura Acrílica Decorativa ARTÍSTICA DIBU Perlado Amarillo x 60ml.</t>
  </si>
  <si>
    <t>Pintura Acrílica Decorativa ARTÍSTICA DIBU Perlado Azul x 60ml.</t>
  </si>
  <si>
    <t>Pintura Acrílica Decorativa ARTÍSTICA DIBU Perlado Naranja x 60ml.</t>
  </si>
  <si>
    <t>Pintura Acrílica Decorativa ARTÍSTICA DIBU Perlado Rosa x 60ml.</t>
  </si>
  <si>
    <t>Pintura Acrílica Decorativa ARTÍSTICA DIBU Perlado Verde x 60ml.</t>
  </si>
  <si>
    <t>Pintura Acrílica Decorativa ARTÍSTICA DIBU Perlado Violeta x 60ml.</t>
  </si>
  <si>
    <t>Pintura Acrílica Decorativa ARTÍSTICA DIBU Piel x 60ml.</t>
  </si>
  <si>
    <t>Pintura Acrílica Decorativa ARTÍSTICA DIBU Plata x 60ml.</t>
  </si>
  <si>
    <t>Pintura Acrílica Decorativa ARTÍSTICA DIBU Rojo Cadmio Claro x 60ml.</t>
  </si>
  <si>
    <t>Pintura Acrílica Decorativa ARTÍSTICA DIBU Rojo Ceibo x 60ml.</t>
  </si>
  <si>
    <t>Pintura Acrílica Decorativa ARTÍSTICA DIBU Rojo Claro x 60ml.</t>
  </si>
  <si>
    <t>Pintura Acrílica Decorativa ARTÍSTICA DIBU Rojo Fuego x 60ml.</t>
  </si>
  <si>
    <t>Pintura Acrílica Decorativa ARTÍSTICA DIBU Rojo x60ml.</t>
  </si>
  <si>
    <t>Pintura Acrílica Decorativa ARTÍSTICA DIBU Rojo Cadmio x 60ml.</t>
  </si>
  <si>
    <t>Pintura Acrílica Decorativa ARTÍSTICA DIBU Rojo Flúo x 60ml.</t>
  </si>
  <si>
    <t>Pintura Acrílica Decorativa ARTÍSTICA DIBU Rojo Óxido x 60ml.</t>
  </si>
  <si>
    <t>Pintura Acrílica Decorativa ARTÍSTICA DIBU Rosa x 60ml.</t>
  </si>
  <si>
    <t>Pintura Acrílica Decorativa ARTÍSTICA DIBU Rosa Bebé x 60ml.</t>
  </si>
  <si>
    <t>Pintura Acrílica Decorativa ARTÍSTICA DIBU Rosa Campestre x 60ml.</t>
  </si>
  <si>
    <t>Pintura Acrílica Decorativa ARTÍSTICA DIBU Rosa Chicle x 60ml.</t>
  </si>
  <si>
    <t>Pintura Acrílica Decorativa ARTÍSTICA DIBU Rosa Country x 60ml.</t>
  </si>
  <si>
    <t>Pintura Acrílica Decorativa ARTÍSTICA DIBU Rosa Flúo x 60ml.</t>
  </si>
  <si>
    <t>Pintura Acrílica Decorativa ARTÍSTICA DIBU Rosa Pálido x 60ml.</t>
  </si>
  <si>
    <t>Pintura Acrílica Decorativa ARTÍSTICA DIBU Rosa Primavera x 60ml.</t>
  </si>
  <si>
    <t>Pintura Acrílica Decorativa ARTÍSTICA DIBU Rosa Viejo x 60ml.</t>
  </si>
  <si>
    <t>Pintura Acrílica Decorativa ARTÍSTICA DIBU Siena Natural x 60ml.</t>
  </si>
  <si>
    <t>Pintura Acrílica Decorativa ARTÍSTICA DIBU Siena Tostada x 60ml.</t>
  </si>
  <si>
    <t>Pintura Acrílica Decorativa ARTÍSTICA DIBU Sombra Natural x 60ml.</t>
  </si>
  <si>
    <t>Pintura Acrílica Decorativa ARTÍSTICA DIBU Sombra Tostada x 60ml.</t>
  </si>
  <si>
    <t>Pintura Acrílica Decorativa ARTÍSTICA DIBU Topacio x 60ml.</t>
  </si>
  <si>
    <t>Pintura Acrílica Decorativa ARTÍSTICA DIBU Turquesa x 60ml.</t>
  </si>
  <si>
    <t>Pintura Acrílica Decorativa ARTÍSTICA DIBU Turquesa Claro x 60ml.</t>
  </si>
  <si>
    <t>Pintura Acrílica Decorativa ARTÍSTICA DIBU Ultramar Profundo x 60ml.</t>
  </si>
  <si>
    <t>Pintura Acrílica Decorativa ARTÍSTICA DIBU Verde Agua x 60ml.</t>
  </si>
  <si>
    <t>Pintura Acrílica Decorativa ARTÍSTICA DIBU Verde Bebé x 60ml.</t>
  </si>
  <si>
    <t>Pintura Acrílica Decorativa ARTÍSTICA DIBU Verde Cadmio x 60ml.</t>
  </si>
  <si>
    <t>Pintura Acrílica Decorativa ARTÍSTICA DIBU Verde Flúo x 60ml.</t>
  </si>
  <si>
    <t>Pintura Acrílica Decorativa ARTÍSTICA DIBU Verde Foresta x 60ml.</t>
  </si>
  <si>
    <t>Pintura Acrílica Decorativa ARTÍSTICA DIBU Verde Ftalo x 60ml.</t>
  </si>
  <si>
    <t>Pintura Acrílica Decorativa ARTÍSTICA DIBU Verde Hoja x 60ml.</t>
  </si>
  <si>
    <t>Pintura Acrílica Decorativa ARTÍSTICA DIBU Verde Musgo x 60ml.</t>
  </si>
  <si>
    <t>Pintura Acrílica Decorativa ARTÍSTICA DIBU Verde Manzana x 60ml.</t>
  </si>
  <si>
    <t>Pintura Acrílica Decorativa ARTÍSTICA DIBU Verde Oliva x 60ml.</t>
  </si>
  <si>
    <t>Pintura Acrílica Decorativa ARTÍSTICA DIBU Verde Óxido Cromo x 60ml.</t>
  </si>
  <si>
    <t>Pintura Acrílica Decorativa ARTÍSTICA DIBU Verde Pastel x 60ml.</t>
  </si>
  <si>
    <t>Pintura Acrílica Decorativa ARTÍSTICA DIBU Verde Pino x 60ml.</t>
  </si>
  <si>
    <t>Pintura Acrílica Decorativa ARTÍSTICA DIBU Violeta Colonial x 60ml.</t>
  </si>
  <si>
    <t>Pintura Acrílica Decorativa ARTÍSTICA DIBU Violeta Permanente x 60ml.</t>
  </si>
  <si>
    <t>Pintura Acrílica Decorativa ARTÍSTICA DIBU Violeta Rojizo x 60ml.</t>
  </si>
  <si>
    <t>Pintura Acrílica Decorativa ARTÍSTICA DIBU Wengue x 60ml.</t>
  </si>
  <si>
    <t>Pintura Acrílica ETERNA Amarillo Cadmio x250ml.</t>
  </si>
  <si>
    <t>Pintura Acrílica ETERNA Amarillo Dorado x250ml.</t>
  </si>
  <si>
    <t>Pintura Acrílica ETERNA Amarillo Limón x250ml.</t>
  </si>
  <si>
    <t>Pintura Acrílica ETERNA Amarillo Medio x250ml.</t>
  </si>
  <si>
    <t>Pintura Acrilica ETERNA Amarillo Napoles x250ml.</t>
  </si>
  <si>
    <t>Pintura Acrílica ETERNA Amarillo Verdoso x250ml.</t>
  </si>
  <si>
    <t>Pintura Acrílica ETERNA Anaranjado x250ml.</t>
  </si>
  <si>
    <t>Pintura Acrílica ETERNA Arrayán x250ml.</t>
  </si>
  <si>
    <t>Pintura Acrílica ETERNA Azul Cobalto x250ml.</t>
  </si>
  <si>
    <t>Pintura Acrílica ETERNA Azul Ultramar x250ml.</t>
  </si>
  <si>
    <t>Pintura Acrílica ETERNA Blanco Cálido x250ml.</t>
  </si>
  <si>
    <t>Pintura Acrílica ETERNA Blanco Perlado x250ml.</t>
  </si>
  <si>
    <t>Pintura Acrílica ETERNA Blanco Titanio x250ml.</t>
  </si>
  <si>
    <t>Pintura Acrílica ETERNA Bermeyón x250ml.</t>
  </si>
  <si>
    <t>Pintura Acrílica ETERNA Carne Claro x250ml.</t>
  </si>
  <si>
    <t>Pintura Acrílica ETERNA Celeste Bandera x250ml.</t>
  </si>
  <si>
    <t>Pintura Acrílica ETERNA Celeste Country x250ml.</t>
  </si>
  <si>
    <t>Pintura Acrílica ETERNA Celeste Bebé x250ml.</t>
  </si>
  <si>
    <t>Pintura Acrílica ETERNA Chocolate x250ml.</t>
  </si>
  <si>
    <t>Pintura Acrílica ETERNA Cian x250ml.</t>
  </si>
  <si>
    <t>Pintura Acrílica ETERNA Durazno x250ml.</t>
  </si>
  <si>
    <t>Pintura Acrílica ETERNA Fucsia x250ml.</t>
  </si>
  <si>
    <t>Pintura Acrílica ETERNA Hueso x250ml.</t>
  </si>
  <si>
    <t>Pintura Acrílica ETERNA Lacre x250ml.</t>
  </si>
  <si>
    <t>Pintura Acrílica ETERNA Lavanda x250ml.</t>
  </si>
  <si>
    <t>Pintura Acrílica ETERNA Lirio x250ml.</t>
  </si>
  <si>
    <t>Pintura Acrílica ETERNA Magenta x250ml.</t>
  </si>
  <si>
    <t>Pintura Acrílica ETERNA Negro x250ml.</t>
  </si>
  <si>
    <t>Pintura Acrílica ETERNA Ocre x250ml.</t>
  </si>
  <si>
    <t>Pintura Acrílica ETERNA Rojo Cadmio x250ml.</t>
  </si>
  <si>
    <t>Pintura Acrílica ETERNA Rojo Navideño x250ml.</t>
  </si>
  <si>
    <t>Pintura Acrílica ETERNA Rosa Bebé x250ml.</t>
  </si>
  <si>
    <t>Pintura Acrílica ETERNA Rosa Country x250ml.</t>
  </si>
  <si>
    <t>Pintura Acrílica ETERNA Tierra Siena Natural x250ml.</t>
  </si>
  <si>
    <t>Pintura Acrílica ETERNA Tierra Siena Tostada x250ml.</t>
  </si>
  <si>
    <t>Pintura Acrílica ETERNA Tierra Sombra Natural x250ml.</t>
  </si>
  <si>
    <t>Pintura Acrílica ETERNA Tierra Sombra Tostada x250ml.</t>
  </si>
  <si>
    <t>Pintura Acrílica ETERNA Turquesa x250ml.</t>
  </si>
  <si>
    <t>Pintura Acrílica ETERNA Verde Country x250ml.</t>
  </si>
  <si>
    <t>Pintura Acrílica ETERNA Verde Inglés x250ml.</t>
  </si>
  <si>
    <t>Pintura Acrílica ETERNA Verde Manzana x250ml.</t>
  </si>
  <si>
    <t>Pintura Acrílica ETERNA Carne Claro x40ml.</t>
  </si>
  <si>
    <t>Pintura Acrílica ETERNA Amarillo Cadmio x50ml.</t>
  </si>
  <si>
    <t>Pintura Acrílica ETERNA Amarillo Dorado x50ml.</t>
  </si>
  <si>
    <t>Pintura Acrílica ETERNA Amarillo Limón x50ml.</t>
  </si>
  <si>
    <t>Pintura Acrílica ETERNA Amarillo Nápoles x50ml.</t>
  </si>
  <si>
    <t>Pintura Acrílica ETERNA Amarillo Verdoso x50ml.</t>
  </si>
  <si>
    <t>Pintura Acrílica ETERNA Amarillo Bebé x50ml.</t>
  </si>
  <si>
    <t>Pintura Acrílica ETERNA Amarillo Medio x50ml.</t>
  </si>
  <si>
    <t>Pintura Acrílica ETERNA Anaranjado x50ml.</t>
  </si>
  <si>
    <t>Pintura Acrílica ETERNA Arcilla x50ml.</t>
  </si>
  <si>
    <t>Pintura Acrílica ETERNA Arrayán x50ml.</t>
  </si>
  <si>
    <t>Pintura Acrílica ETERNA Azul Cobalto x50ml.</t>
  </si>
  <si>
    <t>Pintura Acrílica ETERNA Azul Perlado x50ml.</t>
  </si>
  <si>
    <t>Pintura Acrílica ETERNA Azul Prusia x50ml.</t>
  </si>
  <si>
    <t>Pintura Acrílica ETERNA Azul Talo Alfa x50ml.</t>
  </si>
  <si>
    <t>Pintura Acrílica ETERNA Azul Talo Beta x50ml.</t>
  </si>
  <si>
    <t>Pintura Acrílica ETERNA Azul Ultramar x50ml.</t>
  </si>
  <si>
    <t>Pintura Acrílica ETERNA Azul Uniformado x50ml.</t>
  </si>
  <si>
    <t>Pintura Acrílica ETERNA Azul Victoriano x50ml.</t>
  </si>
  <si>
    <t>Pintura Acrílica ETERNA Blanco Cálido x50ml.</t>
  </si>
  <si>
    <t>Pintura Acrílica ETERNA Blanco Perlado x50ml.</t>
  </si>
  <si>
    <t>Pintura Acrílica ETERNA Blanco Titanio x50ml.</t>
  </si>
  <si>
    <t>Pintura Acrílica ETERNA Bermeyón x50ml.</t>
  </si>
  <si>
    <t>Pintura Acrílica ETERNA Borravino x50ml.</t>
  </si>
  <si>
    <t>Pintura Acrílica ETERNA Calipso x50ml.</t>
  </si>
  <si>
    <t>Pintura Acrílica ETERNA Carmín x50ml.</t>
  </si>
  <si>
    <t>Pintura Acrílica ETERNA Celeste Bandera x50ml.</t>
  </si>
  <si>
    <t>Pintura Acrílica ETERNA Celeste Country x50ml.</t>
  </si>
  <si>
    <t>Pintura Acrílica ETERNA Celeste Bahía x50ml.</t>
  </si>
  <si>
    <t>Pintura Acrílica ETERNA Celeste Bebé x50ml.</t>
  </si>
  <si>
    <t>Pintura Acrílica ETERNA Cereza x50ml.</t>
  </si>
  <si>
    <t>Pintura Acrílica ETERNA Chocolate x50ml.</t>
  </si>
  <si>
    <t>Pintura Acrílica ETERNA Cian x50ml.</t>
  </si>
  <si>
    <t>Pintura Acrílica ETERNA Cobre x50ml.</t>
  </si>
  <si>
    <t>Pintura Acrílica ETERNA Coral x50ml.</t>
  </si>
  <si>
    <t>Pintura Acrílica ETERNA Durazno x50ml.</t>
  </si>
  <si>
    <t>Pintura Acrílica ETERNA Fluo Amarillo x50ml.</t>
  </si>
  <si>
    <t>Pintura Acrílica ETERNA Fluo Naranja x50ml.</t>
  </si>
  <si>
    <t>Pintura Acrílica ETERNA Fluo Rojo x50ml.</t>
  </si>
  <si>
    <t>Pintura Acrílica ETERNA Fluo Rosa x50ml.</t>
  </si>
  <si>
    <t>Pintura Acrílica ETERNA Fluo Verde x50ml.</t>
  </si>
  <si>
    <t>Pintura Acrílica ETERNA Fluo Violeta x50ml.</t>
  </si>
  <si>
    <t>Pintura Acrílica ETERNA Fucsia x50ml.</t>
  </si>
  <si>
    <t>Pintura Acrílica ETERNA Gris Niebla x50ml.</t>
  </si>
  <si>
    <t>Pintura Acrílica ETERNA Gris Payne x50ml.</t>
  </si>
  <si>
    <t>Pintura Acrílica ETERNA Gris Perla x50ml.</t>
  </si>
  <si>
    <t>Pintura Acrílica ETERNA Hueso x50ml.</t>
  </si>
  <si>
    <t>Pintura Acrílica ETERNA Lacre x50ml.</t>
  </si>
  <si>
    <t>Pintura Acrílica ETERNA Lavanda x50ml.</t>
  </si>
  <si>
    <t>Pintura Acrílica ETERNA Lila Bebé x50ml.</t>
  </si>
  <si>
    <t>Pintura Acrílica ETERNA Lirio x50ml.</t>
  </si>
  <si>
    <t>Pintura Acrílica ETERNA Magenta Perlado x50ml.</t>
  </si>
  <si>
    <t>Pintura Acrílica ETERNA Magenta x50ml.</t>
  </si>
  <si>
    <t>Pintura Acrílica ETERNA Maíz x50ml.</t>
  </si>
  <si>
    <t>Pintura Acrílica ETERNA Mostaza x50ml.</t>
  </si>
  <si>
    <t>Pintura Acrílica ETERNA Negro x50ml.</t>
  </si>
  <si>
    <t>Pintura Acrílica ETERNA Ocre x50ml.</t>
  </si>
  <si>
    <t>Pintura Acrílica ETERNA Oro Antiguo x50ml.</t>
  </si>
  <si>
    <t>Pintura Acrílica ETERNA Oro Ducado x50ml.</t>
  </si>
  <si>
    <t>Pintura Acrílica ETERNA Oro Negro x50ml.</t>
  </si>
  <si>
    <t>Pintura Acrílica ETERNA Oro Rico x50ml.</t>
  </si>
  <si>
    <t>Pintura Acrílica ETERNA Oro Rojo x50ml.</t>
  </si>
  <si>
    <t>Pintura Acrílica ETERNA Peltre x50ml.</t>
  </si>
  <si>
    <t>Pintura Acrílica ETERNA Plata x50ml.</t>
  </si>
  <si>
    <t>Pintura Acrílica ETERNA Púrpura x50ml.</t>
  </si>
  <si>
    <t>Pintura Acrílica ETERNA Rojo Cadmio x50ml.</t>
  </si>
  <si>
    <t>Pintura Acrílica ETERNA Rojo Fuego x50ml.</t>
  </si>
  <si>
    <t>Pintura Acrílica ETERNA Rojo Navideño x50ml.</t>
  </si>
  <si>
    <t>Pintura Acrílica ETERNA Rojo Óxido x50ml.</t>
  </si>
  <si>
    <t>Pintura Acrílica ETERNA Rosa Bebé x50ml.</t>
  </si>
  <si>
    <t>Pintura Acrílica ETERNA Rosa Country x50ml.</t>
  </si>
  <si>
    <t>Pintura Acrílica ETERNA Rosado x50ml.</t>
  </si>
  <si>
    <t>Pintura Acrílica ETERNA Sambayón x50ml.</t>
  </si>
  <si>
    <t>Pintura Acrílica ETERNA Terracota x50ml.</t>
  </si>
  <si>
    <t>Pintura Acrílica ETERNA Tierra Siena Natural x50ml.</t>
  </si>
  <si>
    <t>Pintura Acrílica ETERNA Tierra Siena Tostada x50ml.</t>
  </si>
  <si>
    <t>Pintura Acrílica ETERNA Tierra Sombra Natural x50ml.</t>
  </si>
  <si>
    <t>Pintura Acrílica ETERNA Tierra Sombra Tostada x50ml.</t>
  </si>
  <si>
    <t>Pintura Acrílica ETERNA Tornasol Dorado x50ml.</t>
  </si>
  <si>
    <t>Pintura Acrílica ETERNA Turquesa x50ml.</t>
  </si>
  <si>
    <t>Pintura Acrílica ETERNA Verde Bambú x50ml.</t>
  </si>
  <si>
    <t>Pintura Acrílica ETERNA Verde Bebé x50ml.</t>
  </si>
  <si>
    <t>Pintura Acrílica ETERNA Verde Country x50ml.</t>
  </si>
  <si>
    <t>Pintura Acrílica ETERNA Verde Inglés x50ml.</t>
  </si>
  <si>
    <t>Pintura Acrílica ETERNA Verde Lima x50ml.</t>
  </si>
  <si>
    <t>Pintura Acrílica ETERNA Verde Musgo x50ml.</t>
  </si>
  <si>
    <t>Pintura Acrílica ETERNA Verde Manzana x50ml.</t>
  </si>
  <si>
    <t>Pintura Acrílica ETERNA Verde Oliva x50ml.</t>
  </si>
  <si>
    <t>Pintura Acrílica ETERNA Verde Perlado x50ml.</t>
  </si>
  <si>
    <t>Pintura Acrílica ETERNA Verde Talo x50ml.</t>
  </si>
  <si>
    <t>Pintura Acrílica ETERNA Violeta Perlado x50ml.</t>
  </si>
  <si>
    <t>Pintura Acrílica ETERNA Violeta x50ml.</t>
  </si>
  <si>
    <t>Pintura Al Horno ARTISTICA DIBU x40ml.Amarillo Oro</t>
  </si>
  <si>
    <t>Pintura Al Horno ARTISTICA DIBU x40ml.Cyan</t>
  </si>
  <si>
    <t>Pintura Al Horno ARTISTICA DIBU x40ml.Incoloro</t>
  </si>
  <si>
    <t>Pintura Al Horno ARTISTICA DIBU x40ml.Marron</t>
  </si>
  <si>
    <t>Pintura Al Horno ARTISTICA DIBU x40ml.Naranja Cadmio</t>
  </si>
  <si>
    <t>Pintura Al Horno ARTISTICA DIBU x40ml.Ocre Amarillo</t>
  </si>
  <si>
    <t>Pintura Al Horno ARTISTICA DIBU x40ml.Rosa Claro</t>
  </si>
  <si>
    <t>Pintura Al Horno ARTISTICA DIBU x40ml.Violeta</t>
  </si>
  <si>
    <t>Pintura Para Pizarron ARTISTICA DIBU x250grs.Azul</t>
  </si>
  <si>
    <t>Pintura para Tela ETERNA Amarillo Bebé x37ml.</t>
  </si>
  <si>
    <t>Pintura para Tela ETERNA Amarillo Cadmio x37ml.</t>
  </si>
  <si>
    <t>Pintura para Tela ETERNA Amarillo Dorado x37ml.</t>
  </si>
  <si>
    <t>Pintura para Tela ETERNA Amarillo Limón x37ml.</t>
  </si>
  <si>
    <t>Pintura para Tela ETERNA Amarillo Medio x37ml.</t>
  </si>
  <si>
    <t>Pintura para Tela ETERNA Amarillo Nápoles x37ml.</t>
  </si>
  <si>
    <t>Pintura para Tela ETERNA Anaranjado x37ml.</t>
  </si>
  <si>
    <t>Pintura para Tela ETERNA Arcilla x37ml.</t>
  </si>
  <si>
    <t>Pintura para Tela ETERNA Arrayan x37ml.</t>
  </si>
  <si>
    <t>Pintura para Tela ETERNA Azul Cobalto x37ml.</t>
  </si>
  <si>
    <t>Pintura para Tela ETERNA Azul Perlado x37ml.</t>
  </si>
  <si>
    <t>Pintura para Tela ETERNA Azul Prusia x37ml.</t>
  </si>
  <si>
    <t>Pintura para Tela ETERNA Azul Talo x37ml.</t>
  </si>
  <si>
    <t>Pintura para Tela ETERNA Azul Ultramar x37ml.</t>
  </si>
  <si>
    <t>Pintura para Tela ETERNA Azul Uniforme x37ml.</t>
  </si>
  <si>
    <t>Pintura para Tela ETERNA Blanco Cálido x37ml.</t>
  </si>
  <si>
    <t>Pintura para Tela ETERNA Blanco Perlado x37ml.</t>
  </si>
  <si>
    <t>Pintura para Tela ETERNA Blanco de Titanio x37ml.</t>
  </si>
  <si>
    <t>Pintura para Tela ETERNA Bermeyón x37ml.</t>
  </si>
  <si>
    <t>Pintura para Tela ETERNA Borravino x37ml.</t>
  </si>
  <si>
    <t>Pintura para Tela ETERNA Calipso x37ml.</t>
  </si>
  <si>
    <t>Pintura para Tela ETERNA Carne Claro x37ml.</t>
  </si>
  <si>
    <t>Pintura para Tela ETERNA Cedro x37ml.</t>
  </si>
  <si>
    <t>Pintura para Tela ETERNA Celeste Bahía x37ml.</t>
  </si>
  <si>
    <t>Pintura para Tela ETERNA Celeste Country x37ml.</t>
  </si>
  <si>
    <t>Pintura para Tela ETERNA Celeste Bebé x37ml.</t>
  </si>
  <si>
    <t>Pintura para Tela ETERNA Celeste Bandera x37ml.</t>
  </si>
  <si>
    <t>Pintura para Tela ETERNA Cereza x37ml.</t>
  </si>
  <si>
    <t>Pintura para Tela ETERNA Chocolate x37ml.</t>
  </si>
  <si>
    <t>Pintura para Tela ETERNA Cian x37ml.</t>
  </si>
  <si>
    <t>Pintura para Tela ETERNA Cobre x37ml.</t>
  </si>
  <si>
    <t>Pintura para Tela ETERNA Coral x37ml.</t>
  </si>
  <si>
    <t>Pintura para Tela ETERNA Durazno x37ml.</t>
  </si>
  <si>
    <t>Pintura para Tela ETERNA Fucsia x37ml.</t>
  </si>
  <si>
    <t>Pintura para Tela ETERNA Gris Niebla x37ml.</t>
  </si>
  <si>
    <t>Pintura para Tela ETERNA Hueso x37ml.</t>
  </si>
  <si>
    <t>Pintura para Tela ETERNA Incoloro x37ml.</t>
  </si>
  <si>
    <t>Pintura para Tela ETERNA Lacre x37ml.</t>
  </si>
  <si>
    <t>Pintura para Tela ETERNA Lavanda x37ml.</t>
  </si>
  <si>
    <t>Pintura para Tela ETERNA Lila Bebé x37ml.</t>
  </si>
  <si>
    <t>Pintura para Tela ETERNA Magenta Perlado x37ml.</t>
  </si>
  <si>
    <t>Pintura para Tela ETERNA Magenta x37ml.</t>
  </si>
  <si>
    <t>Pintura para Tela ETERNA Maíz x37ml.</t>
  </si>
  <si>
    <t>Pintura para Tela ETERNA Marrón Africano x37ml.</t>
  </si>
  <si>
    <t>Pintura para Tela ETERNA Negro x37ml.</t>
  </si>
  <si>
    <t>Pintura para Tela ETERNA Ocre x37ml.</t>
  </si>
  <si>
    <t>Pintura para Tela ETERNA Oro Antiguo x37ml.</t>
  </si>
  <si>
    <t>Pintura para Tela ETERNA Oro Ducado x37ml.</t>
  </si>
  <si>
    <t>Pintura para Tela ETERNA Oro Rico x37ml.</t>
  </si>
  <si>
    <t>Pintura para Tela ETERNA Oro Rojo x37ml.</t>
  </si>
  <si>
    <t>Pintura para Tela ETERNA Peltre x37ml.</t>
  </si>
  <si>
    <t>Pintura para Tela ETERNA Plata x37ml.</t>
  </si>
  <si>
    <t>Pintura para Tela ETERNA Púrpura x37ml.</t>
  </si>
  <si>
    <t>Pintura para Tela ETERNA Rojo Cadmio x37ml.</t>
  </si>
  <si>
    <t>Pintura para Tela ETERNA Rojo Fluo x37ml.</t>
  </si>
  <si>
    <t>Pintura para Tela ETERNA Rojo Fuego x37ml.</t>
  </si>
  <si>
    <t>Pintura para Tela ETERNA Rojo Navideño x37ml.</t>
  </si>
  <si>
    <t>Pintura para Tela ETERNA Rosa Bebé x37ml.</t>
  </si>
  <si>
    <t>Pintura para Tela ETERNA Rosa Country x37ml.</t>
  </si>
  <si>
    <t>Pintura para Tela ETERNA Sambayón x37ml.</t>
  </si>
  <si>
    <t>Pintura para Tela ETERNA Tierra Siena Natural x37ml.</t>
  </si>
  <si>
    <t>Pintura para Tela ETERNA Tierra Siena Tostada x37ml.</t>
  </si>
  <si>
    <t>Pintura para Tela ETERNA Tierra Sombra Natural x37ml.</t>
  </si>
  <si>
    <t>Pintura para Tela ETERNA Tierra Sombra Tostada x37ml.</t>
  </si>
  <si>
    <t>Pintura para Tela ETERNA Terracota x37ml.</t>
  </si>
  <si>
    <t>Pintura para Tela ETERNA Tornasol Dorado x37ml.</t>
  </si>
  <si>
    <t>Pintura para Tela ETERNA Turquesa x37ml.</t>
  </si>
  <si>
    <t>Pintura para Tela ETERNA Verde Bebé x37ml.</t>
  </si>
  <si>
    <t>Pintura para Tela ETERNA Verde Claro x37ml.</t>
  </si>
  <si>
    <t>Pintura para Tela ETERNA Verde Country x37ml.</t>
  </si>
  <si>
    <t>Pintura para Tela ETERNA Verde Fluo x37ml.</t>
  </si>
  <si>
    <t>Pintura para Tela ETERNA Verde Inglés x37ml.</t>
  </si>
  <si>
    <t>Pintura para Tela ETERNA Verde Lima x37ml.</t>
  </si>
  <si>
    <t>Pintura para Tela ETERNA Verde Musgo x37ml.</t>
  </si>
  <si>
    <t>Pintura para Tela ETERNA Verde Manzana x37ml.</t>
  </si>
  <si>
    <t>Pintura para Tela ETERNA Verde Oliva x37ml.</t>
  </si>
  <si>
    <t>Pintura para Tela ETERNA Verde Perlado x37ml.</t>
  </si>
  <si>
    <t>Pintura para Tela ETERNA Verde Talo x37ml.</t>
  </si>
  <si>
    <t>Pintura para Tela ETERNA Violeta Perlado x37ml.</t>
  </si>
  <si>
    <t>Pintura para Tela ETERNA Violeta x37ml.</t>
  </si>
  <si>
    <t>Retardador Medium ARTÍSTICA DIBU Glaizing x 50ml.</t>
  </si>
  <si>
    <t>Retardador Secado ETERNA x125ml.</t>
  </si>
  <si>
    <t>Rodillo ARTÍSTICA DIBU Esponja Bastón</t>
  </si>
  <si>
    <t>Rodillo ARTÍSTICA DIBU Esponja Circular</t>
  </si>
  <si>
    <t>Rodillo ARTÍSTICA DIBU Esponja Cuadritos</t>
  </si>
  <si>
    <t>Rodillo DIBU Esponja x 25mm.</t>
  </si>
  <si>
    <t>Rodillo ARTÍSTICA DIBU Esponja Liso x 25mm.</t>
  </si>
  <si>
    <t>Rodillo DIBU Esponja x 40 mm.</t>
  </si>
  <si>
    <t>Set TURK Bastidor 30x30cm. Mandala + Atril</t>
  </si>
  <si>
    <t>Set TURK Bastidor 30x30cm. Profesional Mini + Atril</t>
  </si>
  <si>
    <t>Set TURK Bastidor Infantil 24x30cm. Elefante + Atril</t>
  </si>
  <si>
    <t>Set TURK Bastidor Infantil 30x30cm. Jirafa + Atril</t>
  </si>
  <si>
    <t>Set TURK Bastidor Infantil 30x30cm. Unicornio + Atril</t>
  </si>
  <si>
    <t>Set Bastidor TK3 40 x 50cm. + Atril</t>
  </si>
  <si>
    <t>Taponador ARTÍSTICA DIBU Esponja x 20mm.</t>
  </si>
  <si>
    <t>Taponador ARTÍSTICA DIBU Esponja x 30mm.</t>
  </si>
  <si>
    <t>Taponador ARTÍSTICA DIBU Esponja x 40mm.</t>
  </si>
  <si>
    <t>Yeso TURK Tipo Paris x1Kg.</t>
  </si>
  <si>
    <t xml:space="preserve">CARTUCHERAS </t>
  </si>
  <si>
    <t>Canopla Cordura Plana Chica Holográfica</t>
  </si>
  <si>
    <t>Canopla Cordura Plana Fantasia Chica</t>
  </si>
  <si>
    <t>Canopla Cordura Plana Holográfica</t>
  </si>
  <si>
    <t>Canopla Cordura Plana Lisa</t>
  </si>
  <si>
    <t>Canopla MOOVING Estuche con Bolsillo Golden Rose</t>
  </si>
  <si>
    <t>Canopla MOOVING Licencia 2 Pisos AFA</t>
  </si>
  <si>
    <t>Canopla MOOVING Licencia 2 Pisos Jurassic World</t>
  </si>
  <si>
    <t>Canopla MOOVING Licencia 2 Pisos Quitapesares</t>
  </si>
  <si>
    <t>Canopla MOOVING Licencia Sobre Mesh A5 HARRY POTTER 4 Casas</t>
  </si>
  <si>
    <t>Canopla MOOVING Licencia Rectangular Goma Eva con Cierre Como Quieres</t>
  </si>
  <si>
    <t>Canopla MOOVING Licencia Rectangular Goma Eva con Cierre Jurassic World</t>
  </si>
  <si>
    <t>Canopla MOOVING Licencia Rectangular Goma Eva DOBLE Con Cierre Marvel</t>
  </si>
  <si>
    <t>Canopla MOOVING Licencia Rectangular Goma Eva DOBLE Con Cierre Pastel</t>
  </si>
  <si>
    <t>Canopla Mooving Licencia Tubo Metalizada Mickey Mouse</t>
  </si>
  <si>
    <t>Canopla MOOVING Licencia 1 Piso AFA</t>
  </si>
  <si>
    <t>Canopla MOOVING Licencia 1 Piso Jurassic World</t>
  </si>
  <si>
    <t>Canopla MOOVING Licencia 1 Piso Quitapesares</t>
  </si>
  <si>
    <t>Canopla MOOVING Chic Box xu.</t>
  </si>
  <si>
    <t>Canopla MOOVING Como Quieres Box xu.</t>
  </si>
  <si>
    <t>Canopla MOOVING Como Quieres Rectangular xu.</t>
  </si>
  <si>
    <t>Canopla MOOVING Disney 100 Rectangular xu.</t>
  </si>
  <si>
    <t>Canopla MOOVING Marvel Box xu.</t>
  </si>
  <si>
    <t>Canopla MOOVING Mickey Mouse Box xu.</t>
  </si>
  <si>
    <t>Canopla MOOVING Pastel Box xu.</t>
  </si>
  <si>
    <t>Canopla MOOVING Quitapesares Box xu.</t>
  </si>
  <si>
    <t>Canopla MOOVING Trend Chic xu.</t>
  </si>
  <si>
    <t>Canopla TALBOT Always Travel 1 Cierre</t>
  </si>
  <si>
    <t>Canopla TALBOT Big Pocket Panda Love 2 Cierres</t>
  </si>
  <si>
    <t>Canopla TALBOT Black Rainbow Triple</t>
  </si>
  <si>
    <t>Canopla TALBOT Canvas Eyes 1 Cierre</t>
  </si>
  <si>
    <t>Canopla TALBOT Desplegable Con Abrojo Triple Donut Worry</t>
  </si>
  <si>
    <t>Canopla TALBOT Desplegable Con Abrojo Triple Girl Vibes</t>
  </si>
  <si>
    <t>Canopla TALBOT Desplegable Con Abrojo Triple Space Monster</t>
  </si>
  <si>
    <t>Canopla TALBOT Desplegable Con Abrojo Triple Just Sleep</t>
  </si>
  <si>
    <t>Canopla TALBOT Desplegable Con Abrojo Triple Lets Rock</t>
  </si>
  <si>
    <t>Canopla TALBOT Desplegable Con Abrojo Triple Monster</t>
  </si>
  <si>
    <t>Canopla TALBOT Gold</t>
  </si>
  <si>
    <t>Canopla TALBOT Hey Ho Lets Go 1 Cierre</t>
  </si>
  <si>
    <t>Canopla TALBOT Music On World Off 1 Cierre</t>
  </si>
  <si>
    <t>Canopla TALBOT Neoprene Palta Party 1 Cierre</t>
  </si>
  <si>
    <t>Canopla TALBOT Oval Dibujitos 1 Cierre</t>
  </si>
  <si>
    <t>Canopla TALBOT Oval Lentuelas Sweet Boom 1 Cierre</t>
  </si>
  <si>
    <t>Canopla TALBOT Pink Rainbow Triple</t>
  </si>
  <si>
    <t>Canopla TALBOT Plana PVC Neón 1 Cierre</t>
  </si>
  <si>
    <t>Canopla TALBOT PVC Transparente 1 Cierre</t>
  </si>
  <si>
    <t>Canopla TALBOT Printing Palta Party 1 Cierre</t>
  </si>
  <si>
    <t>Canopla TALBOT Shine</t>
  </si>
  <si>
    <t>Canopla TALBOT Street Art Triple</t>
  </si>
  <si>
    <t>Canopla TALBOT Time To Play 1 Cierre</t>
  </si>
  <si>
    <t>Canopla Tubo Fantasia</t>
  </si>
  <si>
    <t>Canopla Tubo Grande Holográfica</t>
  </si>
  <si>
    <t>Canopla Tubo Grande Lisa</t>
  </si>
  <si>
    <t>Canopla Tubo Holográfica</t>
  </si>
  <si>
    <t>Canopla Tubo Lisa</t>
  </si>
  <si>
    <t>Cartuchera MOOVING Eva Marvel xu.</t>
  </si>
  <si>
    <t>Cartuchera MOOVING Open! Chic</t>
  </si>
  <si>
    <t>Cartuchera MOOVING Open! Pastel</t>
  </si>
  <si>
    <t>Cartuchera Plana Lisa xu.</t>
  </si>
  <si>
    <t xml:space="preserve">PIZARRA, BORRADOR Y TIZAS </t>
  </si>
  <si>
    <t>Borrador de Paño</t>
  </si>
  <si>
    <t>Borrador PELIKAN para Pizarra Blanca</t>
  </si>
  <si>
    <t>Borrador para Pizarra Blanca SIPA con Iman xu.</t>
  </si>
  <si>
    <t>Borrador para Pizarra Blanca con Porta Marcador xu.</t>
  </si>
  <si>
    <t>Borrador PIZZINI + 3 Marcadores</t>
  </si>
  <si>
    <t>Pizarra MATISSE Para Marcador 20 x 30 cm.</t>
  </si>
  <si>
    <t>Pizarra MATISSE Para Marcador 30 x 40 cm.</t>
  </si>
  <si>
    <t>Pizarra MATISSE Para Marcador 40 x 60 cm.</t>
  </si>
  <si>
    <t>Pizarra MATISSE Para Marcador 60 x 90 cm.</t>
  </si>
  <si>
    <t>Pizarra MATISSE Para Marcador 50 x 70 cm.</t>
  </si>
  <si>
    <t>Pizarra MATISSE Mitad Corcho y Mitad para Marcador 40 x 60 cm.</t>
  </si>
  <si>
    <t>Pizarra Blanca para Colgar SAKURA 180x120cm.</t>
  </si>
  <si>
    <t>Pizarra Sakura 30 x 40cm. Blanca</t>
  </si>
  <si>
    <t>Pizarra Sakura 45x60 Verde</t>
  </si>
  <si>
    <t>Pizarra SAKURA 60 x 80 Verde</t>
  </si>
  <si>
    <t>Pizarra Blanca para Colgar SAKURA 75x100cm.</t>
  </si>
  <si>
    <t>Set CRAYOLA Pizzara Dryerase + Bright Crayons</t>
  </si>
  <si>
    <t>Set CRAYOLA Pizzarra Dryerase + Mini Markers</t>
  </si>
  <si>
    <t>Set Porta Tiza GIOTTO x6u.</t>
  </si>
  <si>
    <t>Tiza Blanca PLAYCOLOR x12u.</t>
  </si>
  <si>
    <t>Tiza Blanca PLAYCOLOR x144u.</t>
  </si>
  <si>
    <t>Tiza de Color PLAYCOLOR x12u.</t>
  </si>
  <si>
    <t>Tiza de Color PLAYCOLOR x144u.</t>
  </si>
  <si>
    <t>Tiza CRAYOLA Chalk Glitter x5u.</t>
  </si>
  <si>
    <t>Tiza en Polvo TURK x1Kg.</t>
  </si>
  <si>
    <t>Tiza Blanca GIOTTO x100u.</t>
  </si>
  <si>
    <t>Tiza de Color GIOTTO x100u.</t>
  </si>
  <si>
    <t>Tiza Blanca GIOTTO x10u.</t>
  </si>
  <si>
    <t>Tiza de Color GIOTTO x10u.</t>
  </si>
  <si>
    <t>Tiza Blanca TOYO x10u.</t>
  </si>
  <si>
    <t>Tiza Color TOYO x10u.</t>
  </si>
  <si>
    <t>Tizas CRAYOLA Chalk Lavable x12u.</t>
  </si>
  <si>
    <t>Tizas CRAYOLA Chalk Lavable x24u.</t>
  </si>
  <si>
    <t xml:space="preserve">MOCHILAS ESCOLARES </t>
  </si>
  <si>
    <t>Mochila CLASSIC 17'' xu.</t>
  </si>
  <si>
    <t>Mochila BLACK 17'' xu.</t>
  </si>
  <si>
    <t>Mochila FRESH 17'' xu.</t>
  </si>
  <si>
    <t>Mochila GRAFFITI 17'' xu.</t>
  </si>
  <si>
    <t xml:space="preserve">CINTAS PARA REGALO Y MOÑOS </t>
  </si>
  <si>
    <t>Cinta Washi Glitter x4mts.</t>
  </si>
  <si>
    <t>Cinta Washi Impresa x4mts.</t>
  </si>
  <si>
    <t>Dispenser Washi Tape xu.</t>
  </si>
  <si>
    <t>Washi Tape Box 3 Rollos x5mts. Black</t>
  </si>
  <si>
    <t>Washi Tape Box 3 Rollos x5mts. Blue</t>
  </si>
  <si>
    <t>Washi Tape Box 3 Rollos x5mts. Glitter</t>
  </si>
  <si>
    <t>Washi Tape Box 3 Rollos x5mts. Gold</t>
  </si>
  <si>
    <t>Washi Tape Box 3 Rollos x5mts. Lemmon</t>
  </si>
  <si>
    <t>Washi Tape Box 3 Rollos x5mts. Pattern</t>
  </si>
  <si>
    <t>Washi Tape Box 3 Rollos x5mts. Pink</t>
  </si>
  <si>
    <t>Washi Tape Box 3 Rollos x5mts. Red</t>
  </si>
  <si>
    <t>Washi Tape Box 6 Rollos x5mts. Rainbow</t>
  </si>
  <si>
    <t>Washi Tape Box 7 Rollos x5mts. Pastel</t>
  </si>
  <si>
    <t>Washi Tape Box 8 Rollos x5mts. Happy</t>
  </si>
  <si>
    <t>Washi Tape Box 8 Rollos x5mts. Love</t>
  </si>
  <si>
    <t>Washi Tape MOOVING x1.5cmx3mx3u. Emoji</t>
  </si>
  <si>
    <t>Washi Tape MOOVING x1.5cmx3mx3u. Las Oreiro</t>
  </si>
  <si>
    <t xml:space="preserve">ESCRITURA </t>
  </si>
  <si>
    <t>Bolígrafo BIC 1mm. Azul x10 unidades</t>
  </si>
  <si>
    <t>Bolígrafo BIC 1mm. Negro x10 unidades</t>
  </si>
  <si>
    <t>Bolígrafo BIC 1mm. Rojo x10 unidades</t>
  </si>
  <si>
    <t>Bolígrafo BIC 1mm. Verde x10 unidades</t>
  </si>
  <si>
    <t>Bolígrafo BIC BU 3/2 Negro xu.</t>
  </si>
  <si>
    <t>Bolígrafo BIC Cristal 1.6mm Negro x2u.</t>
  </si>
  <si>
    <t>Bolígrafo BIC Cristal 1.6mm Azul xu.</t>
  </si>
  <si>
    <t>Bolígrafo BIC Cristal 1.6mm Negro xu.</t>
  </si>
  <si>
    <t>Boligrafo BIC Cristal Intenso 1.6x10u.</t>
  </si>
  <si>
    <t>Bolígrafo BIC Cristal Fashion Colores Surtidos x25u.</t>
  </si>
  <si>
    <t>Boligrafos BIC Cristal Medio Azul Estuche x10u.</t>
  </si>
  <si>
    <t>Boligrafos BIC Cristal Medio Negro Estuche x10u.</t>
  </si>
  <si>
    <t>Boligrafos BIC Cristal Medio Rojo Estuche x10u.</t>
  </si>
  <si>
    <t>Bolígrafo BIC Fashion Celeste/Turquesa x5u.</t>
  </si>
  <si>
    <t>Bolígrafo BIC Cristal Fashion Doradox5u.</t>
  </si>
  <si>
    <t>Bolígrafo BIC Fashion Lima x5u.</t>
  </si>
  <si>
    <t>Bolígrafo BIC Fashion Rosa x5u.</t>
  </si>
  <si>
    <t>Bolígrafo BIC Fino Azul x10u.</t>
  </si>
  <si>
    <t>Bolígrafo BIC Fino Negro x10u.</t>
  </si>
  <si>
    <t>Bolígrafo BIC Fino Rojo x10u.</t>
  </si>
  <si>
    <t>Boligrafo BIC Gelocity Gel Borrable Azul</t>
  </si>
  <si>
    <t>Boligrafo BIC Gelocity Gel Borrable Negro</t>
  </si>
  <si>
    <t>Boligrafo BIC Gelocity Gel Borrable Rojo</t>
  </si>
  <si>
    <t>Bolígrafo BIC Reaction Eco Retráctil Negro xu.</t>
  </si>
  <si>
    <t>Bolígrafo BIC Reaction Eco Retráctil Azul xu.</t>
  </si>
  <si>
    <t>Bolígrafo BIC Rondo Azul x1mm.</t>
  </si>
  <si>
    <t>Bolígrafo Borrable VIZION xu.</t>
  </si>
  <si>
    <t>Boligrafo CANDELA Rojo xu.</t>
  </si>
  <si>
    <t>Boligrafo CITY Retractil xu.Negro xu.</t>
  </si>
  <si>
    <t>Bolígrafo FABER-CASTELL Trilux Azul x10u.</t>
  </si>
  <si>
    <t>Bolígrafo FABER-CASTELL Trilux Negro x10u.</t>
  </si>
  <si>
    <t>Bolígrafo FABER-CASTELL Trilux Pote Colores Surtidos x48u.</t>
  </si>
  <si>
    <t>Bolígrafo FABER-CASTELL Trilux Rojo x10u.</t>
  </si>
  <si>
    <t>Bolígrafo FABER-CASTELL Trilux Colores Surtidos x4u.</t>
  </si>
  <si>
    <t>Bolígrafo FABER-CASTELL Trilux Colores Surtidos x5u.</t>
  </si>
  <si>
    <t>Bolígrafo FABER-CASTELL Trilux Verde x10u.</t>
  </si>
  <si>
    <t>Bolígrafos FABER-CASTELL Trilux Azul x12u.</t>
  </si>
  <si>
    <t>Bolígrafo FABER-CASTELL Trilux Celeste x12u.</t>
  </si>
  <si>
    <t>Bolígrafo FABER-CASTELL Trilux Dorado x12u.</t>
  </si>
  <si>
    <t>Bolígrafo FABER-CASTELL Trilux Negro x12u.</t>
  </si>
  <si>
    <t>Bolígrafo FABER-CASTELL Trilux Naranja x12u.</t>
  </si>
  <si>
    <t>Bolígrafo FABER-CASTELL Trilux Plateado x12u.</t>
  </si>
  <si>
    <t>Bolígrafo FABER-CASTELL Trilux Rojo x12u.</t>
  </si>
  <si>
    <t>Bolígrafo FABER-CASTELL Trilux Rosa x12u.</t>
  </si>
  <si>
    <t>Bolígrafo FABER-CASTELL Trilux Verde x12u.</t>
  </si>
  <si>
    <t>Bolígrafo FABER-CASTELL Trilux Verde Manzana x12u.</t>
  </si>
  <si>
    <t>Bolígrafo FABER-CASTELL Trilux Violeta x12u.</t>
  </si>
  <si>
    <t>Bolígrafo FANTASTIC Brave x12u. x7mm. Azul</t>
  </si>
  <si>
    <t>Bolígrafo FANTASTIC Classic x12u. x7mm. Azul</t>
  </si>
  <si>
    <t>Bolígrafo FANTASTIC Lady x12u. x7mm. Azul</t>
  </si>
  <si>
    <t>Bolígrafo FILGO Fastgrip Retráctil Azul x36u.</t>
  </si>
  <si>
    <t>Bolig. FILGO Gel Pop Pastel x6u.</t>
  </si>
  <si>
    <t>Boligrafo FILGO Pop Gel Estuche x10u.</t>
  </si>
  <si>
    <t>Bolígrafo FILGO Pop Gel Estuche x4u.</t>
  </si>
  <si>
    <t>Bolígrafo FILGO Stick x1mm. Azul</t>
  </si>
  <si>
    <t>Bolígrafo FILGO Stick x1mm. Negro</t>
  </si>
  <si>
    <t>Bolígrafo FILGO Stick x1mm. Rojo</t>
  </si>
  <si>
    <t>Bolígrafo FILGO Stick x1mm. Verde</t>
  </si>
  <si>
    <t>Bolígrafo Gel Base Azul</t>
  </si>
  <si>
    <t>Bolígrafo Gel Base Negro</t>
  </si>
  <si>
    <t>Bolígrafo Gel Base Rojo</t>
  </si>
  <si>
    <t>Boligrafo Gel Easy Borrable 0.7mm</t>
  </si>
  <si>
    <t>Bolígrafo Gel Fluo Amarillo xu.</t>
  </si>
  <si>
    <t>Bolígrafo Gel Fluo Celeste xu.</t>
  </si>
  <si>
    <t>Bolígrafo Gel Fluo Violeta xu.</t>
  </si>
  <si>
    <t>Bolígrafo Gel con Glitter Azul xu.</t>
  </si>
  <si>
    <t>Bolígrafo Gel con Glitter Celeste xu.</t>
  </si>
  <si>
    <t>Bolígrafo Gel con Glitter Cobre/Marrón xu.</t>
  </si>
  <si>
    <t>Bolígrafo Gel Metal Oro</t>
  </si>
  <si>
    <t>Bolígrafo Gel Metal Plata</t>
  </si>
  <si>
    <t>Bolígrafo Gel Pastel Blanco</t>
  </si>
  <si>
    <t>Bolígrafo Gel Rojo xu.</t>
  </si>
  <si>
    <t>Boligrafo Gel UNI-BALL Signo 120SP Glitter Azul</t>
  </si>
  <si>
    <t>Boligrafo Gel UNI-BALL SIGNO x3u.</t>
  </si>
  <si>
    <t>Bolígrafo Gel Verde xu.</t>
  </si>
  <si>
    <t>Bolígrafo MICRO City Retráctil Azul xu.</t>
  </si>
  <si>
    <t>Bolígrafo MICRO Dolche Azul xu.</t>
  </si>
  <si>
    <t>Bolígrafo MICRO Dolche Negro xu.</t>
  </si>
  <si>
    <t>Bolígrafo MICRO Dolche Rojo xu.</t>
  </si>
  <si>
    <t>Bolígrafo MICRO Dolche Colores Surtidos x10u.</t>
  </si>
  <si>
    <t>Bolígrafo MICRO Dolche Verde xu.</t>
  </si>
  <si>
    <t>Bolígrafo MICRO Vip Andes Azul Dorado xu.</t>
  </si>
  <si>
    <t>Bolígrafo MICRO Vip Merlino xu.</t>
  </si>
  <si>
    <t>Bolígrafo MICRO Vip Merlino Verde Metal xu.</t>
  </si>
  <si>
    <t>Bolígrafo MICRO Vip Urbano xu.</t>
  </si>
  <si>
    <t>Bolígrafo MICRO Ziro Retráctil Azul x30u.</t>
  </si>
  <si>
    <t>Bolígrafo MICRO Ziro Retráctil Negro x30u.</t>
  </si>
  <si>
    <t>Bolígrafo MOOVING HARRY POTTER xu.</t>
  </si>
  <si>
    <t>Bolígrafo MOOVING Maw Mickey &amp; Minnie</t>
  </si>
  <si>
    <t>Boligrafo PAPER MATE Economic Gel ''Fun'' Estuche x4u.</t>
  </si>
  <si>
    <t>Boligrafo PAPER MATE Economic Gel ''Vintage'' Estuche x8u.</t>
  </si>
  <si>
    <t>Bolígrafo PAPER MATE Inkjoy 100 ST VINTAGE x 16u.</t>
  </si>
  <si>
    <t>Bolígrafo PAPER MATE Flair Tropical Aromas x6u.</t>
  </si>
  <si>
    <t>Bolígrafo PAPER MATE Inkjoy Gel Azul x unidad</t>
  </si>
  <si>
    <t>Bolígrafo PAPER MATE Inkjoy Gel Negro x unidad</t>
  </si>
  <si>
    <t>Bolígrafo PAPER MATE Inkjoy Gel Surtido 1 x 6 unidades</t>
  </si>
  <si>
    <t>Boligrafo Retractil FILGO FastGrip Brillante 1.0</t>
  </si>
  <si>
    <t>Boligrafo Retractil FILGO FastGrip Brillante Flowpack x4u.</t>
  </si>
  <si>
    <t>Boligrafo Retractil FILGO FastGrip Clasico 1.0 Flowpack x4u.</t>
  </si>
  <si>
    <t>Boligrafo Retractil FILGO Ginza 1.0 Azul</t>
  </si>
  <si>
    <t>Boligrafo Retractil FILGO Ginza 1.0 Negro</t>
  </si>
  <si>
    <t>Boligrafo Retractil FILGO One 1.0 Azul</t>
  </si>
  <si>
    <t>Boligrafo Retractil FILGO One 1.0 Negro</t>
  </si>
  <si>
    <t>Bolígrafo SIMBALL Flow SF2000 Azul xu.</t>
  </si>
  <si>
    <t>Bolígrafo SIMBALL Flow 3000 Rojo xu.</t>
  </si>
  <si>
    <t>Bolígrafo SIMBALL Flow 3000 Verde Manzana xu.</t>
  </si>
  <si>
    <t>Bolígrafo PELIKAN Tango Azul xu.</t>
  </si>
  <si>
    <t>Bolígrafo PELIKAN Tango Negro xu.</t>
  </si>
  <si>
    <t>Bolígrafo PELIKAN Tango Rojo xu.</t>
  </si>
  <si>
    <t>Boligrafo Retractil FILGO Fastrack Azul x36u.</t>
  </si>
  <si>
    <t>Boligrafo Retractil FILGO Fastrack Negro x36u.</t>
  </si>
  <si>
    <t>Carbónico PELIKAN para Mano Azul x10u.</t>
  </si>
  <si>
    <t>Carbónico PELIKAN para Mano Azul x50u.</t>
  </si>
  <si>
    <t>Carbónico PELIKAN para Máquina Negro x10u.</t>
  </si>
  <si>
    <t>Carbónico PELIKAN para Máquina Negro x50u.</t>
  </si>
  <si>
    <t>Cartuchos SIMBALL Cole x3u.</t>
  </si>
  <si>
    <t>Cartuchos Universal TRABI x6u.</t>
  </si>
  <si>
    <t>Portaminas FILGO Realgrip 0.5mm</t>
  </si>
  <si>
    <t>Portaminas FILGO Realgrip 0.7mm</t>
  </si>
  <si>
    <t>Juego MICRO Vip Urbano Bolígrafo + Roller a/Metálico</t>
  </si>
  <si>
    <t>Lapiz BIC Evolution x12u.</t>
  </si>
  <si>
    <t>Lápiz EZCO Mito Negro Con Goma x12u.</t>
  </si>
  <si>
    <t>Lapiz EZCO Con Goma x 12u.</t>
  </si>
  <si>
    <t>Lapiz FABER-CASTELL Eco Max Nº2 x12u.</t>
  </si>
  <si>
    <t>Lapiz GIOTTO Robercolor Negro x12u.</t>
  </si>
  <si>
    <t>LAPIZ GIOTTO SKINTONES 12 TONOS</t>
  </si>
  <si>
    <t>Lapiz GOLDFABER 2B x12u.</t>
  </si>
  <si>
    <t>Lapiz GOLDFABER 2H x12u.</t>
  </si>
  <si>
    <t>Lapiz GOLDFABER 3B x12u.</t>
  </si>
  <si>
    <t>Lapiz GOLDFABER 3H x12u.</t>
  </si>
  <si>
    <t>Lapiz GOLDFABER 4B x12u.</t>
  </si>
  <si>
    <t>Lapiz GOLDFABER 4H x12u.</t>
  </si>
  <si>
    <t>Lapiz GOLDFABER 5B x12u.</t>
  </si>
  <si>
    <t>Lapiz GOLDFABER 6B x12u.</t>
  </si>
  <si>
    <t>Lapiz GOLDFABER B x12u.</t>
  </si>
  <si>
    <t>Lapiz GOLDFABER HB x12u.</t>
  </si>
  <si>
    <t>Lapiz GOLDFABER H x12u.</t>
  </si>
  <si>
    <t>Lapiz Grafito FABER Splash x12u.N°2 HB</t>
  </si>
  <si>
    <t>Lápiz Grafito FILGO Pinto HB x12u.</t>
  </si>
  <si>
    <t>Lapiz LYRA Grafito 2B x12u.</t>
  </si>
  <si>
    <t>Lapiz LYRA Grafito 6B x12u.</t>
  </si>
  <si>
    <t>Lapiz LYRA Grafito 7B x12u.</t>
  </si>
  <si>
    <t>Lapiz LYRA Grafito 8B x12u.</t>
  </si>
  <si>
    <t>Lapiz LYRA Grafito B x12u.</t>
  </si>
  <si>
    <t>Lapiz LYRA Grafito HB x12u.</t>
  </si>
  <si>
    <t>Lapiz LYRA Grafito HB x12u. Graduate</t>
  </si>
  <si>
    <t>Lapiz MAPED BLACK PEPS HBx12 unidades</t>
  </si>
  <si>
    <t>Lapiz MAPED Black Peps HB x72u.</t>
  </si>
  <si>
    <t>Lapiz MAPED Black Peps HB x12u.</t>
  </si>
  <si>
    <t>Lápiz MOOVING Harry Potter HB x6u.</t>
  </si>
  <si>
    <t>Lapiz NORIS Nº2 x12u.</t>
  </si>
  <si>
    <t>Lapiz STABILO Othello 282 B</t>
  </si>
  <si>
    <t>Lapiz Portamina FILGO Real Grip 0.5mm.</t>
  </si>
  <si>
    <t>Lapiz Portamina PIZZINI Metálico 1435/43 0.5mm. xu.</t>
  </si>
  <si>
    <t>Lapiz Portamina PIZZINI Metálico 1435 0.7mm. xu.</t>
  </si>
  <si>
    <t>Lapiz SIMBALL Grafito Innovation HB Con Goma x12u.</t>
  </si>
  <si>
    <t>Lapiz TOYO Glod HB Nº2 x12u.</t>
  </si>
  <si>
    <t>Lapiz TRABI Grafito 3B x12u.</t>
  </si>
  <si>
    <t>Lapiz TRABI Grafito 3H x12u.</t>
  </si>
  <si>
    <t>Lapiz TRABI Grafito 4B x12u.</t>
  </si>
  <si>
    <t>Lapiz TRABI Grafito 6B x12u.</t>
  </si>
  <si>
    <t>Lapiz TRABI Grafito B x12u.</t>
  </si>
  <si>
    <t>Lapiz TRABI Grafito de Resina con Goma HB x12u.</t>
  </si>
  <si>
    <t>Lapiz TRABI Grafito de Resina Rojo HB x12u.</t>
  </si>
  <si>
    <t>Lapiz TRABI Grafito H x12u.</t>
  </si>
  <si>
    <t>Lapiz TRABI Grafito HB x12u.</t>
  </si>
  <si>
    <t>Lapiz TRADITION 2B x12u.</t>
  </si>
  <si>
    <t>Lapiz TRADITION 2H x12u.</t>
  </si>
  <si>
    <t>Lapiz TRADITION 3B x12u.</t>
  </si>
  <si>
    <t>Lapiz TRADITION 3H x12u.</t>
  </si>
  <si>
    <t>Lapiz TRADITION 4B x12u.</t>
  </si>
  <si>
    <t>Lapiz TRADITION 4H x12u.</t>
  </si>
  <si>
    <t>Lapiz TRADITION 5B x12u.</t>
  </si>
  <si>
    <t>Lapiz TRADITION 6B x12u.</t>
  </si>
  <si>
    <t>Lapiz TRADITION B x12u.</t>
  </si>
  <si>
    <t>Lapiz TRADITION F x12u.</t>
  </si>
  <si>
    <t>Lapiz TRADITION H x12u.</t>
  </si>
  <si>
    <t>Lapiz TRADITION HB x12u.</t>
  </si>
  <si>
    <t>Lápiz-Goma STAEDTLER Rasor x12u.</t>
  </si>
  <si>
    <t>Boligrafo PAPER MATE Punta Media Fashion x4u.</t>
  </si>
  <si>
    <t>Boligrafo PAPER MATE Punta Media Surtido x4u.</t>
  </si>
  <si>
    <t>FLAIR TEENS Surtido 0,7mm. Estuche x24u.</t>
  </si>
  <si>
    <t>Minas DELI Nature 0,5mm HB</t>
  </si>
  <si>
    <t>Minas DELI Nature 0,7mm HB</t>
  </si>
  <si>
    <t>Minas DELI Scribe 0,7mm 2B</t>
  </si>
  <si>
    <t>Minas FABER-CASTELL Tubito 2B 0.5mm. x12u.</t>
  </si>
  <si>
    <t>Minas FABER-CASTELL Tubito 2H 0.5mm. x12u.</t>
  </si>
  <si>
    <t>Minas FABER-CASTELL Tubito B 0.5mm. x12u.</t>
  </si>
  <si>
    <t>Minas FABER-CASTELL Tubito H 0.5mm. x12u.</t>
  </si>
  <si>
    <t>Minas FABER-CASTELL Tubito HB 0.5mm. x12u.</t>
  </si>
  <si>
    <t>Minas FABER-CASTELL Tubito 2B 0.7mm. x12u.</t>
  </si>
  <si>
    <t>Minas FABER-CASTELL Tubito B 0.7mm. x12u.</t>
  </si>
  <si>
    <t>Minas FABER-CASTELL Tubito HB 0.7mm. x12u.</t>
  </si>
  <si>
    <t>Minas FILGO Gráficas Tubito 2B x2mm. x12u.</t>
  </si>
  <si>
    <t>Minas ITO Tubito HB x12u.</t>
  </si>
  <si>
    <t>Minas para Compás Tubito x8u.</t>
  </si>
  <si>
    <t>Minas PILOT Tubito B x12u.</t>
  </si>
  <si>
    <t>Minas MICRO Tubito 0.7 Bx12u.</t>
  </si>
  <si>
    <t>Minas PILOT Tubito x7mm. HB x12u.</t>
  </si>
  <si>
    <t>Minas PILOT Tubito 2B x12u.</t>
  </si>
  <si>
    <t>Pluma MAPED Freewriter xu.</t>
  </si>
  <si>
    <t>Plumas SIMBALL de Iridium x10u.</t>
  </si>
  <si>
    <t>Plumas SIMBALL Kombi x10u.</t>
  </si>
  <si>
    <t>Plumas MICRO Vip</t>
  </si>
  <si>
    <t>Plumines xu.</t>
  </si>
  <si>
    <t>Portaminas FILGO H-205 0.5mm</t>
  </si>
  <si>
    <t>Portaminas FILGO H-207 0.7mm</t>
  </si>
  <si>
    <t>Repuesto Bolígrafo Borrable VIZION x3u.</t>
  </si>
  <si>
    <t>Repuesto BorraMío Tinta Azul xu.</t>
  </si>
  <si>
    <t>Repuesto FILGO The Black Azul xu.</t>
  </si>
  <si>
    <t>Repuesto FILGO The Black Negro xu.</t>
  </si>
  <si>
    <t>Roller PELIKAN Borrable Locorrijo xu.</t>
  </si>
  <si>
    <t>Boligrafo BIC Gelocity Gel Borrable Azul xu.</t>
  </si>
  <si>
    <t>Boligrafo BIC Gelocity Gel Borrable Negro xu.</t>
  </si>
  <si>
    <t>Roller GENIO Borrable Azul Fun xu.</t>
  </si>
  <si>
    <t>Roller GENIO Borrable Azul xu.</t>
  </si>
  <si>
    <t>Roller FABER MAGIC Borrable por Unidad Cuerpo Azul</t>
  </si>
  <si>
    <t>Roller FABER MAGIC Borrable por Unidad Cuerpo Celeste</t>
  </si>
  <si>
    <t>Roller FABER MAGIC Borrable por Unidad Cuerpo Rosa</t>
  </si>
  <si>
    <t>Roller FABER MAGIC Borrable por Unidad Cuerpo Verde</t>
  </si>
  <si>
    <t>Roller FABER MAGIC Borrable por Unidad Cuerpo Violeta</t>
  </si>
  <si>
    <t>Roller FILGO Borraxion Gel Azul xu.</t>
  </si>
  <si>
    <t>Roller FILGO Borraxion Gel Go! xu.</t>
  </si>
  <si>
    <t>Roller FILGO Borraxion xun.ROJO (12)</t>
  </si>
  <si>
    <t>Roller FILGO Borraxion Rosa xu.</t>
  </si>
  <si>
    <t>Roller FILGO Borraxion Azul xu.</t>
  </si>
  <si>
    <t>Roller FILGO Borraxion Verde xu.</t>
  </si>
  <si>
    <t>Roller FILGO Borraxion Violeta xu.</t>
  </si>
  <si>
    <t>Roller FILGO Super Ball 0.7mm. Azul xu.</t>
  </si>
  <si>
    <t>Roller FILGO Super Ball 0.7mm. Celeste xu.</t>
  </si>
  <si>
    <t>Roller FILGO Super Ball 0.7mm. Negro xu.</t>
  </si>
  <si>
    <t>Roller FILGO Super Ball 0.7mm. Rojo xu.</t>
  </si>
  <si>
    <t>Roller FILGO Super Ball 0.7mm. Rosa xu.</t>
  </si>
  <si>
    <t>Roller FILGO Super Ball 0.7mm. Verde xu.</t>
  </si>
  <si>
    <t>Roller FILGO Super Ball 0.7mm. Violeta xu.</t>
  </si>
  <si>
    <t>Roller FILGO Super Gel 1mm. Azul xu.</t>
  </si>
  <si>
    <t>Roller FILGO Super Gel 1mm. Negro xu.</t>
  </si>
  <si>
    <t>Roller FILGO Super Gel 1mm. Rojo xu.</t>
  </si>
  <si>
    <t>Roller Gel BORRAX Negro xu.</t>
  </si>
  <si>
    <t>Roller gel BORRAXION Surtido xu.</t>
  </si>
  <si>
    <t>Roller Gel Pop FILGO Fluo x6u.</t>
  </si>
  <si>
    <t>Roller Gel Pop FILGO Glitter x10u.</t>
  </si>
  <si>
    <t>Roller Gel Pop FILGO Glitter x5u.</t>
  </si>
  <si>
    <t>Roller Gel Pop FILGO Metalizado x6u.</t>
  </si>
  <si>
    <t>Roller Genio 2G Azul xu.</t>
  </si>
  <si>
    <t>Roller Borrable SIMBALL 2G PRINCESS x unidad</t>
  </si>
  <si>
    <t>Roller MICRO Centro Tipo Gel 1mm. Rojo xu.</t>
  </si>
  <si>
    <t>Roller MICRO SP5 Azul xu.</t>
  </si>
  <si>
    <t>Roller MICRO SP5 Negro xu.</t>
  </si>
  <si>
    <t>Roller MICRO SP5 Rojo xu.</t>
  </si>
  <si>
    <t>Roller MICRO SP5 Verde xu.</t>
  </si>
  <si>
    <t>Roller MICRO Tank Pen Negro xu.</t>
  </si>
  <si>
    <t>Roller MICRO Tank Pen Rojo xu.</t>
  </si>
  <si>
    <t>Roller MICRO Tank Pen Verde xu.</t>
  </si>
  <si>
    <t>Roller MOOVING Outline Tinta Gel Retractil x6u.</t>
  </si>
  <si>
    <t>Roller MOOVING Silky Glitter Gel x5u.</t>
  </si>
  <si>
    <t>Roller MOOVING Silky Magic Tinta Gel Retractil x6u.</t>
  </si>
  <si>
    <t>Roller MOOVING Silky Neon Tinta x5u.</t>
  </si>
  <si>
    <t>Roller Pilot Graph Frixion Borrable Con 2 Gomas</t>
  </si>
  <si>
    <t>Roller Pilot Graph Borrable Retráctil</t>
  </si>
  <si>
    <t>Roller SIGNO UM-120NM Metal Oro</t>
  </si>
  <si>
    <t>Roller SIGNO UM-120NM Metal Violeta</t>
  </si>
  <si>
    <t>Roller UNI-BALL Needle 0.5 Azul</t>
  </si>
  <si>
    <t>Roller UNI-BALL Needle Negro</t>
  </si>
  <si>
    <t>Roller UNI-BALL Needle 0.7 Azul</t>
  </si>
  <si>
    <t>Roller UNI-BALL Needle 0.7 Negro</t>
  </si>
  <si>
    <t>Roller UNI-BALL SIGNO Fine UM-100 Azul xu.</t>
  </si>
  <si>
    <t>Roller UNI-BALL SIGNO Fine UM-100 Celeste x12u.</t>
  </si>
  <si>
    <t>Roller UNI-BALL SIGNO Fine UM-120 Flúo Naranja x12u.</t>
  </si>
  <si>
    <t>Roller UNI-BALL SIGNO Fine UM-100 Marrón x12u.</t>
  </si>
  <si>
    <t>Roller UNI-BALL SIGNO Fine UM-100 Negro x12u.</t>
  </si>
  <si>
    <t>Roller UNI-BALL SIGNO Fine UM-100 Oro x12u.</t>
  </si>
  <si>
    <t>Roller UNI-BALL SIGNO Fine UM-100 Pastel Blanco x12u.</t>
  </si>
  <si>
    <t>Roller UNI-BALL SIGNO Fine UM-100 Plata x12u.</t>
  </si>
  <si>
    <t>Roller UNI-BALL SIGNO Fine UM-100 Rojo x12u.</t>
  </si>
  <si>
    <t>Roller UNI-BALL SIGNO Fine UM-100 Verde x12u.</t>
  </si>
  <si>
    <t>Roller UNI-BALL SIGNO Fine UM-100 Verde Claro x12u.</t>
  </si>
  <si>
    <t>Roller UNI-BALL SIGNO UM-120AC Pastel Amarillo</t>
  </si>
  <si>
    <t>Roller UNI-BALL Vision Needle 0.5 Rojo</t>
  </si>
  <si>
    <t>Roller UNI-BALL Vision Needle 0.5 Verde</t>
  </si>
  <si>
    <t>Roller UNI-BALL Vision Needle 0.7 Rojo</t>
  </si>
  <si>
    <t>Roller UNI-BALL Vision Needle 0.7 Verde</t>
  </si>
  <si>
    <t>Set de bolígrafos MOOVING Harry Potter x4u.</t>
  </si>
  <si>
    <t>Set De Lapices + Sacapunta + Goma FABER Sparkle Azul Petroleo y Blanco</t>
  </si>
  <si>
    <t>Set De Lapices + Sacapunta + Goma FABER Sparkle Blanco y Fucsia</t>
  </si>
  <si>
    <t>Set De Lapices + Sacapunta + Goma FABER Sparkle Dorado y Negro</t>
  </si>
  <si>
    <t>Set De Lapices + Sacapunta + Goma FABER Sparkle Magenta y Blanco</t>
  </si>
  <si>
    <t>Set De Lapices + Sacapunta + Goma FABER Sparkle Negro Y Fucsia</t>
  </si>
  <si>
    <t>Set De Lapices + Sacapunta + Goma FABER Sparkle Plateado y Negro</t>
  </si>
  <si>
    <t>Tanque FANTASTIC x24u.</t>
  </si>
  <si>
    <t>ROLLER GENIO 2G FPACK X3</t>
  </si>
  <si>
    <t>Tanque GENIO Plus Fancy x12u.</t>
  </si>
  <si>
    <t>Tanque MICRO Ballpen Tipo PARKER Azul xu.</t>
  </si>
  <si>
    <t>Tanque Para Roller FABER MAGIC Borrablexu.</t>
  </si>
  <si>
    <t>Tanque PELIKAN LOCORRIJO Azul xu.</t>
  </si>
  <si>
    <t>Tanque Roller GENIO 2G Azul xu.</t>
  </si>
  <si>
    <t>Tanque Roller GENIO Azul Pack x3u.</t>
  </si>
  <si>
    <t>Tanque Roller GENIO Azul xu.</t>
  </si>
  <si>
    <t>Tanque Universal Plástico Negro</t>
  </si>
  <si>
    <t>Tanque FILGO Borraxion Azul xu.</t>
  </si>
  <si>
    <t>Tanque FILGO Borraxion Gel Azul xu.</t>
  </si>
  <si>
    <t>Tanque FILGO Borraxion Gel Negro xu.</t>
  </si>
  <si>
    <t>Tanque FILGO Borraxion Negro xu.</t>
  </si>
  <si>
    <t>Tanque FILGO Borraxion SE Gel Azul xu.</t>
  </si>
  <si>
    <t>Tanque FLEXIGRIP Azul x2u.</t>
  </si>
  <si>
    <t>Tanque FLEXIGRIP Negro x2u.</t>
  </si>
  <si>
    <t xml:space="preserve">BORRATINTAS Y CORRECTORES </t>
  </si>
  <si>
    <t>Borratinta JET Killer Blister x2.</t>
  </si>
  <si>
    <t>Corrector Cinta FILGO Line x6mt.</t>
  </si>
  <si>
    <t>Corrector en Cinta FILGO Line x12mts.</t>
  </si>
  <si>
    <t>Corrector MICRO Grip Cinta x12mts.</t>
  </si>
  <si>
    <t>Corrector LIQUID PAPER Frasco</t>
  </si>
  <si>
    <t>Corrector Lápiz EZCO GTS xu.</t>
  </si>
  <si>
    <t>Corrector FABER-CASTELL Lapiz x7ml.</t>
  </si>
  <si>
    <t>Corrector FILGO Lapiz x7ml.</t>
  </si>
  <si>
    <t>Corrector LIQUID PAPER Lapiz x7ml.</t>
  </si>
  <si>
    <t>Corrector SIMBALL Taiko Lapiz x7ml.</t>
  </si>
  <si>
    <t xml:space="preserve">ALFILERES, BROCHES Y CHINCHES </t>
  </si>
  <si>
    <t>Alfiler SIFAP Cabeza Plástica x50u.</t>
  </si>
  <si>
    <t>Alfileres Cabeza SIFAP Nº3 x85g.</t>
  </si>
  <si>
    <t>Alfileres SIFAP x50g.</t>
  </si>
  <si>
    <t>Binder Clips MOOVING OFFICE SET HARRY POTTER</t>
  </si>
  <si>
    <t>Display Binder Clips MOOVING HARRY POTTER x 32mm. x4u.</t>
  </si>
  <si>
    <t>Display Binder Clips MOOVING MAW Mania x 19mm. x12u.</t>
  </si>
  <si>
    <t>Display Binder Clips MOOVING MAW Mania x 25mm. x6u.</t>
  </si>
  <si>
    <t>Display Binder Clips MOOVING MAW Mania x 32mm. x4u.</t>
  </si>
  <si>
    <t>Binder Clips MOOVIN Pastel Glitter x 4u.</t>
  </si>
  <si>
    <t>Display Binder Clips MOOVING x 32mm. xu.</t>
  </si>
  <si>
    <t>Binder Clips PENGUIN x19mm.</t>
  </si>
  <si>
    <t>Broches Cocodrilo Metálico con Tira x 100u.</t>
  </si>
  <si>
    <t>Broches Cocodrilo Plástico con Tira x 100u.</t>
  </si>
  <si>
    <t>Broches Clips Jumbo x2u.</t>
  </si>
  <si>
    <t>Broches Clips SIFAP Forrado Nº3 x100u.</t>
  </si>
  <si>
    <t>Broches Clips SIFAP Forrado Nº4 x100u.</t>
  </si>
  <si>
    <t>Broches Clips SIFAP Forrado Nº6 x50u.</t>
  </si>
  <si>
    <t>Broches Clips SIFAP Gusti x100u.</t>
  </si>
  <si>
    <t>Broches Clips SIFAP Nº10 x5u.</t>
  </si>
  <si>
    <t>Broches Clips SIFAP Nº2 x100u.</t>
  </si>
  <si>
    <t>Broches Clips SIFAP Nº3 x100u.</t>
  </si>
  <si>
    <t>Broches Clips SIFAP Nº4 x100u.</t>
  </si>
  <si>
    <t>Broches Clips SIFAP Nº5 x100u.</t>
  </si>
  <si>
    <t>Broches Clips SIFAP Nº6 x50u.</t>
  </si>
  <si>
    <t>Broches Clips SIFAP Nº8 x50u.</t>
  </si>
  <si>
    <t>Broches De Madera Natural 25mm x 50u.</t>
  </si>
  <si>
    <t>Broches De Madera Natural 35mm x 50u.</t>
  </si>
  <si>
    <t>Broches Mariposa Nº10 x100u.</t>
  </si>
  <si>
    <t>Broches Mariposa Nº12 x100u.</t>
  </si>
  <si>
    <t>Broches Mariposa Nº14 x100u.</t>
  </si>
  <si>
    <t>Broches Mariposa Nº3 x100u.</t>
  </si>
  <si>
    <t>Broches Mariposa Nº4 x100u.</t>
  </si>
  <si>
    <t>Broches Mariposa Nº5 x100u.</t>
  </si>
  <si>
    <t>Broches Mariposa Nº6 x100u.</t>
  </si>
  <si>
    <t>Broches Mariposa Nº7 x100u.</t>
  </si>
  <si>
    <t>Broches Mariposa Nº8 x100u.</t>
  </si>
  <si>
    <t>Broches NEPACO Metal Nº2 x50u.</t>
  </si>
  <si>
    <t>Broches NEPACO Plástico x50u.</t>
  </si>
  <si>
    <t>Chinches SIFAP 3 Puntas x50u.</t>
  </si>
  <si>
    <t>Chinches SIFAP Forradas x80u.</t>
  </si>
  <si>
    <t>Chinches SIFAP Señal Galera x50u.</t>
  </si>
  <si>
    <t>Chinches SIFAP x25u.</t>
  </si>
  <si>
    <t>Chinches SIFAP x50u.</t>
  </si>
  <si>
    <t>Chinches SIFAP x100u.</t>
  </si>
  <si>
    <t>Clip MOOVING HARRY POTTER Jumbo Paper xu.</t>
  </si>
  <si>
    <t>Clip MOOVING MAW Mania Jumbo Paper xu.</t>
  </si>
  <si>
    <t>Clip MOOVING MAW Pastel Jumbo Paper xu.</t>
  </si>
  <si>
    <t>Glass Magnets MOOVING MAW Mania x6u.</t>
  </si>
  <si>
    <t>Magnetic MOOVING HARRY POTTER x3u.</t>
  </si>
  <si>
    <t>Maw Magnets MOOVING HARRY POTTER x4u.</t>
  </si>
  <si>
    <t>Maw Magnets MOOVING Mickey &amp; Minnie</t>
  </si>
  <si>
    <t>Broches Clips MOOVING Blister 33mm. xu.</t>
  </si>
  <si>
    <t>MOOVING Fun Push Pins MAW Mania Diseños Indistintos x50u.</t>
  </si>
  <si>
    <t>MOOVING Fun Paper Clip Varios Diseños xu.</t>
  </si>
  <si>
    <t>MOOVING Fun Push Pins Diseños Indistintos xu.</t>
  </si>
  <si>
    <t>MOOVING Imanes Magnets xu.</t>
  </si>
  <si>
    <t>Binder Clips Fun MOOVING HARRY POTTER x4u.</t>
  </si>
  <si>
    <t>Binder Clips Fun MOOVING Mickey &amp; Minnie Mouse x 3u.</t>
  </si>
  <si>
    <t>Paper Clips Jumbo MOOVING Multicolor x 6u.</t>
  </si>
  <si>
    <t>Paper Clips MOOVING MAW HARRY POTTER con Forma x6u.</t>
  </si>
  <si>
    <t>Paper Clips MOOVING Jumbo Mickey &amp; Minnie Mouse</t>
  </si>
  <si>
    <t>Paper Clips MOOVING MAW Mania Mickey Mouse con Forma x6u.</t>
  </si>
  <si>
    <t>Paper Clips MOOVING MAW Mania Mickey Mouse x 50mm. x25u.</t>
  </si>
  <si>
    <t>Display MOOVING Paper Clips x 33mm. xu.</t>
  </si>
  <si>
    <t>Puzzle Set MOOVING x3 Neon Clips/Binders/Push Pins</t>
  </si>
  <si>
    <t>Set Notas Adhesivas MOOVING HARRY POTTER</t>
  </si>
  <si>
    <t>Set Oficina MOOVING Como Quieres xu.</t>
  </si>
  <si>
    <t>Set Oficina MOOVING MAW Mania xu.</t>
  </si>
  <si>
    <t>Set Premium MOOVING MAW Disney 100 xu.</t>
  </si>
  <si>
    <t>Sticky MOOVING Mickey &amp; Minnie x3 Flechas MAW Pastel x25h.</t>
  </si>
  <si>
    <t>Wooden Clips MOOVING x5u.</t>
  </si>
  <si>
    <t xml:space="preserve">CALCULADORAS </t>
  </si>
  <si>
    <t>Calculadora CASIO 8 Dígitos HL - 4A</t>
  </si>
  <si>
    <t>Calculadora CASIO HL - 815 L - We</t>
  </si>
  <si>
    <t>Calculadora CASIO HL - 820 Lv - We</t>
  </si>
  <si>
    <t>Calculadora CASIO HL - 815L - PK</t>
  </si>
  <si>
    <t>Calculadora CASIO Escritorio Metal xu.</t>
  </si>
  <si>
    <t>Calculadora CASIO Escritorio Dorado xu.</t>
  </si>
  <si>
    <t>Calculadora CASIO Escritorio Azul Metal xu.</t>
  </si>
  <si>
    <t>Calculadora CASIO Mini Escritorio Negro xu.</t>
  </si>
  <si>
    <t>Calculadora CASIO Portátil Negro y Amarillo xu.</t>
  </si>
  <si>
    <t>Calculadora CASIO Portátil Blanco SL - 310Uc - Bk xu.</t>
  </si>
  <si>
    <t>Calculadora COXI CX-087 Colores Surtidos</t>
  </si>
  <si>
    <t>Calculadora ECAL TC31 8 Digitos 115 x 66mm.</t>
  </si>
  <si>
    <t>Calculadora ECAL Científica TC82 240Funciones 160 x 85mm.</t>
  </si>
  <si>
    <t>Calculadora ECAL Científica TC82MS 240Funciones 160 x 85mm.</t>
  </si>
  <si>
    <t>Calculadora ECAL Científica TC82MS Color</t>
  </si>
  <si>
    <t>Calculadora ECAL Científica TC95MS 244 Funciones 165 x 88mm.</t>
  </si>
  <si>
    <t>Calculadora ECAL TC10 8 Digitos 147 x 145mm.</t>
  </si>
  <si>
    <t>Calculadora ECAL TC22 12 Dígitos 127 x 107 mm.</t>
  </si>
  <si>
    <t>Calculadora ECAL TC25 154 x 111mm.</t>
  </si>
  <si>
    <t>Calculadora ECAL TC34 150 x 122mm.</t>
  </si>
  <si>
    <t>Calculadora ECAL TC35 12 Dígitos 184 x 132mm.</t>
  </si>
  <si>
    <t>Calculadora ECAL TC36 8 Dígitos 107 x 655mm.</t>
  </si>
  <si>
    <t>Calculadora ECAL TC37 8 Dígitos 115 x 66mm.</t>
  </si>
  <si>
    <t>Calculadora ECAL TC46 12 Digitos 170x130mm</t>
  </si>
  <si>
    <t>Calculadora ECAL TC52 12 Dígitos 128 x 91mm.</t>
  </si>
  <si>
    <t>Calculadora ECAL TC53 12 Digitos 80x115mm.</t>
  </si>
  <si>
    <t>Calculadora ECAL TC55 8 Digitos 60x120mm.</t>
  </si>
  <si>
    <t>Calculadora ECAL TC56 110x180mm</t>
  </si>
  <si>
    <t>Calculadora ECAL TC57 8 Digitos 114 x 68mm.</t>
  </si>
  <si>
    <t>Calculadora ECAL TC58 12 Dígitos 100x150mm.</t>
  </si>
  <si>
    <t>Calculadora ECAL TC59 8 Digitos 114x63mm</t>
  </si>
  <si>
    <t>Calculadora ECAL TC60 8 Digitos 114 x 65 mm</t>
  </si>
  <si>
    <t>Calculadora ECAL TC62 100mmx145mm 12 Dígitos</t>
  </si>
  <si>
    <t>Calculadora ECAL TC63 105mmx160mm 12 Dígitos</t>
  </si>
  <si>
    <t xml:space="preserve">INSUMOS DE COMPUTACION </t>
  </si>
  <si>
    <t>Cartucho EPSON 195 Negro</t>
  </si>
  <si>
    <t>CARTUCHO EPSON 73N CYAN (EP 7322)</t>
  </si>
  <si>
    <t>Cartucho GTC para HP 60 Negro XL</t>
  </si>
  <si>
    <t>Cartucho GTC T133A Amarillo</t>
  </si>
  <si>
    <t>Carpeta 3 Anillos AVERY Premiun Auto (17330)</t>
  </si>
  <si>
    <t>Cartucho HP 122 XL Tricolor</t>
  </si>
  <si>
    <t>CARTUCHO HP 664 XL NEGRO</t>
  </si>
  <si>
    <t>CARTUCHO HP 664 XL TRICOLOR</t>
  </si>
  <si>
    <t>Cinta GTC Epson LX 350 Negra</t>
  </si>
  <si>
    <t>Cinta GTC Epson MX80 Negra</t>
  </si>
  <si>
    <t>Cinta GTC Okidata 182 Negra</t>
  </si>
  <si>
    <t>Cinta GTC Star Micronics SP 700 Negra</t>
  </si>
  <si>
    <t>EPSON Botella T664 Tinta Negra</t>
  </si>
  <si>
    <t>Cartucho GTC GT-T297N para Epson XP231/431 Negro</t>
  </si>
  <si>
    <t>HP Cartucho Nº933 Magenta</t>
  </si>
  <si>
    <t>Mouse GTC Óptico USB MOG-107</t>
  </si>
  <si>
    <t>Pen Drive SP 2.0 USB 16GB</t>
  </si>
  <si>
    <t>Cartucho XEROX P3250</t>
  </si>
  <si>
    <t xml:space="preserve">PLASTIFICADOS </t>
  </si>
  <si>
    <t>Bolsillo Pvc 70 x 110mm. x50u.</t>
  </si>
  <si>
    <t>Bolsillo PVC 83mm x 118mm x 50u.</t>
  </si>
  <si>
    <t>Bolsillo Pvc SIFAP 90 x 120mm. x50u.</t>
  </si>
  <si>
    <t>Identificador Pvc SIFAP 94 x 71mm. x50u.</t>
  </si>
  <si>
    <t>Plancha para Plastificar en Caliente A3 310mm. x 430mm. x150Micrones x20u.</t>
  </si>
  <si>
    <t>Plancha para Plastificar en Caliente A4 x20u.</t>
  </si>
  <si>
    <t>Plancha para Plastificar en Caliente Oficio x20u.</t>
  </si>
  <si>
    <t>Plancha para Plastificar en Frío 200 Micrones 50cmx70cmx10u.</t>
  </si>
  <si>
    <t>Plancha Polietileno Autoadhesiva 37cm. x 50cm. x10u.</t>
  </si>
  <si>
    <t>Porta Credencial con Clip 90 x 57mm. xu.</t>
  </si>
  <si>
    <t>Plancha para Plastificar en Caliente 68 x 100mm. x100u.</t>
  </si>
  <si>
    <t xml:space="preserve">MARCADORES </t>
  </si>
  <si>
    <t>Kit Marcadores SHARPIE Metalicos x3u.</t>
  </si>
  <si>
    <t>Kit SHARPIE Fiesta Neon x4u.</t>
  </si>
  <si>
    <t>Kit SHARPIE Surtido x3u.</t>
  </si>
  <si>
    <t>Kit SHARPIE Universitario x4u.</t>
  </si>
  <si>
    <t>Marcador PAPER MATE Flair Bold x6u.</t>
  </si>
  <si>
    <t>Marcadores MOOVING Doble Punta Acuarelable x6u.</t>
  </si>
  <si>
    <t>Marcador BRUSH EZCO Punta Pincel x 12 colores</t>
  </si>
  <si>
    <t>Marcador WINNER 123 Azul xu.</t>
  </si>
  <si>
    <t>Marcadores FABER Winner Brush 47 Negro x12u.</t>
  </si>
  <si>
    <t>Marcador WINNER 123 Rojo xu.</t>
  </si>
  <si>
    <t>Marcador WINNER 123 Verde xu.</t>
  </si>
  <si>
    <t>Marcador ACRYLIC POP Azul xu.</t>
  </si>
  <si>
    <t>Marcador ACRYLIC POP Blanco xu.</t>
  </si>
  <si>
    <t>Marcador ACRYLIC POP Borravino xu.</t>
  </si>
  <si>
    <t>Marcador ACRYLIC POP Celeste xu.</t>
  </si>
  <si>
    <t>Marcador ACRYLIC POP Fluo x4u.</t>
  </si>
  <si>
    <t>Marcador ACRYLIC POP Gris xu.</t>
  </si>
  <si>
    <t>Marcador ACRYLIC POP Gris Oscuro xu.</t>
  </si>
  <si>
    <t>Marcador ACRYLIC POP Magenta xu.</t>
  </si>
  <si>
    <t>Marcador ACRYLIC POP Marfil xu.</t>
  </si>
  <si>
    <t>Marcador ACRYLIC POP Marron xu.</t>
  </si>
  <si>
    <t>Marcador ACRYLIC POP Metalizado x8u.</t>
  </si>
  <si>
    <t>Marcador ACRYLIC POP Negro xu.</t>
  </si>
  <si>
    <t>Marcador ACRYLIC POP Naranja xu.</t>
  </si>
  <si>
    <t>Marcador ACRYLIC POP Oro xu.</t>
  </si>
  <si>
    <t>Marcador ACRYLIC POP Piel xu.</t>
  </si>
  <si>
    <t>Marcador ACRYLIC POP Plata xu.</t>
  </si>
  <si>
    <t>Marcador ACRYLIC POP Purpura xu.</t>
  </si>
  <si>
    <t>Marcador ACRYLIC POP Rojo xu.</t>
  </si>
  <si>
    <t>Marcador ACRYLIC POP Rosa xu.</t>
  </si>
  <si>
    <t>Marcador ACRYLIC POP Surtido x10u.</t>
  </si>
  <si>
    <t>Marcador ACRYLIC POP Surtido x6u.</t>
  </si>
  <si>
    <t>Marcador ACRYLIC POP Verde Limon xu.</t>
  </si>
  <si>
    <t>Marcador ACRYLIC POP Verde xu.</t>
  </si>
  <si>
    <t>Marcador al Agua FILGO 052 Punta Redonda Azul</t>
  </si>
  <si>
    <t>Marcador al Agua FILGO 052 Punta Redonda Negro</t>
  </si>
  <si>
    <t>Marcador al Agua FILGO 052 Punta Redonda Rojo</t>
  </si>
  <si>
    <t>Marcador al Agua FILGO 062 Punta Redonda Azul</t>
  </si>
  <si>
    <t>Marcadores BIC Marking Surtido x6u.</t>
  </si>
  <si>
    <t>Marcador FILGO Brush 035 Metalizado Estuche x6u.</t>
  </si>
  <si>
    <t>Marcador BRUSH COLOR PEPS Punta Pincel x 12 colores</t>
  </si>
  <si>
    <t>Marcadores COLOR'PEPS Purpurina Estuche x10u.</t>
  </si>
  <si>
    <t>Marcador CRAYOLA Clasicos Finos x10u.</t>
  </si>
  <si>
    <t>Marcador CRAYOLA Clasicos Jumbo x10u.</t>
  </si>
  <si>
    <t>Marcador CRAYOLA Doble Punta x10u.(20 Colores)</t>
  </si>
  <si>
    <t>Marcador CRAYOLA Glitter x6u.</t>
  </si>
  <si>
    <t>Marcador CRAYOLA Metallic x8u.</t>
  </si>
  <si>
    <t>Marcador CRAYOLA Sello Emoji x10u.</t>
  </si>
  <si>
    <t>Marcador CRAYOLA Super Tips x10u.</t>
  </si>
  <si>
    <t>Marcador CRAYOLA Window Para Vidrio x8u.</t>
  </si>
  <si>
    <t>Marcador FILGO Detector de Billetes Falsos xu.</t>
  </si>
  <si>
    <t>Marcador PELIKAN Detector de Billetes Falsos xu.</t>
  </si>
  <si>
    <t>Marcador TRABI Detector de Billetes Falsos xu.</t>
  </si>
  <si>
    <t>Marcador EDDING Fibra 1200 Celeste</t>
  </si>
  <si>
    <t>Marcador EDDING Fibra 1200 Marrón</t>
  </si>
  <si>
    <t>Marcador EDDING Fibra 1200 Naranja</t>
  </si>
  <si>
    <t>Marcador EDDING Fibra 1200 Violeta</t>
  </si>
  <si>
    <t>Marcador EDDING 160 para Pizarra Azul</t>
  </si>
  <si>
    <t>Marcador EDDING 791 1.2mm. Dorado</t>
  </si>
  <si>
    <t>Marcador EDDING 791 1.2mm. Plata</t>
  </si>
  <si>
    <t>Marcador EDDING 792 0.8mm. Dorado</t>
  </si>
  <si>
    <t>Marcador EDDING 792 0.8mm. Plata</t>
  </si>
  <si>
    <t>Marcador EDDING 180 al Agua Celeste</t>
  </si>
  <si>
    <t>Marcador EDDING 180 al Agua Marrón</t>
  </si>
  <si>
    <t>Marcador EDDING 180 al Agua Rosa</t>
  </si>
  <si>
    <t>Marcador EDDING 180 al Agua Verde</t>
  </si>
  <si>
    <t>MARC.EDDING CHALK 4095xu.AMARILLO(10)</t>
  </si>
  <si>
    <t>Marcador EDDING Chalk 4095 Azul xu.</t>
  </si>
  <si>
    <t>Marcador EDDING Chalk 4095 Naranja xu.</t>
  </si>
  <si>
    <t>Marcador EDDING Chalk 4095 Rojo xu.</t>
  </si>
  <si>
    <t>Marcador EDDING Chalk 4095 Rosa xu.</t>
  </si>
  <si>
    <t>Marcador EDDING Chalk 4095 Verde xu.</t>
  </si>
  <si>
    <t>Marcador EDDING Chalk 4095 Verde Manzana xu.</t>
  </si>
  <si>
    <t>Marcador EDDING Fibra 400 Verde</t>
  </si>
  <si>
    <t>Marcador EDDING 100 Permanente Azul</t>
  </si>
  <si>
    <t>Marcador EDDING 100 Permanente Verde</t>
  </si>
  <si>
    <t>Marcador EDDING 130 Permanente Negro</t>
  </si>
  <si>
    <t>Marcador EDDING 130 Permanente Rojo</t>
  </si>
  <si>
    <t>Marcador EDDING 130 Permanente Verde</t>
  </si>
  <si>
    <t>Marcador EDDING T-Shirt 4600 Amarillo</t>
  </si>
  <si>
    <t>Marcador EDDING T-Shirt 4600 Naranja</t>
  </si>
  <si>
    <t>Marcador EDDING T-Shirt 4600 Rojo</t>
  </si>
  <si>
    <t>Marcador EDDING T-Shirt 4600 Rosa</t>
  </si>
  <si>
    <t>Marcador EDDING T-Shirt 4600 Verde</t>
  </si>
  <si>
    <t>Marcador EDDING T-Shirt 4600 Violeta</t>
  </si>
  <si>
    <t>Marc.EVERMARK Permanente Doble Punta Negro</t>
  </si>
  <si>
    <t>Marcadores EZCO Brush Neon x6u.</t>
  </si>
  <si>
    <t>Marcadores EZCO Brush Pastel x6u.</t>
  </si>
  <si>
    <t>Marcador FABER-CASTELL al Agua 57 Azul</t>
  </si>
  <si>
    <t>Marcador FABER-CASTELL al Agua 57 Negro</t>
  </si>
  <si>
    <t>Marcador FABER-CASTELL al Agua 57 Rojo</t>
  </si>
  <si>
    <t>Marcador FABER-CASTELL al Agua 57 Verde</t>
  </si>
  <si>
    <t>Marcadores FABER Caras y Colores x12u.+3 Tonos Piel</t>
  </si>
  <si>
    <t>Marcador FABER-CASTELL Escolar Grip x20u.</t>
  </si>
  <si>
    <t>Marcadores FABER Fiesta 45 Estcuche Rigido x6u.</t>
  </si>
  <si>
    <t>Marcador FABER CASTELL Fiesta 45 Estuche x6u.</t>
  </si>
  <si>
    <t>Marcador FABER CASTELL Fiesta 45 Neon Estuche x6u.</t>
  </si>
  <si>
    <t>Marcador FABER Fiesta x12u.+4 Neon +2 Pastel</t>
  </si>
  <si>
    <t>Marcador FABER-CASTELL Largo Fiesta x20u.</t>
  </si>
  <si>
    <t>Marcador FABER-CASTELL Largo x10u.</t>
  </si>
  <si>
    <t>Marcadores FABER CASTELL Multimark 421-F Negro xu.</t>
  </si>
  <si>
    <t>Marcador FABER CASTELL MULTIMARK 421-M Negro xu.</t>
  </si>
  <si>
    <t>Marcador FABER MULTIMARK PLUS Permanente AZ-NG-VDE-AMAR-RJx5u(36)</t>
  </si>
  <si>
    <t>Marcador FABER-CASTELL para Pizarra 152 Azul</t>
  </si>
  <si>
    <t>Marcador FABER-CASTELL para Pizarra 152 Naranja</t>
  </si>
  <si>
    <t>Marcador FABER-CASTELL para Pizarra 152 Rojo</t>
  </si>
  <si>
    <t>Marcador FABER-CASTELL para Pizarra 152 Fucsia</t>
  </si>
  <si>
    <t>Marcador FABER-CASTELL para Pizarra 152 Verde</t>
  </si>
  <si>
    <t>Marcador FABER-CASTELL para Pizarra 152 Negro</t>
  </si>
  <si>
    <t>Marcador FABER-CASTELL Permanente 52 Punta Redonda Azul</t>
  </si>
  <si>
    <t>Marcador FABER-CASTELL Permanente 52 Punta Redonda Negro</t>
  </si>
  <si>
    <t>Marcador FABER-CASTELL Permanente 52 Punta Redonda Rojo</t>
  </si>
  <si>
    <t>Marcador FABER-CASTELL Permanente 52 Punta Redonda Verde</t>
  </si>
  <si>
    <t>Marcador FABER-CASTELL Permanente 54 Punta Chata Azul</t>
  </si>
  <si>
    <t>Marcador FABER-CASTELL Permanente 54 Punta Chata Negro</t>
  </si>
  <si>
    <t>Marcador FABER-CASTELL Permanente 54 Punta Chata Rojo</t>
  </si>
  <si>
    <t>Marcador FABER-CASTELL Permanente 54 Punta Chata Verde</t>
  </si>
  <si>
    <t>Marcadores FABER Textliner 48 Amarillo xu.</t>
  </si>
  <si>
    <t>Marcadores FABER Textliner 48 Celeste xu.</t>
  </si>
  <si>
    <t>Marcadores FABER Textliner 48 Fucsia xu.</t>
  </si>
  <si>
    <t>Marcadores FABER Textliner 48 Naranja xu.</t>
  </si>
  <si>
    <t>Marcadores FABER Textliner 48 Verde xu.</t>
  </si>
  <si>
    <t>Marcador FILGO Brush 035 Negro xu.</t>
  </si>
  <si>
    <t>Marcador FILGO Brush Duo Clasico Estuche x6u.</t>
  </si>
  <si>
    <t>Marcador FILGO Brush Duo Galaxy Estuche x6u.</t>
  </si>
  <si>
    <t>Marcador FILGO Brush Duo Gris Estuche x4u.</t>
  </si>
  <si>
    <t>Marcador FILGO Brush Duo Pastel Estuche x4u.</t>
  </si>
  <si>
    <t>Marcador FILGO Brush Duo Piel Estuche x4u.</t>
  </si>
  <si>
    <t>Marcador FILGO Brush Duo Tropical Estuche x6u.</t>
  </si>
  <si>
    <t>Marcador FILGO Brush Pen Pastel Estuche x10u.</t>
  </si>
  <si>
    <t>Marcadores FILGO Pinto 2210 Surtido Estuche x10u.</t>
  </si>
  <si>
    <t>Marcadores FILGO Pinto 2210 Surtido Estuche x20u.</t>
  </si>
  <si>
    <t>Marcadores FILGO Pinto 2210 Surtido Estuche x6u.</t>
  </si>
  <si>
    <t>Marcadores FILGO Pinto 2220 Estuche x10u. Perfumado</t>
  </si>
  <si>
    <t>Marcadores FILGO Pinto 2220 Estuche x10u. Borrables</t>
  </si>
  <si>
    <t>Marcadores FILGO Pinto 2220 Estuche x10u. Mágico</t>
  </si>
  <si>
    <t>Marcadores FILGO Pinto 2220 Estuche x10u. Pastel</t>
  </si>
  <si>
    <t>Marcador FILGO Pinto 2220 Estuche x20u. Surtido</t>
  </si>
  <si>
    <t>Marcador FILGO Pinto 2220 Estuche x30u. Surtido</t>
  </si>
  <si>
    <t>Marcador FILGO PINTO 2220 Estuche x6u. Skin Tones</t>
  </si>
  <si>
    <t>Marcador FILGO PINTO 2220 Estuche x8u. Glitter Pastel</t>
  </si>
  <si>
    <t>Marcador FILGO PINTO 2220 Estuche x8u. Glitter</t>
  </si>
  <si>
    <t>Marcador FILGO PINTO 2220 Estuche x8u. Metalizado</t>
  </si>
  <si>
    <t>Marcadores FILGO Pinto 2220 Fluo Estuche x6u.</t>
  </si>
  <si>
    <t>Marcadores FILGO Pinto 2220 Pastel Estuche x6u.</t>
  </si>
  <si>
    <t>Marcadores FILGO Pinto 2220 Surtido Estuche x10u.</t>
  </si>
  <si>
    <t>Marcadores FILGO Pinto 2220 Surtido Estuche x6u.</t>
  </si>
  <si>
    <t>Marcadores FILGO Pinto Jumbo Amarillo</t>
  </si>
  <si>
    <t>Marcadores FILGO Pinto Jumbo Azul</t>
  </si>
  <si>
    <t>Marcadores FILGO Pinto Jumbo Celeste</t>
  </si>
  <si>
    <t>Marcadores FILGO Pinto Jumbo Marron</t>
  </si>
  <si>
    <t>Marcadores FILGO Pinto Jumbo Negro</t>
  </si>
  <si>
    <t>Marcadores FILGO Pinto Jumbo Naranja</t>
  </si>
  <si>
    <t>Marcadores FILGO Pinto Jumbo Rojo</t>
  </si>
  <si>
    <t>Marcador FILGO Pinto Jumbo Rosa</t>
  </si>
  <si>
    <t>Marcador FILGO Pinto Jumbo Surtido Estcuhe x10u.</t>
  </si>
  <si>
    <t>Marcador FILGO Jumbo Surtido Estuche x6u.</t>
  </si>
  <si>
    <t>Marcadores FILGO Pinto Jumbo Verde</t>
  </si>
  <si>
    <t>Marcador FILGO Pinto Jumbo Violeta</t>
  </si>
  <si>
    <t>Marcadores GIOTTO x50u. Stilnovo + 40u. Turbo Color</t>
  </si>
  <si>
    <t>Marcador GIOTTO Bebé x12u.</t>
  </si>
  <si>
    <t>Marcador GIOTTO Bebé x6u.</t>
  </si>
  <si>
    <t>Marcador GIOTTO Decortextile x6u.</t>
  </si>
  <si>
    <t>Marcador GIOTTO Giant Pastel</t>
  </si>
  <si>
    <t>Marcador GIOTTO Turbo Glitter x8u.</t>
  </si>
  <si>
    <t>Marcador GIOTTO Turbo Maxi Amarillo xu.</t>
  </si>
  <si>
    <t>Marcador GIOTTO Turbo Maxi Azul xu.</t>
  </si>
  <si>
    <t>Marcador GIOTTO Turbo Maxi Marrón xu.</t>
  </si>
  <si>
    <t>Marcador GIOTTO Turbo Maxi Naranja xu.</t>
  </si>
  <si>
    <t>Marcador GIOTTO Turbo Maxi Rosa xu.</t>
  </si>
  <si>
    <t>Marcador GIOTTO Turbo Maxi Verde xu.</t>
  </si>
  <si>
    <t>Marcador GIOTTO Turbo Maxi Violeta xu.</t>
  </si>
  <si>
    <t>Marcador GIOTTO Turbo Maxi x10u.</t>
  </si>
  <si>
    <t>Marcador GIOTTO Turbo Maxi x20u.</t>
  </si>
  <si>
    <t>Marcador GIOTTO Turbo Maxi x6u.</t>
  </si>
  <si>
    <t>Marcador GIOTTO Turbo Scent x8u.</t>
  </si>
  <si>
    <t>Marcadores GIOTTO Turbo Color Skintones x12u.</t>
  </si>
  <si>
    <t>Marcador GIOTTO Turbo x10u.</t>
  </si>
  <si>
    <t>Marcador GIOTTO Turbo x20u.</t>
  </si>
  <si>
    <t>Marcador GIOTTO Turbo x6u.</t>
  </si>
  <si>
    <t>Marcador GIOTTO Turbo xu. Negro</t>
  </si>
  <si>
    <t>Marcadores ITO Permanente Punta Redonda Azul</t>
  </si>
  <si>
    <t>Marcadores ITO Permanente Punta Redonda Negro</t>
  </si>
  <si>
    <t>Marcadores ITO Permanente Punta Redonda Rojo</t>
  </si>
  <si>
    <t>Marcador TRABI Surtido x6u.</t>
  </si>
  <si>
    <t>Marcadores TRABI Junior x2mm. Azul</t>
  </si>
  <si>
    <t>Marcadores TRABI Junior x2mm. Rojo</t>
  </si>
  <si>
    <t>Marcadores TRABI Junior x2mm. Verde</t>
  </si>
  <si>
    <t>Marcadores TRABI Junior x2mm. Negro</t>
  </si>
  <si>
    <t>Marcador MAPED Color´Peps Long Life x12u.</t>
  </si>
  <si>
    <t>Marcador MAPED Duo Color´Peps x10u.</t>
  </si>
  <si>
    <t>Marcadores MAPED No Mas Tapas Perdidas x12u.</t>
  </si>
  <si>
    <t>Marcadores MAPED Pastel Estuche x10u.</t>
  </si>
  <si>
    <t>Marcadores MAPED Roller Fluo xu.</t>
  </si>
  <si>
    <t>Marcador MAPED Color´Peps Long Maxi x12u.</t>
  </si>
  <si>
    <t>Marcador MARGI Doble Punta 220 F/UF Azul</t>
  </si>
  <si>
    <t>Marcador MARGI Doble Punta 220 F/UF Negro</t>
  </si>
  <si>
    <t>Marcador MARGI Doble Punta 220 F/UF Verde</t>
  </si>
  <si>
    <t>Marcador Pincel MARKANA Pastel Estuche x12u.</t>
  </si>
  <si>
    <t>Marcador FILGO Marker 036 Pastel Retro Estuche x6u.</t>
  </si>
  <si>
    <t>Marcador FILGO Marker 036 Pink Estuche x6u.</t>
  </si>
  <si>
    <t>Marcadores TRABI Megapinturon x10u.</t>
  </si>
  <si>
    <t>Marcadores TRABI Megapinturon x6u.</t>
  </si>
  <si>
    <t>Marcadores TRABI Mega Pinturon x20u.</t>
  </si>
  <si>
    <t>Marcador MOOVING 100% Color Pastel x8u.</t>
  </si>
  <si>
    <t>Marcador MOOVING 100%Color x 10u.</t>
  </si>
  <si>
    <t>Marcadores MOOVING Outline Estuche x6u.</t>
  </si>
  <si>
    <t>Marcador MOOVING Poder Glitter Pastel Surtido x6u.</t>
  </si>
  <si>
    <t>Marcador MOOVING Punta Pincel x 10u.</t>
  </si>
  <si>
    <t>Marcadores MOOVING Metalicos x5u.</t>
  </si>
  <si>
    <t>Marcador PAPER MATE Flair Bold x4u.</t>
  </si>
  <si>
    <t>Marcador PELIKAN 710 Azul</t>
  </si>
  <si>
    <t>Marcador PELIKAN 710 Negro</t>
  </si>
  <si>
    <t>Marcador PELIKAN 710 Rojo</t>
  </si>
  <si>
    <t>Marcador PELIKAN 710 Verde</t>
  </si>
  <si>
    <t>Marcador PELIKAN 711 Azul</t>
  </si>
  <si>
    <t>Marcador PELIKAN 711 Negro</t>
  </si>
  <si>
    <t>Marcador PELIKAN 711 Rojo</t>
  </si>
  <si>
    <t>Marcador PELIKAN 711 Verde</t>
  </si>
  <si>
    <t>Marcador PELIKAN 720 Amarillo</t>
  </si>
  <si>
    <t>Marcador PELIKAN 720 Azul</t>
  </si>
  <si>
    <t>Marcador PELIKAN 720 Celeste</t>
  </si>
  <si>
    <t>Marcador PELIKAN 720 Naranja</t>
  </si>
  <si>
    <t>Marcador PELIKAN 720 Negro</t>
  </si>
  <si>
    <t>Marcador PELIKAN 720 Rojo</t>
  </si>
  <si>
    <t>Marcador PELIKAN 720 Rosa</t>
  </si>
  <si>
    <t>Marcador PELIKAN 720 Verde</t>
  </si>
  <si>
    <t>Marcador PELIKAN 720 Violeta</t>
  </si>
  <si>
    <t>Marcador PELIKAN 780 Azul</t>
  </si>
  <si>
    <t>Marcador PELIKAN 780 Verde</t>
  </si>
  <si>
    <t>Marcador PELIKAN M. Twist Azul</t>
  </si>
  <si>
    <t>Marcador PELIKAN M. Twist Rojo</t>
  </si>
  <si>
    <t>Marcador PELIKAN M. Twist Verde</t>
  </si>
  <si>
    <t>Marcadores PELIKAN Markana Fino Estuche x6u.</t>
  </si>
  <si>
    <t>Marcador PELIKAN Markana Twist Pastel x6u.</t>
  </si>
  <si>
    <t>Marcador PELIKAN Markatodo Negro</t>
  </si>
  <si>
    <t>Marcador Permanente FILGO Fino Negro x12u.</t>
  </si>
  <si>
    <t>Marcador Permanente FILGO 041 Extra Fino Negro x12u.</t>
  </si>
  <si>
    <t>Marcador Permanente FILGO Doble Punta Negro xu.</t>
  </si>
  <si>
    <t>Marcador Permanente FILGO Punta Biselada Negro x12u.</t>
  </si>
  <si>
    <t>Marcador Permanente FILGO Punta Redonda Negro x12u.</t>
  </si>
  <si>
    <t>Marcador Permanente FILGO 040 Fino Azul</t>
  </si>
  <si>
    <t>Marcador Permanente FILGO 040 Fino Brillante Estuche x6u.</t>
  </si>
  <si>
    <t>Marcador Permanente FILGO 040 Fino Bronce</t>
  </si>
  <si>
    <t>Marcador Permanente FILGO 040 Fino Clásico Estuche x4u.</t>
  </si>
  <si>
    <t>Marcador Permanente FILGO 040 Fino Dark estuche x4u.</t>
  </si>
  <si>
    <t>Marcador Permanente FILGO 040 Fino Fluo Estuchex5u.</t>
  </si>
  <si>
    <t>Marcador Permanente FILGO 040 Fino Oro</t>
  </si>
  <si>
    <t>Marcador Permanente FILGO 040 Fino Pastel Estuche x5u.</t>
  </si>
  <si>
    <t>Marcador Permanente FILGO 040 Fino Plata</t>
  </si>
  <si>
    <t>Marcador Permanente FILGO 040 Fino Rojo</t>
  </si>
  <si>
    <t>Marcador Permanente FILGO 041 Extra Fino Azul</t>
  </si>
  <si>
    <t>Marcador Permanente 042 Doble Punta Azul</t>
  </si>
  <si>
    <t>Marcador Permanente FILGO 042 Doble Punta Rojo</t>
  </si>
  <si>
    <t>Marcador Permanente FILGO 050 Punta Biselada Azul</t>
  </si>
  <si>
    <t>Marcador Permanente FILGO 050 Punta Biselada Rojo</t>
  </si>
  <si>
    <t>Marcador Permanente FILGO 050 Punta Biselada Verde</t>
  </si>
  <si>
    <t>Marcador Permanente FILGO 051 Punta Redonda Azul</t>
  </si>
  <si>
    <t>Marcador Permanente FILGO 051 Punta Redonda Estuche x4u.</t>
  </si>
  <si>
    <t>Marcador Permanente FILGO 051 Punta Redonda Rojo</t>
  </si>
  <si>
    <t>Marcador Permanente FILGO 051 Punta Redonda Verde</t>
  </si>
  <si>
    <t>Marcador Permanente FILGO 061 Punta Redonda Rojo</t>
  </si>
  <si>
    <t>Marcador Permanente FILGO 061 Punta Redonda Verde</t>
  </si>
  <si>
    <t>Marcador Permanente FILGO Clasico 050 Punta Biselada Est.x4u.</t>
  </si>
  <si>
    <t>Marcador Permanente FILGO 061 Punta Redonda Azul</t>
  </si>
  <si>
    <t>Marcador Permanente PELIKAN 420 Pastel Surtidos x5u.</t>
  </si>
  <si>
    <t>Marcador Permanente PELIKAN 420 Pastel Surtidos x8u.</t>
  </si>
  <si>
    <t>Marcador Permanente THINK Punta Biselada Negro xu.</t>
  </si>
  <si>
    <t>Marcador Permanente THINK Punta Redonda Azul xu.</t>
  </si>
  <si>
    <t>Marcador Permanente THINK Punta Redonda Negro xu.</t>
  </si>
  <si>
    <t>Marcador Permanente THINK Punta Redonda Rojo xu.</t>
  </si>
  <si>
    <t>Marcador Permanente FILGO 040 Fino Aloha x30u.</t>
  </si>
  <si>
    <t>Marcador Permanente FILGO 040 Fino Citrus x10u.</t>
  </si>
  <si>
    <t>Marcador Permanente FILGO 040 Fino Mystico x30u.</t>
  </si>
  <si>
    <t>Marcador Permanente FILGO 040 Fino Surtido x10u.</t>
  </si>
  <si>
    <t>Marcador Permanente FILGO 040 Fino Surtido x30u.</t>
  </si>
  <si>
    <t>Marcador Pizarra FILGO 058 Punta Redonda Azul</t>
  </si>
  <si>
    <t>Marcador Pizarra FILGO 058 Punta Redonda Negro</t>
  </si>
  <si>
    <t>Marcador Pizarra FILGO 058 Punta Redonda Rojo</t>
  </si>
  <si>
    <t>Marcador Pizarra FILGO 068 Punta Redonda Azul</t>
  </si>
  <si>
    <t>Marcador Pizarra FILGO 068 Punta Redonda Negro</t>
  </si>
  <si>
    <t>Marcador Pizarra FILGO 068 Punta Redonda Rojo</t>
  </si>
  <si>
    <t>Marcador Pizarra THINK Punta Redonda Azul xu.</t>
  </si>
  <si>
    <t>Marcador Pizarra THINK Punta Redonda Negro xu.</t>
  </si>
  <si>
    <t>Marcador Pizarra THINK Punta Redonda Rojo xu.</t>
  </si>
  <si>
    <t>Marcador Permanente FILGO 060 Punta Biselada Negro</t>
  </si>
  <si>
    <t>Marcador Permanente FILGO 061 Punta Redonda Negro</t>
  </si>
  <si>
    <t>Marcadores MOOVING Punta Pincel Pastel x6u.</t>
  </si>
  <si>
    <t>Marcador SAKURA Azul con Punta con Chanfle</t>
  </si>
  <si>
    <t>Marcador SAKURA Negro con Punta con Chanfle</t>
  </si>
  <si>
    <t>Marcador SAKURA Rojo con Punta con Chanfle</t>
  </si>
  <si>
    <t>Marcador SAKURA Verde con Punta con Chanfle</t>
  </si>
  <si>
    <t>Marcador SAKURA Azul con Punta Redonda</t>
  </si>
  <si>
    <t>Marcador SAKURA Negro con Punta Redonda</t>
  </si>
  <si>
    <t>Marcador SAKURA 111 Rojo con Punta Redonda</t>
  </si>
  <si>
    <t>Marcador SAKURA 111 Verde con Punta Redonda</t>
  </si>
  <si>
    <t>Marcador SHARPIE Brush Tela x8u.</t>
  </si>
  <si>
    <t>Marcadores SHARPIE Chalk Primary x3u.</t>
  </si>
  <si>
    <t>Marcadores SHARPIE Chalk Standart x5u.</t>
  </si>
  <si>
    <t>Marcador SHARPIE Chisel Surtido x8u.</t>
  </si>
  <si>
    <t>Marcador SHARPIE Extra Fino Water Base Glitter x3u.</t>
  </si>
  <si>
    <t>Marcador SHARPIE Fine Metálico Esmeralda xu.</t>
  </si>
  <si>
    <t>Marcador SHARPIE Fine Metálico Rubí xu.</t>
  </si>
  <si>
    <t>Marcador SHARPIE Fine Metálico Zafiro xu.</t>
  </si>
  <si>
    <t>Marcadores SHARPIE Fine Tropical Surtidos x 12u.</t>
  </si>
  <si>
    <t>Marcador SHARPIE Fine Verde Lima xu.</t>
  </si>
  <si>
    <t>Marcador SHARPIE Fine Azul xu.</t>
  </si>
  <si>
    <t>Marcador SHARPIE Metallic Oro/Bronce x6u.</t>
  </si>
  <si>
    <t>Marcador SHARPIE Fine Magenta xu.</t>
  </si>
  <si>
    <t>Marcador SHARPIE Fine Rojo xu.</t>
  </si>
  <si>
    <t>Marcador SHARPIE Fine Verde xu.</t>
  </si>
  <si>
    <t>Marcador SHARPIE Fine Violeta xu.</t>
  </si>
  <si>
    <t>Marcador SHARPIE Fino Colores Cosmicos x2u.</t>
  </si>
  <si>
    <t>Marcadores SHARPIE Místicos Fino x5u.</t>
  </si>
  <si>
    <t>Marcador SHARPIE Paint Medio Azul xu.</t>
  </si>
  <si>
    <t>Marcadores SHARPIE Punta Color Surtido x24u.</t>
  </si>
  <si>
    <t>Marcadores SHARPIE Tie Dye Fino Surtido x12u.</t>
  </si>
  <si>
    <t>Marcador SHARPIE Twin Tip Azul xu.</t>
  </si>
  <si>
    <t>Marcador SHARPIE Twin Tip Rojo xu.</t>
  </si>
  <si>
    <t>Marcadores SHARPIE Ultra Fino Burst x24u.</t>
  </si>
  <si>
    <t>Marcador SHARPIE Fino Colores Cosmicos x5u.</t>
  </si>
  <si>
    <t>Marcadores SHARPIE Vintage Punta Fina Estuche x18u.</t>
  </si>
  <si>
    <t>Marcadores SHARPIE Vintage Punta Fina Estuche x8u.</t>
  </si>
  <si>
    <t>Marcador SIMBALL 200F Grip Rojo xu.</t>
  </si>
  <si>
    <t>Marcador SIMBALL Escolar x10u.</t>
  </si>
  <si>
    <t>Marcador SIMBALL Escolar x20u.</t>
  </si>
  <si>
    <t>Marcador SIMBALL Escolar x6u.</t>
  </si>
  <si>
    <t>Marcador Simball 550 Permanente Punta Redonda Rojo</t>
  </si>
  <si>
    <t>Marcador Simball 550 Permanente Punta Redonda Verde</t>
  </si>
  <si>
    <t>Marcador SIMBALL Brush Hits Electro x5u.</t>
  </si>
  <si>
    <t>Marcador SIMBALL Brush Hits Metallic x2u.</t>
  </si>
  <si>
    <t>Marcador SIMBALL Brush Hits Negro xu.</t>
  </si>
  <si>
    <t>Marcador SIMBALL Brush Hits Pop x5u.</t>
  </si>
  <si>
    <t>Marcador SIMBALL Escolar x24u.</t>
  </si>
  <si>
    <t>Marcador SIMBALL Jumbo Maxi Color Azul xu.</t>
  </si>
  <si>
    <t>Marcador SIMBALL Jumbo Maxi Color Negro xu.</t>
  </si>
  <si>
    <t>Marcador SIMBALL Jumbo Maxi Color Rojo xu.</t>
  </si>
  <si>
    <t>Marcador SIMBALL Jumbo Maxi Color Verde xu.</t>
  </si>
  <si>
    <t>Marcador SIMBALL Maxi x10u.</t>
  </si>
  <si>
    <t>Marcador SIMBALL Maxi x6u.</t>
  </si>
  <si>
    <t>Marcadores SIMBALL Pastel PVC Estuche x8u. Colores Surtidos</t>
  </si>
  <si>
    <t>Marcador SIMBALL Pinta2 Celeste xu.</t>
  </si>
  <si>
    <t>Marcador SIMBALL Pinta2 Verde xu.</t>
  </si>
  <si>
    <t>Marcador SIMBALL Pinta2 Violeta xu.</t>
  </si>
  <si>
    <t>Marcador SIMBALL Pizarra 440 Azul xu.</t>
  </si>
  <si>
    <t>Marcador SIMBALL Pizarra 440 Lima xu.</t>
  </si>
  <si>
    <t>Marcador SIMBALL Pizarra 440 Negro xu.</t>
  </si>
  <si>
    <t>Marcador SIMBALL Pizarra 440 Pet x8u.</t>
  </si>
  <si>
    <t>Marcador SIMBALL Pizarra 440 Rojo xu.</t>
  </si>
  <si>
    <t>Marcador SIMBALL Pizarra 440 Rosa xu.</t>
  </si>
  <si>
    <t>Marcador SIMBALL Pizarra 440 Turquesa xu.</t>
  </si>
  <si>
    <t>Marcador SIMBALL Pizarra 440 Verde xu.</t>
  </si>
  <si>
    <t>Marcador SIMBALL Pizarra Fancy 440 Pet x4u.</t>
  </si>
  <si>
    <t>Marcador SIPA al Agua Punta Redonda Marrón</t>
  </si>
  <si>
    <t>Marcador SIPA al Agua Punta Redonda Negro</t>
  </si>
  <si>
    <t>Marcador SIPA al Agua Punta Redonda Rojo</t>
  </si>
  <si>
    <t>Marcador SIPA al Agua Punta Redonda Rosa</t>
  </si>
  <si>
    <t>Marcador SIPA al Agua Punta Redonda Verde Manzana</t>
  </si>
  <si>
    <t>Marcador SIPA al Agua con Punta Redonda Verde</t>
  </si>
  <si>
    <t>Marcador SIPA al Agua Punta Redonda Violeta</t>
  </si>
  <si>
    <t>Maracador SIPA Permanente Doble Punta Azul</t>
  </si>
  <si>
    <t>Maracador SIPA Permanente Doble Punta Negro</t>
  </si>
  <si>
    <t>Maracador SIPA Permanente Doble Punta Rojo</t>
  </si>
  <si>
    <t>Marcador SIPA Permanente Punta Chata Azul</t>
  </si>
  <si>
    <t>Marcador SIPA Permanente Punta Chata Negro</t>
  </si>
  <si>
    <t>Marcador SIPA Permanente Punta Chata Rojo</t>
  </si>
  <si>
    <t>Marcador SIPA Permanente Punta Chata Verde</t>
  </si>
  <si>
    <t>Marcador SIPA Permanente Punta Redonda Azul</t>
  </si>
  <si>
    <t>Marcador SIPA Permanente Punta Redonda Negro</t>
  </si>
  <si>
    <t>Marcador SIPA Permanente Punta Redonda Rojo</t>
  </si>
  <si>
    <t>Marcador SIPA Permanente Punta Redonda Verde</t>
  </si>
  <si>
    <t>Marcador Trabi 420 al Agua Punta Redonda x10 Colores</t>
  </si>
  <si>
    <t>Marcadores TRABI 420 Plus Valija x20u.</t>
  </si>
  <si>
    <t>Marcador TRABI Art Brush Pastel Punta Pincel Surtido x 6u.</t>
  </si>
  <si>
    <t>Marcador TRABI Art Brush Pastel Punta Pincel Amarillo x 6u.</t>
  </si>
  <si>
    <t>Marcador TRABI Art Brush Pastel Punta Pincel Celeste x 6u.</t>
  </si>
  <si>
    <t>Marcador TRABI Art Brush Pastel Punta Pincel Negro x 6u.</t>
  </si>
  <si>
    <t>Marcador TRABI Art Brush Pastel Punta Pincel Naranja x 6u</t>
  </si>
  <si>
    <t>Marcador TRABI Art Brush Pastel Punta Pincel Rosa x 6u.</t>
  </si>
  <si>
    <t>Marcador TRABI Art Brush Pastel Punta Pincel Turquesa x 6u.</t>
  </si>
  <si>
    <t>Marcador TRABI Art Brush Pastel Punta Pincel Verde x 6u.</t>
  </si>
  <si>
    <t>Valija Art Brush</t>
  </si>
  <si>
    <t>Marcador TRABI Punta Pincel Big Brush Neón x6u.</t>
  </si>
  <si>
    <t>Marcador TRABI Punta Pincel Big Brush Surtido x6u.</t>
  </si>
  <si>
    <t>Marcador TRABI Big Brush Punta Picel Surtidas x10unidades</t>
  </si>
  <si>
    <t>Marcador TRABI Permanente Punta Pincel Coral x6u.</t>
  </si>
  <si>
    <t>Marcador TRABI Big Brush Pastel Punta Pincel Gris x6u.</t>
  </si>
  <si>
    <t>Marcador TRABI Big Brush Pastel Punta Pincel Surtido x6u.</t>
  </si>
  <si>
    <t>Marcadores TRABI Borrable x9+1u.</t>
  </si>
  <si>
    <t>Marcador TRABI Permanente Doble Punta Azul xu.</t>
  </si>
  <si>
    <t>Marcador TRABI Permanente Doble Punta Rojo xu.</t>
  </si>
  <si>
    <t>Marcador TRABI Permanente Doble Punta Verde xu.</t>
  </si>
  <si>
    <t>Marcadores TRABI Difumio Valija x30u.</t>
  </si>
  <si>
    <t>Marcador TRABI Surtido x20u.</t>
  </si>
  <si>
    <t>Marcadores TRABI Junior Pastel x6u. Surtido</t>
  </si>
  <si>
    <t>Marcador TRABI Surtido x10u.</t>
  </si>
  <si>
    <t>Marc.TRABI Mark All Blanco</t>
  </si>
  <si>
    <t>Marcador TRABI Mark All Dorado</t>
  </si>
  <si>
    <t>Marc.TRABI Mark-All Plata</t>
  </si>
  <si>
    <t>Marcador TRABI para Pizarra Blanca Plus 450 Azul xu.</t>
  </si>
  <si>
    <t>Marcador TRABI para Pizarra Blanca Plus 450 Celeste xu.</t>
  </si>
  <si>
    <t>Marcador TRABI para Pizarra Blanca Plus 450 Negro xu.</t>
  </si>
  <si>
    <t>Marcador TRABI para Pizarra Blanca Plus 450 Naranja xu.</t>
  </si>
  <si>
    <t>Marcador TRABI para Pizarra Blanca Plus 450 Rojo xu.</t>
  </si>
  <si>
    <t>Marcador TRABI para Pizarra Blanca Plus 450 Rosa xu.</t>
  </si>
  <si>
    <t>Marcador TRABI para Pizarra Blanca Plus 450 Verde xu.</t>
  </si>
  <si>
    <t>MARC.TRABI P/PIZ.BCA.PLUS 450xu.VDE.MZNA.(12-288)</t>
  </si>
  <si>
    <t>Marcador TRABI para Pizarra Blanca Plus 450 Violeta xu.</t>
  </si>
  <si>
    <t>Marcador TRABI para Pizarra con Borrador 150 Naranja xu.</t>
  </si>
  <si>
    <t>Marcador TRABI Permanente 410 Punta Biselada Azul xu.</t>
  </si>
  <si>
    <t>Marcador TRABI Permanente 410 Punta Biselada Negro xu.</t>
  </si>
  <si>
    <t>Marcador TRABI Permanente 410 Punta Biselada Rojo xu.</t>
  </si>
  <si>
    <t>Marcador TRABI Permanente 410 Punta Biselada Verde xu.</t>
  </si>
  <si>
    <t>Marcador Trabi Permanente 410 Punta Biselada x10 Colores</t>
  </si>
  <si>
    <t>Marcador TRABI Permanente 411 Punta Redonda Azul xu.</t>
  </si>
  <si>
    <t>Marcador TRABI Permanente 411 Punta Redonda Negro xu.</t>
  </si>
  <si>
    <t>Marcador TRABI Permanente 411 Punta Redonda Rojo xu.</t>
  </si>
  <si>
    <t>Marcador TRABI Permanente 411 Punta Redonda Verde xu.</t>
  </si>
  <si>
    <t>Marcadores Trabi Permanente 411 Punta Redonda x10 Colores</t>
  </si>
  <si>
    <t>Marcador TRABI Permanente para Cd, Vidrio, Etc. Azul xu.</t>
  </si>
  <si>
    <t>Marcador TRABI Permanente para Cd, Vidrio, Etc. Rojo xu.</t>
  </si>
  <si>
    <t>Marcador TRABI Permanente para Cd, Vidrio, Etc. Rosa xu.</t>
  </si>
  <si>
    <t>Marcador TRABI Permanente para Cd, Vidrio, Etc. Verde xu.</t>
  </si>
  <si>
    <t>Marcador TRABI Permanente para Cd, Vidrio, Etc. Negro xu.</t>
  </si>
  <si>
    <t>Marcador TRABI permanente para Cd,Vidrio,Etc.Violeta xu.</t>
  </si>
  <si>
    <t>Marcador TRABI Pincel Fluo Surtido x6u.</t>
  </si>
  <si>
    <t>Marcador TRABI Pincel Surtido x6u.</t>
  </si>
  <si>
    <t>Marcadores Lavables TRABI x10u.</t>
  </si>
  <si>
    <t>Marcadores Lavables TRABI x6u.</t>
  </si>
  <si>
    <t>Marcadores TRABI Pinturon Fluo x6u.</t>
  </si>
  <si>
    <t>Valija TRABI x30u. Surtido Con Libro</t>
  </si>
  <si>
    <t>Marcador TRATTO Permanente INK Negro xu.</t>
  </si>
  <si>
    <t>Marcador WET ERASE 2/4mm. Para Pizarra Amarillo</t>
  </si>
  <si>
    <t>Marcador WET ERASE 2/4mm. Para Pizarra Naranja</t>
  </si>
  <si>
    <t>Marcador WET ERASE 2/4mm. Para Pizarra Rojo</t>
  </si>
  <si>
    <t>Marcadores FABER Winner Brush Azul xu.</t>
  </si>
  <si>
    <t>Marcadores FABER Winner Brush Estuche x10u.</t>
  </si>
  <si>
    <t>Marcadores FABER Winner Brush Negro xu.</t>
  </si>
  <si>
    <t>Marcadores FABER Winner Brush Rojo xu.</t>
  </si>
  <si>
    <t>Marcadores FABER Winner Brush Verde xu.</t>
  </si>
  <si>
    <t>Marcador SAKURA Azul Al Agua 120 xu.</t>
  </si>
  <si>
    <t>Marcador SAKURA Negro Al Agua 120 xu.</t>
  </si>
  <si>
    <t>Marcador SAKURA Rojo Al Agua 120 xu.</t>
  </si>
  <si>
    <t>Marcador SAKURA Verde Al Agua 120 xu.</t>
  </si>
  <si>
    <t>Rotuladores Magicos COLOR'PEPS x10u.</t>
  </si>
  <si>
    <t>Rotuladores Monster COLOR'PEPS x12u.</t>
  </si>
  <si>
    <t>Rotuladores COLOR'PEPS Jumbo Brush Estuche x5u.</t>
  </si>
  <si>
    <t>Rotuladores COLOR'PEPS Ocean Pulse con Funda x24u.</t>
  </si>
  <si>
    <t>Marcadores EZCO Escolares x10u.</t>
  </si>
  <si>
    <t>Marcadores EZCO Escolares x6u.</t>
  </si>
  <si>
    <t>Marcadores MAPED Classic Pastel Display</t>
  </si>
  <si>
    <t>Marcadores MAPED Mini Cute Ass Display</t>
  </si>
  <si>
    <t>Marcadores EZCO Triangulares x12u. Neón + Pastel</t>
  </si>
  <si>
    <t>Marcadores Triangulares EZCO x12u.</t>
  </si>
  <si>
    <t>Marcadores Triangulares EZCO x24u.</t>
  </si>
  <si>
    <t>Pintita CRAYOLA Largo Estuche x100u.</t>
  </si>
  <si>
    <t>Pintita CRAYOLA Silly Scents X12U.</t>
  </si>
  <si>
    <t>Pintita CRAYOLA Twistables x12u.</t>
  </si>
  <si>
    <t>Pintita CRAYOLA Watercolor x12u.</t>
  </si>
  <si>
    <t>Pinturitas GIOTTO Stilnovo + Sacapunta + Grafito x 12u.</t>
  </si>
  <si>
    <t>Plumones COLOR'PEPS Bi-Punta Duo x10u.</t>
  </si>
  <si>
    <t>Punteras PIZZINI 0.05 Negro</t>
  </si>
  <si>
    <t>Punteras PIZZINI 01 Negro</t>
  </si>
  <si>
    <t>Punteras PIZZINI 02 Negro</t>
  </si>
  <si>
    <t>Punteras PIZZINI 03 Negro</t>
  </si>
  <si>
    <t>Punteras PIZZINI 04 Negro</t>
  </si>
  <si>
    <t>Punteras PIZZINI 05 Negro</t>
  </si>
  <si>
    <t>Punteras PIZZINI 06 Negro</t>
  </si>
  <si>
    <t>Punteras PIZZINI 07 Negro</t>
  </si>
  <si>
    <t>Punteras PIZZINI 08 Negro</t>
  </si>
  <si>
    <t>Punteras PIZZINI 1.0 Negro</t>
  </si>
  <si>
    <t>Resaltador MOOVING Dupla Ideal Duo x4u.</t>
  </si>
  <si>
    <t>Resaltador MOOVING PWR Neon x 5u.</t>
  </si>
  <si>
    <t>Resaltador TRABI Pastel Surtido x 4u.</t>
  </si>
  <si>
    <t>Resaltador FILGO Text Marker Flúo Estuche x4u.</t>
  </si>
  <si>
    <t>Marcador SKETCH MARKER Triangular Doble Punta Box x12u.</t>
  </si>
  <si>
    <t>Marcador SKETCH MARKER Triangular Doble Punta Box x24u.</t>
  </si>
  <si>
    <t>Tinta para Marcador de Pizarra EDDING BT/T30 Azul</t>
  </si>
  <si>
    <t>Tinta para Marcador de Pizarra EDDING BT30 Verde</t>
  </si>
  <si>
    <t>Tinta para Marcador EDDING T25 Permanente Negro</t>
  </si>
  <si>
    <t>Tinta para Marcador de Pizarra EDDING BT30 Rojo</t>
  </si>
  <si>
    <t>Tinta para Marcador PELIKAN al Agua Verde</t>
  </si>
  <si>
    <t>Tinta para Marcador PELIKAN al Solvente Azul</t>
  </si>
  <si>
    <t>Tinta para Marcador PELIKAN al Solvente Negro</t>
  </si>
  <si>
    <t>Tinta para Marcador PELIKAN al Solvente Rojo</t>
  </si>
  <si>
    <t>Tinta para Marcador de Pizarra PELIKAN Negro</t>
  </si>
  <si>
    <t>Tinta para Marcador de Pizarra PELIKAN Rojo</t>
  </si>
  <si>
    <t>Valija Soho Box x20u.</t>
  </si>
  <si>
    <t>Valija TRABI Coloring Kit xu.</t>
  </si>
  <si>
    <t xml:space="preserve">MICROFIBRAS </t>
  </si>
  <si>
    <t>Estuche Microfibra MAPED Graph Mania x10u.</t>
  </si>
  <si>
    <t>Estuche Microfibra MAPED Graph Peps x10u.</t>
  </si>
  <si>
    <t>Estuche Microfibra MAPED Ocean Color'Peps x10u.</t>
  </si>
  <si>
    <t>Microfibra BIC Intensity Pastel 0.4mmx5u.Surtido</t>
  </si>
  <si>
    <t>Microfibra FILGO Drawing Pen 0.1mm Negro xu.</t>
  </si>
  <si>
    <t>Microfibra FILGO Drawing Pen 0.5mm Negro xu.</t>
  </si>
  <si>
    <t>Microfibra FILGO Drawing Pen 1mm Negro xu.</t>
  </si>
  <si>
    <t>Microfibra FILGO Drawing Pen Surtido Estuche x4u.</t>
  </si>
  <si>
    <t>Microfibra FILGO Liner 038 Amarillo xu.</t>
  </si>
  <si>
    <t>Microfibra FILGO Liner 038 Azul xu.</t>
  </si>
  <si>
    <t>Microfibra FILGO Liner 038 Bordeux xu.</t>
  </si>
  <si>
    <t>Microfibra FILGO Liner 038 Celeste xu.</t>
  </si>
  <si>
    <t>Microfibra FILGO Liner 038 Cyan xu.</t>
  </si>
  <si>
    <t>Microfibra FILGO Liner 038 Fluo Estuche x5u.</t>
  </si>
  <si>
    <t>Microfibra FILGO Liner 038 Fucsia xu.</t>
  </si>
  <si>
    <t>Microfibra FILGO Liner 038 Gris xu.</t>
  </si>
  <si>
    <t>Microfibra FILGO Liner 038 Marrón xu.</t>
  </si>
  <si>
    <t>Microfibra FILGO Liner 038 Natural xu.</t>
  </si>
  <si>
    <t>Microfibra FILGO Liner 038 Negro xu.</t>
  </si>
  <si>
    <t>Microfibra FILGO Liner 038 Naranja xu.</t>
  </si>
  <si>
    <t>Microfibra FILGO Line 038 Pastel Surt.x6u.</t>
  </si>
  <si>
    <t>Microfibra FILGO Liner 038 Rojo xu.</t>
  </si>
  <si>
    <t>Microfibra FILGO Liner 038 Rosa Claro xu.</t>
  </si>
  <si>
    <t>Microfibra FILGO Liner 038 Rosa xu.</t>
  </si>
  <si>
    <t>Microfibra FILGO Liner 038 Surtido x10u.</t>
  </si>
  <si>
    <t>Microfibra FILGO Liner 038 Surtido x20u.</t>
  </si>
  <si>
    <t>Microfibra FILGO Liner 038 Surtido x4u.</t>
  </si>
  <si>
    <t>Microfibra FILGO Liner 038 Turquesa xu.</t>
  </si>
  <si>
    <t>Microfibra FILGO Liner 038 Verde Agua xu.</t>
  </si>
  <si>
    <t>Microfibra FILGO Liner 038 Verde Claro xu.</t>
  </si>
  <si>
    <t>Microfibra FILGO Liner 038 Verde Oliva xu.</t>
  </si>
  <si>
    <t>Microfibra FILGO Liner 038 Verde Oscuro xu.</t>
  </si>
  <si>
    <t>Microfibra FILGO Liner 038 Violeta xu.</t>
  </si>
  <si>
    <t>Microfibra MICRO King 300UF al Agua Amarillo Fluo</t>
  </si>
  <si>
    <t>Microfibra MICRO King 300UF al Agua Gris</t>
  </si>
  <si>
    <t>Microfibra MICRO King 300UF al Agua Amarillo</t>
  </si>
  <si>
    <t>Microfibra MICRO King 300UF/SKETCH al Agua Azul</t>
  </si>
  <si>
    <t>Microfibra MICRO King 300UF/Sketch al Agua Rosa</t>
  </si>
  <si>
    <t>Microfibra MICRO King 300UF/Sketch al Agua Naranja</t>
  </si>
  <si>
    <t>Microfibra MAPED Graph Peps Duo x5u. (10 Colores)</t>
  </si>
  <si>
    <t>Microfibra MAPED Graph Peps x10u.</t>
  </si>
  <si>
    <t>Microfibra MAPED Graph Peps x60u.</t>
  </si>
  <si>
    <t>Microfibra MICRO King 300UF Estuche x5u.</t>
  </si>
  <si>
    <t>Microfibra TRABI Permanente para Cd, Vidrio, Etc. Azul xu.</t>
  </si>
  <si>
    <t>Microfibra TRABI Permanente para Cd, Vidrio, Etc. Negro xu.</t>
  </si>
  <si>
    <t>Microfibra TRABI Permanente para Cd, Vidrio, Etc. Naranja xu.</t>
  </si>
  <si>
    <t>Microfibra TRABI Permanente para Cd, Vidrio, Etc. Rojo xu.</t>
  </si>
  <si>
    <t>Microfibra TRABI Permanente para Cd, Vidrio, Etc. Verde xu.</t>
  </si>
  <si>
    <t>Microfibra TRATTO Pen Rojo xu.</t>
  </si>
  <si>
    <t>Microfibra TRATTO Permanente para Cd Azul xu.</t>
  </si>
  <si>
    <t>Microfibra TRATTO Permanente para Cd Rojo xu.</t>
  </si>
  <si>
    <t>Microfibra TRATTO Permanente para Cd Verde xu.</t>
  </si>
  <si>
    <t>Microfibra EDDING al Agua 39 Amarillo</t>
  </si>
  <si>
    <t>Microfibra EDDING al Agua 39 Azul</t>
  </si>
  <si>
    <t>Microfibra EDDING al Agua 39 Celeste</t>
  </si>
  <si>
    <t>Microfibra EDDING al Agua 39 Marrón</t>
  </si>
  <si>
    <t>Microfibra EDDING al Agua 39 Naranja</t>
  </si>
  <si>
    <t>Microfibra EDDING al Agua 39 Rosa</t>
  </si>
  <si>
    <t>Microfibra EDDING al Agua 39 Verde</t>
  </si>
  <si>
    <t>Microfibra EDDING al Agua 39 Violeta</t>
  </si>
  <si>
    <t>Microfibra EDDING Permanente 404 Negro</t>
  </si>
  <si>
    <t>Microfibras FILGO 037 BroadLiner 0.8 Surtido Estuche x10u.</t>
  </si>
  <si>
    <t>Microfibra MARGI Permanente 200 UF Azul</t>
  </si>
  <si>
    <t>Microfibra MARGI Permanente 200 UF Verde</t>
  </si>
  <si>
    <t>Microfibra SHARPIE Pen Ultrafina Negro xu.</t>
  </si>
  <si>
    <t>Microfibra SHARPIE Pen Ultrafina Azul xu.</t>
  </si>
  <si>
    <t>Microfibra SHARPIE Pen Ultrafina Rojo xu.</t>
  </si>
  <si>
    <t>Microfibra SIPA Permanente SF05 Azul</t>
  </si>
  <si>
    <t>Microfibra SIPA Permanente SF05 Rojo</t>
  </si>
  <si>
    <t>Microfibra SIPA Permanente SF05 Verde</t>
  </si>
  <si>
    <t>Microfibra STABILO Point 88 Estuche 15+5 Neon</t>
  </si>
  <si>
    <t>Microfibra STABILO Point 88 Azul Hielo</t>
  </si>
  <si>
    <t>Microfibra STABILO Point 88 Verde Hielo</t>
  </si>
  <si>
    <t>Microfibra STABILO Point 88 Esmeralda</t>
  </si>
  <si>
    <t>Microfibra STABILO Point 88 Heliotropo</t>
  </si>
  <si>
    <t>Microfibra STABILO Point 88 Amarillo Limón</t>
  </si>
  <si>
    <t>Microfibra STABILO Point 88 Damasco</t>
  </si>
  <si>
    <t>Microfibra STABILO Point 88 Carne Oscuro</t>
  </si>
  <si>
    <t>Microfibra STABILO Point 88 Bermellón Pálido</t>
  </si>
  <si>
    <t>Microfibra STABILO Point 88 Ultramar</t>
  </si>
  <si>
    <t>Microfibra STABILO Point 88 Verde Claro</t>
  </si>
  <si>
    <t>Microfibra STABILO Point 88 Verde</t>
  </si>
  <si>
    <t>Microfibra STABILO Point 88 Azul Oscuro</t>
  </si>
  <si>
    <t>Microfibra STABILO Point 88 Verde Hoja</t>
  </si>
  <si>
    <t>Microfibra STABILO Point 88 Amarillo</t>
  </si>
  <si>
    <t>Microfibra STABILO Point 88 Marrón</t>
  </si>
  <si>
    <t>Microfibra STABILO Point 88 Negro</t>
  </si>
  <si>
    <t>Microfibra STABILO Point 88 Azul Turquesa</t>
  </si>
  <si>
    <t>Microfibra STABILO Point 88 Verde Pino</t>
  </si>
  <si>
    <t>Microfibra STABILO Point 88 Naranja</t>
  </si>
  <si>
    <t>Microfibra STABILO Point 88 Violeta</t>
  </si>
  <si>
    <t>Microfibra STABILO Point 88 Azul Celeste</t>
  </si>
  <si>
    <t>Microfibra STABILO Point 88 Lila</t>
  </si>
  <si>
    <t>Microfibra STABILO Point 88 Ocre Oscuro</t>
  </si>
  <si>
    <t>Microfibra STABILO Point 88 Gris Claro</t>
  </si>
  <si>
    <t>Microfibra STABILO Point 88 Gris Oscuro</t>
  </si>
  <si>
    <t>Microfibras EZCO Surtido x10u. x0.4mm.</t>
  </si>
  <si>
    <t>Microfibras EZCO Surtido x5u.</t>
  </si>
  <si>
    <t>Roller MOOVING Silky Pastel Surtido x5u.</t>
  </si>
  <si>
    <t xml:space="preserve">RESALTADORES </t>
  </si>
  <si>
    <t>Resaltador CRAYOLA Erasable xu.</t>
  </si>
  <si>
    <t>Resaltador CRAYÓN SIPA Chato Celeste xu.</t>
  </si>
  <si>
    <t>Resaltador FABER-CASTELL T46 Amarillo</t>
  </si>
  <si>
    <t>Resaltador FABER-CASTELL T46 Celeste</t>
  </si>
  <si>
    <t>Resaltador FABER-CASTELL T46 Naranja</t>
  </si>
  <si>
    <t>Resaltador FABER Pastel Azul Ultramarino</t>
  </si>
  <si>
    <t>Resaltador FABER Textliner 46 Pastel Celeste</t>
  </si>
  <si>
    <t>Resaltador FABER Textliner 46 Pastel Durazno</t>
  </si>
  <si>
    <t>Resaltador FABER Textliner 46 Pastel Lila</t>
  </si>
  <si>
    <t>Resaltador FABER Textliner 46 Pastel Rosa</t>
  </si>
  <si>
    <t>Resaltador FABER Textliner 46 Pastel Turquesa</t>
  </si>
  <si>
    <t>Resaltador Faber T46 Pastel Vainilla xu.</t>
  </si>
  <si>
    <t>Resaltador FABER T46 Pastel Verde Agua</t>
  </si>
  <si>
    <t>Resaltador FABER-CASTELL T46 Rosa</t>
  </si>
  <si>
    <t>Resaltador FABER-CASTELL T46 Verde</t>
  </si>
  <si>
    <t>Resaltador FABER-CASTELL T49 Amarillo</t>
  </si>
  <si>
    <t>Resaltador FABER-CASTELL T49 Celeste</t>
  </si>
  <si>
    <t>Resaltador FABER-CASTELL T49 Naranja</t>
  </si>
  <si>
    <t>Resaltador FABER-CASTELL T49 Rosa</t>
  </si>
  <si>
    <t>Resaltador FABER-CASTELL T49 Verde</t>
  </si>
  <si>
    <t>Resaltador LIGHTER Fine Amarillo Fluo xu.</t>
  </si>
  <si>
    <t>Resaltador LIGHTER Fine Amarillo Pastel xu.</t>
  </si>
  <si>
    <t>Resaltador LIGHTER Fine Beige Retro Pastel xu.</t>
  </si>
  <si>
    <t>Resaltador LIGHTER Fine Celeste Cielo Pastel xu.</t>
  </si>
  <si>
    <t>Resaltador LIGHTER Fine Azul Fluo xu.</t>
  </si>
  <si>
    <t>Resaltador LIGHTER Fine Celeste Pastel xu.</t>
  </si>
  <si>
    <t>Resaltador FILGO Lighter Fine Esmeralda xu.</t>
  </si>
  <si>
    <t>Resaltador LIGHTER Fine Gris Retro Pastel xu.</t>
  </si>
  <si>
    <t>Resaltador FILGO Lighter Fine Lila</t>
  </si>
  <si>
    <t>Resaltador LIGHTER Fine Lima Retro Pastel xu.</t>
  </si>
  <si>
    <t>Resaltador FILGO Lighter Fine Natural</t>
  </si>
  <si>
    <t>Resaltador LIGHTER Fine Naranja Fluo xu.</t>
  </si>
  <si>
    <t>Resaltador LIGHTER Fine Naranja Pastel xu.</t>
  </si>
  <si>
    <t>Resaltador LIGHTER Fine Rosa Fluo xu.</t>
  </si>
  <si>
    <t>Resaltador LIGHTER Fine Rosa Pastel xu.</t>
  </si>
  <si>
    <t>Resaltador LIGHTER Fine Surtido Pastel Display x6u.</t>
  </si>
  <si>
    <t>Resaltador LIGHTER Fine Verde Fluo xu.</t>
  </si>
  <si>
    <t>Resaltador LIGHTER Fine Verde Pastel xu.</t>
  </si>
  <si>
    <t>Resaltador LIGHTER Fine Verde Soft xu.</t>
  </si>
  <si>
    <t>Resaltador LIGHTER Fine Violeta Pastel xu.</t>
  </si>
  <si>
    <t>Resaltador GIOTTO Emphasis Amarillo xu.</t>
  </si>
  <si>
    <t>Resaltadores MAPED Flúo Amarillo</t>
  </si>
  <si>
    <t>Resaltadores MAPED Flúo Naranja</t>
  </si>
  <si>
    <t>Resaltadores MAPED Flúo Verde</t>
  </si>
  <si>
    <t>Resaltador MOOVING Chic x5u.</t>
  </si>
  <si>
    <t>Resaltador MOOVING Pastel Pwr Surtido x5u.</t>
  </si>
  <si>
    <t>Resaltadores MOOVING Gel x4u.</t>
  </si>
  <si>
    <t>Resaltador MOOVING Glitter x4u.</t>
  </si>
  <si>
    <t>Resaltador FILGO Multilighter Doble Candy Estuche x4u.</t>
  </si>
  <si>
    <t>Resaltador FILGO Multilighter Doble Essential Estuche x4u.</t>
  </si>
  <si>
    <t>Resaltador FILGO Multilighter Doble Fun Estuche x20u.</t>
  </si>
  <si>
    <t>Resaltador FILGO Multilighter Doble Galaxy Estuche x4u.</t>
  </si>
  <si>
    <t>Resaltador FILGO Multilighter Doble Pastel Estuche x10u.</t>
  </si>
  <si>
    <t>Resaltador FILGO Multilighter Doble Punta Fluo Estuche x4u.</t>
  </si>
  <si>
    <t>Resaltador FILGO Multilighter Doble Surtido Estuche x48u.</t>
  </si>
  <si>
    <t>Resaltador FLASH Pastel Aqua xu.</t>
  </si>
  <si>
    <t>Resaltador FLASH Pastel Durazno xu.</t>
  </si>
  <si>
    <t>Resaltador FLASH Pastel LAVANDA xu.</t>
  </si>
  <si>
    <t>Resaltador FLASH Pastel Menta xu.</t>
  </si>
  <si>
    <t>Resaltador FLASH Rosa xu.</t>
  </si>
  <si>
    <t>Resaltador TOYO Pocket x5u.</t>
  </si>
  <si>
    <t>Resaltador SAKURA Amarillo Pastel</t>
  </si>
  <si>
    <t>Resaltador SAKURA Naranja Pastel</t>
  </si>
  <si>
    <t>Resaltador SAKURA Rosa Pastel</t>
  </si>
  <si>
    <t>Resaltador SAKURA Verde Pastel</t>
  </si>
  <si>
    <t>Resaltador SAKURA Ten Verde</t>
  </si>
  <si>
    <t>Resaltador SAKURA Video Amarillo</t>
  </si>
  <si>
    <t>Resaltador SAKURA Video Naranja</t>
  </si>
  <si>
    <t>Resaltador SAKURA Video Rosa</t>
  </si>
  <si>
    <t>Resaltador SAKURA Video Verde</t>
  </si>
  <si>
    <t>Resaltador SIMBALL Pastel Estuche Surtido x6u.</t>
  </si>
  <si>
    <t>Resaltador SIMBALL Pastel Celeste xu.</t>
  </si>
  <si>
    <t>Resaltador SIMBALL Pastel Gris xu.</t>
  </si>
  <si>
    <t>Resaltador SIMBALL Pastel Lila xu.</t>
  </si>
  <si>
    <t>Resaltador SIMBALL Pastel Rosa xu.</t>
  </si>
  <si>
    <t>Resaltador STABILO Pastel Menta</t>
  </si>
  <si>
    <t>Resaltador STABILO Pastel Rosa</t>
  </si>
  <si>
    <t>Resaltador TRABI Fluo 425 x6u.</t>
  </si>
  <si>
    <t>Resaltador TRABI High Texter Surtido x 4u.</t>
  </si>
  <si>
    <t>Resaltador TRABI High Texter Surtido x 8u.</t>
  </si>
  <si>
    <t>Resaltadores TRABI Pastel x 20u. Surtidos</t>
  </si>
  <si>
    <t>Resaltador TRABI Pastel Amarillo xu.</t>
  </si>
  <si>
    <t>Resaltador TRABI Pastel Celeste xu.</t>
  </si>
  <si>
    <t>Resaltador TRABI Pastel xu.Coral (10)</t>
  </si>
  <si>
    <t>Resaltador TRABI Pastel Gris xu.</t>
  </si>
  <si>
    <t>Resaltador TRABI Pastel Naranja xu.</t>
  </si>
  <si>
    <t>Resaltador TRABI Pastel Rosa xu.</t>
  </si>
  <si>
    <t>Resaltador TRABI Pastel Turquesa xu.</t>
  </si>
  <si>
    <t>Resaltador TRABI Pastelxu.Verde</t>
  </si>
  <si>
    <t>Resaltador TRABI Pastel Verde Limon xu.</t>
  </si>
  <si>
    <t>Resaltador TRABI Pastel Violeta xu.</t>
  </si>
  <si>
    <t>Resaltador TRABI Texting Pastel Surtido x10u.(12)</t>
  </si>
  <si>
    <t>Resaltador TRABI Texting Pastel Surtido x6u.</t>
  </si>
  <si>
    <t>Resaltador TRATTO Fino Celeste</t>
  </si>
  <si>
    <t>Resaltador TRATTO Fino Rosa</t>
  </si>
  <si>
    <t>Resaltador TRATTO Video Amarillo xu.</t>
  </si>
  <si>
    <t>Resaltador TRATTO Video Celeste xu.</t>
  </si>
  <si>
    <t>Resaltador TRATTO Video Lila xu.</t>
  </si>
  <si>
    <t>Resaltador TRATTO Video Naranja xu.</t>
  </si>
  <si>
    <t>Resaltador TRATTO Video Pastel Mandarina xu.</t>
  </si>
  <si>
    <t>Resaltador TRATTO Video Rosa xu.</t>
  </si>
  <si>
    <t>Resaltador TRATTO Video Verde xu.</t>
  </si>
  <si>
    <t>Resaltador FABER Textliner 46 Metalico Oro x10u.</t>
  </si>
  <si>
    <t>Resaltador FABER Textliner 46 Metalico Plata x10u.</t>
  </si>
  <si>
    <t>Resaltador FABER Textliner 46 Metalico Rosa x10u.</t>
  </si>
  <si>
    <t>Resaltador FABER Textliner 46 Metalico Rubíes x10u.</t>
  </si>
  <si>
    <t>Resaltador FILGO Lighter Fine Flúo Estuche x36u.</t>
  </si>
  <si>
    <t>Resaltador FILGO Lighter Fine Flúo Estuche x4u.</t>
  </si>
  <si>
    <t>Resaltador FILGO Lighter Fine Pastel Estuche x4u.</t>
  </si>
  <si>
    <t>Resaltador FILGO Lighter Fun Estuche x12u.</t>
  </si>
  <si>
    <t>Resaltador FILGO Lighter Fun Estuche x24u.</t>
  </si>
  <si>
    <t>Resaltador FILGO Text Marker Essential Estuche x4u.</t>
  </si>
  <si>
    <t>Resaltador FILGO Text Marker Pastel Galaxy Estuche x4u.</t>
  </si>
  <si>
    <t>Resaltador TEXT MARKER Pastel Amarillo</t>
  </si>
  <si>
    <t>Resaltador FILGO TEXT MARKER Pastel Beige Retro</t>
  </si>
  <si>
    <t>Resaltador TEXT MARKER Pastel Celeste Cielo</t>
  </si>
  <si>
    <t>Resaltador TEXT MARKER Pastel Celeste</t>
  </si>
  <si>
    <t>Resaltador TEXT MARKER Pastel Gris</t>
  </si>
  <si>
    <t>Resaltador FILGO TEXT MARKER Pastel Lima Retro</t>
  </si>
  <si>
    <t>Resaltador FILGO TEXT MARKER Pastel Naranja</t>
  </si>
  <si>
    <t>Resaltador TEXT MARKER Pastel Rosa</t>
  </si>
  <si>
    <t>Resaltador TEXT MARKER Pastel Verde</t>
  </si>
  <si>
    <t>Resaltador TEXT MARKER Pastel Violeta</t>
  </si>
  <si>
    <t>Resaltador TRABI High Texter Celeste x10u.</t>
  </si>
  <si>
    <t>Resaltador TRABI High Texter Rojo x10u.</t>
  </si>
  <si>
    <t>Resaltadores X-FLOW Punta Biselada Color Amarillo xu.</t>
  </si>
  <si>
    <t>Resaltadores X-FLOW Punta Biselada Color Naranja xu.</t>
  </si>
  <si>
    <t>Resaltadores SHARPIE S-Note x24u.</t>
  </si>
  <si>
    <t xml:space="preserve">SACAPUNTAS, TIJERAS Y ART. DE CORTE </t>
  </si>
  <si>
    <t>Base de Goma para Corte 23 x 19cm.</t>
  </si>
  <si>
    <t>Base de Goma para Corte Rafer A4 30x22cm.</t>
  </si>
  <si>
    <t>Base de Goma para Corte RAFER A3</t>
  </si>
  <si>
    <t>Cizalla MAPED A4 Universal T3206 para 6h.</t>
  </si>
  <si>
    <t>Cuchilla para Guillotina MAPED xu.</t>
  </si>
  <si>
    <t>Cutter HOBBY Chico xu.</t>
  </si>
  <si>
    <t>Cutter HOBBY Grande xu.</t>
  </si>
  <si>
    <t>Cutter MARTIZ Metálico 18mm. xu.</t>
  </si>
  <si>
    <t>Trincheta LIBESA Cuerpo De PVC con Traba de Seguridad Con Grip De Goma x18mm.</t>
  </si>
  <si>
    <t>Trincheta LIBESA Cuerpo De PVC con Traba de Seguridad Con Grip De Goma x9mm.</t>
  </si>
  <si>
    <t>Cutter MAPED Plastico x18mm.</t>
  </si>
  <si>
    <t>Cutter MAPED Plastico x9mm.</t>
  </si>
  <si>
    <t>Cutter ZENOA x18mm.</t>
  </si>
  <si>
    <t>Cutter MARTIZ Metálico 9mm. xu.</t>
  </si>
  <si>
    <t>Cutter ONIX Plástico x18mm.</t>
  </si>
  <si>
    <t>Guillotina MAPED A4 Universal con Palanca G3208</t>
  </si>
  <si>
    <t>Guillotina MAPED Precise Cut para Cortar 5h. x80g.</t>
  </si>
  <si>
    <t>Regla MAPED Twist´n Pulse x15cm.</t>
  </si>
  <si>
    <t>Repuesto De Trincheta Grande x18mm. x10u.</t>
  </si>
  <si>
    <t>Repuesto Cutter Chico x9mm. x10u.</t>
  </si>
  <si>
    <t>Sacapuntas MAPED Advanced Metal xu.</t>
  </si>
  <si>
    <t>Sacapuntas MAPED Boogy con Depósito xu.</t>
  </si>
  <si>
    <t>Sacapuntas MAPED Boogy x3u.</t>
  </si>
  <si>
    <t>Sacapuntas MAPED Boogy x75u.</t>
  </si>
  <si>
    <t>Sacapuntas MAPED Boogy 2 Filos x2u.</t>
  </si>
  <si>
    <t>Sacapuntas MAPED Bulbo</t>
  </si>
  <si>
    <t>Sacapunta Maped Clean xu.</t>
  </si>
  <si>
    <t>Sacapunta MAPED Color'peps 2 Orificios xu.</t>
  </si>
  <si>
    <t>Sacapuntas MAPED Croc-Croc Pote xu.</t>
  </si>
  <si>
    <t>Sacapuntas MAPED Croc-Croc Sapito Pote xu.</t>
  </si>
  <si>
    <t>Sacapuntas MAPED Elements xu.</t>
  </si>
  <si>
    <t>Sacapuntas MAPED I-gloo 2 Filos xu.</t>
  </si>
  <si>
    <t>Sacapuntas MAPED I-gloo xu.</t>
  </si>
  <si>
    <t>Sacapuntas MAPED Metal x20u.</t>
  </si>
  <si>
    <t>Sacapuntas MAPED Satélite xu.</t>
  </si>
  <si>
    <t>Sacapuntas MAPED Boogy Blister</t>
  </si>
  <si>
    <t>Sacapuntas MAPED Metal Design 1 Orificio</t>
  </si>
  <si>
    <t>Sacapuntas MAPED Metal Design 2 Orificios</t>
  </si>
  <si>
    <t>Sacapuntas MAPED Satélite Color Plata xu.</t>
  </si>
  <si>
    <t>Sacapuntas MAPED Vivo Monster xu.</t>
  </si>
  <si>
    <t>Sacapuntas MAPED Vivo Pastel xu.</t>
  </si>
  <si>
    <t>Sacapuntas SIMBALL Metálico xu.</t>
  </si>
  <si>
    <t>Tijera EZCO Eterna x17cm.</t>
  </si>
  <si>
    <t>Tijera EZCO Escolar Basic x10cm.</t>
  </si>
  <si>
    <t>Tijera IBICO Artistica IBI-CRAFT xu.N°08</t>
  </si>
  <si>
    <t>Tijera con Forma Zig-Zag x16.5cm.</t>
  </si>
  <si>
    <t>Tijera IBICO Escolar Punta Redonda 13cmxu.(24)</t>
  </si>
  <si>
    <t>Tijera IBICO Formas Ibi-Craft Surtidas xu. (12-240)</t>
  </si>
  <si>
    <t>Tijera EZCO Innova x18cm.</t>
  </si>
  <si>
    <t>Tijera MAPED Crea Cut x1 Corte</t>
  </si>
  <si>
    <t>Tijera MAPED Reflex 3D x13cm.</t>
  </si>
  <si>
    <t>Tijera MAPED Essentials Color x21cm.</t>
  </si>
  <si>
    <t>Tijera MAPED Eco Essentials x17cm. Azul</t>
  </si>
  <si>
    <t>Tijera MAPED Essentials Soft 13cm.</t>
  </si>
  <si>
    <t>Tijera MAPED Essentials para Zurdos 13cm.</t>
  </si>
  <si>
    <t>Tijera MAPED Essentials x17cm.</t>
  </si>
  <si>
    <t>Tijera MAPED Essentials x21cm.</t>
  </si>
  <si>
    <t>Tijera MAPED Kidcut Security x12cm.</t>
  </si>
  <si>
    <t>Tijera MAPED Koopy (osito) x13cm.</t>
  </si>
  <si>
    <t>Tijera MAPED Zenoa Fit x13cm.</t>
  </si>
  <si>
    <t>Tijera MAPED Zenoa Fit x15cm.</t>
  </si>
  <si>
    <t>Tijera MAPED Advanced x18cm.</t>
  </si>
  <si>
    <t>Tijera MAPED Advanced x21cm.</t>
  </si>
  <si>
    <t>Tijera PIZZINI Mio Soft Zurdo x12cm.</t>
  </si>
  <si>
    <t>Tijera PIZZINI Mio Soft x12cm.</t>
  </si>
  <si>
    <t>Tijera PIZZINI x15cm.</t>
  </si>
  <si>
    <t>Tijera SIMBALL Confort x18cm.</t>
  </si>
  <si>
    <t xml:space="preserve">STICKERS </t>
  </si>
  <si>
    <t>Stickers Varios</t>
  </si>
  <si>
    <t xml:space="preserve">RESMAS Y FORMULARIOS CONTINUOS </t>
  </si>
  <si>
    <t>Formulario Fiscal HÚSARES Duplicado Color 12 x 24cm.</t>
  </si>
  <si>
    <t>Formulario Contínuo HÚSARES 3125 12 x 25cm.</t>
  </si>
  <si>
    <t>Formulario Contínuo HÚSARES 3128 Pleca 6</t>
  </si>
  <si>
    <t>Resma 4 Colores x100h. x75g.</t>
  </si>
  <si>
    <t>Resma AUTOR A3 x80g.</t>
  </si>
  <si>
    <t>Resma AUTOR A4 x500h. x75g.</t>
  </si>
  <si>
    <t>Resma AUTOR A4 x70g.</t>
  </si>
  <si>
    <t>Resma AUTOR A4 x75g.</t>
  </si>
  <si>
    <t>Resma AUTOR A4 x80g.</t>
  </si>
  <si>
    <t>Resma AUTOR A4 Amarillo x80g. x250h.</t>
  </si>
  <si>
    <t>Resma AUTOR A4 x80g. x250h.</t>
  </si>
  <si>
    <t>Resma AUTOR A4 Celeste x80g. x250h.</t>
  </si>
  <si>
    <t>Resma AUTOR A4 Rosa x80g. x250h.</t>
  </si>
  <si>
    <t>Resma AUTOR A4 Verde x80g. x250h.</t>
  </si>
  <si>
    <t>Resma AUTOR A4 Multifunción x90g. x500h.</t>
  </si>
  <si>
    <t>Resma AUTOR Carta x500h. x75g.</t>
  </si>
  <si>
    <t>Resma AUTOR Carta x75g.</t>
  </si>
  <si>
    <t>Resma AUTOR Carta x80g.</t>
  </si>
  <si>
    <t>Resma AUTOR Oficio x75g.</t>
  </si>
  <si>
    <t>Resma AUTOR Oficio x80g.</t>
  </si>
  <si>
    <t>Resma LEDESMA NAT A4 x75g.</t>
  </si>
  <si>
    <t>Resma LUMA A4 Multicolor x100h.</t>
  </si>
  <si>
    <t>Resma LUMA Oficio Multicolor x100h.</t>
  </si>
  <si>
    <t>Resma MEDORO A4x 200g. x 10 Hojas Azul</t>
  </si>
  <si>
    <t>Resma MEDORO A4x 200g. x 10 Hojas Gris Oscuro</t>
  </si>
  <si>
    <t>Resma MEDORO A4x 200g. x 10 Hojas Maiz</t>
  </si>
  <si>
    <t>Resma MEDORO A4x 200g. x 10 Hojas Naranja</t>
  </si>
  <si>
    <t>Resma MEDORO A4x 200g. x 10 Hojas Verde</t>
  </si>
  <si>
    <t>Resma MEDORO A4x 200g. x 10 Hojas Violeta</t>
  </si>
  <si>
    <t>Resma MILENIUM A4x 120g. x25 Hojas</t>
  </si>
  <si>
    <t>Resma PUNAX A4 x75g.</t>
  </si>
  <si>
    <t>Resma ROMANI 44 x 32cm. x10h.</t>
  </si>
  <si>
    <t>Resma ROMANI 50 x 35cm. x10h.</t>
  </si>
  <si>
    <t>Resma ROMANI A3 29,7 x 42cm. x10h.</t>
  </si>
  <si>
    <t>Resma VISION 22 x 34cm. x70g.</t>
  </si>
  <si>
    <t>Resma VISION Oficio Amarillo 22 x 34cm. x70g.</t>
  </si>
  <si>
    <t>Resma VISION Oficio Rosa 22 x 34cm. x70g.</t>
  </si>
  <si>
    <t>Resma VISION Oficio Verde 22 x 34cm. x70g.</t>
  </si>
  <si>
    <t>Resma LUMA Oficio Celeste x70g.</t>
  </si>
  <si>
    <t xml:space="preserve">CUADERNOS ESPIRALADOS </t>
  </si>
  <si>
    <t>cuaderno LAPRIDA ab7 tradicional 21x27 60h cuadriculado</t>
  </si>
  <si>
    <t>cuaderno LAPRIDA ab7 tradicional 21x27 60h rallado</t>
  </si>
  <si>
    <t>Cuaderno + Caña Tapa Polipropileno Cuadriculado 22 x 29cm. x84h.</t>
  </si>
  <si>
    <t>Cuaderno + Caña Tapa Polipropileno Rayado 22 x 29cm. x84h.</t>
  </si>
  <si>
    <t>Cuaderno MOOVING A4 ANIMAL ART Tapa Dura con Espiral Rayado x120h.</t>
  </si>
  <si>
    <t>Cuaderno MOOVING A4 Kawaii Tapa Dura con Espiral Rayado x120h.</t>
  </si>
  <si>
    <t>Cuaderno ALFA A4 Fantasia con Espiral Rayado x 120 hojas</t>
  </si>
  <si>
    <t>Cuaderno ALFA A5 Fantasia con Espiral Rayado x 120 hojas</t>
  </si>
  <si>
    <t>Cuaderno ALFA A6 Fantasia con Espiral Rayado x 120 hojas</t>
  </si>
  <si>
    <t>Cuaderno ALFA con Espiral Cuadriculado 16 x 21cm. x42h.</t>
  </si>
  <si>
    <t>Cuaderno ALFA con Espiral Rayado 16 x 21cm. x42h.</t>
  </si>
  <si>
    <t>Cuaderno ALFA con Espiral Cuadriculado 16 x 21cm. x84h.</t>
  </si>
  <si>
    <t>Cuaderno ALFA con Espiral Rayado 16 x 21cm. x84h.</t>
  </si>
  <si>
    <t>Cuaderno AMERICA De Gatitos 21x29,7cm. x80h. Rayado</t>
  </si>
  <si>
    <t>Cuaderno AMERICA Nos 21x29,7cm. x80h. Cuadriculado</t>
  </si>
  <si>
    <t>Cuaderno AMERICA Nos 21x29,7cm. x80h. Rayado</t>
  </si>
  <si>
    <t>Cuaderno ARTE B&amp;W Rayado 16X21cm. x80h.</t>
  </si>
  <si>
    <t>Cuaderno ARTE Bloom Tapa Semi Rígida Rayado Varios Colores 16 x 21cm. x80h.</t>
  </si>
  <si>
    <t>Cuaderno ARTE Bussiness Cuadriculado 16 x 21cm. x120h.</t>
  </si>
  <si>
    <t>Cuaderno ARTE Bussiness Rayado 16 x 21cm. x120h.</t>
  </si>
  <si>
    <t>Cuaderno ARTE Dúo Tapa de Polipropileno Cuadriculado 21 x 29,7cm. x40h.</t>
  </si>
  <si>
    <t>Cuaderno ARTE Dúo Tapa de Polipropileno Rayado Varios Colores 21 x 29,7cm. x80h.</t>
  </si>
  <si>
    <t>Cuaderno ARTE Escocés Rayado 21 x 29,7cm. x80h.</t>
  </si>
  <si>
    <t>Cuaderno ARTE Escocés Cuadriculado 21 x 29,7cm. x80h.</t>
  </si>
  <si>
    <t>Cuaderno ARTE Minimalista Rayado 21 x 29,7cm. x80h.</t>
  </si>
  <si>
    <t>Cuaderno ARTE Nordico Rayado 29x7cm. x120h.</t>
  </si>
  <si>
    <t>Cuaderno ARTE Nordico Cuadriculado 16 x 21cm. x120h.</t>
  </si>
  <si>
    <t>Cuaderno ARTE Signo Tapa de Polipropileno Azul Cuadriculado 21 x 29,7cm. x80h.</t>
  </si>
  <si>
    <t>Cuaderno ARTE Signo Tapa de Polipropileno Rojo Rayado 21 x 29,7cm. x80h.</t>
  </si>
  <si>
    <t>Cuaderno ASAMBLEA Paisajes de Playa Cuadriculado 21 x 29,7cm. x80h. x6u.</t>
  </si>
  <si>
    <t>Cuaderno ASAMBLEA Viajes Cuadriculado 21 x 29,7cm. x80h.</t>
  </si>
  <si>
    <t>Cuaderno ASAMBLEA Paisajes de Playa Rayado 21 x 29,7cm. x80h. x6u.</t>
  </si>
  <si>
    <t>Cuaderno ASAMBLEA Viajes Rayado 21 x 29,7cm. x80h. x6u.</t>
  </si>
  <si>
    <t>Cuaderno Espiralado ASAMBLEA Colors x80h. Cuadriculado</t>
  </si>
  <si>
    <t>Cuaderno Espiralado ASAMBLEA Office x80h. Cuadriculado</t>
  </si>
  <si>
    <t>Cuaderno Espiralado ASAMBLEA Colors x80h. Rayado</t>
  </si>
  <si>
    <t>Cuaderno Espiralado ASAMBLEA Geometrico 3 x80h.</t>
  </si>
  <si>
    <t>Cuaderno Espiralado ASAMBLEA Office x80h. Rayado</t>
  </si>
  <si>
    <t>Cuaderno AVON Cuadriculado 21 x 29,7cm. x84h.</t>
  </si>
  <si>
    <t>Cuaderno AVON Rayado 21 x 29,7cm. x84h.</t>
  </si>
  <si>
    <t>Cuaderno AVON/TRAVEL con Espiral Cuadriculado 16 x 21cm. x46h.</t>
  </si>
  <si>
    <t>Cuaderno AVON con Espiral Rayado 16 x 21cm. x46h.</t>
  </si>
  <si>
    <t>Cuaderno AVON con Espiral Rayado 16 x 21cm. x84h.</t>
  </si>
  <si>
    <t>Cuaderno AVON con Espiral Cuadriculado 16 x 21cm. x84h.</t>
  </si>
  <si>
    <t>Cuaderno CLASSIC Tapa Dura con Espiral Cuadriculado 16 x 21cm. x120h.</t>
  </si>
  <si>
    <t>Cuaderno CLASSIC Metalizado Rayado t/sr 22 x 29cm. x84h</t>
  </si>
  <si>
    <t>Cuaderno CLASSIC Tapa Dura con Espiral Rayado 16 x 21cm. x120h.</t>
  </si>
  <si>
    <t>Cuaderno COLECCIÓN Lunares con Espiral Metalizado Cuadriculado 21 x 27cm. x84h.</t>
  </si>
  <si>
    <t>Cuaderno COLECCIÓN Lunares con Espiral Metalizado Rayado21 x 27cm. x84h.</t>
  </si>
  <si>
    <t>Cuaderno COLECCIÓN Lunares con Espiral Metalizado Liso 21 x 27cm. x84h.</t>
  </si>
  <si>
    <t>Cuaderno A Discos MOOVING LOOP Carta Colors xu.</t>
  </si>
  <si>
    <t>Cuaderno A Discos MOOVING LOOP Carta Harry Potter xu.</t>
  </si>
  <si>
    <t>Cuaderno A Discos MOOVING LOOP Carta Mickey Mouse xu.</t>
  </si>
  <si>
    <t>Cuaderno A Discos MOOVING LOOP Carta Minnie Mouse xu.</t>
  </si>
  <si>
    <t>Cuaderno Espiralado L-DESIGN 22 x 29cm. x80h. Cuadriculado</t>
  </si>
  <si>
    <t>Cuaderno Espiralado L-DESIGN 22 x 29cm. x80h. Rayado</t>
  </si>
  <si>
    <t>Cuaderno Espiralado TRIUNFANTE Lettering A4 x80h. Rayado</t>
  </si>
  <si>
    <t>Cuaderno Espiralado TRIUNFANTE Monocromo A4 x80h. Rayado</t>
  </si>
  <si>
    <t>Cuaderno Espiralado TRIUNFANTE Patterns A4 x80h. Rayado</t>
  </si>
  <si>
    <t>Cuaderno ESSENCIAL Turquesa Cuadriculado 21 x 29,7cm. x84h.</t>
  </si>
  <si>
    <t>Cuaderno ESSENCIAL Turquesa Rayado 21 x 29,7cm. x84h.</t>
  </si>
  <si>
    <t>Cuaderno ESSENCIAL Amarillo Cuadriculado 21 x 29,7cm. x84h.</t>
  </si>
  <si>
    <t>Cuaderno ESSENCIAL Amarillo Rayado 21 x 29,7cm. x84h.</t>
  </si>
  <si>
    <t>Cuaderno ESSENCIAL Cristal Liso 21 x 29,7cm. x84h.</t>
  </si>
  <si>
    <t>Cuaderno ESSENCIAL Rojo Cuadriculado 21 x 29,7cm. x84h.</t>
  </si>
  <si>
    <t>Cuaderno ESSENCIAL Rojo Rayado 21 x 29,7cm. x84h.</t>
  </si>
  <si>
    <t>Cuaderno ESSENCIAL Verde Cuadriculado 21 x 29,7cm. x84h.</t>
  </si>
  <si>
    <t>Cuaderno ESSENCIAL Verde Rayado 21 x 29,7cm. x84h.</t>
  </si>
  <si>
    <t>Cuaderno ESSENCIAL Violeta Cuadriculado 21 x 29,7cm. x84h.</t>
  </si>
  <si>
    <t>Cuaderno ESSENCIAL Violeta Rayado 21 x 29,7cm. x84h.</t>
  </si>
  <si>
    <t>Cuaderno ESSENCIAL Azul Cuadriculado 21 x 29,7cm. x84h.</t>
  </si>
  <si>
    <t>Cuaderno ESSENCIAL Azul Rayado 21 x 29,7cm. x84h.</t>
  </si>
  <si>
    <t>Cuaderno ESSENCIAL Cristal Cuadriculado 21 x 29,7cm. x84h.</t>
  </si>
  <si>
    <t>Cuaderno ESSENCIAL Cristal Rayado 21 x 29,7cm. x84h.</t>
  </si>
  <si>
    <t>Cuaderno ESSENTIAL con Espiral Rayado 16 x 21cm. x120h.</t>
  </si>
  <si>
    <t>Cuaderno EXECUTIVE Tapa de Polipropileno Azul Cuadriculado 22 x 29cm. x84h.</t>
  </si>
  <si>
    <t>Cuaderno EXECUTIVE Ledesma Cuadriculado 21 x 29,7cm. x84h.</t>
  </si>
  <si>
    <t>Cuaderno EXECUTIVE Tapa de Polipropileno Azul Rayado 22 x 29cm. x84h.</t>
  </si>
  <si>
    <t>Cuaderno EXECUTIVE Ledesma Rayado 21 x 29,7cm. x84h.</t>
  </si>
  <si>
    <t>Cuaderno EXECUTIVE Tapa de Polipropileno Bordó Rayado 22 x 29cm. x84h.</t>
  </si>
  <si>
    <t>Cuaderno EXECUTIVE con Espiral Cuadriculado 16 x 21cm. x120h.</t>
  </si>
  <si>
    <t>Cuaderno EXECUTIVE con Espiral Rayado 16 x 21cm. x120h.</t>
  </si>
  <si>
    <t>Cuaderno ÉXITO Lunares Metalizadas con Espiral Rayado 16 x 21cm. x84h.</t>
  </si>
  <si>
    <t>Cuaderno ÉXITO Lunares Metalizadas con Espiral Liso 16 x 21cm. x84h.</t>
  </si>
  <si>
    <t>Cuaderno ÉXITO Lunares Metalizados con Espiral Rayado 22 x 29cm. x84h.</t>
  </si>
  <si>
    <t>Cuaderno ÉXITO Colegial Forrado Azul Rayado 21 x 27cm. x100h.</t>
  </si>
  <si>
    <t>Cuaderno ÉXITO Colegial Forrado Rojo Rayado 21 x 27cm. x100h.</t>
  </si>
  <si>
    <t>Cuaderno ÉXITO Colegial Forrado Verde Rayado 21 x 27cm. x100h.</t>
  </si>
  <si>
    <t>Cuaderno EXITO Colegial Forrado Cuadriculado 21 x 27cm. x60h. Azul</t>
  </si>
  <si>
    <t>Cuaderno EXITO Colegial Forrado Rojo Cuadriculado 21 x 27cm. x60h.</t>
  </si>
  <si>
    <t>Cuaderno EXITO Colegial Forrado Cuadriculado 21x27x60h Verde</t>
  </si>
  <si>
    <t>Cuaderno ÉXITO Colegial Forrado Amarillo Rayado 21 x 27cm. x60h.</t>
  </si>
  <si>
    <t>Cuaderno ÉXITO Colegial Forrado Azul Rayado 21 x 27cm. x60h.</t>
  </si>
  <si>
    <t>Cuaderno ÉXITO Colegial Forrado Lila Rayado 21 x 27cm. x60h.</t>
  </si>
  <si>
    <t>Cuaderno ÉXITO Colegial Forrado Naranja Rayado 21 x 27cm. x60h.</t>
  </si>
  <si>
    <t>Cuaderno ÉXITO Colegial Forrado Rojo Rayado 21 x 27cm. x60h.</t>
  </si>
  <si>
    <t>Cuaderno ÉXITO Colegial Forrado Rosa Rayado 21 x 27cm. x60h.</t>
  </si>
  <si>
    <t>Cuaderno ÉXITO Colegial Forrado Turquesa Rayado 21 x 27cm. x60h.</t>
  </si>
  <si>
    <t>Cuaderno ÉXITO Colegial Forrado Verde Rayado 21 x 27cm. x60h.</t>
  </si>
  <si>
    <t>Cuaderno ÉXITO Colegial Forrado Verde Manzana Rayado 21 x 27cm. x60h.</t>
  </si>
  <si>
    <t>Cuaderno ÉXITO Colegial E7 con Espiral Cuadriculado 22 x 28cm. x60h.</t>
  </si>
  <si>
    <t>Cuaderno ÉXITO Colegial E7 con Espiral Rayado 22 x 28cm. x60h.</t>
  </si>
  <si>
    <t>Cuaderno ÉXITO Colegial Fantasía Rayado 21 x 27cm. x60h.</t>
  </si>
  <si>
    <t>Cuaderno Colouring Teens A4x40 Hojas Rayado Surtido</t>
  </si>
  <si>
    <t>Cuaderno Metro A4 x40 Hojas Rayado</t>
  </si>
  <si>
    <t>Cuaderno Tenderness A4 x40 Hojas Rayado</t>
  </si>
  <si>
    <t>Cuaderno ILLUSION Tapa de Polipropileno Cuadriculado 21 x 29,7cm. x80h.</t>
  </si>
  <si>
    <t>Cuaderno LEDESMA BIO 16x21 Tapa Plastica x120hj.</t>
  </si>
  <si>
    <t>Cuaderno LEDESMA NAT 21x27cm. x80h. Cuadriculadas</t>
  </si>
  <si>
    <t>Cuaderno LEDESMA NAT 21x27cm. x80h. Rayadas</t>
  </si>
  <si>
    <t>Cuaderno Licencia Golden Rose Tapa Dura con Espiral 16 x21cm. x80h.</t>
  </si>
  <si>
    <t>Cuaderno Licencia Las Oreiro Tapa Dura con Espiral 16 x 21cm. x80h.</t>
  </si>
  <si>
    <t>Cuaderno Licencia Tropical Tapa Dura con Espiral 16 x 21cm. x80h.</t>
  </si>
  <si>
    <t>Cuaderno LÍNEA Cuadriculado 16 x 29,7cm. x84h.</t>
  </si>
  <si>
    <t>Cuaderno LÍNEA Rayado 16 x 29,7cm. x84h.</t>
  </si>
  <si>
    <t>Cuaderno M.APUNTES Milenaria 21 x 29,7cm.x80h. Cuadriculado</t>
  </si>
  <si>
    <t>Cuaderno Licencia Camaron Brujo Tapa Dura con Espiral 16 x 21cm. x80h.</t>
  </si>
  <si>
    <t>Cuaderno MOOVING Kawaii Tapa Dura con Espiral 16 x 21cm. x80h.</t>
  </si>
  <si>
    <t>Cuaderno MOOVING Como Quieres Tapa Dura con Espiral 16 x 21cm. x80h.</t>
  </si>
  <si>
    <t>Cuaderno LEDESMA NAT con Espiral Cuadriculado 22x29cm. x70h.</t>
  </si>
  <si>
    <t>Cuaderno LEDESMA NAT con Espiral Rayado 22x29cm. x70h.</t>
  </si>
  <si>
    <t>Cuaderno Índice NORTE con Espiral x45h. "Diseños Indistintos"</t>
  </si>
  <si>
    <t>Cuaderno Índice NORTE con Espiral x84h.</t>
  </si>
  <si>
    <t>Cuaderno PPR Pastel Universitario Rayado x50h.</t>
  </si>
  <si>
    <t>Cuaderno PPR Frida Kahlo Universitario Rayado x50h.</t>
  </si>
  <si>
    <t>Cuaderno PPR Avengers Universitario Rayado x50h.</t>
  </si>
  <si>
    <t>Cuaderno PPR Boca Universitario Rayado x50h.</t>
  </si>
  <si>
    <t>Cuaderno PPR Cachorros Universitario Rayado x50h.</t>
  </si>
  <si>
    <t>Cuaderno PPR RIVER Universitario Rayado x50h.</t>
  </si>
  <si>
    <t>Cuaderno PPR StarWars Universitario Rayado x50h.</t>
  </si>
  <si>
    <t>Cuaderno ABC Rivadavia con Espiral Azul Cuadriculado 21 x 27cm. x60h.</t>
  </si>
  <si>
    <t>Cuaderno ABC Rivadavia con Espiral Azul Rayado 21 x 27cm. x60h.</t>
  </si>
  <si>
    <t>Cuaderno ABC Rivadavia con Espiral Rojo Cuadriculado 21 x 27cm. x60h.</t>
  </si>
  <si>
    <t>Cuaderno ABC Rivadavia con Espiral Rojo Rayado 21 x 27cm. x60h.</t>
  </si>
  <si>
    <t>Cuaderno ABC Rivadavia con Espiral Verde Cuadriculado 21 x 27cm. x60h.</t>
  </si>
  <si>
    <t>Cuaderno ABC Rivadavia con Espiral Verde Rayado 21 x 27cm. x60h.</t>
  </si>
  <si>
    <t>Cuaderno ABC Rivadavia con Espira Cuadriculado 21 x 27cm. x100h.</t>
  </si>
  <si>
    <t>Cuaderno ABC Rivadavia con Espira Rayado 21 x 27cm. x100h.</t>
  </si>
  <si>
    <t>Cuaderno ABC Rivadavia con Espiral Cuadriculado 21 x 27cm. x60h.</t>
  </si>
  <si>
    <t>Cuaderno ABC Rivadavia con Espiral Rayado 21 x 27cm. x60h.</t>
  </si>
  <si>
    <t>Cuaderno MIS APUNTES TRAVEL 29,7 150h cuadriculado</t>
  </si>
  <si>
    <t>Cuaderno MIS APUNTES TRAVEL 29,7 150h rayadas</t>
  </si>
  <si>
    <t>Cuaderno TRIUNFANTE A4 con Espiral Cosmopolitas x120h. Rayadas</t>
  </si>
  <si>
    <t>Cuaderno TRIUNFANTE A4 Con Espiral x 120h. Rayadas Fantasía</t>
  </si>
  <si>
    <t>Cuaderno TRIUNFANTE A4 con Espiral Mandalas x120h. Rayadas</t>
  </si>
  <si>
    <t>Cuaderno TRIUNFANTE A4 con Espiral Pop x120h. Rayadas</t>
  </si>
  <si>
    <t>Cuaderno TRIUNFANTE A4 Con Espiral x120h. Rayadas Urbano</t>
  </si>
  <si>
    <t>Cuaderno TRIUNFANTE A4 con Espiral x80h. Rayadas Café</t>
  </si>
  <si>
    <t>Cuaderno TRIUNFANTE A4 con Espiral x80h. Rayadas Rose l</t>
  </si>
  <si>
    <t>Cuaderno TRIUNFANTE A4 con Espiral x80h. Rayadas Rose ll</t>
  </si>
  <si>
    <t>Cuaderno TRIUNFANTE A5 con Espiral x120h. Rayadas Colores Surtidos</t>
  </si>
  <si>
    <t>Cuaderno TRIUNFANTE A5 Con Espiral x 120 Hojas Rayadas Café</t>
  </si>
  <si>
    <t>Cuaderno TRIUNFANTE A5 con Espiral Collage x120h. Rayadas</t>
  </si>
  <si>
    <t>Cuaderno TRIUNFANTE A5 con Espiral Collage x120h. Rayadas Fantasía</t>
  </si>
  <si>
    <t>Cuaderno TRIUNFANTE A5 con Espiral Mandalas x 120h. Rayadas</t>
  </si>
  <si>
    <t>Cuaderno TRIUNFANTE A5 con Espiral Collage x120h. Rayadas Urbano</t>
  </si>
  <si>
    <t>Cuaderno TRIUNFANTE A5 con Espiral Collage x80h. Rayadas Glitter</t>
  </si>
  <si>
    <t>Cuaderno Espiralado TRIUNFANTE Cafe 21x27cm. x60h. Rayado</t>
  </si>
  <si>
    <t>Cuaderno Espiralado TRIUNFANTE Clásico Cuadros Azul A5 x100h. Rayado</t>
  </si>
  <si>
    <t>Cuaderno Espiralado TRIUNFANTE Clásico Cuadros Gris A5 x100h. Rayado</t>
  </si>
  <si>
    <t>Cuaderno Espiralado TRIUNFANTE Clásico Rayas Azul A5 x100h. Rayado</t>
  </si>
  <si>
    <t>Cuaderno Espiralado TRIUNFANTE Clásico Rayas Gris A5 x100h. Rayado</t>
  </si>
  <si>
    <t>Cuaderno Espiralado TRIUNFANTE Collage 21x27cm. x60h. Rayado</t>
  </si>
  <si>
    <t>Cuaderno Espiralado TRIUNFANTE Comic A4 x100h. Rayado</t>
  </si>
  <si>
    <t>Cuaderno Espiralado TRIUNFANTE Crafty A4 x100h. Rayado</t>
  </si>
  <si>
    <t>Cuaderno Espiralado TRIUNFANTE Crafty A5 x100h. Rayado</t>
  </si>
  <si>
    <t>Cuaderno Espiralado TRIUNFANTE Cuadros Rosa A5 x100h. Rayado</t>
  </si>
  <si>
    <t>Cuaderno Espiralado TRIUNFANTE Doodle Super 21x27cm. x100h. Rayado</t>
  </si>
  <si>
    <t>Cuaderno Espiralado TRIUNFANTE Doodle Super 21x27cm. x60h. Cuadriculado</t>
  </si>
  <si>
    <t>Cuaderno Espiralado TRIUNFANTE Fantasia 21x27cm. x60h. Rayado</t>
  </si>
  <si>
    <t>Cuaderno Espiralado TRIUNFANTE Habano Clasico A5 x100h. Rayado</t>
  </si>
  <si>
    <t>Cuaderno Espiralado TRIUNFANTE Habano Rayas A5 x100h. Rayado</t>
  </si>
  <si>
    <t>Cuaderno Espiralado TRIUNFANTE Letras 21x27cm. x100h. Rayado</t>
  </si>
  <si>
    <t>4160540 CUAD.TRIUNFANTE POP 21X27 X60H.= (30)</t>
  </si>
  <si>
    <t>Cuaderno Espiralado TRIUNFANTE Rosa Rayas A5 x100h. Rayado</t>
  </si>
  <si>
    <t>Cuaderno Universitario Licencia Brush con Espiral Rayado x80h.</t>
  </si>
  <si>
    <t>Cuaderno Universitario Licencia Chic con Espiral Cuadriculado x80h.</t>
  </si>
  <si>
    <t>Cuaderno Universitario Licencia Como Quieres... con Espiral Rayado x80h.</t>
  </si>
  <si>
    <t>Cuaderno Universitario Licencia Golden Rose Rayado x80h.</t>
  </si>
  <si>
    <t>Cuaderno Universitario Licencia Kawaii con Espiral Rayado x80h.</t>
  </si>
  <si>
    <t>Cuaderno Universitario Licencia Las Oreiro Rayado x80h.</t>
  </si>
  <si>
    <t>Cuaderno Universitario Licencia Lucky con Espiral Rayado x80h.</t>
  </si>
  <si>
    <t>Cuaderno Universitario Licencia Magnifique con Espiral Rayado x80h.</t>
  </si>
  <si>
    <t>Cuaderno ONIX Black &amp; Pink 22x29 T/F 80hj Ray</t>
  </si>
  <si>
    <t>Cuaderno ONIX Boho Chic 22x29 T/F 80hj Ray</t>
  </si>
  <si>
    <t>Cuaderno ONIX Man 2 22X29 T/D 96hj Rayado</t>
  </si>
  <si>
    <t>Cuaderno ONIX Nature 2 22X29 T/D 96hj Rayado</t>
  </si>
  <si>
    <t>Cuaderno ONIX Rainbow 2 22X29 T/F 80hj Ray</t>
  </si>
  <si>
    <t>Separador MOOVING Nº3 Licencia Golden Rose x6h.</t>
  </si>
  <si>
    <t xml:space="preserve">REPUESTOS </t>
  </si>
  <si>
    <t>Repuesto de Hojas 10 Columnas Nº5</t>
  </si>
  <si>
    <t>Repuesto de Hojas 12 Columnas Nº5 TRIUNFANTE x8h.</t>
  </si>
  <si>
    <t>Repuesto de Hojas 2 Columnas Nº3</t>
  </si>
  <si>
    <t>Repuesto de Hojas 4 Columnas Nº3</t>
  </si>
  <si>
    <t>Repuesto de Hojas de Calcar MIL 28 Nº5 x8h.</t>
  </si>
  <si>
    <t>Repuesto de Hojas de Calcar HEMAPEL Nº3 x8h.</t>
  </si>
  <si>
    <t>Repuesto de Hojas de Calcar HEMAPEL Nº5 x8h.</t>
  </si>
  <si>
    <t>Repuesto de Hojas Canson MIL 28 Blanco Nº3</t>
  </si>
  <si>
    <t>Repuesto de Hojas Canson MIL 28 Blanco Nº5</t>
  </si>
  <si>
    <t>Repuesto de Hojas Canson MIL 28 Blanco Nº6</t>
  </si>
  <si>
    <t>Repuesto de Hojas Canson MIL 28 Color Nº3</t>
  </si>
  <si>
    <t>Repuesto de Hojas Canson MIL 28 Color Nº5</t>
  </si>
  <si>
    <t>Repuesto de Hojas Canson MIL 28 Color Nº6</t>
  </si>
  <si>
    <t>Repuesto de Hojas Canson MIL 28 Negro Nº3</t>
  </si>
  <si>
    <t>Repuesto de Hojas Canson MIL 28 Negro Nº5</t>
  </si>
  <si>
    <t>Repuesto de Hojas Canson MIL 28 Negro Nº6</t>
  </si>
  <si>
    <t>Repuesto de Hojas ÉXITO A4 con Banda Cuadriculado x192h.</t>
  </si>
  <si>
    <t>Repuesto de Hojas ÉXITO A4 con Banda Rayado x192h.</t>
  </si>
  <si>
    <t>Repuesto de Hojas ÉXITO A4 con Banda Cuadriculado x48h.</t>
  </si>
  <si>
    <t>Repuesto de Hojas ÉXITO A4 con Banda Rayado x48h.</t>
  </si>
  <si>
    <t>Repuesto EXITO A4 NAT x96h. Rayadas</t>
  </si>
  <si>
    <t>Repuesto de Hojas ÉXITO Nº3 con Banda Cuadriculado x24h.</t>
  </si>
  <si>
    <t>Repuesto de Hojas ÉXITO Nº3 con Banda Rayado x24h.</t>
  </si>
  <si>
    <t>Repuesto de Hojas ÉXITO Nº3 con Banda Cuadriculado x288h.</t>
  </si>
  <si>
    <t>Repuesto de Hojas ÉXITO Nº3 con Banda Cuadriculado x48h.</t>
  </si>
  <si>
    <t>Repuesto de Hojas ÉXITO Nº3 con Banda Rayado x48h.</t>
  </si>
  <si>
    <t>Repuesto de Hojas ÉXITO Nº3 con Banda Cuadriculado x480h.</t>
  </si>
  <si>
    <t>Repuesto de Hojas ÉXITO Nº3 con Banda Rayado x480h.</t>
  </si>
  <si>
    <t>Repuesto de Hojas ÉXITO Nº3 con Banda Cuadriculado x96h.</t>
  </si>
  <si>
    <t>Repuesto de Hojas ÉXITO Nº3 con Banda Rayado x96h.</t>
  </si>
  <si>
    <t>Repuesto EXITO Nº3 NAT x288h. Cuadriculadas</t>
  </si>
  <si>
    <t>Repuesto EXITO Nº3 NAT x288h. Rayadas</t>
  </si>
  <si>
    <t>Repuesto EXITO Nº3 NAT x48h. Cuadriculadas</t>
  </si>
  <si>
    <t>Repuesto EXITO NAT Nº3 x48h. Rayadas</t>
  </si>
  <si>
    <t>Repuesto de Hojas ÉXITO Nº3 Cuadriculado x24h.</t>
  </si>
  <si>
    <t>Repuesto de Hojas ÉXITO Nº3 Rayado x24h.</t>
  </si>
  <si>
    <t>Repuesto de Hojas ÉXITO Nº3 Cuadriculado x288h.</t>
  </si>
  <si>
    <t>Repuesto de Hojas ÉXITO Nº3 Rayado x288h.</t>
  </si>
  <si>
    <t>Repuesto de Hojas ÉXITO Nº3 Cuadriculado x48h.</t>
  </si>
  <si>
    <t>Repuesto de Hojas ÉXITO Nº3 Rayado x48h.</t>
  </si>
  <si>
    <t>Repuesto de Hojas ÉXITO Nº3 Cuadriculado x480h.</t>
  </si>
  <si>
    <t>Repuesto de Hojas ÉXITO Nº3 Rayado x480h.</t>
  </si>
  <si>
    <t>Repuesto de Hojas ÉXITO Nº3 Cuadriculado x96h.</t>
  </si>
  <si>
    <t>Repuesto de Hojas ÉXITO Nº3 Rayado x96h.</t>
  </si>
  <si>
    <t>Repuesto GLORIA N°3 Ed. Especial x100 Hojas Rayadas x90g.</t>
  </si>
  <si>
    <t>Repuesto de Hojas GLORIA Nº3 Edicion Especial 90 Gramos Rayado x400h.</t>
  </si>
  <si>
    <t>Repuesto de Hojas GLORIA Nº3 Cuadriculado x48h.</t>
  </si>
  <si>
    <t>Repuesto de Hojas GLORIA Nº3 Rayado x48h.</t>
  </si>
  <si>
    <t>Repuesto de Hojas GLORIA Nº3 Cuadriculado x480h.</t>
  </si>
  <si>
    <t>Repuesto de Hojas GLORIA Nº3 Rayado x480h.</t>
  </si>
  <si>
    <t>Repuesto de Hojas GLORIA Nº3 Cuadriculado x96h.</t>
  </si>
  <si>
    <t>Repuesto de Hojas GLORIA Nº3 Rayado x96h.</t>
  </si>
  <si>
    <t>Repuesto Índice A4 NORTE</t>
  </si>
  <si>
    <t>Repuesto Índice Esquelita NORTE</t>
  </si>
  <si>
    <t>Repuesto Índice Nº3 NORTE</t>
  </si>
  <si>
    <t>Repuesto Índice Oficio NORTE</t>
  </si>
  <si>
    <t>Repuesto Índice para Fichero Nº3</t>
  </si>
  <si>
    <t>Repuesto de Hojas de Música ISTONIO x8h.</t>
  </si>
  <si>
    <t>Repuesto LEDESMA Épica Nº3 x480h.Rayadas</t>
  </si>
  <si>
    <t>Repuesto LEDESMA Épica Nº3 x48h.Rayadas</t>
  </si>
  <si>
    <t>Repuesto de Hojas Milimetrado Nº3</t>
  </si>
  <si>
    <t>Repuesto de Hojas Milimetrado Nº5</t>
  </si>
  <si>
    <t>Repuesto de Hojas de Música MIL 28 x8h.</t>
  </si>
  <si>
    <t>Repuesto ONIX A4x120 Hojas Cuadriculadas</t>
  </si>
  <si>
    <t>Repuesto de Hojas RIVADAVIA A4 Cuadriculado x288h.</t>
  </si>
  <si>
    <t>Repuesto de Hojas RIVADAVIA A4 Rayado x288h.</t>
  </si>
  <si>
    <t>Repuesto de Hojas RIVADAVIA A4 Cuadriculado x48h.</t>
  </si>
  <si>
    <t>Repuesto de Hojas RIVADAVIA A4 Rayado x48h.</t>
  </si>
  <si>
    <t>Repuesto RIVADAVIA Aula Universal Nº3 x288h. Cuadriculado</t>
  </si>
  <si>
    <t>Repuesto RIVADAVIA Aula Universal Nº3 x288h. Rayado</t>
  </si>
  <si>
    <t>Repuesto RIVADAVIA Aula Universal Nº3 x96h. Cuadriculado</t>
  </si>
  <si>
    <t>Repuesto RIVADAVIA Aula Universal Nº3 x96h. Rayado</t>
  </si>
  <si>
    <t>Repuesto de Hojas RIVADAVIA Nº3 Rayado x96h.</t>
  </si>
  <si>
    <t>Repuesto de Hojas RIVADAVIA Oficio Cuadriculado x48h.</t>
  </si>
  <si>
    <t>Repuesto de Hojas RIVADAVIA Oficio Rayado x48h.</t>
  </si>
  <si>
    <t>Repuesto de Hojas RIVADAVIA Nº3 Cuadriculado x24h.</t>
  </si>
  <si>
    <t>Repuesto de Hojas RIVADAVIA Nº3 Rayado x24h.</t>
  </si>
  <si>
    <t>Repuesto de Hojas RIVADAVIA Nº3 Liso x24h.</t>
  </si>
  <si>
    <t>Repuesto de Hojas RIVADAVIA Nº3 Cuadriculado x288h.</t>
  </si>
  <si>
    <t>Repuesto de Hojas RIVADAVIA Nº3 Rayado x288h.</t>
  </si>
  <si>
    <t>Repuesto de Hojas RIVADAVIA Nº3 Cuadriculado x480h.</t>
  </si>
  <si>
    <t>Repuesto de Hojas RIVADAVIA Nº3 Rayado x480h.</t>
  </si>
  <si>
    <t>Repuesto de Hojas RIVADAVIA Nº3 Cuadriculado x48h.</t>
  </si>
  <si>
    <t>Repuesto de Hojas RIVADAVIA Nº3 Rayado x48h.</t>
  </si>
  <si>
    <t>Repuesto de Hojas RIVADAVIA Nº3 Cuadriculado x96h.</t>
  </si>
  <si>
    <t>Repuesto de Hojas TRIUNFANTE Nº5 Apaisado Cuadriculado x8h.</t>
  </si>
  <si>
    <t xml:space="preserve">CUADERNOS Nº 3 </t>
  </si>
  <si>
    <t>Cuaderno EPICA N°3 Forrado Amarillo Rayado 19 x 24cm. x48h.</t>
  </si>
  <si>
    <t>Cuaderno EPICA N°3 Forrado Azul Cuadriculado 19 x 24cm. x48h.</t>
  </si>
  <si>
    <t>Cuaderno EPICA N°3 Forrado Azul Rayado 19 x 24cm. x48h.</t>
  </si>
  <si>
    <t>Cuaderno EPICA N°3 Forrado Lila Rayado 19 x 24cm. x48h.</t>
  </si>
  <si>
    <t>Cuaderno EPICA N°3 Forrado Naranja Rayado 19 x 24cm. x48h.</t>
  </si>
  <si>
    <t>Cuaderno EPICA N°3 Forrado Rojo Cuadriculado 19 x 24cm. x48h.</t>
  </si>
  <si>
    <t>Cuaderno EPICA N°3 Forrado Rojo Rayado 19 x 24cm. x48h.</t>
  </si>
  <si>
    <t>Cuaderno EPICA N°3 Forrado Verde Rayado 19 x 24cm. x48h.</t>
  </si>
  <si>
    <t>Cuaderno EPICA N°3 Forrado Verde Manzana Rayado 19 x 24cm. x48h.</t>
  </si>
  <si>
    <t>Cuaderno ÉXITO Nº3 Tapa Dura Cuadriculado x48h.</t>
  </si>
  <si>
    <t>Cuaderno EXITO Nº3 Línea Arco Iris x36h. Rayadas</t>
  </si>
  <si>
    <t>Cuaderno EXITO Nº3 Línea Clasico x36h. Rayadas</t>
  </si>
  <si>
    <t>Cuaderno ÉXITO N°3 Forrado Amarillo Rayado 19 x 24cm. x100h.</t>
  </si>
  <si>
    <t>Cuaderno ÉXITO N°3 Forrado Lila Rayado 19 x 24cm. x100h.</t>
  </si>
  <si>
    <t>Cuaderno ÉXITO N°3 Forrado Naranja Rayado 19 x 24cm. x100h.</t>
  </si>
  <si>
    <t>Cuaderno ÉXITO N°3 Forrado Rojo Rayado 19 x 24cm. x100h.</t>
  </si>
  <si>
    <t>Cuaderno ÉXITO N°3 Forrado Rosa Rayado 19 x 24cm. x100h.</t>
  </si>
  <si>
    <t>Cuaderno ÉXITO N°3 Forrado Turquesa Rayado 19 x 24cm. x100h.</t>
  </si>
  <si>
    <t>Cuaderno ÉXITO N°3 Forrado Verde Manzana Rayado 19 x 24cm. x100h.</t>
  </si>
  <si>
    <t>Cuaderno ÉXITO N°3 Forrado Verde Rayado 19 x 24cm. x100h.</t>
  </si>
  <si>
    <t>Cuaderno ÉXITO N°3 Forrado Azul Rayado 19 x 24cm. x100h.</t>
  </si>
  <si>
    <t>Cuaderno ÉXITO Nº3 Forrado Tapa Dura Azul Cuadriculado x48h.</t>
  </si>
  <si>
    <t>Cuaderno ÉXITO Nº3 Forrado Tapa Dura Azul Cuadriculado Grande x48h.</t>
  </si>
  <si>
    <t>Cuaderno ÉXITO Nº3 Forrado Tapa Dura Rojo Cuadriculado Grande x48h.</t>
  </si>
  <si>
    <t>Cuaderno ÉXITO Nº3 Forrado Tapa Dura Verde Cuadriculado Grande x48h.</t>
  </si>
  <si>
    <t>Cuaderno ÉXITO Nº3 Forrado Tapa Dura Verde Rayado x48h.</t>
  </si>
  <si>
    <t>Cuaderno ÉXITO Nº3 Forrado Tapa Dura Amarillo Rayado x48h.</t>
  </si>
  <si>
    <t>Cuaderno ÉXITO Nº3 Forrado Tapa Dura Celeste/Turquesa Rayado x48h.</t>
  </si>
  <si>
    <t>Cuaderno ÉXITO Nº3 Forrado Tapa Dura Lila Rayado x48h.</t>
  </si>
  <si>
    <t>Cuaderno ÉXITO Nº3 Forrado Tapa Dura Naranja Rayado x48h.</t>
  </si>
  <si>
    <t>Cuaderno ÉXITO Nº3 Forrado Tapa Dura Rosa Rayado x48h.</t>
  </si>
  <si>
    <t>Cuaderno ÉXITO Nº3 Forrado Tapa Dura Verde Manzana Rayado x48h.</t>
  </si>
  <si>
    <t>Cuaderno ÉXITO Nº3 Forrado Tapa Dura Azul Rayado x48h.</t>
  </si>
  <si>
    <t>Cuaderno ÉXITO Nº3 Forrado Tapa Dura Verde Cuadriculado x48h.</t>
  </si>
  <si>
    <t>Cuaderno ÉXITO Nº3 Forrado Tapa Dura Rojo Rayado x48h.</t>
  </si>
  <si>
    <t>Cuaderno ÉXITO Nº3 Tapa Dura Fantasía Rayado x48h.</t>
  </si>
  <si>
    <t>Cuaderno EXITO Nº3 NAT x36h. Rayadas</t>
  </si>
  <si>
    <t>Cuaderno ÉXITO Nº3 Lunares Tapa Dura Fondo Negro Lunares Blancos Rayado x48h.</t>
  </si>
  <si>
    <t>Cuaderno ÉXITO Nº3 Lunares Tapa Dura Fondo Blanco Lunares Negros Rayado x48h.</t>
  </si>
  <si>
    <t>Cuaderno ÉXITO Nº3 Lunares Tapa Dura Amarillo Rayado x48h.</t>
  </si>
  <si>
    <t>Cuaderno ÉXITO Nº3 Lunares Tapa Dura Azul Rayado x48h.</t>
  </si>
  <si>
    <t>Cuaderno ÉXITO Nº3 Lunares Tapa Dura Lila Rayado x48h.</t>
  </si>
  <si>
    <t>Cuaderno ÉXITO Nº3 Lunares Tapa Dura Naranja Rayado x48h.</t>
  </si>
  <si>
    <t>Cuaderno ÉXITO Nº3 Lunares Tapa Dura Rojo Rayado x48h.</t>
  </si>
  <si>
    <t>Cuaderno ÉXITO Nº3 Lunares Tapa Dura Rosa Rayado x48h.</t>
  </si>
  <si>
    <t>Cuaderno ÉXITO Nº3 Lunares Tapa Dura Turquesa Rayado x48h.</t>
  </si>
  <si>
    <t>Cuaderno ÉXITO Nº3 Lunares Tapa Dura Verde Rayado x48h.</t>
  </si>
  <si>
    <t>Cuaderno ÉXITO Nº3 Lunares Tapa Dura Verde Manzana Rayado x48h.</t>
  </si>
  <si>
    <t>Cuaderno ÉXITO Nº3 Tapa Dura Liso x48h.</t>
  </si>
  <si>
    <t>Cuaderno GLORIA N°3 VERDE - Ed. Especial Forrado Tapa Dura Rayado x48h.</t>
  </si>
  <si>
    <t>Cuaderno LEDESMA DESIGN cosido 18.3x24.5x84h</t>
  </si>
  <si>
    <t>Cuaderno AB3 LAPRIDA Lunares Blancos Fondo Negro 19 x 23,5cm. x50h.</t>
  </si>
  <si>
    <t>Cuaderno AB3 LAPRIDA Lunares Amarillo Rayado 19 x 23,5cm. x50h.</t>
  </si>
  <si>
    <t>Cuaderno AB3 LAPRIDA Lunares Azul Rayado 19 x 23,5cm. x50h.</t>
  </si>
  <si>
    <t>Cuaderno AB3 LAPRIDA Lunares Celeste Rayado 19 x 23,5cm. x50h.</t>
  </si>
  <si>
    <t>Cuaderno AB3 LAPRIDA Lunares Naranja Rayado 19 x 23,5cm. x50h.</t>
  </si>
  <si>
    <t>Cuaderno AB3 LAPRIDA Lunares Rojo Rayado 19 x 23,5cm. x50h.</t>
  </si>
  <si>
    <t>Cuaderno AB3 LAPRIDA Lunares Rosa Rayado 19 x 23,5cm. x50h.</t>
  </si>
  <si>
    <t>Cuaderno AB3 LAPRIDA Lunares Verde Manzana Rayado 19 x 23,5cm. x50h.</t>
  </si>
  <si>
    <t>Cuaderno AB3 LAPRIDA Lunares Verde Rayado 19 x 23,5cm. x50h.</t>
  </si>
  <si>
    <t>Cuaderno AB3 LAPRIDA Lunares Negros Fondo Blanco Rayado 19 x 23,5cm. x50h.</t>
  </si>
  <si>
    <t>Cuaderno AB3 LAPRIDA Amarillo Rayado 19 x 23,5cm. x50h.</t>
  </si>
  <si>
    <t>Cuaderno AB3 LAPRIDA Lila Rayado 19 x 23,5cm. x50h.</t>
  </si>
  <si>
    <t>Cuaderno AB3 LAPRIDA Rojo Rayado 19 x 23,5cm. x50h.</t>
  </si>
  <si>
    <t>Cuaderno AB3 LAPRIDA Verde Manzana Rayado 19 x 23,5cm. x50h.</t>
  </si>
  <si>
    <t>Cuaderno AB3 LAPRIDA Azul Rayado 19 x 23,5cm. x50h.</t>
  </si>
  <si>
    <t>Cuaderno AB3 LAPRIDA Cuadriculado Rojo19 x 23.5cm x 50h.</t>
  </si>
  <si>
    <t>Cuaderno LAPRIDA AB3 Celeste Rayado 19 x 23.5cm. x50h.</t>
  </si>
  <si>
    <t>Cuaderno LAPRIDA AB3 Verde Rayado 19 x 23.5cm. x50h.</t>
  </si>
  <si>
    <t>Cuaderno Licencia Rápido y Furioso Tapa Blanda Rayado x48h.</t>
  </si>
  <si>
    <t>Cuaderno ABC Rivadavia Azul Rayado 19 x 23,5cm. x48h.</t>
  </si>
  <si>
    <t>Cuaderno ABC Rivadavia Rojo Cuadriculado 19 x 23,5cm. x50h.</t>
  </si>
  <si>
    <t>Cuaderno ABC Rivadavia Azul Cuadriculado 19 x 23,5cm. x48h.</t>
  </si>
  <si>
    <t>Cuaderno ABC Rivadavia Verde Cuadriculado 19 x 23,5cm. x48h.</t>
  </si>
  <si>
    <t>Cuaderno ABC Rivadavia Amarillo Rayado 19 x 23,5cm. x48h.</t>
  </si>
  <si>
    <t>Cuaderno ABC Rivadavia Liso 19 x 23,5cm. x48h.</t>
  </si>
  <si>
    <t>Cuaderno ABC Rivadavia Rojo Rayado 19 x 23,5cm. x48h.</t>
  </si>
  <si>
    <t>Cuaderno ABC Rivadavia Lunares Amarillo Rayado 19 x 23,5cm. x50h.</t>
  </si>
  <si>
    <t>Cuaderno ABC Rivadavia Lunares Azul Rayado 19 x 23,5cm. x50h.</t>
  </si>
  <si>
    <t>Cuaderno ABC Rivadavia Lunares Celeste Rayado 19 x 23,5cm. x50h.</t>
  </si>
  <si>
    <t>Cuaderno ABC Rivadavia Lunares Naranja Rayado 19 x 23,5cm. x50h.</t>
  </si>
  <si>
    <t>Cuaderno ABC Rivadavia Lunares Rojo Rayado 19 x 23,5cm. x50h.</t>
  </si>
  <si>
    <t>Cuaderno ABC Rivadavia Lunares Rosa Rayado 19 x 23,5cm. x50h.</t>
  </si>
  <si>
    <t>Cuaderno ABC Rivadavia Lunares Verde Rayado 19 x 23,5cm. x50h.</t>
  </si>
  <si>
    <t>Cuaderno ABC Rivadavia Celeste Rayado 19 x 23,5cm. x50h.</t>
  </si>
  <si>
    <t>Cuaderno ABC Rivadavia Lila Rayado 19 x 23,5cm. x50h.</t>
  </si>
  <si>
    <t>Cuaderno ABC Rivadavia Naranja Rayado 19 x 23,5cm. x50h.</t>
  </si>
  <si>
    <t>Cuaderno ABC Rivadavia Rosa Rayado 19 x 23,5cm. x50h.</t>
  </si>
  <si>
    <t>Cuaderno ABC Rivadavia Verde Rayado 19 x 23,5cm. x50h.</t>
  </si>
  <si>
    <t>Cuaderno ABC Rivadavia Lunares Azul Rayado 19 x 23,5cm. x98h.</t>
  </si>
  <si>
    <t>Cuaderno ABC Rivadavia Lunares Rojo Rayado 19 x 23,5cm. x98h.</t>
  </si>
  <si>
    <t>Cuaderno ABC Rivadavia Lunares Verde Rayado 19 x 23,5cm. x98h.</t>
  </si>
  <si>
    <t>Cuaderno ABC Rivadavia Azul Rayado 19 x 23,5cm. x98h.</t>
  </si>
  <si>
    <t>Cuaderno ABC Rivadavia Rojo Rayado 19 x 23,5cm. x98h.</t>
  </si>
  <si>
    <t>Cuaderno ABC Rivadavia Verde Rayado 19 x 23,5cm. x98h.</t>
  </si>
  <si>
    <t>Cuaderno RIVADAVIA Educación Inicial Tapa Dura 19 x 23cm. x42h.</t>
  </si>
  <si>
    <t xml:space="preserve">CUADERNOS DE 16 x 21 </t>
  </si>
  <si>
    <t>Cuaderno AMÉRICA con Espiral Rayado 16x21cm. x80h.</t>
  </si>
  <si>
    <t>Cuaderno ASAMBLEA Color Pastel Tapa De Carton Rayado 16 x 21cm. x120h.</t>
  </si>
  <si>
    <t>Cuaderno ASAMBLEA Cuero Vip Tapa Cuero Rayado 16 x 21cm. x96h.</t>
  </si>
  <si>
    <t>Cuaderno ASAMBLEA B &amp; W Tapa Cuero Rayado 16 x 21cm. x120h.</t>
  </si>
  <si>
    <t>Cuaderno ASAMBLEA Colors Tapa Dura Rayado 16 x 21cm. x120h.</t>
  </si>
  <si>
    <t>Cuaderno ASAMBLEA Cuero VIP Tapa Cuero Rayado 16 x 21cm. x120h.</t>
  </si>
  <si>
    <t>Cuaderno ASAMBLEA Kraft Board Tapa Dura Rayado 16 x 21cm. x120h.</t>
  </si>
  <si>
    <t>Cuaderno ASAMBLEA Office Tapa Cuero Rayado 16 x 21cm. x120h.</t>
  </si>
  <si>
    <t>Cuaderno ASAMBLEA Very Glam 2 Tapa Dura Rayado 16 x 21cm. x120h.</t>
  </si>
  <si>
    <t>Cuaderno ASAMBLEA Escudería Tapa Dura Cuadriculado 16 x 21cm. x96h.</t>
  </si>
  <si>
    <t>Cuaderno ASAMBLEA Spring Tapa Dura Cuadriculado 16 x 21cm. x96h.</t>
  </si>
  <si>
    <t>Cuaderno ASAMBLEA Unicorns Tapa Dura Rayado 16 x 21cm. x96h.</t>
  </si>
  <si>
    <t>Cuaderno ASAMBLEA Ciudades Tapa Dura Cuadriculado 16 x 21cm. x96h.</t>
  </si>
  <si>
    <t>Cuaderno ASAMBLEA Pets 2 Tapa Dura Cuadriculado 16 x 21cm. x96h.</t>
  </si>
  <si>
    <t>Cuaderno ASAMBLEA Arabescos Tapa Dura Rayado 16 x 21cm. x96h.</t>
  </si>
  <si>
    <t>Cuaderno ASAMBLEA B&amp;W Tapa Dura Rayado 16 x 21cm. x96h.</t>
  </si>
  <si>
    <t>Cuaderno ASAMBLEA Bicolor Tapa Dura Rayado 16 x 21cm. x96h.</t>
  </si>
  <si>
    <t>Cuaderno ASAMBLEA Deporte Extremo Tapa Dura Rayado 16 x 21cm. x96h.</t>
  </si>
  <si>
    <t>Cuaderno ASAMBLEA Geometrico Tapa Dura Rayado 16 x 21cm. x96h.</t>
  </si>
  <si>
    <t>Cuaderno ASAMBLEA ''Green &amp; Violet'' Tapa Dura Rayado 16 x 21cm. x96h.</t>
  </si>
  <si>
    <t>Cuaderno ASAMBLEA Motos Tapa Dura Rayado 16 x 21cm. x96h.</t>
  </si>
  <si>
    <t>Cuaderno ASAMBLEA Office Tapa Dura Rayado 16 x 21cm. x96h.</t>
  </si>
  <si>
    <t>Cuaderno ASAMBLEA Pastel Stamping Tapa Dura Rayado 16 x 21cm. x96h.</t>
  </si>
  <si>
    <t>Cuaderno ASAMBLEA Stay Wild Tapa Dura Rayado 16 x 21cm. x96h.</t>
  </si>
  <si>
    <t>Cuaderno de Comunicaciones ÉXITO</t>
  </si>
  <si>
    <t>Cuaderno EPICA 16 x 21cm. Forrado Amarillo Rayado x48h.</t>
  </si>
  <si>
    <t>Cuaderno EPICA 16 x 21cm. Forrado Azul Rayado x48h.</t>
  </si>
  <si>
    <t>Cuaderno EPICA 16 x 21cm. Forrado Lila Rayado x48h.</t>
  </si>
  <si>
    <t>Cuaderno EPICA 16 x 21cm. Forrado Naranja Rayado x48h.</t>
  </si>
  <si>
    <t>Cuaderno EPICA 16 x 21cm. Forrado Rojo Rayado x48h.</t>
  </si>
  <si>
    <t>Cuaderno EPICA 16 x 21cm. Forrado Verde Rayado x48h.</t>
  </si>
  <si>
    <t>Cuaderno ÉXITO Caligrafía x24h.</t>
  </si>
  <si>
    <t>Cuaderno ÉXITO Ecológico Tapa Dura Rayado x100h.</t>
  </si>
  <si>
    <t>Cuaderno ÉXITO Ecológico Tapa Dura Cuadriculado x48h.</t>
  </si>
  <si>
    <t>Cuaderno ÉXITO Ecológico Tapa Dura Rayado x48h.</t>
  </si>
  <si>
    <t>Cuaderno ÉXITO Tapa Dura Azul Rayado x100h.</t>
  </si>
  <si>
    <t>Cuaderno ÉXITO Lunares Tapa Dura Rojo Rayado x100h.</t>
  </si>
  <si>
    <t>Cuaderno ÉXITO Tapa Dura Verde Rayado x100h.</t>
  </si>
  <si>
    <t>Cuaderno ÉXITO Forrado Tapa Dura Azul Cuadriculado x48h.</t>
  </si>
  <si>
    <t>Cuaderno ÉXITO Forrado Tapa Dura Rojo Cuadriculado x48h.</t>
  </si>
  <si>
    <t>Cuaderno ÉXITO Forrado Tapa Dura Verde Cuadriculado x48h.</t>
  </si>
  <si>
    <t>Cuaderno ÉXITO Forrado Tapa Dura Amarillo Rayado x48h.</t>
  </si>
  <si>
    <t>Cuaderno ÉXITO Forrado Tapa Dura Azul Rayado x48h.</t>
  </si>
  <si>
    <t>Cuaderno ÉXITO Forrado Tapa Dura Celeste Rayado x48h.</t>
  </si>
  <si>
    <t>Cuaderno ÉXITO Forrado Tapa Dura Lila Rayado x48h.</t>
  </si>
  <si>
    <t>Cuaderno ÉXITO Forrado Tapa Dura Naranja Rayado x48h.</t>
  </si>
  <si>
    <t>Cuaderno ÉXITO Forrado Tapa Dura Rojo Rayado x48h.</t>
  </si>
  <si>
    <t>Cuaderno ÉXITO Forrado Tapa Dura Rosa Rayado x48h.</t>
  </si>
  <si>
    <t>Cuaderno ÉXITO Forrado Tapa Dura Verde Rayado x48h.</t>
  </si>
  <si>
    <t>Cuaderno ÉXITO Forrado Tapa Dura Verde Manzana Rayado x48h.</t>
  </si>
  <si>
    <t>Cuaderno ÉXITO Forrado Tapa Dura Azul Liso x48h.</t>
  </si>
  <si>
    <t>Cuaderno EXITO Línea Natural 16x21cm. x42h. Cuadriculadas</t>
  </si>
  <si>
    <t>Cuaderno ÉXITO Lunares Tapa Dura Amarillo Rayado x48h.</t>
  </si>
  <si>
    <t>Cuaderno ÉXITO Lunares Tapa Dura Azul Rayado x48h.</t>
  </si>
  <si>
    <t>Cuaderno ÉXITO Lunares Tapa Dura Celeste Rayado x48h.</t>
  </si>
  <si>
    <t>Cuaderno ÉXITO Lunares Tapa Dura Lila Rayado x48h.</t>
  </si>
  <si>
    <t>Cuaderno ÉXITO Lunares Tapa Dura Naranja Rayado x48h.</t>
  </si>
  <si>
    <t>Cuaderno ÉXITO Lunares Tapa Dura Rojo Rayado x48h.</t>
  </si>
  <si>
    <t>Cuaderno ÉXITO Lunares Tapa Dura Rosa Rayado x48h.</t>
  </si>
  <si>
    <t>Cuaderno ÉXITO Lunares Tapa Dura Verde Rayado x48h.</t>
  </si>
  <si>
    <t>Cuaderno ÉXITO Lunares Tapa Dura Verde Manzana Rayado x48h.</t>
  </si>
  <si>
    <t>Cuaderno ÉXITO Z3 Cuadriculado x48h 19x24cm.</t>
  </si>
  <si>
    <t>Cuaderno GLORIA Tapa Dura Para Forrar Rayado x42h.</t>
  </si>
  <si>
    <t>Cuaderno GLORIA Ed. Especial N°1 Tapa Dura Amarillo Rayado x48h.</t>
  </si>
  <si>
    <t>Cuaderno GLORIA Ed.Especial N°1 Tapa Dura Azul Rayado x48h.</t>
  </si>
  <si>
    <t>Cuaderno GLORIA Ed.Especial N°1 Tapa Dura Lila Rayado x48h.</t>
  </si>
  <si>
    <t>Cuaderno GLORIA Ed. Especial N°1 Tapa Dura Rojo Rayado x48h.</t>
  </si>
  <si>
    <t>Cuaderno GLORIA Ed. Especial N°1 Tapa Dura Verde Rayado x48h.</t>
  </si>
  <si>
    <t>Cuaderno GLORIA Ed. Especial N°1 Tapa Dura Verde Manzana Rayado x48h.</t>
  </si>
  <si>
    <t>Cuaderno GLORIA Forrado Tapa Dura Azul Rayado x84h.</t>
  </si>
  <si>
    <t>Cuaderno GLORIA Forrado Tapa Dura Rojo Rayado x84h.</t>
  </si>
  <si>
    <t>Cuaderno GLORIA Forrado Tapa Dura Amarillo Rayado x42h.</t>
  </si>
  <si>
    <t>Cuaderno GLORIA Forrado Tapa Dura Azul Rayado x42h.</t>
  </si>
  <si>
    <t>Cuaderno GLORIA Forrado Tapa Dura Celeste Rayado x42h.</t>
  </si>
  <si>
    <t>Cuaderno GLORIA Forrado Tapa Dura Naranja Rayado x42h.</t>
  </si>
  <si>
    <t>Cuaderno GLORIA Forrado Tapa Dura Rojo Rayado x42h.</t>
  </si>
  <si>
    <t>Cuaderno GLORIA Forrado Tapa Dura Rosa Rayado x42h.</t>
  </si>
  <si>
    <t>Cuaderno GLORIA Forrado Tapa Dura Verde Rayado x42h.</t>
  </si>
  <si>
    <t>Cuaderno GLORIA Forrado Tapa Dura Verde Rayado x84h.</t>
  </si>
  <si>
    <t>Cuaderno GLORIA Tapa Blanda Rayado x84h.</t>
  </si>
  <si>
    <t>Cuaderno GLORIA Tapa Blanda Liso x48h.</t>
  </si>
  <si>
    <t>Cuaderno GLORIA Tapa Blanda Cuadriculado x24h.</t>
  </si>
  <si>
    <t>Cuaderno GLORIA Tapa Blanda Cuadriculado x84h.</t>
  </si>
  <si>
    <t>Cuaderno GLORIA Tapa Blanda Rayado x24h.</t>
  </si>
  <si>
    <t>Cuaderno GLORIA Tapa Blanda Cuadriculado x48h.</t>
  </si>
  <si>
    <t>Cuaderno GLORIA Tapa Blanda Rayado x48h.</t>
  </si>
  <si>
    <t>Cuaderno LAPRIDA Forrado Tapa Dura Amarillo Cuadriculado x50h.</t>
  </si>
  <si>
    <t>Cuaderno LAPRIDA Forrado Tapa Dura Amarillo Rayado x50h.</t>
  </si>
  <si>
    <t>Cuaderno LAPRIDA Forrado Tapa Dura Azul Cuadriculado x50h.</t>
  </si>
  <si>
    <t>Cuaderno LAPRIDA Forrado Tapa Dura Azul Rayado x50h.</t>
  </si>
  <si>
    <t>Cuaderno LAPRIDA Forrado Tapa Dura Celeste Rayado x50h.</t>
  </si>
  <si>
    <t>Cuaderno LAPRIDA Forrado Tapa Dura Naranja Rayado x50h.</t>
  </si>
  <si>
    <t>Cuaderno LAPRIDA Forrado Tapa Dura Rojo Cuadriculado x50h.</t>
  </si>
  <si>
    <t>Cuaderno LAPRIDA Forrado Tapa Dura Rojo Rayado x50h.</t>
  </si>
  <si>
    <t>Cuaderno LAPRIDA Forrado Tapa Dura Verde Cuadriculado x50h.</t>
  </si>
  <si>
    <t>Cuaderno LAPRIDA Forrado Tapa Dura Verde Rayado x50h.</t>
  </si>
  <si>
    <t>Cuaderno LEDESMA NAT 16x21cm. x42h. Rayadas</t>
  </si>
  <si>
    <t>Cuaderno Licencia Colors Tapa Dura Rayado x48h.</t>
  </si>
  <si>
    <t>Cuaderno Licencia Love Tapa Dura Rayado x48h.</t>
  </si>
  <si>
    <t>Cuaderno Licencia River Plate Tapa Dura Rayado x48h.</t>
  </si>
  <si>
    <t>Cuaderno MOOVING Quitapesares Tapa Flexible 16 x 21cm. x48hj.</t>
  </si>
  <si>
    <t>Cuaderno MOOVING A5 ''Como Quieres'' Tapa Dura xu.</t>
  </si>
  <si>
    <t>Cuaderno de Música ASAMBLEA x18h.</t>
  </si>
  <si>
    <t>Cuaderno Índice NORTE Abrochado x45h.</t>
  </si>
  <si>
    <t>Cuaderno Índice NORTE Tapa Semi Rígida x100h.</t>
  </si>
  <si>
    <t>Cuaderno ONIX Tapa Dura ''Bicicletas'' 16x21cm. x120h. Rayado</t>
  </si>
  <si>
    <t>Cuaderno ONIX Tapa Dura ''Black &amp; Pink'' 16x21cm. x120h. Rayado</t>
  </si>
  <si>
    <t>Cuaderno ONIX Tapa Dura ''Bicicletas'' con Elastico 16x21cm. x120h. Rayado</t>
  </si>
  <si>
    <t>Cuaderno ONIX Tapa Dura ''Kraft'' 16x21cm. x120h. Rayado</t>
  </si>
  <si>
    <t>Cuaderno ONIX Tapa Dura ''Man'' 16x21cm. x120h. Rayado</t>
  </si>
  <si>
    <t>Cuaderno ONIX Tapa Dura ''Rainbow'' 16x21cm. x120h. Rayado</t>
  </si>
  <si>
    <t>Cuaderno ONIX Buho 16x21 Tapa Dura x96h. Cuadriculado</t>
  </si>
  <si>
    <t>Cuaderno ONIX Llama 16x21 Tapa Dura x96h. Cuadriculado</t>
  </si>
  <si>
    <t>Cuaderno ONIX Mandala Metalizada 16x21 Tapa Dura x96h. Cuadriculado</t>
  </si>
  <si>
    <t>Cuaderno ONIX Shiny 16x21 Tapa Dura x96h. Cuadriculado</t>
  </si>
  <si>
    <t>Cuaderno ONIX Colores Pasteles 16x21 Tapa Dura x96h. Rayado</t>
  </si>
  <si>
    <t>Cuaderno ONIX Flowers 16x21 Tapa Dura x96h. Rayado</t>
  </si>
  <si>
    <t>Cuaderno ONIX Man 16x21 Tapa Dura Rayado x96h.</t>
  </si>
  <si>
    <t>Cuaderno ONIX Man 2 16x21 Tapa Dura Rayado x96h.</t>
  </si>
  <si>
    <t>Cuaderno ONIX Nature 16x21 Tapa Dura x96h. Rayado</t>
  </si>
  <si>
    <t>Cuaderno ONIX Nature ''2'' 16x21 Tapa Dura x96h. Rayado</t>
  </si>
  <si>
    <t>Cuaderno ONIX Colors Pastel 16x21 Tapa Dura x96h. Rayado</t>
  </si>
  <si>
    <t>Cuaderno ONIX Colors Pastel 2 16x21 Tapa Dura x96h. Rayado</t>
  </si>
  <si>
    <t>Cuaderno ONIX Kraft Man 16x21 Tapa Dura x96h. Rayado</t>
  </si>
  <si>
    <t>Cuaderno ONIX 16x21 Tapa Dura x96h.=Office</t>
  </si>
  <si>
    <t>Cuaderno ONIX Rainbow 16x21 Tapa Dura x96h. Rayado</t>
  </si>
  <si>
    <t>Cuaderno ONIX Rainbow 2 16x21 Tapa Dura x96h. Rayado</t>
  </si>
  <si>
    <t>Cuaderno ONIX 16x21 Tapa Dura x96h.=Vintage</t>
  </si>
  <si>
    <t>Cuaderno PIZZINI Caligrafia Dibujo Tecnico x36hj.</t>
  </si>
  <si>
    <t>Cuaderno RIVADAVIA Lunares Verde Manzana Fondo Blanco Tapa Dura Rayado x50h.</t>
  </si>
  <si>
    <t>Cuaderno RIVADAVIA Lunares Rosa Tapa Dura Blanco Rayado x50h.</t>
  </si>
  <si>
    <t>Cuaderno RIVADAVIA Forrado Tapa Dura Amarillo Rayado x50h.</t>
  </si>
  <si>
    <t>Cuaderno RIVADAVIA Forrado Tapa Dura Lila Rayado x50h.</t>
  </si>
  <si>
    <t>Cuaderno RIVADAVIA Forrado Tapa Dura Naranja Rayado x50h.</t>
  </si>
  <si>
    <t>Cuaderno RIVADAVIA Forrado Tapa Dura Rojo Rayado x50h.</t>
  </si>
  <si>
    <t>Cuaderno RIVADAVIA Forrado Tapa Dura Rosa Rayado x50h.</t>
  </si>
  <si>
    <t>Cuaderno RIVADAVIA Lunares Tapa Dura Azul Rayado x50h.</t>
  </si>
  <si>
    <t>Cuaderno RIVADAVIA Lunares Tapa Dura Fondo Verde Lunares Grices Rayado x50h.</t>
  </si>
  <si>
    <t>Cuaderno RIVADAVIA Lunares Tapa Dura Lila Rayado x50h.</t>
  </si>
  <si>
    <t>Cuaderno RIVADAVIA Lunares Tapa Dura Naranja Rayado x50h.</t>
  </si>
  <si>
    <t>Cuaderno RIVADAVIA Lunares Tapa Dura Rojo Rayado x50h.</t>
  </si>
  <si>
    <t>Cuaderno RIVADAVIA Lunares Tapa Dura Rosa Rayado x50h.</t>
  </si>
  <si>
    <t>Cuaderno RIVADAVIA Lunares Tapa Dura Verde Rayado x50h.</t>
  </si>
  <si>
    <t>Cuaderno RIVADAVIA Tapa Blanda Rayado x24h.</t>
  </si>
  <si>
    <t>Cuaderno RIVADAVIA Tapa Blanda Liso x24h.</t>
  </si>
  <si>
    <t>Cuaderno RIVADAVIA Tapa Blanda Rayado x48h.</t>
  </si>
  <si>
    <t>Cuaderno RIVADAVIA Tapa Dura Cuadriculado x50h.</t>
  </si>
  <si>
    <t>Cuaderno RIVADAVIA Tapa Dura Liso x50h.</t>
  </si>
  <si>
    <t>Cuaderno RIVADAVIA Tapa Dura Cuadriculado x98h.</t>
  </si>
  <si>
    <t>Cuaderno RIVADAVIA Tapa Dura Rayado x98h.</t>
  </si>
  <si>
    <t>Cuaderno RIVADAVIA Tapa Dura Rayado x50h.</t>
  </si>
  <si>
    <t>Cuaderno RIVADAVIA Tapa Dura Rojo Rayado x98h.</t>
  </si>
  <si>
    <t>Cuaderno TRIUNFANTE 16x21 x 80 Hojas Rayadas Café</t>
  </si>
  <si>
    <t>Cuaderno TRIUNFANTE Urbano 16 x 21cm. x80h. Rayadas</t>
  </si>
  <si>
    <t>Cuaderno PPR Bia 16x21 T.Dura 48h.</t>
  </si>
  <si>
    <t>Set Cuaderno MOOVING MAW Disney 100 xu.</t>
  </si>
  <si>
    <t xml:space="preserve">DICCIONARIOS Y LIBROS ESCOLARES </t>
  </si>
  <si>
    <t>Colorea Animales De La Granja xu.</t>
  </si>
  <si>
    <t>Colorea Animales De La Selva xu.</t>
  </si>
  <si>
    <t>Colorea Unicornios xu.</t>
  </si>
  <si>
    <t>Diccionario EL ATENEO De La Lengua Española xu.</t>
  </si>
  <si>
    <t>Diccionario Escolar LAPRIDA</t>
  </si>
  <si>
    <t>Diccionario Escolar RIVADAVIA</t>
  </si>
  <si>
    <t>Diccionario RIVADAVIA Inglés/Español</t>
  </si>
  <si>
    <t>Diccionario RIVADAVIA Sinónimos/Antónimos</t>
  </si>
  <si>
    <t>Flow Pack Juega Y Colorea LITTLE 1 xu.</t>
  </si>
  <si>
    <t>Flow Pack Juega Y Colorea BABY SHARK xu.</t>
  </si>
  <si>
    <t>Flow Pack Juega Y Colorea BEBES LLORONES xu.</t>
  </si>
  <si>
    <t>Flow Pack Juega Y Colorea COCO MELON xu.</t>
  </si>
  <si>
    <t>Flow Pack Juega Y Colorea MICKEY xu.</t>
  </si>
  <si>
    <t>Flow Pack Juega Y Colorea PEPPA PIG xu.</t>
  </si>
  <si>
    <t>Flow Pack Juega Y Colorea PRINCESA xu.</t>
  </si>
  <si>
    <t>Flow Pack Mini Art CARS xu.</t>
  </si>
  <si>
    <t>Flow Pack Mini Art FROZEN xu.</t>
  </si>
  <si>
    <t>Flow Pack Mini Art MICKEY xu.</t>
  </si>
  <si>
    <t>Flow Pack Mini Art MINNIE xu.</t>
  </si>
  <si>
    <t>Libro A JUGAR CON STIKCERS PIRATAS xu.</t>
  </si>
  <si>
    <t>Libro Adivina Adivinador 1</t>
  </si>
  <si>
    <t>Libro Adivina Adivinador 2</t>
  </si>
  <si>
    <t>Libro Adivina Adivinador 3</t>
  </si>
  <si>
    <t>Libro Adivina Adivinador 4</t>
  </si>
  <si>
    <t>Libro Animales Con Alas xu.</t>
  </si>
  <si>
    <t>Libro Animales De La Granja xu.</t>
  </si>
  <si>
    <t>Libro Animales Del Mar xu.</t>
  </si>
  <si>
    <t>Libro Animales De La Selva xu.</t>
  </si>
  <si>
    <t>Libro Aprendiendo Ingles Nivel 1 xu.</t>
  </si>
  <si>
    <t>Libro Biblioteca Didáctica xu.</t>
  </si>
  <si>
    <t>Libro Constitución de la Nación Argentina</t>
  </si>
  <si>
    <t>Cuento Creadores Los Tres Chanchitos</t>
  </si>
  <si>
    <t>Libro Creando Tu Propia Mandala xu.</t>
  </si>
  <si>
    <t>Libro De Actividades PEDRITO Dinosaurios ''Laberintos - Busca y Encuentra'' xu.</t>
  </si>
  <si>
    <t>Libro De Actividades PEDRITO Dinosaurios ''Números - Abecedario - Sopa De Letras'' xu.</t>
  </si>
  <si>
    <t>Libro De Actividades PEDRITO Dinosaurios ''Pintar'' xu.</t>
  </si>
  <si>
    <t>Libro De Actividades PEDRITO Dinosaurios ''Rompecabezas - Diferenciar'' xu.</t>
  </si>
  <si>
    <t>Libro Dinopedia Ornitopodos</t>
  </si>
  <si>
    <t>Libro Dinopedia Sauropodomorfos</t>
  </si>
  <si>
    <t>Libro Dinopedia Teropodos</t>
  </si>
  <si>
    <t>Libro Dinopedia Tireoforos</t>
  </si>
  <si>
    <t>Libro Escribo Con Stickers xu.</t>
  </si>
  <si>
    <t>Libro Formas Y Colores xu.</t>
  </si>
  <si>
    <t>Libro JUEGOS Y AVENTURAS xu.</t>
  </si>
  <si>
    <t>Libro JUEGOS Y MAGIA xu.</t>
  </si>
  <si>
    <t>Libro SO CUTE KAWAII Amarillo xu.</t>
  </si>
  <si>
    <t>Libro SO CUTE KAWAII Rosa xu.</t>
  </si>
  <si>
    <t>Libro Laboratorio De Creaciones A Dibujar</t>
  </si>
  <si>
    <t>Libro Laboratorio De Creaciones A Diseñar</t>
  </si>
  <si>
    <t>Libro Laboratorio De Creaciones A Imaginar</t>
  </si>
  <si>
    <t>Libro Laboratorio De Creaciones A Inventar</t>
  </si>
  <si>
    <t>Libro Las Tablas Para Multiplicar xu.</t>
  </si>
  <si>
    <t>Libro Letras Y Números xu.</t>
  </si>
  <si>
    <t>Libro Lettering Practica Y Dibuja xu.</t>
  </si>
  <si>
    <t>Libro BETINA Magigrafía Las Minúsculas</t>
  </si>
  <si>
    <t>Libro Mandalas ANIMALES Para Pintar xu.</t>
  </si>
  <si>
    <t>Libro Mandalas ARMONIA Para Pintar xu.</t>
  </si>
  <si>
    <t>Libro Mandalas CREATIVIDAD Para Pintar xu.</t>
  </si>
  <si>
    <t>Libro Mandalas JARDINES Para Pintar xu.</t>
  </si>
  <si>
    <t>Libro Mundo Acuático xu.</t>
  </si>
  <si>
    <t>Libro Para Colorear Con Inspiracion</t>
  </si>
  <si>
    <t>Libro Para Pintar Felizmente ''Animalitos''</t>
  </si>
  <si>
    <t>Libro Para Pintar Felizmente ''Dinosaurios''</t>
  </si>
  <si>
    <t>Libro Para Pintar Felizmente ''Encantaditos''</t>
  </si>
  <si>
    <t>Libro Para Pintar Felizmente ''La Granjita''</t>
  </si>
  <si>
    <t>Libro Para Pintar Multicolor 1</t>
  </si>
  <si>
    <t>Libro Para Pintar Multicolor 2</t>
  </si>
  <si>
    <t>Libro PEDRITO Dinosaurios para Colorear xu.</t>
  </si>
  <si>
    <t>Libro PEDRITO "Bienvenidos a la Granja" para Colorear xu.</t>
  </si>
  <si>
    <t>Libro Para Colorear PEDRITO Mandalas Emociones Positivas xu.</t>
  </si>
  <si>
    <t>Libro Para Colorear PEDRITO Mandalas El Despertar De Los Sentidos xu.</t>
  </si>
  <si>
    <t>Libro PEDRITO "Mandalas Frases" para Colorear xu.</t>
  </si>
  <si>
    <t>Libro Para Colorear PEDRITO Mandalas Iluminados xu.</t>
  </si>
  <si>
    <t>Libro PEDRITO "Mascotas en Acción" para Colorear xu.</t>
  </si>
  <si>
    <t>Libro Para Colorear PEDRITO Mi Mandala xu.</t>
  </si>
  <si>
    <t>Libro PEDRITO "Super Juegos" para Colorear xu.</t>
  </si>
  <si>
    <t>Libro ZENTANGLE Alta Mar xu.</t>
  </si>
  <si>
    <t>Libro ZENTANGLE Fauna xu.</t>
  </si>
  <si>
    <t>Libro Pinta Con COCOMELON xu.</t>
  </si>
  <si>
    <t>Libro Pinta Con DINO xu.</t>
  </si>
  <si>
    <t>Libro Pinta Con LA GRANJA DE ZENON xu.</t>
  </si>
  <si>
    <t>Libro Pinta Con MY LITTLE PONY xu.</t>
  </si>
  <si>
    <t>Libro Pinta Con MY UNICORN xu.</t>
  </si>
  <si>
    <t>Libro Pinta Con PAW PATROL xu.</t>
  </si>
  <si>
    <t>Libro Pinta Con PEPPA PIG xu.</t>
  </si>
  <si>
    <t>Libro Pinta Con SPIDERMAN xu.</t>
  </si>
  <si>
    <t>Libro BETINA Pintando El Circo</t>
  </si>
  <si>
    <t>Libro BETINA Pintando La Fiesta</t>
  </si>
  <si>
    <t>Libro BETINA Pintando La Granja</t>
  </si>
  <si>
    <t>Libro BETINA Pintando Los Transportes</t>
  </si>
  <si>
    <t>Libro RECREO CON AMIGAS - HADAS xu.</t>
  </si>
  <si>
    <t>Libro RINCÓN FANTASÍA Los Tres Chanchitos</t>
  </si>
  <si>
    <t>Libro SOPA DE LETRAS Con Animales xu.</t>
  </si>
  <si>
    <t>Libro TRIVIAS CON DINOSAURIOS xu.</t>
  </si>
  <si>
    <t>Libro TRIVIAS DE FUTBOL Y MUNDIALES xu.</t>
  </si>
  <si>
    <t>Libro Troquelado PEDRITO Busca Y Encuentra para Colorear xu.</t>
  </si>
  <si>
    <t>Libro Troquelado PEDRITO De Paseo Con Los Dinosaurios xu.</t>
  </si>
  <si>
    <t>Libro Troquelado PEDRITO De Paseo Por La Granja xu.</t>
  </si>
  <si>
    <t>Libro Troquelado PEDRITO Dinosaurios para Colorear xu.</t>
  </si>
  <si>
    <t>Libro Troquelado PEDRITO Diversión Jurásica xu.</t>
  </si>
  <si>
    <t>Libro Troquelado PEDRITO Yo Coloreo Unicornio para Colorear xu.</t>
  </si>
  <si>
    <t>Libro Vehiculos Con Stickers Autos y Motos xu.</t>
  </si>
  <si>
    <t>Libro Vehiculos Con Stickers Camiones xu.</t>
  </si>
  <si>
    <t>Libro Vehiculos Con Stickers Maquinas xu.</t>
  </si>
  <si>
    <t>Libro Vehiculos Con Stickers Tractores xu.</t>
  </si>
  <si>
    <t>Libro Sumas Y Restas xu.</t>
  </si>
  <si>
    <t>Mi Gran Libro Amarillo Para Colorear xu.</t>
  </si>
  <si>
    <t>Mi Gran Libro Azul Para Colorear xu.</t>
  </si>
  <si>
    <t>Mi Gran Libro Naranja Para Colorear xu.</t>
  </si>
  <si>
    <t>Mi Gran Libro Rojo Para Colorear xu.</t>
  </si>
  <si>
    <t>Mi Gran Libro Rosa Para Colorear xu.</t>
  </si>
  <si>
    <t>Mi Gran Libro Verde Para Colorear xu.</t>
  </si>
  <si>
    <t>Libro Mini Sopa de Letras 'A DONDE IR' xu.</t>
  </si>
  <si>
    <t>Libro Mini Sopa de Letras 'EN MIS CLASICOS FAVORITOS' xu.</t>
  </si>
  <si>
    <t>Libro Mini Sopa de Letras 'En El Reino Animal' xu.</t>
  </si>
  <si>
    <t>Libro Mini Sopa de Letras 'JUEGOS Y JUGUETES' xu.</t>
  </si>
  <si>
    <t>Pintorcito El Frio xu.</t>
  </si>
  <si>
    <t>Pintorcito El Mar xu.</t>
  </si>
  <si>
    <t>Pintorcito La Granja xu.</t>
  </si>
  <si>
    <t>Pintorcito La Selva xu.</t>
  </si>
  <si>
    <t>Pinturas Y Pinturitas ''A Jugar'' xu.</t>
  </si>
  <si>
    <t>Pinturas Y Pinturitas ''Animalitos'' xu.</t>
  </si>
  <si>
    <t>Pinturas Y Pinturitas ''Mis Cosas'' xu.</t>
  </si>
  <si>
    <t>Reglamento Oficial de Futbol</t>
  </si>
  <si>
    <t>Reglamento Oficial de Hockey</t>
  </si>
  <si>
    <t>Reglamento Oficial de Voleibol</t>
  </si>
  <si>
    <t>Vamos A Pintar Cosas Ricas xu.</t>
  </si>
  <si>
    <t>Vamos A Pintar Letras Y Números xu.</t>
  </si>
  <si>
    <t>Vamos A Pintar Tiernos Animalitos xu.</t>
  </si>
  <si>
    <t>Vamos A Pintar Tutti Fruti xu.</t>
  </si>
  <si>
    <t>Yo Pinto Animales De La Granja xu.</t>
  </si>
  <si>
    <t>Yo Pinto Animales De La Selva xu.</t>
  </si>
  <si>
    <t>Yo Pinto Animales Domésticos xu.</t>
  </si>
  <si>
    <t>Yo Pinto Animales Marinos xu.</t>
  </si>
  <si>
    <t xml:space="preserve">MAPAS </t>
  </si>
  <si>
    <t>Mapa ALFA Físico Político Nº5 América del Sur</t>
  </si>
  <si>
    <t>Mapa ALFA Físico Político Nº5 Buenos Aires</t>
  </si>
  <si>
    <t>Mapa LAPRIDA Físico Político Nº3 África</t>
  </si>
  <si>
    <t>Mapa LAPRIDA Físico Político Nº3 Asia</t>
  </si>
  <si>
    <t>Mapa ALFA Físico Político Nº6 Europa</t>
  </si>
  <si>
    <t>Mapa MC Físico Político N°3 Buenos Aires</t>
  </si>
  <si>
    <t>Mapa MC Físico Político N°3 Planisferio</t>
  </si>
  <si>
    <t>MAPA MC Físico Político N°3 Bicontinental</t>
  </si>
  <si>
    <t>Mapa MC Político Nº3 Italia</t>
  </si>
  <si>
    <t>Mapa ALFA Físico Político Nº3 África</t>
  </si>
  <si>
    <t>Mapa ALFA Físico Político Nº3 América Central</t>
  </si>
  <si>
    <t>Mapa ALFA Físico Político Nº3 América del Norte</t>
  </si>
  <si>
    <t>Mapa MC Físico Político Nº3 América del Sur</t>
  </si>
  <si>
    <t>Mapa MC Fisico Político Nº3 Europa</t>
  </si>
  <si>
    <t>Mapa ALFA Físico Político Nº3 Oceanía</t>
  </si>
  <si>
    <t>Mapa ALFA Físico Político Nº3 Continente Americano</t>
  </si>
  <si>
    <t>Mapa MC Político Nº3 Europa</t>
  </si>
  <si>
    <t>Mapa ALFA Político Nº3 Planisferio</t>
  </si>
  <si>
    <t>Mapa ALFA Politico Nº3 África</t>
  </si>
  <si>
    <t>Mapa MC Político Nº3 América Del Norte</t>
  </si>
  <si>
    <t>Mapa ALFA Político Nº3 Continente Americano</t>
  </si>
  <si>
    <t>Mapa MC Político Nº3 Argentina</t>
  </si>
  <si>
    <t>Mapa ALFA Físico Político Nº3 Asia</t>
  </si>
  <si>
    <t>Mapa ALFA Político Nº3 Buenos Aires</t>
  </si>
  <si>
    <t>Mapa MC Político Nº3 Islas Malvinas</t>
  </si>
  <si>
    <t>Mapa ALFA Politico Nº3 Oceanía</t>
  </si>
  <si>
    <t>Mapa ALFA Político Nº5 África</t>
  </si>
  <si>
    <t>Mapa ALFA Físico Político Nº5 Asia</t>
  </si>
  <si>
    <t>Mapa ALFA Físico Político Nº5 Planisferio</t>
  </si>
  <si>
    <t>Mapa MC Político Nº5 África</t>
  </si>
  <si>
    <t>Mapa ALFA Político Nº5 América del Norte</t>
  </si>
  <si>
    <t>Mapa MC Político Nº5 América del Sur</t>
  </si>
  <si>
    <t>Mapa MC Político Nº5 Argentina</t>
  </si>
  <si>
    <t>Mapa MC Político Nº5 Asia</t>
  </si>
  <si>
    <t>Mapa ALFA Político Nº5 Buenos Aires</t>
  </si>
  <si>
    <t>Mapa MC Político Nº5 Continente Americano</t>
  </si>
  <si>
    <t>Mapa MC Político Nº5 Planisferio</t>
  </si>
  <si>
    <t>Mapa MC Físico Político Nº6 África</t>
  </si>
  <si>
    <t>Mapa ALFA Físico Político América del Sur</t>
  </si>
  <si>
    <t>Mapa MC Físico Político Nº6 Planisferio</t>
  </si>
  <si>
    <t>Mapa ALFA Político Nº6 América</t>
  </si>
  <si>
    <t>Mapa MC Político Nº6 Planisferio</t>
  </si>
  <si>
    <t>Mapa MC Politico N°3 Ciudad Bs.As.</t>
  </si>
  <si>
    <t>Mapa MC Politico N°3 Continente Antartico</t>
  </si>
  <si>
    <t>Mapa MC Politico N°3 Antartida Argentina</t>
  </si>
  <si>
    <t>Mapa MC Físico Político Nº5 America Norte</t>
  </si>
  <si>
    <t>Mapa MC Físico Político Nº5 América del Sur</t>
  </si>
  <si>
    <t>Mapa MC Físico Político Nº5 Argentina Bicontinental</t>
  </si>
  <si>
    <t>Mapa MC Físico Político Nº5 Argentina</t>
  </si>
  <si>
    <t>Mapa MC Físico Político Nº6 América del Norte</t>
  </si>
  <si>
    <t>Mapa ALFA Físico Político Nº5 Europa</t>
  </si>
  <si>
    <t>Mapa ALFA Político Nº5 Europa</t>
  </si>
  <si>
    <t>Mapa ALFA Físico Político Nº6 Continente Americano</t>
  </si>
  <si>
    <t>Mapa ALFA Político Nº6 Argentina</t>
  </si>
  <si>
    <t>Mapa RIVADAVIA Físico Político Nº5 América Central</t>
  </si>
  <si>
    <t>Mapa RIVADAVIA Político Nº5 América Central</t>
  </si>
  <si>
    <t>Mapa RIVADAVIA Físico Político Nº6 América del Norte</t>
  </si>
  <si>
    <t>Mapa RIVADAVIA Físico Político Nº6 Continente Americano</t>
  </si>
  <si>
    <t>Mapa RIVADAVIA Político Nº5 Gran Buenos Aires</t>
  </si>
  <si>
    <t>Mapa RIVADAVIA Físico Político Nº3 Buenos Aires</t>
  </si>
  <si>
    <t>Mapa RIVADAVIA Físico Político Nº3 Argentina</t>
  </si>
  <si>
    <t>Mapa RIVADAVIA Físico Político Nº3 Continente Americano</t>
  </si>
  <si>
    <t>Mapa RIVADAVIA Físico Político Nº3 Planisferio</t>
  </si>
  <si>
    <t>Mapa RIVADAVIA Político Nº3 Continente Antártico</t>
  </si>
  <si>
    <t>Mapa RIVADAVIA Político Nº3 África</t>
  </si>
  <si>
    <t>Mapa RIVADAVIA Político Nº3 América Central</t>
  </si>
  <si>
    <t>Mapa RIVADAVIA Político Nº3 América del Sur</t>
  </si>
  <si>
    <t>Mapa RIVADAVIA Político Nº3 América del Norte</t>
  </si>
  <si>
    <t>Mapa RIVADAVIA Político Nº3 Argentina</t>
  </si>
  <si>
    <t>Mapa RIVADAVIA Político Nº3 Asia</t>
  </si>
  <si>
    <t>Mapa RIVADAVIA Político Nº3 Buenos Aires</t>
  </si>
  <si>
    <t>Mapa RIVADAVIA Político Nº3 Continente Americano</t>
  </si>
  <si>
    <t>Mapa RIVADAVIA Político Nº3 Europa</t>
  </si>
  <si>
    <t>Mapa RIVADAVIA Político Nº3 Grecia</t>
  </si>
  <si>
    <t>Mapa RIVADAVIA Político Nº3 Islas Malvinas</t>
  </si>
  <si>
    <t>Mapa RIVADAVIA PolíticoNº3 Italia</t>
  </si>
  <si>
    <t>Mapa RIVADAVIA Político Nº3 Oceanía</t>
  </si>
  <si>
    <t>Mapa RIVADAVIA Político Nº3 Planisferio</t>
  </si>
  <si>
    <t>Mapa RIVADAVIA Político Nº3 Tierra del Fuego, Antártida Argentina e Islas Malvinas</t>
  </si>
  <si>
    <t>Mapa RIVADAVIA Político Nº3 Territorio Argentino</t>
  </si>
  <si>
    <t>Mapa RIVADAVIA Físico Político Nº5 Buenos Aires</t>
  </si>
  <si>
    <t>Mapa RIVADAVIA Físico Político Nº5 África</t>
  </si>
  <si>
    <t>Mapa RIVADAVIA Físico Político Nº5 América del Sur</t>
  </si>
  <si>
    <t>Mapa RIVADAVIA Físico Político Nº5 Argentina</t>
  </si>
  <si>
    <t>Mapa RIVADAVIA Físico Político Nº5 Asia</t>
  </si>
  <si>
    <t>Mapa RIVADAVIA Físico Político Nº5 Continente Americano</t>
  </si>
  <si>
    <t>Mapa RIVADAVIA Físico Político Nº5 Europa</t>
  </si>
  <si>
    <t>Mapa RIVADAVIA Físico Político Nº5 Planisferio</t>
  </si>
  <si>
    <t>Mapa RIVADAVIA Político Nº5 África</t>
  </si>
  <si>
    <t>Mapa RIVADAVIA Político Nº5 América del Norte</t>
  </si>
  <si>
    <t>Mapa RIVADAVIA Político Nº5 América del Sur</t>
  </si>
  <si>
    <t>Mapa RIVADAVIA Político Nº5 Argentina</t>
  </si>
  <si>
    <t>Mapa RIVADAVIA Político Nº5 Asia</t>
  </si>
  <si>
    <t>Mapa RIVADAVIA Político Nº5 Buenos Aires</t>
  </si>
  <si>
    <t>Mapa RIVADAVIA/LAPRIDA Político Nº5 Continente Americano</t>
  </si>
  <si>
    <t>Mapa RIVADAVIA Político Nº5 Europa</t>
  </si>
  <si>
    <t>Mapa RIVADAVIA Político Nº5 Oceanía</t>
  </si>
  <si>
    <t>Mapa RIVADAVIA/LAPRIDA Político Nº5 Planisferio</t>
  </si>
  <si>
    <t>Mapa RIVADAVIA Físico Político Nº6 África</t>
  </si>
  <si>
    <t>Mapa RIVADAVIA Físico Político Nº6 América del Sur</t>
  </si>
  <si>
    <t>Mapa RIVADAVIA Físico Político Nº6 Argentina</t>
  </si>
  <si>
    <t>Mapa RIVADAVIA Físico Político Nº6 Asia</t>
  </si>
  <si>
    <t>Mapa RIVADAVIA Físico Político Nº6 Europa</t>
  </si>
  <si>
    <t>Mapa RIVADAVIA Físico Político Nº6 Oceanía</t>
  </si>
  <si>
    <t>Mapa RIVADAVIA Físico Político Nº6 Planisferio</t>
  </si>
  <si>
    <t>Mapa RIVADAVIA/LAPRIDA Político Nº6 Argentina</t>
  </si>
  <si>
    <t>Mapa RIVADAVIA Político Nº6 Planisferio</t>
  </si>
  <si>
    <t xml:space="preserve">LAMINAS DIDACTICAS </t>
  </si>
  <si>
    <t>Abece Cursiva UNIESCO Para Pintar y Colgar xu.</t>
  </si>
  <si>
    <t>Abecedario UNIESCO Para Pintar y Colgar xu.</t>
  </si>
  <si>
    <t>Argentina UNIESCO Para Pintar y Colgar xu.</t>
  </si>
  <si>
    <t>Cursiva UNIESCO Para Pintar y Colgar xu.</t>
  </si>
  <si>
    <t>Dragon UNIESCO Para Pintar y Colgar xu.</t>
  </si>
  <si>
    <t>Estaciones UNIESCO Para Pintar y Colgar xu.</t>
  </si>
  <si>
    <t>Granja UNIESCO Para Pintar y Colgar xu.</t>
  </si>
  <si>
    <t>Lamina PIZZINI Antártida xu.</t>
  </si>
  <si>
    <t>"Lámina ""9 de Julio"" x10u."</t>
  </si>
  <si>
    <t>"Lámina "''Aborígenes"" x10u."</t>
  </si>
  <si>
    <t>Lámina Anatomía: Sistema Circulatorio x10u.</t>
  </si>
  <si>
    <t>"Lámina ""Anatomía: Sistema Digestivo x10u."</t>
  </si>
  <si>
    <t>"Lámina ""Manuel Belgrano"" x10u."</t>
  </si>
  <si>
    <t>Lámina Sistema Solar Rotación y Traslación x 10u.</t>
  </si>
  <si>
    <t>"Lámina ""José de San Martin"" x10u."</t>
  </si>
  <si>
    <t>Lámina "La Sangre" Varillada 50 x 70cm. x10u.</t>
  </si>
  <si>
    <t>Lamina PIZZINI Gran Chaco xu.</t>
  </si>
  <si>
    <t>Lamina PIZZINI Mar Argentino xu.</t>
  </si>
  <si>
    <t>Lamina PIZZINI Pampas xu.</t>
  </si>
  <si>
    <t>"Lámina ""Revolución de Mayo/Guerra de la Independencia"" x10u."</t>
  </si>
  <si>
    <t>"Lámina ""Revolución de Mayo"" x10u."</t>
  </si>
  <si>
    <t>Oficios Y Profesiones UNIESCO Para Pintar y Colgar xu.</t>
  </si>
  <si>
    <t>Princesas UNIESCO Para Pintar y Colgar xu.</t>
  </si>
  <si>
    <t>Sirena UNIESCO Para Pintar y Colgar xu.</t>
  </si>
  <si>
    <t xml:space="preserve">BLOCKS </t>
  </si>
  <si>
    <t>Anotador CONGRESO x40h.</t>
  </si>
  <si>
    <t>Anotador Éxito Cuadriculado x48h.</t>
  </si>
  <si>
    <t>Anotador Éxito Rayado x48h.</t>
  </si>
  <si>
    <t>Block 1028 Afiche Nº5 x40h.</t>
  </si>
  <si>
    <t>Block 1028 Blanco Nº5 x20h.</t>
  </si>
  <si>
    <t>Block 1028 Color Nº5 x20h.</t>
  </si>
  <si>
    <t>Block 1028 Blanco Nº6 x20h.</t>
  </si>
  <si>
    <t>Block ALFA Esquela A5 con Espiral Cuadriculado x80h.</t>
  </si>
  <si>
    <t>Block ALFA Esquela A5 con Espiral Liso x80h.</t>
  </si>
  <si>
    <t>Block ALFA Esquela A5 con Espiral Rayado x80h.</t>
  </si>
  <si>
    <t>Block ALFA Esquela A5 Fantasia Rayado x 80 hojas</t>
  </si>
  <si>
    <t>Block ALFA Esquela A5 Cuadriculado x80h.</t>
  </si>
  <si>
    <t>Block ALFA Esquela A5 Rayado x80h.</t>
  </si>
  <si>
    <t>Block ALFA Esquelita A6 Fantasia Rayado x 80 hojas</t>
  </si>
  <si>
    <t>Block ALFA Esquelita A6 con Espiral Cuadriculado x80h.</t>
  </si>
  <si>
    <t>Block ALFA Esquelita A6 con Espiral Liso x80h.</t>
  </si>
  <si>
    <t>Block ALFA Esquelita A6 con Espiral Rayado x80h.</t>
  </si>
  <si>
    <t>Block ALFA Esquelita A6 Rayado x80h.</t>
  </si>
  <si>
    <t>Block AMÉRICA Nos A4 liso x80h.</t>
  </si>
  <si>
    <t>Block AVON A4 Liso x80h.</t>
  </si>
  <si>
    <t>Block AVON A4 Cuadriculado x80h.</t>
  </si>
  <si>
    <t>Block AVON A4 Rayado x80h.</t>
  </si>
  <si>
    <t>Block AVON Esquela A5 Liso x80h.</t>
  </si>
  <si>
    <t>Block AVON Esquelita A6 Liso x80h.</t>
  </si>
  <si>
    <t>Block AVON Oficio Cuadriculado x80h.</t>
  </si>
  <si>
    <t>Block AVON Oficio Rayado x80h.</t>
  </si>
  <si>
    <t>Block AVON Oficio Liso x80h.</t>
  </si>
  <si>
    <t>Block de Cartulina Decorada Fantasía x20h.</t>
  </si>
  <si>
    <t>Block de Cartulina Decorada Figuras x20h.</t>
  </si>
  <si>
    <t>Block de Cartulina Decorada Trama x20h.</t>
  </si>
  <si>
    <t>Block CONGRESO Esquela con Espiral Cuadriculado x80h.</t>
  </si>
  <si>
    <t>Block CONGRESO Esquela con Espiral Liso x80h.</t>
  </si>
  <si>
    <t>Block CONGRESO Oficio Cuadriculado x40h.</t>
  </si>
  <si>
    <t>Block CONGRESO Oficio Rayado x40h.</t>
  </si>
  <si>
    <t>Block CONGRESO Oficio Cuadriculado x80h.</t>
  </si>
  <si>
    <t>Block Dibujo EXITO Nº5 Natural x24h. Liso</t>
  </si>
  <si>
    <t>Block EL NENE Afiche x50h.</t>
  </si>
  <si>
    <t>Block EL NENE Mandalas Animales 15 x 15cm. x24h.</t>
  </si>
  <si>
    <t>Block EL NENE Mandalas Espacio 15 x 15cm. x24h.</t>
  </si>
  <si>
    <t>Block EL NENE Mandalas Geometria 15cmx15cmx24 hojas</t>
  </si>
  <si>
    <t>Block EL NENE Mandalas Vegetales 15 x 15cm. x24h.</t>
  </si>
  <si>
    <t>Block EL NENE Mini Color x24h.</t>
  </si>
  <si>
    <t>Block EL NENE Nº6 Blanco x24h.</t>
  </si>
  <si>
    <t>Block EL NENE Nº6 Color x24h.</t>
  </si>
  <si>
    <t>Block EL NENE Origami Bicolor 15 x 15cm. x24h.</t>
  </si>
  <si>
    <t>Block EL NENE Origami 15 x 15cm. x24h.</t>
  </si>
  <si>
    <t>Block EL NENE Blanco x24h.</t>
  </si>
  <si>
    <t>Block EL NENE Color x24h.</t>
  </si>
  <si>
    <t>Block EL NENE Fantasía x24h.</t>
  </si>
  <si>
    <t>Block EL NENE Fluo x24h.</t>
  </si>
  <si>
    <t>Block EL NENE Fantasía Aguayos x24h.</t>
  </si>
  <si>
    <t>Block EL NENE Kraft x24h.</t>
  </si>
  <si>
    <t>Block EL NENE Patriox24hj.</t>
  </si>
  <si>
    <t>Block ÉXITO Nº5 Blanco x24h.</t>
  </si>
  <si>
    <t>Block ÉXITO Nº5 Color Surtido x24h.</t>
  </si>
  <si>
    <t>Block ÉXITO Nº5 Negro x24h.</t>
  </si>
  <si>
    <t>Block ÉXITO Nº5 Color Pastel x40h.</t>
  </si>
  <si>
    <t>Block ÉXITO Nº6 Blanco x24h.</t>
  </si>
  <si>
    <t>Block ÉXITO Nº6 Color x24h.</t>
  </si>
  <si>
    <t>Block ÉXITO Nº6 Negro x24h.</t>
  </si>
  <si>
    <t>Block MANDALAS N°5 Animales P/Colorearx20hj(50)</t>
  </si>
  <si>
    <t>Block MANDALAS N°5 P/Colorearx20hj(50)</t>
  </si>
  <si>
    <t>Block GARABATOS N°5 Cartulina Divertida x4 Motivos x24hj.</t>
  </si>
  <si>
    <t>Block GARABATOS N°5 Color x24hj.</t>
  </si>
  <si>
    <t>Block GARABATOS N°5 Negro x24 hojas</t>
  </si>
  <si>
    <t>Block MANDALAS N°5 Papel Madera x24hj(50)</t>
  </si>
  <si>
    <t>Block HÚSARES Business A4 Cuadriculado x80h.</t>
  </si>
  <si>
    <t>Block HÚSARES Business A4 Rayado x80h.</t>
  </si>
  <si>
    <t>Block LEDESMA NAT Cuadriculado A4 x80h.</t>
  </si>
  <si>
    <t>Block LEDESMA NAT Rayado A4 x80h.</t>
  </si>
  <si>
    <t>Bloc LEDESMA NAT Liso A4 x80h.</t>
  </si>
  <si>
    <t>Block LUMA Nº5 Fluo x 15 hojas</t>
  </si>
  <si>
    <t>Block LUMA Nº5 Blanco x20h.</t>
  </si>
  <si>
    <t>Block LUMA Nº6 Blanco x20h.</t>
  </si>
  <si>
    <t>Block LUMA Nº6 Color x20h.</t>
  </si>
  <si>
    <t>Block LUMA Nº6 Fluo x 15 hojas</t>
  </si>
  <si>
    <t>Block LUMA Nº6 Negro x20h.</t>
  </si>
  <si>
    <t>Block LUMA Nº5 Negro x20h.</t>
  </si>
  <si>
    <t>Block De Notas MOOVING Harry Potter xu.</t>
  </si>
  <si>
    <t>Block QUINQUELA 32 x 47cm. Liso x24h.</t>
  </si>
  <si>
    <t xml:space="preserve">ETIQUETAS </t>
  </si>
  <si>
    <t>Carpeta PPR Street Racing Nº3 xu.</t>
  </si>
  <si>
    <t>Carpeta PPR Just Cool Nº3 xu.</t>
  </si>
  <si>
    <t>Etiqueta PEGASOLA Fluo Amarillo 19 x 38mm.</t>
  </si>
  <si>
    <t>Etiqueta PEGASOLA Fluo Verde 19 x 38mm.</t>
  </si>
  <si>
    <t>Etiqueta PEGASOLA Fluorescente Amarillo 16 x 22mm.</t>
  </si>
  <si>
    <t>Etiqueta PEGASOLA Fluo Magenta 16 x 22mm.</t>
  </si>
  <si>
    <t>Etiqueta PEGASOLA Fluo Naranja 16 x 22mm.</t>
  </si>
  <si>
    <t>Etiqueta PEGASOLA Fluo Rojo 16 x 22mm.</t>
  </si>
  <si>
    <t>Etiqueta PEGASOLA Fluo Verde 16 x 22mm.</t>
  </si>
  <si>
    <t>Etiqueta PEGASOLA Fluo Amarillo 8 x 15mm.</t>
  </si>
  <si>
    <t>Etiqueta PEGASOLA Fluo Magenta 8 x 15mm.</t>
  </si>
  <si>
    <t>Etiqueta PEGASOLA Fluo Naranja 8 x 15mm.</t>
  </si>
  <si>
    <t>Etiqueta PEGASOLA Fluo Rojo 8 x 15mm.</t>
  </si>
  <si>
    <t>Etiqueta PEGASOLA Fluo Verde 8 x 15mm.</t>
  </si>
  <si>
    <t>Etiqueta PEGASOLA Fluo Amarillo 8 x 20mm.</t>
  </si>
  <si>
    <t>Etiqueta PEGASOLA Fluo Magenta 8 x 20mm.</t>
  </si>
  <si>
    <t>Etiqueta PEGASOLA Fluo Naranja 8 x 20mm.</t>
  </si>
  <si>
    <t>Etiqueta PEGASOLA Fluo Rojo 8 x 20mm.</t>
  </si>
  <si>
    <t>Etiqueta PEGASOLA Fluo Verde 8 x 20mm.</t>
  </si>
  <si>
    <t>Sobre ETIDATA Laser A4 38x21.1mm</t>
  </si>
  <si>
    <t>Etiqueta ETIDATA A4 Láser + Ink-Jet x25h.</t>
  </si>
  <si>
    <t>Etiqueta Licencia "HOLOGRAFICA" x16u.</t>
  </si>
  <si>
    <t>Etiqueta Licencia "PASTEL" x16u.</t>
  </si>
  <si>
    <t>Etiqueta Licencia "RIVER" x16u.</t>
  </si>
  <si>
    <t>Etiqueta Licencia "URBANO/TRAP" x16u.</t>
  </si>
  <si>
    <t>Etiqueta Licencia "ASTROLOGICA" x16u.</t>
  </si>
  <si>
    <t>Etiqueta Licencia "AVENGERS HISTORIETAS" x16u.</t>
  </si>
  <si>
    <t>Etiqueta Licencia "boca" x16u.</t>
  </si>
  <si>
    <t>Etiqueta Licencia "FLUO" x16u.</t>
  </si>
  <si>
    <t>Etiqueta Licencia "ROCK" x16u.</t>
  </si>
  <si>
    <t>Etiqueta Licencia "STARWARS" x16u.</t>
  </si>
  <si>
    <t>Etiqueta Licencia "SWEET" x16u.</t>
  </si>
  <si>
    <t>Etiqueta MOOVING Licencia Como Quieres.. x12u.</t>
  </si>
  <si>
    <t>Etiqueta MOOVING Licencia Dragon Ball x12u.</t>
  </si>
  <si>
    <t>Etiqueta Licencia Harry Potter x12u.</t>
  </si>
  <si>
    <t>Etiqueta Licencia "Jardín Nene" x12u.</t>
  </si>
  <si>
    <t>Etiqueta MOOVING Licencia Jurassic World x12u.</t>
  </si>
  <si>
    <t>Etiqueta Licencia "Kawaii" x12u.</t>
  </si>
  <si>
    <t>Etiqueta MOOVING Licencia Line Friends x12u.</t>
  </si>
  <si>
    <t>Etiqueta MOOVING RIVER PLATE x12u.</t>
  </si>
  <si>
    <t>Etiqueta MOOVING Spiderman x12u.</t>
  </si>
  <si>
    <t>Etiqueta Licencia "Esperanza Mía" x16u.</t>
  </si>
  <si>
    <t>Etiqueta Licencia "Gallinita Pintadita" x16u.</t>
  </si>
  <si>
    <t>ETIQUETA ORI-TEC A4 99x34mmx1000etiq.(4139)</t>
  </si>
  <si>
    <t>ETIQUETA ORI-TEC A4 99x57mmx1000etiq.(4137)</t>
  </si>
  <si>
    <t>Etiqueta para Etiquetadora Blanca</t>
  </si>
  <si>
    <t>Etiqueta para Etiquetadora Fluo Amarillo</t>
  </si>
  <si>
    <t>Etiqueta para Etiquetadora Fluo Naranja</t>
  </si>
  <si>
    <t>Etiqueta para Etiquetadora Fluo Verde</t>
  </si>
  <si>
    <t>Etiqueta para Etiquetadora Rosa</t>
  </si>
  <si>
    <t>Etiqueta PEGASOLA Art. 3004</t>
  </si>
  <si>
    <t>Etiqueta PEGASOLA Art. 3005</t>
  </si>
  <si>
    <t>Etiqueta PEGASOLA Art. 3011</t>
  </si>
  <si>
    <t>Etiqueta PEGASOLA Art. 3012</t>
  </si>
  <si>
    <t>Etiqueta PEGASOLA Art. 3013</t>
  </si>
  <si>
    <t>Etiqueta PEGASOLA Art. 3015</t>
  </si>
  <si>
    <t>Etiqueta PEGASOLA Art. 3016</t>
  </si>
  <si>
    <t>Etiqueta PEGASOLA Art. 3019</t>
  </si>
  <si>
    <t>Etiqueta PEGASOLA Art. 3020</t>
  </si>
  <si>
    <t>Etiqueta PEGASOLA Art. 3022</t>
  </si>
  <si>
    <t>Etiqueta PEGASOLA Art. 3023</t>
  </si>
  <si>
    <t>Etiqueta PEGASOLA Art. 3024</t>
  </si>
  <si>
    <t>Etiqueta PEGASOLA Art. 3025</t>
  </si>
  <si>
    <t>Etiqueta PEGASOLA Art. 3026</t>
  </si>
  <si>
    <t>Etiqueta PEGASOLA Art. 3027</t>
  </si>
  <si>
    <t>Etiqueta PEGASOLA Art. 3030</t>
  </si>
  <si>
    <t>Etiqueta PEGASOLA Art. 3032</t>
  </si>
  <si>
    <t>Etiqueta PEGASOLA Art. 3033</t>
  </si>
  <si>
    <t>Etiqueta PEGASOLA Art. 3034</t>
  </si>
  <si>
    <t>Etiqueta PEGASOLA Art. 3037</t>
  </si>
  <si>
    <t>Etiqueta PEGASOLA Art. 3031</t>
  </si>
  <si>
    <t>Etiqueta PEGASOLA Art. 3035</t>
  </si>
  <si>
    <t>Etiqueta PEGASOLA Art. 3036</t>
  </si>
  <si>
    <t>Etiqueta PEGASOLA Art. 3038</t>
  </si>
  <si>
    <t>Etiqueta PEGASOLA Art. 3040</t>
  </si>
  <si>
    <t>Etiqueta PEGASOLA Art. 3048</t>
  </si>
  <si>
    <t>Etiqueta PEGASOLA Felicidades</t>
  </si>
  <si>
    <t>Etiqueta PEGASOLA Para Cuaderno Azul x240u.</t>
  </si>
  <si>
    <t>Etiqueta PEGASOLA Para Cuaderno Rojo x240u.</t>
  </si>
  <si>
    <t>Etiqueta PEGASOLA Para Cuaderno Verde x240u.</t>
  </si>
  <si>
    <t>Etiqueta Licencia "SONIC" x16u.</t>
  </si>
  <si>
    <t>Etiquetas HUSARES Autoadhesivas A4 x21u.x100hojas</t>
  </si>
  <si>
    <t>Etiquetas ONIX Para Cuadernos Bikers x12u.</t>
  </si>
  <si>
    <t>Etiquetas ONIX P/CUAD.BUHOS x12u.</t>
  </si>
  <si>
    <t>Etiquetas ONIX Para Cuadernos Deportes x12u.</t>
  </si>
  <si>
    <t>Etiquetas ONIX Para Cuadernos Heavy Calaveras x12u.</t>
  </si>
  <si>
    <t>Etiquetas ONIX Para Cuadernos Hippie Style x12u.</t>
  </si>
  <si>
    <t>Etiquetas ONIX Para Cuadernos Inclusiva x12u.</t>
  </si>
  <si>
    <t>Etiquetas ONIX Para Cuadernos Live Fast x12u.</t>
  </si>
  <si>
    <t>Etiquetas ONIX Para Cuadernos Mandalas Metalizado x12u.</t>
  </si>
  <si>
    <t>Etiquetas ONIX Para Cuadernos Moto Retro x12u.</t>
  </si>
  <si>
    <t>Etiquetas ONIX Para Cuadernos Nature 2 x12u.</t>
  </si>
  <si>
    <t>Etiquetas ONIX Para Cuadernos New Lettering x12u.</t>
  </si>
  <si>
    <t>Etiquetas ONIX Para Cuadernos Rainbow 2 x12u.</t>
  </si>
  <si>
    <t>Etiquetas ONIX Para Cuadernos Salvaje x12u.</t>
  </si>
  <si>
    <t>Etiquetas ONIX Para Cuadernos Shiny x12u.</t>
  </si>
  <si>
    <t>Etiquetas Boca x20u.</t>
  </si>
  <si>
    <t>Etiquetas Hombre Araña x20u.</t>
  </si>
  <si>
    <t>Etiquetas Migthy pups x20u.</t>
  </si>
  <si>
    <t>Etiquetas Minnie Mouse x20u.</t>
  </si>
  <si>
    <t>Etiquetas Princesas x20u.</t>
  </si>
  <si>
    <t>Etiquetas River x20u.</t>
  </si>
  <si>
    <t>Etiquetas Toy Story 3 x20u.</t>
  </si>
  <si>
    <t>Etiquetas Unicorniox20u.</t>
  </si>
  <si>
    <t>Lomo para Bibliorato Autoadhesivo Marrón x20u.</t>
  </si>
  <si>
    <t>Lomo para Bibliorato Autoadhesivo Verde x20u.</t>
  </si>
  <si>
    <t>Ojalillos PEGASOLA Clásico</t>
  </si>
  <si>
    <t xml:space="preserve">AGENDAS E INDICES </t>
  </si>
  <si>
    <t>Agenda MOOVING Pocket Espiral Dots</t>
  </si>
  <si>
    <t>Agenda MOOVING Pocket Espiral Joy</t>
  </si>
  <si>
    <t>Agenda MOOVING Pocket Espiral Magic</t>
  </si>
  <si>
    <t>Agenda LIBESA Animales Vintage Con Espiral 16x22 SV</t>
  </si>
  <si>
    <t>Agenda LIBESA Animales Vintage Con Espiral 16x22 HxD</t>
  </si>
  <si>
    <t>Agenda LIBESA Arabescos Con Espiral 16x22 SV</t>
  </si>
  <si>
    <t>Agenda LIBESA Arabescos Con Espiral 16x22 HxD</t>
  </si>
  <si>
    <t>Agenda LIBESA Batik Con Espiral 16x22 SV</t>
  </si>
  <si>
    <t>Agenda LIBESA Batik Con Espiral 16x22 HxD</t>
  </si>
  <si>
    <t>Agenda LIBESA Eco Abstracta Con Espiral 16x22 SV</t>
  </si>
  <si>
    <t>Agenda LIBESA Eco Boho Con Espiral 16x22 SV</t>
  </si>
  <si>
    <t>Agenda LIBESA Kaft Inclusiva Con Espiral 16x22 SV</t>
  </si>
  <si>
    <t>Agenda LIBESA Acuarela Con Espiral 16x22 HxD</t>
  </si>
  <si>
    <t>Agenda LIBESA Acuarela Con Espiral 16x22 SV</t>
  </si>
  <si>
    <t>Agenda LIBESA Black &amp; Pink Con Espiral 16x22 SV</t>
  </si>
  <si>
    <t>Agenda LIBESA Black &amp; Pink Con Espiral 16x22 HxD</t>
  </si>
  <si>
    <t>Agenda LIBESA Eco College Con Espiral 16x22 HxD</t>
  </si>
  <si>
    <t>Agenda LIBESA Eco College Con Espiral 16x22 SV</t>
  </si>
  <si>
    <t>Agenda LIBESA Eco Man Con Espiral 16x22 SV</t>
  </si>
  <si>
    <t>Agenda LIBESA Eco Nature Con Espiral 16x21 HxD</t>
  </si>
  <si>
    <t>Agenda LIBESA Eco Nature Con Espiral 16x22 SV</t>
  </si>
  <si>
    <t>Agenda LIBESA Lunares Con Espiral 16x22 SV</t>
  </si>
  <si>
    <t>Agenda LIBESA Otoño Con Espiral 16x22 HxD</t>
  </si>
  <si>
    <t>Agenda LIBESA Otoño Con Espiral 16x22 SV</t>
  </si>
  <si>
    <t>Agenda LIBESA Pastel Colors Con Espiral 16x22 SV</t>
  </si>
  <si>
    <t>Agenda LIBESA Pastel Colors con Espiral 16x22cm. Hoja Por Día</t>
  </si>
  <si>
    <t>Agenda LIBESA Power Full Con Espiral 16x22 HxD</t>
  </si>
  <si>
    <t>Agenda LIBESA Power Full Con Espiral 16x22 SV</t>
  </si>
  <si>
    <t>Agenda LIBESA Rainbow Con Espiral 16x22 SV</t>
  </si>
  <si>
    <t>Agenda LIBESA Rainbow Con Espiral 16x22 HxD</t>
  </si>
  <si>
    <t>Agenda LIBESA Spring Time Con Espiral 16x22 HxD</t>
  </si>
  <si>
    <t>Agenda LIBESA Spring Time Con Espiral 16x22 SV</t>
  </si>
  <si>
    <t>Agenda LIBESA Universal Kraft Con Espiral 16x22 HxD</t>
  </si>
  <si>
    <t>Agenda LIBESA Universal Kraft Con Espiral 16x22 SV</t>
  </si>
  <si>
    <t>Agenda LIBESA Uomo Black Con Espiral 16x22 HxD</t>
  </si>
  <si>
    <t>Agenda LIBESA Uomo Black Con Espiral 16x22 SV</t>
  </si>
  <si>
    <t>Agenda LIBESA Uomo Colors Con Espiral 16x22 HxD</t>
  </si>
  <si>
    <t>Agenda LIBESA Uomo Colors Con Espiral 16x22 SV</t>
  </si>
  <si>
    <t>Agenda LIBESA Acuarela Con Espiral 10x15cm. Hoja Por Día</t>
  </si>
  <si>
    <t>Agenda LIBESA Arabescos Con Espiral 10x15cm. Hoja Por Día</t>
  </si>
  <si>
    <t>Agenda LIBESA Black &amp; Pink Con Espiral 10x15cm. Hoja Por Día</t>
  </si>
  <si>
    <t>Agenda LIBESA Lunares Con Espiral 10x15cm. Hoja Por Día</t>
  </si>
  <si>
    <t>Agenda LIBESA Lunares con Espiral 16 x22cm. Hoja por Día</t>
  </si>
  <si>
    <t>Agenda LIBESA Nature Flowers Con Espiral 10x15cm. Hoja Por Día</t>
  </si>
  <si>
    <t>Agenda LIBESA Opposite con Espiral 16 x21cm. Semana A La Vista</t>
  </si>
  <si>
    <t>Agenda LIBESA Opposite con Espiral 16 x22cm. Hoja x Día</t>
  </si>
  <si>
    <t>Agenda LIBESA Otoño Con Espiral 10x15cm. Hoja Por Día</t>
  </si>
  <si>
    <t>Agenda LIBESA Pastel Colors Con Espiral 10x15cm. Hoja Por Día</t>
  </si>
  <si>
    <t>Agenda LIBESA Petit Acuarela Con Espiral 17x9cm. Semana a la Vista</t>
  </si>
  <si>
    <t>Agenda LIBESA Petit Batik Con Espiral 17x9cm. Semana a la Vista</t>
  </si>
  <si>
    <t>Agenda LIBESA Petit Black &amp; Pink Con Espiral 17x9cm. Semana a la Vista</t>
  </si>
  <si>
    <t>Agenda LIBESA Petit Lunares Con Espiral 17x9cm. Semana a la Vista</t>
  </si>
  <si>
    <t>Agenda LIBESA Nature Con Espiral 16.5x9cm. Semana A La Vista</t>
  </si>
  <si>
    <t>Agenda LIBESA Petit Opposite Con Espiral 17x9cm. Semana a la Vista</t>
  </si>
  <si>
    <t>Agenda LIBESA Petit Otoño Con Espiral 17x9cm. Semana a la Vista</t>
  </si>
  <si>
    <t>Agenda LIBESA Petit Pastel Colors Con Espiral 16.5x9cm. Semana a la Vista</t>
  </si>
  <si>
    <t>Agenda LIBESA Petit Rainbow Con Espiral 16.5x9cm. Semana a la Vista</t>
  </si>
  <si>
    <t>Agenda LIBESA Petit Spring Time Con Espiral 17x9cm. Semana a la Vista</t>
  </si>
  <si>
    <t>Agenda LIBESA Petit Universal Kraft Con Espiral 17x9cm. Semana a la Vista</t>
  </si>
  <si>
    <t>Agenda LIBESA Uomo Black con Espiral 16 x22cm. Hoja por Día</t>
  </si>
  <si>
    <t>Agenda LIBESA Petit Uomo Colors Con Espiral 17x9cm. Semana a la Vista</t>
  </si>
  <si>
    <t>Agenda LIBESA Rainbow Con Espiral 10x15cm. Hoja Por Día</t>
  </si>
  <si>
    <t>Agenda LIBESA Spring Time Con Espiral 10x15cm. Hoja Por Día</t>
  </si>
  <si>
    <t>Agenda MOOVING 14x20 2DxP. Harry Potter (4222)</t>
  </si>
  <si>
    <t>AGENDA MOOV.14x20 2DxP. MICKEY MOUSE (4121)</t>
  </si>
  <si>
    <t>Agenda MOOVING 14x20 2DxP Minnie Mouse</t>
  </si>
  <si>
    <t>Agenda MOOVING 14x20 DxP Disney 100 años</t>
  </si>
  <si>
    <t>Agenda MOOVING 14x20 DxP Snoopy</t>
  </si>
  <si>
    <t>Agenda MOOVING 14x20 Semana a la Vista Dark</t>
  </si>
  <si>
    <t>Agenda MOOVING 15x21 2DxP. Quitapesares</t>
  </si>
  <si>
    <t>Agenda MOOVING 15x21 DxP. Neon Fun</t>
  </si>
  <si>
    <t>Agenda MOOVING 15x21 DxP. Modern Soft</t>
  </si>
  <si>
    <t>Agenda MOOVING 15x21 DxP. Positive</t>
  </si>
  <si>
    <t>Agenda MOOVING 15x21 Semana A La Vista Joy</t>
  </si>
  <si>
    <t>Agenda MOOVING 15x21 Semana a la Vista Dots</t>
  </si>
  <si>
    <t>Agenda MOOVING 15x21 Semana a la Vista Magic</t>
  </si>
  <si>
    <t>Agenda MOOVING 15x21 Semana a la Vista Modern Soft</t>
  </si>
  <si>
    <t>Agenda MOOVING 15x21 Semana a la Vista Neón</t>
  </si>
  <si>
    <t>Agenda MOOVING 15x21 Semana a la Vista Positive</t>
  </si>
  <si>
    <t>Agenda MOOVING 15x21 Semana a la Vista Urban Big Ideas</t>
  </si>
  <si>
    <t>Agenda MOOVING 16,5 x 22cm. Dia Por Pagina Floral</t>
  </si>
  <si>
    <t>Agenda MOOVING 16,5 x 22cm. Dia Por Pagina Hope</t>
  </si>
  <si>
    <t>Agenda MOOVING 10x15 Un Día Por Página Dots Lila</t>
  </si>
  <si>
    <t>Agenda MOOVING 10x15 Un Día Por Página Magic</t>
  </si>
  <si>
    <t>Agenda MOOVING 10x15 Un Día Por Página Modern Soft</t>
  </si>
  <si>
    <t>Agenda MOOVING 10x15cm. Un Día Por Página Joy</t>
  </si>
  <si>
    <t>Agenda MOOVING 10x15cm. Un Día Por Página Positive</t>
  </si>
  <si>
    <t>Agenda MOOVING 10x15 2DxP. Joy</t>
  </si>
  <si>
    <t>Agenda MOOVING 10x15 2DxP Magic</t>
  </si>
  <si>
    <t>Agenda MOOVING 15x21 Bienestar Día Por Página</t>
  </si>
  <si>
    <t>Agenda MOOVING 15x21 Dots Día Por Página</t>
  </si>
  <si>
    <t>Agenda MOOVING 15x21 Día Por Página Magic</t>
  </si>
  <si>
    <t>Agenda MOOVING 15x21 Día Por Página Urban Big Ideas</t>
  </si>
  <si>
    <t>Agenda MOOVING Pocket Espiral Chic</t>
  </si>
  <si>
    <t>Agenda MOOVING Pocket Espiralada Positive</t>
  </si>
  <si>
    <t>Agenda MOOVING Pocket Joy</t>
  </si>
  <si>
    <t>Agenda MOOVING Pocket Positive</t>
  </si>
  <si>
    <t>Agenda MOOVING 10x15 2DxP.Modern Soft (2147)</t>
  </si>
  <si>
    <t>Agenda MOOVING 10x15 2DxP Dots</t>
  </si>
  <si>
    <t>Agenda MOOVING. 10x15 1DxP. Chic (3153)</t>
  </si>
  <si>
    <t>Agenda MOOVING 10x15 2DxP.Positive (2137)</t>
  </si>
  <si>
    <t>Agenda PPR 2024 Amor Propio Semana a la Vista 15x21cm</t>
  </si>
  <si>
    <t>Agenda PPR 2024 Arte Día por Página 15x21cm</t>
  </si>
  <si>
    <t>Agenda PPR 2024 Arte Semana a la Vista 15x21cm</t>
  </si>
  <si>
    <t>Agenda PPR 2024 Astrologica Semana a la Vista 15x21cm</t>
  </si>
  <si>
    <t>Agenda PPR 2024 Emprendedora Semana a la Vista 15x21cm</t>
  </si>
  <si>
    <t>Agenda PPR 2024 Experimental Día por Página 15x21cm</t>
  </si>
  <si>
    <t>Agenda PPR 2024 Experimental Semana a la Vista 15x21cm</t>
  </si>
  <si>
    <t>Agenda PPR 2024 Femenina Día por Página 15x21cm</t>
  </si>
  <si>
    <t>Agenda PPR 2024 Femenina Semana a la Vista 15x21cm</t>
  </si>
  <si>
    <t>Agenda PPR 2024 Holografica Día por Página 15x21cm</t>
  </si>
  <si>
    <t>Agenda PPR 2024 Masculina Día por Página 15x21cm</t>
  </si>
  <si>
    <t>Agenda PPR 2024 Masculina Semana a la Vista 15x21cm</t>
  </si>
  <si>
    <t>Agenda PPR 2024 Natural Día por Página 15x21cm</t>
  </si>
  <si>
    <t>Agenda PPR 2024 Natural Semana a la Vista 15x21cm</t>
  </si>
  <si>
    <t>Agenda PPR 2023 Bullet Semana a la Vista 16x21cm</t>
  </si>
  <si>
    <t>Agenda PPR 2023 Docente Semana a la Vista 16x21cm</t>
  </si>
  <si>
    <t>Agenda PPR 2024 Docente 15x21cm.</t>
  </si>
  <si>
    <t>Agenda PPR SOLUTIONS Arte 10x15cm. Dias por Pagina 2024</t>
  </si>
  <si>
    <t>Agenda PPR Arte Perpetua 15x21cm.</t>
  </si>
  <si>
    <t>Agenda PPR SOLUTIONS Arte Pocket 17x8.6cm. Semana a la Vista</t>
  </si>
  <si>
    <t>Agenda PPR boca Perpetua 15x21cm.</t>
  </si>
  <si>
    <t>Agenda PPR Escolar Perpetua 15x21cm.</t>
  </si>
  <si>
    <t>Agenda PPR SOLUTIONS Femenina 10x15cm. Dias por Pagina 2024</t>
  </si>
  <si>
    <t>Agenda PPR Femenina Perpetua 15x21cm.</t>
  </si>
  <si>
    <t>Agenda PPR SOLUTIONS Femenina Pocket 17x8.6cm. Semana a la Vista</t>
  </si>
  <si>
    <t>Agenda PPR SOLUTIONS Indie 10x15cm. Dias por Pagina</t>
  </si>
  <si>
    <t>Agenda PPR SOLUTIONS Indie Pocket 17x8.6cm. Semana a la Vista</t>
  </si>
  <si>
    <t>Agenda PPR SOLUTIONS Ironica Pocket 17x8.6cm. Semana a la Vista</t>
  </si>
  <si>
    <t>Agenda PPR Masculina Perpetua 15x21cm.</t>
  </si>
  <si>
    <t>Agenda PPR SOLUTIONS Minimal Pocket 17x8.6cm. Semana a la Vista</t>
  </si>
  <si>
    <t>Agenda PPR SOLUTIONS Natural 10x15cm. Dias por Pagina 2024</t>
  </si>
  <si>
    <t>Agenda PPR SOLUTIONS Natural Pocket 17x8.6cm. Semana a la Vista</t>
  </si>
  <si>
    <t>Agenda PPR SOLUTIONS Pastel Pocket 17x8.6cm. Semana a la Vista</t>
  </si>
  <si>
    <t>Agenda PPR RIVER Perpetua 15x21cm.</t>
  </si>
  <si>
    <t>Agenda PPR SOLUTIONS Romantica 16x21 Dia por Pagina</t>
  </si>
  <si>
    <t>Agenda PPR Star Wars Perpetua 15x21cm.</t>
  </si>
  <si>
    <t>Agenda REYSA 2024 Escolar 15cm x 21cm xu. Semana a la Vista</t>
  </si>
  <si>
    <t>Agenda REYSA 2024 Holográfica 15cm x 21cm xu. Dos Días Por Pagina</t>
  </si>
  <si>
    <t>Agenda REYSA 2024 Krafty 15cm x 21cm xu. Dia Por Pagina</t>
  </si>
  <si>
    <t>Agenda REYSA 2024 Premium Anillada 15cm x 21cm xu. Dia Por Pagina</t>
  </si>
  <si>
    <t>Agenda REYSA 2024 Premium 15cm x 21cm xu. Semana a la Vista</t>
  </si>
  <si>
    <t>Agenda REYSA 2024 Puffer 15cm x 21cm xu. Dos Días Por Pagina</t>
  </si>
  <si>
    <t>Agenda REYSA 2024 Universo 15cm x 21cm xu. Dos Días Por Pagina</t>
  </si>
  <si>
    <t>Agenda REYSA 2024 Uomo 15cm x 21cm xu. Semana a la Vista</t>
  </si>
  <si>
    <t>Agenda Semanal MILENIUM 2022 11x32cm.</t>
  </si>
  <si>
    <t>Bitácora De Viaje PPR 15x21cm</t>
  </si>
  <si>
    <t>Calendario 2024 10cm. x 15cm. x25u.</t>
  </si>
  <si>
    <t>Calendario 2024 10cm. x 7.5cm.x 25u.</t>
  </si>
  <si>
    <t>Calendario Mignon 2024 x50u.</t>
  </si>
  <si>
    <t>Calendario Sin Espiral 2022 11.5x20cm x10u</t>
  </si>
  <si>
    <t>Calendario Sin Espiral 32.5x23.5cm 2022 x10u.</t>
  </si>
  <si>
    <t>Planificador MILENIUM 2024 16x23cm</t>
  </si>
  <si>
    <t>Planificador MILENIUM 2024 Apaisado 23x32cm</t>
  </si>
  <si>
    <t>Planificador MILENIUM 2024 45x32cm A3</t>
  </si>
  <si>
    <t>Planificador MILENIUM 2022 Carpita 15x19cms</t>
  </si>
  <si>
    <t>Planificador MILENIUM 2020 Vertical 2022 23 x 32cm.</t>
  </si>
  <si>
    <t>Repuesto ONIX Para Agenda N°8 16x22xm. Hoja Por Día 2024</t>
  </si>
  <si>
    <t xml:space="preserve">LIBRETAS </t>
  </si>
  <si>
    <t>Libreta NORTE 120 Sin Índice 21x13cm.</t>
  </si>
  <si>
    <t>Libreta NORTE 4010 sin Índice 8,5 x 5,5cm.</t>
  </si>
  <si>
    <t>Libreta NORTE 402 sin Índice 12 x 8cm.</t>
  </si>
  <si>
    <t>Libreta NORTE 4020 con índice 10,5 x 6,6cm.</t>
  </si>
  <si>
    <t>Libreta NORTE 4020 sin Índice 10,5 x 6,6cm.</t>
  </si>
  <si>
    <t>Libreta NORTE 403 sin Índice 15,5 x 10,5cm.</t>
  </si>
  <si>
    <t>Libreta NORTE 4030 con Índice 12 x 8cm.</t>
  </si>
  <si>
    <t>Libreta NORTE 4030 sin Índice 12 x 8cm.</t>
  </si>
  <si>
    <t>Libreta NORTE 4040 con Índice 14 x 9,5cm.</t>
  </si>
  <si>
    <t>Libreta NORTE 4040 sin Índice 14 x 9,5cm.</t>
  </si>
  <si>
    <t>Libreta NORTE 4060 con Índice 10,5 x 15,5cm.</t>
  </si>
  <si>
    <t>Libreta NORTE 4060 sin Índice 10,5 x 15,5cm.</t>
  </si>
  <si>
    <t>Libreta PPR SOLUTIONS Romantica 15x21</t>
  </si>
  <si>
    <t>Set de 3 Libretas PPR SOLUTIONS Frida Kahlo 15x21</t>
  </si>
  <si>
    <t xml:space="preserve">PAPEL GLACE </t>
  </si>
  <si>
    <t>Papel Glacé Celeste x5mts.</t>
  </si>
  <si>
    <t>Papel Glacé LUMA Dorado x5mts.</t>
  </si>
  <si>
    <t>Papel Glacé Fluo x5u.x 25 Sobres</t>
  </si>
  <si>
    <t>Papel Glacé Lustre x10u.x 25 Sobres</t>
  </si>
  <si>
    <t>Papel Glacé Metalizado x5u.x25 Sobres.</t>
  </si>
  <si>
    <t>Papel Glacé Plateado x5mts.</t>
  </si>
  <si>
    <t>Papel Glacé Fluo Taco x100u.</t>
  </si>
  <si>
    <t>Papel Glacé Lustre Taco x200u.</t>
  </si>
  <si>
    <t>Papel Glacé Metalizado Taco x100u.</t>
  </si>
  <si>
    <t>Papel Glacé Metalizado Taco x200u.</t>
  </si>
  <si>
    <t xml:space="preserve">PAPEL ESPECIAL </t>
  </si>
  <si>
    <t>Papel Fotográfico Autoadhesivo A4 x 120 Gramos x 20 Hojas</t>
  </si>
  <si>
    <t>Papel Fotográfico Epson A4 x 190 Gramos x 20 Hojas</t>
  </si>
  <si>
    <t>Papel Fotográfico Inkjet A4 x 190 Gramos x 20 Hojas</t>
  </si>
  <si>
    <t>Papel Fotográfico Magnético A4 x 190 Gramos x 10 Hojas</t>
  </si>
  <si>
    <t xml:space="preserve">SOBRES </t>
  </si>
  <si>
    <t>Sobres Color 1340 Amarillo (15,3 x 16,4cm.) x10u.</t>
  </si>
  <si>
    <t>Sobres Color 1340 Azul (15,3 x 16,4cm.) x10u.</t>
  </si>
  <si>
    <t>Sobres Color 1340 Blanco Perlado 15,3 x 16,4cm.) x10u.</t>
  </si>
  <si>
    <t>Sobres Color 1340 Blanco (15,3 x 16,4cm.) x10u.</t>
  </si>
  <si>
    <t>Sobres Color 1340 Negro (15,3 x 16,4cm.) x10u.</t>
  </si>
  <si>
    <t>Sobres Color 1340 Plateado (15,3 x 16,4cm.) x10u.</t>
  </si>
  <si>
    <t>Sobres Color 1340 Rojo (15,3 x 16,4cm.) x10u.</t>
  </si>
  <si>
    <t>Sobres Color 1340 Verde (15,3 x 16,4cm.) x10u.</t>
  </si>
  <si>
    <t>Sobres Color 1001 Amarillo (12,5 x 19cm.) x10u.</t>
  </si>
  <si>
    <t>Sobres Color 1001 Azul (12,5 x 19cm.) x10u.</t>
  </si>
  <si>
    <t>Sobres Color 1001 Blanco Perlado (12,5 x 19cm.)x10u.</t>
  </si>
  <si>
    <t>Sobres Color 1001 Dorado (12,5 x 19cm.)x10u.</t>
  </si>
  <si>
    <t>Sobres Color 1001 Negro (12,5 x 19cm.)x10u.</t>
  </si>
  <si>
    <t>Sobres Color 1001 Plata (12,5 x 19cm.) x10u.</t>
  </si>
  <si>
    <t>Sobres Color 1001 Rojo (12,5 x 19cm.) x10u.</t>
  </si>
  <si>
    <t>Sobres Color 1001 Verde (12,5 x 19cm.)x10u.</t>
  </si>
  <si>
    <t>Sobres Color 1240 Amarillo (7 x 10cm.) x10u.</t>
  </si>
  <si>
    <t>Sobres Color 1240 Azul (7 x 10cm.) x10u.</t>
  </si>
  <si>
    <t>Sobres Color 1240 Blanco Perlado (7 x 10cm.) x10u.</t>
  </si>
  <si>
    <t>Sobres Color 1240 Dorado (7 x 10cm.) x10u.</t>
  </si>
  <si>
    <t>Sobres Color 1240 Negro (7 x 10cm.) x10u.</t>
  </si>
  <si>
    <t>Sobres Color 1240 Plata (7 x 10cm.) x10u.</t>
  </si>
  <si>
    <t>Sobres Color 1240 Rojo (7 x 10cm.) 10u.</t>
  </si>
  <si>
    <t>Sobres Color 1240 Verde (7 x 10cm.) x10u.</t>
  </si>
  <si>
    <t>Sobre Plástico A4 Horizontal con Hilo</t>
  </si>
  <si>
    <t>Sobre Plástico A4 Vertical con Hilo</t>
  </si>
  <si>
    <t>Sobre Plástico Oficio Horizontal con Hilo</t>
  </si>
  <si>
    <t>Sobre Plástico Oficio Vertical con Hilo</t>
  </si>
  <si>
    <t>Sobre Plástico Oficio Horizontal con Solapa</t>
  </si>
  <si>
    <t>Sobre Plástico A4 Vertical con Solapa</t>
  </si>
  <si>
    <t>Sobre Plástico Oficio Vertical con Solapa</t>
  </si>
  <si>
    <t>Sobre Plástico A4 Vertical con Velcro</t>
  </si>
  <si>
    <t>Sobre Plástico Oficio Vertical con Velcro</t>
  </si>
  <si>
    <t>Sobre Plástico A4 Horizontal con Cierre Ziploc</t>
  </si>
  <si>
    <t>Sobre Plástico Oficio Horizontal con Cierre Ziploc</t>
  </si>
  <si>
    <t>Sobre Plástico para Cheques Horizontal con Cierre Ziploc</t>
  </si>
  <si>
    <t>Sobre Plástico A4 Doble con Botón</t>
  </si>
  <si>
    <t>Sobre Plástico A5 Doble con Botón Violeta-Rosa-Naranja</t>
  </si>
  <si>
    <t>Sobre Plástico A5 Doble con Botón</t>
  </si>
  <si>
    <t>Sobre Plástico Oficio Doble con Botón</t>
  </si>
  <si>
    <t>Sobre Plástico LAMA Doble con Botón Oficio</t>
  </si>
  <si>
    <t>Sobre Plastico FANTASIA con Boton A4 Fucsia</t>
  </si>
  <si>
    <t>Sobre Plastico FANTASIA con Boton A4 Turquesa</t>
  </si>
  <si>
    <t>Sobre Plastico FANTASIA con Boton A5 Fucsia</t>
  </si>
  <si>
    <t>Sobre Plastico FANTASIA con Boton A5 Turquesa</t>
  </si>
  <si>
    <t>Sobre Plastico FANTASIA con Boton Oficio Turquesa</t>
  </si>
  <si>
    <t>Sobre Plastico FANTASIA con Boton Oficio Fucsia</t>
  </si>
  <si>
    <t>Sobre PVC Con Cierre Metal A4 x 24 x 31cm.</t>
  </si>
  <si>
    <t>Sobre PVC Con Cierre Metal A5 x 18 x 23cm.</t>
  </si>
  <si>
    <t>Sobre PVC Con Cierre Metal Oficio x 24 x 37cm.</t>
  </si>
  <si>
    <t>Sobre PVC Con Cierre Metal x 12 x 21cm.</t>
  </si>
  <si>
    <t>Sobres 1001 (12,5 x 19cm.) x50u.</t>
  </si>
  <si>
    <t>Sobres 1012 (15 x 23,5cm.) x50u.</t>
  </si>
  <si>
    <t>Sobres 1240 Tarjeta Opalina (6,9 x 10cm.) x50u.</t>
  </si>
  <si>
    <t>Sobres 1327 Oficio Inglés (12 x 23cm.) x65g.x500u.</t>
  </si>
  <si>
    <t>Sobres 1327 Oficio Inglés (12 x 23cm.) x65g.x50u.</t>
  </si>
  <si>
    <t>Sobres 1395 Oficio Inglés (12 x 23cm.) x90g.x500u.</t>
  </si>
  <si>
    <t>Sobres 1475 Oficio Americano (11 x 22cm.) x50u.</t>
  </si>
  <si>
    <t>Sobres 1500 Comercial (11 x 16cm.) x65g. x500u.</t>
  </si>
  <si>
    <t>Sobres 1578 Comercial (11 x 16cm.) x65g. x50u.</t>
  </si>
  <si>
    <t>Sobres 1585 Comercial (11 x 16cm.) x80g. x500u.</t>
  </si>
  <si>
    <t>Sobres 1595 Comercial (11 x 16cm.) x90g. x500u.</t>
  </si>
  <si>
    <t>Sobres Blancos 2675 (19 x 24cm.) x100u.</t>
  </si>
  <si>
    <t>Sobres Blancos 2677 (24 x 30cm.) x100u.</t>
  </si>
  <si>
    <t>Sobres Blancos 2678 (25 x 35cm.) x100u.</t>
  </si>
  <si>
    <t>Sobres Blancos 2679 Oficio (27 x 37cm.) x100u.</t>
  </si>
  <si>
    <t>Sobres Blancos 2681 (37 x 45cm.) x100u.</t>
  </si>
  <si>
    <t>Sobres Blancos 2682 A4 (22 x 32cm.) x100u.</t>
  </si>
  <si>
    <t>Sobres Manila 2621 (12 x 19cm.) x100u.</t>
  </si>
  <si>
    <t>Sobres Manila 2622 (13 x 25,5cm) x100u.</t>
  </si>
  <si>
    <t>Sobres Manila 2623 (14 x 21cm.) x100u.</t>
  </si>
  <si>
    <t>Sobres Manila MEDORO 2624 (16 x 23cm.) x100u.</t>
  </si>
  <si>
    <t>Sobres Manila 2625 (19 x 24cm.) x100u.</t>
  </si>
  <si>
    <t>Sobres Manila 2626 (20 x 28cm.) x100u.</t>
  </si>
  <si>
    <t>Sobres Manila 2628 (25 x 35cm.) x100u.</t>
  </si>
  <si>
    <t>Sobres Manila 2630 (30 x 40cm.) x100u.</t>
  </si>
  <si>
    <t>Sobres Manila 2631 (37 x 45cm.) x100u.</t>
  </si>
  <si>
    <t>Sobres Manila 2632 A4 (22 x 32cm.) x100u.</t>
  </si>
  <si>
    <t>Sobres Manila 2627 Carta (24 x 30cm.) x100u.</t>
  </si>
  <si>
    <t>Sobres Manila 2629 Oficio (27 x 37cm.) x100u.</t>
  </si>
  <si>
    <t>Sobres 1105 MEDORO para CDx50u.</t>
  </si>
  <si>
    <t>Sobres 1108 MEDORO para CD con Ventana x50u.</t>
  </si>
  <si>
    <t>Tarjetas Opalina x100u.</t>
  </si>
  <si>
    <t xml:space="preserve">SEPARADORES DE MATERIA </t>
  </si>
  <si>
    <t>Indice LAMA 20 Posiciones Nº3 150mic.</t>
  </si>
  <si>
    <t>Indice LAMA 20 Posiciones Oficio 150mic.</t>
  </si>
  <si>
    <t>índice LAMA A4 A-Z 11 Perforaciones 150 Micrones Colores Surtidos</t>
  </si>
  <si>
    <t>Índice LAMA Oficio 20 Posiciones 400 Micrones</t>
  </si>
  <si>
    <t>Separador A4 RIVADAVIA Polipropileno x6h.</t>
  </si>
  <si>
    <t>Separador LAMA 5 Posiciones A4 150 Micrones</t>
  </si>
  <si>
    <t>Separador LAMA 5 Posiciones A4 Neón 150 Micrones</t>
  </si>
  <si>
    <t>Separador LAMA 5 Posiciones A4 Pastel 150 Micrones</t>
  </si>
  <si>
    <t>Separador LAMA 6 Posiciones N°3 Pastel 150 Micrones</t>
  </si>
  <si>
    <t>Separador LAMA 5 Posiciones Oficio 150 Micrones</t>
  </si>
  <si>
    <t>Separador MOOVING Nº3 Licencia Colors x6h.</t>
  </si>
  <si>
    <t>Separador MOOVING Nº3 Licencia FAB x6h.</t>
  </si>
  <si>
    <t>Separador MOOVING Nº3 Licencia Harry Potter x6h.</t>
  </si>
  <si>
    <t>Separador MOOVING Nº3 Licencia San Lorenzo x6h.</t>
  </si>
  <si>
    <t>Separador MOOVING Nº3 Licencia Tropical x6h.</t>
  </si>
  <si>
    <t>Separador MOOVING Nº3 Licencia Mnnie Mouse x6h.</t>
  </si>
  <si>
    <t>Separador Nº3 RIVADAVIA x8h.</t>
  </si>
  <si>
    <t>Separador Nº3 BOCA x6h.</t>
  </si>
  <si>
    <t>Separador Nº3 CACTUS x6h.</t>
  </si>
  <si>
    <t>Separador Nº3 LINEA ESCOLAR x6h.</t>
  </si>
  <si>
    <t>Separador Nº3 RIVER x6h.</t>
  </si>
  <si>
    <t>Separador Nº3 SELECCION x6h.</t>
  </si>
  <si>
    <t>Separador De Materias ONIX N°3x6h.New Lettering</t>
  </si>
  <si>
    <t>Separador de Materia N°3 x6h.Autos Sports</t>
  </si>
  <si>
    <t>Separador De Materias ONIX N°3x6h.Bikers</t>
  </si>
  <si>
    <t>Separador De Materias ONIX N°3x6h.Buhos</t>
  </si>
  <si>
    <t>Separador De Materias ONIX N°3x6h.Cactus 2</t>
  </si>
  <si>
    <t>Separador De Materias ONIX N°3x6h.DEPORTES</t>
  </si>
  <si>
    <t>Separador De Materias ONIX N°3x6h.Fast Speed</t>
  </si>
  <si>
    <t>Separador De Materias ONIX N°3x6h.Gamer</t>
  </si>
  <si>
    <t>Separador De Materias ONIX N°3x6h.Hippie Style</t>
  </si>
  <si>
    <t>Separador De Materias ONIX N°3x6h.Nature Kraft</t>
  </si>
  <si>
    <t>Separador De Materias ONIX N°3x6h.Rainbow</t>
  </si>
  <si>
    <t>Separador de Materias ONIX Nº3 Black &amp; Pink</t>
  </si>
  <si>
    <t>Separador de Materias ONIX Nº3 Kraft Inclusiva</t>
  </si>
  <si>
    <t>Separador de Materias ONIX Nº3 Live Fast</t>
  </si>
  <si>
    <t>Separador de Materias ONIX Nº3 Nature 2</t>
  </si>
  <si>
    <t>Separador de Materias ONIX Nº3 Rainbow 2</t>
  </si>
  <si>
    <t>Separador de Materias Nº3 ONIX Salvaje</t>
  </si>
  <si>
    <t>Separador Nº3 Frozen x6h.</t>
  </si>
  <si>
    <t>Separador Nº3 Pastel x6h.</t>
  </si>
  <si>
    <t>Separador Nº3 PPR PETS x6h.</t>
  </si>
  <si>
    <t>Separador Nº3 StarWars x6h.</t>
  </si>
  <si>
    <t>Separador Nº3 Sweet x6h.</t>
  </si>
  <si>
    <t>Separador Nº3 Urbano x6h.</t>
  </si>
  <si>
    <t>Separadores PPR Arcoiris Nº3 xu.</t>
  </si>
  <si>
    <t>Separadores PPR Astrológica Nº3 xu.</t>
  </si>
  <si>
    <t>Separadores PPR Avengers Nº3 xu.</t>
  </si>
  <si>
    <t>Separadores PPR Avengers Historieta Nº3 xu.</t>
  </si>
  <si>
    <t>Separadores PPR Cachorros Nº3 xu.</t>
  </si>
  <si>
    <t>Separadores PPR Campeones Nº3 xu.</t>
  </si>
  <si>
    <t>Separadores PPR Cute Nº3 xu.</t>
  </si>
  <si>
    <t>Separadores PPR Extra Bold Nº3 xu.</t>
  </si>
  <si>
    <t>Separadores PPR Fluo Nº3 xu.</t>
  </si>
  <si>
    <t>Separadores PPR Frida Khalo Nº3 xu.</t>
  </si>
  <si>
    <t>Separadores PPR Game Zone Nº3 xu.</t>
  </si>
  <si>
    <t>Separadores PPR Holografica Nº3 xu.</t>
  </si>
  <si>
    <t>Separadores PPR Irónica Nº3 xu.</t>
  </si>
  <si>
    <t>Separadores PPR Just Cool Nº3 xu.</t>
  </si>
  <si>
    <t>Separadores PPR Natural Nº3 xu.</t>
  </si>
  <si>
    <t>Separadores PPR Rock Nº3 xu.</t>
  </si>
  <si>
    <t>Separadores PPR Star Wars Nº3 xu.</t>
  </si>
  <si>
    <t>Separadores PPR Street Racing Nº3 xu.</t>
  </si>
  <si>
    <t>Separadores PPR Tom Y Jerry Nº3 xu.</t>
  </si>
  <si>
    <t xml:space="preserve">ROLLOS FAX-SUMAR </t>
  </si>
  <si>
    <t>Rollo Fax HÚSARES 70 x 20mts. x3u.</t>
  </si>
  <si>
    <t>Rollo Registrador 76mm. x26mts. x3u.</t>
  </si>
  <si>
    <t>Rollo HÚSARES Térmico 37mm. x20mts. x10u.</t>
  </si>
  <si>
    <t>Rollo HÚSARES Térmico 37mm. x30mts. x10u.</t>
  </si>
  <si>
    <t>Rollo HÚSARES Térmico 44mm. x50mts. x10u.</t>
  </si>
  <si>
    <t>Rollo HÚSARES Térmico 57mm. x20mts. x10u.</t>
  </si>
  <si>
    <t>Rollo HÚSARES Térmico 57mm. x25mts. x10u.</t>
  </si>
  <si>
    <t>Rollo HÚSARES Térmico 80mm. x30mts.</t>
  </si>
  <si>
    <t>Rollo Papel Obra MEDORO 57mm x30mm. x10u.</t>
  </si>
  <si>
    <t>Rollo Papel Termico MEDORO 57mm x30mm. x10u.</t>
  </si>
  <si>
    <t>Rollo Papel Termico MEDORO 57mmx20 x10u.</t>
  </si>
  <si>
    <t>Rollo Posnet HÚSARES Químico 75 x 30mts. x3u.</t>
  </si>
  <si>
    <t>Rollo Sumar 37mm. x40mts.x10u.</t>
  </si>
  <si>
    <t>Rollo Sumar 44mm. x40mts.x10u.</t>
  </si>
  <si>
    <t>Rollo Sumar 57mm. x25mts.x10u.</t>
  </si>
  <si>
    <t>Rollo Sumar 57mm.x25mts.x10u.</t>
  </si>
  <si>
    <t>Rollo Sumar 74mm. x30mts.x10u.</t>
  </si>
  <si>
    <t>Rollo Sumar Químico 57mm. x20mts.x10u.</t>
  </si>
  <si>
    <t>Rollo Sumar Químico 74mm. x20mts.x10u.</t>
  </si>
  <si>
    <t>Rollo Sumar Químico 76mm. x20mts.x10u.</t>
  </si>
  <si>
    <t>Rollo Sumar Termico 57mm. x20mts.x10u.</t>
  </si>
  <si>
    <t xml:space="preserve">TALONARIOS </t>
  </si>
  <si>
    <t>Cuaderno Correspondencia Triplicado Nº3</t>
  </si>
  <si>
    <t>Talonario MIL 28 "Duplicado" Chico</t>
  </si>
  <si>
    <t>Talonario MIL 28 "Duplicado" Grande</t>
  </si>
  <si>
    <t>Talonario MIL 28 "Pagaré Dólares"</t>
  </si>
  <si>
    <t>Talonario MIL 28 "Pagaré Pesos"</t>
  </si>
  <si>
    <t>Talonario MIL 28 "Recibí" Chico</t>
  </si>
  <si>
    <t>Talonario MIL 28 "Recibí" Mini</t>
  </si>
  <si>
    <t>Talonario 1028 Recibo De Alquiler Chico</t>
  </si>
  <si>
    <t>Talonario MILENIUM 768S Compra-Venta de Terreno x50h.</t>
  </si>
  <si>
    <t>Talonario CONGRESO "Pagará Pesos"</t>
  </si>
  <si>
    <t>Talonario CONGRESO "Recibí" Alquiler Chico</t>
  </si>
  <si>
    <t>Talonario CONGRESO "Recibí" Chico</t>
  </si>
  <si>
    <t>Talonario CONGRESO "Recibí" Alquiler Mediano</t>
  </si>
  <si>
    <t>Talonario CONGRESO "Recibí" Mini</t>
  </si>
  <si>
    <t>Talonario CONGRESO "Vale por" Chico</t>
  </si>
  <si>
    <t>Talonario CONGRESO "Vale por" Mini</t>
  </si>
  <si>
    <t>Talonario ECONOMICO "Duplicado" Chico</t>
  </si>
  <si>
    <t>Talonario Económico "Duplicado" Grande</t>
  </si>
  <si>
    <t>Talonario "Guardarropas" 1 al 100</t>
  </si>
  <si>
    <t>Talonario Guardarropas 1 al 1000</t>
  </si>
  <si>
    <t>Talonario "Guardarropas" 1 al 200</t>
  </si>
  <si>
    <t>Talonario "Guardarropas" 1 al 300</t>
  </si>
  <si>
    <t>Talonario HÚSARES 1815 "Multiples Usos" Duplicado Grande</t>
  </si>
  <si>
    <t>Talonario HÚSARES 1819 "Multiuso para Cheques" Duplicado Chico</t>
  </si>
  <si>
    <t>Talonario HÚSARES 1818 "Pedido" Duplicado Chico</t>
  </si>
  <si>
    <t>Talonario HÚSARES 1812 "Pedido" Duplicado Grande</t>
  </si>
  <si>
    <t>Talonario HÚSARES 1831 "Control" Duplicado</t>
  </si>
  <si>
    <t>Talonario HÚSARES 1817 "Presupuesto" Duplicado Chico</t>
  </si>
  <si>
    <t>Talonario HÚSARES 1813 "Presupuesto" Duplicado Grande</t>
  </si>
  <si>
    <t>Talonario HÚSARES "Pagaré" xu.</t>
  </si>
  <si>
    <t>Talonario HÚSARES 1825 "Recibí" Duplicado</t>
  </si>
  <si>
    <t>Talonario HÚSARES 1824 "Recibo de Alquiler"</t>
  </si>
  <si>
    <t>Talonario HÚSARES 1615 "Multipropósito" Triplicado</t>
  </si>
  <si>
    <t>Talonario HÚSARES 1613 "Presupuesto" Triplicado</t>
  </si>
  <si>
    <t>Talonario MILENIUM M460 "Contrato de Locación"</t>
  </si>
  <si>
    <t>Talonario MILENIUM Compra-Venta Automotor x50h.</t>
  </si>
  <si>
    <t>Talonario MILENIUM M300 Compra-Venta Cuota</t>
  </si>
  <si>
    <t>Talonario MILENIUM "Compra-Venta Propiedad Horizontal" x50h.</t>
  </si>
  <si>
    <t>Talonario MILENIUM M001 Planilla de Caja Oficio</t>
  </si>
  <si>
    <t>Talonario MILENIUM M302 Recibo de Seña Automotor</t>
  </si>
  <si>
    <t>Talonario MILENIUM M707 D "Recibo de Expensas Común"</t>
  </si>
  <si>
    <t>Talonario MILENIUM Recibo de Propiedad Horizontal xh.</t>
  </si>
  <si>
    <t>Talonario MILENIUM Responsabilidad Civil Automotor x50h.</t>
  </si>
  <si>
    <t>Talonario MILENIUM 623 "Vale Caja" x50h.</t>
  </si>
  <si>
    <t>Talonario MILENIUM 110/M210 "Vale por" con Talón</t>
  </si>
  <si>
    <t>Talonario MILENIUM M260 "Vale por"</t>
  </si>
  <si>
    <t>Talonario MILENIUM M146D-546 Orden de Pago</t>
  </si>
  <si>
    <t>Talonario "Números para Turnos"</t>
  </si>
  <si>
    <t>Talonario MILENIUM "Comprobante de Caja"</t>
  </si>
  <si>
    <t xml:space="preserve">FICHAS Y LIBROS COMERCIALES </t>
  </si>
  <si>
    <t>Diario RAB Corona 2 Manos 2 Columnas</t>
  </si>
  <si>
    <t>Diario RAB Corona 2 Manos 3 Columnas</t>
  </si>
  <si>
    <t>Fichas MIL 28 Nº1 Rayadas</t>
  </si>
  <si>
    <t>Fichas MIL 28 Nº3 Rayadas</t>
  </si>
  <si>
    <t>Fichas RAB Cuenta Corriente Nº3 x100u.</t>
  </si>
  <si>
    <t>Fichas MEDORO Nº1 7,5 x 12,5cm. x100u.</t>
  </si>
  <si>
    <t>Fichas MEDORO Nº2 10 x 15cm. x100u.</t>
  </si>
  <si>
    <t>Fichas MEDORO Nº3 12,5 x 20cm. x100u.</t>
  </si>
  <si>
    <t>Fichas RAB Rayadas Nº3 x100u.</t>
  </si>
  <si>
    <t>Libro Banco Cuenta Corriente</t>
  </si>
  <si>
    <t>Libro de Actas RAB Chico 2261/N (Cloch)</t>
  </si>
  <si>
    <t>Libro de Actas RAB Oficio 2224/A x100hj.</t>
  </si>
  <si>
    <t>LibroDiario 3 Columnas RAB Tapa Flexible Chico 29f.</t>
  </si>
  <si>
    <t>Libro Iva Compras RAB Tapa Flexible Chico 29f.</t>
  </si>
  <si>
    <t>Libro Iva Ventas RAB Tapa Flexible Chico 29f.</t>
  </si>
  <si>
    <t>Registro de Cheques RAB x48págs.</t>
  </si>
  <si>
    <t xml:space="preserve">BOLSAS DE REGALO </t>
  </si>
  <si>
    <t>Bolas De Regalo Safari 22x24</t>
  </si>
  <si>
    <t>Bolas De Regalo Safari 32x30</t>
  </si>
  <si>
    <t>Bolsa de Regalo Cactus 30 x 41cm.</t>
  </si>
  <si>
    <t>Bolsa de Regalo Cities 22 x 30cm.</t>
  </si>
  <si>
    <t>Bolsa de Regalo Golden Dots con Lunares 14 x 20cm.</t>
  </si>
  <si>
    <t>Bolsa de Regalo Golden Dots con Lunares 22 x 30cm.</t>
  </si>
  <si>
    <t>Bolsa de Regalo Golden Dots con Lunares 30 x 41cm.</t>
  </si>
  <si>
    <t>Bolsa de Regalo Sirenitas 22 x 30cm.</t>
  </si>
  <si>
    <t>Bolsa de Regalo Sirenitas 32 x 30cm.</t>
  </si>
  <si>
    <t>Bolsa de Regalo Sweet Panda 22 x 30cm.</t>
  </si>
  <si>
    <t>Bolsa de Regalo White Dots con Lunares 30 x 41 cm.</t>
  </si>
  <si>
    <t>Bolsa de regalo White Dots 14 x 08 x 20cm.</t>
  </si>
  <si>
    <t>Bolsa de Regalo "Acuario" Manija de Papel Amarilla 14 x 20cm.</t>
  </si>
  <si>
    <t>Bolsa de Regalo "Acuario" Manija de Papel Apple 14 x 20cm.</t>
  </si>
  <si>
    <t>Bolsa de Regalo "Acuario" Manija de Papel Azul 14 x 20cm.</t>
  </si>
  <si>
    <t>Bolsa de Regalo "Acuario" Manija de Papel Fuccia 14 x 20cm.</t>
  </si>
  <si>
    <t>Bolsa de Regalo "Acuario" Manija de Papel Funny Noel 14 x 20cm.</t>
  </si>
  <si>
    <t>Bolsa de Regalo "Acuario" Manija de Papel Negro 14 x 20cm.</t>
  </si>
  <si>
    <t>Bolsa de Regalo "Acuario" Manija de Papel Naranja 14 x 20cm.</t>
  </si>
  <si>
    <t>Bolsa de Regalo "Acuario" Manija de Papel Rojo 14 x 20cm.</t>
  </si>
  <si>
    <t>Bolsa de Regalo "Acuario" Manija de Papel Verde 14 x 20cm.</t>
  </si>
  <si>
    <t>Bolsa de Regalo "Acuario" Manija de Papel Violeta 14 x 20cm.</t>
  </si>
  <si>
    <t>Bolsa de Regalo "Acuario" Manija de Papel Amarillo 22 x 30cm.</t>
  </si>
  <si>
    <t>Bolsa de Regalo "Acuario" Manija de Papel Azul 22 x 30cm.</t>
  </si>
  <si>
    <t>Bolsa de Regalo "Acuario" Manija de Papel Fuccia 22 x 30cm.</t>
  </si>
  <si>
    <t>Bolsa de Regalo "Acuario" Manija de Papel Naranja 22 x 30cm.</t>
  </si>
  <si>
    <t>Bolsa de Regalo "Acuario" Manija de Papel Purple 22 x 30cm.</t>
  </si>
  <si>
    <t>Bolsa de Regalo "Acuario" Manija de Papel Rojo 22 x 30cm.</t>
  </si>
  <si>
    <t>Bolsa de Regalo "Acuario" Manija de Papel Verde 22 x 30cm.</t>
  </si>
  <si>
    <t>Bolsa de Regalo "Acuario" Manija de Papel Violeta 22 x 30cm.</t>
  </si>
  <si>
    <t>Bolsa de Regalo "Acuario" Amarillo Manija Retorcido 30 x 32cm.</t>
  </si>
  <si>
    <t>Bolsa de Regalo "Acuario" Azul Manija de Papel 30 x 32cm.</t>
  </si>
  <si>
    <t>Bolsa de Regalo "Acuario" Fucsia Manija de Papel 30 x 32cm.</t>
  </si>
  <si>
    <t>Bolsa de Regalo "Acuario" Negro Manija de Papel 30 x 32cm.</t>
  </si>
  <si>
    <t>Bolsa de Regalo "Acuario" Naranja Manija de Papel 30 x 32cm.</t>
  </si>
  <si>
    <t>Bolsa de Regalo "Acuario" Roja Manija de Papel 30 x 32cm.</t>
  </si>
  <si>
    <t>Bolsa de Regalo "Acuario" Verde Manija de Papel 30 x 32cm.</t>
  </si>
  <si>
    <t>Bolsa Regalo Acuario C.A.32x30 Violeta(100)</t>
  </si>
  <si>
    <t>Bolsa de Regalo "Acuario" Manija de Papel Amarillo 30 x 41cm.</t>
  </si>
  <si>
    <t>Bolsa de Regalo "Acuario" Class Blanca 14 x 20cm.</t>
  </si>
  <si>
    <t>Bolsa de Regalo "Acuario" Class Madera 14 x 20cm.</t>
  </si>
  <si>
    <t>Bolsa de Regalo Acuario Pastel Acqua 22x30cm.</t>
  </si>
  <si>
    <t>Bolsa de Regalo Acuario Pastel Pink 22x30cm.</t>
  </si>
  <si>
    <t>Bolsa regalo Adornos 22x30 C.A.</t>
  </si>
  <si>
    <t>Bolsa de Regalo Licencia "Amor a Color" Manija Retorcida 22 x 30cm.</t>
  </si>
  <si>
    <t>"Bolsa de Regalo ""Animal Print"" Manija Retorcida 32 x 30cm."</t>
  </si>
  <si>
    <t>Bolsa de Regalo Arcoiris 22 x 30cm.</t>
  </si>
  <si>
    <t>Bolsa de Regalo Art Deco 22 x 30cm.</t>
  </si>
  <si>
    <t>Bolsa de Regalo Art Deco 30x41cm.</t>
  </si>
  <si>
    <t>Bolsa de Regalo "Blue Bow" 22x30cm.</t>
  </si>
  <si>
    <t>Bolsa de Regalo "Blue Flowers" Manija Retorcida 32 x 30cm.</t>
  </si>
  <si>
    <t>Bolsa de Regalo Blue Wine Manija Retorcida 14 x 40cm.</t>
  </si>
  <si>
    <t>Bolsa de Regalo Borgoña 22 x 42cm.</t>
  </si>
  <si>
    <t>Bolsa De Regalo Botella "Acuario" Blanca 14x40</t>
  </si>
  <si>
    <t>Bolsa de Regalo para Botella "Cheers" 14 x 40cm.</t>
  </si>
  <si>
    <t>Bolsa de Regalo para Botella "Copas" 14 x 35cm.</t>
  </si>
  <si>
    <t>"Bolsa de Regalo ""Ciudades"" Manija Retorcida 22 x 30cm."</t>
  </si>
  <si>
    <t>Bolsa de Regalo "Ciudades" Manija Retorcida 30 x 41cm.</t>
  </si>
  <si>
    <t>Bolsa de Regalo "Color Hearts" 32x30cm.</t>
  </si>
  <si>
    <t>Bolsa de Regalo ''Color Vino'' 14x40cm.</t>
  </si>
  <si>
    <t>Bolsa de Regalo Daisies Manija Retorcida 22 x 30cm.</t>
  </si>
  <si>
    <t>Bolsa de Regalo Licencia "Dino" Manija Retorcida 14 x 20cm.</t>
  </si>
  <si>
    <t>Bolsa de Regalo "Escocesa" Manija Retorcida 22 x 30cm.</t>
  </si>
  <si>
    <t>"Bolsa de Regalo Festivas Manija Retorcida 30 x 41cm."</t>
  </si>
  <si>
    <t>"Bolsa de Regalo ""Flores Acuareladas"" Manija Retorcida 32 x 30cm."</t>
  </si>
  <si>
    <t>"Bolsa de Regalo Gifts Manija Retorcida 22 x 30cm."</t>
  </si>
  <si>
    <t>Bolsa de Regalo Gold Star Manija de Papel 30 x 41cm.</t>
  </si>
  <si>
    <t>Bolsa de Regalo Gold Star 22 x 30cm.</t>
  </si>
  <si>
    <t>Bolsa de Regalo "Guarda Pampa" Manija Retorcida 30 x 41cm.</t>
  </si>
  <si>
    <t>Bolsa de Regalo Jungle Manija Retorcida 22 x 30cm.</t>
  </si>
  <si>
    <t>"Bolsa de Regalo Jungle Manija Retorcida 30 x 41cm."</t>
  </si>
  <si>
    <t>Bolsa de Regalo Kraft Botella Madera 14 x 40cm.</t>
  </si>
  <si>
    <t>Bolsa de Regalo Kraft Madera 22 x 30cm.</t>
  </si>
  <si>
    <t>Bolsa de Regalo Kraft Madera 30 x 32cm.</t>
  </si>
  <si>
    <t>Bolsa de Regalo Kraft Madera 30 x 41cm.</t>
  </si>
  <si>
    <t>Bolsa de Regalo Kraft Blanca 22 x 30cm.</t>
  </si>
  <si>
    <t>Bolsa de Regalo "L.K" Blanca 30 x 32cm.</t>
  </si>
  <si>
    <t>"Bolsa de Regalo ""Love Colors"" Manija Retorcida 22 x 24cm."</t>
  </si>
  <si>
    <t>Bolsa de Regalo Luna Estilo Barras 22x30cm.</t>
  </si>
  <si>
    <t>Bolsa de Regalo Luna Estilo Barras 30x41cm.</t>
  </si>
  <si>
    <t>Bolsa de Regalo Luna Negra 30 x 37cm.</t>
  </si>
  <si>
    <t>"Bolsa de Regalo Moño Dots Manija Retorcida 14 x 20cm."</t>
  </si>
  <si>
    <t>"Bolsa de Regalo Moño Plumeti Manija Retorcida 14 x 20cm."</t>
  </si>
  <si>
    <t>"Bolsa de Regalo Moño Points Manija Retorcida 22 x 30cm."</t>
  </si>
  <si>
    <t>Bolsa Regalo MUERDAGO 14x20 C.A.</t>
  </si>
  <si>
    <t>Bolsa de Regalo para Dos Botellas 22 x 42cm.</t>
  </si>
  <si>
    <t>Bolsa de Regalo Puppies Manija Retorcida 22 x 30cm.</t>
  </si>
  <si>
    <t>Bolsa de Regalo ''Red Bow'' 30x41cm.</t>
  </si>
  <si>
    <t>Bolsa de Regalo Rococco Manija de Papel 30 x 41cm.</t>
  </si>
  <si>
    <t>Bolsa de Regalo Savage 22 x 30cm.</t>
  </si>
  <si>
    <t>Bolsa de Regalo "Skull KB" Manija Retorcida 14 x 20cm.</t>
  </si>
  <si>
    <t>Bolsa de Regalo Summer Noel 22 x 30cm.</t>
  </si>
  <si>
    <t>Bolsa de Regalo Super Chica Manija Retorcida 22 x 30cm.</t>
  </si>
  <si>
    <t>Bolsa de Regalo Tropical 14x20cm.</t>
  </si>
  <si>
    <t>Bolsa de Regalo Tropical 22 x 30cm.</t>
  </si>
  <si>
    <t>Bolsa de Regalo Licencia "Unicornio" Manija Retorcida 22 x 30cm.</t>
  </si>
  <si>
    <t>Bolsa de Regalo "Waves" Manija Retorcida 30 x 41cm.</t>
  </si>
  <si>
    <t>Bolsa de Regalo ''Wine Time'' 14x40cm.</t>
  </si>
  <si>
    <t xml:space="preserve">CARTULINAS </t>
  </si>
  <si>
    <t>Cartulina GLOSS 9 de Julio x10u.</t>
  </si>
  <si>
    <t>Cartulina GLOSS Anana y Sandia x10u.</t>
  </si>
  <si>
    <t>Cartulina GLOSS Corazón Rojo x10u.</t>
  </si>
  <si>
    <t>Cartulina GLOSS Cuadrados Rosa/Violeta x10u.</t>
  </si>
  <si>
    <t>Cartulina GLOSS Feliz Cumple x10u.</t>
  </si>
  <si>
    <t>Cartulina GLOSS Lunares Amarillo/Blanco x10u.</t>
  </si>
  <si>
    <t>Cartulina GLOSS Lunares Azul/Blanco x10u.</t>
  </si>
  <si>
    <t>Cartulina ENTRETENIDA Lunares Celeste/Blanco x10u.</t>
  </si>
  <si>
    <t>Cartulina GLOSS Lunares Negro/Blanco x10u.</t>
  </si>
  <si>
    <t>Cartulina GLOSS Lunares Naranja/Blanco x10u.</t>
  </si>
  <si>
    <t>Cartulina GLOSS Lunares Rojo/Negro x 10u.</t>
  </si>
  <si>
    <t>Cartulina GLOSS Lunares Rojo/Blanco xu.</t>
  </si>
  <si>
    <t>Cartulina GLOSS Lunares Verde/Blanco x10u.</t>
  </si>
  <si>
    <t>Cartulina GLOSS Lunares Violeta/Blanco x10u.</t>
  </si>
  <si>
    <t>Cartulina GLOSS Billetes x10u.</t>
  </si>
  <si>
    <t>Cartulina GLOSS Cuadrados Rojo/Verde x10u.</t>
  </si>
  <si>
    <t>Cartulina Glitter Colores Surtidos 250g. 50 x 35cm. x10u.</t>
  </si>
  <si>
    <t>Cartulina Glitter Naranja 250g. 50 x 35cm. x10u.</t>
  </si>
  <si>
    <t>Cartulina Glitter Rosa 250g. 50 x 35cm. x10u.</t>
  </si>
  <si>
    <t>Cartulina Glitter Verde 250g. 50 x 35cm. x10u.</t>
  </si>
  <si>
    <t>Cartulina Glitter Verde Claro 250g. 50 x 35cm. x10u.</t>
  </si>
  <si>
    <t>Cartulina glitter A4 adhesiva 250gr.x10u. negro</t>
  </si>
  <si>
    <t>Cartulina glitter A4 adhesiva 250gr.x10u. naranja</t>
  </si>
  <si>
    <t>Cartulina glitter A4 adhesiva 250gr.x10u. verde</t>
  </si>
  <si>
    <t>Cartulina glitter A4 adhesiva 250gr.x10u. verde claro</t>
  </si>
  <si>
    <t>Cartulina ENTRETENIDA 20 de Junio x10u.</t>
  </si>
  <si>
    <t>Cartulina ENTRETENIDA 25 De Mayo x10u.</t>
  </si>
  <si>
    <t>Cartulina GLOSS Animales del Agua x10u.</t>
  </si>
  <si>
    <t>Cartulina GLOSS Animales x10u.</t>
  </si>
  <si>
    <t>Cartulina GLOSS Carteles y Frases x10u.</t>
  </si>
  <si>
    <t>Cartulina GLOSS Circulos y Corazones x10u.</t>
  </si>
  <si>
    <t>Cartulina GLOSS Corazón Rojo y Negro x10u.</t>
  </si>
  <si>
    <t>Cartulina GLOSS Corazón Violeta x10u.</t>
  </si>
  <si>
    <t>Cartulina GLOSS Cuadrados Azul/Celeste x10u.</t>
  </si>
  <si>
    <t>Cartulina GLOSS Cupcakes y Helados x10u.</t>
  </si>
  <si>
    <t>Cartulina GLOSS Emoticones x10u.</t>
  </si>
  <si>
    <t>Cartulina GLOSS Estrella Azul x10u.</t>
  </si>
  <si>
    <t>Cartulina GLOSS Estrella Azul y Amarillo x10u.</t>
  </si>
  <si>
    <t>Cartulina GLOSS Estrella Roja x10u.</t>
  </si>
  <si>
    <t>Cartulina GLOSS Frutillas x10u.</t>
  </si>
  <si>
    <t>Cartulina GLOSS Golosinas y Frutas x10u.</t>
  </si>
  <si>
    <t>Cartulina GLOSS Hamburguesas y Papas Fritas x10u.</t>
  </si>
  <si>
    <t>Cartulina GLOSS Ladrillo/Teja x10u.</t>
  </si>
  <si>
    <t>Cartulina GLOSS Lechuzas x10u.</t>
  </si>
  <si>
    <t>Cartulina GLOSS Lunares Rosa/Blanco x10u.</t>
  </si>
  <si>
    <t>Cartulina GLOSS Rayita Rojo/Blanco x 10u.</t>
  </si>
  <si>
    <t>Cartulina GLOSS Treboles y Flores x10u.</t>
  </si>
  <si>
    <t>Cartulina GLOSS Cielo-Pasto x10u.</t>
  </si>
  <si>
    <t>Cartulina Color Amarillo x20u.</t>
  </si>
  <si>
    <t>Cartulina Color Azul x20u.</t>
  </si>
  <si>
    <t>Cartulina Color Pastel Beige/Piel x20u.</t>
  </si>
  <si>
    <t>Cartulina Color Blanca x20u.</t>
  </si>
  <si>
    <t>Cartulina Color Celeste x20u.</t>
  </si>
  <si>
    <t>Cartulina Color Fluo Amarilla x10u.</t>
  </si>
  <si>
    <t>Cartulina Color Fluo Fucsia x10u.</t>
  </si>
  <si>
    <t>Cartulina Color Fluo Naranja x10u.</t>
  </si>
  <si>
    <t>Cartulina Color Fluo Verde x10u.</t>
  </si>
  <si>
    <t>Cartulina Color Fucsia x20u.</t>
  </si>
  <si>
    <t>Cartulina Color Gris x20u.</t>
  </si>
  <si>
    <t>Cartulina Color Lila x20u.</t>
  </si>
  <si>
    <t>Cartulina Color Marrón Oscuro x20u.</t>
  </si>
  <si>
    <t>Cartulina Color Marrón x20u.</t>
  </si>
  <si>
    <t>Cartulina Color Naranja x20u.</t>
  </si>
  <si>
    <t>Cartulina Color Negro x20u.</t>
  </si>
  <si>
    <t>Cartulina Color Pastel Amarillo x20u.</t>
  </si>
  <si>
    <t>Cartulina Color Pastel Celeste x 20u.</t>
  </si>
  <si>
    <t>Cartulina Color Pastel Lila x20u.</t>
  </si>
  <si>
    <t>Cartulina Color Pastel Naranja/Salmón x20u.</t>
  </si>
  <si>
    <t>Cartulina Color Pastel Rosa x20u.</t>
  </si>
  <si>
    <t>Cartulina Color Pastel Verde Agua x20u.</t>
  </si>
  <si>
    <t>Cartulina Color Rojo x20u.</t>
  </si>
  <si>
    <t>Cartulina Color Rosa x20u.</t>
  </si>
  <si>
    <t>Cartulina Color Turquesa x20u.</t>
  </si>
  <si>
    <t>Cartulina Color Verde Manzana x20u.</t>
  </si>
  <si>
    <t>Cartulina Color Verde Ingles x20u.</t>
  </si>
  <si>
    <t>Cartulina Color Verde x20u.</t>
  </si>
  <si>
    <t>Cartulina Color Violeta x20u.</t>
  </si>
  <si>
    <t>Cartulina LUMA Metalizada Azul x10u.</t>
  </si>
  <si>
    <t>Cartulina LUMA Metalizada Dorada x10u.</t>
  </si>
  <si>
    <t>Cartulina Metalizada Plata x 10u.</t>
  </si>
  <si>
    <t>Cartulina LUMA Metalizada Roja x10u.</t>
  </si>
  <si>
    <t>Cartulina LUMA Metalizada Verde x10u.</t>
  </si>
  <si>
    <t xml:space="preserve">PAPEL AFICHE </t>
  </si>
  <si>
    <t>Papel Afiche Amarillo x20u.</t>
  </si>
  <si>
    <t>Papel Afiche Azul x20u.</t>
  </si>
  <si>
    <t>Papel Afiche Bandera x10u.</t>
  </si>
  <si>
    <t>Papel Afiche Blanco xu.</t>
  </si>
  <si>
    <t>Papel Afiche Beige/Salmón x20u.</t>
  </si>
  <si>
    <t>Papel Afiche Celeste x20u.</t>
  </si>
  <si>
    <t>Papel Afiche Fluo Amarillo x10u.</t>
  </si>
  <si>
    <t>Papel Afiche Fluo Naranja x10u.</t>
  </si>
  <si>
    <t>Papel Afiche Fucsia Fluo x20u.</t>
  </si>
  <si>
    <t>Papel Afiche Fucsia x20u.</t>
  </si>
  <si>
    <t>Papel Afiche Gris x20u.</t>
  </si>
  <si>
    <t>Papel Afiche Lila x20u.</t>
  </si>
  <si>
    <t>Papel Afiche Marrón x20u.</t>
  </si>
  <si>
    <t>Papel Afiche Naranja Flúo x20u.</t>
  </si>
  <si>
    <t>Papel Afiche Naranja x20u.</t>
  </si>
  <si>
    <t>Papel Afiche Navidad x10u. (7037)</t>
  </si>
  <si>
    <t>Papel Afiche Navidad x10u. (7005)</t>
  </si>
  <si>
    <t>Papel Afiche Navidad x10u. (7039)</t>
  </si>
  <si>
    <t>Papel Afiche Navidad x10u. (7020)</t>
  </si>
  <si>
    <t>Papel Afiche Navidad x10u. (7028)</t>
  </si>
  <si>
    <t>Papel Afiche Navidad x10u. (7033)</t>
  </si>
  <si>
    <t>Papel Afiche Navidad x10u. (7025)</t>
  </si>
  <si>
    <t>Papel Afiche Navidad x10u. (7038)</t>
  </si>
  <si>
    <t>Papel Afiche Navidad x10u. (7004)</t>
  </si>
  <si>
    <t>Papel Afiche Navidad x10u. (7023)</t>
  </si>
  <si>
    <t>Papel Afiche Negro x20u.</t>
  </si>
  <si>
    <t>Papel Afiche Pastel Amarillo x20u.</t>
  </si>
  <si>
    <t>Papel Afiche Pastel Celeste x20u.</t>
  </si>
  <si>
    <t>Papel Afiche Pastel Lila x20u.</t>
  </si>
  <si>
    <t>Papel Afiche Pastel Naranja x20u.</t>
  </si>
  <si>
    <t>Papel Afiche Pastel Rosa x20u.</t>
  </si>
  <si>
    <t>Papel Afiche Pastel Verdex20u.</t>
  </si>
  <si>
    <t>Papel Afiche Rojo x20u.</t>
  </si>
  <si>
    <t>Papel Afiche Rosa x20u.</t>
  </si>
  <si>
    <t>Papel Afiche Turquesa x20u.</t>
  </si>
  <si>
    <t>Papel Afiche Verde Fluo x20u.</t>
  </si>
  <si>
    <t>Papel Afiche Verde Ingles x20u.</t>
  </si>
  <si>
    <t>Papel Afiche Verde Manzana x20u.</t>
  </si>
  <si>
    <t>Papel Afiche Verde x20u.</t>
  </si>
  <si>
    <t>Papel Afiche Violeta x20u.</t>
  </si>
  <si>
    <t>Papel Afiche Básquet Urbano x20</t>
  </si>
  <si>
    <t>Papel Afiche Bigotes x20</t>
  </si>
  <si>
    <t>Papel Afiche Birds Summer x20</t>
  </si>
  <si>
    <t>Papel Afiche Colores Pastel x20</t>
  </si>
  <si>
    <t>Papel Afiche Comic x20</t>
  </si>
  <si>
    <t>Papel Afiche Flores x20</t>
  </si>
  <si>
    <t>Papel Afiche Flores Azules x20</t>
  </si>
  <si>
    <t>Papel Afiche Garden x20</t>
  </si>
  <si>
    <t>Papel Afiche Gatitos x20</t>
  </si>
  <si>
    <t>Papel Afiche Guarda Pampa x20</t>
  </si>
  <si>
    <t>Papel Afiche 5063 Hojas Elegance Blue x20</t>
  </si>
  <si>
    <t>Papel Afiche Hojas Multicolor x20</t>
  </si>
  <si>
    <t>Papel Afiche Infantil Nena x20</t>
  </si>
  <si>
    <t>Papel Afiche Juventud Nena x20</t>
  </si>
  <si>
    <t>Papel Afiche Monster x20</t>
  </si>
  <si>
    <t>Papel Afiche Motos Harley x20</t>
  </si>
  <si>
    <t>Papel Afiche I Love Pastel x20</t>
  </si>
  <si>
    <t>Papel Afiche Princesas x20</t>
  </si>
  <si>
    <t>Papel Afiche Shark Pirata x20</t>
  </si>
  <si>
    <t>Papel Afiche Unicorn &amp; Rainbow x20</t>
  </si>
  <si>
    <t xml:space="preserve">PAPEL CELOFAN </t>
  </si>
  <si>
    <t>Papel Celofan Amarillo x10u.</t>
  </si>
  <si>
    <t>Papel Celofan Azul x10u.</t>
  </si>
  <si>
    <t>Papel Celofan Blanco x10u.</t>
  </si>
  <si>
    <t>Papel Celofan Dorado x10u.</t>
  </si>
  <si>
    <t>Papel Celofan Naranja x10u.</t>
  </si>
  <si>
    <t>Papel Celofan Plateado x10u.</t>
  </si>
  <si>
    <t>Papel Celofan Rojo x10u.</t>
  </si>
  <si>
    <t>Papel Celofan Transparente x25u.</t>
  </si>
  <si>
    <t>Papel Celofan Verde x10u.</t>
  </si>
  <si>
    <t>Papel Celofan Violeta x10u.</t>
  </si>
  <si>
    <t xml:space="preserve">VARIOS DE PAPELERIA </t>
  </si>
  <si>
    <t>Cuadernillos Cuadriculados</t>
  </si>
  <si>
    <t>Papel Madera 85 x 120cm. x80g. x20u.</t>
  </si>
  <si>
    <t>Papel Manteca 75 x 100cm por 10 Unidades</t>
  </si>
  <si>
    <t>Papel Misionero 70x100x220g.</t>
  </si>
  <si>
    <t>Papel Misionero A4 x220g. x25h.</t>
  </si>
  <si>
    <t>Papel Misionero Oficio x220g. x25h.</t>
  </si>
  <si>
    <t>Papel Secante CONGRESO 16 x 20cm. Taco x100u.</t>
  </si>
  <si>
    <t xml:space="preserve">PAPEL DE SEDA, MOLDE Y MANTECA </t>
  </si>
  <si>
    <t>Papel de Seda MIL 28 Oro x50u.</t>
  </si>
  <si>
    <t>Papel de Seda MIL 28 Celeste Perla x50u.</t>
  </si>
  <si>
    <t>Papel de Seda MIL 28 Verde Perla x50u.</t>
  </si>
  <si>
    <t>Papel de Seda MIL 28 Plata x50u.</t>
  </si>
  <si>
    <t>Papel de Seda LUMA Amarillo x50u.</t>
  </si>
  <si>
    <t>Papel de Seda Azul x50u.</t>
  </si>
  <si>
    <t>Papel de Seda LUMA Blanco x50u.</t>
  </si>
  <si>
    <t>Papel de Seda LUMA Celeste x50u.</t>
  </si>
  <si>
    <t>Papel de Seda Fucsia x50u.</t>
  </si>
  <si>
    <t>Papel de Seda LUMA Lila x50u.</t>
  </si>
  <si>
    <t>Papel de Seda Marrón x50u.</t>
  </si>
  <si>
    <t>Papel de Seda LUMA Naranja x50u.</t>
  </si>
  <si>
    <t>Papel de Seda Negro x50u.</t>
  </si>
  <si>
    <t>Papel de Seda con Lunares Amarillo x50u.</t>
  </si>
  <si>
    <t>Papel de Seda Lunares Azul x50u.</t>
  </si>
  <si>
    <t>Papel de Seda Lunares Celeste x50u.</t>
  </si>
  <si>
    <t>Papel de Seda a Lunares Lila x50u.</t>
  </si>
  <si>
    <t>Papel de Seda de Lunares Negro x50u.</t>
  </si>
  <si>
    <t>Papel de Seda Lunares Naranja x50u.</t>
  </si>
  <si>
    <t>Papel de Seda Lunares Rojo x50u.</t>
  </si>
  <si>
    <t>Papel de Seda Lunares Rosa x50u.</t>
  </si>
  <si>
    <t>Papel de Seda Lunares Verde Claro x50u.</t>
  </si>
  <si>
    <t>Papel de Seda LUMA Lunares Verde x50u.</t>
  </si>
  <si>
    <t>Papel de Seda Rojo x50u.</t>
  </si>
  <si>
    <t>Papel de Seda Rosa x50u.</t>
  </si>
  <si>
    <t>Papel de Seda LUMA Verde Claro x50u.</t>
  </si>
  <si>
    <t>Papel de Seda LUMA Verde x50u.</t>
  </si>
  <si>
    <t>Papel de Seda LUMA Violeta x50u.</t>
  </si>
  <si>
    <t xml:space="preserve">PAPEL AUTOHADESIVO </t>
  </si>
  <si>
    <t>Contact Glitter x45cm. x 1 Metro FJ016 Azul</t>
  </si>
  <si>
    <t>Contact Glitter x45cm. x 1 Metro FJ067 Lunares Verde</t>
  </si>
  <si>
    <t>Papel Autoadhesivo MAC FLEX Madera Claro x10mts.</t>
  </si>
  <si>
    <t>Papel Autoadhesivo MAC FLEX Madera Oscuro x10mts.</t>
  </si>
  <si>
    <t>Papel Autoadhesivo MAC FLEX Amarillo x10mts.</t>
  </si>
  <si>
    <t>Papel Autoadhesivo MAC FLEX Azul x10mts.</t>
  </si>
  <si>
    <t>Papel Autoadhesivo MAC FLEX Celeste x10mts.</t>
  </si>
  <si>
    <t>Papel Autoadhesivo MAC FLEX Naranja x10mts.</t>
  </si>
  <si>
    <t>Papel Autoadhesivo MAC FLEX Rojo x10mts.</t>
  </si>
  <si>
    <t>Papel Autoadhesivo MAC FLEX Rosa x10mts.</t>
  </si>
  <si>
    <t>Papel Autoadhesivo MAC FLEX Transparente x10mts.</t>
  </si>
  <si>
    <t>Papel Autoadhesivo MAC FLEX Verde Manzana x10mts.</t>
  </si>
  <si>
    <t>Papel Autoadhesivo MAC FLEX Verde Oscuro x10mts.</t>
  </si>
  <si>
    <t>Papel Autoadhesivo MAC FLEX Violeta x10mts.</t>
  </si>
  <si>
    <t xml:space="preserve">PAPEL PARA FORRAR </t>
  </si>
  <si>
    <t>Papel Araña Amarillo x 10u.</t>
  </si>
  <si>
    <t>Papel Araña Azul x 10u.</t>
  </si>
  <si>
    <t>Papel Araña Blanco x 10u.</t>
  </si>
  <si>
    <t>Papel Araña Celeste x 10u.</t>
  </si>
  <si>
    <t>Papel Araña Lila x 10u.</t>
  </si>
  <si>
    <t>Papel Araña Naranja x 10u.</t>
  </si>
  <si>
    <t>Papel Araña Negro x 10u.</t>
  </si>
  <si>
    <t>Papel Araña Rojo x 10u.</t>
  </si>
  <si>
    <t>Papel Araña Rosa x 10u.</t>
  </si>
  <si>
    <t>Papel Araña Verde x 10u.</t>
  </si>
  <si>
    <t>Papel Araña Verde Manzana x 10u.</t>
  </si>
  <si>
    <t>Papel Lunares Amarillo x 10u.</t>
  </si>
  <si>
    <t>Papel Lunares Celeste x 10u.</t>
  </si>
  <si>
    <t>Papel Lunares Lila x 10u.</t>
  </si>
  <si>
    <t>Papel Lunares Naranja x 10u.</t>
  </si>
  <si>
    <t>Papel Lunares Rojo x 10u.</t>
  </si>
  <si>
    <t>Papel Lunares Rosa x 10u.</t>
  </si>
  <si>
    <t>Papel Lunares Verde x 10u.</t>
  </si>
  <si>
    <t>Papel Lunares Verde Manzana x 10u.</t>
  </si>
  <si>
    <t>Papel Lunares Azul x 10u.</t>
  </si>
  <si>
    <t>Papel para Plastificar de Camiones x10u.</t>
  </si>
  <si>
    <t>Papel para Forrar de Dinosaurio x10u.</t>
  </si>
  <si>
    <t>Papel para Plastificar de Independiente x10u.</t>
  </si>
  <si>
    <t>Papel Plastificado MURESCO Autos y Animales x10u.</t>
  </si>
  <si>
    <t>Papel para Plastificar de Racing x10u.</t>
  </si>
  <si>
    <t xml:space="preserve">PAPEL REGALO </t>
  </si>
  <si>
    <t>Papel de Regalo Animalitos 70 x 100cm. x20u.</t>
  </si>
  <si>
    <t>Papel de Regalo Arabesco 1 Blanco 70 x 100cm. x20u.</t>
  </si>
  <si>
    <t>Papel de Regalo Arco Iris 70 x 100cm. x20u.</t>
  </si>
  <si>
    <t>Papel de Regalo Argentina 70 x 100cm. x20u.</t>
  </si>
  <si>
    <t>Papel de Regalo Barriletes 70 x 100cm. x20u.</t>
  </si>
  <si>
    <t>Papel de Regalo Bebé 70 x 100cm. x20u.</t>
  </si>
  <si>
    <t>Papel de Regalo Blanco Y Negro ''1'' 70 x 100cm. x20u.</t>
  </si>
  <si>
    <t>Papel de Regalo Blanco Y Negro ''2'' 70 x 100cm. x20u.</t>
  </si>
  <si>
    <t>Papel de Regalo Bloques 70 x 100cm. x20u.</t>
  </si>
  <si>
    <t>Papel de Regalo Brujula 70 x 100cm. x20u.</t>
  </si>
  <si>
    <t>Papel de Regalo Buhitos 70 x 100cm. x20u.</t>
  </si>
  <si>
    <t>PAPEL REG.70x100x20u.CAFE</t>
  </si>
  <si>
    <t>Papel De Regalo Celeste Pastel 70cm.x100cm.x20u.</t>
  </si>
  <si>
    <t>Papel de Regalo Cerveza 70 x 100cm. x20u.</t>
  </si>
  <si>
    <t>Papel de Regalo Chicas 70 x 100cm. x20u.</t>
  </si>
  <si>
    <t>Papel de Regalo Cocktail 70 x 100cm. x20u.</t>
  </si>
  <si>
    <t>Papel de Regalo Corazón Amarillo 70 x 100cm. x20u.</t>
  </si>
  <si>
    <t>Papel de Regalo Corazón Rojo 70 x 100cm. x20u.</t>
  </si>
  <si>
    <t>Papel de Regalo Cumpleaños 70 x 100cm. x20u.</t>
  </si>
  <si>
    <t>Papel de Regalo Dia De La Madre 70 x 100cm. x20u.</t>
  </si>
  <si>
    <t>Papel de Regalo Dia Del Niño 70 x 100cm. x20u.</t>
  </si>
  <si>
    <t>Papel de Regalo Dia Del Padre 70 x 100cm. x20u.</t>
  </si>
  <si>
    <t>Papel de Regalo Dinosaurio 70 x 100cm. x20u.</t>
  </si>
  <si>
    <t>Papel de Regalo Escritura 70 x 100cm. x20u.</t>
  </si>
  <si>
    <t>Papel de Regalo Espacio 70 x 100cm. x20u.</t>
  </si>
  <si>
    <t>Papel De Regalo Frutis 70cm.x100cm.x20u.</t>
  </si>
  <si>
    <t>Papel de Regalo Cactus 70 x 100cm. x20u.</t>
  </si>
  <si>
    <t>Papel De Regalo Garage 70cm.x100cm.x20u.</t>
  </si>
  <si>
    <t>Papel de Regalo Gatitos 70 x 100cm. x20u.</t>
  </si>
  <si>
    <t>Papel De Regalo Girl Paris 70cm.x100cm.x20u.</t>
  </si>
  <si>
    <t>Papel De Regalo Girl Power 70cm.x100cm.x20u.</t>
  </si>
  <si>
    <t>Papel De Regalo Girl Power 2 70cm.x100cm.x20u.</t>
  </si>
  <si>
    <t>Papel de Regalo Graffiti 70 x 100cm. x20u.</t>
  </si>
  <si>
    <t>Papel de Regalo Happy Birthday 70 x 100cm. x20u.</t>
  </si>
  <si>
    <t>Papel De Regalo Hecho con Amor 70cm.x100cm.x20u.</t>
  </si>
  <si>
    <t>Papel de Regalo Infantil Mariposa 70 x 100cm. x20u.</t>
  </si>
  <si>
    <t>Papel de Regalo Infantil Abeja 70 x 100cm. x20u.</t>
  </si>
  <si>
    <t>Papel de Regalo Jirafa 70 x 100cm. x20u.</t>
  </si>
  <si>
    <t>Papel de Regalo Juguetes 70 x 100cm. x20u.</t>
  </si>
  <si>
    <t>Papel de Regalo Juvenil Graf. 70 x 100cm. x20u.</t>
  </si>
  <si>
    <t>Papel de Regalo LEYSA 70x100 Juveniles Quality x20u.</t>
  </si>
  <si>
    <t>Papel de Regalo Koalas 70 x 100cm. x20u.</t>
  </si>
  <si>
    <t>Papel de Regalo Magic 70 x 100cm. x20u.</t>
  </si>
  <si>
    <t>Papel de Regalo Mandala 4 70 x 100cm. x20u.</t>
  </si>
  <si>
    <t>Papel de Regalo Mandalas 70 x 100cm. x20u.</t>
  </si>
  <si>
    <t>Papel de Regalo Motocicletas 70 x 100cm. x20u.</t>
  </si>
  <si>
    <t>Papel de Regalo Muffins 70 x 100cm. x20u.</t>
  </si>
  <si>
    <t>Papel de Regalo Navidad Ciervos Y Zorros 70 x100cm. x20u.</t>
  </si>
  <si>
    <t>Papel de Regalo Navidad Conejos Y Ciervos 70 x100cm. x20u.</t>
  </si>
  <si>
    <t>Papel De Regalo Navidad Cookies 70cm.x100cm.x20u.</t>
  </si>
  <si>
    <t>Papel De Regalo Navidad Fun 70cm.x100cm.x20u.</t>
  </si>
  <si>
    <t>Papel De Regalo Navidad Funny 70cm.x100cm.x20u.</t>
  </si>
  <si>
    <t>Papel de Regalo Navidad Gatos con Gorro 70 x100cm. x20u.</t>
  </si>
  <si>
    <t>Papel De Regalo Navidad Ositos 70cm.x100cm.x20u.</t>
  </si>
  <si>
    <t>Papel de Regalo Navidad Osos 70 x100cm. x20u.</t>
  </si>
  <si>
    <t>Papel de Regalo Navidad Papa Noel Cool 70 x100cm. x20u.</t>
  </si>
  <si>
    <t>Papel De Regalo Navidad Peace Joy 70cm.x100cm.x20u.</t>
  </si>
  <si>
    <t>Papel De Regalo Navidad Perros y Gatos 70cm.x100cm.x20u.</t>
  </si>
  <si>
    <t>Papel De Regalo Navidad Pinos Decorados 70cm.x100cm.x20u.</t>
  </si>
  <si>
    <t>Papel De Regalo Navida Pinos Negros 70cm.x100cm.x20u</t>
  </si>
  <si>
    <t>Papel de Regalo Navidad Santa Bailando 70 x100cm. x20u.</t>
  </si>
  <si>
    <t>Papel De Regalo Navidad Snowman 70cm.x100cm.x20u.</t>
  </si>
  <si>
    <t>Papel De Regalo Navidad Tacitas 70cm.x100cm.x20u.</t>
  </si>
  <si>
    <t>Papel De Regalo Navidad Zorros Y Buhos 70cm.x100cm.x20u.</t>
  </si>
  <si>
    <t>Papel de Regalo Oro 70 x 100cm. x20u.</t>
  </si>
  <si>
    <t>Papel de Regalo Ositos 70 x 100cm. x20u.</t>
  </si>
  <si>
    <t>Papel de Regalo Pandas 70 x 100cm. x20u.</t>
  </si>
  <si>
    <t>Papel de Regalo Perrito 70 x 100cm. x20u.</t>
  </si>
  <si>
    <t>Papel de Regalo Plantas 70 x 100cm. x20u.</t>
  </si>
  <si>
    <t>Papel de Regalo Plata 70 x 100cm. x20u.</t>
  </si>
  <si>
    <t>Papel De Regalo Poster 70cm.x100cm.x20u.</t>
  </si>
  <si>
    <t>Papel de Regalo Juvenil Quality 70 x 100cm. x20u.</t>
  </si>
  <si>
    <t>Papel de Regalo Redes 70cm x 100cm.x20u.</t>
  </si>
  <si>
    <t>Papel de Regalo Riders 70 x 100cm. x20u.</t>
  </si>
  <si>
    <t>Papel De Regalo Rosa Pastel 70cm.x100cm.x20u.</t>
  </si>
  <si>
    <t>Papel de Regalo Selva 70 x 100cm. x20u.</t>
  </si>
  <si>
    <t>Papel de Regalo Sueño de Osos 70 x 100cm. x20u.</t>
  </si>
  <si>
    <t>Papel de Regalo Surtido 70 x 100cm. x20u.</t>
  </si>
  <si>
    <t>Papel de Regalo Sweet 70 x 100cm. x20u.</t>
  </si>
  <si>
    <t>Papel de Regalo Unicornios 70 x 100cm. x20u.</t>
  </si>
  <si>
    <t>Papel de Regalo Vintage Drinks 70 x 100cm. x20u.</t>
  </si>
  <si>
    <t>Papel de Regalo Vintage Man 70 x 100cm. x20u.</t>
  </si>
  <si>
    <t xml:space="preserve">PAPEL CREPE </t>
  </si>
  <si>
    <t>Papel Crepe Bandera x10u.</t>
  </si>
  <si>
    <t>Papel Crepe CREPING Amarillo x10u.</t>
  </si>
  <si>
    <t>Papel Crepe CREPING Azul x10u.</t>
  </si>
  <si>
    <t>Papel Crepe CREPING Blanco x10u.</t>
  </si>
  <si>
    <t>Papel Crepe CREPING Beige x10u.</t>
  </si>
  <si>
    <t>Papel Crepe CREPING Celeste x10u.</t>
  </si>
  <si>
    <t>Papel Crepe CREPING Fucsia x10u.</t>
  </si>
  <si>
    <t>Papel Crepe CREPING Gris x10u.</t>
  </si>
  <si>
    <t>Papel Crepe CREPING Lila x10u.</t>
  </si>
  <si>
    <t>Papel Crepe CREPING Marrón x10u.</t>
  </si>
  <si>
    <t>Papel Crepe CREPING Naranja x10u.</t>
  </si>
  <si>
    <t>Papel Crepe CREPING Negro x10u.</t>
  </si>
  <si>
    <t>Papel Crepe Creping Pastel Surtido x10u.</t>
  </si>
  <si>
    <t>Papel Crepe CREEPING Rojo x10u.</t>
  </si>
  <si>
    <t>Papel Crepe CREPING Rosa Bebé x10u.</t>
  </si>
  <si>
    <t>Papel Crepe CREPING Rosa x10u.</t>
  </si>
  <si>
    <t>Papel Crepe CREPING Salmón x10u.</t>
  </si>
  <si>
    <t>Papel Crepe CREPING Turquesa x10u.</t>
  </si>
  <si>
    <t>Papel Crepe CREPING Verde Manzana x10u.</t>
  </si>
  <si>
    <t>Papel Crepe CREPING Verde x10u.</t>
  </si>
  <si>
    <t>Papel Crepe CREPING Violeta x10u.</t>
  </si>
  <si>
    <t>Papel Crepe LUMA Liso Color Amarillo x10u.</t>
  </si>
  <si>
    <t>Papel Crepe LUMA Liso Color Azul x10u.</t>
  </si>
  <si>
    <t>Papel Crepe LUMA Liso Color Blanco x10u.</t>
  </si>
  <si>
    <t>Papel Crepe LUMA Liso Color Celeste x10u.</t>
  </si>
  <si>
    <t>Papel Crepe LUMA Liso Color Gris x10u.</t>
  </si>
  <si>
    <t>Papel Crepe LUMA Liso Color Marrón x10u.</t>
  </si>
  <si>
    <t>Papel Crepe LUMA Liso Color Negro x10u.</t>
  </si>
  <si>
    <t>Papel Crepe LUMA Liso Color Naranja x10u.</t>
  </si>
  <si>
    <t>Papel Crepe LUMA Liso Color Rojo x10u.</t>
  </si>
  <si>
    <t>Papel Crepe LUMA Liso Color Rosa x10u.</t>
  </si>
  <si>
    <t>Papel Crepe LUMA Liso Color Verde Claro x10u.</t>
  </si>
  <si>
    <t>Papel Crepe LUMA Liso Color Verde Oscuro x10u.</t>
  </si>
  <si>
    <t>Papel Crepe LUMA Liso Color Violeta x10u.</t>
  </si>
  <si>
    <t>Papel Crepe Metalizado Dorado xu.</t>
  </si>
  <si>
    <t>Papel Crepe Metalizado Rojo xu.</t>
  </si>
  <si>
    <t>Papel Crepe Metalizado Verde xu.</t>
  </si>
  <si>
    <t>Papel Crepe Piel Perlado x10u.</t>
  </si>
  <si>
    <t>Papel Crepe Lunares Amarillo x10u.</t>
  </si>
  <si>
    <t>Papel Crepe Lunares Azul x10u.</t>
  </si>
  <si>
    <t>Papel Crepe Lunares Naranja x10u.</t>
  </si>
  <si>
    <t>Papel Crepe LUMA Lunares Rojo x10u.</t>
  </si>
  <si>
    <t>Papel Crepe Lunares Verde Claro x10u.</t>
  </si>
  <si>
    <t>Papel Crepe Lunares Verde x10u.</t>
  </si>
  <si>
    <t xml:space="preserve">CARTON </t>
  </si>
  <si>
    <t>Cartón Gris 35 x 50cm. Espesor de 1,2mm.</t>
  </si>
  <si>
    <t>Cartón Gris 50 x 70cm. Espesor de 1,2mm.</t>
  </si>
  <si>
    <t>Cartón Gris 50 x 70cm. Espesor de 3mm.</t>
  </si>
  <si>
    <t>Cartón Micro Corrugado x10u. Azul</t>
  </si>
  <si>
    <t>Cartón Micro Corrugado x10u.Amarillo</t>
  </si>
  <si>
    <t>Cartón Micro Corrugado x10u.Blanco</t>
  </si>
  <si>
    <t>Cartón Micro Corrugado x10u.Celeste</t>
  </si>
  <si>
    <t>Cartón Micro Corrugado x10u.Fucsia</t>
  </si>
  <si>
    <t>Cartón Micro Corrugado x10u.Gris</t>
  </si>
  <si>
    <t>Cartón Micro Corrugado x10u.Kraft</t>
  </si>
  <si>
    <t>Cartón Micro Corrugado x10u.Lila</t>
  </si>
  <si>
    <t>Cartón Micro Corrugado x10u.Marrón</t>
  </si>
  <si>
    <t>Cartón Micro Corrugado x10u.Naranja</t>
  </si>
  <si>
    <t>Cartón Micro Corrugado x10u.Negro</t>
  </si>
  <si>
    <t>Cartón Micro Corrugado x10u.Rojo</t>
  </si>
  <si>
    <t>Cartón Micro Corrugado x10u.Rosa</t>
  </si>
  <si>
    <t>Cartón Micro Corrugado x10u.Verde Medio</t>
  </si>
  <si>
    <t>Cartón Micro Corrugado x10u.Verde Manzana</t>
  </si>
  <si>
    <t>Cartón Micro Corrugado x10u.Violeta</t>
  </si>
  <si>
    <t>Cartón Posse Partout 35 x 50cm.</t>
  </si>
  <si>
    <t>Cartón Posse Partout 50 x 70cm.</t>
  </si>
  <si>
    <t xml:space="preserve">VARIOS </t>
  </si>
  <si>
    <t>****Envío</t>
  </si>
  <si>
    <t>Auriculares DEKKIN con Micrófono xu.</t>
  </si>
  <si>
    <t>AURICULARES DEKKIN CON MIC BCO-PLATA xu.(50)</t>
  </si>
  <si>
    <t>AURICULARES DEKKIN CON MIC NG-PLATA xu.(50)</t>
  </si>
  <si>
    <t>AURICULARES DEKKIN CON MICROFONO MANOS LIBRES BCO.xu.(50)</t>
  </si>
  <si>
    <t>AURICULARES DEKKIN CON MICROFONO MANOS LIBRES NG.xu.(50)</t>
  </si>
  <si>
    <t>Auriculares DEKKIN Ergonómicos Blanco xu.</t>
  </si>
  <si>
    <t>Auriculares DEKKIN Ergonómicos Negro xu.</t>
  </si>
  <si>
    <t>Auriculares DEKKIN Vincha con Luces ''RGB'' xu. Blanco</t>
  </si>
  <si>
    <t>Auriculares DEKKIN Vincha con Luces ''RGB'' xu. Negro</t>
  </si>
  <si>
    <t>Auriculares DEKKIN Vincha con Luces ''RGB'' xu. Gris</t>
  </si>
  <si>
    <t>Auriculares DEKKIN Vincha Con Orejas De Gato Azul xu.</t>
  </si>
  <si>
    <t>Auriculares DEKKIN Vincha Con Orejas De Gato Celeste xu.</t>
  </si>
  <si>
    <t>Auriculares DEKKIN Vincha Con Orejas De Gato Rosa xu.</t>
  </si>
  <si>
    <t>Auriculares DEKKIN Vincha Con Orejas De Gato Rosa con Gris xu.</t>
  </si>
  <si>
    <t>Auriculares DEKKIN Vincha Con Orejas De Gato Violeta xu.</t>
  </si>
  <si>
    <t>AURICULARES DEKKIN INALAMBRICOS CON MICROFONO TWS xu.(50)</t>
  </si>
  <si>
    <t>Botella Térmica SIMBALL Lunchie Bot x750ml. Con Tapa</t>
  </si>
  <si>
    <t>Round Cable 90° DEKKIN Micro USB Negro Y Blanco xu.</t>
  </si>
  <si>
    <t>Cable 90 Degrees DEKKIN Lightning Blanco xu.</t>
  </si>
  <si>
    <t>Cable 90 Degrees DEKKIN Lightning Negro xu.</t>
  </si>
  <si>
    <t>CABLE 90 GRADOS DEKKIN MICRO USB BCO.xu.(50)</t>
  </si>
  <si>
    <t>CABLE 90 GRADOS DEKKIN MICRO USB NG.xu.(50)</t>
  </si>
  <si>
    <t>CABLE 90 GRADOS DEKKIN USB TIPO C NG.xu.(50)</t>
  </si>
  <si>
    <t>CABLE 90 GRADOS DEKKIN USB TIPO C BCO.xu.(50)</t>
  </si>
  <si>
    <t>Cable DEKKIN Micro ''USB'' 1A Blanco xu.</t>
  </si>
  <si>
    <t>Cable DEKKIN Micro ''USB'' 1A Negro xu.</t>
  </si>
  <si>
    <t>Cable Metálico DEKKIN Lightning Negro xu.</t>
  </si>
  <si>
    <t>Cable Metálico DEKKIN Lightning Plata xu.</t>
  </si>
  <si>
    <t>Cable Metálico DEKKIN Micro USB Negro xu.</t>
  </si>
  <si>
    <t>Cable Metálico DEKKIN Micro USB Plata xu.</t>
  </si>
  <si>
    <t>Cable Metálico DEKKIN USB Tipo ''C'' Plata xu.</t>
  </si>
  <si>
    <t>Cable Metálico DEKKIN USB Tipo ''C'' Negro xu.</t>
  </si>
  <si>
    <t>CABLE MICRO ''USB'' DEKKIN BCO.xu. (50)</t>
  </si>
  <si>
    <t>CABLE MICRO ''USB'' DEKKIN NG.xu. (50)</t>
  </si>
  <si>
    <t>Cable Micro ''USB'' DEKKIN Carga y Sincroniza xu.</t>
  </si>
  <si>
    <t>Round Cable 90° DEKKIN Lightning Negro Y Blanco xu.</t>
  </si>
  <si>
    <t>Round Cable 90° DEKKIN Lightning Negro Y Rojo xu.</t>
  </si>
  <si>
    <t>Round Cable 90° DEKKIN Micro USB Negro Y Rojo xu.</t>
  </si>
  <si>
    <t>Round Cable 90° DEKKIN Tipo ''C'' Negro Y Blanco xu.</t>
  </si>
  <si>
    <t>Round Cable 90° DEKKIN Tipo ''C'' Negro Y Rojo xu.</t>
  </si>
  <si>
    <t>CABLE TIPO "C" DEKKIN BCO.xu.(50)</t>
  </si>
  <si>
    <t>CABLE TIPO "C" DEKKIN NG.xu.(50)</t>
  </si>
  <si>
    <t>Cable Tipo ''C'' DEKKIN Carga y Sincroniza Blanco xu.</t>
  </si>
  <si>
    <t>Cable Tipo ''C'' DEKKIN Carga y Sincroniza Negro xu.</t>
  </si>
  <si>
    <t>Cable Trenzado DEKKIN Lightning Blanco xu.</t>
  </si>
  <si>
    <t>Cable Trenzado DEKKIN Lightning Negro xu.</t>
  </si>
  <si>
    <t>Cable Trenzado DEKKIN Micro USB Blanco xu.</t>
  </si>
  <si>
    <t>Cable Trenzado DEKKIN Micro USB Negro xu.</t>
  </si>
  <si>
    <t>Cable Trenzado DEKKIN USB Tipo ''C'' Blanco xu.</t>
  </si>
  <si>
    <t>Cable Trenzado DEKKIN USB Tipo ''C'' Negro xu.</t>
  </si>
  <si>
    <t>CABLE TRENZADO MULTIPUNTA DEKKIN NG xu.(50)</t>
  </si>
  <si>
    <t>CABLE TRENZADO MULTIPUNTA DEKKIN PLATA xu.(50)</t>
  </si>
  <si>
    <t>Cafetera COFFEE BREAK Cino xu.</t>
  </si>
  <si>
    <t>Cargador de Auto DEKKIN Alta Durabilidad Blanco xu.</t>
  </si>
  <si>
    <t>Cargador de Auto DEKKIN Alta Durabilidad Negro xu.</t>
  </si>
  <si>
    <t>CARGADOR DE AUTO DEKKIN DOBLE PUERTO USB 2.1XU. (50)</t>
  </si>
  <si>
    <t>Cargador de Pared DEKKIN Doble Puerto xu.</t>
  </si>
  <si>
    <t>CARGADOR DE PARED DOBLE PUERTO 2A DEKKIN XU.(50)</t>
  </si>
  <si>
    <t>Elevador De Octanaje STP Botella x155ml.</t>
  </si>
  <si>
    <t>Exhibidor DEKKIN xu.</t>
  </si>
  <si>
    <t>Kit DEKKIN Car Charger + Cable Lightning xu.</t>
  </si>
  <si>
    <t>Kit DEKKIN Car Charger + Cable Micro USB xu.</t>
  </si>
  <si>
    <t>Kit DEKKIN Car Charger + Cable Tipo ''C'' xu.</t>
  </si>
  <si>
    <t>Kit DEKKIN Wall Charger + Cable Lightning xu.</t>
  </si>
  <si>
    <t>Kit DEKKIN Wall Charger + Cable Micro USB xu.</t>
  </si>
  <si>
    <t>Kit DEKKIN Wall Charger + Cable Tipo ''C'' xu.</t>
  </si>
  <si>
    <t>Kit COFFEE BREAK Vasos, Tapas y Removedores c/u x100u.</t>
  </si>
  <si>
    <t>Kit Karaoke DEKKIN Parlante Inalámbrico + Micrófono Blanco xu.</t>
  </si>
  <si>
    <t>Nieve Espuma CANDOMBE xu.</t>
  </si>
  <si>
    <t>Nieve Espuma Rey Momo xu. (12)</t>
  </si>
  <si>
    <t>PALETINAS CINCO HISPANOS x1000u.</t>
  </si>
  <si>
    <t>PANTALON GRIS</t>
  </si>
  <si>
    <t>Parlante Inalámbrico DEKKIN Color Negro xu.</t>
  </si>
  <si>
    <t>Parlante Inalámbrico DEKKIN Color Rojo xu.</t>
  </si>
  <si>
    <t>Smartwatch DEKKIN Air Rectangular xu.</t>
  </si>
  <si>
    <t>Smartwatch DEKKIN Pro Redondo xu.</t>
  </si>
  <si>
    <t>Soporte DEKKIN Magnético Adhesivo Negro xu.</t>
  </si>
  <si>
    <t>Soporte Universal DEKKIN Magnético Negro xu.</t>
  </si>
  <si>
    <t>VASOS PLASTICOS CINCO HISPANOS x100u.</t>
  </si>
  <si>
    <t xml:space="preserve">PERFUMERIA </t>
  </si>
  <si>
    <t>ACONDIC.317 SACH.CERAM. x24u.(24)</t>
  </si>
  <si>
    <t>Acondicionador PONTE VECCHIO x6u.</t>
  </si>
  <si>
    <t>Afeitadora MINORA Plus 2 con Aloe Vera xu.</t>
  </si>
  <si>
    <t>Afeitadora MINORA Pro xu.</t>
  </si>
  <si>
    <t>Afeitadora UOMMO Bolsa x2u.</t>
  </si>
  <si>
    <t>Alcohol en Gel 317 Neutro x420g.</t>
  </si>
  <si>
    <t>Alcohol en Gel POP Lol Surprise x9u.</t>
  </si>
  <si>
    <t>Alcohol en Gel x75cc. (180)</t>
  </si>
  <si>
    <t>Alcohol En Gelx9u.MINIONS Tutti Frutti</t>
  </si>
  <si>
    <t>Algodón DONCELLA x140g.</t>
  </si>
  <si>
    <t>Algodón DONCELLA x70g.</t>
  </si>
  <si>
    <t>Aromatizante BAHAMA Hula Girl xu.</t>
  </si>
  <si>
    <t>Aromatizante BAHAMAS Necklace xu.</t>
  </si>
  <si>
    <t>AROMATIZANTE CALIFORNIA SCENTS PALMS CHERRYx24u.</t>
  </si>
  <si>
    <t>AROMATIZANTE CALIFORNIA SCENTS PALMS LAGUNA BREEZEx24u.</t>
  </si>
  <si>
    <t>AROMATIZANTE CALIFORNIA SCENTS PALMS NEW CARx24u.</t>
  </si>
  <si>
    <t>Aromatizante DUAL DIFF Car/Breeze</t>
  </si>
  <si>
    <t>Aromatizante DUAL OIL Strawberry/Lemon</t>
  </si>
  <si>
    <t>Aromatizante MINI DIFF Spiced Vainilla xu.</t>
  </si>
  <si>
    <t>Aromatizante Refresh Your Car Dual Scent xu.</t>
  </si>
  <si>
    <t>Aromatizante Refresh Your Car Hawaiian Sunrise xu.</t>
  </si>
  <si>
    <t>Aromatizante VENT Stick Cherry</t>
  </si>
  <si>
    <t>COOL GEL CALIFORNIA SCENTS CORONADO CHERRYx126g.(4)</t>
  </si>
  <si>
    <t>COOL GEL CALIFORNIA SCENTS SURT.x70g.(12)</t>
  </si>
  <si>
    <t>COOL SCENTS CALIFORNIA SCENTS xu.x23g.(12)</t>
  </si>
  <si>
    <t>Apósitos CURITAS</t>
  </si>
  <si>
    <t>Dentífrico COLGATE con Calcio x70g.</t>
  </si>
  <si>
    <t>Dentífrico KOLYNOS Triple Extra Fresh x90g.</t>
  </si>
  <si>
    <t>Dentífrico KOLYNOS x70g.</t>
  </si>
  <si>
    <t>Desodorante en Aerosol DUFOUR Men Black x155cc.</t>
  </si>
  <si>
    <t>Desodorante en Aerosol POLYANA Men Sport x150cc.</t>
  </si>
  <si>
    <t>Desodorante en Aerosol POLYANA Women Clas x150cc.</t>
  </si>
  <si>
    <t>Acondicionador SEDAL S.O.S. Balance x24u. Sachet</t>
  </si>
  <si>
    <t>Acondicionador SEDAL S.O.S. Ceramidas x24u. Sachet</t>
  </si>
  <si>
    <t>Acondicionador SEDAL S.O.S. Reconstrucción Estructural x24u. Sachet</t>
  </si>
  <si>
    <t>Etiqueta DOG TAG Led</t>
  </si>
  <si>
    <t>Gel Can MIDNIGHT x70g.</t>
  </si>
  <si>
    <t>Jabón LUX Lirio Azul x125g.</t>
  </si>
  <si>
    <t>Jabón REXONA Bamboo Fresh x125g.</t>
  </si>
  <si>
    <t>Jabón REXONA Cottom Fresh x125g.</t>
  </si>
  <si>
    <t>Manteca De Cacao ZONO Caja x20u. Colores Mixtos</t>
  </si>
  <si>
    <t>ODOR ELIMINATOR CALIFORNIA SCENTS CHERRYx150g.(4)</t>
  </si>
  <si>
    <t>Odor Eiminator Californa Scents CITRUS TWIST x150g.</t>
  </si>
  <si>
    <t>Prestobarba GILLETTE 3 Filos Sensitive xu.</t>
  </si>
  <si>
    <t>Prestobarba GILLETTE 3 Filos xu.</t>
  </si>
  <si>
    <t>Prestobarba GILLETTE New Ultra Grip Cabezal Móvil</t>
  </si>
  <si>
    <t>Prestobarba GILLETTE Ultra Grip Plus</t>
  </si>
  <si>
    <t>Prestobarba GILLETTE Ultra Grip</t>
  </si>
  <si>
    <t>Protectores DONCELLA Anatómicos con Desodorante x20u.</t>
  </si>
  <si>
    <t>Protectores DONCELLA Anatómicossin Desodorante x20u.</t>
  </si>
  <si>
    <t>Protectores DONCELLA Clásico sin Desodorante x20u.</t>
  </si>
  <si>
    <t>Repuesto GILLETTE MACH 3 Plus x2u.</t>
  </si>
  <si>
    <t>Repuesto GILLETTE MACH 3 Sensitive</t>
  </si>
  <si>
    <t>Repuesto GILLETTE MACH 3 x2u.</t>
  </si>
  <si>
    <t>SHAMPOO 317 SACH.CERAM. x24u.(24)</t>
  </si>
  <si>
    <t>Shampoo PANTENE Liso Extremo x24u.</t>
  </si>
  <si>
    <t>Shampoo PONTE VECCHIO x6u.</t>
  </si>
  <si>
    <t>Shampoo SEDAL S.O.S. Crema Sachet xu.</t>
  </si>
  <si>
    <t>Shampoo SEDAL S.O.S. Ceramidas Sachet x24u.</t>
  </si>
  <si>
    <t>Shampoo SEDAL S.O.S. Reconstrucción Estructural Sachet x24u.</t>
  </si>
  <si>
    <t>Tapaboca Universal con Tira x100u.</t>
  </si>
  <si>
    <t>Tapaboca Universal x100u.</t>
  </si>
  <si>
    <t>Tintura Para Pelo 317 0.11 Negro Azulado</t>
  </si>
  <si>
    <t>Tintura Para Pelo 317 0.5 Rojo Fuego</t>
  </si>
  <si>
    <t>Tintura Para Pelo 317 0.8 Ciruela Roja</t>
  </si>
  <si>
    <t>Tintura Para Pelo 317 1 Negro Intenso</t>
  </si>
  <si>
    <t>Tintura Para Pelo 317 10 Dorado Aclarante</t>
  </si>
  <si>
    <t>Tintura Para Pelo 317 10.1 Platino</t>
  </si>
  <si>
    <t>Tintura Para Pelo 317 23.31</t>
  </si>
  <si>
    <t>Tintura Para Pelo 317 24.3</t>
  </si>
  <si>
    <t>Tintura Para ëlo 317 25.42</t>
  </si>
  <si>
    <t>Tintura Para Pelo 317 27.3 Rubio Centeno</t>
  </si>
  <si>
    <t>Tintura Para Pelo 317 27.32 Miel</t>
  </si>
  <si>
    <t>Tintura Para Pelo 317 27.42</t>
  </si>
  <si>
    <t>Tintura Para Pelo 317 28.3</t>
  </si>
  <si>
    <t>Tintura Para Pelo 317 28.32</t>
  </si>
  <si>
    <t>Tintura Para Pelo 317 29.3</t>
  </si>
  <si>
    <t>Tintura Para Pelo 317 3 Castaño Oscuro</t>
  </si>
  <si>
    <t>Tintura Para Pelo 317 4 Castaño</t>
  </si>
  <si>
    <t>Tintura Para Pelo 317 4.6</t>
  </si>
  <si>
    <t>Tintura Para Pelo 317 5 Castaño Claro</t>
  </si>
  <si>
    <t>Tintura Para Pelo 317 5.1 Castaño Claro Ceniza</t>
  </si>
  <si>
    <t>Tintura Para Pelo 317 5.13 Castaño Claro Chocolate</t>
  </si>
  <si>
    <t>Tintura Para Pelo 317 5.6 Caoba</t>
  </si>
  <si>
    <t>Tintura Para Pelo 317 5.66 Rojo Oscuro</t>
  </si>
  <si>
    <t>Tintura Para Pelo 317 6 Rubio Oscuro</t>
  </si>
  <si>
    <t>Tintura Para Pelo 317 6.1 Rubio Oscuro Ceniza</t>
  </si>
  <si>
    <t>Tintura Para Pelo 317 6.4</t>
  </si>
  <si>
    <t>Tintura Para Pelo 317.6.6</t>
  </si>
  <si>
    <t>Tintura Para Pelo 317 6.66 Rojo</t>
  </si>
  <si>
    <t>Tintura Para Pelo 317 6.73 Chocolate Dorado</t>
  </si>
  <si>
    <t>Tintura Para Pelo 317 7 Rubio</t>
  </si>
  <si>
    <t>Tintura Para Pelo 317 7.1 Rubio Ceniza</t>
  </si>
  <si>
    <t>Tintura Para Pelo 317 7.11 Rubio Ceniza Tornasol</t>
  </si>
  <si>
    <t>Tintura Para Pelo 317 7.4 Rubio Tabaco</t>
  </si>
  <si>
    <t>Tintura Para Pelo 317 7.66 Rojo Claro</t>
  </si>
  <si>
    <t>Tintura Para Pelo 317 8 Rubio Claro</t>
  </si>
  <si>
    <t>Tintura Para Pelo 317 8.1 Rubio Claro Ceniza</t>
  </si>
  <si>
    <t>Tintura Para Pelo 317 8.11 Rubio Claro Ceniza Tornasol</t>
  </si>
  <si>
    <t>Tintura Para Pelo 317 8.4</t>
  </si>
  <si>
    <t>Tintura Para Pelo 317 8.73 Chocolate Claro</t>
  </si>
  <si>
    <t>Tintura Para Pelo 317 9 Rubio Claro</t>
  </si>
  <si>
    <t>Tintura Para Pelo 317 9.1 Rubio Claro Ceniza</t>
  </si>
  <si>
    <t>Tintura Para Pelo 317 9.11</t>
  </si>
  <si>
    <t>Toallas Femeninas DONCELLA con Alas y Desodorante x8u.</t>
  </si>
  <si>
    <t>Toallas Femeninas DONCELLA con Alas sin Desodorante x8u.</t>
  </si>
  <si>
    <t>Venus GILLETTE Simply 3 Filos Sens</t>
  </si>
  <si>
    <t>Venus GILLETTE Simply 3 Suave xu.</t>
  </si>
  <si>
    <t>Venus GILLETTE Simply xu.</t>
  </si>
  <si>
    <t xml:space="preserve">KIOSCO </t>
  </si>
  <si>
    <t>Batería ENERGIZER xu.</t>
  </si>
  <si>
    <t>Batería EVEREADY xu.</t>
  </si>
  <si>
    <t>Bombilla ORIGEN Grabada xu.</t>
  </si>
  <si>
    <t>Encendedor BIC Maxi x12u.</t>
  </si>
  <si>
    <t>Encendedor BIC Mini x12u.</t>
  </si>
  <si>
    <t>Encendedor CANDELA Glow Electrónico Transparente x10u.</t>
  </si>
  <si>
    <t>Encendedor CANDELA Electrónico Transparente x20u.</t>
  </si>
  <si>
    <t>Encendedor CANDELA Hogar Clasico xu.</t>
  </si>
  <si>
    <t>Encendedor CANDELA Hogar Flex xu.</t>
  </si>
  <si>
    <t>Encendedor CANDELA Transparente x25u. + 1 Pila RAYOVAC ''AA'' Sin Cargo.</t>
  </si>
  <si>
    <t>Encendedor CANDELA Transparente x25u.</t>
  </si>
  <si>
    <t>Encendedores CLIPPER Maxi Solid x15u.</t>
  </si>
  <si>
    <t>Encendedor INOVA Recargable Display x25u.</t>
  </si>
  <si>
    <t>Encendedor SHARK Transparente x25u.</t>
  </si>
  <si>
    <t>Exhibidor Preservativos CONTROL Ready To Sex x12u.</t>
  </si>
  <si>
    <t>Figurita Naruto Shippuden x20u.</t>
  </si>
  <si>
    <t>Fósforos 3 PATITOS x50u.</t>
  </si>
  <si>
    <t>Fósforos 3 PATITOS x222u.</t>
  </si>
  <si>
    <t>Globelio CANDELA Power Max x30u.</t>
  </si>
  <si>
    <t>Globo Bombucha PARTY TIME x80u.</t>
  </si>
  <si>
    <t>Globo BOMBUCHA x100u</t>
  </si>
  <si>
    <t>Globo BOMBUCHA x100u.</t>
  </si>
  <si>
    <t>Globos para Agua CANDELA x100u.</t>
  </si>
  <si>
    <t>Globo CANDELA Forma Corazón x12u.</t>
  </si>
  <si>
    <t>Globo CANDELA Impreso Amarillo con Lunares Blancos x12u.</t>
  </si>
  <si>
    <t>Globo CANDELA Impreso Azul con Lunares Blancos x12u.</t>
  </si>
  <si>
    <t>Globo CANDELA Impreso Besos x12u.</t>
  </si>
  <si>
    <t>Globo CANDELA Impreso Estrellas x12u.</t>
  </si>
  <si>
    <t>Globo CANDELA Impreso Fuegos Artificiales x12u.</t>
  </si>
  <si>
    <t>Globo CANDELA Impreso Negro con Lunares Blancos x12u.</t>
  </si>
  <si>
    <t>Globo CANDELA Impreso Negro con Lunares Rojos x12u.</t>
  </si>
  <si>
    <t>Globo CANDELA Impreso Naranja con Lunares Blancos x12u.</t>
  </si>
  <si>
    <t>Globo CANDELA Impreso Rojo con Lunares Blancos x12u.</t>
  </si>
  <si>
    <t>Globo CANDELA Impreso Verde con Lunares Blancos x12u.</t>
  </si>
  <si>
    <t>Globo CANDELA Impreso Violeta con Lunares Blancos x12u.</t>
  </si>
  <si>
    <t>GLOBO CANDELA F.CUMPLE 9"x50u.(100)</t>
  </si>
  <si>
    <t>Globo CANDELA Liso 9" x50u.</t>
  </si>
  <si>
    <t>Globo FIESTA LOCA Amarillo Liso 9" x50u.</t>
  </si>
  <si>
    <t>Globo FIESTA LOCA Azul Liso 9" x50u.</t>
  </si>
  <si>
    <t>Globo FIESTA LOCA Blanco-Celeste Liso 9" x50u.</t>
  </si>
  <si>
    <t>Globo FIESTA LOCA Blanco Liso 9" x50u.</t>
  </si>
  <si>
    <t>Globo FIESTA LOCA Blanco Perlado Liso 12" x25u.</t>
  </si>
  <si>
    <t>Globo FIESTA LOCA Celeste Liso 9" x50u.</t>
  </si>
  <si>
    <t>Globo FIESTA LOCA Celeste Perlado Liso 12" x25u.</t>
  </si>
  <si>
    <t>Globo FIESTA LOCA Rojo Liso 9" x50u.</t>
  </si>
  <si>
    <t>Globo FIESTA LOCA Surtido Liso 9" x50u.</t>
  </si>
  <si>
    <t>Globo FIESTA LOCA Surtido Perlado Liso 12" x25u.</t>
  </si>
  <si>
    <t>Hilo Algodón x10u.</t>
  </si>
  <si>
    <t>Hilo Cañamo Ovillo Oscuro xu.</t>
  </si>
  <si>
    <t>Hilo Choricero x10u. Nº 4</t>
  </si>
  <si>
    <t>Hilo Cinta Recuperado para Embalaje x bobina</t>
  </si>
  <si>
    <t>Hilo Plástico Virgen en Bobina 400g. xu.</t>
  </si>
  <si>
    <t>Hilo Plástico Virgen Bobina Chico xu.</t>
  </si>
  <si>
    <t>Hilo Sisal Ovillo Clásico (Claro) xu.</t>
  </si>
  <si>
    <t>Hilo Yute Clásico Chico xu.</t>
  </si>
  <si>
    <t>Huevo LOL Surprise Chico Toy Cosmetic xu.</t>
  </si>
  <si>
    <t>Huevo LOL Surprise Grande Toy Cosmetic xu.</t>
  </si>
  <si>
    <t>LAMPARA RAYOVAC 10W x10u.(10)</t>
  </si>
  <si>
    <t>Lámpara RAYOVAC 10W x6u.</t>
  </si>
  <si>
    <t>Lámpara RAYOVAC 12W x6u.</t>
  </si>
  <si>
    <t>LAMPARA RAYOVAC 14W x10u.(10)</t>
  </si>
  <si>
    <t>Lámpara RAYOVAC 14W x6u.</t>
  </si>
  <si>
    <t>LAMPARA RAYOVAC 6W x10u.(10)</t>
  </si>
  <si>
    <t>Lámpara RAYOVAC 6W x6u.</t>
  </si>
  <si>
    <t>Lámpara RAYOVAC 8W x10u.</t>
  </si>
  <si>
    <t>Lámpara RAYOVAC 8W x6u.</t>
  </si>
  <si>
    <t>Lanza Papelitos CANDELA Dorado Metalizado xu.</t>
  </si>
  <si>
    <t>Lanza Papelitos CANDELA Dólar xu.</t>
  </si>
  <si>
    <t>Lanza Papelitos CANDELA Multicolor xu.</t>
  </si>
  <si>
    <t>Lanza Papelitos CANDELA Plateado Metalizado xu.</t>
  </si>
  <si>
    <t>Maxi Poster PANINI Qatar 2022 Con Figuritas</t>
  </si>
  <si>
    <t>Naipes CASiNO Plastificados x40u.</t>
  </si>
  <si>
    <t>Naipes CASiNO Plastificados x50u.</t>
  </si>
  <si>
    <t>Naipes CASiNO Pocker Azul x54u.</t>
  </si>
  <si>
    <t>Naipes CASiNO Pocker Rojo x54u.</t>
  </si>
  <si>
    <t>Naipes HABANA Plastificados x40u.</t>
  </si>
  <si>
    <t>NAIPES HABANA PLASTIFIC.x50(12/144)</t>
  </si>
  <si>
    <t>Naipes HACHAZO Azul x50u.</t>
  </si>
  <si>
    <t>Naipes HACHAZO Verdes x40u.</t>
  </si>
  <si>
    <t>Naipes JOKER Verdes x40u.</t>
  </si>
  <si>
    <t>Naipes JOKER Azul x50u.</t>
  </si>
  <si>
    <t>Pilas ENERGIZER 2032 BP-5 x5u.</t>
  </si>
  <si>
    <t>Pilas ENERGIZER 377/376 x5u.</t>
  </si>
  <si>
    <t>Pilas ENERGIZER A23 BPS x5u.</t>
  </si>
  <si>
    <t>Pilas ENERGIZER A27 xu.</t>
  </si>
  <si>
    <t>Pilas ENERGIZER A76BP10 x10u.</t>
  </si>
  <si>
    <t>Pilas ENERGIZER AAA x20u.</t>
  </si>
  <si>
    <t>Pilas ENERGIZER AAA x4u.</t>
  </si>
  <si>
    <t>Pilas ENERGIZER AA x20u.</t>
  </si>
  <si>
    <t>Pilas ENERGIZER AA x4u.</t>
  </si>
  <si>
    <t>Pilas ENERGIZER AZ675DPA4 x4u.</t>
  </si>
  <si>
    <t>Pilas ENERGIZER CR2025 x5u.</t>
  </si>
  <si>
    <t>Pilas ENERGIZER C Mediana x2u.</t>
  </si>
  <si>
    <t>Pilas ENERGIZER D Grande x2u.</t>
  </si>
  <si>
    <t>Pilas EVEREADY AAA x2u.</t>
  </si>
  <si>
    <t>Pilas EVEREADY AA x4u.</t>
  </si>
  <si>
    <t>Pilas EVEREADY C Mediana x2u.</t>
  </si>
  <si>
    <t>Pilas EVEREADY D Grande x2u.</t>
  </si>
  <si>
    <t>Pilas RAYOVAC AA x10u.</t>
  </si>
  <si>
    <t>Pilas RAYOVAC AAA x10u.</t>
  </si>
  <si>
    <t>Pinta Pelo CANDELA Color Amarillo x80g.</t>
  </si>
  <si>
    <t>Pinta Pelo CANDELA Color Azul x80g.</t>
  </si>
  <si>
    <t>Pinta Pelo CANDELA Color Blanco x80g.</t>
  </si>
  <si>
    <t>Pinta Pelo CANDELA Color Celeste x80g</t>
  </si>
  <si>
    <t>Pinta Pelo CANDELA Color Rojo x80g.</t>
  </si>
  <si>
    <t>Pinta Pelo CANDELA Color Rosa x80g.</t>
  </si>
  <si>
    <t>Pinta Pelo CANDELA Color Verde x80g.</t>
  </si>
  <si>
    <t>Preservativo CONTROL Finissimo Original xu.</t>
  </si>
  <si>
    <t>Preservativo CONTROL Nature Xtra Lubre xu.</t>
  </si>
  <si>
    <t>Preservativo CONTROL New Nature 2.0 xu.</t>
  </si>
  <si>
    <t>Preservativo MAXX Espermicida xu.</t>
  </si>
  <si>
    <t>Preservativo MAXX Extra Lubricado xu.</t>
  </si>
  <si>
    <t>Preservativo MAXX Mega xu.</t>
  </si>
  <si>
    <t>Preservativo MAXX Súper Fino xu.</t>
  </si>
  <si>
    <t>Preservativo MAXX Tachas xu.</t>
  </si>
  <si>
    <t>Preservativo MAXX Texturado xu.</t>
  </si>
  <si>
    <t>Preservativos PRIME Anatómico xu.</t>
  </si>
  <si>
    <t>Preservativos PRIME Espermicida xu.</t>
  </si>
  <si>
    <t>Preservativos PRIME Extra Lubricado xu.</t>
  </si>
  <si>
    <t>Preservativos PRIME MIXta x24u.</t>
  </si>
  <si>
    <t>Preservativos PRIME Retardante xu.</t>
  </si>
  <si>
    <t>Preservativo PRIME Stronger xu.</t>
  </si>
  <si>
    <t>Preservativos PRIME Super Fino xu.</t>
  </si>
  <si>
    <t>Preservativos PRIME Tachas xu.</t>
  </si>
  <si>
    <t>Preservativos PRIME Texturado xu.</t>
  </si>
  <si>
    <t>Preservativos PRIME Turbo xu.</t>
  </si>
  <si>
    <t>Preservativos PRIME Ultra Fino xu.</t>
  </si>
  <si>
    <t>Preservativos PRIME Warming xu.</t>
  </si>
  <si>
    <t>Preservativo TULIPÁN Clásico 16 cajitas x3u. + 1Caja Sin Cargo</t>
  </si>
  <si>
    <t>Preservativo TULIPÁN Clásico 16 cajitas x3u.</t>
  </si>
  <si>
    <t>Serpentina CANDELA Surtido xu.</t>
  </si>
  <si>
    <t>Sorbetes Caja x1000u.</t>
  </si>
  <si>
    <t>Sorbetes de Papel x200u.</t>
  </si>
  <si>
    <t>Tubo Preservativo MAXX Surtido 12x3u. + Encendedores SHARK x15u.</t>
  </si>
  <si>
    <t>Vasos Plásticos Celeste Bolsa x6u.</t>
  </si>
  <si>
    <t>Vasos Plásticos Fucsia Bolsa x6u.</t>
  </si>
  <si>
    <t>Vasos Plásticos Lila Bolsa x6u.</t>
  </si>
  <si>
    <t>Vasos Plásticos Rosa Bolsa x6u.</t>
  </si>
  <si>
    <t>Vasos Plasticos Surtidos Bolsa x12u.</t>
  </si>
  <si>
    <t>Vasos Plásticos Violeta Bolsa x6u.</t>
  </si>
  <si>
    <t>Velas JERUSALEN Cortas Blancas</t>
  </si>
  <si>
    <t>Velas JERUSALEN Cortas Rojas</t>
  </si>
  <si>
    <t>VELAS JERUSALEN de Noche Blancas</t>
  </si>
  <si>
    <t>VELAS JERUSALEN de Noche Rojas</t>
  </si>
  <si>
    <t>Velas JERUSALEN Largas Blancas</t>
  </si>
  <si>
    <t>Velas JERUSALEN Largas Rojas</t>
  </si>
  <si>
    <t xml:space="preserve">LIMPIEZA </t>
  </si>
  <si>
    <t>Azufre DISMAR x20. x5u.</t>
  </si>
  <si>
    <t>Azufre DISMAR x50u.</t>
  </si>
  <si>
    <t>Azufre PUROCOL x48u.</t>
  </si>
  <si>
    <t>Crema ODEX Lavanda x500cc.</t>
  </si>
  <si>
    <t>Crema ODEX Original x500cc.</t>
  </si>
  <si>
    <t>Dentífrico ODOL x70g.</t>
  </si>
  <si>
    <t>Desinfectante LYSOFORM Aerosol Lavanda x360cc.</t>
  </si>
  <si>
    <t>Desodorante LYSOFORM Aerosol x285ml.</t>
  </si>
  <si>
    <t>Espiral FUYÍ x12 Sobres x4u.</t>
  </si>
  <si>
    <t>Espiral FUYÍ Caja x12u.</t>
  </si>
  <si>
    <t>Espiral FUYI Country Caja x12u. (24)</t>
  </si>
  <si>
    <t>Espiral FUYÍ x72u.</t>
  </si>
  <si>
    <t>Espiral RAID x12 Sobres x4u.</t>
  </si>
  <si>
    <t>Espiral RAID x12u.</t>
  </si>
  <si>
    <t>Insecticida CUCATRAP Ultra x380cc.</t>
  </si>
  <si>
    <t>Insecticida CUCATRAP x380cc.</t>
  </si>
  <si>
    <t>Insecticida MOSQUITRAP Ultra x370cc.</t>
  </si>
  <si>
    <t>Insecticida MOSQUITRAP x270cc.</t>
  </si>
  <si>
    <t>Insecticida MOSQUITRAP x370cc.</t>
  </si>
  <si>
    <t>Insecticida RAID Azul Mata Moscas y Mosquitos x360cc.</t>
  </si>
  <si>
    <t>Insecticida RAID Dorado Mata Cucarachas y Arañas x360 cc.</t>
  </si>
  <si>
    <t>Insecticida RAID Negro Mata Cucarachas x360cc.</t>
  </si>
  <si>
    <t>Lavandina ODEX Común x4l.</t>
  </si>
  <si>
    <t>Lavandina ODEX Gel x700cc.</t>
  </si>
  <si>
    <t>Liquido Anti Grasa ODEX con Amoniaco x1250cc.</t>
  </si>
  <si>
    <t>Pañuelos CANDELA x6u.</t>
  </si>
  <si>
    <t>Pañuelos CATA Box</t>
  </si>
  <si>
    <t>Pañuelos Descartables MAXISEC Box</t>
  </si>
  <si>
    <t>Pañuelos Descartables MAXISEC Mini Pocket x8u.</t>
  </si>
  <si>
    <t>Pañuelos Descartables MAXISEC x6u.</t>
  </si>
  <si>
    <t>Papel Higiénico FELPITA Blanquísimo x80mts. x4u.</t>
  </si>
  <si>
    <t>Papel Higiénico FELPITA x30mts. x4u.</t>
  </si>
  <si>
    <t>Papel Higiénico FLORIPEL Suave x30mts. x4u.</t>
  </si>
  <si>
    <t>Papel Higiénico MAXISEC Blanco x80mts.</t>
  </si>
  <si>
    <t>Papel Higiénico MAXISEC Eco x80mts.</t>
  </si>
  <si>
    <t>Papel Higiénico MAXISEC Natural x60mts.</t>
  </si>
  <si>
    <t>Papel Higiénico SWEETY Deco x4u. 30mts.</t>
  </si>
  <si>
    <t>Pomada EL COLOSO Maroon x40g.</t>
  </si>
  <si>
    <t>Repelente FUYI Vape x12u.</t>
  </si>
  <si>
    <t>Repelente FUYÍ Vape x24u.</t>
  </si>
  <si>
    <t>Repelente OFF Crema x200g.</t>
  </si>
  <si>
    <t>Repelente OFF Crema x60g.</t>
  </si>
  <si>
    <t>Rollo de Cocina CARTABELLA Daily x40 Paños x3u.</t>
  </si>
  <si>
    <t>Rollo de Cocina FELPITA Decoré x40 Paños x3u.</t>
  </si>
  <si>
    <t>Rollo De Cocina FELPITA Maxi x200h.</t>
  </si>
  <si>
    <t>Rollo de Cocina FLORIPEL Suave x40 Paños x3u.</t>
  </si>
  <si>
    <t>Rollo de Cocina SWEETY Blanco x3u.</t>
  </si>
  <si>
    <t>Rollo de Cocina SweetY Cuisine x60 Paños x3u.</t>
  </si>
  <si>
    <t>Servilletas FELPITA Decoré x70u.</t>
  </si>
  <si>
    <t>Tableta MOSQUITRAP x12u.</t>
  </si>
  <si>
    <t>Tableta MOSQUITRAP x24u.</t>
  </si>
  <si>
    <t xml:space="preserve">CIGARRILLOS </t>
  </si>
  <si>
    <t>Cigarrillo BALTIMORE Rubios x20u x 10 ATADOSConsultar Máx. antes de cargar</t>
  </si>
  <si>
    <t>Cigarrillo CAMEL Activate Box x20u.</t>
  </si>
  <si>
    <t>Cigarrillo CAMEL Blue Box x20</t>
  </si>
  <si>
    <t>Cigarrillo CAMEL Box 11</t>
  </si>
  <si>
    <t>Cigarrillo CAMEL Box x20u.</t>
  </si>
  <si>
    <t>Cigarrillo CAMEL Circle Box x20</t>
  </si>
  <si>
    <t>Cigarrillo CAMEL KISS x20</t>
  </si>
  <si>
    <t>Cigarrillo DOLCHESTER Box x20u.</t>
  </si>
  <si>
    <t>Cigarrillo KIEL Box x20u.</t>
  </si>
  <si>
    <t>Cigarrillo KIEL Ks x20u.</t>
  </si>
  <si>
    <t>CIG.L.STRIKE BOX x12(10)</t>
  </si>
  <si>
    <t>Cigarrillo LUCKY STRIKE BOX x20 By Paris</t>
  </si>
  <si>
    <t>Cigarrillo LUCKY STRIJE Box x20u</t>
  </si>
  <si>
    <t>Cigarrillo LUCKY STRIKE Convertible Box 12</t>
  </si>
  <si>
    <t>CIG.L.STRIKE CONVERTIBLE BOX x20(10)</t>
  </si>
  <si>
    <t>Cigarrillo LUCKY STRIKE Convertible Kiss x20u.</t>
  </si>
  <si>
    <t>Cigarrillo LUCKY STRIKE Energía x12u.</t>
  </si>
  <si>
    <t>Cigarrillo LUCKY STRIKE Energía Box x20u.</t>
  </si>
  <si>
    <t>Cigarrillo LUCKY STRIKE Kiss Silver x20u.</t>
  </si>
  <si>
    <t>Cigarrilo LUCKY STRIKE Kiss x20u.</t>
  </si>
  <si>
    <t>CIG.L.STRIKE MIX x12(10)</t>
  </si>
  <si>
    <t>Cigarrillo LUCKY STRIKE Mix x20u</t>
  </si>
  <si>
    <t>Cigarrillo LUCKY STRIKE Mix ''XL'' x20u.</t>
  </si>
  <si>
    <t>Cigarrillo LUCKY STRIKE Origen Red Convertible x20u</t>
  </si>
  <si>
    <t>Cigarrillo LUCKY STRIKE Origen Red x20u</t>
  </si>
  <si>
    <t>Cigarrillo LUCKY STRIKE Mix Purple x12u</t>
  </si>
  <si>
    <t>Cigarrillo LUCKY STRIKE Mix Purple x20u</t>
  </si>
  <si>
    <t>Cigarrillo LUCKY STRIKE Mix Purple XL x20u</t>
  </si>
  <si>
    <t>Cigarrillo LUCKY STRIKE Doble Capsula Wild x11u.</t>
  </si>
  <si>
    <t>Cigarrillo LUCKY STRIKE Double Plus x12u.</t>
  </si>
  <si>
    <t>Cigarrillo LUCKY STRIKE Box Twins x20</t>
  </si>
  <si>
    <t>Cigarrillo LUCKY STRIKE Double Plus x20u.</t>
  </si>
  <si>
    <t>Cigarrillo LUCKY STRIKE Double Plus XL x20u.</t>
  </si>
  <si>
    <t>Cigarrillo MASTER Box x20u.</t>
  </si>
  <si>
    <t>Cigarrillo MASTER x20u.</t>
  </si>
  <si>
    <t>Cigarrillo MELBOURNE Gold x20u.</t>
  </si>
  <si>
    <t>Cigarrillo MELBOURNE x20u.</t>
  </si>
  <si>
    <t>Cigarrillo MILENIO Box Gold x20u.</t>
  </si>
  <si>
    <t>Cigarrillos MILENIO Mint x20u.</t>
  </si>
  <si>
    <t>Cigarrillos MILENIO Box x20u.</t>
  </si>
  <si>
    <t>Cigarrillos MILENIO Click Mint x20u.</t>
  </si>
  <si>
    <t>Cigarrillo NEVADA BOX x20 X 10 ATADOS(25)</t>
  </si>
  <si>
    <t>Cigarrillo NEVADA KS x20 X 10 ATADOS</t>
  </si>
  <si>
    <t>Cigarrillos Red Mill x20u.</t>
  </si>
  <si>
    <t>Cigarrillo RED POINT Blue Ks x20u (10)</t>
  </si>
  <si>
    <t>Cigarrillo RED POINT On Box x20u (10)</t>
  </si>
  <si>
    <t>Cigarrillo RED POINT Box x10u.Consultar Máx. antes de cargar</t>
  </si>
  <si>
    <t>Cigarrillo RED POINT Box x20u.Consultar Máx. antes de cargar</t>
  </si>
  <si>
    <t>Cigarrillo RED POINT Menthol x20u.Consultar Máx. antes de cargar</t>
  </si>
  <si>
    <t>Cigarrillo RED POINT x20u.Consultar Máx. antes de cargar</t>
  </si>
  <si>
    <t>CIG.ROTHM,CLICK FTOS.ROJOS 100'x20u.(10)</t>
  </si>
  <si>
    <t>CIG.ROTHMANS 100`By 43/70 x20(10)</t>
  </si>
  <si>
    <t>CIG.ROTHMANS BOX XL CLICK x20u.(10)</t>
  </si>
  <si>
    <t>Cigarrillo ROTHMANS Cigarrito x20 Kiss</t>
  </si>
  <si>
    <t>CIG.ROTHMANS CLICK x12</t>
  </si>
  <si>
    <t>Cigarrillo ROTHMANS Click x20 Kiss</t>
  </si>
  <si>
    <t>CIG.ROTHMANS PURPLE XL x20u.(10)</t>
  </si>
  <si>
    <t>CIG.ROTHMANS RED x12</t>
  </si>
  <si>
    <t>Cigarrillo ROTHMANS Red Kiss x20</t>
  </si>
  <si>
    <t>CIG.ROTHMANS ROJO 100'BOX XL x20u.(10)</t>
  </si>
  <si>
    <t>Cigarrillo WEST Box x20u.X 10 ATADOS Consultar Máx. antes de cargar</t>
  </si>
  <si>
    <t>Filtro GIZEH x20 Bolsas x120u. + 30u. Sin Cargo x6mm.</t>
  </si>
  <si>
    <t>Papel para armar OCB Bamboo x50h. x25u.</t>
  </si>
  <si>
    <t>Papel para armar OCB Blue x50h. x25u.</t>
  </si>
  <si>
    <t>Papel para armar OCB Formato Español x50h. x25u.</t>
  </si>
  <si>
    <t>Papel para armar OCB Orgánico x50h. x25u.</t>
  </si>
  <si>
    <t>Papel para armar OCB Premiun x50h. x25u.</t>
  </si>
  <si>
    <t>Papel para armar OCB UltiMate x50h. x25u.</t>
  </si>
  <si>
    <t>Papel para armar OCB Virgin x50h. x25u.</t>
  </si>
  <si>
    <t>Papel para armar OCB X - Pert x50h. x25u.</t>
  </si>
  <si>
    <t>Papel para Armar PREMIER Fine x50h. x25u.</t>
  </si>
  <si>
    <t>Papel para Armar PREMIER Organic x50h. x25u.</t>
  </si>
  <si>
    <t>Papel para Armar PREMIER Plus x50h. x25u.</t>
  </si>
  <si>
    <t>Papel Para Armar RIZLA Micrón Medium x50u.</t>
  </si>
  <si>
    <t>Papel Para Armar RIZLA Natura KSS x25u.</t>
  </si>
  <si>
    <t>Papel Para Armar RIZLA Natura KSS x50u.</t>
  </si>
  <si>
    <t>Papel Para Armar RIZLA Natura Medium x50u.</t>
  </si>
  <si>
    <t>Papel Para Armar RIZLA Natura N8 x25u.</t>
  </si>
  <si>
    <t>Papel Para Armar RIZLA Pink KSS x50u.</t>
  </si>
  <si>
    <t>Papel Para Armar RIZLA Precision KSS x50u.</t>
  </si>
  <si>
    <t>Papel Para Armar RIZLA Red Medium x25u.</t>
  </si>
  <si>
    <t>Papel Para Armar RIZLA Silver Medium x25u.</t>
  </si>
  <si>
    <t>Papel Para Armar RIZLA Silver Medium x50u.</t>
  </si>
  <si>
    <t>Papel Para Armar RIZLA Surtido Display x60u.</t>
  </si>
  <si>
    <t>Tabaco DON JOSE Negro x50g.</t>
  </si>
  <si>
    <t>Tabaco LAS HOJAS Premium Chocolate x30 gramos.</t>
  </si>
  <si>
    <t>Tabaco LAS HOJAS Premium Natural x30g.</t>
  </si>
  <si>
    <t>Tabaco LAS HOJAS Premium Uva x 30 gramos.</t>
  </si>
  <si>
    <t>Tabaco LAS HOJAS Premium Vainilla x30 gramos.</t>
  </si>
  <si>
    <t>Tabaco LAS HOJAS x50g.</t>
  </si>
  <si>
    <t xml:space="preserve">CIGARROS </t>
  </si>
  <si>
    <t>Cigarrillo MELBOURNE Menthol x20u.</t>
  </si>
  <si>
    <t xml:space="preserve">TABACO </t>
  </si>
  <si>
    <t>Tabaco ACHALAY Menta x40g.</t>
  </si>
  <si>
    <t>Tabaco ACHALAY Vainilla x40g.</t>
  </si>
  <si>
    <t>Tabaco BUTTERFLY Natural x30g.</t>
  </si>
  <si>
    <t>TABACO CAPORAL x40g.</t>
  </si>
  <si>
    <t>TABACO L.STRIKE GALPAO RYO x30g.</t>
  </si>
  <si>
    <t>TABACO L.STRIKE ORIGINAL RYO x30g.</t>
  </si>
  <si>
    <t>Tabaco LEBONN x50g.</t>
  </si>
  <si>
    <t>Tabaco VAN KIFF American Blend x30g.</t>
  </si>
  <si>
    <t>Tabaco VAN KIFF Cherry x30g.</t>
  </si>
  <si>
    <t>Tabaco VAN KIFF Chocolate x30g.</t>
  </si>
  <si>
    <t>Tabaco VAN KIFF Menta x30g.</t>
  </si>
  <si>
    <t>Tabaco VAN KIFF Natural x30g.</t>
  </si>
  <si>
    <t>Tabaco VAN KIFF Uva x30g.</t>
  </si>
  <si>
    <t>Tabaco VAN KIFF Vainilla x30g.</t>
  </si>
  <si>
    <t xml:space="preserve">GALLETITAS DULCES RELLENAS </t>
  </si>
  <si>
    <t>Galletita 9 DE ORO Brigitte de Chocolate Rellena de Chocolate x120g.</t>
  </si>
  <si>
    <t>Galletita 9 DE ORO Brigitte de Chocolate Rellena de Limon x120g.</t>
  </si>
  <si>
    <t>Galletita 9 DE ORO Brigitte de Vainilla Rellena de Chocolate x120g.</t>
  </si>
  <si>
    <t>Galletita 9 DE ORO Brigitte de Vainilla Rellena de Limon x120g.</t>
  </si>
  <si>
    <t>Galletitas 9 DE ORO Pepas de Membrillo x200g.</t>
  </si>
  <si>
    <t>Galletitas AMOR Frutilla x110g.</t>
  </si>
  <si>
    <t>Galletitas BOOM Frambuesa x140g.</t>
  </si>
  <si>
    <t>Galletita CAPRICHO Sabor Limón x160g.</t>
  </si>
  <si>
    <t>Galletitas CORONITAS Chocolate Blancox140g.</t>
  </si>
  <si>
    <t>Galletitas CORONITAS Chocolate x140g.</t>
  </si>
  <si>
    <t>Galletitas CORONITAS Dulce de Leche x140g.</t>
  </si>
  <si>
    <t>Galletitas CORONITAS Durazno x140g.</t>
  </si>
  <si>
    <t>Galletitas CORONITAS Frutilla x140g.</t>
  </si>
  <si>
    <t>Galletitas CORONITAS Frambuesa x140g.</t>
  </si>
  <si>
    <t>Galletitas CORONITAS Frutos Rojos x140g.</t>
  </si>
  <si>
    <t>Galletitas CORONITAS Limón x140g.</t>
  </si>
  <si>
    <t>Galletitas CORONITAS Vainilla x140g.</t>
  </si>
  <si>
    <t>Galletitas CORONITAS Frambuesa x300g.</t>
  </si>
  <si>
    <t>Galletitas DON SATUR Pepas x300g.</t>
  </si>
  <si>
    <t>Galletitas DELICIAS DE LA NONNA Pepas Membrillo x180g.</t>
  </si>
  <si>
    <t>Galletitas DELICIAS DE LA NONNA Pepas Membrillo x350g.</t>
  </si>
  <si>
    <t>Galletitas FORMIS Chocolate con Relleno de Dulce de Leche x102g.</t>
  </si>
  <si>
    <t>Galletitas FORMIS Chocolate con Relleno de Vainilla x108g.</t>
  </si>
  <si>
    <t>Galletitas FORMIS Vainilla con Relleno de Chocolate x102g.</t>
  </si>
  <si>
    <t>Galletitas FORMIS Vainilla Con Frutilla x102g.</t>
  </si>
  <si>
    <t>Galletitas FORMIS Chocolate x72g.</t>
  </si>
  <si>
    <t>Galletitas FORMIS Chocolate Con Dulce De Leche x72g.</t>
  </si>
  <si>
    <t>Galletitas FORMIS Dulce de Leche x72g.</t>
  </si>
  <si>
    <t>Galletitas FORMIS Frutilla x72g.</t>
  </si>
  <si>
    <t>Galletitas FORMIS Vanilla Con Chocolate x72g.</t>
  </si>
  <si>
    <t>Galletitas FORMIS Vanilla Con Frutilla ''Animales'' x72g.</t>
  </si>
  <si>
    <t>Galletitas KOKIS Cañoncitos Membrillo Litografiados x200g.</t>
  </si>
  <si>
    <t>Galletitas KOKIS Cañoncitos Membrillo Litografiados x500g.</t>
  </si>
  <si>
    <t>Galletitas KOKIS Cañoncitos Manzana Litografiados x200g.</t>
  </si>
  <si>
    <t>Galletitas KOKIS Membrillitos Envase Litografiado x200g.</t>
  </si>
  <si>
    <t>Galletitas KOKIS Membrillitos Litografiados x500g.</t>
  </si>
  <si>
    <t>Galletitas KOKIS Pepos Membrillo x200g.</t>
  </si>
  <si>
    <t>Galletitas MACUCAS Mini Bolsa x140g.</t>
  </si>
  <si>
    <t>Galletitas MACUCAS x110g.</t>
  </si>
  <si>
    <t>Galletitas MACUCAS x85g.</t>
  </si>
  <si>
    <t>Galletitas MANÁ Rellena de Chocolate x152g.</t>
  </si>
  <si>
    <t>Galletitas MANÁ Rellena de Limón x152g.</t>
  </si>
  <si>
    <t>Galletitas MANÁ Rellena de Vainilla x152g.</t>
  </si>
  <si>
    <t>Galletitas MELLIZAS Tri Pack x324g.</t>
  </si>
  <si>
    <t>Galletitas MELLIZAS x110g.</t>
  </si>
  <si>
    <t>Galletitas KOKIS Membrillitos con Coco x200g.</t>
  </si>
  <si>
    <t>Galletitas MERENGADAS x88g.</t>
  </si>
  <si>
    <t>Galletita Mini POLVORITA Chocolate Con Relleno De Vainilla x152g.</t>
  </si>
  <si>
    <t>Galletita Mini POLVORITA Limon x147g.</t>
  </si>
  <si>
    <t>Galletita Mini POLVORITA Vainilla Con Relleno De Frutilla x147g.</t>
  </si>
  <si>
    <t>Galletita Mini POLVORITA Vainilla Con Relleno De Vainilla x152g.</t>
  </si>
  <si>
    <t>Galletitas PARNOR Barritas Frutos del Bosque x160gr.</t>
  </si>
  <si>
    <t>Galletitas PARNOR Barritas x160gr.Membrillo</t>
  </si>
  <si>
    <t>Galletitas PARNOR Barritasx300gr.Membrillo</t>
  </si>
  <si>
    <t>Galletita Chippis PARNOR Chips de Chocolate x120g.</t>
  </si>
  <si>
    <t>Galletita Mini Pitusas PARNOR Merengada x120g.</t>
  </si>
  <si>
    <t>Galletitas Mini Pitusas PARNOR Jalea x140g.</t>
  </si>
  <si>
    <t>Galletitas PARNOR Mini Pitusas Chocolate x160g.</t>
  </si>
  <si>
    <t>Galletitas PARNOR Mini Pitusas Frutilla x160g.</t>
  </si>
  <si>
    <t>Galletitas PARNOR Mini Pitusas Mousse x160g.</t>
  </si>
  <si>
    <t>Galletitas PARNOR Mini Pitusas Vainilla x160g.</t>
  </si>
  <si>
    <t>Galletitas PARNOR Mini Pitusas Limón x160g.</t>
  </si>
  <si>
    <t>Galletitas PARNOR Mini Pitusas Chocolate x300g.</t>
  </si>
  <si>
    <t>Galletitas PARNOR Mini Pitusas Frutilla x300g.</t>
  </si>
  <si>
    <t>Galletitas PARNOR Mini Pitusas Vainilla x300g.</t>
  </si>
  <si>
    <t>Galletitas PARNOR Pepitas x160g.</t>
  </si>
  <si>
    <t>Galletitas Pepas FANTOCHE x350g.</t>
  </si>
  <si>
    <t>Galletitas Pepas TEREPÍN x200g.</t>
  </si>
  <si>
    <t>GALL.PEPAS TEREPINx300g.BATATA(14)</t>
  </si>
  <si>
    <t>GALL.PEPAS TEREPINx300g.F.BOSQUE(14)</t>
  </si>
  <si>
    <t>Galletitas Pepas TEREPÍN x400g.</t>
  </si>
  <si>
    <t>Galletitas POLVORITA Chocolate Con Relleno De Vainilla x81g.</t>
  </si>
  <si>
    <t>Galletitas POLVORITA Vainilla Con Relleno De Frutilla x81g.</t>
  </si>
  <si>
    <t>Galletitas POLVORITA Vainilla Con Relleno De Vainilla x81g.</t>
  </si>
  <si>
    <t>Galletitas POLVORITA Chocolate x150g.</t>
  </si>
  <si>
    <t>Galletitas POLVORITA Vainilla Con Relleno De Frutilla x152g.</t>
  </si>
  <si>
    <t>Galletitas POLVORITA Vainilla Con Relleno De Vainilla x152g.</t>
  </si>
  <si>
    <t>Galletitas RUMBA x108g.</t>
  </si>
  <si>
    <t>Galletitas SOLITAS Pepas x400g</t>
  </si>
  <si>
    <t>Galletitas SONRISAS Frambuesa x108g.</t>
  </si>
  <si>
    <t>Galletitas SONRISAS Frambuesa x3u. x108g.</t>
  </si>
  <si>
    <t>Galletitas TIA MARUCA Pepas x500g.</t>
  </si>
  <si>
    <t>Galletitas TIA MARUCA Pepas x180g.</t>
  </si>
  <si>
    <t>Galletitas TORTITAS Arcor Black x125g.</t>
  </si>
  <si>
    <t>Galletitas TORTITAS Arcor Chocolate x125g.</t>
  </si>
  <si>
    <t>Galletitas TRIO Frolitas x160g.</t>
  </si>
  <si>
    <t>Galletitas TRIO Frolitas x300g.</t>
  </si>
  <si>
    <t>Galletitas TRIO Frolitas x500g.</t>
  </si>
  <si>
    <t>Galletitas TRIO Glasy x175g.</t>
  </si>
  <si>
    <t>Galletitas TRIO Glasy x350g.</t>
  </si>
  <si>
    <t>Galletitas TRIO Mini Pepas x300g.</t>
  </si>
  <si>
    <t>Galletita TRIO Pepas Alemanas x180g.</t>
  </si>
  <si>
    <t>Galletita TRIO Pepas Alemanas x300g</t>
  </si>
  <si>
    <t>Galletita TRIO Pepas Alemanas x500g</t>
  </si>
  <si>
    <t>Galletitas TRIO con Aceite Vegetal x300g.</t>
  </si>
  <si>
    <t>Galletitas TRIO Pepas con Chips x180g.</t>
  </si>
  <si>
    <t>Galletitas TRIO Pepas con Chips x300g.</t>
  </si>
  <si>
    <t>Galletitas TRIO Pepas con Chips x500g.</t>
  </si>
  <si>
    <t>Galletitas TRIO Tri Choc Pepas con Chocolate x180g.</t>
  </si>
  <si>
    <t>Galletitas TRIO Tri Choc Pepas con Chocolate x300g.</t>
  </si>
  <si>
    <t>Galletitas TRIO Tri Choc Pepas con Chocolate x500g.</t>
  </si>
  <si>
    <t>Galletitas TRIO Chocotrio x180g.</t>
  </si>
  <si>
    <t>Galletitas TRIO Chocotrio x300g.</t>
  </si>
  <si>
    <t>Galletitas TRIO Chocotrio x500g.</t>
  </si>
  <si>
    <t>Galletitas TRIO Pepas x200g.</t>
  </si>
  <si>
    <t>Galletitas TRIO Pepas x320g.</t>
  </si>
  <si>
    <t>Galletitas TRIO Pepas x350g.</t>
  </si>
  <si>
    <t>Galletitas TRIO Pepas x500g.</t>
  </si>
  <si>
    <t>Galletitas TRIO Peponas Batata x500g.</t>
  </si>
  <si>
    <t>Pepas DULCE MAMA x200g.</t>
  </si>
  <si>
    <t xml:space="preserve">BUDINES-MADALENAS </t>
  </si>
  <si>
    <t>Budin POZO Chocolate Relleno de Dulce de Leche x210g.</t>
  </si>
  <si>
    <t>Madalena VALENTE Vainilla con Chips x180g.</t>
  </si>
  <si>
    <t>Madalenas DALE Sabor Chocolate Rellenas De Dulce De Leche x3u.</t>
  </si>
  <si>
    <t>Madalenas DALE Sabor Dulce De Leche x3u.</t>
  </si>
  <si>
    <t>Madalenas VALENTE Sabor Chocolate Rellenas de Dulce de Leche x180g.</t>
  </si>
  <si>
    <t>Madalenas VALENTE Marmoladas x200g.</t>
  </si>
  <si>
    <t>Madalenas VALENTE Rellenas de Dulce de Leche x180g.</t>
  </si>
  <si>
    <t>Madalenas VALENTE Vainilla x200g.</t>
  </si>
  <si>
    <t>Magdalena DON SATUR Chocolate Relleno de Dulce de Leche x200g.</t>
  </si>
  <si>
    <t>Magdalenas DON SATUR Marmoladas x200g.</t>
  </si>
  <si>
    <t>Magdalena DON SATUR Vainilla Rellena de Dulce de Leche x200g.</t>
  </si>
  <si>
    <t>Magdalena DON SATUR Vainilla Con Chips x200g.</t>
  </si>
  <si>
    <t>Magdalena DON SATUR Vainilla x200g.</t>
  </si>
  <si>
    <t>Magdalena POZO de Chocolate Rellena de Dulce de Leche x7u.</t>
  </si>
  <si>
    <t>Magdalena POZO Clásica x7u.</t>
  </si>
  <si>
    <t>Magdalena POZO Marmolada x7u.</t>
  </si>
  <si>
    <t>Magdalenas POZO Rellenas de Chocolate x7u.</t>
  </si>
  <si>
    <t>Magdalena POZO Rellena de Dulce de Leche x7u.</t>
  </si>
  <si>
    <t>Magdalenas 9 DE ORO Vainilla Rellena de Dulce de Leche x230g.</t>
  </si>
  <si>
    <t>Mini Budin CAÑUELAS Vainilla x210g.</t>
  </si>
  <si>
    <t xml:space="preserve">GALLETITAS DULCES </t>
  </si>
  <si>
    <t>Amarettis URQUIZA x100g.</t>
  </si>
  <si>
    <t>Galletitas 9 DE ORO Anillito Chocolate x120g.</t>
  </si>
  <si>
    <t>Galletitas 9 DE ORO Anillito Coco x120g.</t>
  </si>
  <si>
    <t>Galletitas 9 DE ORO Anillito Vainilla x120g.</t>
  </si>
  <si>
    <t>Galletita 9 DE ORO Avena con Miel x120g</t>
  </si>
  <si>
    <t>Galletita 9 DE ORO Avena con Pasas x120g</t>
  </si>
  <si>
    <t>Galletita 9 DE ORO Cookies Con Chips de Colores x120g.</t>
  </si>
  <si>
    <t>Galletita 9 DE ORO Cookies Con Chips x120g.</t>
  </si>
  <si>
    <t>Galletita ALFA PAMPA Rellena de Limón Bañadas con Chocolate x45u. x19g.</t>
  </si>
  <si>
    <t>Galletitas ALFA PAMPA Rellenas de Mouse de Chocolate x12u. x19g.</t>
  </si>
  <si>
    <t>Galletitas ALFA PAMPA Rellenas de Mouse de Limón Bañadas x10u. x27g.</t>
  </si>
  <si>
    <t>Galletitas CELOSAS x110g.</t>
  </si>
  <si>
    <t>Galletitas CELOSAS x230g.</t>
  </si>
  <si>
    <t>Galletitas CELOSAS x350g.</t>
  </si>
  <si>
    <t>Galletitas CEREAL MIX Avena Y Pasas x207g.</t>
  </si>
  <si>
    <t>Galletitas CEREAL MIX Frutilla y Chia x207g.</t>
  </si>
  <si>
    <t>Galletitas CEREAL MIX Semillas y Chips x207g.</t>
  </si>
  <si>
    <t>Galletitas CHOCOLINAS Blanco x245g.</t>
  </si>
  <si>
    <t>Galletitas CHOCOLINAS Negro x250g.</t>
  </si>
  <si>
    <t>Galletitas CHOCOLINAS x100g.</t>
  </si>
  <si>
    <t>Galletitas CHOCOLINAS x258g.</t>
  </si>
  <si>
    <t>Galletitas CHOCOLINAS x150g.</t>
  </si>
  <si>
    <t>Galletitas COFLER BLOCK x124g.</t>
  </si>
  <si>
    <t>Galletitas COFLER x120g.</t>
  </si>
  <si>
    <t>Galletitas CONDESA Mini Chips x280g.</t>
  </si>
  <si>
    <t>Galletitas COQUITAS x157g.</t>
  </si>
  <si>
    <t>Galletitas COQUITAS x270g.</t>
  </si>
  <si>
    <t>Galletita CELOSAS Corazones x100g.</t>
  </si>
  <si>
    <t>Galletita Corazones CELOSAS x260g</t>
  </si>
  <si>
    <t>Galletitas CORONITAS Cereal Con Avena y Chips x140g.</t>
  </si>
  <si>
    <t>Galletitas CORONITAS Cereal Con Avena y Pasas x140g.</t>
  </si>
  <si>
    <t>Galletitas CORONITAS Cereal Con Granola x140g.</t>
  </si>
  <si>
    <t>Galletitas DELICIAS DE LA NONNA Mini Rellena x160g. Sabor Chocolate</t>
  </si>
  <si>
    <t>Galletitas DELICIAS DE LA NONNA Mini Rellena x160g. Sabor Frutilla</t>
  </si>
  <si>
    <t>Galletitas DELICIAS DE LA NONNA Mini Rellena x160g. Sabor Mousse</t>
  </si>
  <si>
    <t>Galletitas DELICIAS DE LA NONNA Mini Rellena x160g. Sabor Vainilla</t>
  </si>
  <si>
    <t>Galletitas DELICIAS DE LA NONNA Manteca x300g.</t>
  </si>
  <si>
    <t>Galletitas DELICIAS DE LA NONNA Surtido Clásico x300g.</t>
  </si>
  <si>
    <t>Galletitas DELICIAS DE LA NONNA Surtido Premiun x400g.</t>
  </si>
  <si>
    <t>Galletitas DESFILE Lía x398g.</t>
  </si>
  <si>
    <t>Galletitas DIVERSION Arcor x390g.</t>
  </si>
  <si>
    <t>Galletitas DIVERSION Sabor Vainilla x160g.</t>
  </si>
  <si>
    <t>Galletitas DONUTS Blanca x78g.</t>
  </si>
  <si>
    <t>Galletitas DONUTS Negra x78g.</t>
  </si>
  <si>
    <t>Galletitas FANTOCHE Horóscopo x240g.</t>
  </si>
  <si>
    <t>Galletitas FANTOCHE Yayitas Black x250g.</t>
  </si>
  <si>
    <t>Galletitas FANTOCHE Yayitas x275g.</t>
  </si>
  <si>
    <t>Galletitas FANTOCHE Espumitas x300g.</t>
  </si>
  <si>
    <t>Galletitas FANTOCHE Horóscopo x300g.</t>
  </si>
  <si>
    <t>Galletitas FANTOCHE Marmolada x350g.</t>
  </si>
  <si>
    <t>Galletitas FUN FANTOCHE Rosquillas con Granas x150g.</t>
  </si>
  <si>
    <t>Galletitas FUN FANTOCHE con Chips Negros x150g.</t>
  </si>
  <si>
    <t>Galletitas FUN FANTOCHE Zombies vs Monstruos x150g.</t>
  </si>
  <si>
    <t>Galletitas FRUTIGRAN Granix Avena y Frutos Rojos x175g.</t>
  </si>
  <si>
    <t>Galletitas FRUTIGRAN Granix Tropical x175g.</t>
  </si>
  <si>
    <t>Galletitas FRUTIGRAN Granix Chía &amp; Lino x240g.</t>
  </si>
  <si>
    <t>Galletitas FRUTIGRAN Granix Avena y Frutos Rojos x250g.</t>
  </si>
  <si>
    <t>Galletitas FRUTIGRAN Granix Avena y Pasas x240g.</t>
  </si>
  <si>
    <t>Galletitas FRUTIGRAN Granix con Salvado x240g.</t>
  </si>
  <si>
    <t>Galletitas FRUTIGRAN Granix Tropical x250g.</t>
  </si>
  <si>
    <t>Galletitas FRUTIGRAN Granix con Chips x240g.</t>
  </si>
  <si>
    <t>Galletitas FRUTIGRAN Granix Sésamo, Amaranto y Girasol x240g.</t>
  </si>
  <si>
    <t>Galletitas HOJALMAR Larguitas Litografiadas x150g.</t>
  </si>
  <si>
    <t>Galletitas HOJALMAR Larguitas litografiadas x250g.</t>
  </si>
  <si>
    <t>Galletitas HOJALMAR Larguitas Veggies x150g.</t>
  </si>
  <si>
    <t>Galletitas HOJALMAR Palmeras Veggie x150g.</t>
  </si>
  <si>
    <t>Galletitas HOJALMAR Palmeras x150g.</t>
  </si>
  <si>
    <t>Galletitas HOJALMAR Ronda x150g.</t>
  </si>
  <si>
    <t>Galletitas HOJALMAR Triangulitos Litografiados x150g.</t>
  </si>
  <si>
    <t>Galletitas HOJALMAR Triangulitos Litografiados x250g.</t>
  </si>
  <si>
    <t>Galletitas HOJALMAR Triangulitos Veggies x150g.</t>
  </si>
  <si>
    <t>Galletitas KOKIS Galleguitas Vainilla x200g.</t>
  </si>
  <si>
    <t>Galletitas KOKIS Galleguitas Vainilla x500g.</t>
  </si>
  <si>
    <t>Galletitas MOLINOS NATURAL 10 Semillas x231g.</t>
  </si>
  <si>
    <t>Galletitas MOLINOS NATURAL Avena y Cacao x240g.</t>
  </si>
  <si>
    <t>Galletitas MOLINOS NATURAL Avena y Granola x236g.</t>
  </si>
  <si>
    <t>Galletitas MOLINOS NATURAL Avena y Pasas x232g. (16)</t>
  </si>
  <si>
    <t>Galletitas MOLINO NATURAL Naraja y Chips x238g. (16)</t>
  </si>
  <si>
    <t>Galletitas MANÁ Chocolatadas x145g.</t>
  </si>
  <si>
    <t>Galletitas MANÁ Leche x136g.</t>
  </si>
  <si>
    <t>Galletitas MANÁ Limón x136g.</t>
  </si>
  <si>
    <t>Galletitas MANÁ Petit x140g.</t>
  </si>
  <si>
    <t>Galletitas MANÁ Rellena de Frutilla x152g.</t>
  </si>
  <si>
    <t>Galletitas MANÁ Vainilla x136g.</t>
  </si>
  <si>
    <t>Galletitas MANÁ Vainilla x131g. x3u.</t>
  </si>
  <si>
    <t>Galletitas MELITAS x159g.</t>
  </si>
  <si>
    <t>Galletita SOLITAS Mini Alfajor Fruta x300g</t>
  </si>
  <si>
    <t>Galletitas Mini TAPITAS x200g.</t>
  </si>
  <si>
    <t>Galletitas Mini TAPITAS x400g.</t>
  </si>
  <si>
    <t>Galletitas NEVARES Biscottini Manteca x360g.</t>
  </si>
  <si>
    <t>Galletitas NINA ''Blondies'' Sabor Vainilla Con Azúcar Orgánica x120g.</t>
  </si>
  <si>
    <t>Galletitas NINA ''Chocolate Bliss'' Sabor Chocolate, Cacao y Azúcar Orgánica x100g.</t>
  </si>
  <si>
    <t>Galletitas NINA ''Cranberry'' Sabor Vainilla Con Arándanos x120g.</t>
  </si>
  <si>
    <t>Galletitas OKEBON Brios Chocolate x204g.</t>
  </si>
  <si>
    <t>Galletitas OKEBON Brios Vainilla x196g.</t>
  </si>
  <si>
    <t>Galletita OKEBON Girotondo Vainilla x256g.</t>
  </si>
  <si>
    <t>Galletita OKEBON Girotondo Chocolate x254g.</t>
  </si>
  <si>
    <t>Galletitas OKEBON Leche 3 Cereales x165g.</t>
  </si>
  <si>
    <t>Galletitas OKEBON Leche Chocolatada x273g.</t>
  </si>
  <si>
    <t>Galletitas OKEBON Leche x165g.</t>
  </si>
  <si>
    <t>Galletitas OKEBON Leche x273g.</t>
  </si>
  <si>
    <t>Galletitas OKEBON Panal Chocolate x242g.</t>
  </si>
  <si>
    <t>Galletitas OKEBON Panal Coco x242g.</t>
  </si>
  <si>
    <t>Galletitas OKEBON Panal miel x242g.</t>
  </si>
  <si>
    <t>Galletitas OKEBON Panal Vainilla x242g.</t>
  </si>
  <si>
    <t>Galletita PASTA FROLA Membrillo Individuales x40u. x40g.</t>
  </si>
  <si>
    <t>Galletitas PARNOR Mini Pitusas Black x130g.</t>
  </si>
  <si>
    <t>Galletitas PARNOR Leche x140g.</t>
  </si>
  <si>
    <t>Galletitas PARNOR Morochitas x140g.</t>
  </si>
  <si>
    <t>Galletitas PARNOR Suavecitas x140g.</t>
  </si>
  <si>
    <t>Galletitas PARNOR Coco x170g.</t>
  </si>
  <si>
    <t>Galletitas PARNOR Coquitos x170g.</t>
  </si>
  <si>
    <t>Galletitas PARNOR Mantecadas x170g.</t>
  </si>
  <si>
    <t>Galletitas PARNOR Marmoladas x170g.</t>
  </si>
  <si>
    <t>Galletitas PARNOR Vainilla x170g.</t>
  </si>
  <si>
    <t>Galletitas PORTEÑITAS x139g.</t>
  </si>
  <si>
    <t>Galletitas ROCKLETS x118g.</t>
  </si>
  <si>
    <t>Galletitas SOFT Frutos del Bosque x300g.</t>
  </si>
  <si>
    <t>Galletitas SOFT Limón x300g.</t>
  </si>
  <si>
    <t>Galletitas SOFT Membrillo x300g.</t>
  </si>
  <si>
    <t>Galletitas SOLITAS Frutilla x500g.</t>
  </si>
  <si>
    <t>Galletitas SOLITAS Legendarias x500g</t>
  </si>
  <si>
    <t>Galletitas SOLITAS Pensamiento x500g</t>
  </si>
  <si>
    <t>Galletitas Surtidas FAUNA x150g.</t>
  </si>
  <si>
    <t>Galletitas Surtidas FAUNA x400g.</t>
  </si>
  <si>
    <t>Galletitas Surtido BAGLEY x390g.</t>
  </si>
  <si>
    <t>Galletitas TIA MARUCA Anillos De Coco x250g.</t>
  </si>
  <si>
    <t>Galletitas TIA MARUCA Anillos De Limón x400g.</t>
  </si>
  <si>
    <t>Galletitas TIA MARUCA Cookies Con Chips x160g.</t>
  </si>
  <si>
    <t>Galletitas TIA MARUCA Naranjitas x250g.</t>
  </si>
  <si>
    <t>Galletitas TIA MARUCA Polvorón De Naranja x400g.</t>
  </si>
  <si>
    <t>Galletitas TAPITAS FANTOCHE x230g.</t>
  </si>
  <si>
    <t>Galletitas TAPITAS FANTOCHE x350g.</t>
  </si>
  <si>
    <t>Galletita TODDY x126g.</t>
  </si>
  <si>
    <t>Galletitas TODDY Mini Chips x50g.</t>
  </si>
  <si>
    <t>Galletitas TRIO Angeladas x150g.</t>
  </si>
  <si>
    <t>Galletita TRIO Anillos Azucarados Coco x500g.</t>
  </si>
  <si>
    <t>Galletitas TRIO Anillos Azucarados Limón x500g.</t>
  </si>
  <si>
    <t>Galletitas TRIO Besitos Glaseados x300g.</t>
  </si>
  <si>
    <t>Galletitas TRIO Cariño x300g.</t>
  </si>
  <si>
    <t>Galletitas TRIO Chocolatina x150g.</t>
  </si>
  <si>
    <t>Galletitas TRIO Chocolatina x300g.</t>
  </si>
  <si>
    <t>Galletitas TRIO Frolitas Batata x300g.</t>
  </si>
  <si>
    <t>Galletitas TRIO Glasy x500g.</t>
  </si>
  <si>
    <t>Galletitas TRIO Krumiri Vainilla x300g.</t>
  </si>
  <si>
    <t>Galletitas TRIO Marquise Sabor Frutos Del Bosque x300g.</t>
  </si>
  <si>
    <t>Galletitas TRIO Oskitos x150g.</t>
  </si>
  <si>
    <t>Galletitas TRIO Oskitos x300g.</t>
  </si>
  <si>
    <t>Galletitas TRIO Scons Glaseada Frutilla x350g.</t>
  </si>
  <si>
    <t>Galletitas TRIO Scons Glaseadas Frutilla x500g.</t>
  </si>
  <si>
    <t>Galletitas TRIO Scons x200g.</t>
  </si>
  <si>
    <t>Galletitas TRIO Scons x320g.</t>
  </si>
  <si>
    <t>Galletitas TRIO Surtido x360g.</t>
  </si>
  <si>
    <t>Galletitas TRIO Variette x200g.</t>
  </si>
  <si>
    <t>Galletitas TRIO Variette x500g.</t>
  </si>
  <si>
    <t>Galletitas TRIO Surtido x180g.</t>
  </si>
  <si>
    <t>Galletitas TRIO Surtido x500g.</t>
  </si>
  <si>
    <t>Galletitas TRIO Tri Chips x150g.</t>
  </si>
  <si>
    <t>Galletitas TRIO Trichips x300g.</t>
  </si>
  <si>
    <t>Galletitas MAURI Vainillas x160g.</t>
  </si>
  <si>
    <t>Galletitas MAURI Vainillas x14u. x320g.</t>
  </si>
  <si>
    <t>Galletitas MAURI Vainillas x80g.</t>
  </si>
  <si>
    <t>Galletitas Vainillas POZO x12u.</t>
  </si>
  <si>
    <t>Galletitas Vainillas POZO x36u.</t>
  </si>
  <si>
    <t>Galletitas Vainillas VALENTE x160g. x12u.</t>
  </si>
  <si>
    <t>Galletitas Vainillas VALENTE x480g. x36u.</t>
  </si>
  <si>
    <t>Galletitas VOCACIÓN Acarameladas x145g.</t>
  </si>
  <si>
    <t>Galletitas VOCACIÓN Acarameladas x3u.</t>
  </si>
  <si>
    <t>Galletitas VOCACION Clasicas x3u. x128g.</t>
  </si>
  <si>
    <t>Galletitas VOCACION Clasicas x141g.</t>
  </si>
  <si>
    <t>Merenguitos URQUIZA Mediano Blanco x100g.</t>
  </si>
  <si>
    <t>Merenguitos URQUIZA Mediano Color Surtido x100g.</t>
  </si>
  <si>
    <t>Merenguitos URQUIZA Super Mini Blanco x100g.</t>
  </si>
  <si>
    <t>Merenguitos URQUIZA Super Mini Color Surtido x100g.</t>
  </si>
  <si>
    <t>Tarteletes TRIO Frutillas x300g.</t>
  </si>
  <si>
    <t>Tartelettes TRIO Frutos del Bosque x300g.</t>
  </si>
  <si>
    <t>Tostadas CRIOLLITAS Dulces x195g.</t>
  </si>
  <si>
    <t xml:space="preserve">BIZCOCHOS </t>
  </si>
  <si>
    <t>Bizcocho 9 DE ORO Agridulce x200g.</t>
  </si>
  <si>
    <t>Bizcocho 9 DE ORO Azucarados x210g.</t>
  </si>
  <si>
    <t>Bizcochos 9 DE ORO Light x170g.</t>
  </si>
  <si>
    <t>Bizcocho 9 DE ORO Negro ''Cara Sucia'' x200g.</t>
  </si>
  <si>
    <t>Bizcochos 9 DE ORO Salvado x200g.</t>
  </si>
  <si>
    <t>Bizcochos 9 DE ORO Clásico x200g.</t>
  </si>
  <si>
    <t>Bizcochos de Arroz GALLO Dulces x100g.</t>
  </si>
  <si>
    <t>Bizcochos de Arroz GALLO Salados x100g.</t>
  </si>
  <si>
    <t>Bizcochos de Arroz GALLO Dulces x50g.</t>
  </si>
  <si>
    <t>Bizcochos de Arroz GALLO Salados x50g.</t>
  </si>
  <si>
    <t>Galletitas Biscuits SORIANO Bañada en Chocolate x15u. x20g.</t>
  </si>
  <si>
    <t>Bizcochos HJ Bay Biscuit x130g.</t>
  </si>
  <si>
    <t>Galletitas Biscuits SORIANO x125g.</t>
  </si>
  <si>
    <t>Bizcochos BISCOTTI DORYS x100g.</t>
  </si>
  <si>
    <t>Bizcochos BISCUITS x2u. x25g.</t>
  </si>
  <si>
    <t>Bizcocho DON SATUR Dulce x200g.</t>
  </si>
  <si>
    <t>Bizcocho DON SATUR Salado x200g.</t>
  </si>
  <si>
    <t>Bizcocho DON SATUR Negrito x200g.</t>
  </si>
  <si>
    <t>Bizcochuelo EXQUISITA 1 Minuto Sabor Chocolate x55g.</t>
  </si>
  <si>
    <t>Bizcocho de Grasa FANTOCHE x200g.</t>
  </si>
  <si>
    <t>Bizcochos HOJALMAR Snack Matero Azucarado x180g.</t>
  </si>
  <si>
    <t>Bizcochos HOJALMAR Snack Matero Salado x180g.</t>
  </si>
  <si>
    <t>Bizcochitos JORGITO con Grasa x200g.</t>
  </si>
  <si>
    <t>Bizcochitos JORGITO con Grasa x400g.</t>
  </si>
  <si>
    <t>Bizcochitos Azucarados MEDIATARDE x180g.</t>
  </si>
  <si>
    <t>Bizcochito de Grasa MEDIATARDE x180g.</t>
  </si>
  <si>
    <t>Bizcocho TIA MARUCA Azucarados x250g.</t>
  </si>
  <si>
    <t>Bizcochos TIA MARUCA Grasa x250g.</t>
  </si>
  <si>
    <t xml:space="preserve">GALLETITAS SALADAS Y CRACKERS </t>
  </si>
  <si>
    <t>Aritos de Arroz DOS HERMANOS Crema y Cebolla x60g.</t>
  </si>
  <si>
    <t>Barrita De Arroz SIN CULPA x12u. x14g. Frutos Rojos</t>
  </si>
  <si>
    <t>Barrita De Arroz SIN CULPA x12u. x14g. Limón</t>
  </si>
  <si>
    <t>Barrita De Arroz SIN CULPA x12u. x14g. Manzana</t>
  </si>
  <si>
    <t>Barrita De Arroz SIN CULPA x12u. x14g. Mix De Frutas</t>
  </si>
  <si>
    <t>Barrita de Arroz TASTY CRUNCH x12g. Chocolate</t>
  </si>
  <si>
    <t>Barrita de Arroz TASTY CRUNCH x12g. Frutilla</t>
  </si>
  <si>
    <t>Dips De Arroz MOLINOS ALA x100g.</t>
  </si>
  <si>
    <t>Galletas con Arroz ARROCITAS 3 Cereales x101g.</t>
  </si>
  <si>
    <t>Galletas con Arroz ARROCITAS con Sal x101g.</t>
  </si>
  <si>
    <t>Galletas con Arroz ARROCITAS Dulces x101g.</t>
  </si>
  <si>
    <t>Galletas con Arroz ARROCITAS Miel x101g.</t>
  </si>
  <si>
    <t>Galletas con Arroz ARROCITAS sin Sal x101g.</t>
  </si>
  <si>
    <t>Galletas con Arroz ARROCITAS Trigo x101g.</t>
  </si>
  <si>
    <t>Galletita de Arroz Chocodisco x16u.</t>
  </si>
  <si>
    <t>Galletas de Arroz DOS HERMANOS Dulces x100g.</t>
  </si>
  <si>
    <t>Galletas de Arroz DOS HERMANOS Sin Sal x100g.</t>
  </si>
  <si>
    <t>Galletas de Arroz DOS HERMANOS Saladas x100g.</t>
  </si>
  <si>
    <t>Galletas con Arroz MACROBIOTICA con Sal x102g.</t>
  </si>
  <si>
    <t>Galletas con Arroz MACROBIOTICA Dulces x102g.</t>
  </si>
  <si>
    <t>Galletas de Arroz MACROBIOTICA Multicereal x102g.</t>
  </si>
  <si>
    <t>Galletas con Arroz MACROBIOTICA sin Sal x102g.</t>
  </si>
  <si>
    <t>Galleta Arroz RIERA Integral x98g.</t>
  </si>
  <si>
    <t>Galletitas BAGLEY Crackers Arroz x181g.</t>
  </si>
  <si>
    <t>Galletitas BAGLEY Crackers Avena x155g.</t>
  </si>
  <si>
    <t>Galletitas BAGLEY Crackers Maiz x189g.</t>
  </si>
  <si>
    <t>Galletitas BAGLEY Salvado Sin Sal x169g.</t>
  </si>
  <si>
    <t>Galletitas BAGLEY Salvado x169g.</t>
  </si>
  <si>
    <t>Galletitas BAGLEY Salvado x169g. x3u.</t>
  </si>
  <si>
    <t>Galletitas CRIOLLITAS sin Sal x169g.</t>
  </si>
  <si>
    <t>Galletitas CRIOLLITAS triPack x300g.</t>
  </si>
  <si>
    <t>Galletitas CRIOLLITAS x100g.</t>
  </si>
  <si>
    <t>Galletitas CRIOLLITAS x169g.</t>
  </si>
  <si>
    <t>Galletita GALLO Lemon Bar xu.</t>
  </si>
  <si>
    <t>Galletitas GRANIX Cereal x185g.</t>
  </si>
  <si>
    <t>Galletitas GRANIX Granagua Sandwich x200g.</t>
  </si>
  <si>
    <t>Galletitas GRANIX Lino x185g.</t>
  </si>
  <si>
    <t>Galletitas GRANIX Salvado x135g.</t>
  </si>
  <si>
    <t>Galletitas GRANIX Salvado x270g.</t>
  </si>
  <si>
    <t>Galletitas GRANIX Sésamo sin Sal x175g.</t>
  </si>
  <si>
    <t>Galletitas GRANIX Sésamo x185g.</t>
  </si>
  <si>
    <t>Galletitas GRANIX sin Sal x140g.</t>
  </si>
  <si>
    <t>Galletitas GRANIX sin Sal x185g.</t>
  </si>
  <si>
    <t>Galletitas HOGAREÑAS Mix Cereales x185g</t>
  </si>
  <si>
    <t>Galletitas HOGAREÑAS 7 Semillas x189g</t>
  </si>
  <si>
    <t>Galletitas HOGAREÑAS Salvado x200g</t>
  </si>
  <si>
    <t>Galletitas HOGAREÑAS Mix Cereales x3u. x185g</t>
  </si>
  <si>
    <t>Galletitas HOGAREÑAS 7 Semillas x3u. x189g</t>
  </si>
  <si>
    <t>Galletitas HOGAREÑAS Salvado x3u. x200g</t>
  </si>
  <si>
    <t>Galletitas KESiTAS x125g.</t>
  </si>
  <si>
    <t>Galletitas KESiTAS x75g.</t>
  </si>
  <si>
    <t>Galletitas LEIVA Familiar sin Sal x300g. x3u.</t>
  </si>
  <si>
    <t>Galletitas LEIVA Sandwich Light Familiar x300g.</t>
  </si>
  <si>
    <t>Galletitas LEIVA Marineras Light sin Sal x420g. x4u.</t>
  </si>
  <si>
    <t>Galletitas LEIVA Marinera sin Sal x420g. x4u.</t>
  </si>
  <si>
    <t>Galletitas LEIVA Marinera sin Sal x300g. x3u.</t>
  </si>
  <si>
    <t>Galletitas LEIVA Marinera Salvado x330g.</t>
  </si>
  <si>
    <t>Galletitas LEIVA Salvado x420g.</t>
  </si>
  <si>
    <t>Galletitas LEIVA Sándwich Familiar x300g.</t>
  </si>
  <si>
    <t>Galletitas LEIVA Sandwich Light x330g. x3u.</t>
  </si>
  <si>
    <t>Galletitas LEIVA Sandwich x330g. x3u.</t>
  </si>
  <si>
    <t>Galletitas MEDIATARDE Sandwich x321g.</t>
  </si>
  <si>
    <t>Galletitas MEDA TARDE Sandwich x5 x107g.</t>
  </si>
  <si>
    <t>Galletitas MEDIA TARDE x105g.</t>
  </si>
  <si>
    <t>Galletitas Mini ARROCITAS Queso Romano x42g.</t>
  </si>
  <si>
    <t>Galletitas Mini ARROCITAS Caramelo x53g.</t>
  </si>
  <si>
    <t>Galletitas Mini ARROCITAS Chocolate x53g.</t>
  </si>
  <si>
    <t>Galletitas Mini ARROCITAS Finas Hierbas x53g.</t>
  </si>
  <si>
    <t>Galletitas PASEO Crackers x300g.</t>
  </si>
  <si>
    <t>Galletitas PASEO Crackers 5 Semillas x300g.</t>
  </si>
  <si>
    <t>Galletitas PASEO Crackers MIX Cereales x300g.</t>
  </si>
  <si>
    <t>Galletitas PASEO Crackers Sésamo x300g.</t>
  </si>
  <si>
    <t>Galletitas PASEO Crackers sin Sal x300g.</t>
  </si>
  <si>
    <t>Galletitas PASEO Salvado x300g.</t>
  </si>
  <si>
    <t>Galletitas REX x125g.</t>
  </si>
  <si>
    <t>Galletitas REX Sobre x75g.</t>
  </si>
  <si>
    <t>Galletitas REX Tubo x75g.</t>
  </si>
  <si>
    <t>Galletitas SALADIX Calabresa x100g.</t>
  </si>
  <si>
    <t>Galletitas SALADIX Jamón x100g.</t>
  </si>
  <si>
    <t>Galletitas SALADIX Parmesano x100g.</t>
  </si>
  <si>
    <t>Galletitas SALADIX Pizza x100g.</t>
  </si>
  <si>
    <t>Galletitas SALADIX Dúo Queso-Jamón x25g.</t>
  </si>
  <si>
    <t>Galletitas SALADIX Calabresa x25g.</t>
  </si>
  <si>
    <t>Galletitas SALADIX Jamón x30g.</t>
  </si>
  <si>
    <t>Galletitas SALADIX Pizza x25g.</t>
  </si>
  <si>
    <t>Galletitas SALADIX Dúo Queso-Jamón x80g.</t>
  </si>
  <si>
    <t>Galletitas SERRANITAS x315g.</t>
  </si>
  <si>
    <t>Galletitas TIA MARUCA Fajitas Sabor Clasicas x120g.</t>
  </si>
  <si>
    <t>Galletitas TIA MARUCA Fajitas Sabor Light x120g.</t>
  </si>
  <si>
    <t>Galletitas TIA MARUCA Fajitas Sabor Pizza x120g.</t>
  </si>
  <si>
    <t>Galletitas TIA MARUCA Fajitas Sabor Queso x120g.</t>
  </si>
  <si>
    <t>Galletitas TIA MARUCA Light x180g.</t>
  </si>
  <si>
    <t>Galletitas TIA MARUCA Marineras Clásicas x350g.</t>
  </si>
  <si>
    <t>Galletitas TIA MARUCA Marineras Sin Sal x350g.</t>
  </si>
  <si>
    <t>Galletitas TIA MARUCA Sandwich Salvado x210g.</t>
  </si>
  <si>
    <t>Galletitas TIA MARUCA Sandwich Salvado x630g.</t>
  </si>
  <si>
    <t>Galletitas TIA MARUCA Sandwich x318g.</t>
  </si>
  <si>
    <t>Galletitas DON SATUR Talitas con Semillas x140g.</t>
  </si>
  <si>
    <t>Galletitas DON SATUR Talitas x140g.</t>
  </si>
  <si>
    <t>Galletitas TRAVIATA x101g.</t>
  </si>
  <si>
    <t>Galletitas TRAVIATA x303g.</t>
  </si>
  <si>
    <t>Galletitas Veganas ANIMAL KIND Chocolate x170g.</t>
  </si>
  <si>
    <t>Galletitas Veganas ANIMAL KIND Vainilla x170g.</t>
  </si>
  <si>
    <t>Grisines RIERA Finas Hierbas x160g.</t>
  </si>
  <si>
    <t>Grisines RIERA Integrales con Semillas x160g.</t>
  </si>
  <si>
    <t>Grisines RIERA Light x160g.</t>
  </si>
  <si>
    <t>Grisines RIERA Sésamo x160g.</t>
  </si>
  <si>
    <t>Grisines RIERA sin Sal x160g.</t>
  </si>
  <si>
    <t>Grisines RIERA Tradicional x160g.</t>
  </si>
  <si>
    <t>Tostadas RIERA 100% Integrales x200g.</t>
  </si>
  <si>
    <t>Tostadas RIERA Bio Organico x200g.</t>
  </si>
  <si>
    <t>Tostadas RIERA Veggie x200g.</t>
  </si>
  <si>
    <t>Galletitas de Arroz DOS HERMANOS Asado x80g.</t>
  </si>
  <si>
    <t>Galletitas de Arroz DOS HERMANOS Jamon Serrano x80g.</t>
  </si>
  <si>
    <t>Galletitas de Arroz DOS HERMANOS Queso x60g.</t>
  </si>
  <si>
    <t>Galletitas de Arroz DOS HERMANOS Salame x80g.</t>
  </si>
  <si>
    <t>Galletitas SOLITAS Sin Sal x500g</t>
  </si>
  <si>
    <t>Talitas URQUIZA Ajo y Oliva x100g.</t>
  </si>
  <si>
    <t>Talitas URQUIZA Cebolla x100g.</t>
  </si>
  <si>
    <t>Talitas URQUIZA Cheddar x100g.</t>
  </si>
  <si>
    <t>Talitas URQUIZA Clásicas x110g.</t>
  </si>
  <si>
    <t>Talitas URQUIZA Jamon x100g.</t>
  </si>
  <si>
    <t>Talitas URQUIZA Pizza x100g.</t>
  </si>
  <si>
    <t>Talitas URQUIZA Queso x100g.</t>
  </si>
  <si>
    <t>Tostadas de Arroz LEIVA Clásicas x150g.</t>
  </si>
  <si>
    <t>Tostadas de Arroz LEIVA Dulces x150g.</t>
  </si>
  <si>
    <t>Tostadas de Arroz LEIVA sin Sal x150g.</t>
  </si>
  <si>
    <t>Tostadas de Arroz RIERA Clásicas Dulce x150g.</t>
  </si>
  <si>
    <t>Tostadas de Arroz RIERA Clásicas sin Gluten x150g.</t>
  </si>
  <si>
    <t>Tostadas de Arroz RIERA Clásicas sin Sal x150g.</t>
  </si>
  <si>
    <t>Tostadas de Arroz DOS HERMANOS Sin Sal x120g.</t>
  </si>
  <si>
    <t>Tostaditas de Arroz MOLINOS ALA x120g Clásicas</t>
  </si>
  <si>
    <t>Tostadas MEDIA TARDE Clásicas x187g.</t>
  </si>
  <si>
    <t>Tostadas MEDIA TARDE Salvado x187g.</t>
  </si>
  <si>
    <t>Tostaditas MOLINOS ALA Sin Sal x120g.</t>
  </si>
  <si>
    <t>Tostaditas MOLINOS ALA Veggie Arroz + Arveja x100g.</t>
  </si>
  <si>
    <t>Tostadas de Arroz MOLINOS ALA Veggie Arroz Garbanzo y Maíz x150g.</t>
  </si>
  <si>
    <t>Tostaditas MOLINOS ALA Veggie Arroz + Garbanzo x100g.</t>
  </si>
  <si>
    <t>Tostadas ARROCITAS Con Sal x120g.</t>
  </si>
  <si>
    <t>Tostadas ARROCITAS Sabor Chocolate Y Arándanos x70g.</t>
  </si>
  <si>
    <t>Tostadas ARROCITAS Sabor Chocolate Y Naranja x70g.</t>
  </si>
  <si>
    <t>Tostadas CRIOLLITAS Clásicas x195g.</t>
  </si>
  <si>
    <t>Tostadas De Arroz DOS HERMANOS Con Sal x120g.</t>
  </si>
  <si>
    <t>Tostadas De Arroz DOS HERMANOS Dulce x120g.</t>
  </si>
  <si>
    <t>Tostadas de Arroz MOLINOS ALA Clásicas x150g.</t>
  </si>
  <si>
    <t>Tostadas de Arroz MOLINOS ALA Integrales Sin Sal x150g.</t>
  </si>
  <si>
    <t>Tostadas de Arroz MOLINOS ALA Integrales x150g.</t>
  </si>
  <si>
    <t>Tostadas MOLINOS DEL BOSQUE con Sal x150g.</t>
  </si>
  <si>
    <t>Tostadas MOLINOS DEL BOSQUE Dulces x150g.</t>
  </si>
  <si>
    <t>Tostadas MOLINOS DEL BOSQUE Integral Libre De Gluten x150g.</t>
  </si>
  <si>
    <t>Tostadas MOLINOS DEL BOSQUE sin Sal x150g.</t>
  </si>
  <si>
    <t>Tostadas MOLINOS DEL BOSQUE Vainilla Light x150g</t>
  </si>
  <si>
    <t>Tostadas RIERA Línea Clásica Dulces x200g.</t>
  </si>
  <si>
    <t>Tostadas RIERA Línea Clásica Integrales x200g.</t>
  </si>
  <si>
    <t>Tostadas RIERA Línea Clásica Mesa x200g.</t>
  </si>
  <si>
    <t>Tostadas RIERA Línea Clásica sin Sal x200g.</t>
  </si>
  <si>
    <t>Tostadas RIERA Línea Equilibrio Light Dulces x200g.</t>
  </si>
  <si>
    <t>Tostadas RIERA Línea Equilibrio Light x200g.</t>
  </si>
  <si>
    <t>Tostadas RIERA Línea Equilibrio Multi Semilla x200g.</t>
  </si>
  <si>
    <t>Tostadas RIERA Línea Equilibrio Vainilla y Chocolate x200g.</t>
  </si>
  <si>
    <t>Tostaditas TWISTOS Queso x95g.</t>
  </si>
  <si>
    <t>Tostaditas TWISTOS Jamón x45g.</t>
  </si>
  <si>
    <t>Tostaditas TWISTOS Queso x40g.</t>
  </si>
  <si>
    <t xml:space="preserve">PROMOCIONES </t>
  </si>
  <si>
    <t>**PALLETS</t>
  </si>
  <si>
    <t>COMBO ACEITE + KINDER JOY</t>
  </si>
  <si>
    <t>COMBO ACEITE CAÑUELAS 1.5 LTS</t>
  </si>
  <si>
    <t>COMBO ACEITE CAÑUELAS 5 LTS</t>
  </si>
  <si>
    <t>COMBO ACEITE NATURA 1.5</t>
  </si>
  <si>
    <t>COMBO ACEITE NATURA 900</t>
  </si>
  <si>
    <t>COMBO ADHESIVOS</t>
  </si>
  <si>
    <t>COMBO ALMACEN 2024</t>
  </si>
  <si>
    <t>COMBO ANCASTE</t>
  </si>
  <si>
    <t>COMBO ARBANIT</t>
  </si>
  <si>
    <t>COMBO ARBANIT 2</t>
  </si>
  <si>
    <t>COMBO ARBANIT 3</t>
  </si>
  <si>
    <t>COMBO AZUCAR RUBIO</t>
  </si>
  <si>
    <t>COMBO CAÑUELAS X 5LTS</t>
  </si>
  <si>
    <t>COMBO CHOCOLATE MISKY</t>
  </si>
  <si>
    <t>COMBO COLONIA 2024</t>
  </si>
  <si>
    <t>COMBO DE LA NONNA</t>
  </si>
  <si>
    <t>COMBO DEKKIN + CORBATERO</t>
  </si>
  <si>
    <t>COMBO DEKKIN + EXHIBIDOR GRANDE</t>
  </si>
  <si>
    <t>COMBO DEKKIN EXHIBIDOR CHICO</t>
  </si>
  <si>
    <t>COMBO DEKKIN EXHIBIDOR MEDIANO</t>
  </si>
  <si>
    <t>COMBO DON SATUR</t>
  </si>
  <si>
    <t>COMBO KINDER JOY + TIC TAC</t>
  </si>
  <si>
    <t>COMBO MARENGO CARAMELOS</t>
  </si>
  <si>
    <t>COMBO MARENGO CHUPETINES</t>
  </si>
  <si>
    <t>COMBO MINORISTA ENERGIZER</t>
  </si>
  <si>
    <t>COMBO MOLINOS ALA 500</t>
  </si>
  <si>
    <t>COMBO MOLINOS ALA X 1KG</t>
  </si>
  <si>
    <t>COMBO NATURA X 1.5 LTS</t>
  </si>
  <si>
    <t>COMBO NATURA X 3LTS</t>
  </si>
  <si>
    <t>COMBO NATURA X 900</t>
  </si>
  <si>
    <t>COMBO PEHUAMAR</t>
  </si>
  <si>
    <t>COMBO RELLENAS DE LA NONNA</t>
  </si>
  <si>
    <t>COMBO SIMBALL BORRABLE</t>
  </si>
  <si>
    <t>COMBO SIMBALL INNOVATION</t>
  </si>
  <si>
    <t>COMBO SIMBALL PINTURITAS</t>
  </si>
  <si>
    <t>Kit Matero ORIGEN Blanco Mate + Bombilla + Yerba</t>
  </si>
  <si>
    <t>Kit Matero ORIGEN Negro Mate + Bombilla + Yerba</t>
  </si>
  <si>
    <t>Pack FERRERO Introducción + Linterna Con Herramientas</t>
  </si>
  <si>
    <t xml:space="preserve">ALFAJORES </t>
  </si>
  <si>
    <t>Alfajor Mini CASTILLO DULCE Chocolate x150g.</t>
  </si>
  <si>
    <t>Alfajor CASTILLO DULCE Maicena x150g.</t>
  </si>
  <si>
    <t>Alfajor Mini CASTILLO DULCE Maicena x150g. x4u.</t>
  </si>
  <si>
    <t>Alfajor ALFA PAMPA Mouse de Avellanas x39g.</t>
  </si>
  <si>
    <t>Alfajor ALFA PAMPA Mouse de Frutilla x39g.</t>
  </si>
  <si>
    <t>Alfajor AGUILA Mini Torta Brownie 74g. xu.</t>
  </si>
  <si>
    <t>Alfajor ÁGUILA Mini Torta Chocolate Blanco x72g.</t>
  </si>
  <si>
    <t>Alfajor AGUILA Mini Torta Coco 73g. xu.</t>
  </si>
  <si>
    <t>Alfajor AGUILA Mini Torta Clásico 72g. xu.</t>
  </si>
  <si>
    <t>Alfajor de Arroz Marroc Mousse xu.</t>
  </si>
  <si>
    <t>Alfajor VAUQUITA de Arroz Mousse y Dulce de Leche con Baño Blanco xu.</t>
  </si>
  <si>
    <t>Alfajor VAUQUITA Arroz Mousse Y Vainilla con Baño de Frutilla xu.</t>
  </si>
  <si>
    <t>Alfajor de Arroz TASTY CRUNCH x25g. Dulce de Leche</t>
  </si>
  <si>
    <t>Alfajor VAUQUITA de Arroz Mousse Dulce de Leche 28g. xu.</t>
  </si>
  <si>
    <t>Alfajor VAUQUITA de Arroz Mousse Dulce de Limón 28g. xu.</t>
  </si>
  <si>
    <t>Alfajor B&amp;N 3.0 Blanco 73,5g.</t>
  </si>
  <si>
    <t>Alfajor B&amp;N 3.0 Negro 73.5g.</t>
  </si>
  <si>
    <t>Alfajor B&amp;N Blanco 50g. xu.</t>
  </si>
  <si>
    <t>Alfajor B&amp;N 3.0 Negro x50g.</t>
  </si>
  <si>
    <t>Alfajor BON O BON 3 Negro 60g. xu.</t>
  </si>
  <si>
    <t>Alfajor BON O BON Blanco 40g. xu.</t>
  </si>
  <si>
    <t>Alfajor BON O BON Negro 40g. xu.</t>
  </si>
  <si>
    <t>Alfajor CAPRICHO Simple Blanco 12u.x35g.</t>
  </si>
  <si>
    <t>Alfajor CAPRICHO Simple Negro x12u.x35g.</t>
  </si>
  <si>
    <t>Alfajor CAPRICHO Simple Blanco x35g.</t>
  </si>
  <si>
    <t>Alfajor CAPRICHO Simple Negro x35g.</t>
  </si>
  <si>
    <t>Alfajor CAPRICHO Simple Merengue x50g. xu.</t>
  </si>
  <si>
    <t>Alfajor CAPRICHO Simple Mousse 12u.x50g.</t>
  </si>
  <si>
    <t>Alfajor CAPRICHO Simple Blanco 12u.x70g.</t>
  </si>
  <si>
    <t>Alfajor CAPRICHO Simple Blanco x70g. xu.</t>
  </si>
  <si>
    <t>Alfajor CAPRICHO Simple Maicenax70g.</t>
  </si>
  <si>
    <t>Alfajor CAPRICHO Simple Negro x12u.x70g.</t>
  </si>
  <si>
    <t>Alfajor CAPRICHO Simple Negro x70g. xu.</t>
  </si>
  <si>
    <t>Alfajor CASTILLO DULCE Maicena x75g.</t>
  </si>
  <si>
    <t>Alfajor CHOCO ARROZ Blanco x22g.</t>
  </si>
  <si>
    <t>Alfajor CHOCO ARROZ Clásico 22g.</t>
  </si>
  <si>
    <t>Alfajor CHOCO ARROZ x22g.Frutilla (30-180)</t>
  </si>
  <si>
    <t>Alfajor CHOCO ARROZ Limón 22g. xu.</t>
  </si>
  <si>
    <t>Alfajor CHOCO ARROZ Marroc 22g. xu.</t>
  </si>
  <si>
    <t>Alfajor COFLER BLOCK x40g.</t>
  </si>
  <si>
    <t>Alfajor COFLER BLOCK x6u.</t>
  </si>
  <si>
    <t>Alfajor COFLER BLOCK 60g. xu.</t>
  </si>
  <si>
    <t>Alfajor EL PRINCIPE Chocolate Premium x80g.</t>
  </si>
  <si>
    <t>Alfajor FANTOCHE Day 50g. xu.</t>
  </si>
  <si>
    <t>Alfajor FANTOCHE Night 50g. xu.</t>
  </si>
  <si>
    <t>Alfajor FANTOCHE Triple Blanco 85g. x12u.</t>
  </si>
  <si>
    <t>Alfajor FANTOCHE Triple Day x85g. xu.</t>
  </si>
  <si>
    <t>Alfajor FANTOCHE Triple Negro 85g. x12u.</t>
  </si>
  <si>
    <t>Alfajor FANTOCHE Triple Night 85g. xu.</t>
  </si>
  <si>
    <t>Alfajor FULBITO Negro Relleno de Chocolate 30g. x60u.</t>
  </si>
  <si>
    <t>Alfajor FULBITO Negro Relleno de Maní 30g. x40u.</t>
  </si>
  <si>
    <t>Alfajor FULL MANI x45g.</t>
  </si>
  <si>
    <t>Alfajor CHOCO CRUNCH Clasico x20g</t>
  </si>
  <si>
    <t>Alfajor GENIO Triple Blanco 60g. xu.</t>
  </si>
  <si>
    <t>Alfajor GENIO Triple Negro 60g. xu.</t>
  </si>
  <si>
    <t>Alfajor GRANDIOSO Blanco</t>
  </si>
  <si>
    <t>Alfajor GRANDIOSO Negro</t>
  </si>
  <si>
    <t>Alfajor GUAYMALLEN Triple Blanco xu.</t>
  </si>
  <si>
    <t>Alfajor GUAYMALLEN Triple Fruta xu.</t>
  </si>
  <si>
    <t>Alfajor GUAYMALLEN Triple Negro xu.</t>
  </si>
  <si>
    <t>Alfajor GUAYMALLEN Blanco 38g. x40u.</t>
  </si>
  <si>
    <t>Alfajor GUAYMALLEN Fruta x40u.</t>
  </si>
  <si>
    <t>Alfajor GUAYMALLEN Negro x40u.</t>
  </si>
  <si>
    <t>Alfajor GUAYMALLEN Oro xu.</t>
  </si>
  <si>
    <t>Alfajor JORGELIN Blanco x85g. xu.</t>
  </si>
  <si>
    <t>Alfajor JORGELIN Glaseado 85g. xu.</t>
  </si>
  <si>
    <t>Alfajor JORGELIN Negro x85g. xu.</t>
  </si>
  <si>
    <t>Alfajores JORGIRO Chocolate Blanco Azucarados x6u. x50g.</t>
  </si>
  <si>
    <t>Alfajor JORGITO Blanco x50g. xu.</t>
  </si>
  <si>
    <t>Alfajor JORGITO Chocolate Blanco x55g.</t>
  </si>
  <si>
    <t>Alfajor JORGITO Fruta x50g. xu.</t>
  </si>
  <si>
    <t>Alfajor JORGITO Negro 55g. xu.</t>
  </si>
  <si>
    <t>Alfajores JORGITO Chocolate Negro x6u. x55g.</t>
  </si>
  <si>
    <t>Alfajor LA ALDEA 70% Cacao x65g.</t>
  </si>
  <si>
    <t>Alfajor LA ALDEA Negro x65g.</t>
  </si>
  <si>
    <t>Alfajor ALFACHIPI Rockets x150g.</t>
  </si>
  <si>
    <t>Alfajor CASTILLO DULCE Mini BLACK x150g.</t>
  </si>
  <si>
    <t>Alfajor CASTILLO DULCE Mini Marmolado x150g.</t>
  </si>
  <si>
    <t>Alfajor Mini NEVARES Dulce De Leche x25g.</t>
  </si>
  <si>
    <t>Alfajor Mini TOFI Negro x6u. x24g.</t>
  </si>
  <si>
    <t>Alfajor MOGY Blanco x40u. x38g.</t>
  </si>
  <si>
    <t>Alfajor MOGY Negro x38g.</t>
  </si>
  <si>
    <t>Alfajor NEVARES Blanco 45g. x36u.</t>
  </si>
  <si>
    <t>Alfajor NEVARES Negro 45g. x36u.</t>
  </si>
  <si>
    <t>Alfajor NEVARES Negro 45g. x40u.</t>
  </si>
  <si>
    <t>Alfajor SER x47g. xu.</t>
  </si>
  <si>
    <t>Alfajor SIN CULPA Blanco x60g.</t>
  </si>
  <si>
    <t>Alfajor SIN CULPA Negro x60g.</t>
  </si>
  <si>
    <t>Alfajor SMACK Relleno Chocolate y Mani x50g.</t>
  </si>
  <si>
    <t>Alfajor SMACK Relleno Chocolate y Mousse x50g.</t>
  </si>
  <si>
    <t>Alfajor SMACK Relleno Dulce de Leche x60g.</t>
  </si>
  <si>
    <t>Alfajor TODDY Relleno de Dulce de Leche con Cobertura de Chocolate x60g.</t>
  </si>
  <si>
    <t>Alfajor TOFI Blanco x44g.</t>
  </si>
  <si>
    <t>Alfajor TOFI Negro x46g.</t>
  </si>
  <si>
    <t>Alfajor TOFI Triple Blanco 73g. xu.</t>
  </si>
  <si>
    <t>Alfajor TOFI Triple Negro 73g. xu.</t>
  </si>
  <si>
    <t>Alfajor TRASSENS Blanco x65g. xu.</t>
  </si>
  <si>
    <t>Alfajor TRASSENS Negro x65g. xu.</t>
  </si>
  <si>
    <t>Alfajor VAUQUITA Clásico 75g. xu.</t>
  </si>
  <si>
    <t>Alfajor Vegano ANIMAL KIND x50g. Avellanas con Chocolate</t>
  </si>
  <si>
    <t>Alfajor Vegano ANIMAL KIND x42g. Avellana</t>
  </si>
  <si>
    <t>Alfajor Vegano ANIMAL KIND x50g. Limon con Chocolate</t>
  </si>
  <si>
    <t>Alfajor Vegano ANIMAL KIND x42g. Limón</t>
  </si>
  <si>
    <t>Alfajor Vegano ANIMAL KIND x50g. Maní con Chocolate</t>
  </si>
  <si>
    <t>Alfajor Vegano ANIMAL KIND x42g. Maní</t>
  </si>
  <si>
    <t>Alfajor VIMAR Simple Blanco x40u.</t>
  </si>
  <si>
    <t>Alfajor VIMAR Simple Blanco x60u.</t>
  </si>
  <si>
    <t>Alfajor VIMAR Simple Surtido x60u.</t>
  </si>
  <si>
    <t>Alfajor VIMAR Simple Negro x40u.</t>
  </si>
  <si>
    <t>Alfajor VIMAR Triple Blanco x60g.</t>
  </si>
  <si>
    <t>Alfajor VIMAR Triple Negro x60g.</t>
  </si>
  <si>
    <t>Alfajor ALFA WEY Chocolate Blanco x43g.</t>
  </si>
  <si>
    <t>Alfajor ALFA WEY Chocolate Negro x43g.</t>
  </si>
  <si>
    <t>Alfajorcito Mini BON O BONx6un.Negro(24)</t>
  </si>
  <si>
    <t>Alfajorcito Mini FANTOCHE Rose x25g.</t>
  </si>
  <si>
    <t>Alfajorcito FANTOCHE Mini Blanco 150g.</t>
  </si>
  <si>
    <t>Alfajorcito FANTOCHE Mini Negro 150g.</t>
  </si>
  <si>
    <t>Alfajorcito JORGITO Chocolate Blanco x160g.</t>
  </si>
  <si>
    <t>Alfajorcito JORGITO Azucarado Blanco x155g.</t>
  </si>
  <si>
    <t>Alfajorcito JORGITO Fruta x150g.</t>
  </si>
  <si>
    <t>Alfajorcito JORGITO Mousse x128g.</t>
  </si>
  <si>
    <t>Alfajorcito JORGITO Negro 155g.</t>
  </si>
  <si>
    <t>CHOCO FAN Mini Torta Blanco x68g.</t>
  </si>
  <si>
    <t>CHOCO FAN Mini Torta Brownie x68g.</t>
  </si>
  <si>
    <t>CHOCO FAN Mini Torta Chocolate x68g.</t>
  </si>
  <si>
    <t xml:space="preserve">GASEOSAS </t>
  </si>
  <si>
    <t>Agua KIN Sin Gas x500cc. x12u.</t>
  </si>
  <si>
    <t>COCA COLA Light Botella x2.25l. x4u.</t>
  </si>
  <si>
    <t>COCA COLA Botella x1.75l. x8u. Sin Azúcar</t>
  </si>
  <si>
    <t>COCA COLA Botella Sin Azúcar x237ml. x8u.</t>
  </si>
  <si>
    <t>COCA COLA Sin Azucares Botella x2.25l. x4u.</t>
  </si>
  <si>
    <t>COCA COLA Botella x237ml. x8u.</t>
  </si>
  <si>
    <t>COCA COLA Botella x1.75l. x8u.</t>
  </si>
  <si>
    <t>COCA COLA Botella x2.25l. x4u.</t>
  </si>
  <si>
    <t>COCA COLA Botella x500ml. x6u.</t>
  </si>
  <si>
    <t>COCA COLA 'Creations' Lata x473ml. x6u.</t>
  </si>
  <si>
    <t>COCA COLA Lata x473ml. x6u.</t>
  </si>
  <si>
    <t>COCA COLA Zero LATA x473cc.x6u.</t>
  </si>
  <si>
    <t>COCA COLA Lata x354ml. x6u.</t>
  </si>
  <si>
    <t>COCA COLA Light Botella x1.75l. x4u.</t>
  </si>
  <si>
    <t>COCA COLA Light Botella x500ml. x6u.</t>
  </si>
  <si>
    <t>COCA COLA S/AZUCAR botellax500cc.x6u.</t>
  </si>
  <si>
    <t>COCA COLA Zero Lata x354ml. x6u.</t>
  </si>
  <si>
    <t>CUNNINGTON x500cc. x9u.</t>
  </si>
  <si>
    <t>FANTA Botella Sin Azúcares x1.75l. x8u.</t>
  </si>
  <si>
    <t>FANTA Botella x237ml. x8u.</t>
  </si>
  <si>
    <t>FANTA Botella x2.25L. x4u.</t>
  </si>
  <si>
    <t>FANTA Botella x500ml. x6u.</t>
  </si>
  <si>
    <t>FANTA Lata Sin Azúcar x354ml. x6u.</t>
  </si>
  <si>
    <t>FANTA Lata x354ml. x6u.</t>
  </si>
  <si>
    <t>FANTA Misterio Botella x500ml. x6u.</t>
  </si>
  <si>
    <t>FANTA Naranja Botella x1.75l. x8u.</t>
  </si>
  <si>
    <t>FANTA Zero Botella x500ml. x6u.</t>
  </si>
  <si>
    <t>FANTA Uva Botella x500ml. x6u.</t>
  </si>
  <si>
    <t>Gaseosa MANAOS Cola Sin Azucar x2.25L x6u.</t>
  </si>
  <si>
    <t>Gaseosa MANAOS Cola x2.25L x6u.</t>
  </si>
  <si>
    <t>Gaseosa MANAOS Cola x600cc. x12u.</t>
  </si>
  <si>
    <t>Gaseosa MANAOS Lima Limon x2.25L x6u.</t>
  </si>
  <si>
    <t>Gaseosa MANAOS Lima Limon x600cc. x12u.</t>
  </si>
  <si>
    <t>Gaseosa MANAOS Naranja x2.25L x6u.</t>
  </si>
  <si>
    <t>Gaseosa MANAOS Naranja x600cc. x12u.</t>
  </si>
  <si>
    <t>Gaseosa MANAOS Pomelo Amarillo x2.25L x6u.</t>
  </si>
  <si>
    <t>Gaseosa MANAOS Pomelo Rosa x2.25L x6u.</t>
  </si>
  <si>
    <t>Gaseosa MANAOS Pomelo x2.25L x6u.</t>
  </si>
  <si>
    <t>Gaseosa MANAOS Pomelo Blanco x600cc. x12u.</t>
  </si>
  <si>
    <t>MIRINDA x500cc. x6u.</t>
  </si>
  <si>
    <t>Bebida Energizante MONSTER Mango Loco x473ml. x6u.</t>
  </si>
  <si>
    <t>Bebida Energizante MONSTER Rossi x473cc. x6u.</t>
  </si>
  <si>
    <t>Bebida Energizante MONSTER Ultra Paradise x473ml. x6u.</t>
  </si>
  <si>
    <t>Bebida Energizante MONSTER Ultra Sunrise x473cc x6u.</t>
  </si>
  <si>
    <t>Bebida Energizante MONSTER Ultra Watermelon x473ml. x6u.</t>
  </si>
  <si>
    <t>Bebida Energizante MONSTER Ultra x473cc. x6u.</t>
  </si>
  <si>
    <t>Bebida Energizante MONSTER Reserve Anana x473ml. x6u.</t>
  </si>
  <si>
    <t>Bebida Energizante MONSTER x473ml. x6u.</t>
  </si>
  <si>
    <t>PASO DE LOS TOROS Pomelo x500ml. x6u.</t>
  </si>
  <si>
    <t>PEPSI Botella Black Light x500ml. x6u.</t>
  </si>
  <si>
    <t>PEPSI Botella x500ml. x6u.</t>
  </si>
  <si>
    <t>POWERADE Manzana x500cc. x6u.</t>
  </si>
  <si>
    <t>POWERADE Frutas Tropicales x500cc. x6u.</t>
  </si>
  <si>
    <t>POWERADE Mountain Blast x500cc. x6u.</t>
  </si>
  <si>
    <t>POWERADE Tropical Mango x500cc. x6u.</t>
  </si>
  <si>
    <t>POWERADE Uva x500cc. x6u.</t>
  </si>
  <si>
    <t>PRONTO! Bitt Pack x6u. x473cc.</t>
  </si>
  <si>
    <t>PRONTO! Shake Pack x6u. x473cc.</t>
  </si>
  <si>
    <t>SCHWEPPES Pomelo Sin Azúcares Lata x310ml. x8u.</t>
  </si>
  <si>
    <t>Gaseosa SCHWEPPES Pomelo Sin Azúcar x1,5L. x8u.</t>
  </si>
  <si>
    <t>SCHWEPPES Tónica Lata x310ml. x8u.</t>
  </si>
  <si>
    <t>SEVEN - UP Botella x500ml. x6u.</t>
  </si>
  <si>
    <t>SEVEN - UP Free Botella x500ml. x6u.</t>
  </si>
  <si>
    <t>SPEED Bebida Energizante x12u. x473cc.</t>
  </si>
  <si>
    <t>MONSTER Bebida Energizante x24u. x250cc.</t>
  </si>
  <si>
    <t>SPRITE Botella x237ml. x8u.</t>
  </si>
  <si>
    <t>SPRITE Botella x1.75l. x8u.</t>
  </si>
  <si>
    <t>SPRITE Botella x2.25l. x4u.</t>
  </si>
  <si>
    <t>SPRITE botellax500cc.x6u.</t>
  </si>
  <si>
    <t>SPRITE Lata x354ml. x6u.</t>
  </si>
  <si>
    <t>SPRITE sin Azucar Botella x1.75l. x8u.</t>
  </si>
  <si>
    <t>SPRITE Sin Azucar Botella x2.25l. x4u.</t>
  </si>
  <si>
    <t>SPRITE Zero Lata x354ml. x6u.</t>
  </si>
  <si>
    <t>SPRITE Sin Azúcares 500cc x6u.</t>
  </si>
  <si>
    <t xml:space="preserve">LECHES Y CHOCOLATADAS </t>
  </si>
  <si>
    <t>ACTIMEL Sabor Frutilla x100g.</t>
  </si>
  <si>
    <t>ACTIMEL Sabor Multifruta x100g.</t>
  </si>
  <si>
    <t>Leche LA SERENISIMA sin Azucar 0% Grasas Sabor Vainilla x1L</t>
  </si>
  <si>
    <t>Bebible SILK A Base De Almendras Sabor Natural Sin Azúcar x1 Litro</t>
  </si>
  <si>
    <t>Bebible SILK A Base De Almendras Sabor Natural x1 Litro</t>
  </si>
  <si>
    <t>Bebible SILK A Base De Almendras Sabor Vainilla Sin Azúcar x1 Litro</t>
  </si>
  <si>
    <t>Bebible SILK A Base De Almendras Sabor Chocolate x1 Litro</t>
  </si>
  <si>
    <t>Bebible SILK Liquido A Base De Coco Sin Azucar x1L.</t>
  </si>
  <si>
    <t>Bebible SILK Liquido A Base De Coco x1L.</t>
  </si>
  <si>
    <t>Botella YOGURISIMO Sabor Frutilla Con Vitaminas x190g.</t>
  </si>
  <si>
    <t>Botella YOGURISIMO Sabor Vainilla Con Vitaminas x190g.</t>
  </si>
  <si>
    <t>Chocolata LA SERENISIMA Brik x200cc.</t>
  </si>
  <si>
    <t>DANONINO Fortificado Sabor Frutilla Botellita x185g.</t>
  </si>
  <si>
    <t>DANONINO Fortificado Sabor Vainilla Botellita x185g.</t>
  </si>
  <si>
    <t>Flan DANETTE Sabor Vainilla x95g.</t>
  </si>
  <si>
    <t>Leche Chocolatada CINDOR x1000cc.</t>
  </si>
  <si>
    <t>Leche Chocolatada CINDOR x200cc.</t>
  </si>
  <si>
    <t>Leche Chocolatada LA MINUCHA x1l.</t>
  </si>
  <si>
    <t>Leche Chocolatada LATTE x1l.</t>
  </si>
  <si>
    <t>Leche Chocolatada LATTE x200ml.</t>
  </si>
  <si>
    <t>Leche Chocolatada LIKE x200ml.</t>
  </si>
  <si>
    <t>Leche Chocolatada NESQUIK Sin Azucar x200ml.</t>
  </si>
  <si>
    <t>Leche Chocolatada NESQUIK x200ml.</t>
  </si>
  <si>
    <t>Leche Chocolatada TREGAR x200ml.</t>
  </si>
  <si>
    <t>Leche Descremada LA MINUCHA x1l.</t>
  </si>
  <si>
    <t>Leche en Polvo LA SERENISIMA Descremada Fortificada x400g.</t>
  </si>
  <si>
    <t>Leche Entera LA MINUCHA x1l.</t>
  </si>
  <si>
    <t>Leche LA SERENISIMA Baby Crecer "1" x200cc.</t>
  </si>
  <si>
    <t>Leche LA SERENISIMA Baby Crecer ''2'' x200cc.</t>
  </si>
  <si>
    <t>Leche LA SERENISIMA Baby Crecer ''3'' x200cc.</t>
  </si>
  <si>
    <t>Leche LA SERENISIMA Descremada Liviana Fortificada 1%</t>
  </si>
  <si>
    <t>Leche LA SERENISIMA Entera 3% Sachet x1L.</t>
  </si>
  <si>
    <t>Leche LA SERENISIMA Entera x1l. (12)</t>
  </si>
  <si>
    <t>Leche LA SERENISIMA Entera Fortificada 3% x1L.</t>
  </si>
  <si>
    <t>Leche LATTE x1.5L.</t>
  </si>
  <si>
    <t>Leche LATTE x1l.</t>
  </si>
  <si>
    <t>Leche LATTE x200cc.</t>
  </si>
  <si>
    <t>Leche NESQUIK ''Milk Shake'' Listo Para Tomar x190cc.</t>
  </si>
  <si>
    <t>Leche NUTRILON 1 'Pro Futura' x200cc.</t>
  </si>
  <si>
    <t>Leche NUTRILON 2 'Pro Futura' x200cc.</t>
  </si>
  <si>
    <t>Mi Primer YOGURISIMO Batido Sabor Manzana x120g.</t>
  </si>
  <si>
    <t>Postre DANETTE Sabor Chocolate x95g.</t>
  </si>
  <si>
    <t>Postre DANETTE Sabor Crema Americana x95g.</t>
  </si>
  <si>
    <t>Postre DANETTE Sabor Dulce De Leche x95g.</t>
  </si>
  <si>
    <t>Postre LA SERENISIMA Clásico Sabor Vainilla x95g.</t>
  </si>
  <si>
    <t>Postre SERENITO Choco Bombas x118g.</t>
  </si>
  <si>
    <t>Postre SERENITO Sabor Vainilla Con Confites x120g.</t>
  </si>
  <si>
    <t>Postre SERENITO Sabor Vainilla x120g.</t>
  </si>
  <si>
    <t>Queso Crema CASANCREM Entero Con Vitaminas x480g.</t>
  </si>
  <si>
    <t>Queso Crema CASANCREM Light Fortificado x480g.</t>
  </si>
  <si>
    <t>Yogur DANONINO Sabor Frutilla x80,5g.</t>
  </si>
  <si>
    <t>Yogur GRAN COMPRA Batido Entero Con Cereales x154g.</t>
  </si>
  <si>
    <t>Yogur GRAN COMPRA Batido Sabor Frutilla x120g.</t>
  </si>
  <si>
    <t>Yogur GRAN COMPRA Batido Sabor Vainilla x120g.</t>
  </si>
  <si>
    <t>Yogur GRAN COMPRA Entero Con Vitaminas Sabor Frutilla Sachet x900g.</t>
  </si>
  <si>
    <t>Yogur GRAN COMPRA Entero Con Vitaminas Sabor Vainilla Sachet x900g.</t>
  </si>
  <si>
    <t>Yogur GRAN COMPRA Firme Entero Sabor Frutilla x120g.</t>
  </si>
  <si>
    <t>Yogur GRAN COMPRA Firme Entero Sabor Vainilla x120g.</t>
  </si>
  <si>
    <t>Yogur LA SERENISIMA Batido Con Confites x164g.</t>
  </si>
  <si>
    <t>Yogur LA SERENISIMA Batido Descremado Con Vitaminas Sabor Frutilla x120g.</t>
  </si>
  <si>
    <t>Yogur LA SERENISIMA Batido Descremado Con Vitaminas Sabor Vainilla x120g.</t>
  </si>
  <si>
    <t>Yogur LA SERENISIMA Batido Entero Con Cereales x159g.</t>
  </si>
  <si>
    <t>Yogur LA SERENISIMA Batido Entero Sabor Frutilla x120g.</t>
  </si>
  <si>
    <t>Yogur LA SERENISIMA Batido Entero Sabor Vainilla x120g.</t>
  </si>
  <si>
    <t>Yogur LA SERENISIMA Descremado Con Cereales x157g,</t>
  </si>
  <si>
    <t>Yogur LA SERENISIMA Descremado Pro Vitaminas Sabor Frutilla Sachet x900g.</t>
  </si>
  <si>
    <t>Yogur LA SERENISIMA Descremado Pro Vitaminas Sabor Vainilla Sachet x900g.</t>
  </si>
  <si>
    <t>Yogur LA SERENISIMA Entero Con Cereales x157g,</t>
  </si>
  <si>
    <t>Yogur LA SERENISIMA Clásico Entero Con Frutas x140g.</t>
  </si>
  <si>
    <t>Yogur LA SERENISIMA Entero Con Vitaminas Sabor Banana Sachet x900cc.</t>
  </si>
  <si>
    <t>Yogur LA SERENISIMA Entero Con Vitaminas Sabor Durazno Sachet x900cc.</t>
  </si>
  <si>
    <t>Yogur LA SERENISIMA Entero Con Vitaminas Sabor Frutilla Sachet x1100cc.</t>
  </si>
  <si>
    <t>Yogur LA SERENISIMA Entero Con Vitaminas Sabor Frutilla Sachet x900cc.</t>
  </si>
  <si>
    <t>Yogur LA SERENISIMA Entero Con Vitaminas Sabor Vainilla Sachet x1100cc.</t>
  </si>
  <si>
    <t>Yogur LA SERENISIMA Entero Con Vitaminas Sabor Vainilla Sachet x900cc.</t>
  </si>
  <si>
    <t>Yogur LA SERENISIMA Firme Descremado Sabor Frutilla x190g.</t>
  </si>
  <si>
    <t>Yogur LA SERENISIMA Firme Descremado Sabor Vainilla x190g.</t>
  </si>
  <si>
    <t>Yogur LA SERENISIMA Firme Entero Sabor Frutilla x120g.</t>
  </si>
  <si>
    <t>Yogur LA SERENISIMA Firme Entero Sabor Frutilla x190g.</t>
  </si>
  <si>
    <t>Yogur LA SERENISIMA Firme Entero Sabor Vainilla x120g.</t>
  </si>
  <si>
    <t>Yogur LA SERENISIMA Firme Entero Sabor Vainilla x190g.</t>
  </si>
  <si>
    <t>Yogur SER Batido Con Cereales Sabor Berries x155g.</t>
  </si>
  <si>
    <t>Yogur SER Batido Con Cereales x166g.</t>
  </si>
  <si>
    <t>Yogur SER Batido Natural x175g.</t>
  </si>
  <si>
    <t>Yogur SER Colchón De Frutas Con Miel Batido x158g.</t>
  </si>
  <si>
    <t>Yogur SER Colchón De Frutas Batido x175g.</t>
  </si>
  <si>
    <t>Yogur SER Colchón De Frutas Y Manzana Batido x175g.</t>
  </si>
  <si>
    <t>Yogur SER Firme Sabor Frutilla x190g.</t>
  </si>
  <si>
    <t>Yogur SER Firme Sabor Vainilla x190g.</t>
  </si>
  <si>
    <t>Yogur SER Sabor Frutilla Sachet x900g.</t>
  </si>
  <si>
    <t>Yogur SER Natural Con Probióticos x175g.</t>
  </si>
  <si>
    <t>Yogur SER Sabor Vainilla Sachet x900g.</t>
  </si>
  <si>
    <t>YOGURISIMO Con Cereales x166g.</t>
  </si>
  <si>
    <t>YOGURISIMO Cremix Frutilla x120g.</t>
  </si>
  <si>
    <t>YOGURISIMO Cremix Vainilla x120g.</t>
  </si>
  <si>
    <t>YOGURISIMO Entero Batido Sabor Natural x190g.</t>
  </si>
  <si>
    <t>YOGURISIMO Entero Sabor Frutilla Sachet x900g.</t>
  </si>
  <si>
    <t>YOGURISIMO Entero Sabor Vainilla Sachet x900g.</t>
  </si>
  <si>
    <t>YOGURISIMO Firme Entero Pote Sabor Frutilla x190g.</t>
  </si>
  <si>
    <t>YOGURISIMO Firme Entero Sabor Frutilla x120g.</t>
  </si>
  <si>
    <t>YOGURISIMO Firme Entero Pote Sabor Vainilla x190g.</t>
  </si>
  <si>
    <t>YOGURISIMO Firme Entero Sabor Vainilla x120g.</t>
  </si>
  <si>
    <t xml:space="preserve">AGUAS </t>
  </si>
  <si>
    <t>Agua Saborizada AQUARIUS Manzana x500ml. x6u.</t>
  </si>
  <si>
    <t>Agua Saborizada AQUARIUS Pera x500ml. x6u.</t>
  </si>
  <si>
    <t>Agua Saborizada AQUARIUS Pomelo x500ml. x6u.</t>
  </si>
  <si>
    <t>Agua Saborizada AQUARIUS Pomelo Rosado x500ml. x6u.</t>
  </si>
  <si>
    <t>Agua Saborizada AQUARIUS Manzana x1.5l. x6u.</t>
  </si>
  <si>
    <t>Agua Saborizada AQUARIUS Pera x1.5l. x6u.</t>
  </si>
  <si>
    <t>Agua Saborizada AQUARIUS Pomelo x1.5l. x6u.</t>
  </si>
  <si>
    <t>Agua BAGGIO Fresh Manzana Deliciosa x600ml. x6u.</t>
  </si>
  <si>
    <t>Agua BAGGIO Fresh Naranja Dulce x600ml. x6u.</t>
  </si>
  <si>
    <t>Agua BAGGIO Fresh Pomelo x600ml. x6u.</t>
  </si>
  <si>
    <t>Agua BAGGIO Fresh Sin Azucar Manzana x600ml. x6u.</t>
  </si>
  <si>
    <t>Agua BAGGIO Fresh Sin Azucar Naranja Dulce x600ml. x6u.</t>
  </si>
  <si>
    <t>Agua BAGGIO Fresh Sin Azucar Pomelo x600ml. x6u.</t>
  </si>
  <si>
    <t>Agua BAGGIO Fresh Sin Azucar Manzana Deliciosa x1.5l. x6u.</t>
  </si>
  <si>
    <t>Agua BAGGIO Fresh Sin Azucar Naranja Dulce x1.5l. x6u.</t>
  </si>
  <si>
    <t>Agua BAGGIO Fresh Sin Azucar Pomelo x1.5l. x6u.</t>
  </si>
  <si>
    <t>Agua BAGGIO Fresh MIX Frutal x1.5l. x6u.</t>
  </si>
  <si>
    <t>Agua BAGGIO Fresh Manzana Deliciosa x1.5l. x6u.</t>
  </si>
  <si>
    <t>Agua BAGGIO Fresh Naranja Dulce x1.5l. x6u.</t>
  </si>
  <si>
    <t>Agua BAGGIO Fresh Pomelo x1.5l. x6u.</t>
  </si>
  <si>
    <t>Agua de Mesa BAGGIO Fresh x1.5Lt. x6u.</t>
  </si>
  <si>
    <t>Agua de Mesa BAGGIO Fresh x600cc. x6u.</t>
  </si>
  <si>
    <t>Agua FRESH Bidon x6,5L.</t>
  </si>
  <si>
    <t>Agua Saborizada HYDRA Frutas Tropicales x12u. x600cc. Sin Gas</t>
  </si>
  <si>
    <t>Agua Saborizada HYDRA Mora x12u. x600cc. Sin Gas</t>
  </si>
  <si>
    <t>Agua Saborizada HYDRA Manzana x12u. x600cc. Sin Gas</t>
  </si>
  <si>
    <t>Agua Saborizada HYDRA Naranja x12u. x600cc. Sin Gas</t>
  </si>
  <si>
    <t>Agua MANAOS Tónica x2.25L.x6u. Sin Azúcar</t>
  </si>
  <si>
    <t>Agua NESTLE x500cc. x12u.</t>
  </si>
  <si>
    <t>Agua PLACER Anana x500cc. x12u.</t>
  </si>
  <si>
    <t>Agua PLACER Manzana x1.5L. x6u.</t>
  </si>
  <si>
    <t>Agua PLACER Manzana x500cc. x12u.</t>
  </si>
  <si>
    <t>Agua PLACER Multifruta x1.5L. x6u.</t>
  </si>
  <si>
    <t>Agua PLACER Multifruta x500cc. x12u.</t>
  </si>
  <si>
    <t>Agua PLACER Naranja x1.5L. x6u.</t>
  </si>
  <si>
    <t>Agua PLACER Naranja x500cc. x12u.</t>
  </si>
  <si>
    <t>Agua PLACER Pera x1.5L. x6u.</t>
  </si>
  <si>
    <t>Agua PLACER Pera x500cc. x12u.</t>
  </si>
  <si>
    <t>Agua PLACER Pomelo Blanco x1.5L. x6u.</t>
  </si>
  <si>
    <t>Agua PLACER Pomelo Blanco x500cc. x12u.</t>
  </si>
  <si>
    <t>Agua PUREZA DE LAS SIERRAS Limonada x1,5l. x6u.</t>
  </si>
  <si>
    <t>Agua PUREZA DE LAS SIERRAS Manzana x1,5l. x6u.</t>
  </si>
  <si>
    <t>Agua PUREZA DE LAS SIERRAS Naranja x1,5l. x6u.</t>
  </si>
  <si>
    <t>Agua PUREZA DE LAS SIERRAS Pomelo Blanco x1,5l. x6u.</t>
  </si>
  <si>
    <t>Agua PUREZA DE LAS SIERRAS Pomelo Rosado x1,5l. x6u.</t>
  </si>
  <si>
    <t>Agua PUREZA DE LAS SIERRAS Limonada x500cc. x6u.</t>
  </si>
  <si>
    <t>Agua PUREZA DE LAS SIERRAS Manzana x500cc. x6u.</t>
  </si>
  <si>
    <t>Agua PUREZA DE LAS SIERRAS Naranja x500cc. x6u.</t>
  </si>
  <si>
    <t>Agua PUREZA DE LAS SIERRAS Pomelo Blanco x500cc. x6u.</t>
  </si>
  <si>
    <t>Agua PUREZA DE LAS SIERRAS Pomelo Rosado x500cc. x6u.</t>
  </si>
  <si>
    <t>Agua SiERRA DE LOS PADRES Run x600ml. x12u.</t>
  </si>
  <si>
    <t>Agua Saborizada SiERRA DE LOS PADRES Naranja Sin Gas x1.5L. x6u.</t>
  </si>
  <si>
    <t>Agua Saborizada SiERRA DE LOS PADRES Pomelo Sin Gas x1.5L. x6u.</t>
  </si>
  <si>
    <t>Agua SIERRA DE LOS PADRES x2l. x6u.</t>
  </si>
  <si>
    <t>Agua SIERRA DE LOS PADRES x600ml. x12u.</t>
  </si>
  <si>
    <t>Agua SMART WATER x1.5L x6u.</t>
  </si>
  <si>
    <t>Agua SMART WATER x6u. x591cc.</t>
  </si>
  <si>
    <t>Agua Saborizada VILLA DEL SUR Levité Manzana x500ml. x12u.</t>
  </si>
  <si>
    <t>Agua Saborizada VILLA DEL SUR Levité Naranja x500ml. x12u.</t>
  </si>
  <si>
    <t>Agua Saborizada VILLA DEL SUR Levité Pomelo x500ml. x12u.</t>
  </si>
  <si>
    <t>Agua VILLA DEL SUR Levité Manzana x1,5l. x6u.</t>
  </si>
  <si>
    <t>Agua VILLA DEL SUR Levité Naranja x1,5l. x6u.</t>
  </si>
  <si>
    <t>Agua VILLA DEL SUR Levité Pomelo x1,5l. x6u.</t>
  </si>
  <si>
    <t>Agua VILLA MANAOS x2Lt. x6u.</t>
  </si>
  <si>
    <t>Agua VILLA MANAOS x600cc. x12u.</t>
  </si>
  <si>
    <t>Agua VILLA MANAOS x6Lt.</t>
  </si>
  <si>
    <t>Agua VILLAVICENCIO x1.5l. x6u.</t>
  </si>
  <si>
    <t>Agua VILLAVICENCIO x2l. x6u.</t>
  </si>
  <si>
    <t>Agua VILLAVICENCIO x500ml. x12u.</t>
  </si>
  <si>
    <t>Agua Mineral KIN Bidón 6L</t>
  </si>
  <si>
    <t>Agua Tónica SCHWEPPES x1,5L x8u.</t>
  </si>
  <si>
    <t>Soda MANAOS x2Lt. x6u.</t>
  </si>
  <si>
    <t>Soda SIERRA DE LOS PADRES Sifon x6u. x1,75L</t>
  </si>
  <si>
    <t xml:space="preserve">JUGOS </t>
  </si>
  <si>
    <t>ADES Naranja x6u. 200cc.</t>
  </si>
  <si>
    <t>Jugo CEPITA Fresh Sabor Manzana x1.5L x6u.</t>
  </si>
  <si>
    <t>Jugo CEPITA Fresh Sabor Naranja x1.5L</t>
  </si>
  <si>
    <t>Jugo CEPITA Fresh Sabor Naranja x500cc</t>
  </si>
  <si>
    <t>Jugo CEPITA FRESH Pomelo x1,5L x6u.</t>
  </si>
  <si>
    <t>Jugo CEPITA Fresh Sabor Pomelo x500cc</t>
  </si>
  <si>
    <t>Jugo CEPITA Sabor Manzana x200cc</t>
  </si>
  <si>
    <t>Jugo CEPITA Sabor Multifruta x200cc</t>
  </si>
  <si>
    <t>Jugo CEPITA Sabor Naranja x200cc</t>
  </si>
  <si>
    <t>Jugo MOCORETÁ Concentrado Naranja x1.5Lt. x6u.</t>
  </si>
  <si>
    <t>Jugo MOCORETÁ Concentrado Super Naranja x500cc. x6u.</t>
  </si>
  <si>
    <t>Jugo MOCORETÁ Concentrado Super Pomelo x500cc. x6u.</t>
  </si>
  <si>
    <t>Jugo SMUDIS Sabor Manzana x500cc.</t>
  </si>
  <si>
    <t>Jugo SMUDIS Sabor Pomelo x500cc.</t>
  </si>
  <si>
    <t>Jugo TUTTI 50% Sabor Naranja x1L.</t>
  </si>
  <si>
    <t>Jugo TUTTI Sabor Durazno x1L.</t>
  </si>
  <si>
    <t>Jugo TUTTI Minions Sabor Durazno x200cc.</t>
  </si>
  <si>
    <t>Jugo TUTTI Minions Sabor Multifruta x200cc.</t>
  </si>
  <si>
    <t>Jugo TUTTI Minions Sabor Manzana x200cc.</t>
  </si>
  <si>
    <t>Jugo TUTTI Minions Sabor Naranja x200cc.</t>
  </si>
  <si>
    <t>Jugo TUTTI Minions Sabor Uva x200cc.</t>
  </si>
  <si>
    <t>Jugo TUTTI Sabor Multifruta x1L.</t>
  </si>
  <si>
    <t>Jugo TUTTI Sabor Manzana x1L.</t>
  </si>
  <si>
    <t>Jugos ARCOR Manzana x1000ml.</t>
  </si>
  <si>
    <t>Jugos ARCOR Manzana x200ml.</t>
  </si>
  <si>
    <t>Jugos ARCOR Multifruta x1000ml.</t>
  </si>
  <si>
    <t>Jugos ARCOR Multifruta x200ml.</t>
  </si>
  <si>
    <t>Jugos ARCOR Naranja x1000ml.</t>
  </si>
  <si>
    <t>Jugos ARCOR Naranja x200ml.</t>
  </si>
  <si>
    <t>Jugos Arcor Ananá x18u.</t>
  </si>
  <si>
    <t>Jugos ARCOR Sabor Frutilla x18u.</t>
  </si>
  <si>
    <t>Jugos Arcor Manzana x18u.</t>
  </si>
  <si>
    <t>Jugos Arcor Multifruta x18u.</t>
  </si>
  <si>
    <t>Jugos Arcor Naranja x18u.</t>
  </si>
  <si>
    <t>Jugos ARCORx18u.Naranja-Mango.</t>
  </si>
  <si>
    <t>Jugos Arcor Naranja Dulce x18u.</t>
  </si>
  <si>
    <t>Jugos BAGGIO Fresh Sabor Durazno x1,5L.</t>
  </si>
  <si>
    <t>Jugo BAGGIO FRESH Multifruta x1.5l.</t>
  </si>
  <si>
    <t>Jugos BAGGIO Fresh Manzana Deliciosa x1,5l.</t>
  </si>
  <si>
    <t>Jugo BAGGIO FRESH Naranja Dulce x1.5L.</t>
  </si>
  <si>
    <t>Jugos BAGGIO Fresh Durazno x1L</t>
  </si>
  <si>
    <t>Jugos BAGGIO Fresh Multifruta x1L</t>
  </si>
  <si>
    <t>Jugos BAGGIO Fresh Manzana Deliciosa x1l.</t>
  </si>
  <si>
    <t>Jugos BAGGIO Fresh Naranja Dulce x1l.</t>
  </si>
  <si>
    <t>Jugos BAGGIO Fresh Durazno x200ml.</t>
  </si>
  <si>
    <t>Jugos BAGGIO Fresh Multifruta x200ml.</t>
  </si>
  <si>
    <t>Jugos BAGGIO Fresh Manzana Deliciosa x200ml.</t>
  </si>
  <si>
    <t>Jugos BAGGIO Fresh Naranja x200ml.</t>
  </si>
  <si>
    <t>Jugos BAGGIO Junior Multifruta x18u.</t>
  </si>
  <si>
    <t>Jugos BAGGIO Junior Manzana x18u.</t>
  </si>
  <si>
    <t>Jugos BAGGIO Junior Naranja x18u.</t>
  </si>
  <si>
    <t>Jugos BAGGIO Sin Azucar Multifruta x1l.</t>
  </si>
  <si>
    <t>Jugos BAGGIO Sin Azucar Manzana x1l.</t>
  </si>
  <si>
    <t>Jugos BAGGIO Sin Azucar Naranja x1l.</t>
  </si>
  <si>
    <t>Jugos BAGGIO Sin Azucar Durazno x200ml.</t>
  </si>
  <si>
    <t>Jugos BAGGIO Sin Azucar Multifruta x200ml.</t>
  </si>
  <si>
    <t>Jugos BAGGIO Sin Azucar Manzana x200ml.</t>
  </si>
  <si>
    <t>Jugos BAGGIO Sin Azucar Naranja x200ml.</t>
  </si>
  <si>
    <t>Jugos BAGGIO Naranja x1.5l.</t>
  </si>
  <si>
    <t>Jugos BAGGIO Multifruta x1.5l.</t>
  </si>
  <si>
    <t>Jugos BAGGIO Durazno x1l.</t>
  </si>
  <si>
    <t>Jugos BAGGIO MIX Frutal x1l.</t>
  </si>
  <si>
    <t>Jugos BAGGIO Multifruta x1l.</t>
  </si>
  <si>
    <t>Jugos BAGGIO Manzana x1l.</t>
  </si>
  <si>
    <t>Jugos BAGGIO Naranja x1l.</t>
  </si>
  <si>
    <t>Jugos BAGGIO Pera x1l.</t>
  </si>
  <si>
    <t>Jugos BAGGIO Durazno x200ml.</t>
  </si>
  <si>
    <t>Jugos BAGGIO MIXfrutal x200ml.</t>
  </si>
  <si>
    <t>Jugos BAGGIO Multifruta x200ml.</t>
  </si>
  <si>
    <t>Jugos BAGGIO Manzana x200ml.</t>
  </si>
  <si>
    <t>Jugos BAGGIO Naranja - Durazno x200ml.</t>
  </si>
  <si>
    <t>Jugos BAGGIO Naranja x200ml.</t>
  </si>
  <si>
    <t>Jugos BAGGIO Pera x200ml.</t>
  </si>
  <si>
    <t>Jugo BC en Sobre Ananá x18u.</t>
  </si>
  <si>
    <t>Jugos BC en Sobre Manzana x18u.</t>
  </si>
  <si>
    <t>Jugo BC en Sobre Manzana Roja x18u.</t>
  </si>
  <si>
    <t>Jugo BC en Sobre Naranja x18u.</t>
  </si>
  <si>
    <t>Jugo BC en Sobre Pomelo Amarillo x18u.</t>
  </si>
  <si>
    <t>Jugos NOEL x18u. Anana</t>
  </si>
  <si>
    <t>Jugos NOEL x18u. Limonada</t>
  </si>
  <si>
    <t>Jugos NOEL x18u. Multifruta</t>
  </si>
  <si>
    <t>Jugos NOEL x18u. Manzana</t>
  </si>
  <si>
    <t>Jugos NOEL x18u. Naranja</t>
  </si>
  <si>
    <t>Jugos PINDAPOY Durazno x1Lt.</t>
  </si>
  <si>
    <t>Jugos PINDAPOY Manzana x200cc.</t>
  </si>
  <si>
    <t>Jugos PINDAPOY Manzana x1Lt.</t>
  </si>
  <si>
    <t>Jugos PINDAPOY Multrifuta x1Lt.</t>
  </si>
  <si>
    <t>Jugos PINDAPOY Multifruta x200cc.</t>
  </si>
  <si>
    <t>Jugos PINDAPOY Naranja x1Lt.</t>
  </si>
  <si>
    <t>Jugos PINDAPOY Naranja x200cc.</t>
  </si>
  <si>
    <t>TERMA Citrus Versión Limitada Botella x1350cc.</t>
  </si>
  <si>
    <t>TERMA Cuyano Botella x1350cc.</t>
  </si>
  <si>
    <t>TERMA Limón Botella x1350cc.</t>
  </si>
  <si>
    <t>TERMA Patagónico Edición Limitada Botella x1350cc.</t>
  </si>
  <si>
    <t>TERMA Pomelo Rosado Botella x1350cc.</t>
  </si>
  <si>
    <t>TERMA Pomelo Botella x1350cc.</t>
  </si>
  <si>
    <t>TERMA Serrano Botella x1350cc.</t>
  </si>
  <si>
    <t xml:space="preserve">BEBIDAS CON ALCOHOL </t>
  </si>
  <si>
    <t>Vermouth CARPANO BIANCO x950cc.</t>
  </si>
  <si>
    <t>Vermouth CARPANO ROSSO x950cc.</t>
  </si>
  <si>
    <t>Cerveza AMSTEL LAGER x473cc. Pack x6u.</t>
  </si>
  <si>
    <t>CERVEZA BRAHMA x473cc.x6u.</t>
  </si>
  <si>
    <t>Champagne NIETO SENETINER Extra Brut x750ml</t>
  </si>
  <si>
    <t>DR.LEMON Limón 4% Botella x1000cc.</t>
  </si>
  <si>
    <t>DR.LEMON Limón 4% Pack x6u. x473cc.</t>
  </si>
  <si>
    <t>DR.LEMON Red Berry 5% Botella x1000cc.</t>
  </si>
  <si>
    <t>DR.LEMON Vodka 5% Botella x1000cc.</t>
  </si>
  <si>
    <t>DR.LEMON Vodka 5% x6u. x473cc.</t>
  </si>
  <si>
    <t>DR.LEMON Vodka Pomelo 5% Botella x1000cc.</t>
  </si>
  <si>
    <t>FERNET ''1882'' Botella x750cc.</t>
  </si>
  <si>
    <t>Fernet VITTONE x450ml.</t>
  </si>
  <si>
    <t>Fernet VITTONE x750ml.</t>
  </si>
  <si>
    <t>Botella GANCIA Americano x450ml.</t>
  </si>
  <si>
    <t>Botella GANCIA Americano x950ml.</t>
  </si>
  <si>
    <t>Gin SPIRITO BLU x700cc.</t>
  </si>
  <si>
    <t>Licor Fino Café BORGHETTI x700cc.</t>
  </si>
  <si>
    <t>Liquore STREGA Limoncello x700cc.</t>
  </si>
  <si>
    <t>Vermouth PUNT E MES x750cc.</t>
  </si>
  <si>
    <t>SCHWEPPES Gin &amp; Tonic Lata x310ml. x6u.</t>
  </si>
  <si>
    <t>SCHWEPPES Vodka Citrus Lata x310ml. x6u.</t>
  </si>
  <si>
    <t>Sidra COSECHA PRIVADA 1950 x750cc.</t>
  </si>
  <si>
    <t>Sidra COSECHA PRIVADA Rose 1950 x750cc.</t>
  </si>
  <si>
    <t>Sidra FARRUCA x710cc.</t>
  </si>
  <si>
    <t>SIDRA SAENZ BRIONES 1888x750cc.(6)</t>
  </si>
  <si>
    <t>Vino BENJAMIN Cabernet Sauvignon x750ml.</t>
  </si>
  <si>
    <t>Vino MALBEC Don Nicanor x750ml.</t>
  </si>
  <si>
    <t>Vino EMILIA Cabernet Sauvignon x750ml.</t>
  </si>
  <si>
    <t>Vino Espumante SANTA JULIA Classic Cuvee x750ml.</t>
  </si>
  <si>
    <t>Vino MALBEC Benjamin x750ml.</t>
  </si>
  <si>
    <t>Vino MALBEN Emilia Nieto Senetiner x750ml.</t>
  </si>
  <si>
    <t>Vino MALBEC Nieto Senetiner x750ml.</t>
  </si>
  <si>
    <t>Vino NIETO SENETINER Cabernet Sauvignon x750ml.</t>
  </si>
  <si>
    <t>Vino RUCA MALEN x750ml.</t>
  </si>
  <si>
    <t>Vino STA.JULIA Chenin Dce.Latax355cc.x6u.</t>
  </si>
  <si>
    <t>Vino SANTA JULIA Malbec New x750ml.</t>
  </si>
  <si>
    <t>Vino STA.JULIA Org MB-RO Latax269cc.x6u.</t>
  </si>
  <si>
    <t>Vino SANTA JULIA Reserva Malbec x750ml.</t>
  </si>
  <si>
    <t>Vino STA.JULIA Tintillo Latax269cc.x6u.</t>
  </si>
  <si>
    <t>Vino STA.JULIA Tinto Dulce Latax269cc.x6u.</t>
  </si>
  <si>
    <t>Vino Viñalba MALBEC x750cc.</t>
  </si>
  <si>
    <t>Vodka SERNOVA Sweet Apple Pear x700cc.</t>
  </si>
  <si>
    <t>Vodka SERNOVA Wild Berries x700cc.</t>
  </si>
  <si>
    <t>Vodka SERNOVA Caribbean Blend x700cc.</t>
  </si>
  <si>
    <t>Vodka SERNOVA Fresh Citrus x700cc.</t>
  </si>
  <si>
    <t>Vodka SERNOVA Tropical Passion x700cc.</t>
  </si>
  <si>
    <t>Vodka SERNOVA x700cc.</t>
  </si>
  <si>
    <t>Whisky FAMOUS GROUSE Finest x700cc.</t>
  </si>
  <si>
    <t xml:space="preserve">CHOCOLATES RELLENOS </t>
  </si>
  <si>
    <t>Bocadito BONAFIDE Menta x24u.</t>
  </si>
  <si>
    <t>Chocolate ARCOR MILKx12g.x20un.</t>
  </si>
  <si>
    <t>Chocolate BONAFIDE Relleno Menta x100g.</t>
  </si>
  <si>
    <t>Chocolate CADBURY Yoghurt Frutilla x162g.</t>
  </si>
  <si>
    <t>Chocolate GEORGALOS Sin Azúcar Frutilla x30g.</t>
  </si>
  <si>
    <t>Chocolate HAMLET Mega Maní x165g. xu.</t>
  </si>
  <si>
    <t>Chocolate HAMLET WAY x30g.</t>
  </si>
  <si>
    <t>Chocolate HAMLET Mega Mani x40g.</t>
  </si>
  <si>
    <t>Chocolate HAMLET Chocolatoso x43g.</t>
  </si>
  <si>
    <t>Chocolate HAMLET Leche y Cookies x48g.</t>
  </si>
  <si>
    <t>Chocolate HAMLET Yoghurt Frutilla x43g.</t>
  </si>
  <si>
    <t>Chocolate HAMLET Almendras y Maní x45g.</t>
  </si>
  <si>
    <t>Chocolate HAMLET Bicolor x45g.</t>
  </si>
  <si>
    <t>Chocolate HAMLET Blanco y Cookies x45g.</t>
  </si>
  <si>
    <t>Chocolate KINDER Bueno Blanco x43g.</t>
  </si>
  <si>
    <t>Chocolate KINDER BUENO x43g.</t>
  </si>
  <si>
    <t>Chocolate MECANO Blanco Con Dulce De Leche x45g.</t>
  </si>
  <si>
    <t>Chocolate MECANO Blanco Relleno de Dulce de Leche x100g.</t>
  </si>
  <si>
    <t>Chocolate MECANO Chocolate con Leche x100g.</t>
  </si>
  <si>
    <t>Chocolate MECANO Dulce de Leche x19g.</t>
  </si>
  <si>
    <t>Chocolate MECANO Leche Con Dulce De Leche x45g.</t>
  </si>
  <si>
    <t>Chocolate NESTLE con Maní x33g.</t>
  </si>
  <si>
    <t>Chocolate NOBEL Leche con Praliné Premium x15u. x35g.</t>
  </si>
  <si>
    <t>Chocolate ONE BITE Exhibidor Surtido 3 Sabores x18u.</t>
  </si>
  <si>
    <t>Chocolate LA PIÑATA Chocolate con Maní x100g.</t>
  </si>
  <si>
    <t>Chocolate SAPITO con Maní x10g. x24u.</t>
  </si>
  <si>
    <t>Chocolate SAPITO Chocolatoso x10g. x24u.</t>
  </si>
  <si>
    <t>Chocolate SAPITO Dulce de Leche x10g. x24u.</t>
  </si>
  <si>
    <t>Chocolate SAPITO Frutilla x10g. x24u.</t>
  </si>
  <si>
    <t>Chocolate TOFI Blanco x27g.</t>
  </si>
  <si>
    <t>Chocolate TOFI Blanco x55g.</t>
  </si>
  <si>
    <t>Chocolate TOFI Leche x28g.</t>
  </si>
  <si>
    <t>Chocolate TOFI Leche x55g.</t>
  </si>
  <si>
    <t>Chocolate TOKKE Dulce de Leche y Maní x35g.</t>
  </si>
  <si>
    <t>Chocolate TOKKE Leche y Maní x500g.</t>
  </si>
  <si>
    <t>Chocolate TOKKE Dulce de Leche x72g.</t>
  </si>
  <si>
    <t>Tableta VIZZIO Chocolate 60% Cacao x50g.</t>
  </si>
  <si>
    <t>Tableta VIZZIO Chocolate Blanco x50g.</t>
  </si>
  <si>
    <t>Tableta VIZZIO Chocolate Con Leche x50g.</t>
  </si>
  <si>
    <t>Chocolate VIZZIO Relleno De Menta x100g.</t>
  </si>
  <si>
    <t>Chocolate VIZZIO Relleno De Menta x45g.</t>
  </si>
  <si>
    <t>Chocolate VIZZIO Relleno Nugaton x100gr.</t>
  </si>
  <si>
    <t xml:space="preserve">CHOCOLATES AIREADOS </t>
  </si>
  <si>
    <t>Chocolate COFLER Aireado Almendra x100g.</t>
  </si>
  <si>
    <t>Chocolate COFLER Aireado Blanco x100g.</t>
  </si>
  <si>
    <t>Chocolate COFLER Aireado Leche x100g.</t>
  </si>
  <si>
    <t>Chocolate COFLER Aireado MIXto x100g.</t>
  </si>
  <si>
    <t>Chocolate COFLER Aireado Blanco x27g.</t>
  </si>
  <si>
    <t>Chocolate COFLER Aireado MIXto x27g.</t>
  </si>
  <si>
    <t>Chocolate COFLER Aireado Leche x27g.</t>
  </si>
  <si>
    <t>Chocolate COFLER Air Relleno BON O BON x30g. (8-160)</t>
  </si>
  <si>
    <t>Chocolate COFLER Aireado Blanco x55g.</t>
  </si>
  <si>
    <t>Chocolate COFLER Aireado Leche x55g.</t>
  </si>
  <si>
    <t>Chocolate COFLER Aireado MIXto x55g.</t>
  </si>
  <si>
    <t>Chocolate COFLER Aireado Almendrado x55g.</t>
  </si>
  <si>
    <t>Chocolate COFLER Air Bon o Bon x67g.</t>
  </si>
  <si>
    <t>Chocolate COFLER Air Tofi x70g.</t>
  </si>
  <si>
    <t>Chocolate ESPACIAL FORT xu.</t>
  </si>
  <si>
    <t>Chocolate HERSHEY´S Air Leche x85g.</t>
  </si>
  <si>
    <t>Chocolate SUFLAIR Dúo x80g.</t>
  </si>
  <si>
    <t>Chocolate SUFLAIR Milk x80g.</t>
  </si>
  <si>
    <t>Chocolate SUFLAIR Leche x50g.</t>
  </si>
  <si>
    <t xml:space="preserve">BOCADITOS Y BOMBONES </t>
  </si>
  <si>
    <t>Bocadito BONAFIDE Dulce de Leche x24u.</t>
  </si>
  <si>
    <t>Bocadito BONAFIDE Rhum x24u.</t>
  </si>
  <si>
    <t>Bocadito CABSHA Negro x48u.</t>
  </si>
  <si>
    <t>Bocadito CERICET x24u.</t>
  </si>
  <si>
    <t>Bocadito CHOCOMANÍ Arcor x520g.</t>
  </si>
  <si>
    <t>Bocadito DULCILAC x520g.</t>
  </si>
  <si>
    <t>Bocadito FANTOCHE Relleno De Dulce De Leche x20u.</t>
  </si>
  <si>
    <t>Bocadito FELFORT Dulce de Leche x21g. x20u.</t>
  </si>
  <si>
    <t>Bocaditos ELVAN My Football Pote x800g.</t>
  </si>
  <si>
    <t>Bocaditos ELVAN My Wolrd Mix Pote x800g.</t>
  </si>
  <si>
    <t>Bocadito LA VACA LECHERA x520g.</t>
  </si>
  <si>
    <t>Bocadito NEVARES Relleno de Dulce de Leche x15u. x23g.</t>
  </si>
  <si>
    <t>Bombon BON O BON Aguila x16u. x270g.</t>
  </si>
  <si>
    <t>Bombón BON O BON Blancox480g.</t>
  </si>
  <si>
    <t>Bombón BON O BON Chocolina x270g</t>
  </si>
  <si>
    <t>Bombón BON O BON Clásico x450g.</t>
  </si>
  <si>
    <t>Bombón BON O BON con Dulce de Leche x192g.</t>
  </si>
  <si>
    <t>Bombón BON O BON Surtidos x255g.</t>
  </si>
  <si>
    <t>Bombón DANCING Caja x50u.</t>
  </si>
  <si>
    <t>Bombón DOR x12g. x30u.</t>
  </si>
  <si>
    <t>Bombón FERRERO ROCHER x12u.</t>
  </si>
  <si>
    <t>Bombón FERRERO ROCHER x24u.</t>
  </si>
  <si>
    <t>Bombón FERRERO ROCHER x3u.</t>
  </si>
  <si>
    <t>Bombón FERRERO ROCHER x4u.</t>
  </si>
  <si>
    <t>Bombón FERRERO ROCHER x8u.</t>
  </si>
  <si>
    <t>Bombón GAROTO Surtido x250g.</t>
  </si>
  <si>
    <t>Bombón HAMLET Leche x420g. x30u.</t>
  </si>
  <si>
    <t>Bombón JAQUELIN x15u.</t>
  </si>
  <si>
    <t>Bombón JAQUELIN x30u.</t>
  </si>
  <si>
    <t>Bombón LICORFORT Wisky x15u.</t>
  </si>
  <si>
    <t>Bombón LICORFORT Wisky x30u.</t>
  </si>
  <si>
    <t>Bombón NESTLE Especialidades x251g.</t>
  </si>
  <si>
    <t>Bombón OBLIBON Blancox510g. x30u.</t>
  </si>
  <si>
    <t>Bombón OBLIBON Negro x510g. x30u.</t>
  </si>
  <si>
    <t>Bombón Selección de ARCOR x228,6g.</t>
  </si>
  <si>
    <t>Bombón Surtido Especial Arcor x223g.</t>
  </si>
  <si>
    <t>BOTELLITAS FELFORT con Wisky x20u.</t>
  </si>
  <si>
    <t>Chocolates ARCOR Surtidos El Kiosco x246g.</t>
  </si>
  <si>
    <t>Chocolate GEORGALOS Sin Azúcar Con Mani x35g.</t>
  </si>
  <si>
    <t>LADY BIRD Pote x800g.</t>
  </si>
  <si>
    <t>LICORITAS FELFORT x25u.</t>
  </si>
  <si>
    <t>Mentitas AGUILA x15u.</t>
  </si>
  <si>
    <t>VAUQUITA Black Menta x25g.</t>
  </si>
  <si>
    <t>VAUQUITA Coco x80g.</t>
  </si>
  <si>
    <t>VAUQUITA Dulce de Leche x140g.</t>
  </si>
  <si>
    <t>VAUQUITA Dulce de Leche Suave (Light) x140g.</t>
  </si>
  <si>
    <t>VAUQUITA Dulce de Leche Light Con Menta x22g.</t>
  </si>
  <si>
    <t>VAUQUITA Dulce de Leche Suave (Light)x22g.</t>
  </si>
  <si>
    <t>VAUQUITA Dulce de Leche x25g.</t>
  </si>
  <si>
    <t>VAUQUITA Dulce de Leche x80g.</t>
  </si>
  <si>
    <t>VAUQUITA Banana Split x80g.</t>
  </si>
  <si>
    <t>VAUQUITA Dulce de Leche Suave (Light) x80g.</t>
  </si>
  <si>
    <t>VAUQUITA Split x25g.</t>
  </si>
  <si>
    <t xml:space="preserve">CHOCOLATES MACIZOS </t>
  </si>
  <si>
    <t>Chocolate ÁGUILA Taza Blanco x100g.</t>
  </si>
  <si>
    <t>Chocolate ÁGUILA Taza Leche x100g.</t>
  </si>
  <si>
    <t>Chocolate ÁGUILA para Taza Leche x14g. x24u.</t>
  </si>
  <si>
    <t>Chocolate AGUILA taza leche x150g.</t>
  </si>
  <si>
    <t>Chocolate AGUILA 70% Cacao x150g.</t>
  </si>
  <si>
    <t>Chocolate ALTEZA Taza x90g.</t>
  </si>
  <si>
    <t>Chocolate Arcor Blancox25g.</t>
  </si>
  <si>
    <t>Chocolate ARCOR Leche con Maní x25g.</t>
  </si>
  <si>
    <t>Chocolate Arcor Leche x25g.</t>
  </si>
  <si>
    <t>Chocolate ARCOR 50% Cacao x95g.</t>
  </si>
  <si>
    <t>Chocolate ARCOR Blanco y Mani x95g.</t>
  </si>
  <si>
    <t>Chocolate ARCOR Marmolado x95g.</t>
  </si>
  <si>
    <t>Chocolate ARCOR Leche con Maní x95g.</t>
  </si>
  <si>
    <t>Chocolate BILLIKEN Leche con Maní x250g.</t>
  </si>
  <si>
    <t>Chocolate BILLIKEN Leche con Maní x500g.</t>
  </si>
  <si>
    <t>Chocolate BIZNIKE NEVADO x120g.</t>
  </si>
  <si>
    <t>Chocolate BIZNIKE NEVADO x28g.</t>
  </si>
  <si>
    <t>Chocolate BONAFIDE Rama Blanco x40g.</t>
  </si>
  <si>
    <t>Chocolate BONAFIDE Rama Leche x40g.</t>
  </si>
  <si>
    <t>Chocolate BONAFIDE Rama Leche x80g.</t>
  </si>
  <si>
    <t>Chocolate BONAFIDE Taza x150g.</t>
  </si>
  <si>
    <t>Chocolate BONAFIDE Taza x100g.</t>
  </si>
  <si>
    <t>Chocolate CADBURY Intense x25g.</t>
  </si>
  <si>
    <t>Chocolate CADBURY Tres Sueños x25g.</t>
  </si>
  <si>
    <t>Chocolate CADBURY Almendras x82g.</t>
  </si>
  <si>
    <t>Chocolate CADBURY Tres Sueños x82g.</t>
  </si>
  <si>
    <t>Chocolate CANNETTINE Blanco x25g.</t>
  </si>
  <si>
    <t>Chocolate CANNETTINE Blanco x80g.</t>
  </si>
  <si>
    <t>Chocolate CANNETTINE Leche Con Maní x25g.</t>
  </si>
  <si>
    <t>Chocolate CANNETTINE Leche Con Maní x80g.</t>
  </si>
  <si>
    <t>Chocolate CANNETTINE Leche x25g.</t>
  </si>
  <si>
    <t>Chocolate CANNETTINE Leche x80g.</t>
  </si>
  <si>
    <t>Chocolate COFLER BLOCK Bombón 16u. x16g.</t>
  </si>
  <si>
    <t>Chocolate COFLER BLOCK Blanco con Maní x38g.</t>
  </si>
  <si>
    <t>Chocolate COFLER BLOCK Miti Miti x170g.</t>
  </si>
  <si>
    <t>Chocolate COFLER BLOCK x110g.</t>
  </si>
  <si>
    <t>Chocolate COFLER BLOCK x170g.</t>
  </si>
  <si>
    <t>Chocolate COFLER BLOCK x1kg.</t>
  </si>
  <si>
    <t>Chocolate COFLER BLOCK x300g.</t>
  </si>
  <si>
    <t>Chocolate COFLER BLOCK x38g.</t>
  </si>
  <si>
    <t>Chocolate COFLER Mini Leche Con Rocklets x18g. x16u.</t>
  </si>
  <si>
    <t>Chocolate COFLER Mini Leche x18g. x16u.</t>
  </si>
  <si>
    <t>Chocolate COFLER 50% Cacao x55g.</t>
  </si>
  <si>
    <t>Chocolate COFLER Almendras x100g.</t>
  </si>
  <si>
    <t>Chocolate COFLER Blanco con Chocolinas x100g.</t>
  </si>
  <si>
    <t>Chocolate COFLER con Rocklets x100g.</t>
  </si>
  <si>
    <t>Chocolate COFLER Leche x100g.</t>
  </si>
  <si>
    <t>Chocolate COFLER 3 Placeres x55g.</t>
  </si>
  <si>
    <t>Chocolate COFLER Almendras x55g.</t>
  </si>
  <si>
    <t>Chocolate COFLER Blanco con Chocolinas x55g.</t>
  </si>
  <si>
    <t>Chocolate COFLER Leche x55g.</t>
  </si>
  <si>
    <t>Chocolate COFLER Leche con Rocklets x55g.</t>
  </si>
  <si>
    <t>Chocolate CROCO Cereal FELFORTx19g.</t>
  </si>
  <si>
    <t>Chocolate DAQUI con Maní x70g.</t>
  </si>
  <si>
    <t>Chocolate DAQUI Max con Leche y Maní x120g.</t>
  </si>
  <si>
    <t>Chocolate Familiar GODET x100g.</t>
  </si>
  <si>
    <t>Chocolate FELFORT Barrita 70% Cacao x16g.</t>
  </si>
  <si>
    <t>Chocolate FELFORT BARRITA Blanca x25g.</t>
  </si>
  <si>
    <t>Chocolate FELFORT Barrita Leche x16g.</t>
  </si>
  <si>
    <t>Chocolate FELFORT BARRITA con Maní x25g.</t>
  </si>
  <si>
    <t>Chocolate FELFORT Barrita Negro x16g.</t>
  </si>
  <si>
    <t>Chocolate FELFORT Maní x75g.</t>
  </si>
  <si>
    <t>Chocolate FULL MANI Leche x100g.</t>
  </si>
  <si>
    <t>Chocolate GEORGALOS Full Maní x35g.</t>
  </si>
  <si>
    <t>Chocolate GEORGALOS sin Azúcar con Almendras x70g.</t>
  </si>
  <si>
    <t>Chocolate GEORGALOS sin Azúcar Blancox30g.</t>
  </si>
  <si>
    <t>Chocolate GEORGALOS sin Azúcar Leche x30g.</t>
  </si>
  <si>
    <t>Chocolate GEORGALOS sin Azúcar Blancox70g.</t>
  </si>
  <si>
    <t>Chocolate GEORGALOS sin Azúcar Leche x70g.</t>
  </si>
  <si>
    <t>Chocolate GEORGALOS Full Maní x160g.</t>
  </si>
  <si>
    <t>Chocolate GEORGALOS 60% Cacao x25G.</t>
  </si>
  <si>
    <t>Chocolate GEORGALOS Blanco x25G.</t>
  </si>
  <si>
    <t>Chocolate GEORGALOS Leche x25g.</t>
  </si>
  <si>
    <t>Chocolate HERSHEY´S Cookies´N´Creme x87g.</t>
  </si>
  <si>
    <t>Chocolate HERSHEY´S Leche x92g.</t>
  </si>
  <si>
    <t>Chocolate HERSHEY´S Semi Amargo 40% Cacao x92g.</t>
  </si>
  <si>
    <t>Chocolate KINDER BARRITA x12,5g. x24u.</t>
  </si>
  <si>
    <t>Chocolate KINDER BARRITA x50g.</t>
  </si>
  <si>
    <t>Chocolate KINDER MAXI x21g. x10u.</t>
  </si>
  <si>
    <t>Chocolate MISKY Blancox25g.</t>
  </si>
  <si>
    <t>Chocolate MISKY Negro x25g.</t>
  </si>
  <si>
    <t>Chocolate MISKY Blancox50g.</t>
  </si>
  <si>
    <t>Chocolate MISKY Negro x50g.</t>
  </si>
  <si>
    <t>Chocolate NESTLE Classic Medio Amargo x80g.</t>
  </si>
  <si>
    <t>Chocolate NESTLE Classic Duo x80g.</t>
  </si>
  <si>
    <t>Chocolate ROCKLETS Barrita x13.5g.x16u.</t>
  </si>
  <si>
    <t>Chocolate MISKY para Taza x100g.</t>
  </si>
  <si>
    <t>Chocolate TOKKE de Leche x60g.</t>
  </si>
  <si>
    <t>Chocolate TOKKE Con Leche y Mani x62g.</t>
  </si>
  <si>
    <t>Chocolate TOKKE Blanco Dulce de Leche x72g.</t>
  </si>
  <si>
    <t>Chocolate VIZZIO Leche y Maní x165gr.</t>
  </si>
  <si>
    <t>Chocolate VIZZIO Leche y Maní x85gr.</t>
  </si>
  <si>
    <t>Chocolate VIZZIO 60% Cacao x90gr.</t>
  </si>
  <si>
    <t>Chocolate VIZZIO Blanco x90gr.</t>
  </si>
  <si>
    <t>Chocolate VIZZIO Leche x90gr.</t>
  </si>
  <si>
    <t>Chocolate VIZZIO Leche y Almendras x100gr.</t>
  </si>
  <si>
    <t>Chocolate VIZZIO x165gr Almendras</t>
  </si>
  <si>
    <t>Chocolate VIZZIO Leche y Almendras x35gr.</t>
  </si>
  <si>
    <t>Chocolate VIZZIO Leche y Maní x35gr.</t>
  </si>
  <si>
    <t>Choco Cereal GEORGALOS sin Azúcar Brownie x25g.</t>
  </si>
  <si>
    <t>Choco Cereal GEORGALOS sin Azúcar x25g.</t>
  </si>
  <si>
    <t>Chocolatin Arcor Blancox8g. x20u.</t>
  </si>
  <si>
    <t>Chocolatin Arcor Negro x8g. x20u.</t>
  </si>
  <si>
    <t>Chocolatin GEORGALOS Blancox8g. x40u.</t>
  </si>
  <si>
    <t>Chocolatin GEORGALOS Negro x8g. x40u.</t>
  </si>
  <si>
    <t>Chocolatin MISKY Blanco x8g. x20u.</t>
  </si>
  <si>
    <t>Chocolatin MISKY Negro x8g. x20u.</t>
  </si>
  <si>
    <t>Exhibidor de Chocolates GEORGALOS sin Azúcar x680g.</t>
  </si>
  <si>
    <t>Monedas Capitan Morgan BONAFIDE x500g.</t>
  </si>
  <si>
    <t>TORRONCINO x23g.</t>
  </si>
  <si>
    <t>TORRONCINO 5 Cereales x23g.</t>
  </si>
  <si>
    <t xml:space="preserve">PRODUCTOS CHOCOLATADOS </t>
  </si>
  <si>
    <t>Almendras TRASSEN Chocolate Amargo 70% Cacao x80g.</t>
  </si>
  <si>
    <t>Almendras TRASSENS de Chocolate con Leche x80g.</t>
  </si>
  <si>
    <t>Bananita DOLCA Chica x14g. x15u.</t>
  </si>
  <si>
    <t>Bananita DOLCA Chica x14g. x16u.</t>
  </si>
  <si>
    <t>Bananita DOLCA Grande x30g. x16u.</t>
  </si>
  <si>
    <t>Barra ROCKLETS Relleno Chocolate Y Caramelo x44g.</t>
  </si>
  <si>
    <t>Bocadito TRASSENS 3 Capas x80g.</t>
  </si>
  <si>
    <t>Chocolate COFLER Graffiti BLANCO/LECHE x45g.</t>
  </si>
  <si>
    <t>Chocolate COFLER Graffiti x45g.</t>
  </si>
  <si>
    <t>Chocolate SMACK Barra Relleno Mousse Con Baño De Chocolate x35g.</t>
  </si>
  <si>
    <t>CHOCOFAN Sabor Banana Split x37g.</t>
  </si>
  <si>
    <t>CHOCO FAN Blanco x37g.</t>
  </si>
  <si>
    <t>CHOCO FAN Black x37g.</t>
  </si>
  <si>
    <t>CHOCOFAN Sabor Chocolate x37g.</t>
  </si>
  <si>
    <t>CHOCOFAN Sabor Coco x37g.</t>
  </si>
  <si>
    <t>CHOCO FAN Super Black x37g.</t>
  </si>
  <si>
    <t>CHOCOFAN Sabor Vainilla x37g.</t>
  </si>
  <si>
    <t>Confites ROCKLETS Max Halloween x50g.</t>
  </si>
  <si>
    <t>Confites ROCKLETS Mini x440g. x44u.</t>
  </si>
  <si>
    <t>Confites ROCKLETS x20g x24u.</t>
  </si>
  <si>
    <t>Confites ROCKLETS x40g x18u.</t>
  </si>
  <si>
    <t>Confites SAPITO x15g. x24u.</t>
  </si>
  <si>
    <t>Conitos MINICCO Mani x12u. x25g.</t>
  </si>
  <si>
    <t>Conitos VIMAR x12u.</t>
  </si>
  <si>
    <t>Copitos JORGITO x12u. x34g.</t>
  </si>
  <si>
    <t>Copitos JORGITO x6u. x34g.</t>
  </si>
  <si>
    <t>EXHIBIDOR MINI PALLET AGUILA x27,6kg.</t>
  </si>
  <si>
    <t>EXHIBIDOR MINI PALLET BOMB/TABL.x26,62kg.</t>
  </si>
  <si>
    <t>Huevitos CHOCO STARS Con Sorpresa x24u. x25g.</t>
  </si>
  <si>
    <t>Huevitos HEROS Con Sorpresa x24u. x25gr.</t>
  </si>
  <si>
    <t>Huevo JACK Emoji x14g. x10u.</t>
  </si>
  <si>
    <t>MAXIMO 1 DISPLAY X CLIENTE Huevo KINDER Joy Sorpresa Emoji x12u.</t>
  </si>
  <si>
    <t>Huevo KINDER Joy Sorpresa Emoji x48u.</t>
  </si>
  <si>
    <t>Huevo KINDER Sorpresa Nena x12u.</t>
  </si>
  <si>
    <t>Huevo KINDER Sorpresa Nene x12u.</t>
  </si>
  <si>
    <t>Huevo KINDER Sorpresa x48u.</t>
  </si>
  <si>
    <t>Huevo SAPITO Sorpresa x12u. x28g.</t>
  </si>
  <si>
    <t>Huevos ARCOR Milk Chocolate con Leche x10u. x8g.</t>
  </si>
  <si>
    <t>Huevos ARCOR Milk x12u. x22g.</t>
  </si>
  <si>
    <t>KROOMY Chocolate x24u.</t>
  </si>
  <si>
    <t>KROOMY Chocolate Blanco x24u.</t>
  </si>
  <si>
    <t>KROOMY Chocolate Blanco y Frutilla x24u.</t>
  </si>
  <si>
    <t>KROOMY Chocolate Maní x24u.</t>
  </si>
  <si>
    <t>KROOMY Chocolate y Avellanas x24u.</t>
  </si>
  <si>
    <t>KROOMY Chocolate Blancox24u.</t>
  </si>
  <si>
    <t>KROOMY Chocolate y Frutilla x24u.</t>
  </si>
  <si>
    <t>Maní TRASSENS de Chocolate Sin Azúcar x80g.</t>
  </si>
  <si>
    <t>Meren Bom URQUIZA x25g. x12u.</t>
  </si>
  <si>
    <t>Merenkoa URQUIZA x15g. Display x12u.</t>
  </si>
  <si>
    <t>Oblea KIT KAT Blanco x41.5g.</t>
  </si>
  <si>
    <t>Oblea KIT KAT Dark x41.5g.</t>
  </si>
  <si>
    <t>Oblea KIT KAT x41.5g.</t>
  </si>
  <si>
    <t>Obleas CHOCOLINA XL x45g.</t>
  </si>
  <si>
    <t>Obleas COFLER BLOCK x54g.</t>
  </si>
  <si>
    <t>Pelota CHAMPION con Sorpresa x24u. x25g.</t>
  </si>
  <si>
    <t xml:space="preserve">PASCUAS </t>
  </si>
  <si>
    <t>CONEJO BON O BON BCO.x6u.x110g</t>
  </si>
  <si>
    <t>Conejo BON O BON Blanco x50g. xu.</t>
  </si>
  <si>
    <t>Conejo BON O BON Leche x110g. x6u.</t>
  </si>
  <si>
    <t>Conejo BON O BON Leche x50g. xu.</t>
  </si>
  <si>
    <t>Conejo BONAFIDE Plano x60g.</t>
  </si>
  <si>
    <t>Figura BON O BON Corazon x120g.</t>
  </si>
  <si>
    <t>Conejo ROCKLETS x110g. xu.</t>
  </si>
  <si>
    <t>Chocolate ARCOR Joystick Leche con Confites x125g.</t>
  </si>
  <si>
    <t>Gallinita FELFORT Blanco x38g.</t>
  </si>
  <si>
    <t>Gallinita FELFORT Leche x38g.</t>
  </si>
  <si>
    <t>Huevito AGUILA 60% Cacao x60u. x8g.</t>
  </si>
  <si>
    <t>Huevo AGUILA D'or x200g.</t>
  </si>
  <si>
    <t>Huevo ÁGUILA Semiamargo 60% Cacao x115g.</t>
  </si>
  <si>
    <t>Huevo ALTEZA x22g.</t>
  </si>
  <si>
    <t>Huevo ALTEZA x45gr.</t>
  </si>
  <si>
    <t>Huevo ARCOR Milk ''Dinos Race'' x140g.</t>
  </si>
  <si>
    <t>Huevo ARCOR MILK Unicornio con Sorpresa x140g.</t>
  </si>
  <si>
    <t>Huevitos ARCOR Milk x60u. x8g.</t>
  </si>
  <si>
    <t>Huevo BON O BON Blanco Exhibidor x20g.</t>
  </si>
  <si>
    <t>Huevo BON O BON Leche Exhibidor x20g.</t>
  </si>
  <si>
    <t>Huevo BON O BON Blanco x110g.</t>
  </si>
  <si>
    <t>Huevo BON O BON Leche x110g.</t>
  </si>
  <si>
    <t>Huevo BON O BON Leche Con Cereales x10u. x7,8g.</t>
  </si>
  <si>
    <t>Huevo BON O BON Leche x210g.</t>
  </si>
  <si>
    <t>Huevo BON O BON Leche x55g.</t>
  </si>
  <si>
    <t>Huevos BON O BON Display x30u.</t>
  </si>
  <si>
    <t>Huevitos BON O BON x60u. x7,8g.</t>
  </si>
  <si>
    <t>Huevo BONAFIDE Carezza x20u. x8,4g.</t>
  </si>
  <si>
    <t>Huevo CABSHA x115g.</t>
  </si>
  <si>
    <t>Huevo Cabsha x60u. x8g.</t>
  </si>
  <si>
    <t>Huevo COFLER BLOCK Exhibidor x26g.</t>
  </si>
  <si>
    <t>Huevo COFLER BLOCK Miti-Miti x170g.</t>
  </si>
  <si>
    <t>Huevo Cofler BLOCK x1kg.</t>
  </si>
  <si>
    <t>Huevito COFLER BLOCK x60u. x7,8g.</t>
  </si>
  <si>
    <t>HUEVO COFLER BLOCKx56g(24)</t>
  </si>
  <si>
    <t>Huevo COFLER ''Un Sin Fin De Tentación'' x428g.</t>
  </si>
  <si>
    <t>Huevo FELFORT Paragüitas x200gr.</t>
  </si>
  <si>
    <t>Huevo FERRERO ROCHER Pascua x365g.</t>
  </si>
  <si>
    <t>Huevo FERRERO ROCHER Pascua x225g.</t>
  </si>
  <si>
    <t>FERRERO ROCHER Huevo + Bombones x137,5g.</t>
  </si>
  <si>
    <t>Huevo De Pascuas FULL MANI Leche y Maní Bañados En Chocolate x100g.</t>
  </si>
  <si>
    <t>Huevo De Pascuas FULL MANI Leche y Maní Bañados En Chocolate x45g.</t>
  </si>
  <si>
    <t>Huevo De Pascuas MANTECOL Con Bocadito x200g.</t>
  </si>
  <si>
    <t>Huevo De Pascuas MANTECOL Con Confites x12u. x22g.</t>
  </si>
  <si>
    <t>Huevo MECANO Blanco Bolsa x20u. x9g.</t>
  </si>
  <si>
    <t>Huevo MECANO Bolsa x20u. x9g.</t>
  </si>
  <si>
    <t>Huevo MECANO x115g.</t>
  </si>
  <si>
    <t>Huevo NUGATON Blanco x177g.</t>
  </si>
  <si>
    <t>Huevo NUGATON Blanco x91g.</t>
  </si>
  <si>
    <t>Huevo NUGATON Leche x177g.</t>
  </si>
  <si>
    <t>Huevo NUGATON Leche x91g.</t>
  </si>
  <si>
    <t>Huevitos TOFI x10u. x8,4g.</t>
  </si>
  <si>
    <t>Huevo ROCKLETS Pop Up x110g.</t>
  </si>
  <si>
    <t>Huevo SAPITO Leche x30u. x56g.</t>
  </si>
  <si>
    <t>Huevo De Pascuas TODDY Con Confites x12u. x22g.</t>
  </si>
  <si>
    <t>Huevo TODDY Leche Con Chips x126g.</t>
  </si>
  <si>
    <t>Huevo TOFI x115g.</t>
  </si>
  <si>
    <t>Huevo TOFI x60u. x8,4g.</t>
  </si>
  <si>
    <t>Huevo De Pascuas Leche Con Bombones de Dulce de Leche x152g.</t>
  </si>
  <si>
    <t>Huevo VIZZIO 62% Cacao x148g.</t>
  </si>
  <si>
    <t>Huevo VIZZIO Chocolate Con Leche y Maní x200g.</t>
  </si>
  <si>
    <t>Huevo VIZZIO x167g.</t>
  </si>
  <si>
    <t>Huevo VIZZIO x87g.</t>
  </si>
  <si>
    <t>Huevo de Pascuas GEORGALOS con Bombones x145g.</t>
  </si>
  <si>
    <t>Huevo de Pascuas GEORGALOS con Bombones x75g.</t>
  </si>
  <si>
    <t>Mini Conejitos BONAFIDE x50u. x3,5g</t>
  </si>
  <si>
    <t>Mini Huevo FELFORT con Tatuajes 25u. x10g.</t>
  </si>
  <si>
    <t>Mini Huevos BONAFIDE Rellenos x40u. x8,4g.</t>
  </si>
  <si>
    <t>Mini Huevos GEORGALOS Display x12u. x22g.</t>
  </si>
  <si>
    <t xml:space="preserve">AUTOS </t>
  </si>
  <si>
    <t>Auto Transformable Aguila xu.</t>
  </si>
  <si>
    <t>Bracitos Tortuguitas Inflables xu.</t>
  </si>
  <si>
    <t>Calesita Renata Rana Didactica xu.</t>
  </si>
  <si>
    <t>DURAVIT Jeep Mini xu.</t>
  </si>
  <si>
    <t>POPPI SQUEEZE Unicornio xu.</t>
  </si>
  <si>
    <t>Set Vehiculo DURAVIT Camion Retro y Frontal xu.</t>
  </si>
  <si>
    <t>Set Vehiculo DURAVIT Camion Mini Frontal y Retro Infantil xu.</t>
  </si>
  <si>
    <t>Vehiculo a Friccion Policia Burbuja xu.</t>
  </si>
  <si>
    <t>Vehiculo a Friccion Burbuja Chico xu.</t>
  </si>
  <si>
    <t>Vehiculo DURAVIT Camion Mini Frontal Infantil xu.</t>
  </si>
  <si>
    <t>Vehiculo DURAVIT Camion Retro Mini Infantil xu.</t>
  </si>
  <si>
    <t>Vehiculo RUEDA LIBRE Camion Escolar xu.</t>
  </si>
  <si>
    <t>Vehiculo Rueda Libre Camion Mezclador xu.</t>
  </si>
  <si>
    <t>Vehiculo WELLY Aston Martin V12 Vantage Rojo xu.</t>
  </si>
  <si>
    <t>Vehiculo WELLY Audi Q3 Naranja xu.</t>
  </si>
  <si>
    <t>Vehiculo WELLY Cadillac Escalade Blanco Crema xu.</t>
  </si>
  <si>
    <t>Vehiculo WELLY Chevrolet Silverado Blanco xu.</t>
  </si>
  <si>
    <t>Vehiculo WELLY Ford F150 Cabina Regular Rojo xu.</t>
  </si>
  <si>
    <t>Vehiculo WELLY Ford Mustang GT Rojo xu.</t>
  </si>
  <si>
    <t>Vehiculo WELLY Ford ThunderBird Rojo xu.</t>
  </si>
  <si>
    <t>Vehiculo WELLY jaguar 2010 XJ Gris Plata xu.</t>
  </si>
  <si>
    <t>Vehiculo WELLY Jaguar F-Type Coupe Blanco xu.</t>
  </si>
  <si>
    <t>Vehiculo WELLY Kia Picanto Celeste xu.</t>
  </si>
  <si>
    <t>Vehiculo WELLY Mini Copper 1300 Blanco Crema xu.</t>
  </si>
  <si>
    <t>Vehiculo WELLY OldsMobile 442 Celeste xu.</t>
  </si>
  <si>
    <t>Vehiculo WELLY Peugeot 504 1975 Celeste xu.</t>
  </si>
  <si>
    <t>Vehiculo WELLY Porsche 911 GT3 RS Blanco xu.</t>
  </si>
  <si>
    <t>Vehiculo WELLY Volkswagen Beetle Rojo xu.</t>
  </si>
  <si>
    <t>Vehiculo WELLY Volkswagen Bus T2 Naranja xu.</t>
  </si>
  <si>
    <t>Vehiculo Blocky Bomberos 2 xu.</t>
  </si>
  <si>
    <t>Vehiculo DURAVIT Ambulancia Mini xu.</t>
  </si>
  <si>
    <t>Vehiculo DURAVIT F1 Mini xu.</t>
  </si>
  <si>
    <t>Vehiculo DURAVIT Barco Flotador xu.</t>
  </si>
  <si>
    <t>Vehiculo DURAVIT Bombero xu.</t>
  </si>
  <si>
    <t>Vehiculo DURAVIT Camion Mini Frontal xu.</t>
  </si>
  <si>
    <t>Vehiculo DURAVIT Camion Retro Mini xu.</t>
  </si>
  <si>
    <t>Vehiculo DURAVIT Camión Volcador</t>
  </si>
  <si>
    <t>Vehiculo DURAVIT Cochecito De Paseo xu.</t>
  </si>
  <si>
    <t>Vehiculo DURAVIT Escarabajo xu.</t>
  </si>
  <si>
    <t>Vehiculo DURAVIT Mini Bombero</t>
  </si>
  <si>
    <t>Vehiculo DURAVIT Mini Camion Retro Infantil</t>
  </si>
  <si>
    <t>vehiculo DURAVIT SUV Mini Infantil xu.</t>
  </si>
  <si>
    <t>Vehiculo DURAVIT Trailer Fantasy Retro xu.</t>
  </si>
  <si>
    <t>Vehiculo DURAVIT Trailer Retro xu.</t>
  </si>
  <si>
    <t>Vehiculo EMCO Pocket Morphers Transformable xu.</t>
  </si>
  <si>
    <t>Vehiculo HOT WHEELS xu.</t>
  </si>
  <si>
    <t>Vehiculo RUEDA LIBRE Camion Recolector xu.</t>
  </si>
  <si>
    <t>Vehiculo RUEDA LIBRE Camion Volcador xu.</t>
  </si>
  <si>
    <t>Vehiculos Bloques De Policia x150pzs. xu.</t>
  </si>
  <si>
    <t xml:space="preserve">JUEGOS DE MESA </t>
  </si>
  <si>
    <t>Carpeta OFICIO 3 Solapas Dino xu.</t>
  </si>
  <si>
    <t>Fabrica de Rompecabezas UNIESCO Monsters xu.</t>
  </si>
  <si>
    <t>Juego De Cartas BONTUS Arma Palabras xu.</t>
  </si>
  <si>
    <t>Juego De Cartas BONTUS Verdad o Consecuencia xu.</t>
  </si>
  <si>
    <t>Juego de Cartas MATTEL Dos xu.</t>
  </si>
  <si>
    <t>Juego De Cartas RUIBAL Napies y Fichas Con Estcuhe xu.</t>
  </si>
  <si>
    <t>Juego de Mesa RUIBAL Uno xu.</t>
  </si>
  <si>
    <t>Juego De Mesa Bingo Lotto xu.</t>
  </si>
  <si>
    <t>Juego De Mesa 707 GAMES Decifra El Codigo xu.</t>
  </si>
  <si>
    <t>Juego De Mesa Mini Basket xu.</t>
  </si>
  <si>
    <t>Juego De Mesa Mini Futbol xu.</t>
  </si>
  <si>
    <t>Juego de Mesa RUIBAL Glu Glu Primero Cubos xu.</t>
  </si>
  <si>
    <t>Juego de Mesa RUIBAL Royal Ludo xu.</t>
  </si>
  <si>
    <t>Juego DON RASTRILLO Domino xu.</t>
  </si>
  <si>
    <t>Juego Jenga ARTOYS x54pzs xu.</t>
  </si>
  <si>
    <t>Juego Palitos Chinos Cobras de Shangai xu.</t>
  </si>
  <si>
    <t>Metegol A Todo Gol xu.</t>
  </si>
  <si>
    <t>Rompecabezas UNIESCO Acuario x240pzs.</t>
  </si>
  <si>
    <t>Rompecabezas ARTBOX x100pzs. xu.</t>
  </si>
  <si>
    <t>Rompecabezas Circular UNIESCO Abecedario xu.</t>
  </si>
  <si>
    <t>Rompecabezas Circular UNIESCO Argentina xu.</t>
  </si>
  <si>
    <t>Rompecabezas Circular UNIESCO Fantasy xu.</t>
  </si>
  <si>
    <t>Rompecabezas Circular UNIESCO Safari xu.</t>
  </si>
  <si>
    <t>Rompecabezas UNIESCO City x240pzs.</t>
  </si>
  <si>
    <t>Rompecabezas UNIESCO Dino x240pzs.</t>
  </si>
  <si>
    <t>Rompecabezas UNIESCO Globos x240pzs.</t>
  </si>
  <si>
    <t>Rompecabezas UNIESCO Mundo x240pzs.</t>
  </si>
  <si>
    <t>Rompecabezas UNIESCO Piratas x48pzs.</t>
  </si>
  <si>
    <t>Rompecabezas UNIESCO Plaza x48pzs.</t>
  </si>
  <si>
    <t xml:space="preserve">MASAS Y CONSTRUCCIÓN </t>
  </si>
  <si>
    <t>BLOCKY Doy Pack x100pzs. Basicas</t>
  </si>
  <si>
    <t>DURAVIT Balde + Accesorios xu.</t>
  </si>
  <si>
    <t>DURAVIT Balde Bloques x29pzs.</t>
  </si>
  <si>
    <t>DURAVIT Balde + Accesorios Canasta xu.</t>
  </si>
  <si>
    <t>DURAVIT Baldecitos Didácticos xu.</t>
  </si>
  <si>
    <t>DURAVIT De Memoria Primera Infancia x50pzs.</t>
  </si>
  <si>
    <t>DURAVIT Moldes Playa + Pala xu.</t>
  </si>
  <si>
    <t>DURAVIT Moledes Playa 2 xu.</t>
  </si>
  <si>
    <t>DURAVIT Moldes Playa xu.</t>
  </si>
  <si>
    <t>DURAVIT Set De Herramientas xu.</t>
  </si>
  <si>
    <t>DURAVIT Valija Mini Blocks x29pzs.</t>
  </si>
  <si>
    <t>Juego ANTEX Abrick Bolson x40pzs. xu.</t>
  </si>
  <si>
    <t>Juego ANTEX Abrick Bolson x70pzs. xu.</t>
  </si>
  <si>
    <t>Juego Pelota Boing Ball xu.</t>
  </si>
  <si>
    <t>Juego SUMMER FUN Tenis Playero</t>
  </si>
  <si>
    <t>Masa SUPER DOUGH Estuche x4u.</t>
  </si>
  <si>
    <t>Vehiculo Armable GUN STRIKE Bloques Cuatricilo xu.</t>
  </si>
  <si>
    <t>Vehiculos Armable Ladrillos Patrulla xu.</t>
  </si>
  <si>
    <t xml:space="preserve">NIÑOS </t>
  </si>
  <si>
    <t>Cochecito de Bebe Para Muñecas xu.</t>
  </si>
  <si>
    <t>Cupcakes HASCHEL TOYS Princesas Perfumadas xu.</t>
  </si>
  <si>
    <t>Esfera ZURU 5 Surprise Nene xu.</t>
  </si>
  <si>
    <t>Juego DURAVIT Bowling xu.</t>
  </si>
  <si>
    <t>Juego DURAVIT Te Mi Cocina x25pzs. xu.</t>
  </si>
  <si>
    <t>Juego DURAVIT Te Mi Cocina x26pzs. xu.</t>
  </si>
  <si>
    <t>Juego Varita Magica xu.</t>
  </si>
  <si>
    <t>Kit De Doctor xu.</t>
  </si>
  <si>
    <t>Kit Diseña Tus Brazaletes xu.</t>
  </si>
  <si>
    <t>Mini Cupcakes Ositos Perfumados xu.</t>
  </si>
  <si>
    <t>Muñeca Cupcakes Bears xu.</t>
  </si>
  <si>
    <t>Muñeca De Peluche 10'' Color Rosa Claro xu.</t>
  </si>
  <si>
    <t>Muñeca Flower Surprise xu.</t>
  </si>
  <si>
    <t>Muñeca Lol Opp xu.</t>
  </si>
  <si>
    <t>Muñeco Lost Kitties Blin Box xu.</t>
  </si>
  <si>
    <t>Muñecos FLEXFORCE Luchadores xu.</t>
  </si>
  <si>
    <t>Peluche MY LITTLE PONY de Mar xu.</t>
  </si>
  <si>
    <t>Peluche Coleccionable Foodie Roos Mini xu.</t>
  </si>
  <si>
    <t>Peluche SOUL DISNEY xu.</t>
  </si>
  <si>
    <t>Pizarra Magica DRAWING BOARD Ovalada Chica xu.</t>
  </si>
  <si>
    <t>Pizarra Magica DRAWING BOARD Mediana Color xu.</t>
  </si>
  <si>
    <t>Pote Sorpresa Pop A Toys xu.</t>
  </si>
  <si>
    <t>Revolver ASSAULT Grande Con Sonido xu.</t>
  </si>
  <si>
    <t>Set DURAVIT Carrito De Supermercado xu.</t>
  </si>
  <si>
    <t>Set DURAVIT Gira Bola xu.</t>
  </si>
  <si>
    <t>Set DURAVIT Mi Cocina con Frutas y Verduras xu.</t>
  </si>
  <si>
    <t>Set DURAVIT Mi Cocina x33pzs. xu.</t>
  </si>
  <si>
    <t>Set para Armar Bijou xu.</t>
  </si>
  <si>
    <t>Mascota SILLY SQUEAKS Boogie xu.</t>
  </si>
  <si>
    <t>Mascota SILLY SQUEAKS Flops xu.</t>
  </si>
  <si>
    <t>Mascota SILLY SQUEAKS Poof xu.</t>
  </si>
  <si>
    <t>Mascota SILLY SQUEAKS Slurps xu.</t>
  </si>
  <si>
    <t>Mascota SILLY SQUEAKS Tippy xu.</t>
  </si>
  <si>
    <t>Mascota SILLY SQUEAKS Tisker xu.</t>
  </si>
  <si>
    <t>Mascota SILLY SQUEAKS Tubbers xu.</t>
  </si>
  <si>
    <t>Slime XTREME GLITTERZ xu.</t>
  </si>
  <si>
    <t>TANGLE 104F CLASSICxu.(25-100)</t>
  </si>
  <si>
    <t>Yoyo Ojo De Zoombie xu.</t>
  </si>
  <si>
    <t xml:space="preserve">AIRE LIBRE </t>
  </si>
  <si>
    <t>Antiparras BESTWAY 3 Colores xu.</t>
  </si>
  <si>
    <t>Barco A Friccion 21x17x7cm. xu.</t>
  </si>
  <si>
    <t>Lanzador De Agua SPLASH WATER Pump x40cm.</t>
  </si>
  <si>
    <t>Chaleco Salvavidas Inflable 46x42cm. xu.</t>
  </si>
  <si>
    <t>Colchoneta Inlfable BESTWAY 183x69cm xu.</t>
  </si>
  <si>
    <t>Disco Volador 10'' xu.</t>
  </si>
  <si>
    <t>Disco Volador 6'' xu.</t>
  </si>
  <si>
    <t>Inflable WHAN Limon xu.</t>
  </si>
  <si>
    <t>Iflable WHAN Sandia xu.</t>
  </si>
  <si>
    <t>Inflables BESTWAY Bracitos Delfines xu.</t>
  </si>
  <si>
    <t>Inflables BEASTWAY Bracitos xu.</t>
  </si>
  <si>
    <t>Juego DURAVIT Balde con Molinete xu.</t>
  </si>
  <si>
    <t>Juego Lanza Pelota xu.</t>
  </si>
  <si>
    <t>Lanzador De Agua 25 x 5 cm.</t>
  </si>
  <si>
    <t>Lanzador De Agua boca Juniors xu.</t>
  </si>
  <si>
    <t>Lanzador De Agua RIVER PLATE xu.</t>
  </si>
  <si>
    <t>Lanzador Helicoptero Policia xu.</t>
  </si>
  <si>
    <t>Pelota de Playa BEASTWAY xu.</t>
  </si>
  <si>
    <t>Pistola de Agua Max Power xu.</t>
  </si>
  <si>
    <t>Pistola de Agua WATER GUN Chica xu.</t>
  </si>
  <si>
    <t>Pistola Lanzadora de Autos xu.</t>
  </si>
  <si>
    <t>Pistola WATER PUMP Lanza Agua x31cm xu.</t>
  </si>
  <si>
    <t>Regadera DURAVIT xu.</t>
  </si>
  <si>
    <t>Salvavidas WHAN Dona Chocolate xu.</t>
  </si>
  <si>
    <t>Set Balde con Pala y Rastrillo xu.</t>
  </si>
  <si>
    <t>Set DURAVIT Balde x4pzs. xu.</t>
  </si>
  <si>
    <t>Set DURAVIT Balde + Accesorios con Tapa xu.</t>
  </si>
  <si>
    <t>Set DURAVIT Balde + Accesorios xu.</t>
  </si>
  <si>
    <t>Set DURAVIT Balde + Accesorios x7pzs. xu.</t>
  </si>
  <si>
    <t xml:space="preserve">INFANTILES </t>
  </si>
  <si>
    <t>ANTEX Oso Polo xu.</t>
  </si>
  <si>
    <t>Aro de Basquet BESTWAY xu.</t>
  </si>
  <si>
    <t>Bey Blade Micro HASBRO xu.</t>
  </si>
  <si>
    <t>BIMBI Apilable xu.</t>
  </si>
  <si>
    <t>Bimbi Estimulacion Temprana xu.</t>
  </si>
  <si>
    <t>BIMBI Tren Didactico xu.</t>
  </si>
  <si>
    <t>Bolsa BATH TIME 4 Pelotas Surtidas Chicas .(Futból,Basquet,Rugby,Tenis)</t>
  </si>
  <si>
    <t>BONTUS Arma Oraciones xu.</t>
  </si>
  <si>
    <t>Caja de Herramientas xu.</t>
  </si>
  <si>
    <t>Camion RIVA TRUCK Calesita xu.</t>
  </si>
  <si>
    <t>Cinturon de Herramientas xu.</t>
  </si>
  <si>
    <t>DURAVIT Bolso Balde Mediano Completo xu.</t>
  </si>
  <si>
    <t>DURAVIT Puzzle Bombero x25pzs.</t>
  </si>
  <si>
    <t>DURAVIT Puzzle Arca De Noe x25pzs.</t>
  </si>
  <si>
    <t>DURAVIT Set De Golf xu.</t>
  </si>
  <si>
    <t>DURAVIT Set Didáctico xu.</t>
  </si>
  <si>
    <t>DURAVIT Vagón Primeras Formas xu.</t>
  </si>
  <si>
    <t>Fast Food Hamburguesa xu.</t>
  </si>
  <si>
    <t>Hydro Force xu.</t>
  </si>
  <si>
    <t>Juego Bimbi Disney Mickey Apilable x10pzs. xu.</t>
  </si>
  <si>
    <t>Juego De Baño KAICHI Pez Nadador xu.</t>
  </si>
  <si>
    <t>Juego De Baño KAICHI Rana Nadadora xu.</t>
  </si>
  <si>
    <t>Juego de Mate Calesita con Bandeja xu.</t>
  </si>
  <si>
    <t>Juego DURAVIT Primeras Formas xu.</t>
  </si>
  <si>
    <t>Juego DURAVIT Primeros Numeros x11pzs. xu</t>
  </si>
  <si>
    <t>Juego Xilofon Chico xu.</t>
  </si>
  <si>
    <t>Kit CHARM U + Pulseras Dijes xu.</t>
  </si>
  <si>
    <t>Kit Mediano Herramientas Calesita xu.</t>
  </si>
  <si>
    <t>Lavadero de Autos Car Wash xu.</t>
  </si>
  <si>
    <t>Libro de Aprendizaje HAP-P-KID xu.</t>
  </si>
  <si>
    <t>Llave Parlante HAP-P-KID xu.</t>
  </si>
  <si>
    <t>MACHINES STUDIO Mini Micro xu.</t>
  </si>
  <si>
    <t>Mini Basquet De Mesa xu.</t>
  </si>
  <si>
    <t>Muñeca EVI Pony xu.</t>
  </si>
  <si>
    <t>Muñeca Little Corner xu.</t>
  </si>
  <si>
    <t>Muñeco Monstruo CREEPZEEZ Surtido xu.</t>
  </si>
  <si>
    <t>My Precious Pet xu.</t>
  </si>
  <si>
    <t>Peces Nadadores Buscando a Dory xu.</t>
  </si>
  <si>
    <t>Pelota de Futbol Nº5 Champion Pro xu.</t>
  </si>
  <si>
    <t>Pelota de Futbol Nº5 Copa xu.</t>
  </si>
  <si>
    <t>Pelota de Futbol Nº5 Replay xu.</t>
  </si>
  <si>
    <t>Pelota De Goma Chica Con Sonido xu.</t>
  </si>
  <si>
    <t>Pelota De Goma Grande Con Sonido xu.</t>
  </si>
  <si>
    <t>Pianito Elefante para Bebe con Luz y Sonido xu.</t>
  </si>
  <si>
    <t>Pista VINTAGE TRAIN con Luz y Sonido x13pzs. xu.</t>
  </si>
  <si>
    <t>Pistola Lanza Discos xu.</t>
  </si>
  <si>
    <t>Pistola SPINNING TOP Lanza Discos xu.</t>
  </si>
  <si>
    <t>POWER SLIME Maxi Fluo xu.</t>
  </si>
  <si>
    <t>POWER SLIME Super Muelas xu.</t>
  </si>
  <si>
    <t>Robot POCKET TITANS Coleccionable xu.</t>
  </si>
  <si>
    <t>Set BLOCKY Fantasia 1 x105pzs. xu.</t>
  </si>
  <si>
    <t>Set BLOCKY Futbol 1 x95pzs. xu.</t>
  </si>
  <si>
    <t>Set BLOCKY Super Policias x70pzs. xu.</t>
  </si>
  <si>
    <t>Set Corona De Princesa 2 xu.</t>
  </si>
  <si>
    <t>Set Corona De Princesa xu.</t>
  </si>
  <si>
    <t>Set De Animales En Blister x8u.</t>
  </si>
  <si>
    <t>Set De Doctora xu.</t>
  </si>
  <si>
    <t>Set De Policía Mini xu.</t>
  </si>
  <si>
    <t>Set Maquillaje Infantil Unicornio Pastel con Glitter xu.</t>
  </si>
  <si>
    <t>Set Mi Primer Taller Valija xu.</t>
  </si>
  <si>
    <t>Set RASTI Autos y Camiones x50pzs. xu.</t>
  </si>
  <si>
    <t>Squishy Ball Pro xu.</t>
  </si>
  <si>
    <t>Super Arco Lanza Dardos xu.</t>
  </si>
  <si>
    <t>Antiparras SUPER COOL xu.</t>
  </si>
  <si>
    <t>Super Dough Fun Pack 4</t>
  </si>
  <si>
    <t>Super POWER SLIME Sorpresa Y Aroma x220g.</t>
  </si>
  <si>
    <t>Telefono Parlante HAP-P-KID xu.</t>
  </si>
  <si>
    <t>Vaca Didactica C/Luz y Sonido</t>
  </si>
  <si>
    <t>Vehiculo Cocodrilo Junior Con Encastre xu.</t>
  </si>
  <si>
    <t>Vehiculo DURAVIT Mini Camion con Auto xu.</t>
  </si>
  <si>
    <t>Vehiculo WEEBLES con Figuras xu.</t>
  </si>
  <si>
    <t>Zapatitos De Princesa xu.</t>
  </si>
  <si>
    <t>PROVEEDORES</t>
  </si>
  <si>
    <t>RUBROS</t>
  </si>
  <si>
    <t>CATEGORÍAS</t>
  </si>
  <si>
    <t>16 OUNCES +58 CCS</t>
  </si>
  <si>
    <t>AGUAS Y SABORIZADAS</t>
  </si>
  <si>
    <t>ALFAJORES</t>
  </si>
  <si>
    <t>AMARGOS</t>
  </si>
  <si>
    <t>BANYLAC</t>
  </si>
  <si>
    <t>CAPILARES</t>
  </si>
  <si>
    <t>FIAMBRERIA</t>
  </si>
  <si>
    <t>CARAMELOS</t>
  </si>
  <si>
    <t>FRIGOR</t>
  </si>
  <si>
    <t>CERVEZAS</t>
  </si>
  <si>
    <t>INTERNOS</t>
  </si>
  <si>
    <t>CHICLES</t>
  </si>
  <si>
    <t>GRANJA MAYORISTA</t>
  </si>
  <si>
    <t>CHOCOLATES</t>
  </si>
  <si>
    <t>PANADERIA</t>
  </si>
  <si>
    <t>CHUPETINES</t>
  </si>
  <si>
    <t>COCKTELERIA</t>
  </si>
  <si>
    <t>LA PAULINA</t>
  </si>
  <si>
    <t>COMBOS Y PROMOCIONES</t>
  </si>
  <si>
    <t>VARIOS</t>
  </si>
  <si>
    <t>CONDIMENTOS</t>
  </si>
  <si>
    <t>CONGELADOS</t>
  </si>
  <si>
    <t>CUIDADO PERSONAL</t>
  </si>
  <si>
    <t>DESCARTABLES</t>
  </si>
  <si>
    <t>ELECTRONICOS</t>
  </si>
  <si>
    <t>EMPACADO</t>
  </si>
  <si>
    <t>ENDULZANTES</t>
  </si>
  <si>
    <t>ENERGIZANTES</t>
  </si>
  <si>
    <t>ENLATADOS Y CONSERVAS</t>
  </si>
  <si>
    <t>FIAMBRES</t>
  </si>
  <si>
    <t>GALLETAS Y BIZCOCHOS</t>
  </si>
  <si>
    <t>PROMOS BURGUER</t>
  </si>
  <si>
    <t>GASEOSAS</t>
  </si>
  <si>
    <t>GOMITAS Y MALVAVISCOS</t>
  </si>
  <si>
    <t>GRANOS, CEREALES Y SEMILLAS</t>
  </si>
  <si>
    <t>TEQUEROCK</t>
  </si>
  <si>
    <t>GRAVADOS</t>
  </si>
  <si>
    <t>TOVAREÑO-VENEBATOS</t>
  </si>
  <si>
    <t>HARINAS, PASTAS Y ARROZ</t>
  </si>
  <si>
    <t>HIGIENE FEMENINA</t>
  </si>
  <si>
    <t>HIGIENE PERSONAL</t>
  </si>
  <si>
    <t>HOGAR</t>
  </si>
  <si>
    <t>HUEVOS</t>
  </si>
  <si>
    <t>INFUSIONES</t>
  </si>
  <si>
    <t>JUGOS</t>
  </si>
  <si>
    <t>JUGOS EN POLVO</t>
  </si>
  <si>
    <t>JUGUETES</t>
  </si>
  <si>
    <t>LACTEOS</t>
  </si>
  <si>
    <t>LAVADO</t>
  </si>
  <si>
    <t>LEVADURA</t>
  </si>
  <si>
    <t>LIBRERIA</t>
  </si>
  <si>
    <t>LICORES Y APERITIVOS</t>
  </si>
  <si>
    <t>LIMPIEZA</t>
  </si>
  <si>
    <t>MISCELANEOS</t>
  </si>
  <si>
    <t>NAVIDAD</t>
  </si>
  <si>
    <t>NO GRAVADOS</t>
  </si>
  <si>
    <t>OBLEAS, BARRAS Y TURRONES</t>
  </si>
  <si>
    <t>PANES</t>
  </si>
  <si>
    <t>PASTAS</t>
  </si>
  <si>
    <t>PASTAS FRESCAS</t>
  </si>
  <si>
    <t>PASTILLAS</t>
  </si>
  <si>
    <t>PESABLE</t>
  </si>
  <si>
    <t>PETACAS</t>
  </si>
  <si>
    <t>POSTRES</t>
  </si>
  <si>
    <t>PRECOCIDOS</t>
  </si>
  <si>
    <t>QUESOS</t>
  </si>
  <si>
    <t>REPOSTERIA</t>
  </si>
  <si>
    <t>RON Y WHISKY</t>
  </si>
  <si>
    <t>SALSAS Y ADEREZOS</t>
  </si>
  <si>
    <t>SIDRAS Y ESPUMANTES</t>
  </si>
  <si>
    <t>SNACKS</t>
  </si>
  <si>
    <t>TABACOS</t>
  </si>
  <si>
    <t>VINOS</t>
  </si>
  <si>
    <t>VODKA Y GIN</t>
  </si>
  <si>
    <t>HELADOS</t>
  </si>
  <si>
    <t>BEBES</t>
  </si>
  <si>
    <t>PASCUAS</t>
  </si>
  <si>
    <t>CodigoProveedor</t>
  </si>
  <si>
    <t>SKU</t>
  </si>
  <si>
    <t>PLU</t>
  </si>
  <si>
    <t>P. Compra</t>
  </si>
  <si>
    <t>IVA</t>
  </si>
  <si>
    <t>ImpInt</t>
  </si>
  <si>
    <t>Bulto</t>
  </si>
  <si>
    <t>UnidFact</t>
  </si>
  <si>
    <t>CostoFlete</t>
  </si>
  <si>
    <t>Util</t>
  </si>
  <si>
    <t>Precio2</t>
  </si>
  <si>
    <t>ControlStk</t>
  </si>
  <si>
    <t>Minimo</t>
  </si>
  <si>
    <t>Maximo</t>
  </si>
  <si>
    <t>Categoria</t>
  </si>
  <si>
    <t>Marca</t>
  </si>
  <si>
    <t>PorKg</t>
  </si>
  <si>
    <t>CantidadEti</t>
  </si>
  <si>
    <t>Pedido</t>
  </si>
  <si>
    <t>Total Pedido</t>
  </si>
  <si>
    <t>Ingresos</t>
  </si>
  <si>
    <t>Salidas</t>
  </si>
  <si>
    <t>AlertaVencimiento</t>
  </si>
  <si>
    <t>DiasVenc</t>
  </si>
  <si>
    <t>AlertaFechaVenc</t>
  </si>
  <si>
    <t>Oferta</t>
  </si>
  <si>
    <t>StockOferta</t>
  </si>
  <si>
    <t>OfertaDesde</t>
  </si>
  <si>
    <t>OfertaHasta</t>
  </si>
  <si>
    <t>Precio10</t>
  </si>
  <si>
    <t>Precio_fijo</t>
  </si>
  <si>
    <t>Anulado</t>
  </si>
  <si>
    <t>IB</t>
  </si>
  <si>
    <t>UnidadEti</t>
  </si>
  <si>
    <t>NO</t>
  </si>
  <si>
    <t>SI</t>
  </si>
  <si>
    <t>S/MARCA</t>
  </si>
  <si>
    <t>Unidad</t>
  </si>
  <si>
    <t>01034</t>
  </si>
  <si>
    <t>4171</t>
  </si>
  <si>
    <t>POTE NATURAL 25CC (SALSA)</t>
  </si>
  <si>
    <t>7971</t>
  </si>
  <si>
    <t>TAPA POTE NATURAL 25CC (SALSA)</t>
  </si>
  <si>
    <t>5045</t>
  </si>
  <si>
    <t>ACEITUNAS VERDES CON CAROZO</t>
  </si>
  <si>
    <t>DELICIAS RIOJANAS</t>
  </si>
  <si>
    <t>Kg/Lts</t>
  </si>
  <si>
    <t>5046</t>
  </si>
  <si>
    <t>ACEITUNAS VERDES RELLENAS MORRON</t>
  </si>
  <si>
    <t>5047</t>
  </si>
  <si>
    <t>ACEITUNAS VERDES SIN CAROZO</t>
  </si>
  <si>
    <t>5022</t>
  </si>
  <si>
    <t>ADOBO AHUMADO LA SAZON 180 GR</t>
  </si>
  <si>
    <t>LA SAZON</t>
  </si>
  <si>
    <t>5023</t>
  </si>
  <si>
    <t>ADOBO LA SAZON 180 GR</t>
  </si>
  <si>
    <t>7791675908922</t>
  </si>
  <si>
    <t>ALCAPARRAS</t>
  </si>
  <si>
    <t>CASTELL</t>
  </si>
  <si>
    <t>7795236000049</t>
  </si>
  <si>
    <t>ANCHOAS EN ACEITE</t>
  </si>
  <si>
    <t>MARASCHI</t>
  </si>
  <si>
    <t>7791351131194</t>
  </si>
  <si>
    <t>AZAFRAN EL CONQUISTADOR</t>
  </si>
  <si>
    <t>EL CONQUISTADOR</t>
  </si>
  <si>
    <t>5024</t>
  </si>
  <si>
    <t>BOCADILLO DE GUAYABA ARTESANAL</t>
  </si>
  <si>
    <t>5041</t>
  </si>
  <si>
    <t>CACHAPAS EL INDIO</t>
  </si>
  <si>
    <t>EL INDIO</t>
  </si>
  <si>
    <t>5038</t>
  </si>
  <si>
    <t>CASABE</t>
  </si>
  <si>
    <t>ÑA NERIS</t>
  </si>
  <si>
    <t>78894001288</t>
  </si>
  <si>
    <t>CATALINAS TODO CASERO</t>
  </si>
  <si>
    <t>TODO CASERO</t>
  </si>
  <si>
    <t>5026</t>
  </si>
  <si>
    <t>CHEEZ WHIX GRANDE</t>
  </si>
  <si>
    <t>CHEEZ WIX</t>
  </si>
  <si>
    <t>5027</t>
  </si>
  <si>
    <t>CHEEZ WHIX PEQUEÑO</t>
  </si>
  <si>
    <t>5014</t>
  </si>
  <si>
    <t>CHICHARRON NATURAL</t>
  </si>
  <si>
    <t>PORKITOS</t>
  </si>
  <si>
    <t>5015</t>
  </si>
  <si>
    <t>CHICHARRON PICANTE</t>
  </si>
  <si>
    <t>5016</t>
  </si>
  <si>
    <t>CHIMO EL LLANERITO 20 GR</t>
  </si>
  <si>
    <t>EL LLANERITO</t>
  </si>
  <si>
    <t>5006</t>
  </si>
  <si>
    <t>CHULETA DE CERDO AHUMADA</t>
  </si>
  <si>
    <t>7702011110800</t>
  </si>
  <si>
    <t>CHUPETIN BON BON BUM</t>
  </si>
  <si>
    <t>BON BON BUM</t>
  </si>
  <si>
    <t>5032</t>
  </si>
  <si>
    <t>DIABLITOS</t>
  </si>
  <si>
    <t>5028</t>
  </si>
  <si>
    <t>DOÑA AREPA BUDARE 30 CM</t>
  </si>
  <si>
    <t>DOÑA AREPA</t>
  </si>
  <si>
    <t>5029</t>
  </si>
  <si>
    <t>DOÑA AREPA BUDARE 34 CM</t>
  </si>
  <si>
    <t>5030</t>
  </si>
  <si>
    <t xml:space="preserve">DOÑA AREPA PATACONERA </t>
  </si>
  <si>
    <t>5031</t>
  </si>
  <si>
    <t xml:space="preserve">DOÑA AREPA QUESILLERA </t>
  </si>
  <si>
    <t>5042</t>
  </si>
  <si>
    <t>DULCE DE TAMARINDO</t>
  </si>
  <si>
    <t>77982228</t>
  </si>
  <si>
    <t>FORORO MONAY 400 GR</t>
  </si>
  <si>
    <t>MONAY</t>
  </si>
  <si>
    <t>5034</t>
  </si>
  <si>
    <t>FRESH TEA 1 KG</t>
  </si>
  <si>
    <t>BREEZE TEA</t>
  </si>
  <si>
    <t>5035</t>
  </si>
  <si>
    <t>FRESH TEA 500 GR</t>
  </si>
  <si>
    <t>5036</t>
  </si>
  <si>
    <t>FRESH TEA DURAZNO 500 ML</t>
  </si>
  <si>
    <t>FRESH TEA</t>
  </si>
  <si>
    <t>5037</t>
  </si>
  <si>
    <t>FRESH TEA LIMON 500 ML</t>
  </si>
  <si>
    <t>7790890100852</t>
  </si>
  <si>
    <t>HARINA DE MAIZ AREPAS COSACO 1 KG</t>
  </si>
  <si>
    <t>COSACO</t>
  </si>
  <si>
    <t>739907000010</t>
  </si>
  <si>
    <t>HARINA DE MAIZ AREPAS PAN BLANCA 1 KG</t>
  </si>
  <si>
    <t>PAN</t>
  </si>
  <si>
    <t>7790580133955</t>
  </si>
  <si>
    <t>HARINA DE MAIZ AREPAS PRESTO PRONTA 1K</t>
  </si>
  <si>
    <t>PRESTO PRONTA</t>
  </si>
  <si>
    <t>7790199603368</t>
  </si>
  <si>
    <t>HARINA DE MAIZ MORIXE AREPAS 1 KG</t>
  </si>
  <si>
    <t>MORIXE</t>
  </si>
  <si>
    <t>5025</t>
  </si>
  <si>
    <t>HILO PABILO ROLLO</t>
  </si>
  <si>
    <t>5039</t>
  </si>
  <si>
    <t>HOJAS DE PLATANO HALLACAS 1 KG</t>
  </si>
  <si>
    <t>EL TOVAREÑO</t>
  </si>
  <si>
    <t>5040</t>
  </si>
  <si>
    <t>HOJAS DE PLATANO HALLACAS 1/2 KG</t>
  </si>
  <si>
    <t>7798344600170</t>
  </si>
  <si>
    <t>LATA 473 ML MALTA +58 CCS</t>
  </si>
  <si>
    <t>58 CCS</t>
  </si>
  <si>
    <t>7798344600194</t>
  </si>
  <si>
    <t>LATA 473 ML MALTA +58 CCS S/A</t>
  </si>
  <si>
    <t>5094</t>
  </si>
  <si>
    <t>LENTEJAS 500 GR</t>
  </si>
  <si>
    <t>DON ELIO</t>
  </si>
  <si>
    <t>7798048720907</t>
  </si>
  <si>
    <t>MAIZ PISINGALLO 500 GR</t>
  </si>
  <si>
    <t>7791620187471</t>
  </si>
  <si>
    <t>MARGARINA DANICA DORADA 250 GR</t>
  </si>
  <si>
    <t>DANICA</t>
  </si>
  <si>
    <t>1632021115501</t>
  </si>
  <si>
    <t>MEZCLA CACHAPAS CASTILLOS DEL SUR 500 GR</t>
  </si>
  <si>
    <t>CASTILLOS</t>
  </si>
  <si>
    <t>5012</t>
  </si>
  <si>
    <t>NUCITA BICOLOR 10 GR</t>
  </si>
  <si>
    <t>NUCITA</t>
  </si>
  <si>
    <t>5008</t>
  </si>
  <si>
    <t>ONOTO GRANEL</t>
  </si>
  <si>
    <t>5043</t>
  </si>
  <si>
    <t>PAN ARABE</t>
  </si>
  <si>
    <t>5010</t>
  </si>
  <si>
    <t>PAPELON PANELA 500 GR</t>
  </si>
  <si>
    <t>CALEÑA</t>
  </si>
  <si>
    <t>5011</t>
  </si>
  <si>
    <t>PAPELON RALLADO 500 GR</t>
  </si>
  <si>
    <t>7798347670026</t>
  </si>
  <si>
    <t>PET 1.5 L RE-KOLITA</t>
  </si>
  <si>
    <t>RE-KO</t>
  </si>
  <si>
    <t>7798347670132</t>
  </si>
  <si>
    <t>PET 1.5 L RE-KOPIÑA</t>
  </si>
  <si>
    <t>7798347670019</t>
  </si>
  <si>
    <t>PET 500 ML RE-KOLITA</t>
  </si>
  <si>
    <t>7798347670033</t>
  </si>
  <si>
    <t>PET 500 ML RE-KOPIÑA</t>
  </si>
  <si>
    <t>7798347670057</t>
  </si>
  <si>
    <t>PET 500 ML RE-KOUVA</t>
  </si>
  <si>
    <t>5033</t>
  </si>
  <si>
    <t>PICANTE A LO VENEZOLANO</t>
  </si>
  <si>
    <t>A LO VENEZOLANO</t>
  </si>
  <si>
    <t>5009</t>
  </si>
  <si>
    <t>PLATANOS</t>
  </si>
  <si>
    <t>5091</t>
  </si>
  <si>
    <t>POROTOS COLORADOS 500 GR</t>
  </si>
  <si>
    <t>5092</t>
  </si>
  <si>
    <t>POROTOS BLANCOS 500 GR</t>
  </si>
  <si>
    <t>5093</t>
  </si>
  <si>
    <t>POROTOS NEGROS 500 GR</t>
  </si>
  <si>
    <t>5001</t>
  </si>
  <si>
    <t>QUESO BLANCO DURO</t>
  </si>
  <si>
    <t>5005</t>
  </si>
  <si>
    <t>QUESO DE AÑO PATERO</t>
  </si>
  <si>
    <t>5003</t>
  </si>
  <si>
    <t>QUESO DE MANO EMPACADO</t>
  </si>
  <si>
    <t>5002</t>
  </si>
  <si>
    <t>QUESO LLANERO SEMIDURO</t>
  </si>
  <si>
    <t>5007</t>
  </si>
  <si>
    <t>RECORTES AHUMADOS</t>
  </si>
  <si>
    <t>7796373003184</t>
  </si>
  <si>
    <t>SALSA DE AJO</t>
  </si>
  <si>
    <t>LA PARMESANA</t>
  </si>
  <si>
    <t>7796373002712</t>
  </si>
  <si>
    <t>SALSA DE SOJA</t>
  </si>
  <si>
    <t>7796373002941</t>
  </si>
  <si>
    <t>SALSA INGLESA</t>
  </si>
  <si>
    <t>5004</t>
  </si>
  <si>
    <t>SUERO DE LECHE 250 ML</t>
  </si>
  <si>
    <t>LA CAROREÑA</t>
  </si>
  <si>
    <t>7798000744620</t>
  </si>
  <si>
    <t>TEQUEÑOS CONGELADOS QUESO X 12</t>
  </si>
  <si>
    <t>5044</t>
  </si>
  <si>
    <t>TOSTONCITOS</t>
  </si>
  <si>
    <t>5048</t>
  </si>
  <si>
    <t>UVAS PASAS</t>
  </si>
  <si>
    <t>5095</t>
  </si>
  <si>
    <t>PULPA PARCHITA</t>
  </si>
  <si>
    <t>FRUTIPULPAS</t>
  </si>
  <si>
    <t>5096</t>
  </si>
  <si>
    <t>PULPA GUAYABA</t>
  </si>
  <si>
    <t>5097</t>
  </si>
  <si>
    <t>PULPA TAMARINDO</t>
  </si>
  <si>
    <t>5098</t>
  </si>
  <si>
    <t>PULPA GUANABANA</t>
  </si>
  <si>
    <t>7798347670071</t>
  </si>
  <si>
    <t>RE-KOMALTA 473 ML</t>
  </si>
  <si>
    <t>7798347670125</t>
  </si>
  <si>
    <t>RE-KOMALTA 354 ML</t>
  </si>
  <si>
    <t>7790890100951</t>
  </si>
  <si>
    <t>MIEL EL COSACO 470 GR</t>
  </si>
  <si>
    <t>0</t>
  </si>
  <si>
    <t>EL COSACO</t>
  </si>
  <si>
    <t>31010845</t>
  </si>
  <si>
    <t>31023912</t>
  </si>
  <si>
    <t>31005481</t>
  </si>
  <si>
    <t>31005480</t>
  </si>
  <si>
    <t>31005479</t>
  </si>
  <si>
    <t>31023420</t>
  </si>
  <si>
    <t>31011003</t>
  </si>
  <si>
    <t>31022761</t>
  </si>
  <si>
    <t>31010826</t>
  </si>
  <si>
    <t>31022327</t>
  </si>
  <si>
    <t>31010827</t>
  </si>
  <si>
    <t>31019080</t>
  </si>
  <si>
    <t>31010844</t>
  </si>
  <si>
    <t>31023324</t>
  </si>
  <si>
    <t>31005504</t>
  </si>
  <si>
    <t>31023190</t>
  </si>
  <si>
    <t>31023189</t>
  </si>
  <si>
    <t>31023216</t>
  </si>
  <si>
    <t>31022718</t>
  </si>
  <si>
    <t>31022717</t>
  </si>
  <si>
    <t>31024286</t>
  </si>
  <si>
    <t>31011717</t>
  </si>
  <si>
    <t>31005639</t>
  </si>
  <si>
    <t>31022480</t>
  </si>
  <si>
    <t>31022540</t>
  </si>
  <si>
    <t>31022816</t>
  </si>
  <si>
    <t>31005533</t>
  </si>
  <si>
    <t>31022135</t>
  </si>
  <si>
    <t>31005502</t>
  </si>
  <si>
    <t>31005531</t>
  </si>
  <si>
    <t>31017326</t>
  </si>
  <si>
    <t>31020529</t>
  </si>
  <si>
    <t>31005641</t>
  </si>
  <si>
    <t>31017397</t>
  </si>
  <si>
    <t>31017683</t>
  </si>
  <si>
    <t>31017682</t>
  </si>
  <si>
    <t>31005473</t>
  </si>
  <si>
    <t>31017394</t>
  </si>
  <si>
    <t>31005471</t>
  </si>
  <si>
    <t>31017392</t>
  </si>
  <si>
    <t>31020526</t>
  </si>
  <si>
    <t>31017396</t>
  </si>
  <si>
    <t>31005472</t>
  </si>
  <si>
    <t>12250988</t>
  </si>
  <si>
    <t>P</t>
  </si>
  <si>
    <t>NESTLE</t>
  </si>
  <si>
    <t>MAGGI</t>
  </si>
  <si>
    <t>HT1231</t>
  </si>
  <si>
    <t>HILERET</t>
  </si>
  <si>
    <t>HT7201</t>
  </si>
  <si>
    <t>NESCAFE</t>
  </si>
  <si>
    <t>12518016</t>
  </si>
  <si>
    <t>12518020</t>
  </si>
  <si>
    <t>12518624</t>
  </si>
  <si>
    <t>12495975</t>
  </si>
  <si>
    <t>12571774</t>
  </si>
  <si>
    <t>NESQUICK</t>
  </si>
  <si>
    <t>12561610</t>
  </si>
  <si>
    <t>StockInicial</t>
  </si>
  <si>
    <t>PHILIP MORRIS</t>
  </si>
  <si>
    <t>MARLBORO</t>
  </si>
  <si>
    <t>CHESTERFIELD</t>
  </si>
  <si>
    <t>HARMONY</t>
  </si>
  <si>
    <t>LIBELLA</t>
  </si>
  <si>
    <t>OCB</t>
  </si>
  <si>
    <t>CAMEL</t>
  </si>
  <si>
    <t>LUCKY STRIKE</t>
  </si>
  <si>
    <t>ROTHMANS</t>
  </si>
  <si>
    <t>WINSTON</t>
  </si>
  <si>
    <t>BON O BON</t>
  </si>
  <si>
    <t>1014118</t>
  </si>
  <si>
    <t>BAGLEY</t>
  </si>
  <si>
    <t>TOFI</t>
  </si>
  <si>
    <t>AGUILA</t>
  </si>
  <si>
    <t>1003750</t>
  </si>
  <si>
    <t>BLOCK</t>
  </si>
  <si>
    <t>ARCOR</t>
  </si>
  <si>
    <t>1005873</t>
  </si>
  <si>
    <t>1005871</t>
  </si>
  <si>
    <t>TOPLINE</t>
  </si>
  <si>
    <t>CABSHA</t>
  </si>
  <si>
    <t>1011916</t>
  </si>
  <si>
    <t>COFLER</t>
  </si>
  <si>
    <t>1011028</t>
  </si>
  <si>
    <t>1014174</t>
  </si>
  <si>
    <t>ROCKLETS</t>
  </si>
  <si>
    <t>MISTER POPS</t>
  </si>
  <si>
    <t xml:space="preserve">MANA </t>
  </si>
  <si>
    <t>MOGUL</t>
  </si>
  <si>
    <t>1004158</t>
  </si>
  <si>
    <t>1004181</t>
  </si>
  <si>
    <t>CEREAL MIX</t>
  </si>
  <si>
    <t>NATURAL BREAK</t>
  </si>
  <si>
    <t>SIMPLE</t>
  </si>
  <si>
    <t>MENTHOPLUS</t>
  </si>
  <si>
    <t>MILKA</t>
  </si>
  <si>
    <t>OREO</t>
  </si>
  <si>
    <t>PEPITOS</t>
  </si>
  <si>
    <t>SHOT</t>
  </si>
  <si>
    <t>BELDENT</t>
  </si>
  <si>
    <t>BUBALOO</t>
  </si>
  <si>
    <t>CADBURY</t>
  </si>
  <si>
    <t>GEORGALOS</t>
  </si>
  <si>
    <t>MANTECOL</t>
  </si>
  <si>
    <t>TOBLERONE</t>
  </si>
  <si>
    <t>CEREALITAS</t>
  </si>
  <si>
    <t>TERRABUSI</t>
  </si>
  <si>
    <t>CLUB SOCIAL</t>
  </si>
  <si>
    <t>CLIGHT</t>
  </si>
  <si>
    <t>TANG</t>
  </si>
  <si>
    <t>HALLS</t>
  </si>
  <si>
    <t>DON SATUR</t>
  </si>
  <si>
    <t>DOS HERMANOS</t>
  </si>
  <si>
    <t>PARNOR</t>
  </si>
  <si>
    <t>MAURI</t>
  </si>
  <si>
    <t>TRIO</t>
  </si>
  <si>
    <t>PASEO</t>
  </si>
  <si>
    <t>LEIVA</t>
  </si>
  <si>
    <t>RIERA</t>
  </si>
  <si>
    <t>POZO</t>
  </si>
  <si>
    <t>LASFOR</t>
  </si>
  <si>
    <t>DEC</t>
  </si>
  <si>
    <t>PRINGLES</t>
  </si>
  <si>
    <t>DEKKIN</t>
  </si>
  <si>
    <t>CONFITEL</t>
  </si>
  <si>
    <t>MANAOS</t>
  </si>
  <si>
    <t>PLACER</t>
  </si>
  <si>
    <t>BAGGIO</t>
  </si>
  <si>
    <t>RED POINT</t>
  </si>
  <si>
    <t>DOLCHESTER</t>
  </si>
  <si>
    <t>MASTER</t>
  </si>
  <si>
    <t>LAS HOJAS</t>
  </si>
  <si>
    <t>CHOCOARROZ</t>
  </si>
  <si>
    <t>ESCOLAR</t>
  </si>
  <si>
    <t>FANTOCHE</t>
  </si>
  <si>
    <t>GUAYMALLEN</t>
  </si>
  <si>
    <t>JORGELIN</t>
  </si>
  <si>
    <t>JORGITO</t>
  </si>
  <si>
    <t>CASINO</t>
  </si>
  <si>
    <t>ALKA</t>
  </si>
  <si>
    <t>FUN CANDY</t>
  </si>
  <si>
    <t>SAPITO</t>
  </si>
  <si>
    <t>SUGUS</t>
  </si>
  <si>
    <t>BONAFIDE</t>
  </si>
  <si>
    <t>FELFORT</t>
  </si>
  <si>
    <t>ELVAN</t>
  </si>
  <si>
    <t>FERRERO</t>
  </si>
  <si>
    <t>HAMLET</t>
  </si>
  <si>
    <t>VAUQUITA</t>
  </si>
  <si>
    <t>LHERITIER</t>
  </si>
  <si>
    <t>PUSH POP</t>
  </si>
  <si>
    <t>POP</t>
  </si>
  <si>
    <t>BUFFYS</t>
  </si>
  <si>
    <t>TEMBLEKE</t>
  </si>
  <si>
    <t>CANDELA</t>
  </si>
  <si>
    <t>SWEET BALLOON</t>
  </si>
  <si>
    <t>BIC</t>
  </si>
  <si>
    <t>SEBILLE</t>
  </si>
  <si>
    <t>LA GOTITA</t>
  </si>
  <si>
    <t>ENERGIZER</t>
  </si>
  <si>
    <t>GALLO</t>
  </si>
  <si>
    <t>OBLITA</t>
  </si>
  <si>
    <t>DRF</t>
  </si>
  <si>
    <t>LA CASA</t>
  </si>
  <si>
    <t>BILLIKEN</t>
  </si>
  <si>
    <t>DORINS</t>
  </si>
  <si>
    <t>LA DOLCE</t>
  </si>
  <si>
    <t>TIC TAC</t>
  </si>
  <si>
    <t>PIPAS</t>
  </si>
  <si>
    <t>SEDAL</t>
  </si>
  <si>
    <t>PRIME</t>
  </si>
  <si>
    <t>CURITAS</t>
  </si>
  <si>
    <t>MINORA</t>
  </si>
  <si>
    <t>TULIPAN</t>
  </si>
  <si>
    <t>TRES PATITOS</t>
  </si>
  <si>
    <t>300052023</t>
  </si>
  <si>
    <t>3D</t>
  </si>
  <si>
    <t>300058395</t>
  </si>
  <si>
    <t>300058394</t>
  </si>
  <si>
    <t>300058397</t>
  </si>
  <si>
    <t>300061011</t>
  </si>
  <si>
    <t>CHEETOS</t>
  </si>
  <si>
    <t>779031098535</t>
  </si>
  <si>
    <t>300050336</t>
  </si>
  <si>
    <t>300059433</t>
  </si>
  <si>
    <t>300052892</t>
  </si>
  <si>
    <t>300054823</t>
  </si>
  <si>
    <t>300052894</t>
  </si>
  <si>
    <t>3000059545</t>
  </si>
  <si>
    <t>DORITOS</t>
  </si>
  <si>
    <t>300054821</t>
  </si>
  <si>
    <t>300054822</t>
  </si>
  <si>
    <t>300054910</t>
  </si>
  <si>
    <t>300059867</t>
  </si>
  <si>
    <t>300059753</t>
  </si>
  <si>
    <t>300051988</t>
  </si>
  <si>
    <t>LAYS</t>
  </si>
  <si>
    <t>300059432</t>
  </si>
  <si>
    <t>300052777</t>
  </si>
  <si>
    <t>300052773</t>
  </si>
  <si>
    <t>300052776</t>
  </si>
  <si>
    <t>300059431</t>
  </si>
  <si>
    <t>300052774</t>
  </si>
  <si>
    <t>779031098397</t>
  </si>
  <si>
    <t>300052772</t>
  </si>
  <si>
    <t xml:space="preserve">LAYS QUESO Y CEBOLLA 34GR </t>
  </si>
  <si>
    <t xml:space="preserve">LAYS QUESO Y CEBOLLA 77GR </t>
  </si>
  <si>
    <t>779031000273</t>
  </si>
  <si>
    <t>300054967</t>
  </si>
  <si>
    <t xml:space="preserve">LAYS KETCHUP 34GR </t>
  </si>
  <si>
    <t xml:space="preserve">LAYS KETCHUP 77GR </t>
  </si>
  <si>
    <t>779031098559</t>
  </si>
  <si>
    <t>300058328</t>
  </si>
  <si>
    <t xml:space="preserve">LAYS CHEDDAR 34GR </t>
  </si>
  <si>
    <t xml:space="preserve">LAYS CHEDDAR 77GR </t>
  </si>
  <si>
    <t>300059801</t>
  </si>
  <si>
    <t>300059811</t>
  </si>
  <si>
    <t>300056674</t>
  </si>
  <si>
    <t xml:space="preserve">LAYS CEBOLLA CARAMELIZADA 77GR </t>
  </si>
  <si>
    <t>300033488</t>
  </si>
  <si>
    <t>PEP</t>
  </si>
  <si>
    <t>300052821</t>
  </si>
  <si>
    <t>300033489</t>
  </si>
  <si>
    <t>300052756</t>
  </si>
  <si>
    <t>300058740</t>
  </si>
  <si>
    <t>300058720</t>
  </si>
  <si>
    <t>300052696</t>
  </si>
  <si>
    <t>TWISTOS</t>
  </si>
  <si>
    <t>300052698</t>
  </si>
  <si>
    <t>300052695</t>
  </si>
  <si>
    <t>300052867</t>
  </si>
  <si>
    <t>300047496</t>
  </si>
  <si>
    <t>PEHUAMAR</t>
  </si>
  <si>
    <t>300047036</t>
  </si>
  <si>
    <t>300052622</t>
  </si>
  <si>
    <t>300052621</t>
  </si>
  <si>
    <t>300051958</t>
  </si>
  <si>
    <t>QUAKER</t>
  </si>
  <si>
    <t>300058444</t>
  </si>
  <si>
    <t>ADES</t>
  </si>
  <si>
    <t>AQUARIUS</t>
  </si>
  <si>
    <t>AQUARIUS 500 ML POMELO ROSADO</t>
  </si>
  <si>
    <t>CEPITA</t>
  </si>
  <si>
    <t>PAMPA</t>
  </si>
  <si>
    <t>RABIETA</t>
  </si>
  <si>
    <t>SCHWEPPES</t>
  </si>
  <si>
    <t>COCA-COLA</t>
  </si>
  <si>
    <t>FANTA</t>
  </si>
  <si>
    <t>SPRITE</t>
  </si>
  <si>
    <t>MONSTER</t>
  </si>
  <si>
    <t>POWERADE</t>
  </si>
  <si>
    <t>POWERADE 500 ML MARACUYA</t>
  </si>
  <si>
    <t>SMART WATER</t>
  </si>
  <si>
    <t>001418</t>
  </si>
  <si>
    <t>GATORADE</t>
  </si>
  <si>
    <t>011522</t>
  </si>
  <si>
    <t>021971</t>
  </si>
  <si>
    <t>7UP</t>
  </si>
  <si>
    <t>021967</t>
  </si>
  <si>
    <t>PESI</t>
  </si>
  <si>
    <t>029163</t>
  </si>
  <si>
    <t>025538</t>
  </si>
  <si>
    <t>PDT</t>
  </si>
  <si>
    <t>MIRINDA</t>
  </si>
  <si>
    <t>021970</t>
  </si>
  <si>
    <t>021972</t>
  </si>
  <si>
    <t>025644</t>
  </si>
  <si>
    <t>025645</t>
  </si>
  <si>
    <t>025646</t>
  </si>
  <si>
    <t>025668</t>
  </si>
  <si>
    <t>016371</t>
  </si>
  <si>
    <t>RED BULL</t>
  </si>
  <si>
    <t>016372</t>
  </si>
  <si>
    <t>026422</t>
  </si>
  <si>
    <t>027324</t>
  </si>
  <si>
    <t>ROCKSTAR</t>
  </si>
  <si>
    <t>CORONA</t>
  </si>
  <si>
    <t>021862</t>
  </si>
  <si>
    <t>PATAGONIA</t>
  </si>
  <si>
    <t>ANDES</t>
  </si>
  <si>
    <t>007634</t>
  </si>
  <si>
    <t>BRAHMA</t>
  </si>
  <si>
    <t>019026</t>
  </si>
  <si>
    <t>BUDWEISER</t>
  </si>
  <si>
    <t>STELLA</t>
  </si>
  <si>
    <t>QUILMES</t>
  </si>
  <si>
    <t>025545</t>
  </si>
  <si>
    <t>028263</t>
  </si>
  <si>
    <t>024878</t>
  </si>
  <si>
    <t>026997</t>
  </si>
  <si>
    <t>024931</t>
  </si>
  <si>
    <t>NOVECENTO</t>
  </si>
  <si>
    <t>DEL VALLE</t>
  </si>
  <si>
    <t>OTRO LOCO</t>
  </si>
  <si>
    <t>AGUA VILLA DEL SUR 300 ML SIN GAS</t>
  </si>
  <si>
    <t>VILLAVICENCIO</t>
  </si>
  <si>
    <t>AGUA VILLA DEL SUR 600 ML SIN GAS</t>
  </si>
  <si>
    <t>HEINEKEN</t>
  </si>
  <si>
    <t>IMPERIAL</t>
  </si>
  <si>
    <t>SCHNEIDER</t>
  </si>
  <si>
    <t>LEVITE</t>
  </si>
  <si>
    <t>COLON</t>
  </si>
  <si>
    <t>ARUBA</t>
  </si>
  <si>
    <t>CUSENIER</t>
  </si>
  <si>
    <t>AMERICAN CLUB</t>
  </si>
  <si>
    <t>APEROL</t>
  </si>
  <si>
    <t>CAMPARI</t>
  </si>
  <si>
    <t>CYNAR</t>
  </si>
  <si>
    <t>FERNET</t>
  </si>
  <si>
    <t>GANCIA</t>
  </si>
  <si>
    <t>CRIADORES</t>
  </si>
  <si>
    <t>MARIPOSA</t>
  </si>
  <si>
    <t>BLENDERS</t>
  </si>
  <si>
    <t>DOBLE V</t>
  </si>
  <si>
    <t>HAVANA</t>
  </si>
  <si>
    <t>VAT 69</t>
  </si>
  <si>
    <t>CHANDON</t>
  </si>
  <si>
    <t>F. DE ALVEAR</t>
  </si>
  <si>
    <t>7791670027635</t>
  </si>
  <si>
    <t>CHAMP 750 ML FEDERICO DE ALVEAR DEMI SEC</t>
  </si>
  <si>
    <t>NAVARRO CORREAS</t>
  </si>
  <si>
    <t>RESERO</t>
  </si>
  <si>
    <t>V. DE ALVEAR</t>
  </si>
  <si>
    <t>ALMA MORA</t>
  </si>
  <si>
    <t>DADA</t>
  </si>
  <si>
    <t>COSECHA TARDIA</t>
  </si>
  <si>
    <t>SANTA JULIA</t>
  </si>
  <si>
    <t>TORO</t>
  </si>
  <si>
    <t>TERMIDOR</t>
  </si>
  <si>
    <t>7791250002267</t>
  </si>
  <si>
    <t>DRY GIN 700 ML GORDONS</t>
  </si>
  <si>
    <t>GORDONS</t>
  </si>
  <si>
    <t>SMIRNOFF</t>
  </si>
  <si>
    <t>SERNOVA</t>
  </si>
  <si>
    <t>SKYY</t>
  </si>
  <si>
    <t>PRITTY</t>
  </si>
  <si>
    <t>GLOUCESTER</t>
  </si>
  <si>
    <t>Kg</t>
  </si>
  <si>
    <t>NEW STYLE</t>
  </si>
  <si>
    <t>KNORR</t>
  </si>
  <si>
    <t>CABRALES</t>
  </si>
  <si>
    <t>LA CLOTILDE</t>
  </si>
  <si>
    <t>ARROCITAS</t>
  </si>
  <si>
    <t>LUCCHETTI</t>
  </si>
  <si>
    <t>MAIZENA</t>
  </si>
  <si>
    <t>ARLISTAN</t>
  </si>
  <si>
    <t>LA VIRGINIA</t>
  </si>
  <si>
    <t>TARAGUI</t>
  </si>
  <si>
    <t>UNION</t>
  </si>
  <si>
    <t>LA SERENISIMA</t>
  </si>
  <si>
    <t>CELUSAL</t>
  </si>
  <si>
    <t>COCINERO</t>
  </si>
  <si>
    <t>DOS ANCLAS</t>
  </si>
  <si>
    <t>MENOYO</t>
  </si>
  <si>
    <t>NATURA</t>
  </si>
  <si>
    <t>UNILEVER</t>
  </si>
  <si>
    <t>TERMA</t>
  </si>
  <si>
    <t>CHACRA NUESTRA</t>
  </si>
  <si>
    <t>PATY</t>
  </si>
  <si>
    <t>LADYSOFT</t>
  </si>
  <si>
    <t>ALGABO</t>
  </si>
  <si>
    <t>BABYSEC</t>
  </si>
  <si>
    <t>CARREFOUR</t>
  </si>
  <si>
    <t>COLGATE</t>
  </si>
  <si>
    <t>ESTRELLA</t>
  </si>
  <si>
    <t>GILLETTE</t>
  </si>
  <si>
    <t>HINDS</t>
  </si>
  <si>
    <t>PLUSBELLE</t>
  </si>
  <si>
    <t>POLYANA</t>
  </si>
  <si>
    <t>AYUDIN</t>
  </si>
  <si>
    <t>GLADE</t>
  </si>
  <si>
    <t>SUSEX</t>
  </si>
  <si>
    <t>VIRULANA</t>
  </si>
  <si>
    <t>FUYI</t>
  </si>
  <si>
    <t>7790250097495</t>
  </si>
  <si>
    <t>PROTECTORES DIARIOS LADYSOFT X 20</t>
  </si>
  <si>
    <t>TUTTI</t>
  </si>
  <si>
    <t>GRANEL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</si>
</sst>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,##0.00_-;\-* #,##0.00_-;_-* &quot;-&quot;??_-;_-@"/>
    <numFmt numFmtId="165" formatCode="_-* #,##0_-;\-* #,##0_-;_-* &quot;-&quot;??_-;_-@"/>
  </numFmts>
  <fonts count="21">
    <font>
      <sz val="10.0"/>
      <color rgb="FF000000"/>
      <name val="Arial"/>
      <scheme val="minor"/>
    </font>
    <font>
      <b/>
      <sz val="10.0"/>
      <color theme="0"/>
      <name val="Arial"/>
    </font>
    <font>
      <sz val="10.0"/>
      <color theme="0"/>
      <name val="Arial"/>
    </font>
    <font>
      <b/>
      <sz val="10.0"/>
      <color rgb="FF222A35"/>
      <name val="Arial"/>
    </font>
    <font>
      <sz val="10.0"/>
      <color rgb="FF222A35"/>
      <name val="Arial"/>
    </font>
    <font>
      <b/>
      <sz val="11.0"/>
      <color rgb="FF000000"/>
      <name val="Calibri"/>
    </font>
    <font>
      <sz val="11.0"/>
      <color rgb="FF000000"/>
      <name val="Calibri"/>
    </font>
    <font>
      <sz val="10.0"/>
      <color theme="1"/>
      <name val="Arial"/>
    </font>
    <font>
      <color theme="1"/>
      <name val="Arial"/>
      <scheme val="minor"/>
    </font>
    <font>
      <b/>
      <sz val="10.0"/>
      <color rgb="FFFFFFFF"/>
      <name val="Arial"/>
    </font>
    <font>
      <b/>
      <sz val="12.0"/>
      <color rgb="FF3F3F76"/>
      <name val="Calibri"/>
    </font>
    <font>
      <b/>
      <sz val="12.0"/>
      <color theme="0"/>
      <name val="Calibri"/>
    </font>
    <font>
      <b/>
      <sz val="12.0"/>
      <color rgb="FF9C5700"/>
      <name val="Calibri"/>
    </font>
    <font>
      <sz val="12.0"/>
      <color theme="1"/>
      <name val="Arial"/>
    </font>
    <font>
      <b/>
      <sz val="11.0"/>
      <color theme="0"/>
      <name val="Calibri"/>
    </font>
    <font>
      <b/>
      <sz val="10.0"/>
      <color theme="1"/>
      <name val="Arial"/>
    </font>
    <font>
      <b/>
      <sz val="12.0"/>
      <color theme="1"/>
      <name val="Calibri"/>
    </font>
    <font>
      <b/>
      <sz val="10.0"/>
      <color rgb="FF002060"/>
      <name val="Arial"/>
    </font>
    <font>
      <sz val="10.0"/>
      <color rgb="FF002060"/>
      <name val="Arial"/>
    </font>
    <font>
      <sz val="11.0"/>
      <color theme="1"/>
      <name val="Calibri"/>
    </font>
    <font>
      <b/>
      <sz val="11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1F3864"/>
        <bgColor rgb="FF1F3864"/>
      </patternFill>
    </fill>
    <fill>
      <patternFill patternType="solid">
        <fgColor rgb="FFFFCC99"/>
        <bgColor rgb="FFFFCC99"/>
      </patternFill>
    </fill>
    <fill>
      <patternFill patternType="solid">
        <fgColor rgb="FFFFEB9C"/>
        <bgColor rgb="FFFFEB9C"/>
      </patternFill>
    </fill>
    <fill>
      <patternFill patternType="solid">
        <fgColor rgb="FFF4B083"/>
        <bgColor rgb="FFF4B083"/>
      </patternFill>
    </fill>
    <fill>
      <patternFill patternType="solid">
        <fgColor rgb="FFC00000"/>
        <bgColor rgb="FFC00000"/>
      </patternFill>
    </fill>
  </fills>
  <borders count="5">
    <border/>
    <border>
      <left/>
      <right/>
      <top/>
      <bottom/>
    </border>
    <border>
      <top style="thin">
        <color rgb="FF8EAADB"/>
      </top>
    </border>
    <border>
      <bottom style="medium">
        <color rgb="FF000000"/>
      </bottom>
    </border>
    <border>
      <left/>
      <right/>
      <top/>
      <bottom style="medium">
        <color rgb="FF000000"/>
      </bottom>
    </border>
  </borders>
  <cellStyleXfs count="1">
    <xf borderId="0" fillId="0" fontId="0" numFmtId="0" applyAlignment="1" applyFont="1"/>
  </cellStyleXfs>
  <cellXfs count="8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Font="1"/>
    <xf borderId="0" fillId="0" fontId="3" numFmtId="0" xfId="0" applyFont="1"/>
    <xf borderId="0" fillId="0" fontId="4" numFmtId="0" xfId="0" applyFont="1"/>
    <xf borderId="0" fillId="0" fontId="3" numFmtId="14" xfId="0" applyFont="1" applyNumberFormat="1"/>
    <xf borderId="0" fillId="0" fontId="3" numFmtId="0" xfId="0" applyFont="1"/>
    <xf borderId="0" fillId="0" fontId="5" numFmtId="49" xfId="0" applyFont="1" applyNumberFormat="1"/>
    <xf borderId="0" fillId="0" fontId="5" numFmtId="0" xfId="0" applyFont="1"/>
    <xf borderId="0" fillId="0" fontId="5" numFmtId="164" xfId="0" applyFont="1" applyNumberFormat="1"/>
    <xf borderId="0" fillId="0" fontId="6" numFmtId="0" xfId="0" applyFont="1"/>
    <xf borderId="0" fillId="0" fontId="7" numFmtId="164" xfId="0" applyFont="1" applyNumberFormat="1"/>
    <xf borderId="0" fillId="0" fontId="8" numFmtId="0" xfId="0" applyFont="1"/>
    <xf borderId="1" fillId="2" fontId="1" numFmtId="0" xfId="0" applyAlignment="1" applyBorder="1" applyFill="1" applyFont="1">
      <alignment horizontal="center" vertical="center"/>
    </xf>
    <xf borderId="0" fillId="0" fontId="8" numFmtId="0" xfId="0" applyFont="1"/>
    <xf borderId="0" fillId="0" fontId="7" numFmtId="0" xfId="0" applyFont="1"/>
    <xf borderId="0" fillId="0" fontId="9" numFmtId="49" xfId="0" applyAlignment="1" applyFont="1" applyNumberFormat="1">
      <alignment horizontal="left" shrinkToFit="0" vertical="center" wrapText="1"/>
    </xf>
    <xf borderId="0" fillId="0" fontId="9" numFmtId="0" xfId="0" applyAlignment="1" applyFont="1">
      <alignment horizontal="left" shrinkToFit="0" vertical="center" wrapText="1"/>
    </xf>
    <xf borderId="0" fillId="0" fontId="1" numFmtId="49" xfId="0" applyAlignment="1" applyFont="1" applyNumberFormat="1">
      <alignment horizontal="left" shrinkToFit="0" vertical="center" wrapText="1"/>
    </xf>
    <xf borderId="1" fillId="3" fontId="10" numFmtId="2" xfId="0" applyBorder="1" applyFill="1" applyFont="1" applyNumberFormat="1"/>
    <xf borderId="0" fillId="0" fontId="1" numFmtId="164" xfId="0" applyAlignment="1" applyFont="1" applyNumberFormat="1">
      <alignment horizontal="left" shrinkToFit="0" vertical="center" wrapText="1"/>
    </xf>
    <xf borderId="0" fillId="0" fontId="9" numFmtId="2" xfId="0" applyAlignment="1" applyFont="1" applyNumberFormat="1">
      <alignment horizontal="left" shrinkToFit="0" vertical="center" wrapText="1"/>
    </xf>
    <xf borderId="0" fillId="0" fontId="11" numFmtId="164" xfId="0" applyAlignment="1" applyFont="1" applyNumberFormat="1">
      <alignment horizontal="left" shrinkToFit="0" vertical="center" wrapText="1"/>
    </xf>
    <xf borderId="1" fillId="4" fontId="12" numFmtId="164" xfId="0" applyAlignment="1" applyBorder="1" applyFill="1" applyFont="1" applyNumberFormat="1">
      <alignment horizontal="left" shrinkToFit="0" vertical="center" wrapText="1"/>
    </xf>
    <xf borderId="0" fillId="0" fontId="9" numFmtId="164" xfId="0" applyAlignment="1" applyFont="1" applyNumberFormat="1">
      <alignment horizontal="left" shrinkToFit="0" vertical="center" wrapText="1"/>
    </xf>
    <xf borderId="0" fillId="0" fontId="9" numFmtId="165" xfId="0" applyAlignment="1" applyFont="1" applyNumberFormat="1">
      <alignment horizontal="left" shrinkToFit="0" vertical="center" wrapText="1"/>
    </xf>
    <xf borderId="0" fillId="0" fontId="9" numFmtId="14" xfId="0" applyAlignment="1" applyFont="1" applyNumberFormat="1">
      <alignment horizontal="left" shrinkToFit="0" vertical="center" wrapText="1"/>
    </xf>
    <xf borderId="0" fillId="0" fontId="7" numFmtId="49" xfId="0" applyFont="1" applyNumberFormat="1"/>
    <xf borderId="0" fillId="0" fontId="7" numFmtId="164" xfId="0" applyFont="1" applyNumberFormat="1"/>
    <xf borderId="0" fillId="0" fontId="11" numFmtId="2" xfId="0" applyFont="1" applyNumberFormat="1"/>
    <xf borderId="0" fillId="0" fontId="7" numFmtId="165" xfId="0" applyFont="1" applyNumberFormat="1"/>
    <xf borderId="0" fillId="0" fontId="7" numFmtId="14" xfId="0" applyFont="1" applyNumberFormat="1"/>
    <xf borderId="0" fillId="0" fontId="11" numFmtId="164" xfId="0" applyFont="1" applyNumberFormat="1"/>
    <xf borderId="0" fillId="0" fontId="7" numFmtId="49" xfId="0" applyFont="1" applyNumberFormat="1"/>
    <xf borderId="0" fillId="0" fontId="13" numFmtId="0" xfId="0" applyFont="1"/>
    <xf borderId="0" fillId="0" fontId="14" numFmtId="0" xfId="0" applyFont="1"/>
    <xf borderId="0" fillId="0" fontId="7" numFmtId="164" xfId="0" applyAlignment="1" applyFont="1" applyNumberFormat="1">
      <alignment horizontal="right" vertical="center"/>
    </xf>
    <xf borderId="0" fillId="0" fontId="7" numFmtId="165" xfId="0" applyFont="1" applyNumberFormat="1"/>
    <xf borderId="0" fillId="0" fontId="7" numFmtId="14" xfId="0" applyFont="1" applyNumberFormat="1"/>
    <xf borderId="0" fillId="0" fontId="7" numFmtId="164" xfId="0" applyAlignment="1" applyFont="1" applyNumberFormat="1">
      <alignment horizontal="left" vertical="center"/>
    </xf>
    <xf borderId="0" fillId="0" fontId="15" numFmtId="49" xfId="0" applyAlignment="1" applyFont="1" applyNumberFormat="1">
      <alignment horizontal="left" shrinkToFit="0" vertical="center" wrapText="1"/>
    </xf>
    <xf borderId="0" fillId="0" fontId="15" numFmtId="164" xfId="0" applyAlignment="1" applyFont="1" applyNumberFormat="1">
      <alignment horizontal="left" shrinkToFit="0" vertical="center" wrapText="1"/>
    </xf>
    <xf borderId="1" fillId="4" fontId="12" numFmtId="164" xfId="0" applyBorder="1" applyFont="1" applyNumberFormat="1"/>
    <xf borderId="0" fillId="0" fontId="7" numFmtId="2" xfId="0" applyFont="1" applyNumberFormat="1"/>
    <xf borderId="0" fillId="0" fontId="13" numFmtId="49" xfId="0" applyFont="1" applyNumberFormat="1"/>
    <xf borderId="0" fillId="0" fontId="7" numFmtId="164" xfId="0" applyAlignment="1" applyFont="1" applyNumberFormat="1">
      <alignment horizontal="right" vertical="center"/>
    </xf>
    <xf borderId="0" fillId="0" fontId="16" numFmtId="164" xfId="0" applyFont="1" applyNumberFormat="1"/>
    <xf borderId="0" fillId="0" fontId="7" numFmtId="2" xfId="0" applyFont="1" applyNumberFormat="1"/>
    <xf borderId="0" fillId="0" fontId="12" numFmtId="0" xfId="0" applyFont="1"/>
    <xf borderId="0" fillId="0" fontId="7" numFmtId="1" xfId="0" applyFont="1" applyNumberFormat="1"/>
    <xf borderId="0" fillId="0" fontId="7" numFmtId="0" xfId="0" applyFont="1"/>
    <xf borderId="0" fillId="0" fontId="11" numFmtId="164" xfId="0" applyFont="1" applyNumberFormat="1"/>
    <xf borderId="0" fillId="0" fontId="10" numFmtId="0" xfId="0" applyFont="1"/>
    <xf borderId="0" fillId="0" fontId="7" numFmtId="1" xfId="0" applyFont="1" applyNumberFormat="1"/>
    <xf borderId="0" fillId="0" fontId="17" numFmtId="49" xfId="0" applyAlignment="1" applyFont="1" applyNumberFormat="1">
      <alignment horizontal="left" shrinkToFit="0" vertical="center" wrapText="1"/>
    </xf>
    <xf borderId="0" fillId="0" fontId="18" numFmtId="49" xfId="0" applyFont="1" applyNumberFormat="1"/>
    <xf borderId="0" fillId="0" fontId="7" numFmtId="0" xfId="0" applyAlignment="1" applyFont="1">
      <alignment horizontal="left" vertical="center"/>
    </xf>
    <xf borderId="0" fillId="0" fontId="19" numFmtId="0" xfId="0" applyFont="1"/>
    <xf borderId="1" fillId="5" fontId="20" numFmtId="164" xfId="0" applyBorder="1" applyFill="1" applyFont="1" applyNumberFormat="1"/>
    <xf borderId="0" fillId="0" fontId="2" numFmtId="0" xfId="0" applyFont="1"/>
    <xf borderId="1" fillId="4" fontId="16" numFmtId="164" xfId="0" applyAlignment="1" applyBorder="1" applyFont="1" applyNumberFormat="1">
      <alignment horizontal="left" shrinkToFit="0" vertical="center" wrapText="1"/>
    </xf>
    <xf borderId="0" fillId="0" fontId="16" numFmtId="164" xfId="0" applyAlignment="1" applyFont="1" applyNumberFormat="1">
      <alignment horizontal="left" shrinkToFit="0" vertical="center" wrapText="1"/>
    </xf>
    <xf borderId="0" fillId="0" fontId="9" numFmtId="1" xfId="0" applyAlignment="1" applyFont="1" applyNumberFormat="1">
      <alignment horizontal="left" shrinkToFit="0" vertical="center" wrapText="1"/>
    </xf>
    <xf borderId="2" fillId="0" fontId="7" numFmtId="1" xfId="0" applyBorder="1" applyFont="1" applyNumberFormat="1"/>
    <xf borderId="0" fillId="0" fontId="7" numFmtId="49" xfId="0" applyAlignment="1" applyFont="1" applyNumberFormat="1">
      <alignment horizontal="left"/>
    </xf>
    <xf borderId="0" fillId="0" fontId="13" numFmtId="2" xfId="0" applyFont="1" applyNumberFormat="1"/>
    <xf borderId="0" fillId="0" fontId="11" numFmtId="2" xfId="0" applyAlignment="1" applyFont="1" applyNumberFormat="1">
      <alignment horizontal="left" shrinkToFit="0" vertical="center" wrapText="1"/>
    </xf>
    <xf borderId="0" fillId="0" fontId="11" numFmtId="2" xfId="0" applyAlignment="1" applyFont="1" applyNumberFormat="1">
      <alignment horizontal="right" shrinkToFit="0" vertical="center" wrapText="1"/>
    </xf>
    <xf borderId="3" fillId="0" fontId="7" numFmtId="49" xfId="0" applyBorder="1" applyFont="1" applyNumberFormat="1"/>
    <xf borderId="3" fillId="0" fontId="7" numFmtId="0" xfId="0" applyBorder="1" applyFont="1"/>
    <xf borderId="4" fillId="3" fontId="10" numFmtId="2" xfId="0" applyBorder="1" applyFont="1" applyNumberFormat="1"/>
    <xf borderId="3" fillId="0" fontId="7" numFmtId="164" xfId="0" applyBorder="1" applyFont="1" applyNumberFormat="1"/>
    <xf borderId="3" fillId="0" fontId="11" numFmtId="2" xfId="0" applyBorder="1" applyFont="1" applyNumberFormat="1"/>
    <xf borderId="4" fillId="4" fontId="12" numFmtId="164" xfId="0" applyBorder="1" applyFont="1" applyNumberFormat="1"/>
    <xf borderId="0" fillId="0" fontId="7" numFmtId="2" xfId="0" applyAlignment="1" applyFont="1" applyNumberFormat="1">
      <alignment horizontal="right" vertical="center"/>
    </xf>
    <xf borderId="0" fillId="0" fontId="7" numFmtId="1" xfId="0" applyAlignment="1" applyFont="1" applyNumberFormat="1">
      <alignment horizontal="left"/>
    </xf>
    <xf borderId="1" fillId="6" fontId="2" numFmtId="164" xfId="0" applyBorder="1" applyFill="1" applyFont="1" applyNumberFormat="1"/>
    <xf borderId="3" fillId="0" fontId="11" numFmtId="164" xfId="0" applyBorder="1" applyFont="1" applyNumberFormat="1"/>
    <xf borderId="4" fillId="4" fontId="12" numFmtId="164" xfId="0" applyAlignment="1" applyBorder="1" applyFont="1" applyNumberFormat="1">
      <alignment horizontal="left" shrinkToFit="0" vertical="center" wrapText="1"/>
    </xf>
    <xf borderId="3" fillId="0" fontId="7" numFmtId="14" xfId="0" applyBorder="1" applyFont="1" applyNumberFormat="1"/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/>
      <fill>
        <patternFill patternType="solid">
          <fgColor theme="0"/>
          <bgColor theme="0"/>
        </patternFill>
      </fill>
      <border/>
    </dxf>
  </dxfs>
  <tableStyles count="24">
    <tableStyle count="3" pivot="0" name="INVENTARIO-style">
      <tableStyleElement dxfId="1" type="headerRow"/>
      <tableStyleElement dxfId="2" type="firstRowStripe"/>
      <tableStyleElement dxfId="3" type="secondRowStripe"/>
    </tableStyle>
    <tableStyle count="3" pivot="0" name="LISTAS-style">
      <tableStyleElement dxfId="1" type="headerRow"/>
      <tableStyleElement dxfId="2" type="firstRowStripe"/>
      <tableStyleElement dxfId="3" type="secondRowStripe"/>
    </tableStyle>
    <tableStyle count="3" pivot="0" name="LISTAS-style 2">
      <tableStyleElement dxfId="1" type="headerRow"/>
      <tableStyleElement dxfId="2" type="firstRowStripe"/>
      <tableStyleElement dxfId="3" type="secondRowStripe"/>
    </tableStyle>
    <tableStyle count="3" pivot="0" name="LISTAS-style 3">
      <tableStyleElement dxfId="1" type="headerRow"/>
      <tableStyleElement dxfId="2" type="firstRowStripe"/>
      <tableStyleElement dxfId="3" type="secondRowStripe"/>
    </tableStyle>
    <tableStyle count="3" pivot="0" name="PROMOCIONES-style">
      <tableStyleElement dxfId="1" type="headerRow"/>
      <tableStyleElement dxfId="2" type="firstRowStripe"/>
      <tableStyleElement dxfId="3" type="secondRowStripe"/>
    </tableStyle>
    <tableStyle count="3" pivot="0" name="INSUMOS-style">
      <tableStyleElement dxfId="1" type="headerRow"/>
      <tableStyleElement dxfId="2" type="firstRowStripe"/>
      <tableStyleElement dxfId="3" type="secondRowStripe"/>
    </tableStyle>
    <tableStyle count="3" pivot="0" name="VENEZOLANO-style">
      <tableStyleElement dxfId="1" type="headerRow"/>
      <tableStyleElement dxfId="2" type="firstRowStripe"/>
      <tableStyleElement dxfId="3" type="secondRowStripe"/>
    </tableStyle>
    <tableStyle count="3" pivot="0" name="FRIGOR-style">
      <tableStyleElement dxfId="1" type="headerRow"/>
      <tableStyleElement dxfId="2" type="firstRowStripe"/>
      <tableStyleElement dxfId="3" type="secondRowStripe"/>
    </tableStyle>
    <tableStyle count="3" pivot="0" name="NORNES-style">
      <tableStyleElement dxfId="1" type="headerRow"/>
      <tableStyleElement dxfId="2" type="firstRowStripe"/>
      <tableStyleElement dxfId="3" type="secondRowStripe"/>
    </tableStyle>
    <tableStyle count="4" pivot="0" name="OSLE-style">
      <tableStyleElement dxfId="1" type="headerRow"/>
      <tableStyleElement dxfId="2" type="firstRowStripe"/>
      <tableStyleElement dxfId="3" type="secondRowStripe"/>
      <tableStyleElement dxfId="5" type="totalRow"/>
    </tableStyle>
    <tableStyle count="3" pivot="0" name="DICOSPA-style">
      <tableStyleElement dxfId="1" type="headerRow"/>
      <tableStyleElement dxfId="2" type="firstRowStripe"/>
      <tableStyleElement dxfId="3" type="secondRowStripe"/>
    </tableStyle>
    <tableStyle count="3" pivot="0" name="LADIAR-style">
      <tableStyleElement dxfId="1" type="headerRow"/>
      <tableStyleElement dxfId="2" type="firstRowStripe"/>
      <tableStyleElement dxfId="3" type="secondRowStripe"/>
    </tableStyle>
    <tableStyle count="3" pivot="0" name="MONDELEZ-style">
      <tableStyleElement dxfId="1" type="headerRow"/>
      <tableStyleElement dxfId="2" type="firstRowStripe"/>
      <tableStyleElement dxfId="3" type="secondRowStripe"/>
    </tableStyle>
    <tableStyle count="3" pivot="0" name="GOLOMAX-style">
      <tableStyleElement dxfId="1" type="headerRow"/>
      <tableStyleElement dxfId="2" type="firstRowStripe"/>
      <tableStyleElement dxfId="3" type="secondRowStripe"/>
    </tableStyle>
    <tableStyle count="3" pivot="0" name="POP SALADO-style">
      <tableStyleElement dxfId="1" type="headerRow"/>
      <tableStyleElement dxfId="2" type="firstRowStripe"/>
      <tableStyleElement dxfId="3" type="secondRowStripe"/>
    </tableStyle>
    <tableStyle count="3" pivot="0" name="YAMANIL-style">
      <tableStyleElement dxfId="1" type="headerRow"/>
      <tableStyleElement dxfId="2" type="firstRowStripe"/>
      <tableStyleElement dxfId="3" type="secondRowStripe"/>
    </tableStyle>
    <tableStyle count="3" pivot="0" name="AGUANORT-style">
      <tableStyleElement dxfId="1" type="headerRow"/>
      <tableStyleElement dxfId="2" type="firstRowStripe"/>
      <tableStyleElement dxfId="3" type="secondRowStripe"/>
    </tableStyle>
    <tableStyle count="3" pivot="0" name="BAI-style">
      <tableStyleElement dxfId="1" type="headerRow"/>
      <tableStyleElement dxfId="2" type="firstRowStripe"/>
      <tableStyleElement dxfId="3" type="secondRowStripe"/>
    </tableStyle>
    <tableStyle count="3" pivot="0" name="HC-LASVEGAS-style">
      <tableStyleElement dxfId="1" type="headerRow"/>
      <tableStyleElement dxfId="2" type="firstRowStripe"/>
      <tableStyleElement dxfId="3" type="secondRowStripe"/>
    </tableStyle>
    <tableStyle count="3" pivot="0" name="DOBLE COLA-style">
      <tableStyleElement dxfId="1" type="headerRow"/>
      <tableStyleElement dxfId="2" type="firstRowStripe"/>
      <tableStyleElement dxfId="3" type="secondRowStripe"/>
    </tableStyle>
    <tableStyle count="3" pivot="0" name="SPEED-style">
      <tableStyleElement dxfId="1" type="headerRow"/>
      <tableStyleElement dxfId="2" type="firstRowStripe"/>
      <tableStyleElement dxfId="3" type="secondRowStripe"/>
    </tableStyle>
    <tableStyle count="3" pivot="0" name="MAYORISTA-style">
      <tableStyleElement dxfId="1" type="headerRow"/>
      <tableStyleElement dxfId="2" type="firstRowStripe"/>
      <tableStyleElement dxfId="3" type="secondRowStripe"/>
    </tableStyle>
    <tableStyle count="3" pivot="0" name="QUENTO-style">
      <tableStyleElement dxfId="1" type="headerRow"/>
      <tableStyleElement dxfId="2" type="firstRowStripe"/>
      <tableStyleElement dxfId="3" type="secondRowStripe"/>
    </tableStyle>
    <tableStyle count="3" pivot="0" name="GRANEL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L1226" displayName="Table_1" name="Table_1" id="1">
  <tableColumns count="12">
    <tableColumn name="Codigo" id="1"/>
    <tableColumn name="Descripcion" id="2"/>
    <tableColumn name="Proveedor" id="3"/>
    <tableColumn name="Rubro" id="4"/>
    <tableColumn name="Stock" id="5"/>
    <tableColumn name="StockReal" id="6"/>
    <tableColumn name="DifStock" id="7"/>
    <tableColumn name="FechaVenc" id="8"/>
    <tableColumn name="Costo" id="9"/>
    <tableColumn name="Precio" id="10"/>
    <tableColumn name="InventCosto" id="11"/>
    <tableColumn name="InventPrecio" id="12"/>
  </tableColumns>
  <tableStyleInfo name="INVENTARIO-style" showColumnStripes="0" showFirstColumn="1" showLastColumn="1" showRowStripes="1"/>
</table>
</file>

<file path=xl/tables/table2.xml><?xml version="1.0" encoding="utf-8"?>
<table xmlns="http://schemas.openxmlformats.org/spreadsheetml/2006/main" ref="A1:A66" displayName="Table_2" name="Table_2" id="2">
  <tableColumns count="1">
    <tableColumn name="PROVEEDORES" id="1"/>
  </tableColumns>
  <tableStyleInfo name="LISTAS-style" showColumnStripes="0" showFirstColumn="1" showLastColumn="1" showRowStripes="1"/>
</table>
</file>

<file path=xl/tables/table3.xml><?xml version="1.0" encoding="utf-8"?>
<table xmlns="http://schemas.openxmlformats.org/spreadsheetml/2006/main" ref="C1:C66" displayName="Table_3" name="Table_3" id="3">
  <tableColumns count="1">
    <tableColumn name="RUBROS" id="1"/>
  </tableColumns>
  <tableStyleInfo name="LISTAS-style 2" showColumnStripes="0" showFirstColumn="1" showLastColumn="1" showRowStripes="1"/>
</table>
</file>

<file path=xl/tables/table4.xml><?xml version="1.0" encoding="utf-8"?>
<table xmlns="http://schemas.openxmlformats.org/spreadsheetml/2006/main" ref="E1:E68" displayName="Table_4" name="Table_4" id="4">
  <tableColumns count="1">
    <tableColumn name="CATEGORÍAS" id="1"/>
  </tableColumns>
  <tableStyleInfo name="LISTAS-style 3" showColumnStripes="0" showFirstColumn="1" showLastColumn="1" showRowStripes="1"/>
</table>
</file>

<file path=xl/tables/table5.xml><?xml version="1.0" encoding="utf-8"?>
<table xmlns="http://schemas.openxmlformats.org/spreadsheetml/2006/main" ref="A1:AQ9" displayName="Table_5" name="Table_5" id="5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PROMOCIONES-style" showColumnStripes="0" showFirstColumn="1" showLastColumn="1" showRowStripes="1"/>
</table>
</file>

<file path=xl/tables/table6.xml><?xml version="1.0" encoding="utf-8"?>
<table xmlns="http://schemas.openxmlformats.org/spreadsheetml/2006/main" ref="A1:AQ14" displayName="Table_6" name="Table_6" id="6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INSUMOS-style" showColumnStripes="0" showFirstColumn="1" showLastColumn="1" showRowStripes="1"/>
</table>
</file>

<file path=xl/tables/table7.xml><?xml version="1.0" encoding="utf-8"?>
<table xmlns="http://schemas.openxmlformats.org/spreadsheetml/2006/main" ref="A1:AQ78" displayName="Table_7" name="Table_7" id="7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VENEZOLANO-style" showColumnStripes="0" showFirstColumn="1" showLastColumn="1" showRowStripes="1"/>
</table>
</file>

<file path=xl/tables/table8.xml><?xml version="1.0" encoding="utf-8"?>
<table xmlns="http://schemas.openxmlformats.org/spreadsheetml/2006/main" ref="A1:AQ44" displayName="Table_8" name="Table_8" id="8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FRIGOR-style" showColumnStripes="0" showFirstColumn="1" showLastColumn="1" showRowStripes="1"/>
</table>
</file>

<file path=xl/tables/table9.xml><?xml version="1.0" encoding="utf-8"?>
<table xmlns="http://schemas.openxmlformats.org/spreadsheetml/2006/main" ref="A1:AQ24" displayName="Table_9" name="Table_9" id="9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NORNES-style" showColumnStripes="0" showFirstColumn="1" showLastColumn="1" showRowStripes="1"/>
</table>
</file>

<file path=xl/tables/table10.xml><?xml version="1.0" encoding="utf-8"?>
<table xmlns="http://schemas.openxmlformats.org/spreadsheetml/2006/main" ref="A1:AQ32" displayName="Table_10" name="Table_10" id="10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Inici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OSLE-style" showColumnStripes="0" showFirstColumn="1" showLastColumn="1" showRowStripes="1"/>
</table>
</file>

<file path=xl/tables/table11.xml><?xml version="1.0" encoding="utf-8"?>
<table xmlns="http://schemas.openxmlformats.org/spreadsheetml/2006/main" ref="A1:AQ30" displayName="Table_11" name="Table_11" id="11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DICOSPA-style" showColumnStripes="0" showFirstColumn="1" showLastColumn="1" showRowStripes="1"/>
</table>
</file>

<file path=xl/tables/table12.xml><?xml version="1.0" encoding="utf-8"?>
<table xmlns="http://schemas.openxmlformats.org/spreadsheetml/2006/main" ref="A1:AQ214" displayName="Table_12" name="Table_12" id="12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LADIAR-style" showColumnStripes="0" showFirstColumn="1" showLastColumn="1" showRowStripes="1"/>
</table>
</file>

<file path=xl/tables/table13.xml><?xml version="1.0" encoding="utf-8"?>
<table xmlns="http://schemas.openxmlformats.org/spreadsheetml/2006/main" ref="A1:AQ125" displayName="Table_13" name="Table_13" id="13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MONDELEZ-style" showColumnStripes="0" showFirstColumn="1" showLastColumn="1" showRowStripes="1"/>
</table>
</file>

<file path=xl/tables/table14.xml><?xml version="1.0" encoding="utf-8"?>
<table xmlns="http://schemas.openxmlformats.org/spreadsheetml/2006/main" ref="A1:AQ291" displayName="Table_14" name="Table_14" id="14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GOLOMAX-style" showColumnStripes="0" showFirstColumn="1" showLastColumn="1" showRowStripes="1"/>
</table>
</file>

<file path=xl/tables/table15.xml><?xml version="1.0" encoding="utf-8"?>
<table xmlns="http://schemas.openxmlformats.org/spreadsheetml/2006/main" ref="A1:AQ50" displayName="Table_15" name="Table_15" id="15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POP SALADO-style" showColumnStripes="0" showFirstColumn="1" showLastColumn="1" showRowStripes="1"/>
</table>
</file>

<file path=xl/tables/table16.xml><?xml version="1.0" encoding="utf-8"?>
<table xmlns="http://schemas.openxmlformats.org/spreadsheetml/2006/main" ref="A1:AQ61" displayName="Table_16" name="Table_16" id="16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YAMANIL-style" showColumnStripes="0" showFirstColumn="1" showLastColumn="1" showRowStripes="1"/>
</table>
</file>

<file path=xl/tables/table17.xml><?xml version="1.0" encoding="utf-8"?>
<table xmlns="http://schemas.openxmlformats.org/spreadsheetml/2006/main" ref="A1:AQ54" displayName="Table_17" name="Table_17" id="17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AGUANORT-style" showColumnStripes="0" showFirstColumn="1" showLastColumn="1" showRowStripes="1"/>
</table>
</file>

<file path=xl/tables/table18.xml><?xml version="1.0" encoding="utf-8"?>
<table xmlns="http://schemas.openxmlformats.org/spreadsheetml/2006/main" ref="A1:AQ26" displayName="Table_18" name="Table_18" id="18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BAI-style" showColumnStripes="0" showFirstColumn="1" showLastColumn="1" showRowStripes="1"/>
</table>
</file>

<file path=xl/tables/table19.xml><?xml version="1.0" encoding="utf-8"?>
<table xmlns="http://schemas.openxmlformats.org/spreadsheetml/2006/main" ref="A1:AQ59" displayName="Table_19" name="Table_19" id="19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HC-LASVEGAS-style" showColumnStripes="0" showFirstColumn="1" showLastColumn="1" showRowStripes="1"/>
</table>
</file>

<file path=xl/tables/table20.xml><?xml version="1.0" encoding="utf-8"?>
<table xmlns="http://schemas.openxmlformats.org/spreadsheetml/2006/main" ref="A1:AQ15" displayName="Table_20" name="Table_20" id="20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DOBLE COLA-style" showColumnStripes="0" showFirstColumn="1" showLastColumn="1" showRowStripes="1"/>
</table>
</file>

<file path=xl/tables/table21.xml><?xml version="1.0" encoding="utf-8"?>
<table xmlns="http://schemas.openxmlformats.org/spreadsheetml/2006/main" ref="A1:AQ14" displayName="Table_21" name="Table_21" id="21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SPEED-style" showColumnStripes="0" showFirstColumn="1" showLastColumn="1" showRowStripes="1"/>
</table>
</file>

<file path=xl/tables/table22.xml><?xml version="1.0" encoding="utf-8"?>
<table xmlns="http://schemas.openxmlformats.org/spreadsheetml/2006/main" ref="A1:AQ137" displayName="Table_22" name="Table_22" id="22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MAYORISTA-style" showColumnStripes="0" showFirstColumn="1" showLastColumn="1" showRowStripes="1"/>
</table>
</file>

<file path=xl/tables/table23.xml><?xml version="1.0" encoding="utf-8"?>
<table xmlns="http://schemas.openxmlformats.org/spreadsheetml/2006/main" ref="A1:AQ37" displayName="Table_23" name="Table_23" id="23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QUENTO-style" showColumnStripes="0" showFirstColumn="1" showLastColumn="1" showRowStripes="1"/>
</table>
</file>

<file path=xl/tables/table24.xml><?xml version="1.0" encoding="utf-8"?>
<table xmlns="http://schemas.openxmlformats.org/spreadsheetml/2006/main" ref="A1:AQ15" displayName="Table_24" name="Table_24" id="24">
  <tableColumns count="43">
    <tableColumn name="Codigo" id="1"/>
    <tableColumn name="CodigoProveedor" id="2"/>
    <tableColumn name="SKU" id="3"/>
    <tableColumn name="PLU" id="4"/>
    <tableColumn name="Descripcion" id="5"/>
    <tableColumn name="P. Compra" id="6"/>
    <tableColumn name="IVA" id="7"/>
    <tableColumn name="ImpInt" id="8"/>
    <tableColumn name="Bulto" id="9"/>
    <tableColumn name="UnidFact" id="10"/>
    <tableColumn name="CostoFlete" id="11"/>
    <tableColumn name="Costo" id="12"/>
    <tableColumn name="Util" id="13"/>
    <tableColumn name="Precio" id="14"/>
    <tableColumn name="Precio2" id="15"/>
    <tableColumn name="ControlStk" id="16"/>
    <tableColumn name="Minimo" id="17"/>
    <tableColumn name="Maximo" id="18"/>
    <tableColumn name="Proveedor" id="19"/>
    <tableColumn name="Rubro" id="20"/>
    <tableColumn name="Categoria" id="21"/>
    <tableColumn name="Marca" id="22"/>
    <tableColumn name="PorKg" id="23"/>
    <tableColumn name="CantidadEti" id="24"/>
    <tableColumn name="Stock" id="25"/>
    <tableColumn name="StockReal" id="26"/>
    <tableColumn name="Pedido" id="27"/>
    <tableColumn name="Total Pedido" id="28"/>
    <tableColumn name="Ingresos" id="29"/>
    <tableColumn name="Salidas" id="30"/>
    <tableColumn name="AlertaVencimiento" id="31"/>
    <tableColumn name="FechaVenc" id="32"/>
    <tableColumn name="DiasVenc" id="33"/>
    <tableColumn name="AlertaFechaVenc" id="34"/>
    <tableColumn name="Oferta" id="35"/>
    <tableColumn name="StockOferta" id="36"/>
    <tableColumn name="OfertaDesde" id="37"/>
    <tableColumn name="OfertaHasta" id="38"/>
    <tableColumn name="Precio10" id="39"/>
    <tableColumn name="Precio_fijo" id="40"/>
    <tableColumn name="Anulado" id="41"/>
    <tableColumn name="IB" id="42"/>
    <tableColumn name="UnidadEti" id="43"/>
  </tableColumns>
  <tableStyleInfo name="GRANEL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5" Type="http://schemas.openxmlformats.org/officeDocument/2006/relationships/table" Target="../tables/table2.xml"/><Relationship Id="rId6" Type="http://schemas.openxmlformats.org/officeDocument/2006/relationships/table" Target="../tables/table3.xml"/><Relationship Id="rId7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3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4.0"/>
    <col customWidth="1" min="2" max="2" width="59.25"/>
    <col customWidth="1" min="3" max="3" width="25.88"/>
    <col customWidth="1" min="4" max="4" width="15.0"/>
    <col customWidth="1" min="5" max="5" width="8.25"/>
    <col customWidth="1" min="6" max="6" width="12.38"/>
    <col customWidth="1" min="7" max="7" width="10.75"/>
    <col customWidth="1" min="8" max="8" width="13.38"/>
    <col customWidth="1" min="9" max="9" width="12.0"/>
    <col customWidth="1" min="10" max="10" width="9.13"/>
    <col customWidth="1" min="11" max="11" width="13.88"/>
    <col customWidth="1" min="12" max="12" width="14.75"/>
    <col customWidth="1" min="13" max="26" width="10.63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0" customHeight="1">
      <c r="A2" s="4" t="s">
        <v>12</v>
      </c>
      <c r="B2" s="4" t="s">
        <v>13</v>
      </c>
      <c r="C2" s="4" t="s">
        <v>14</v>
      </c>
      <c r="D2" s="4" t="s">
        <v>15</v>
      </c>
      <c r="E2" s="4"/>
      <c r="F2" s="5"/>
      <c r="G2" s="5"/>
      <c r="H2" s="6"/>
      <c r="I2" s="4">
        <v>1.0</v>
      </c>
      <c r="J2" s="4">
        <v>1.1</v>
      </c>
      <c r="K2" s="5"/>
      <c r="L2" s="5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.0" customHeight="1">
      <c r="A3" s="4" t="s">
        <v>16</v>
      </c>
      <c r="B3" s="4" t="s">
        <v>17</v>
      </c>
      <c r="C3" s="4" t="s">
        <v>14</v>
      </c>
      <c r="D3" s="4" t="s">
        <v>18</v>
      </c>
      <c r="E3" s="4"/>
      <c r="F3" s="5"/>
      <c r="G3" s="5"/>
      <c r="H3" s="6"/>
      <c r="I3" s="4">
        <v>0.0</v>
      </c>
      <c r="J3" s="4">
        <v>10.0</v>
      </c>
      <c r="K3" s="5"/>
      <c r="L3" s="5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.0" customHeight="1">
      <c r="A4" s="4" t="s">
        <v>19</v>
      </c>
      <c r="B4" s="4" t="s">
        <v>20</v>
      </c>
      <c r="C4" s="4" t="s">
        <v>14</v>
      </c>
      <c r="D4" s="4" t="s">
        <v>18</v>
      </c>
      <c r="E4" s="4"/>
      <c r="F4" s="5"/>
      <c r="G4" s="5"/>
      <c r="H4" s="6"/>
      <c r="I4" s="4">
        <v>0.0</v>
      </c>
      <c r="J4" s="4">
        <v>10.0</v>
      </c>
      <c r="K4" s="5"/>
      <c r="L4" s="5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.0" customHeight="1">
      <c r="A5" s="4" t="s">
        <v>21</v>
      </c>
      <c r="B5" s="4" t="s">
        <v>22</v>
      </c>
      <c r="C5" s="4" t="s">
        <v>23</v>
      </c>
      <c r="D5" s="4" t="s">
        <v>15</v>
      </c>
      <c r="E5" s="4"/>
      <c r="F5" s="5"/>
      <c r="G5" s="5"/>
      <c r="H5" s="6"/>
      <c r="I5" s="4">
        <v>0.0</v>
      </c>
      <c r="J5" s="4">
        <v>250.0</v>
      </c>
      <c r="K5" s="5"/>
      <c r="L5" s="5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.0" customHeight="1">
      <c r="A6" s="4" t="s">
        <v>24</v>
      </c>
      <c r="B6" s="4" t="s">
        <v>25</v>
      </c>
      <c r="C6" s="4" t="s">
        <v>14</v>
      </c>
      <c r="D6" s="4" t="s">
        <v>18</v>
      </c>
      <c r="E6" s="4"/>
      <c r="F6" s="5"/>
      <c r="G6" s="5"/>
      <c r="H6" s="6"/>
      <c r="I6" s="4">
        <v>1100.0</v>
      </c>
      <c r="J6" s="4">
        <v>2500.0</v>
      </c>
      <c r="K6" s="5"/>
      <c r="L6" s="5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.0" customHeight="1">
      <c r="A7" s="4" t="s">
        <v>26</v>
      </c>
      <c r="B7" s="4" t="s">
        <v>27</v>
      </c>
      <c r="C7" s="4" t="s">
        <v>14</v>
      </c>
      <c r="D7" s="4" t="s">
        <v>15</v>
      </c>
      <c r="E7" s="4"/>
      <c r="F7" s="5"/>
      <c r="G7" s="5"/>
      <c r="H7" s="6"/>
      <c r="I7" s="4">
        <v>1300.0</v>
      </c>
      <c r="J7" s="4">
        <v>2000.0</v>
      </c>
      <c r="K7" s="5"/>
      <c r="L7" s="5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.0" customHeight="1">
      <c r="A8" s="4" t="s">
        <v>28</v>
      </c>
      <c r="B8" s="4" t="s">
        <v>29</v>
      </c>
      <c r="C8" s="4" t="s">
        <v>14</v>
      </c>
      <c r="D8" s="4" t="s">
        <v>18</v>
      </c>
      <c r="E8" s="4"/>
      <c r="F8" s="5"/>
      <c r="G8" s="5"/>
      <c r="H8" s="6"/>
      <c r="I8" s="4">
        <v>1650.0</v>
      </c>
      <c r="J8" s="4">
        <v>3500.0</v>
      </c>
      <c r="K8" s="5"/>
      <c r="L8" s="5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.0" customHeight="1">
      <c r="A9" s="4" t="s">
        <v>30</v>
      </c>
      <c r="B9" s="4" t="s">
        <v>31</v>
      </c>
      <c r="C9" s="4" t="s">
        <v>14</v>
      </c>
      <c r="D9" s="4" t="s">
        <v>18</v>
      </c>
      <c r="E9" s="4"/>
      <c r="F9" s="5"/>
      <c r="G9" s="5"/>
      <c r="H9" s="6"/>
      <c r="I9" s="4">
        <v>3300.0</v>
      </c>
      <c r="J9" s="4">
        <v>5500.0</v>
      </c>
      <c r="K9" s="5"/>
      <c r="L9" s="5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.0" customHeight="1">
      <c r="A10" s="4" t="s">
        <v>32</v>
      </c>
      <c r="B10" s="4" t="s">
        <v>33</v>
      </c>
      <c r="C10" s="4" t="s">
        <v>34</v>
      </c>
      <c r="D10" s="4" t="s">
        <v>35</v>
      </c>
      <c r="E10" s="4"/>
      <c r="F10" s="5"/>
      <c r="G10" s="5"/>
      <c r="H10" s="6"/>
      <c r="I10" s="4">
        <v>45.61</v>
      </c>
      <c r="J10" s="4">
        <v>50.0</v>
      </c>
      <c r="K10" s="5"/>
      <c r="L10" s="5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.0" customHeight="1">
      <c r="A11" s="4" t="s">
        <v>36</v>
      </c>
      <c r="B11" s="4" t="s">
        <v>37</v>
      </c>
      <c r="C11" s="4" t="s">
        <v>34</v>
      </c>
      <c r="D11" s="4" t="s">
        <v>35</v>
      </c>
      <c r="E11" s="4"/>
      <c r="F11" s="5"/>
      <c r="G11" s="5"/>
      <c r="H11" s="6"/>
      <c r="I11" s="4">
        <v>45.62</v>
      </c>
      <c r="J11" s="4">
        <v>50.0</v>
      </c>
      <c r="K11" s="5"/>
      <c r="L11" s="5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.0" customHeight="1">
      <c r="A12" s="4" t="s">
        <v>38</v>
      </c>
      <c r="B12" s="4" t="s">
        <v>39</v>
      </c>
      <c r="C12" s="4" t="s">
        <v>34</v>
      </c>
      <c r="D12" s="4" t="s">
        <v>35</v>
      </c>
      <c r="E12" s="4"/>
      <c r="F12" s="5"/>
      <c r="G12" s="5"/>
      <c r="H12" s="6"/>
      <c r="I12" s="4">
        <v>4.563</v>
      </c>
      <c r="J12" s="4">
        <v>10.0</v>
      </c>
      <c r="K12" s="5"/>
      <c r="L12" s="5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.0" customHeight="1">
      <c r="A13" s="4" t="s">
        <v>40</v>
      </c>
      <c r="B13" s="4" t="s">
        <v>41</v>
      </c>
      <c r="C13" s="4" t="s">
        <v>34</v>
      </c>
      <c r="D13" s="4" t="s">
        <v>35</v>
      </c>
      <c r="E13" s="4"/>
      <c r="F13" s="5"/>
      <c r="G13" s="5"/>
      <c r="H13" s="6"/>
      <c r="I13" s="4">
        <v>22.82</v>
      </c>
      <c r="J13" s="4">
        <v>50.0</v>
      </c>
      <c r="K13" s="5"/>
      <c r="L13" s="5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.0" customHeight="1">
      <c r="A14" s="4" t="s">
        <v>42</v>
      </c>
      <c r="B14" s="4" t="s">
        <v>43</v>
      </c>
      <c r="C14" s="4" t="s">
        <v>34</v>
      </c>
      <c r="D14" s="4" t="s">
        <v>35</v>
      </c>
      <c r="E14" s="4"/>
      <c r="F14" s="5"/>
      <c r="G14" s="5"/>
      <c r="H14" s="6"/>
      <c r="I14" s="4">
        <v>22.825</v>
      </c>
      <c r="J14" s="4">
        <v>50.0</v>
      </c>
      <c r="K14" s="5"/>
      <c r="L14" s="5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.0" customHeight="1">
      <c r="A15" s="4" t="s">
        <v>44</v>
      </c>
      <c r="B15" s="4" t="s">
        <v>45</v>
      </c>
      <c r="C15" s="4" t="s">
        <v>34</v>
      </c>
      <c r="D15" s="4" t="s">
        <v>35</v>
      </c>
      <c r="E15" s="4"/>
      <c r="F15" s="5"/>
      <c r="G15" s="5"/>
      <c r="H15" s="6"/>
      <c r="I15" s="4">
        <v>22.83</v>
      </c>
      <c r="J15" s="4">
        <v>50.0</v>
      </c>
      <c r="K15" s="5"/>
      <c r="L15" s="5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.0" customHeight="1">
      <c r="A16" s="4" t="s">
        <v>46</v>
      </c>
      <c r="B16" s="4" t="s">
        <v>47</v>
      </c>
      <c r="C16" s="4" t="s">
        <v>34</v>
      </c>
      <c r="D16" s="4" t="s">
        <v>35</v>
      </c>
      <c r="E16" s="4"/>
      <c r="F16" s="5"/>
      <c r="G16" s="5"/>
      <c r="H16" s="6"/>
      <c r="I16" s="4">
        <v>45.67</v>
      </c>
      <c r="J16" s="4">
        <v>50.0</v>
      </c>
      <c r="K16" s="5"/>
      <c r="L16" s="5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.0" customHeight="1">
      <c r="A17" s="4" t="s">
        <v>48</v>
      </c>
      <c r="B17" s="4" t="s">
        <v>49</v>
      </c>
      <c r="C17" s="4" t="s">
        <v>34</v>
      </c>
      <c r="D17" s="4" t="s">
        <v>35</v>
      </c>
      <c r="E17" s="4"/>
      <c r="F17" s="5"/>
      <c r="G17" s="5"/>
      <c r="H17" s="6"/>
      <c r="I17" s="4">
        <v>9.136</v>
      </c>
      <c r="J17" s="4">
        <v>0.0</v>
      </c>
      <c r="K17" s="5"/>
      <c r="L17" s="5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.0" customHeight="1">
      <c r="A18" s="4" t="s">
        <v>50</v>
      </c>
      <c r="B18" s="4" t="s">
        <v>51</v>
      </c>
      <c r="C18" s="4" t="s">
        <v>34</v>
      </c>
      <c r="D18" s="4" t="s">
        <v>35</v>
      </c>
      <c r="E18" s="4"/>
      <c r="F18" s="5"/>
      <c r="G18" s="5"/>
      <c r="H18" s="6"/>
      <c r="I18" s="4">
        <v>9.138</v>
      </c>
      <c r="J18" s="4">
        <v>0.0</v>
      </c>
      <c r="K18" s="5"/>
      <c r="L18" s="5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.0" customHeight="1">
      <c r="A19" s="4" t="s">
        <v>52</v>
      </c>
      <c r="B19" s="4" t="s">
        <v>53</v>
      </c>
      <c r="C19" s="4" t="s">
        <v>54</v>
      </c>
      <c r="D19" s="4" t="s">
        <v>35</v>
      </c>
      <c r="E19" s="4"/>
      <c r="F19" s="5"/>
      <c r="G19" s="5"/>
      <c r="H19" s="6"/>
      <c r="I19" s="4">
        <v>45.7</v>
      </c>
      <c r="J19" s="4">
        <v>50.0</v>
      </c>
      <c r="K19" s="5"/>
      <c r="L19" s="5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.0" customHeight="1">
      <c r="A20" s="4" t="s">
        <v>55</v>
      </c>
      <c r="B20" s="4" t="s">
        <v>56</v>
      </c>
      <c r="C20" s="4" t="s">
        <v>54</v>
      </c>
      <c r="D20" s="4" t="s">
        <v>35</v>
      </c>
      <c r="E20" s="4"/>
      <c r="F20" s="5"/>
      <c r="G20" s="5"/>
      <c r="H20" s="6"/>
      <c r="I20" s="4">
        <v>45.71</v>
      </c>
      <c r="J20" s="4">
        <v>50.0</v>
      </c>
      <c r="K20" s="5"/>
      <c r="L20" s="5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0" customHeight="1">
      <c r="A21" s="4" t="s">
        <v>57</v>
      </c>
      <c r="B21" s="4" t="s">
        <v>58</v>
      </c>
      <c r="C21" s="4" t="s">
        <v>59</v>
      </c>
      <c r="D21" s="4" t="s">
        <v>35</v>
      </c>
      <c r="E21" s="4"/>
      <c r="F21" s="5"/>
      <c r="G21" s="5"/>
      <c r="H21" s="6"/>
      <c r="I21" s="4">
        <v>4572.0</v>
      </c>
      <c r="J21" s="4">
        <v>5100.0</v>
      </c>
      <c r="K21" s="5"/>
      <c r="L21" s="5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0" customHeight="1">
      <c r="A22" s="4" t="s">
        <v>60</v>
      </c>
      <c r="B22" s="4" t="s">
        <v>61</v>
      </c>
      <c r="C22" s="4" t="s">
        <v>62</v>
      </c>
      <c r="D22" s="4" t="s">
        <v>63</v>
      </c>
      <c r="E22" s="4">
        <v>0.0</v>
      </c>
      <c r="F22" s="5"/>
      <c r="G22" s="5">
        <v>0.0</v>
      </c>
      <c r="H22" s="6"/>
      <c r="I22" s="4">
        <v>2538.2015</v>
      </c>
      <c r="J22" s="4">
        <v>3300.0</v>
      </c>
      <c r="K22" s="5">
        <v>0.0</v>
      </c>
      <c r="L22" s="5">
        <v>0.0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0" customHeight="1">
      <c r="A23" s="4" t="s">
        <v>64</v>
      </c>
      <c r="B23" s="4" t="s">
        <v>65</v>
      </c>
      <c r="C23" s="4" t="s">
        <v>62</v>
      </c>
      <c r="D23" s="4" t="s">
        <v>63</v>
      </c>
      <c r="E23" s="4">
        <v>0.0</v>
      </c>
      <c r="F23" s="5"/>
      <c r="G23" s="5">
        <v>0.0</v>
      </c>
      <c r="H23" s="6"/>
      <c r="I23" s="4">
        <v>2538.2015</v>
      </c>
      <c r="J23" s="4">
        <v>3300.0</v>
      </c>
      <c r="K23" s="5">
        <v>0.0</v>
      </c>
      <c r="L23" s="5">
        <v>0.0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0" customHeight="1">
      <c r="A24" s="4" t="s">
        <v>66</v>
      </c>
      <c r="B24" s="4" t="s">
        <v>67</v>
      </c>
      <c r="C24" s="4" t="s">
        <v>62</v>
      </c>
      <c r="D24" s="4" t="s">
        <v>63</v>
      </c>
      <c r="E24" s="4">
        <v>0.0</v>
      </c>
      <c r="F24" s="5"/>
      <c r="G24" s="5">
        <v>0.0</v>
      </c>
      <c r="H24" s="6"/>
      <c r="I24" s="4">
        <v>2307.7877777777776</v>
      </c>
      <c r="J24" s="4">
        <v>3000.0</v>
      </c>
      <c r="K24" s="5">
        <v>0.0</v>
      </c>
      <c r="L24" s="5">
        <v>0.0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0" customHeight="1">
      <c r="A25" s="4" t="s">
        <v>68</v>
      </c>
      <c r="B25" s="4" t="s">
        <v>69</v>
      </c>
      <c r="C25" s="4" t="s">
        <v>62</v>
      </c>
      <c r="D25" s="4" t="s">
        <v>63</v>
      </c>
      <c r="E25" s="4">
        <v>1.0</v>
      </c>
      <c r="F25" s="5"/>
      <c r="G25" s="5">
        <v>0.0</v>
      </c>
      <c r="H25" s="6"/>
      <c r="I25" s="4">
        <v>2307.7877777777776</v>
      </c>
      <c r="J25" s="4">
        <v>3000.0</v>
      </c>
      <c r="K25" s="5">
        <v>2307.7877777777776</v>
      </c>
      <c r="L25" s="5">
        <v>3000.0</v>
      </c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0" customHeight="1">
      <c r="A26" s="4" t="s">
        <v>70</v>
      </c>
      <c r="B26" s="4" t="s">
        <v>71</v>
      </c>
      <c r="C26" s="4" t="s">
        <v>62</v>
      </c>
      <c r="D26" s="4" t="s">
        <v>63</v>
      </c>
      <c r="E26" s="4">
        <v>3.0</v>
      </c>
      <c r="F26" s="5"/>
      <c r="G26" s="5">
        <v>0.0</v>
      </c>
      <c r="H26" s="6"/>
      <c r="I26" s="4">
        <v>2307.7877777777776</v>
      </c>
      <c r="J26" s="4">
        <v>3000.0</v>
      </c>
      <c r="K26" s="5">
        <v>6923.363333333333</v>
      </c>
      <c r="L26" s="5">
        <v>9000.0</v>
      </c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0" customHeight="1">
      <c r="A27" s="4" t="s">
        <v>72</v>
      </c>
      <c r="B27" s="4" t="s">
        <v>73</v>
      </c>
      <c r="C27" s="4" t="s">
        <v>62</v>
      </c>
      <c r="D27" s="4" t="s">
        <v>63</v>
      </c>
      <c r="E27" s="4">
        <v>0.0</v>
      </c>
      <c r="F27" s="5"/>
      <c r="G27" s="5">
        <v>0.0</v>
      </c>
      <c r="H27" s="6"/>
      <c r="I27" s="4">
        <v>2307.7877777777776</v>
      </c>
      <c r="J27" s="4">
        <v>3000.0</v>
      </c>
      <c r="K27" s="5">
        <v>0.0</v>
      </c>
      <c r="L27" s="5">
        <v>0.0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0" customHeight="1">
      <c r="A28" s="4" t="s">
        <v>74</v>
      </c>
      <c r="B28" s="4" t="s">
        <v>75</v>
      </c>
      <c r="C28" s="4" t="s">
        <v>62</v>
      </c>
      <c r="D28" s="4" t="s">
        <v>63</v>
      </c>
      <c r="E28" s="4">
        <v>0.0</v>
      </c>
      <c r="F28" s="5"/>
      <c r="G28" s="5">
        <v>0.0</v>
      </c>
      <c r="H28" s="6"/>
      <c r="I28" s="4">
        <v>2461.475</v>
      </c>
      <c r="J28" s="4">
        <v>3200.0</v>
      </c>
      <c r="K28" s="5">
        <v>0.0</v>
      </c>
      <c r="L28" s="5">
        <v>0.0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0" customHeight="1">
      <c r="A29" s="4" t="s">
        <v>76</v>
      </c>
      <c r="B29" s="4" t="s">
        <v>77</v>
      </c>
      <c r="C29" s="4" t="s">
        <v>62</v>
      </c>
      <c r="D29" s="4" t="s">
        <v>63</v>
      </c>
      <c r="E29" s="4">
        <v>0.0</v>
      </c>
      <c r="F29" s="5"/>
      <c r="G29" s="5">
        <v>0.0</v>
      </c>
      <c r="H29" s="6"/>
      <c r="I29" s="4">
        <v>2461.475</v>
      </c>
      <c r="J29" s="4">
        <v>3200.0</v>
      </c>
      <c r="K29" s="5">
        <v>0.0</v>
      </c>
      <c r="L29" s="5">
        <v>0.0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0" customHeight="1">
      <c r="A30" s="4" t="s">
        <v>78</v>
      </c>
      <c r="B30" s="4" t="s">
        <v>79</v>
      </c>
      <c r="C30" s="4" t="s">
        <v>62</v>
      </c>
      <c r="D30" s="4" t="s">
        <v>63</v>
      </c>
      <c r="E30" s="4">
        <v>0.0</v>
      </c>
      <c r="F30" s="5"/>
      <c r="G30" s="5">
        <v>0.0</v>
      </c>
      <c r="H30" s="6"/>
      <c r="I30" s="4">
        <v>2461.475</v>
      </c>
      <c r="J30" s="4">
        <v>3200.0</v>
      </c>
      <c r="K30" s="5">
        <v>0.0</v>
      </c>
      <c r="L30" s="5">
        <v>0.0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0" customHeight="1">
      <c r="A31" s="4" t="s">
        <v>80</v>
      </c>
      <c r="B31" s="4" t="s">
        <v>81</v>
      </c>
      <c r="C31" s="4" t="s">
        <v>62</v>
      </c>
      <c r="D31" s="4" t="s">
        <v>63</v>
      </c>
      <c r="E31" s="4">
        <v>0.0</v>
      </c>
      <c r="F31" s="5"/>
      <c r="G31" s="5">
        <v>0.0</v>
      </c>
      <c r="H31" s="6"/>
      <c r="I31" s="4">
        <v>2461.475</v>
      </c>
      <c r="J31" s="4">
        <v>3200.0</v>
      </c>
      <c r="K31" s="5">
        <v>0.0</v>
      </c>
      <c r="L31" s="5">
        <v>0.0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0" customHeight="1">
      <c r="A32" s="4" t="s">
        <v>82</v>
      </c>
      <c r="B32" s="4" t="s">
        <v>83</v>
      </c>
      <c r="C32" s="4" t="s">
        <v>62</v>
      </c>
      <c r="D32" s="4" t="s">
        <v>63</v>
      </c>
      <c r="E32" s="4">
        <v>0.0</v>
      </c>
      <c r="F32" s="5"/>
      <c r="G32" s="5">
        <v>0.0</v>
      </c>
      <c r="H32" s="6"/>
      <c r="I32" s="4">
        <v>2461.475</v>
      </c>
      <c r="J32" s="4">
        <v>3200.0</v>
      </c>
      <c r="K32" s="5">
        <v>0.0</v>
      </c>
      <c r="L32" s="5">
        <v>0.0</v>
      </c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0" customHeight="1">
      <c r="A33" s="4" t="s">
        <v>84</v>
      </c>
      <c r="B33" s="4" t="s">
        <v>85</v>
      </c>
      <c r="C33" s="4" t="s">
        <v>62</v>
      </c>
      <c r="D33" s="4" t="s">
        <v>63</v>
      </c>
      <c r="E33" s="4">
        <v>0.0</v>
      </c>
      <c r="F33" s="5"/>
      <c r="G33" s="5">
        <v>0.0</v>
      </c>
      <c r="H33" s="6"/>
      <c r="I33" s="4">
        <v>2461.475</v>
      </c>
      <c r="J33" s="4">
        <v>3200.0</v>
      </c>
      <c r="K33" s="5">
        <v>0.0</v>
      </c>
      <c r="L33" s="5">
        <v>0.0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0" customHeight="1">
      <c r="A34" s="4" t="s">
        <v>86</v>
      </c>
      <c r="B34" s="4" t="s">
        <v>87</v>
      </c>
      <c r="C34" s="4" t="s">
        <v>62</v>
      </c>
      <c r="D34" s="4" t="s">
        <v>63</v>
      </c>
      <c r="E34" s="4">
        <v>0.0</v>
      </c>
      <c r="F34" s="5"/>
      <c r="G34" s="5">
        <v>0.0</v>
      </c>
      <c r="H34" s="6"/>
      <c r="I34" s="4">
        <v>2461.475</v>
      </c>
      <c r="J34" s="4">
        <v>3200.0</v>
      </c>
      <c r="K34" s="5">
        <v>0.0</v>
      </c>
      <c r="L34" s="5">
        <v>0.0</v>
      </c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0" customHeight="1">
      <c r="A35" s="4" t="s">
        <v>88</v>
      </c>
      <c r="B35" s="4" t="s">
        <v>89</v>
      </c>
      <c r="C35" s="4" t="s">
        <v>62</v>
      </c>
      <c r="D35" s="4" t="s">
        <v>63</v>
      </c>
      <c r="E35" s="4">
        <v>0.0</v>
      </c>
      <c r="F35" s="5"/>
      <c r="G35" s="5">
        <v>0.0</v>
      </c>
      <c r="H35" s="6"/>
      <c r="I35" s="4">
        <v>1922.7944444444447</v>
      </c>
      <c r="J35" s="4">
        <v>2500.0</v>
      </c>
      <c r="K35" s="5">
        <v>0.0</v>
      </c>
      <c r="L35" s="5">
        <v>0.0</v>
      </c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0" customHeight="1">
      <c r="A36" s="4" t="s">
        <v>90</v>
      </c>
      <c r="B36" s="4" t="s">
        <v>91</v>
      </c>
      <c r="C36" s="4" t="s">
        <v>62</v>
      </c>
      <c r="D36" s="4" t="s">
        <v>63</v>
      </c>
      <c r="E36" s="4">
        <v>0.0</v>
      </c>
      <c r="F36" s="5"/>
      <c r="G36" s="5">
        <v>0.0</v>
      </c>
      <c r="H36" s="6"/>
      <c r="I36" s="4">
        <v>1692.4127777777778</v>
      </c>
      <c r="J36" s="4">
        <v>2200.0</v>
      </c>
      <c r="K36" s="5">
        <v>0.0</v>
      </c>
      <c r="L36" s="5">
        <v>0.0</v>
      </c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0" customHeight="1">
      <c r="A37" s="4" t="s">
        <v>92</v>
      </c>
      <c r="B37" s="4" t="s">
        <v>93</v>
      </c>
      <c r="C37" s="4" t="s">
        <v>62</v>
      </c>
      <c r="D37" s="4" t="s">
        <v>63</v>
      </c>
      <c r="E37" s="4">
        <v>0.0</v>
      </c>
      <c r="F37" s="5"/>
      <c r="G37" s="5">
        <v>0.0</v>
      </c>
      <c r="H37" s="6"/>
      <c r="I37" s="4">
        <v>1692.4127777777778</v>
      </c>
      <c r="J37" s="4">
        <v>2200.0</v>
      </c>
      <c r="K37" s="5">
        <v>0.0</v>
      </c>
      <c r="L37" s="5">
        <v>0.0</v>
      </c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0" customHeight="1">
      <c r="A38" s="4" t="s">
        <v>94</v>
      </c>
      <c r="B38" s="4" t="s">
        <v>95</v>
      </c>
      <c r="C38" s="4" t="s">
        <v>62</v>
      </c>
      <c r="D38" s="4" t="s">
        <v>63</v>
      </c>
      <c r="E38" s="4">
        <v>21.0</v>
      </c>
      <c r="F38" s="5"/>
      <c r="G38" s="5">
        <v>0.0</v>
      </c>
      <c r="H38" s="6"/>
      <c r="I38" s="4">
        <v>1692.4127777777778</v>
      </c>
      <c r="J38" s="4">
        <v>2200.0</v>
      </c>
      <c r="K38" s="5">
        <v>35540.668333333335</v>
      </c>
      <c r="L38" s="5">
        <v>46200.0</v>
      </c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0" customHeight="1">
      <c r="A39" s="4" t="s">
        <v>96</v>
      </c>
      <c r="B39" s="4" t="s">
        <v>97</v>
      </c>
      <c r="C39" s="4" t="s">
        <v>62</v>
      </c>
      <c r="D39" s="4" t="s">
        <v>63</v>
      </c>
      <c r="E39" s="4">
        <v>18.0</v>
      </c>
      <c r="F39" s="5"/>
      <c r="G39" s="5">
        <v>0.0</v>
      </c>
      <c r="H39" s="6"/>
      <c r="I39" s="4">
        <v>1692.4127777777778</v>
      </c>
      <c r="J39" s="4">
        <v>2200.0</v>
      </c>
      <c r="K39" s="5">
        <v>30463.43</v>
      </c>
      <c r="L39" s="5">
        <v>39600.0</v>
      </c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0" customHeight="1">
      <c r="A40" s="4" t="s">
        <v>98</v>
      </c>
      <c r="B40" s="4" t="s">
        <v>99</v>
      </c>
      <c r="C40" s="4" t="s">
        <v>62</v>
      </c>
      <c r="D40" s="4" t="s">
        <v>63</v>
      </c>
      <c r="E40" s="4">
        <v>0.0</v>
      </c>
      <c r="F40" s="5"/>
      <c r="G40" s="5">
        <v>0.0</v>
      </c>
      <c r="H40" s="6"/>
      <c r="I40" s="4">
        <v>1154.1004166666667</v>
      </c>
      <c r="J40" s="4">
        <v>1500.0</v>
      </c>
      <c r="K40" s="5">
        <v>0.0</v>
      </c>
      <c r="L40" s="5">
        <v>0.0</v>
      </c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0" customHeight="1">
      <c r="A41" s="4" t="s">
        <v>100</v>
      </c>
      <c r="B41" s="4" t="s">
        <v>101</v>
      </c>
      <c r="C41" s="4" t="s">
        <v>62</v>
      </c>
      <c r="D41" s="4" t="s">
        <v>63</v>
      </c>
      <c r="E41" s="4">
        <v>0.0</v>
      </c>
      <c r="F41" s="5"/>
      <c r="G41" s="5">
        <v>0.0</v>
      </c>
      <c r="H41" s="6"/>
      <c r="I41" s="4">
        <v>1154.1004166666667</v>
      </c>
      <c r="J41" s="4">
        <v>1500.0</v>
      </c>
      <c r="K41" s="5">
        <v>0.0</v>
      </c>
      <c r="L41" s="5">
        <v>0.0</v>
      </c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0" customHeight="1">
      <c r="A42" s="4" t="s">
        <v>102</v>
      </c>
      <c r="B42" s="4" t="s">
        <v>103</v>
      </c>
      <c r="C42" s="4" t="s">
        <v>62</v>
      </c>
      <c r="D42" s="4" t="s">
        <v>63</v>
      </c>
      <c r="E42" s="4">
        <v>0.0</v>
      </c>
      <c r="F42" s="5"/>
      <c r="G42" s="5">
        <v>0.0</v>
      </c>
      <c r="H42" s="6"/>
      <c r="I42" s="4">
        <v>1154.1004166666667</v>
      </c>
      <c r="J42" s="4">
        <v>1500.0</v>
      </c>
      <c r="K42" s="5">
        <v>0.0</v>
      </c>
      <c r="L42" s="5">
        <v>0.0</v>
      </c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0" customHeight="1">
      <c r="A43" s="4" t="s">
        <v>104</v>
      </c>
      <c r="B43" s="4" t="s">
        <v>105</v>
      </c>
      <c r="C43" s="4" t="s">
        <v>62</v>
      </c>
      <c r="D43" s="4" t="s">
        <v>63</v>
      </c>
      <c r="E43" s="4">
        <v>1.0</v>
      </c>
      <c r="F43" s="5"/>
      <c r="G43" s="5">
        <v>0.0</v>
      </c>
      <c r="H43" s="6"/>
      <c r="I43" s="4">
        <v>1076.68</v>
      </c>
      <c r="J43" s="4">
        <v>1400.0</v>
      </c>
      <c r="K43" s="5">
        <v>1076.68</v>
      </c>
      <c r="L43" s="5">
        <v>1400.0</v>
      </c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0" customHeight="1">
      <c r="A44" s="4" t="s">
        <v>106</v>
      </c>
      <c r="B44" s="4" t="s">
        <v>107</v>
      </c>
      <c r="C44" s="4" t="s">
        <v>62</v>
      </c>
      <c r="D44" s="4" t="s">
        <v>63</v>
      </c>
      <c r="E44" s="4">
        <v>0.0</v>
      </c>
      <c r="F44" s="5"/>
      <c r="G44" s="5">
        <v>0.0</v>
      </c>
      <c r="H44" s="6"/>
      <c r="I44" s="4">
        <v>1076.68</v>
      </c>
      <c r="J44" s="4">
        <v>1400.0</v>
      </c>
      <c r="K44" s="5">
        <v>0.0</v>
      </c>
      <c r="L44" s="5">
        <v>0.0</v>
      </c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0" customHeight="1">
      <c r="A45" s="4" t="s">
        <v>108</v>
      </c>
      <c r="B45" s="4" t="s">
        <v>109</v>
      </c>
      <c r="C45" s="4" t="s">
        <v>62</v>
      </c>
      <c r="D45" s="4" t="s">
        <v>63</v>
      </c>
      <c r="E45" s="4">
        <v>19.0</v>
      </c>
      <c r="F45" s="5"/>
      <c r="G45" s="5">
        <v>0.0</v>
      </c>
      <c r="H45" s="6"/>
      <c r="I45" s="4">
        <v>692.132</v>
      </c>
      <c r="J45" s="4">
        <v>900.0</v>
      </c>
      <c r="K45" s="5">
        <v>13150.508</v>
      </c>
      <c r="L45" s="5">
        <v>17100.0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0" customHeight="1">
      <c r="A46" s="4" t="s">
        <v>110</v>
      </c>
      <c r="B46" s="4" t="s">
        <v>111</v>
      </c>
      <c r="C46" s="4" t="s">
        <v>62</v>
      </c>
      <c r="D46" s="4" t="s">
        <v>63</v>
      </c>
      <c r="E46" s="4">
        <v>32.0</v>
      </c>
      <c r="F46" s="5"/>
      <c r="G46" s="5">
        <v>0.0</v>
      </c>
      <c r="H46" s="6"/>
      <c r="I46" s="4">
        <v>692.132</v>
      </c>
      <c r="J46" s="4">
        <v>900.0</v>
      </c>
      <c r="K46" s="5">
        <v>22148.224</v>
      </c>
      <c r="L46" s="5">
        <v>28800.0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0" customHeight="1">
      <c r="A47" s="4" t="s">
        <v>112</v>
      </c>
      <c r="B47" s="4" t="s">
        <v>113</v>
      </c>
      <c r="C47" s="4" t="s">
        <v>62</v>
      </c>
      <c r="D47" s="4" t="s">
        <v>63</v>
      </c>
      <c r="E47" s="4">
        <v>0.0</v>
      </c>
      <c r="F47" s="5"/>
      <c r="G47" s="5">
        <v>0.0</v>
      </c>
      <c r="H47" s="6"/>
      <c r="I47" s="4">
        <v>692.132</v>
      </c>
      <c r="J47" s="4">
        <v>900.0</v>
      </c>
      <c r="K47" s="5">
        <v>0.0</v>
      </c>
      <c r="L47" s="5">
        <v>0.0</v>
      </c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0" customHeight="1">
      <c r="A48" s="4" t="s">
        <v>114</v>
      </c>
      <c r="B48" s="4" t="s">
        <v>115</v>
      </c>
      <c r="C48" s="4" t="s">
        <v>62</v>
      </c>
      <c r="D48" s="4" t="s">
        <v>63</v>
      </c>
      <c r="E48" s="4">
        <v>27.0</v>
      </c>
      <c r="F48" s="5"/>
      <c r="G48" s="5">
        <v>0.0</v>
      </c>
      <c r="H48" s="6"/>
      <c r="I48" s="4">
        <v>692.132</v>
      </c>
      <c r="J48" s="4">
        <v>900.0</v>
      </c>
      <c r="K48" s="5">
        <v>18687.564</v>
      </c>
      <c r="L48" s="5">
        <v>24300.0</v>
      </c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0" customHeight="1">
      <c r="A49" s="4" t="s">
        <v>116</v>
      </c>
      <c r="B49" s="4" t="s">
        <v>117</v>
      </c>
      <c r="C49" s="4" t="s">
        <v>62</v>
      </c>
      <c r="D49" s="4" t="s">
        <v>63</v>
      </c>
      <c r="E49" s="4">
        <v>0.0</v>
      </c>
      <c r="F49" s="5"/>
      <c r="G49" s="5">
        <v>0.0</v>
      </c>
      <c r="H49" s="6"/>
      <c r="I49" s="4">
        <v>615.7091666666666</v>
      </c>
      <c r="J49" s="4">
        <v>800.0</v>
      </c>
      <c r="K49" s="5">
        <v>0.0</v>
      </c>
      <c r="L49" s="5">
        <v>0.0</v>
      </c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0" customHeight="1">
      <c r="A50" s="4" t="s">
        <v>118</v>
      </c>
      <c r="B50" s="4" t="s">
        <v>119</v>
      </c>
      <c r="C50" s="4" t="s">
        <v>62</v>
      </c>
      <c r="D50" s="4" t="s">
        <v>63</v>
      </c>
      <c r="E50" s="4">
        <v>23.0</v>
      </c>
      <c r="F50" s="5"/>
      <c r="G50" s="5">
        <v>0.0</v>
      </c>
      <c r="H50" s="6"/>
      <c r="I50" s="4">
        <v>538.4653333333333</v>
      </c>
      <c r="J50" s="4">
        <v>700.0</v>
      </c>
      <c r="K50" s="5">
        <v>12384.702666666666</v>
      </c>
      <c r="L50" s="5">
        <v>16100.0</v>
      </c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0" customHeight="1">
      <c r="A51" s="4" t="s">
        <v>120</v>
      </c>
      <c r="B51" s="4" t="s">
        <v>121</v>
      </c>
      <c r="C51" s="4" t="s">
        <v>62</v>
      </c>
      <c r="D51" s="4" t="s">
        <v>63</v>
      </c>
      <c r="E51" s="4">
        <v>34.0</v>
      </c>
      <c r="F51" s="5"/>
      <c r="G51" s="5">
        <v>0.0</v>
      </c>
      <c r="H51" s="6"/>
      <c r="I51" s="4">
        <v>461.54175</v>
      </c>
      <c r="J51" s="4">
        <v>600.0</v>
      </c>
      <c r="K51" s="5">
        <v>15692.4195</v>
      </c>
      <c r="L51" s="5">
        <v>20400.0</v>
      </c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0" customHeight="1">
      <c r="A52" s="4" t="s">
        <v>122</v>
      </c>
      <c r="B52" s="4" t="s">
        <v>123</v>
      </c>
      <c r="C52" s="4" t="s">
        <v>62</v>
      </c>
      <c r="D52" s="4" t="s">
        <v>63</v>
      </c>
      <c r="E52" s="4">
        <v>0.0</v>
      </c>
      <c r="F52" s="5"/>
      <c r="G52" s="5">
        <v>0.0</v>
      </c>
      <c r="H52" s="6"/>
      <c r="I52" s="4">
        <v>7407.405</v>
      </c>
      <c r="J52" s="4">
        <v>10000.0</v>
      </c>
      <c r="K52" s="5">
        <v>0.0</v>
      </c>
      <c r="L52" s="5">
        <v>0.0</v>
      </c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0" customHeight="1">
      <c r="A53" s="4" t="s">
        <v>124</v>
      </c>
      <c r="B53" s="4" t="s">
        <v>125</v>
      </c>
      <c r="C53" s="4" t="s">
        <v>62</v>
      </c>
      <c r="D53" s="4" t="s">
        <v>63</v>
      </c>
      <c r="E53" s="4">
        <v>0.0</v>
      </c>
      <c r="F53" s="5"/>
      <c r="G53" s="5">
        <v>0.0</v>
      </c>
      <c r="H53" s="6"/>
      <c r="I53" s="4">
        <v>7407.405</v>
      </c>
      <c r="J53" s="4">
        <v>10000.0</v>
      </c>
      <c r="K53" s="5">
        <v>0.0</v>
      </c>
      <c r="L53" s="5">
        <v>0.0</v>
      </c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0" customHeight="1">
      <c r="A54" s="4" t="s">
        <v>126</v>
      </c>
      <c r="B54" s="4" t="s">
        <v>127</v>
      </c>
      <c r="C54" s="4" t="s">
        <v>62</v>
      </c>
      <c r="D54" s="4" t="s">
        <v>63</v>
      </c>
      <c r="E54" s="4">
        <v>0.0</v>
      </c>
      <c r="F54" s="5"/>
      <c r="G54" s="5">
        <v>0.0</v>
      </c>
      <c r="H54" s="6"/>
      <c r="I54" s="4">
        <v>7407.405</v>
      </c>
      <c r="J54" s="4">
        <v>10000.0</v>
      </c>
      <c r="K54" s="5">
        <v>0.0</v>
      </c>
      <c r="L54" s="5">
        <v>0.0</v>
      </c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0" customHeight="1">
      <c r="A55" s="4" t="s">
        <v>128</v>
      </c>
      <c r="B55" s="4" t="s">
        <v>129</v>
      </c>
      <c r="C55" s="4" t="s">
        <v>62</v>
      </c>
      <c r="D55" s="4" t="s">
        <v>63</v>
      </c>
      <c r="E55" s="4">
        <v>0.0</v>
      </c>
      <c r="F55" s="5"/>
      <c r="G55" s="5">
        <v>0.0</v>
      </c>
      <c r="H55" s="6"/>
      <c r="I55" s="4">
        <v>7407.405</v>
      </c>
      <c r="J55" s="4">
        <v>10000.0</v>
      </c>
      <c r="K55" s="5">
        <v>0.0</v>
      </c>
      <c r="L55" s="5">
        <v>0.0</v>
      </c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0" customHeight="1">
      <c r="A56" s="4" t="s">
        <v>130</v>
      </c>
      <c r="B56" s="4" t="s">
        <v>131</v>
      </c>
      <c r="C56" s="4" t="s">
        <v>62</v>
      </c>
      <c r="D56" s="4" t="s">
        <v>63</v>
      </c>
      <c r="E56" s="4">
        <v>0.0</v>
      </c>
      <c r="F56" s="5"/>
      <c r="G56" s="5">
        <v>0.0</v>
      </c>
      <c r="H56" s="6"/>
      <c r="I56" s="4">
        <v>7407.405</v>
      </c>
      <c r="J56" s="4">
        <v>10000.0</v>
      </c>
      <c r="K56" s="5">
        <v>0.0</v>
      </c>
      <c r="L56" s="5">
        <v>0.0</v>
      </c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0" customHeight="1">
      <c r="A57" s="4" t="s">
        <v>132</v>
      </c>
      <c r="B57" s="4" t="s">
        <v>133</v>
      </c>
      <c r="C57" s="4" t="s">
        <v>62</v>
      </c>
      <c r="D57" s="4" t="s">
        <v>63</v>
      </c>
      <c r="E57" s="4">
        <v>0.0</v>
      </c>
      <c r="F57" s="5"/>
      <c r="G57" s="5">
        <v>0.0</v>
      </c>
      <c r="H57" s="6"/>
      <c r="I57" s="4">
        <v>7407.405</v>
      </c>
      <c r="J57" s="4">
        <v>10000.0</v>
      </c>
      <c r="K57" s="5">
        <v>0.0</v>
      </c>
      <c r="L57" s="5">
        <v>0.0</v>
      </c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0" customHeight="1">
      <c r="A58" s="4" t="s">
        <v>134</v>
      </c>
      <c r="B58" s="4" t="s">
        <v>135</v>
      </c>
      <c r="C58" s="4" t="s">
        <v>62</v>
      </c>
      <c r="D58" s="4" t="s">
        <v>63</v>
      </c>
      <c r="E58" s="4">
        <v>0.0</v>
      </c>
      <c r="F58" s="5"/>
      <c r="G58" s="5">
        <v>0.0</v>
      </c>
      <c r="H58" s="6"/>
      <c r="I58" s="4">
        <v>4296.401666666667</v>
      </c>
      <c r="J58" s="4">
        <v>5800.0</v>
      </c>
      <c r="K58" s="5">
        <v>0.0</v>
      </c>
      <c r="L58" s="5">
        <v>0.0</v>
      </c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0" customHeight="1">
      <c r="A59" s="4" t="s">
        <v>136</v>
      </c>
      <c r="B59" s="4" t="s">
        <v>137</v>
      </c>
      <c r="C59" s="4" t="s">
        <v>62</v>
      </c>
      <c r="D59" s="4" t="s">
        <v>63</v>
      </c>
      <c r="E59" s="4">
        <v>3.0</v>
      </c>
      <c r="F59" s="5"/>
      <c r="G59" s="5">
        <v>0.0</v>
      </c>
      <c r="H59" s="6"/>
      <c r="I59" s="4">
        <v>4296.401666666667</v>
      </c>
      <c r="J59" s="4">
        <v>5800.0</v>
      </c>
      <c r="K59" s="5">
        <v>12889.205</v>
      </c>
      <c r="L59" s="5">
        <v>17400.0</v>
      </c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0" customHeight="1">
      <c r="A60" s="4" t="s">
        <v>138</v>
      </c>
      <c r="B60" s="4" t="s">
        <v>139</v>
      </c>
      <c r="C60" s="4" t="s">
        <v>62</v>
      </c>
      <c r="D60" s="4" t="s">
        <v>63</v>
      </c>
      <c r="E60" s="4">
        <v>0.0</v>
      </c>
      <c r="F60" s="5"/>
      <c r="G60" s="5">
        <v>0.0</v>
      </c>
      <c r="H60" s="6"/>
      <c r="I60" s="4">
        <v>4296.401666666667</v>
      </c>
      <c r="J60" s="4">
        <v>5800.0</v>
      </c>
      <c r="K60" s="5">
        <v>0.0</v>
      </c>
      <c r="L60" s="5">
        <v>0.0</v>
      </c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0" customHeight="1">
      <c r="A61" s="4" t="s">
        <v>140</v>
      </c>
      <c r="B61" s="4" t="s">
        <v>141</v>
      </c>
      <c r="C61" s="4" t="s">
        <v>62</v>
      </c>
      <c r="D61" s="4" t="s">
        <v>63</v>
      </c>
      <c r="E61" s="4">
        <v>0.0</v>
      </c>
      <c r="F61" s="5"/>
      <c r="G61" s="5">
        <v>0.0</v>
      </c>
      <c r="H61" s="6"/>
      <c r="I61" s="4">
        <v>4296.401666666667</v>
      </c>
      <c r="J61" s="4">
        <v>5800.0</v>
      </c>
      <c r="K61" s="5">
        <v>0.0</v>
      </c>
      <c r="L61" s="5">
        <v>0.0</v>
      </c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0" customHeight="1">
      <c r="A62" s="4" t="s">
        <v>142</v>
      </c>
      <c r="B62" s="4" t="s">
        <v>143</v>
      </c>
      <c r="C62" s="4" t="s">
        <v>62</v>
      </c>
      <c r="D62" s="4" t="s">
        <v>63</v>
      </c>
      <c r="E62" s="4">
        <v>1.0</v>
      </c>
      <c r="F62" s="5"/>
      <c r="G62" s="5">
        <v>0.0</v>
      </c>
      <c r="H62" s="6"/>
      <c r="I62" s="4">
        <v>4296.401666666667</v>
      </c>
      <c r="J62" s="4">
        <v>5800.0</v>
      </c>
      <c r="K62" s="5">
        <v>4296.401666666667</v>
      </c>
      <c r="L62" s="5">
        <v>5800.0</v>
      </c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0" customHeight="1">
      <c r="A63" s="4" t="s">
        <v>144</v>
      </c>
      <c r="B63" s="4" t="s">
        <v>145</v>
      </c>
      <c r="C63" s="4" t="s">
        <v>62</v>
      </c>
      <c r="D63" s="4" t="s">
        <v>63</v>
      </c>
      <c r="E63" s="4">
        <v>0.0</v>
      </c>
      <c r="F63" s="5"/>
      <c r="G63" s="5">
        <v>0.0</v>
      </c>
      <c r="H63" s="6"/>
      <c r="I63" s="4">
        <v>4296.401666666667</v>
      </c>
      <c r="J63" s="4">
        <v>5800.0</v>
      </c>
      <c r="K63" s="5">
        <v>0.0</v>
      </c>
      <c r="L63" s="5">
        <v>0.0</v>
      </c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0" customHeight="1">
      <c r="A64" s="4" t="s">
        <v>146</v>
      </c>
      <c r="B64" s="4" t="s">
        <v>147</v>
      </c>
      <c r="C64" s="4" t="s">
        <v>62</v>
      </c>
      <c r="D64" s="4" t="s">
        <v>63</v>
      </c>
      <c r="E64" s="4">
        <v>0.0</v>
      </c>
      <c r="F64" s="5"/>
      <c r="G64" s="5">
        <v>0.0</v>
      </c>
      <c r="H64" s="6"/>
      <c r="I64" s="4">
        <v>4296.401666666667</v>
      </c>
      <c r="J64" s="4">
        <v>5800.0</v>
      </c>
      <c r="K64" s="5">
        <v>0.0</v>
      </c>
      <c r="L64" s="5">
        <v>0.0</v>
      </c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0" customHeight="1">
      <c r="A65" s="4" t="s">
        <v>148</v>
      </c>
      <c r="B65" s="4" t="s">
        <v>149</v>
      </c>
      <c r="C65" s="4" t="s">
        <v>62</v>
      </c>
      <c r="D65" s="4" t="s">
        <v>15</v>
      </c>
      <c r="E65" s="4">
        <v>0.0</v>
      </c>
      <c r="F65" s="5"/>
      <c r="G65" s="5">
        <v>0.0</v>
      </c>
      <c r="H65" s="6"/>
      <c r="I65" s="4">
        <v>323.11678666666666</v>
      </c>
      <c r="J65" s="4">
        <v>450.0</v>
      </c>
      <c r="K65" s="5">
        <v>0.0</v>
      </c>
      <c r="L65" s="5">
        <v>0.0</v>
      </c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0" customHeight="1">
      <c r="A66" s="4" t="s">
        <v>150</v>
      </c>
      <c r="B66" s="4" t="s">
        <v>151</v>
      </c>
      <c r="C66" s="4" t="s">
        <v>62</v>
      </c>
      <c r="D66" s="4" t="s">
        <v>15</v>
      </c>
      <c r="E66" s="4">
        <v>24.0</v>
      </c>
      <c r="F66" s="5"/>
      <c r="G66" s="5">
        <v>0.0</v>
      </c>
      <c r="H66" s="6"/>
      <c r="I66" s="4">
        <v>493.10903125</v>
      </c>
      <c r="J66" s="4">
        <v>700.0</v>
      </c>
      <c r="K66" s="5">
        <v>11834.61675</v>
      </c>
      <c r="L66" s="5">
        <v>16800.0</v>
      </c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0" customHeight="1">
      <c r="A67" s="4" t="s">
        <v>152</v>
      </c>
      <c r="B67" s="4" t="s">
        <v>153</v>
      </c>
      <c r="C67" s="4" t="s">
        <v>62</v>
      </c>
      <c r="D67" s="4" t="s">
        <v>15</v>
      </c>
      <c r="E67" s="4">
        <v>4.0</v>
      </c>
      <c r="F67" s="5"/>
      <c r="G67" s="5">
        <v>0.0</v>
      </c>
      <c r="H67" s="6"/>
      <c r="I67" s="4">
        <v>4748.003699999999</v>
      </c>
      <c r="J67" s="4">
        <v>6800.0</v>
      </c>
      <c r="K67" s="5">
        <v>18992.014799999997</v>
      </c>
      <c r="L67" s="5">
        <v>27200.0</v>
      </c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0" customHeight="1">
      <c r="A68" s="4" t="s">
        <v>154</v>
      </c>
      <c r="B68" s="4" t="s">
        <v>155</v>
      </c>
      <c r="C68" s="4" t="s">
        <v>62</v>
      </c>
      <c r="D68" s="4" t="s">
        <v>15</v>
      </c>
      <c r="E68" s="4">
        <v>6.0</v>
      </c>
      <c r="F68" s="5"/>
      <c r="G68" s="5">
        <v>0.0</v>
      </c>
      <c r="H68" s="6"/>
      <c r="I68" s="4">
        <v>4999.4296</v>
      </c>
      <c r="J68" s="4">
        <v>7150.0</v>
      </c>
      <c r="K68" s="5">
        <v>29996.577600000004</v>
      </c>
      <c r="L68" s="5">
        <v>42900.0</v>
      </c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0" customHeight="1">
      <c r="A69" s="4" t="s">
        <v>156</v>
      </c>
      <c r="B69" s="4" t="s">
        <v>157</v>
      </c>
      <c r="C69" s="4" t="s">
        <v>62</v>
      </c>
      <c r="D69" s="4" t="s">
        <v>15</v>
      </c>
      <c r="E69" s="4">
        <v>14.0</v>
      </c>
      <c r="F69" s="5"/>
      <c r="G69" s="5">
        <v>0.0</v>
      </c>
      <c r="H69" s="6"/>
      <c r="I69" s="4">
        <v>867.6184</v>
      </c>
      <c r="J69" s="4">
        <v>1250.0</v>
      </c>
      <c r="K69" s="5">
        <v>12146.657599999999</v>
      </c>
      <c r="L69" s="5">
        <v>17500.0</v>
      </c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0" customHeight="1">
      <c r="A70" s="4" t="s">
        <v>158</v>
      </c>
      <c r="B70" s="4" t="s">
        <v>159</v>
      </c>
      <c r="C70" s="4" t="s">
        <v>62</v>
      </c>
      <c r="D70" s="4" t="s">
        <v>15</v>
      </c>
      <c r="E70" s="4">
        <v>0.0</v>
      </c>
      <c r="F70" s="5"/>
      <c r="G70" s="5">
        <v>0.0</v>
      </c>
      <c r="H70" s="6"/>
      <c r="I70" s="4">
        <v>867.6184</v>
      </c>
      <c r="J70" s="4">
        <v>1250.0</v>
      </c>
      <c r="K70" s="5">
        <v>0.0</v>
      </c>
      <c r="L70" s="5">
        <v>0.0</v>
      </c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0" customHeight="1">
      <c r="A71" s="4" t="s">
        <v>160</v>
      </c>
      <c r="B71" s="4" t="s">
        <v>161</v>
      </c>
      <c r="C71" s="4" t="s">
        <v>62</v>
      </c>
      <c r="D71" s="4" t="s">
        <v>15</v>
      </c>
      <c r="E71" s="4">
        <v>0.0</v>
      </c>
      <c r="F71" s="5"/>
      <c r="G71" s="5">
        <v>0.0</v>
      </c>
      <c r="H71" s="6"/>
      <c r="I71" s="4">
        <v>867.6184</v>
      </c>
      <c r="J71" s="4">
        <v>1250.0</v>
      </c>
      <c r="K71" s="5">
        <v>0.0</v>
      </c>
      <c r="L71" s="5">
        <v>0.0</v>
      </c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0" customHeight="1">
      <c r="A72" s="4" t="s">
        <v>162</v>
      </c>
      <c r="B72" s="4" t="s">
        <v>163</v>
      </c>
      <c r="C72" s="4" t="s">
        <v>62</v>
      </c>
      <c r="D72" s="4" t="s">
        <v>15</v>
      </c>
      <c r="E72" s="4">
        <v>34.0</v>
      </c>
      <c r="F72" s="5"/>
      <c r="G72" s="5">
        <v>0.0</v>
      </c>
      <c r="H72" s="6"/>
      <c r="I72" s="4">
        <v>867.6184</v>
      </c>
      <c r="J72" s="4">
        <v>1250.0</v>
      </c>
      <c r="K72" s="5">
        <v>29499.025599999997</v>
      </c>
      <c r="L72" s="5">
        <v>42500.0</v>
      </c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0" customHeight="1">
      <c r="A73" s="4" t="s">
        <v>164</v>
      </c>
      <c r="B73" s="4" t="s">
        <v>165</v>
      </c>
      <c r="C73" s="4" t="s">
        <v>62</v>
      </c>
      <c r="D73" s="4" t="s">
        <v>63</v>
      </c>
      <c r="E73" s="4">
        <v>23.0</v>
      </c>
      <c r="F73" s="5"/>
      <c r="G73" s="5">
        <v>0.0</v>
      </c>
      <c r="H73" s="6"/>
      <c r="I73" s="4">
        <v>211.3507</v>
      </c>
      <c r="J73" s="4">
        <v>300.0</v>
      </c>
      <c r="K73" s="5">
        <v>4861.0661</v>
      </c>
      <c r="L73" s="5">
        <v>6900.0</v>
      </c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0" customHeight="1">
      <c r="A74" s="4" t="s">
        <v>166</v>
      </c>
      <c r="B74" s="4" t="s">
        <v>167</v>
      </c>
      <c r="C74" s="4" t="s">
        <v>62</v>
      </c>
      <c r="D74" s="4" t="s">
        <v>63</v>
      </c>
      <c r="E74" s="4">
        <v>20.0</v>
      </c>
      <c r="F74" s="5"/>
      <c r="G74" s="5">
        <v>0.0</v>
      </c>
      <c r="H74" s="6"/>
      <c r="I74" s="4">
        <v>211.3507</v>
      </c>
      <c r="J74" s="4">
        <v>300.0</v>
      </c>
      <c r="K74" s="5">
        <v>4227.014</v>
      </c>
      <c r="L74" s="5">
        <v>6000.0</v>
      </c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0" customHeight="1">
      <c r="A75" s="4" t="s">
        <v>168</v>
      </c>
      <c r="B75" s="4" t="s">
        <v>169</v>
      </c>
      <c r="C75" s="4" t="s">
        <v>62</v>
      </c>
      <c r="D75" s="4" t="s">
        <v>63</v>
      </c>
      <c r="E75" s="4">
        <v>23.0</v>
      </c>
      <c r="F75" s="5"/>
      <c r="G75" s="5">
        <v>0.0</v>
      </c>
      <c r="H75" s="6"/>
      <c r="I75" s="4">
        <v>211.3507</v>
      </c>
      <c r="J75" s="4">
        <v>300.0</v>
      </c>
      <c r="K75" s="5">
        <v>4861.0661</v>
      </c>
      <c r="L75" s="5">
        <v>6900.0</v>
      </c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0" customHeight="1">
      <c r="A76" s="4" t="s">
        <v>170</v>
      </c>
      <c r="B76" s="4" t="s">
        <v>171</v>
      </c>
      <c r="C76" s="4" t="s">
        <v>62</v>
      </c>
      <c r="D76" s="4" t="s">
        <v>63</v>
      </c>
      <c r="E76" s="4">
        <v>3.0</v>
      </c>
      <c r="F76" s="5"/>
      <c r="G76" s="5">
        <v>0.0</v>
      </c>
      <c r="H76" s="6"/>
      <c r="I76" s="4">
        <v>1574.7182</v>
      </c>
      <c r="J76" s="4">
        <v>2250.0</v>
      </c>
      <c r="K76" s="5">
        <v>4724.1546</v>
      </c>
      <c r="L76" s="5">
        <v>6750.0</v>
      </c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0" customHeight="1">
      <c r="A77" s="4" t="s">
        <v>172</v>
      </c>
      <c r="B77" s="4" t="s">
        <v>173</v>
      </c>
      <c r="C77" s="4" t="s">
        <v>62</v>
      </c>
      <c r="D77" s="4" t="s">
        <v>63</v>
      </c>
      <c r="E77" s="4">
        <v>5.0</v>
      </c>
      <c r="F77" s="5"/>
      <c r="G77" s="5">
        <v>0.0</v>
      </c>
      <c r="H77" s="6"/>
      <c r="I77" s="4">
        <v>1520.7401</v>
      </c>
      <c r="J77" s="4">
        <v>2150.0</v>
      </c>
      <c r="K77" s="5">
        <v>7603.7005</v>
      </c>
      <c r="L77" s="5">
        <v>10750.0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0" customHeight="1">
      <c r="A78" s="4" t="s">
        <v>174</v>
      </c>
      <c r="B78" s="4" t="s">
        <v>175</v>
      </c>
      <c r="C78" s="4" t="s">
        <v>62</v>
      </c>
      <c r="D78" s="4" t="s">
        <v>63</v>
      </c>
      <c r="E78" s="4">
        <v>3.0</v>
      </c>
      <c r="F78" s="5"/>
      <c r="G78" s="5">
        <v>0.0</v>
      </c>
      <c r="H78" s="6"/>
      <c r="I78" s="4">
        <v>2536.3777999999998</v>
      </c>
      <c r="J78" s="4">
        <v>3600.0</v>
      </c>
      <c r="K78" s="5">
        <v>7609.133399999999</v>
      </c>
      <c r="L78" s="5">
        <v>10800.0</v>
      </c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0" customHeight="1">
      <c r="A79" s="4" t="s">
        <v>176</v>
      </c>
      <c r="B79" s="4" t="s">
        <v>177</v>
      </c>
      <c r="C79" s="4" t="s">
        <v>62</v>
      </c>
      <c r="D79" s="4" t="s">
        <v>63</v>
      </c>
      <c r="E79" s="4"/>
      <c r="F79" s="5"/>
      <c r="G79" s="5"/>
      <c r="H79" s="6"/>
      <c r="I79" s="4">
        <v>3827.4961999999996</v>
      </c>
      <c r="J79" s="4">
        <v>5450.0</v>
      </c>
      <c r="K79" s="5"/>
      <c r="L79" s="5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0" customHeight="1">
      <c r="A80" s="4" t="s">
        <v>178</v>
      </c>
      <c r="B80" s="4" t="s">
        <v>179</v>
      </c>
      <c r="C80" s="4" t="s">
        <v>62</v>
      </c>
      <c r="D80" s="4" t="s">
        <v>63</v>
      </c>
      <c r="E80" s="4">
        <v>1.0</v>
      </c>
      <c r="F80" s="5"/>
      <c r="G80" s="5">
        <v>0.0</v>
      </c>
      <c r="H80" s="6"/>
      <c r="I80" s="4">
        <v>1778.1554999999998</v>
      </c>
      <c r="J80" s="4">
        <v>2550.0</v>
      </c>
      <c r="K80" s="5">
        <v>1778.1554999999998</v>
      </c>
      <c r="L80" s="5">
        <v>2550.0</v>
      </c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0" customHeight="1">
      <c r="A81" s="4" t="s">
        <v>180</v>
      </c>
      <c r="B81" s="4" t="s">
        <v>181</v>
      </c>
      <c r="C81" s="4" t="s">
        <v>62</v>
      </c>
      <c r="D81" s="4" t="s">
        <v>63</v>
      </c>
      <c r="E81" s="4">
        <v>0.0</v>
      </c>
      <c r="F81" s="5"/>
      <c r="G81" s="5">
        <v>0.0</v>
      </c>
      <c r="H81" s="6"/>
      <c r="I81" s="4">
        <v>1778.1554999999998</v>
      </c>
      <c r="J81" s="4">
        <v>2550.0</v>
      </c>
      <c r="K81" s="5">
        <v>0.0</v>
      </c>
      <c r="L81" s="5">
        <v>0.0</v>
      </c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0" customHeight="1">
      <c r="A82" s="4" t="s">
        <v>182</v>
      </c>
      <c r="B82" s="4" t="s">
        <v>183</v>
      </c>
      <c r="C82" s="4" t="s">
        <v>62</v>
      </c>
      <c r="D82" s="4" t="s">
        <v>63</v>
      </c>
      <c r="E82" s="4">
        <v>0.0</v>
      </c>
      <c r="F82" s="5"/>
      <c r="G82" s="5">
        <v>0.0</v>
      </c>
      <c r="H82" s="6"/>
      <c r="I82" s="4">
        <v>3978.7825</v>
      </c>
      <c r="J82" s="4">
        <v>5700.0</v>
      </c>
      <c r="K82" s="5">
        <v>0.0</v>
      </c>
      <c r="L82" s="5">
        <v>0.0</v>
      </c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0" customHeight="1">
      <c r="A83" s="4" t="s">
        <v>184</v>
      </c>
      <c r="B83" s="4" t="s">
        <v>185</v>
      </c>
      <c r="C83" s="4" t="s">
        <v>62</v>
      </c>
      <c r="D83" s="4" t="s">
        <v>63</v>
      </c>
      <c r="E83" s="4">
        <v>0.0</v>
      </c>
      <c r="F83" s="5"/>
      <c r="G83" s="5">
        <v>0.0</v>
      </c>
      <c r="H83" s="6"/>
      <c r="I83" s="4">
        <v>4319.5306</v>
      </c>
      <c r="J83" s="4">
        <v>6150.0</v>
      </c>
      <c r="K83" s="5">
        <v>0.0</v>
      </c>
      <c r="L83" s="5">
        <v>0.0</v>
      </c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0" customHeight="1">
      <c r="A84" s="4" t="s">
        <v>186</v>
      </c>
      <c r="B84" s="4" t="s">
        <v>187</v>
      </c>
      <c r="C84" s="4" t="s">
        <v>62</v>
      </c>
      <c r="D84" s="4" t="s">
        <v>188</v>
      </c>
      <c r="E84" s="4">
        <v>34.0</v>
      </c>
      <c r="F84" s="5"/>
      <c r="G84" s="5">
        <v>0.0</v>
      </c>
      <c r="H84" s="6"/>
      <c r="I84" s="4">
        <v>820.1743</v>
      </c>
      <c r="J84" s="4">
        <v>1150.0</v>
      </c>
      <c r="K84" s="5">
        <v>27885.9262</v>
      </c>
      <c r="L84" s="5">
        <v>39100.0</v>
      </c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0" customHeight="1">
      <c r="A85" s="4" t="s">
        <v>189</v>
      </c>
      <c r="B85" s="4" t="s">
        <v>190</v>
      </c>
      <c r="C85" s="4" t="s">
        <v>62</v>
      </c>
      <c r="D85" s="4" t="s">
        <v>188</v>
      </c>
      <c r="E85" s="4">
        <v>11.0</v>
      </c>
      <c r="F85" s="5"/>
      <c r="G85" s="5">
        <v>0.0</v>
      </c>
      <c r="H85" s="6"/>
      <c r="I85" s="4">
        <v>820.1743</v>
      </c>
      <c r="J85" s="4">
        <v>1150.0</v>
      </c>
      <c r="K85" s="5">
        <v>9021.917300000001</v>
      </c>
      <c r="L85" s="5">
        <v>12650.0</v>
      </c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0" customHeight="1">
      <c r="A86" s="4" t="s">
        <v>191</v>
      </c>
      <c r="B86" s="4" t="s">
        <v>192</v>
      </c>
      <c r="C86" s="4" t="s">
        <v>62</v>
      </c>
      <c r="D86" s="4" t="s">
        <v>63</v>
      </c>
      <c r="E86" s="4">
        <v>4.0</v>
      </c>
      <c r="F86" s="5"/>
      <c r="G86" s="5">
        <v>0.0</v>
      </c>
      <c r="H86" s="6"/>
      <c r="I86" s="4">
        <v>1697.1097</v>
      </c>
      <c r="J86" s="4">
        <v>2400.0</v>
      </c>
      <c r="K86" s="5">
        <v>6788.4388</v>
      </c>
      <c r="L86" s="5">
        <v>9600.0</v>
      </c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0" customHeight="1">
      <c r="A87" s="4" t="s">
        <v>193</v>
      </c>
      <c r="B87" s="4" t="s">
        <v>194</v>
      </c>
      <c r="C87" s="4" t="s">
        <v>62</v>
      </c>
      <c r="D87" s="4" t="s">
        <v>195</v>
      </c>
      <c r="E87" s="4">
        <v>10.0</v>
      </c>
      <c r="F87" s="5"/>
      <c r="G87" s="5">
        <v>0.0</v>
      </c>
      <c r="H87" s="6"/>
      <c r="I87" s="4">
        <v>1399.1714</v>
      </c>
      <c r="J87" s="4">
        <v>2000.0</v>
      </c>
      <c r="K87" s="5">
        <v>13991.714</v>
      </c>
      <c r="L87" s="5">
        <v>20000.0</v>
      </c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0" customHeight="1">
      <c r="A88" s="4" t="s">
        <v>196</v>
      </c>
      <c r="B88" s="4" t="s">
        <v>197</v>
      </c>
      <c r="C88" s="4" t="s">
        <v>198</v>
      </c>
      <c r="D88" s="4" t="s">
        <v>199</v>
      </c>
      <c r="E88" s="4">
        <v>0.0</v>
      </c>
      <c r="F88" s="5"/>
      <c r="G88" s="5">
        <v>0.0</v>
      </c>
      <c r="H88" s="6"/>
      <c r="I88" s="4">
        <v>2670.0</v>
      </c>
      <c r="J88" s="4">
        <v>3350.0</v>
      </c>
      <c r="K88" s="5">
        <v>0.0</v>
      </c>
      <c r="L88" s="5">
        <v>0.0</v>
      </c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0" customHeight="1">
      <c r="A89" s="4" t="s">
        <v>200</v>
      </c>
      <c r="B89" s="4" t="s">
        <v>201</v>
      </c>
      <c r="C89" s="4" t="s">
        <v>198</v>
      </c>
      <c r="D89" s="4" t="s">
        <v>199</v>
      </c>
      <c r="E89" s="4">
        <v>5.0</v>
      </c>
      <c r="F89" s="5"/>
      <c r="G89" s="5">
        <v>0.0</v>
      </c>
      <c r="H89" s="6"/>
      <c r="I89" s="4">
        <v>2670.0</v>
      </c>
      <c r="J89" s="4">
        <v>3350.0</v>
      </c>
      <c r="K89" s="5">
        <v>13350.0</v>
      </c>
      <c r="L89" s="5">
        <v>16750.0</v>
      </c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0" customHeight="1">
      <c r="A90" s="4" t="s">
        <v>202</v>
      </c>
      <c r="B90" s="4" t="s">
        <v>203</v>
      </c>
      <c r="C90" s="4" t="s">
        <v>198</v>
      </c>
      <c r="D90" s="4" t="s">
        <v>199</v>
      </c>
      <c r="E90" s="4">
        <v>2.0</v>
      </c>
      <c r="F90" s="5"/>
      <c r="G90" s="5">
        <v>0.0</v>
      </c>
      <c r="H90" s="6"/>
      <c r="I90" s="4">
        <v>2460.0</v>
      </c>
      <c r="J90" s="4">
        <v>3100.0</v>
      </c>
      <c r="K90" s="5">
        <v>4920.0</v>
      </c>
      <c r="L90" s="5">
        <v>6200.0</v>
      </c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0" customHeight="1">
      <c r="A91" s="4" t="s">
        <v>204</v>
      </c>
      <c r="B91" s="4" t="s">
        <v>205</v>
      </c>
      <c r="C91" s="4" t="s">
        <v>198</v>
      </c>
      <c r="D91" s="4" t="s">
        <v>199</v>
      </c>
      <c r="E91" s="4">
        <v>0.0</v>
      </c>
      <c r="F91" s="5"/>
      <c r="G91" s="5">
        <v>0.0</v>
      </c>
      <c r="H91" s="6"/>
      <c r="I91" s="4">
        <v>2460.0</v>
      </c>
      <c r="J91" s="4">
        <v>3100.0</v>
      </c>
      <c r="K91" s="5">
        <v>0.0</v>
      </c>
      <c r="L91" s="5">
        <v>0.0</v>
      </c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0" customHeight="1">
      <c r="A92" s="4" t="s">
        <v>206</v>
      </c>
      <c r="B92" s="4" t="s">
        <v>207</v>
      </c>
      <c r="C92" s="4" t="s">
        <v>198</v>
      </c>
      <c r="D92" s="4" t="s">
        <v>199</v>
      </c>
      <c r="E92" s="4">
        <v>0.0</v>
      </c>
      <c r="F92" s="5"/>
      <c r="G92" s="5">
        <v>0.0</v>
      </c>
      <c r="H92" s="6"/>
      <c r="I92" s="4">
        <v>2230.0</v>
      </c>
      <c r="J92" s="4">
        <v>2800.0</v>
      </c>
      <c r="K92" s="5">
        <v>0.0</v>
      </c>
      <c r="L92" s="5">
        <v>0.0</v>
      </c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0" customHeight="1">
      <c r="A93" s="4" t="s">
        <v>208</v>
      </c>
      <c r="B93" s="4" t="s">
        <v>209</v>
      </c>
      <c r="C93" s="4" t="s">
        <v>198</v>
      </c>
      <c r="D93" s="4" t="s">
        <v>199</v>
      </c>
      <c r="E93" s="4">
        <v>0.0</v>
      </c>
      <c r="F93" s="5"/>
      <c r="G93" s="5">
        <v>0.0</v>
      </c>
      <c r="H93" s="6"/>
      <c r="I93" s="4">
        <v>1460.0</v>
      </c>
      <c r="J93" s="4">
        <v>1850.0</v>
      </c>
      <c r="K93" s="5">
        <v>0.0</v>
      </c>
      <c r="L93" s="5">
        <v>0.0</v>
      </c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0" customHeight="1">
      <c r="A94" s="4" t="s">
        <v>210</v>
      </c>
      <c r="B94" s="4" t="s">
        <v>211</v>
      </c>
      <c r="C94" s="4" t="s">
        <v>198</v>
      </c>
      <c r="D94" s="4" t="s">
        <v>199</v>
      </c>
      <c r="E94" s="4">
        <v>0.0</v>
      </c>
      <c r="F94" s="5"/>
      <c r="G94" s="5">
        <v>0.0</v>
      </c>
      <c r="H94" s="6"/>
      <c r="I94" s="4">
        <v>2240.0</v>
      </c>
      <c r="J94" s="4">
        <v>2800.0</v>
      </c>
      <c r="K94" s="5">
        <v>0.0</v>
      </c>
      <c r="L94" s="5">
        <v>0.0</v>
      </c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0" customHeight="1">
      <c r="A95" s="4" t="s">
        <v>212</v>
      </c>
      <c r="B95" s="4" t="s">
        <v>213</v>
      </c>
      <c r="C95" s="4" t="s">
        <v>198</v>
      </c>
      <c r="D95" s="4" t="s">
        <v>199</v>
      </c>
      <c r="E95" s="4">
        <v>0.0</v>
      </c>
      <c r="F95" s="5"/>
      <c r="G95" s="5">
        <v>0.0</v>
      </c>
      <c r="H95" s="6"/>
      <c r="I95" s="4">
        <v>2240.0</v>
      </c>
      <c r="J95" s="4">
        <v>2800.0</v>
      </c>
      <c r="K95" s="5">
        <v>0.0</v>
      </c>
      <c r="L95" s="5">
        <v>0.0</v>
      </c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0" customHeight="1">
      <c r="A96" s="4" t="s">
        <v>214</v>
      </c>
      <c r="B96" s="4" t="s">
        <v>215</v>
      </c>
      <c r="C96" s="4" t="s">
        <v>198</v>
      </c>
      <c r="D96" s="4" t="s">
        <v>199</v>
      </c>
      <c r="E96" s="4">
        <v>0.0</v>
      </c>
      <c r="F96" s="5"/>
      <c r="G96" s="5">
        <v>0.0</v>
      </c>
      <c r="H96" s="6"/>
      <c r="I96" s="4">
        <v>2240.0</v>
      </c>
      <c r="J96" s="4">
        <v>2800.0</v>
      </c>
      <c r="K96" s="5">
        <v>0.0</v>
      </c>
      <c r="L96" s="5">
        <v>0.0</v>
      </c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0" customHeight="1">
      <c r="A97" s="4" t="s">
        <v>216</v>
      </c>
      <c r="B97" s="4" t="s">
        <v>217</v>
      </c>
      <c r="C97" s="4" t="s">
        <v>198</v>
      </c>
      <c r="D97" s="4" t="s">
        <v>199</v>
      </c>
      <c r="E97" s="4">
        <v>0.0</v>
      </c>
      <c r="F97" s="5"/>
      <c r="G97" s="5">
        <v>0.0</v>
      </c>
      <c r="H97" s="6"/>
      <c r="I97" s="4">
        <v>1340.0</v>
      </c>
      <c r="J97" s="4">
        <v>1700.0</v>
      </c>
      <c r="K97" s="5">
        <v>0.0</v>
      </c>
      <c r="L97" s="5">
        <v>0.0</v>
      </c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0" customHeight="1">
      <c r="A98" s="4" t="s">
        <v>218</v>
      </c>
      <c r="B98" s="4" t="s">
        <v>219</v>
      </c>
      <c r="C98" s="4" t="s">
        <v>198</v>
      </c>
      <c r="D98" s="4" t="s">
        <v>199</v>
      </c>
      <c r="E98" s="4">
        <v>0.0</v>
      </c>
      <c r="F98" s="5"/>
      <c r="G98" s="5">
        <v>0.0</v>
      </c>
      <c r="H98" s="6"/>
      <c r="I98" s="4">
        <v>2240.0</v>
      </c>
      <c r="J98" s="4">
        <v>2800.0</v>
      </c>
      <c r="K98" s="5">
        <v>0.0</v>
      </c>
      <c r="L98" s="5">
        <v>0.0</v>
      </c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0" customHeight="1">
      <c r="A99" s="4" t="s">
        <v>220</v>
      </c>
      <c r="B99" s="4" t="s">
        <v>221</v>
      </c>
      <c r="C99" s="4" t="s">
        <v>198</v>
      </c>
      <c r="D99" s="4" t="s">
        <v>199</v>
      </c>
      <c r="E99" s="4">
        <v>0.0</v>
      </c>
      <c r="F99" s="5"/>
      <c r="G99" s="5">
        <v>0.0</v>
      </c>
      <c r="H99" s="6"/>
      <c r="I99" s="4">
        <v>2210.0</v>
      </c>
      <c r="J99" s="4">
        <v>2750.0</v>
      </c>
      <c r="K99" s="5">
        <v>0.0</v>
      </c>
      <c r="L99" s="5">
        <v>0.0</v>
      </c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0" customHeight="1">
      <c r="A100" s="4" t="s">
        <v>222</v>
      </c>
      <c r="B100" s="4" t="s">
        <v>223</v>
      </c>
      <c r="C100" s="4" t="s">
        <v>198</v>
      </c>
      <c r="D100" s="4" t="s">
        <v>199</v>
      </c>
      <c r="E100" s="4">
        <v>0.0</v>
      </c>
      <c r="F100" s="5"/>
      <c r="G100" s="5">
        <v>0.0</v>
      </c>
      <c r="H100" s="6"/>
      <c r="I100" s="4">
        <v>1920.0</v>
      </c>
      <c r="J100" s="4">
        <v>2400.0</v>
      </c>
      <c r="K100" s="5">
        <v>0.0</v>
      </c>
      <c r="L100" s="5">
        <v>0.0</v>
      </c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0" customHeight="1">
      <c r="A101" s="4" t="s">
        <v>224</v>
      </c>
      <c r="B101" s="4" t="s">
        <v>225</v>
      </c>
      <c r="C101" s="4" t="s">
        <v>198</v>
      </c>
      <c r="D101" s="4" t="s">
        <v>199</v>
      </c>
      <c r="E101" s="4">
        <v>0.0</v>
      </c>
      <c r="F101" s="5"/>
      <c r="G101" s="5">
        <v>0.0</v>
      </c>
      <c r="H101" s="6"/>
      <c r="I101" s="4">
        <v>1300.0</v>
      </c>
      <c r="J101" s="4">
        <v>1650.0</v>
      </c>
      <c r="K101" s="5">
        <v>0.0</v>
      </c>
      <c r="L101" s="5">
        <v>0.0</v>
      </c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0" customHeight="1">
      <c r="A102" s="4" t="s">
        <v>226</v>
      </c>
      <c r="B102" s="4" t="s">
        <v>227</v>
      </c>
      <c r="C102" s="4" t="s">
        <v>198</v>
      </c>
      <c r="D102" s="4" t="s">
        <v>199</v>
      </c>
      <c r="E102" s="4">
        <v>0.0</v>
      </c>
      <c r="F102" s="5"/>
      <c r="G102" s="5">
        <v>0.0</v>
      </c>
      <c r="H102" s="6"/>
      <c r="I102" s="4">
        <v>1320.0</v>
      </c>
      <c r="J102" s="4">
        <v>1650.0</v>
      </c>
      <c r="K102" s="5">
        <v>0.0</v>
      </c>
      <c r="L102" s="5">
        <v>0.0</v>
      </c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0" customHeight="1">
      <c r="A103" s="4" t="s">
        <v>228</v>
      </c>
      <c r="B103" s="4" t="s">
        <v>229</v>
      </c>
      <c r="C103" s="4" t="s">
        <v>198</v>
      </c>
      <c r="D103" s="4" t="s">
        <v>199</v>
      </c>
      <c r="E103" s="4">
        <v>0.0</v>
      </c>
      <c r="F103" s="5"/>
      <c r="G103" s="5">
        <v>0.0</v>
      </c>
      <c r="H103" s="6"/>
      <c r="I103" s="4">
        <v>2230.0</v>
      </c>
      <c r="J103" s="4">
        <v>2800.0</v>
      </c>
      <c r="K103" s="5">
        <v>0.0</v>
      </c>
      <c r="L103" s="5">
        <v>0.0</v>
      </c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0" customHeight="1">
      <c r="A104" s="4" t="s">
        <v>230</v>
      </c>
      <c r="B104" s="4" t="s">
        <v>231</v>
      </c>
      <c r="C104" s="4" t="s">
        <v>198</v>
      </c>
      <c r="D104" s="4" t="s">
        <v>199</v>
      </c>
      <c r="E104" s="4">
        <v>0.0</v>
      </c>
      <c r="F104" s="5"/>
      <c r="G104" s="5">
        <v>0.0</v>
      </c>
      <c r="H104" s="6"/>
      <c r="I104" s="4">
        <v>1830.0</v>
      </c>
      <c r="J104" s="4">
        <v>2300.0</v>
      </c>
      <c r="K104" s="5">
        <v>0.0</v>
      </c>
      <c r="L104" s="5">
        <v>0.0</v>
      </c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0" customHeight="1">
      <c r="A105" s="4" t="s">
        <v>232</v>
      </c>
      <c r="B105" s="4" t="s">
        <v>233</v>
      </c>
      <c r="C105" s="4" t="s">
        <v>198</v>
      </c>
      <c r="D105" s="4" t="s">
        <v>199</v>
      </c>
      <c r="E105" s="4">
        <v>0.0</v>
      </c>
      <c r="F105" s="5"/>
      <c r="G105" s="5">
        <v>0.0</v>
      </c>
      <c r="H105" s="6"/>
      <c r="I105" s="4">
        <v>1830.0</v>
      </c>
      <c r="J105" s="4">
        <v>2300.0</v>
      </c>
      <c r="K105" s="5">
        <v>0.0</v>
      </c>
      <c r="L105" s="5">
        <v>0.0</v>
      </c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0" customHeight="1">
      <c r="A106" s="4" t="s">
        <v>234</v>
      </c>
      <c r="B106" s="4" t="s">
        <v>235</v>
      </c>
      <c r="C106" s="4" t="s">
        <v>198</v>
      </c>
      <c r="D106" s="4" t="s">
        <v>199</v>
      </c>
      <c r="E106" s="4">
        <v>0.0</v>
      </c>
      <c r="F106" s="5"/>
      <c r="G106" s="5">
        <v>0.0</v>
      </c>
      <c r="H106" s="6"/>
      <c r="I106" s="4">
        <v>1550.0</v>
      </c>
      <c r="J106" s="4">
        <v>1950.0</v>
      </c>
      <c r="K106" s="5">
        <v>0.0</v>
      </c>
      <c r="L106" s="5">
        <v>0.0</v>
      </c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0" customHeight="1">
      <c r="A107" s="4" t="s">
        <v>236</v>
      </c>
      <c r="B107" s="4" t="s">
        <v>237</v>
      </c>
      <c r="C107" s="4" t="s">
        <v>198</v>
      </c>
      <c r="D107" s="4" t="s">
        <v>199</v>
      </c>
      <c r="E107" s="4">
        <v>0.0</v>
      </c>
      <c r="F107" s="5"/>
      <c r="G107" s="5">
        <v>0.0</v>
      </c>
      <c r="H107" s="6"/>
      <c r="I107" s="4">
        <v>1550.0</v>
      </c>
      <c r="J107" s="4">
        <v>1950.0</v>
      </c>
      <c r="K107" s="5">
        <v>0.0</v>
      </c>
      <c r="L107" s="5">
        <v>0.0</v>
      </c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0" customHeight="1">
      <c r="A108" s="4" t="s">
        <v>238</v>
      </c>
      <c r="B108" s="4" t="s">
        <v>239</v>
      </c>
      <c r="C108" s="4" t="s">
        <v>198</v>
      </c>
      <c r="D108" s="4" t="s">
        <v>199</v>
      </c>
      <c r="E108" s="4">
        <v>0.0</v>
      </c>
      <c r="F108" s="5"/>
      <c r="G108" s="5">
        <v>0.0</v>
      </c>
      <c r="H108" s="6"/>
      <c r="I108" s="4">
        <v>1830.0</v>
      </c>
      <c r="J108" s="4">
        <v>2300.0</v>
      </c>
      <c r="K108" s="5">
        <v>0.0</v>
      </c>
      <c r="L108" s="5">
        <v>0.0</v>
      </c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0" customHeight="1">
      <c r="A109" s="4" t="s">
        <v>240</v>
      </c>
      <c r="B109" s="4" t="s">
        <v>241</v>
      </c>
      <c r="C109" s="4" t="s">
        <v>198</v>
      </c>
      <c r="D109" s="4" t="s">
        <v>199</v>
      </c>
      <c r="E109" s="4">
        <v>0.0</v>
      </c>
      <c r="F109" s="5"/>
      <c r="G109" s="5">
        <v>0.0</v>
      </c>
      <c r="H109" s="6"/>
      <c r="I109" s="4">
        <v>1430.0</v>
      </c>
      <c r="J109" s="4">
        <v>1800.0</v>
      </c>
      <c r="K109" s="5">
        <v>0.0</v>
      </c>
      <c r="L109" s="5">
        <v>0.0</v>
      </c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0" customHeight="1">
      <c r="A110" s="4" t="s">
        <v>242</v>
      </c>
      <c r="B110" s="4" t="s">
        <v>243</v>
      </c>
      <c r="C110" s="4" t="s">
        <v>198</v>
      </c>
      <c r="D110" s="4" t="s">
        <v>199</v>
      </c>
      <c r="E110" s="4">
        <v>0.0</v>
      </c>
      <c r="F110" s="5"/>
      <c r="G110" s="5">
        <v>0.0</v>
      </c>
      <c r="H110" s="6"/>
      <c r="I110" s="4">
        <v>930.0</v>
      </c>
      <c r="J110" s="4">
        <v>1150.0</v>
      </c>
      <c r="K110" s="5">
        <v>0.0</v>
      </c>
      <c r="L110" s="5">
        <v>0.0</v>
      </c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0" customHeight="1">
      <c r="A111" s="4" t="s">
        <v>244</v>
      </c>
      <c r="B111" s="4" t="s">
        <v>245</v>
      </c>
      <c r="C111" s="4" t="s">
        <v>198</v>
      </c>
      <c r="D111" s="4" t="s">
        <v>199</v>
      </c>
      <c r="E111" s="4">
        <v>0.0</v>
      </c>
      <c r="F111" s="5"/>
      <c r="G111" s="5">
        <v>0.0</v>
      </c>
      <c r="H111" s="6"/>
      <c r="I111" s="4">
        <v>1840.0</v>
      </c>
      <c r="J111" s="4">
        <v>2300.0</v>
      </c>
      <c r="K111" s="5">
        <v>0.0</v>
      </c>
      <c r="L111" s="5">
        <v>0.0</v>
      </c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0" customHeight="1">
      <c r="A112" s="4" t="s">
        <v>246</v>
      </c>
      <c r="B112" s="4" t="s">
        <v>247</v>
      </c>
      <c r="C112" s="4" t="s">
        <v>198</v>
      </c>
      <c r="D112" s="4" t="s">
        <v>199</v>
      </c>
      <c r="E112" s="4">
        <v>0.0</v>
      </c>
      <c r="F112" s="5"/>
      <c r="G112" s="5">
        <v>0.0</v>
      </c>
      <c r="H112" s="6"/>
      <c r="I112" s="4">
        <v>1840.0</v>
      </c>
      <c r="J112" s="4">
        <v>2300.0</v>
      </c>
      <c r="K112" s="5">
        <v>0.0</v>
      </c>
      <c r="L112" s="5">
        <v>0.0</v>
      </c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0" customHeight="1">
      <c r="A113" s="4" t="s">
        <v>248</v>
      </c>
      <c r="B113" s="4" t="s">
        <v>249</v>
      </c>
      <c r="C113" s="4" t="s">
        <v>198</v>
      </c>
      <c r="D113" s="4" t="s">
        <v>199</v>
      </c>
      <c r="E113" s="4">
        <v>0.0</v>
      </c>
      <c r="F113" s="5"/>
      <c r="G113" s="5">
        <v>0.0</v>
      </c>
      <c r="H113" s="6"/>
      <c r="I113" s="4">
        <v>1840.0</v>
      </c>
      <c r="J113" s="4">
        <v>2300.0</v>
      </c>
      <c r="K113" s="5">
        <v>0.0</v>
      </c>
      <c r="L113" s="5">
        <v>0.0</v>
      </c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0" customHeight="1">
      <c r="A114" s="4" t="s">
        <v>250</v>
      </c>
      <c r="B114" s="4" t="s">
        <v>251</v>
      </c>
      <c r="C114" s="4" t="s">
        <v>198</v>
      </c>
      <c r="D114" s="4" t="s">
        <v>199</v>
      </c>
      <c r="E114" s="4">
        <v>0.0</v>
      </c>
      <c r="F114" s="5"/>
      <c r="G114" s="5">
        <v>0.0</v>
      </c>
      <c r="H114" s="6"/>
      <c r="I114" s="4">
        <v>1530.0</v>
      </c>
      <c r="J114" s="4">
        <v>1900.0</v>
      </c>
      <c r="K114" s="5">
        <v>0.0</v>
      </c>
      <c r="L114" s="5">
        <v>0.0</v>
      </c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0" customHeight="1">
      <c r="A115" s="4" t="s">
        <v>252</v>
      </c>
      <c r="B115" s="4" t="s">
        <v>253</v>
      </c>
      <c r="C115" s="4" t="s">
        <v>198</v>
      </c>
      <c r="D115" s="4" t="s">
        <v>199</v>
      </c>
      <c r="E115" s="4">
        <v>0.0</v>
      </c>
      <c r="F115" s="5"/>
      <c r="G115" s="5">
        <v>0.0</v>
      </c>
      <c r="H115" s="6"/>
      <c r="I115" s="4">
        <v>1110.0</v>
      </c>
      <c r="J115" s="4">
        <v>1400.0</v>
      </c>
      <c r="K115" s="5">
        <v>0.0</v>
      </c>
      <c r="L115" s="5">
        <v>0.0</v>
      </c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0" customHeight="1">
      <c r="A116" s="4" t="s">
        <v>254</v>
      </c>
      <c r="B116" s="4" t="s">
        <v>255</v>
      </c>
      <c r="C116" s="4" t="s">
        <v>198</v>
      </c>
      <c r="D116" s="4" t="s">
        <v>199</v>
      </c>
      <c r="E116" s="4">
        <v>3.0</v>
      </c>
      <c r="F116" s="5"/>
      <c r="G116" s="5">
        <v>0.0</v>
      </c>
      <c r="H116" s="6"/>
      <c r="I116" s="4">
        <v>1430.0</v>
      </c>
      <c r="J116" s="4">
        <v>1800.0</v>
      </c>
      <c r="K116" s="5">
        <v>4290.0</v>
      </c>
      <c r="L116" s="5">
        <v>5400.0</v>
      </c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0" customHeight="1">
      <c r="A117" s="4" t="s">
        <v>256</v>
      </c>
      <c r="B117" s="4" t="s">
        <v>257</v>
      </c>
      <c r="C117" s="4" t="s">
        <v>198</v>
      </c>
      <c r="D117" s="4" t="s">
        <v>199</v>
      </c>
      <c r="E117" s="4">
        <v>4.0</v>
      </c>
      <c r="F117" s="5"/>
      <c r="G117" s="5">
        <v>0.0</v>
      </c>
      <c r="H117" s="6"/>
      <c r="I117" s="4">
        <v>773.98</v>
      </c>
      <c r="J117" s="4">
        <v>1000.0</v>
      </c>
      <c r="K117" s="5">
        <v>3095.92</v>
      </c>
      <c r="L117" s="5">
        <v>4000.0</v>
      </c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0" customHeight="1">
      <c r="A118" s="4" t="s">
        <v>258</v>
      </c>
      <c r="B118" s="4" t="s">
        <v>259</v>
      </c>
      <c r="C118" s="4" t="s">
        <v>198</v>
      </c>
      <c r="D118" s="4" t="s">
        <v>199</v>
      </c>
      <c r="E118" s="4">
        <v>0.0</v>
      </c>
      <c r="F118" s="5"/>
      <c r="G118" s="5">
        <v>0.0</v>
      </c>
      <c r="H118" s="6"/>
      <c r="I118" s="4">
        <v>773.98</v>
      </c>
      <c r="J118" s="4">
        <v>1000.0</v>
      </c>
      <c r="K118" s="5">
        <v>0.0</v>
      </c>
      <c r="L118" s="5">
        <v>0.0</v>
      </c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0" customHeight="1">
      <c r="A119" s="4">
        <v>7.7977229E7</v>
      </c>
      <c r="B119" s="4" t="s">
        <v>260</v>
      </c>
      <c r="C119" s="4" t="s">
        <v>261</v>
      </c>
      <c r="D119" s="4" t="s">
        <v>199</v>
      </c>
      <c r="E119" s="4">
        <v>4.0</v>
      </c>
      <c r="F119" s="5"/>
      <c r="G119" s="5">
        <v>0.0</v>
      </c>
      <c r="H119" s="6"/>
      <c r="I119" s="4">
        <v>1460.0</v>
      </c>
      <c r="J119" s="4">
        <v>1850.0</v>
      </c>
      <c r="K119" s="5">
        <v>5840.0</v>
      </c>
      <c r="L119" s="5">
        <v>7400.0</v>
      </c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0" customHeight="1">
      <c r="A120" s="4">
        <v>7.7977205E7</v>
      </c>
      <c r="B120" s="4" t="s">
        <v>262</v>
      </c>
      <c r="C120" s="4" t="s">
        <v>261</v>
      </c>
      <c r="D120" s="4" t="s">
        <v>199</v>
      </c>
      <c r="E120" s="4">
        <v>10.0</v>
      </c>
      <c r="F120" s="5"/>
      <c r="G120" s="5">
        <v>0.0</v>
      </c>
      <c r="H120" s="6"/>
      <c r="I120" s="4">
        <v>2460.0</v>
      </c>
      <c r="J120" s="4">
        <v>3100.0</v>
      </c>
      <c r="K120" s="5">
        <v>24600.0</v>
      </c>
      <c r="L120" s="5">
        <v>31000.0</v>
      </c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0" customHeight="1">
      <c r="A121" s="4">
        <v>7.7977243E7</v>
      </c>
      <c r="B121" s="4" t="s">
        <v>263</v>
      </c>
      <c r="C121" s="4" t="s">
        <v>261</v>
      </c>
      <c r="D121" s="4" t="s">
        <v>199</v>
      </c>
      <c r="E121" s="4">
        <v>14.0</v>
      </c>
      <c r="F121" s="5"/>
      <c r="G121" s="5">
        <v>0.0</v>
      </c>
      <c r="H121" s="6"/>
      <c r="I121" s="4">
        <v>2460.0</v>
      </c>
      <c r="J121" s="4">
        <v>3100.0</v>
      </c>
      <c r="K121" s="5">
        <v>34440.0</v>
      </c>
      <c r="L121" s="5">
        <v>43400.0</v>
      </c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0" customHeight="1">
      <c r="A122" s="4">
        <v>7.7976505E7</v>
      </c>
      <c r="B122" s="4" t="s">
        <v>264</v>
      </c>
      <c r="C122" s="4" t="s">
        <v>261</v>
      </c>
      <c r="D122" s="4" t="s">
        <v>199</v>
      </c>
      <c r="E122" s="4">
        <v>8.0</v>
      </c>
      <c r="F122" s="5"/>
      <c r="G122" s="5">
        <v>0.0</v>
      </c>
      <c r="H122" s="6"/>
      <c r="I122" s="4">
        <v>1300.0</v>
      </c>
      <c r="J122" s="4">
        <v>1650.0</v>
      </c>
      <c r="K122" s="5">
        <v>10400.0</v>
      </c>
      <c r="L122" s="5">
        <v>13200.0</v>
      </c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0" customHeight="1">
      <c r="A123" s="4">
        <v>7.7976994E7</v>
      </c>
      <c r="B123" s="4" t="s">
        <v>265</v>
      </c>
      <c r="C123" s="4" t="s">
        <v>261</v>
      </c>
      <c r="D123" s="4" t="s">
        <v>199</v>
      </c>
      <c r="E123" s="4">
        <v>20.0</v>
      </c>
      <c r="F123" s="5"/>
      <c r="G123" s="5">
        <v>0.0</v>
      </c>
      <c r="H123" s="6"/>
      <c r="I123" s="4">
        <v>1320.0</v>
      </c>
      <c r="J123" s="4">
        <v>1650.0</v>
      </c>
      <c r="K123" s="5">
        <v>26400.0</v>
      </c>
      <c r="L123" s="5">
        <v>33000.0</v>
      </c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0" customHeight="1">
      <c r="A124" s="4">
        <v>7.7985927E7</v>
      </c>
      <c r="B124" s="4" t="s">
        <v>266</v>
      </c>
      <c r="C124" s="4" t="s">
        <v>261</v>
      </c>
      <c r="D124" s="4" t="s">
        <v>199</v>
      </c>
      <c r="E124" s="4">
        <v>10.0</v>
      </c>
      <c r="F124" s="5"/>
      <c r="G124" s="5">
        <v>0.0</v>
      </c>
      <c r="H124" s="6"/>
      <c r="I124" s="4">
        <v>1320.0</v>
      </c>
      <c r="J124" s="4">
        <v>1650.0</v>
      </c>
      <c r="K124" s="5">
        <v>13200.0</v>
      </c>
      <c r="L124" s="5">
        <v>16500.0</v>
      </c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0" customHeight="1">
      <c r="A125" s="4">
        <v>7.7985897E7</v>
      </c>
      <c r="B125" s="4" t="s">
        <v>267</v>
      </c>
      <c r="C125" s="4" t="s">
        <v>261</v>
      </c>
      <c r="D125" s="4" t="s">
        <v>199</v>
      </c>
      <c r="E125" s="4">
        <v>14.0</v>
      </c>
      <c r="F125" s="5"/>
      <c r="G125" s="5">
        <v>0.0</v>
      </c>
      <c r="H125" s="6"/>
      <c r="I125" s="4">
        <v>1320.0</v>
      </c>
      <c r="J125" s="4">
        <v>1650.0</v>
      </c>
      <c r="K125" s="5">
        <v>18480.0</v>
      </c>
      <c r="L125" s="5">
        <v>23100.0</v>
      </c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0" customHeight="1">
      <c r="A126" s="4">
        <v>7.7976963E7</v>
      </c>
      <c r="B126" s="4" t="s">
        <v>268</v>
      </c>
      <c r="C126" s="4" t="s">
        <v>261</v>
      </c>
      <c r="D126" s="4" t="s">
        <v>199</v>
      </c>
      <c r="E126" s="4">
        <v>0.0</v>
      </c>
      <c r="F126" s="5"/>
      <c r="G126" s="5">
        <v>0.0</v>
      </c>
      <c r="H126" s="6"/>
      <c r="I126" s="4">
        <v>1320.0</v>
      </c>
      <c r="J126" s="4">
        <v>1650.0</v>
      </c>
      <c r="K126" s="5">
        <v>0.0</v>
      </c>
      <c r="L126" s="5">
        <v>0.0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0" customHeight="1">
      <c r="A127" s="4">
        <v>7.7976529E7</v>
      </c>
      <c r="B127" s="4" t="s">
        <v>269</v>
      </c>
      <c r="C127" s="4" t="s">
        <v>261</v>
      </c>
      <c r="D127" s="4" t="s">
        <v>199</v>
      </c>
      <c r="E127" s="4">
        <v>7.0</v>
      </c>
      <c r="F127" s="5"/>
      <c r="G127" s="5">
        <v>0.0</v>
      </c>
      <c r="H127" s="6"/>
      <c r="I127" s="4">
        <v>2230.0</v>
      </c>
      <c r="J127" s="4">
        <v>2800.0</v>
      </c>
      <c r="K127" s="5">
        <v>15610.0</v>
      </c>
      <c r="L127" s="5">
        <v>19600.0</v>
      </c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0" customHeight="1">
      <c r="A128" s="4">
        <v>7.7977038E7</v>
      </c>
      <c r="B128" s="4" t="s">
        <v>270</v>
      </c>
      <c r="C128" s="4" t="s">
        <v>261</v>
      </c>
      <c r="D128" s="4" t="s">
        <v>199</v>
      </c>
      <c r="E128" s="4">
        <v>3.0</v>
      </c>
      <c r="F128" s="5"/>
      <c r="G128" s="5">
        <v>0.0</v>
      </c>
      <c r="H128" s="6"/>
      <c r="I128" s="4">
        <v>2230.0</v>
      </c>
      <c r="J128" s="4">
        <v>2800.0</v>
      </c>
      <c r="K128" s="5">
        <v>6690.0</v>
      </c>
      <c r="L128" s="5">
        <v>8400.0</v>
      </c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0" customHeight="1">
      <c r="A129" s="4">
        <v>7.7980908E7</v>
      </c>
      <c r="B129" s="4" t="s">
        <v>271</v>
      </c>
      <c r="C129" s="4" t="s">
        <v>261</v>
      </c>
      <c r="D129" s="4" t="s">
        <v>199</v>
      </c>
      <c r="E129" s="4">
        <v>16.0</v>
      </c>
      <c r="F129" s="5"/>
      <c r="G129" s="5">
        <v>0.0</v>
      </c>
      <c r="H129" s="6"/>
      <c r="I129" s="4">
        <v>1550.0</v>
      </c>
      <c r="J129" s="4">
        <v>1950.0</v>
      </c>
      <c r="K129" s="5">
        <v>24800.0</v>
      </c>
      <c r="L129" s="5">
        <v>31200.0</v>
      </c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0" customHeight="1">
      <c r="A130" s="4">
        <v>7.7980892E7</v>
      </c>
      <c r="B130" s="4" t="s">
        <v>272</v>
      </c>
      <c r="C130" s="4" t="s">
        <v>261</v>
      </c>
      <c r="D130" s="4" t="s">
        <v>199</v>
      </c>
      <c r="E130" s="4">
        <v>23.0</v>
      </c>
      <c r="F130" s="5"/>
      <c r="G130" s="5">
        <v>0.0</v>
      </c>
      <c r="H130" s="6"/>
      <c r="I130" s="4">
        <v>1550.0</v>
      </c>
      <c r="J130" s="4">
        <v>1950.0</v>
      </c>
      <c r="K130" s="5">
        <v>35650.0</v>
      </c>
      <c r="L130" s="5">
        <v>44850.0</v>
      </c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0" customHeight="1">
      <c r="A131" s="4">
        <v>7.797709E7</v>
      </c>
      <c r="B131" s="4" t="s">
        <v>273</v>
      </c>
      <c r="C131" s="4" t="s">
        <v>261</v>
      </c>
      <c r="D131" s="4" t="s">
        <v>199</v>
      </c>
      <c r="E131" s="4">
        <v>3.0</v>
      </c>
      <c r="F131" s="5"/>
      <c r="G131" s="5">
        <v>0.0</v>
      </c>
      <c r="H131" s="6"/>
      <c r="I131" s="4">
        <v>2670.0</v>
      </c>
      <c r="J131" s="4">
        <v>3350.0</v>
      </c>
      <c r="K131" s="5">
        <v>8010.0</v>
      </c>
      <c r="L131" s="5">
        <v>10050.0</v>
      </c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0" customHeight="1">
      <c r="A132" s="4">
        <v>7.7987587E7</v>
      </c>
      <c r="B132" s="4" t="s">
        <v>274</v>
      </c>
      <c r="C132" s="4" t="s">
        <v>261</v>
      </c>
      <c r="D132" s="4" t="s">
        <v>199</v>
      </c>
      <c r="E132" s="4">
        <v>5.0</v>
      </c>
      <c r="F132" s="5"/>
      <c r="G132" s="5">
        <v>0.0</v>
      </c>
      <c r="H132" s="6"/>
      <c r="I132" s="4">
        <v>2240.0</v>
      </c>
      <c r="J132" s="4">
        <v>2800.0</v>
      </c>
      <c r="K132" s="5">
        <v>11200.0</v>
      </c>
      <c r="L132" s="5">
        <v>14000.0</v>
      </c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0" customHeight="1">
      <c r="A133" s="4">
        <v>7.79876E7</v>
      </c>
      <c r="B133" s="4" t="s">
        <v>275</v>
      </c>
      <c r="C133" s="4" t="s">
        <v>261</v>
      </c>
      <c r="D133" s="4" t="s">
        <v>199</v>
      </c>
      <c r="E133" s="4">
        <v>7.0</v>
      </c>
      <c r="F133" s="5"/>
      <c r="G133" s="5">
        <v>0.0</v>
      </c>
      <c r="H133" s="6"/>
      <c r="I133" s="4">
        <v>2240.0</v>
      </c>
      <c r="J133" s="4">
        <v>2800.0</v>
      </c>
      <c r="K133" s="5">
        <v>15680.0</v>
      </c>
      <c r="L133" s="5">
        <v>19600.0</v>
      </c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0" customHeight="1">
      <c r="A134" s="4">
        <v>7.7987594E7</v>
      </c>
      <c r="B134" s="4" t="s">
        <v>276</v>
      </c>
      <c r="C134" s="4" t="s">
        <v>261</v>
      </c>
      <c r="D134" s="4" t="s">
        <v>199</v>
      </c>
      <c r="E134" s="4">
        <v>6.0</v>
      </c>
      <c r="F134" s="5"/>
      <c r="G134" s="5">
        <v>0.0</v>
      </c>
      <c r="H134" s="6"/>
      <c r="I134" s="4">
        <v>2240.0</v>
      </c>
      <c r="J134" s="4">
        <v>2800.0</v>
      </c>
      <c r="K134" s="5">
        <v>13440.0</v>
      </c>
      <c r="L134" s="5">
        <v>16800.0</v>
      </c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0" customHeight="1">
      <c r="A135" s="4">
        <v>7.7976512E7</v>
      </c>
      <c r="B135" s="4" t="s">
        <v>277</v>
      </c>
      <c r="C135" s="4" t="s">
        <v>261</v>
      </c>
      <c r="D135" s="4" t="s">
        <v>199</v>
      </c>
      <c r="E135" s="4">
        <v>31.0</v>
      </c>
      <c r="F135" s="5"/>
      <c r="G135" s="5">
        <v>0.0</v>
      </c>
      <c r="H135" s="6"/>
      <c r="I135" s="4">
        <v>1920.0</v>
      </c>
      <c r="J135" s="4">
        <v>2400.0</v>
      </c>
      <c r="K135" s="5">
        <v>59520.0</v>
      </c>
      <c r="L135" s="5">
        <v>74400.0</v>
      </c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0" customHeight="1">
      <c r="A136" s="4">
        <v>7.7976956E7</v>
      </c>
      <c r="B136" s="4" t="s">
        <v>278</v>
      </c>
      <c r="C136" s="4" t="s">
        <v>261</v>
      </c>
      <c r="D136" s="4" t="s">
        <v>199</v>
      </c>
      <c r="E136" s="4">
        <v>33.0</v>
      </c>
      <c r="F136" s="5"/>
      <c r="G136" s="5">
        <v>0.0</v>
      </c>
      <c r="H136" s="6"/>
      <c r="I136" s="4">
        <v>1920.0</v>
      </c>
      <c r="J136" s="4">
        <v>2400.0</v>
      </c>
      <c r="K136" s="5">
        <v>63360.0</v>
      </c>
      <c r="L136" s="5">
        <v>79200.0</v>
      </c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0" customHeight="1">
      <c r="A137" s="4">
        <v>7.797697E7</v>
      </c>
      <c r="B137" s="4" t="s">
        <v>279</v>
      </c>
      <c r="C137" s="4" t="s">
        <v>261</v>
      </c>
      <c r="D137" s="4" t="s">
        <v>199</v>
      </c>
      <c r="E137" s="4">
        <v>11.0</v>
      </c>
      <c r="F137" s="5"/>
      <c r="G137" s="5">
        <v>0.0</v>
      </c>
      <c r="H137" s="6"/>
      <c r="I137" s="4">
        <v>1920.0</v>
      </c>
      <c r="J137" s="4">
        <v>2400.0</v>
      </c>
      <c r="K137" s="5">
        <v>21120.0</v>
      </c>
      <c r="L137" s="5">
        <v>26400.0</v>
      </c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0" customHeight="1">
      <c r="A138" s="4">
        <v>7.7985224E7</v>
      </c>
      <c r="B138" s="4" t="s">
        <v>280</v>
      </c>
      <c r="C138" s="4" t="s">
        <v>261</v>
      </c>
      <c r="D138" s="4" t="s">
        <v>199</v>
      </c>
      <c r="E138" s="4">
        <v>0.0</v>
      </c>
      <c r="F138" s="5"/>
      <c r="G138" s="5">
        <v>0.0</v>
      </c>
      <c r="H138" s="6"/>
      <c r="I138" s="4">
        <v>1110.0</v>
      </c>
      <c r="J138" s="4">
        <v>1400.0</v>
      </c>
      <c r="K138" s="5">
        <v>0.0</v>
      </c>
      <c r="L138" s="5">
        <v>0.0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0" customHeight="1">
      <c r="A139" s="4">
        <v>7.7985231E7</v>
      </c>
      <c r="B139" s="4" t="s">
        <v>281</v>
      </c>
      <c r="C139" s="4" t="s">
        <v>261</v>
      </c>
      <c r="D139" s="4" t="s">
        <v>199</v>
      </c>
      <c r="E139" s="4">
        <v>7.0</v>
      </c>
      <c r="F139" s="5"/>
      <c r="G139" s="5">
        <v>0.0</v>
      </c>
      <c r="H139" s="6"/>
      <c r="I139" s="4">
        <v>930.0</v>
      </c>
      <c r="J139" s="4">
        <v>1150.0</v>
      </c>
      <c r="K139" s="5">
        <v>6510.0</v>
      </c>
      <c r="L139" s="5">
        <v>8050.0</v>
      </c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0" customHeight="1">
      <c r="A140" s="4">
        <v>7.7977106E7</v>
      </c>
      <c r="B140" s="4" t="s">
        <v>282</v>
      </c>
      <c r="C140" s="4" t="s">
        <v>261</v>
      </c>
      <c r="D140" s="4" t="s">
        <v>199</v>
      </c>
      <c r="E140" s="4">
        <v>5.0</v>
      </c>
      <c r="F140" s="5"/>
      <c r="G140" s="5">
        <v>0.0</v>
      </c>
      <c r="H140" s="6"/>
      <c r="I140" s="4">
        <v>1920.0</v>
      </c>
      <c r="J140" s="4">
        <v>2400.0</v>
      </c>
      <c r="K140" s="5">
        <v>9600.0</v>
      </c>
      <c r="L140" s="5">
        <v>12000.0</v>
      </c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0" customHeight="1">
      <c r="A141" s="4">
        <v>7.7985217E7</v>
      </c>
      <c r="B141" s="4" t="s">
        <v>283</v>
      </c>
      <c r="C141" s="4" t="s">
        <v>261</v>
      </c>
      <c r="D141" s="4" t="s">
        <v>199</v>
      </c>
      <c r="E141" s="4">
        <v>0.0</v>
      </c>
      <c r="F141" s="5"/>
      <c r="G141" s="5">
        <v>0.0</v>
      </c>
      <c r="H141" s="6"/>
      <c r="I141" s="4">
        <v>1770.0</v>
      </c>
      <c r="J141" s="4">
        <v>2200.0</v>
      </c>
      <c r="K141" s="5">
        <v>0.0</v>
      </c>
      <c r="L141" s="5">
        <v>0.0</v>
      </c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0" customHeight="1">
      <c r="A142" s="4">
        <v>7.7977137E7</v>
      </c>
      <c r="B142" s="4" t="s">
        <v>284</v>
      </c>
      <c r="C142" s="4" t="s">
        <v>261</v>
      </c>
      <c r="D142" s="4" t="s">
        <v>199</v>
      </c>
      <c r="E142" s="4">
        <v>0.0</v>
      </c>
      <c r="F142" s="5"/>
      <c r="G142" s="5">
        <v>0.0</v>
      </c>
      <c r="H142" s="6"/>
      <c r="I142" s="4">
        <v>1770.0</v>
      </c>
      <c r="J142" s="4">
        <v>2200.0</v>
      </c>
      <c r="K142" s="5">
        <v>0.0</v>
      </c>
      <c r="L142" s="5">
        <v>0.0</v>
      </c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0" customHeight="1">
      <c r="A143" s="4">
        <v>7.7977144E7</v>
      </c>
      <c r="B143" s="4" t="s">
        <v>285</v>
      </c>
      <c r="C143" s="4" t="s">
        <v>261</v>
      </c>
      <c r="D143" s="4" t="s">
        <v>199</v>
      </c>
      <c r="E143" s="4">
        <v>0.0</v>
      </c>
      <c r="F143" s="5"/>
      <c r="G143" s="5">
        <v>0.0</v>
      </c>
      <c r="H143" s="6"/>
      <c r="I143" s="4">
        <v>1770.0</v>
      </c>
      <c r="J143" s="4">
        <v>2200.0</v>
      </c>
      <c r="K143" s="5">
        <v>0.0</v>
      </c>
      <c r="L143" s="5">
        <v>0.0</v>
      </c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0" customHeight="1">
      <c r="A144" s="4">
        <v>7.7977151E7</v>
      </c>
      <c r="B144" s="4" t="s">
        <v>286</v>
      </c>
      <c r="C144" s="4" t="s">
        <v>261</v>
      </c>
      <c r="D144" s="4" t="s">
        <v>199</v>
      </c>
      <c r="E144" s="4">
        <v>423.0</v>
      </c>
      <c r="F144" s="5"/>
      <c r="G144" s="5">
        <v>0.0</v>
      </c>
      <c r="H144" s="6"/>
      <c r="I144" s="4">
        <v>76.5</v>
      </c>
      <c r="J144" s="4">
        <v>150.0</v>
      </c>
      <c r="K144" s="5">
        <v>32359.5</v>
      </c>
      <c r="L144" s="5">
        <v>63450.0</v>
      </c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0" customHeight="1">
      <c r="A145" s="4">
        <v>7.797712E7</v>
      </c>
      <c r="B145" s="4" t="s">
        <v>287</v>
      </c>
      <c r="C145" s="4" t="s">
        <v>261</v>
      </c>
      <c r="D145" s="4" t="s">
        <v>199</v>
      </c>
      <c r="E145" s="4">
        <v>201.0</v>
      </c>
      <c r="F145" s="5"/>
      <c r="G145" s="5">
        <v>0.0</v>
      </c>
      <c r="H145" s="6"/>
      <c r="I145" s="4">
        <v>71.5</v>
      </c>
      <c r="J145" s="4">
        <v>150.0</v>
      </c>
      <c r="K145" s="5">
        <v>14371.5</v>
      </c>
      <c r="L145" s="5">
        <v>30150.0</v>
      </c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0" customHeight="1">
      <c r="A146" s="4">
        <v>7.7977113E7</v>
      </c>
      <c r="B146" s="4" t="s">
        <v>288</v>
      </c>
      <c r="C146" s="4" t="s">
        <v>261</v>
      </c>
      <c r="D146" s="4" t="s">
        <v>199</v>
      </c>
      <c r="E146" s="4">
        <v>5.0</v>
      </c>
      <c r="F146" s="5"/>
      <c r="G146" s="5">
        <v>0.0</v>
      </c>
      <c r="H146" s="6"/>
      <c r="I146" s="4">
        <v>760.0</v>
      </c>
      <c r="J146" s="4">
        <v>950.0</v>
      </c>
      <c r="K146" s="5">
        <v>3800.0</v>
      </c>
      <c r="L146" s="5">
        <v>4750.0</v>
      </c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0" customHeight="1">
      <c r="A147" s="4">
        <v>7.7978189E7</v>
      </c>
      <c r="B147" s="4" t="s">
        <v>289</v>
      </c>
      <c r="C147" s="4" t="s">
        <v>261</v>
      </c>
      <c r="D147" s="4" t="s">
        <v>199</v>
      </c>
      <c r="E147" s="4">
        <v>4.0</v>
      </c>
      <c r="F147" s="5"/>
      <c r="G147" s="5">
        <v>0.0</v>
      </c>
      <c r="H147" s="6"/>
      <c r="I147" s="4">
        <v>2230.0</v>
      </c>
      <c r="J147" s="4">
        <v>2800.0</v>
      </c>
      <c r="K147" s="5">
        <v>8920.0</v>
      </c>
      <c r="L147" s="5">
        <v>11200.0</v>
      </c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0" customHeight="1">
      <c r="A148" s="4" t="s">
        <v>290</v>
      </c>
      <c r="B148" s="4" t="s">
        <v>291</v>
      </c>
      <c r="C148" s="4" t="s">
        <v>292</v>
      </c>
      <c r="D148" s="4" t="s">
        <v>15</v>
      </c>
      <c r="E148" s="4">
        <v>4.0</v>
      </c>
      <c r="F148" s="5"/>
      <c r="G148" s="5">
        <v>0.0</v>
      </c>
      <c r="H148" s="6"/>
      <c r="I148" s="4">
        <v>1377.19465</v>
      </c>
      <c r="J148" s="4">
        <v>2150.0</v>
      </c>
      <c r="K148" s="5">
        <v>5508.7786</v>
      </c>
      <c r="L148" s="5">
        <v>8600.0</v>
      </c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0" customHeight="1">
      <c r="A149" s="4" t="s">
        <v>293</v>
      </c>
      <c r="B149" s="4" t="s">
        <v>294</v>
      </c>
      <c r="C149" s="4" t="s">
        <v>295</v>
      </c>
      <c r="D149" s="4" t="s">
        <v>15</v>
      </c>
      <c r="E149" s="4">
        <v>0.0</v>
      </c>
      <c r="F149" s="5"/>
      <c r="G149" s="5">
        <v>0.0</v>
      </c>
      <c r="H149" s="6"/>
      <c r="I149" s="4">
        <v>401.21444999999994</v>
      </c>
      <c r="J149" s="4">
        <v>650.0</v>
      </c>
      <c r="K149" s="5">
        <v>0.0</v>
      </c>
      <c r="L149" s="5">
        <v>0.0</v>
      </c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0" customHeight="1">
      <c r="A150" s="4" t="s">
        <v>296</v>
      </c>
      <c r="B150" s="4" t="s">
        <v>297</v>
      </c>
      <c r="C150" s="4" t="s">
        <v>295</v>
      </c>
      <c r="D150" s="4" t="s">
        <v>15</v>
      </c>
      <c r="E150" s="4">
        <v>0.0</v>
      </c>
      <c r="F150" s="5"/>
      <c r="G150" s="5">
        <v>0.0</v>
      </c>
      <c r="H150" s="6"/>
      <c r="I150" s="4">
        <v>401.21444999999994</v>
      </c>
      <c r="J150" s="4">
        <v>650.0</v>
      </c>
      <c r="K150" s="5">
        <v>0.0</v>
      </c>
      <c r="L150" s="5">
        <v>0.0</v>
      </c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0" customHeight="1">
      <c r="A151" s="4" t="s">
        <v>298</v>
      </c>
      <c r="B151" s="4" t="s">
        <v>299</v>
      </c>
      <c r="C151" s="4" t="s">
        <v>292</v>
      </c>
      <c r="D151" s="4" t="s">
        <v>15</v>
      </c>
      <c r="E151" s="4">
        <v>4.0</v>
      </c>
      <c r="F151" s="5"/>
      <c r="G151" s="5">
        <v>0.0</v>
      </c>
      <c r="H151" s="6"/>
      <c r="I151" s="4">
        <v>401.21444999999994</v>
      </c>
      <c r="J151" s="4">
        <v>650.0</v>
      </c>
      <c r="K151" s="5">
        <v>1604.8577999999998</v>
      </c>
      <c r="L151" s="5">
        <v>2600.0</v>
      </c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0" customHeight="1">
      <c r="A152" s="4" t="s">
        <v>300</v>
      </c>
      <c r="B152" s="4" t="s">
        <v>301</v>
      </c>
      <c r="C152" s="4" t="s">
        <v>292</v>
      </c>
      <c r="D152" s="4" t="s">
        <v>15</v>
      </c>
      <c r="E152" s="4">
        <v>0.0</v>
      </c>
      <c r="F152" s="5"/>
      <c r="G152" s="5">
        <v>0.0</v>
      </c>
      <c r="H152" s="6"/>
      <c r="I152" s="4">
        <v>401.21444999999994</v>
      </c>
      <c r="J152" s="4">
        <v>650.0</v>
      </c>
      <c r="K152" s="5">
        <v>0.0</v>
      </c>
      <c r="L152" s="5">
        <v>0.0</v>
      </c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0" customHeight="1">
      <c r="A153" s="4" t="s">
        <v>302</v>
      </c>
      <c r="B153" s="4" t="s">
        <v>303</v>
      </c>
      <c r="C153" s="4" t="s">
        <v>292</v>
      </c>
      <c r="D153" s="4" t="s">
        <v>15</v>
      </c>
      <c r="E153" s="4">
        <v>2.0</v>
      </c>
      <c r="F153" s="5"/>
      <c r="G153" s="5">
        <v>0.0</v>
      </c>
      <c r="H153" s="6"/>
      <c r="I153" s="4">
        <v>401.21444999999994</v>
      </c>
      <c r="J153" s="4">
        <v>650.0</v>
      </c>
      <c r="K153" s="5">
        <v>802.4288999999999</v>
      </c>
      <c r="L153" s="5">
        <v>1300.0</v>
      </c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0" customHeight="1">
      <c r="A154" s="4" t="s">
        <v>304</v>
      </c>
      <c r="B154" s="4" t="s">
        <v>305</v>
      </c>
      <c r="C154" s="4" t="s">
        <v>292</v>
      </c>
      <c r="D154" s="4" t="s">
        <v>15</v>
      </c>
      <c r="E154" s="4">
        <v>0.0</v>
      </c>
      <c r="F154" s="5"/>
      <c r="G154" s="5">
        <v>0.0</v>
      </c>
      <c r="H154" s="6"/>
      <c r="I154" s="4">
        <v>401.21444999999994</v>
      </c>
      <c r="J154" s="4">
        <v>650.0</v>
      </c>
      <c r="K154" s="5">
        <v>0.0</v>
      </c>
      <c r="L154" s="5">
        <v>0.0</v>
      </c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0" customHeight="1">
      <c r="A155" s="4" t="s">
        <v>306</v>
      </c>
      <c r="B155" s="4" t="s">
        <v>307</v>
      </c>
      <c r="C155" s="4" t="s">
        <v>292</v>
      </c>
      <c r="D155" s="4" t="s">
        <v>15</v>
      </c>
      <c r="E155" s="4">
        <v>0.0</v>
      </c>
      <c r="F155" s="5"/>
      <c r="G155" s="5">
        <v>0.0</v>
      </c>
      <c r="H155" s="6"/>
      <c r="I155" s="4">
        <v>644.5023</v>
      </c>
      <c r="J155" s="4">
        <v>1000.0</v>
      </c>
      <c r="K155" s="5">
        <v>0.0</v>
      </c>
      <c r="L155" s="5">
        <v>0.0</v>
      </c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0" customHeight="1">
      <c r="A156" s="4" t="s">
        <v>308</v>
      </c>
      <c r="B156" s="4" t="s">
        <v>309</v>
      </c>
      <c r="C156" s="4" t="s">
        <v>292</v>
      </c>
      <c r="D156" s="4" t="s">
        <v>15</v>
      </c>
      <c r="E156" s="4">
        <v>9.0</v>
      </c>
      <c r="F156" s="5"/>
      <c r="G156" s="5">
        <v>0.0</v>
      </c>
      <c r="H156" s="6"/>
      <c r="I156" s="4">
        <v>644.5023</v>
      </c>
      <c r="J156" s="4">
        <v>1000.0</v>
      </c>
      <c r="K156" s="5">
        <v>5800.5207</v>
      </c>
      <c r="L156" s="5">
        <v>9000.0</v>
      </c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0" customHeight="1">
      <c r="A157" s="4" t="s">
        <v>310</v>
      </c>
      <c r="B157" s="4" t="s">
        <v>311</v>
      </c>
      <c r="C157" s="4" t="s">
        <v>292</v>
      </c>
      <c r="D157" s="4" t="s">
        <v>15</v>
      </c>
      <c r="E157" s="4">
        <v>0.0</v>
      </c>
      <c r="F157" s="5"/>
      <c r="G157" s="5">
        <v>0.0</v>
      </c>
      <c r="H157" s="6"/>
      <c r="I157" s="4">
        <v>644.5023</v>
      </c>
      <c r="J157" s="4">
        <v>1000.0</v>
      </c>
      <c r="K157" s="5">
        <v>0.0</v>
      </c>
      <c r="L157" s="5">
        <v>0.0</v>
      </c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0" customHeight="1">
      <c r="A158" s="4" t="s">
        <v>312</v>
      </c>
      <c r="B158" s="4" t="s">
        <v>313</v>
      </c>
      <c r="C158" s="4" t="s">
        <v>292</v>
      </c>
      <c r="D158" s="4" t="s">
        <v>15</v>
      </c>
      <c r="E158" s="4">
        <v>4.0</v>
      </c>
      <c r="F158" s="5"/>
      <c r="G158" s="5">
        <v>0.0</v>
      </c>
      <c r="H158" s="6"/>
      <c r="I158" s="4">
        <v>644.5023</v>
      </c>
      <c r="J158" s="4">
        <v>1000.0</v>
      </c>
      <c r="K158" s="5">
        <v>2578.0092</v>
      </c>
      <c r="L158" s="5">
        <v>4000.0</v>
      </c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0" customHeight="1">
      <c r="A159" s="4" t="s">
        <v>314</v>
      </c>
      <c r="B159" s="4" t="s">
        <v>315</v>
      </c>
      <c r="C159" s="4" t="s">
        <v>295</v>
      </c>
      <c r="D159" s="4" t="s">
        <v>15</v>
      </c>
      <c r="E159" s="4">
        <v>0.0</v>
      </c>
      <c r="F159" s="5"/>
      <c r="G159" s="5">
        <v>0.0</v>
      </c>
      <c r="H159" s="6"/>
      <c r="I159" s="4">
        <v>644.5023</v>
      </c>
      <c r="J159" s="4">
        <v>1000.0</v>
      </c>
      <c r="K159" s="5">
        <v>0.0</v>
      </c>
      <c r="L159" s="5">
        <v>0.0</v>
      </c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0" customHeight="1">
      <c r="A160" s="4" t="s">
        <v>316</v>
      </c>
      <c r="B160" s="4" t="s">
        <v>317</v>
      </c>
      <c r="C160" s="4" t="s">
        <v>295</v>
      </c>
      <c r="D160" s="4" t="s">
        <v>15</v>
      </c>
      <c r="E160" s="4">
        <v>0.0</v>
      </c>
      <c r="F160" s="5"/>
      <c r="G160" s="5">
        <v>0.0</v>
      </c>
      <c r="H160" s="6"/>
      <c r="I160" s="4">
        <v>644.5023</v>
      </c>
      <c r="J160" s="4">
        <v>1000.0</v>
      </c>
      <c r="K160" s="5">
        <v>0.0</v>
      </c>
      <c r="L160" s="5">
        <v>0.0</v>
      </c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0" customHeight="1">
      <c r="A161" s="4" t="s">
        <v>318</v>
      </c>
      <c r="B161" s="4" t="s">
        <v>319</v>
      </c>
      <c r="C161" s="4" t="s">
        <v>292</v>
      </c>
      <c r="D161" s="4" t="s">
        <v>15</v>
      </c>
      <c r="E161" s="4">
        <v>9.0</v>
      </c>
      <c r="F161" s="5"/>
      <c r="G161" s="5">
        <v>0.0</v>
      </c>
      <c r="H161" s="6"/>
      <c r="I161" s="4">
        <v>644.5023</v>
      </c>
      <c r="J161" s="4">
        <v>1000.0</v>
      </c>
      <c r="K161" s="5">
        <v>5800.5207</v>
      </c>
      <c r="L161" s="5">
        <v>9000.0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0" customHeight="1">
      <c r="A162" s="4" t="s">
        <v>320</v>
      </c>
      <c r="B162" s="4" t="s">
        <v>321</v>
      </c>
      <c r="C162" s="4" t="s">
        <v>292</v>
      </c>
      <c r="D162" s="4" t="s">
        <v>15</v>
      </c>
      <c r="E162" s="4">
        <v>1.0</v>
      </c>
      <c r="F162" s="5"/>
      <c r="G162" s="5">
        <v>0.0</v>
      </c>
      <c r="H162" s="6"/>
      <c r="I162" s="4">
        <v>644.5023</v>
      </c>
      <c r="J162" s="4">
        <v>1000.0</v>
      </c>
      <c r="K162" s="5">
        <v>644.5023</v>
      </c>
      <c r="L162" s="5">
        <v>1000.0</v>
      </c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0" customHeight="1">
      <c r="A163" s="4" t="s">
        <v>322</v>
      </c>
      <c r="B163" s="4" t="s">
        <v>323</v>
      </c>
      <c r="C163" s="4" t="s">
        <v>295</v>
      </c>
      <c r="D163" s="4" t="s">
        <v>15</v>
      </c>
      <c r="E163" s="4">
        <v>377.0</v>
      </c>
      <c r="F163" s="5"/>
      <c r="G163" s="5">
        <v>0.0</v>
      </c>
      <c r="H163" s="6"/>
      <c r="I163" s="4">
        <v>46.37551990740741</v>
      </c>
      <c r="J163" s="4">
        <v>100.0</v>
      </c>
      <c r="K163" s="5">
        <v>17483.57100509259</v>
      </c>
      <c r="L163" s="5">
        <v>37700.0</v>
      </c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0" customHeight="1">
      <c r="A164" s="4" t="s">
        <v>324</v>
      </c>
      <c r="B164" s="4" t="s">
        <v>325</v>
      </c>
      <c r="C164" s="4" t="s">
        <v>295</v>
      </c>
      <c r="D164" s="4" t="s">
        <v>15</v>
      </c>
      <c r="E164" s="4">
        <v>10.0</v>
      </c>
      <c r="F164" s="5"/>
      <c r="G164" s="5">
        <v>0.0</v>
      </c>
      <c r="H164" s="6"/>
      <c r="I164" s="4">
        <v>227.92282500000002</v>
      </c>
      <c r="J164" s="4">
        <v>500.0</v>
      </c>
      <c r="K164" s="5">
        <v>2279.22825</v>
      </c>
      <c r="L164" s="5">
        <v>5000.0</v>
      </c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0" customHeight="1">
      <c r="A165" s="4" t="s">
        <v>326</v>
      </c>
      <c r="B165" s="4" t="s">
        <v>327</v>
      </c>
      <c r="C165" s="4" t="s">
        <v>295</v>
      </c>
      <c r="D165" s="4" t="s">
        <v>15</v>
      </c>
      <c r="E165" s="4">
        <v>273.0</v>
      </c>
      <c r="F165" s="5"/>
      <c r="G165" s="5">
        <v>0.0</v>
      </c>
      <c r="H165" s="6"/>
      <c r="I165" s="4">
        <v>33.76634444444445</v>
      </c>
      <c r="J165" s="4">
        <v>50.0</v>
      </c>
      <c r="K165" s="5">
        <v>9218.212033333335</v>
      </c>
      <c r="L165" s="5">
        <v>13650.0</v>
      </c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0" customHeight="1">
      <c r="A166" s="4" t="s">
        <v>328</v>
      </c>
      <c r="B166" s="4" t="s">
        <v>329</v>
      </c>
      <c r="C166" s="4" t="s">
        <v>295</v>
      </c>
      <c r="D166" s="4" t="s">
        <v>15</v>
      </c>
      <c r="E166" s="4">
        <v>677.0</v>
      </c>
      <c r="F166" s="5"/>
      <c r="G166" s="5">
        <v>0.0</v>
      </c>
      <c r="H166" s="6"/>
      <c r="I166" s="4">
        <v>11.396141250000001</v>
      </c>
      <c r="J166" s="4">
        <v>30.0</v>
      </c>
      <c r="K166" s="5">
        <v>7715.187626250001</v>
      </c>
      <c r="L166" s="5">
        <v>20310.0</v>
      </c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0" customHeight="1">
      <c r="A167" s="4" t="s">
        <v>330</v>
      </c>
      <c r="B167" s="4" t="s">
        <v>331</v>
      </c>
      <c r="C167" s="4" t="s">
        <v>295</v>
      </c>
      <c r="D167" s="4" t="s">
        <v>15</v>
      </c>
      <c r="E167" s="4">
        <v>217.0</v>
      </c>
      <c r="F167" s="5"/>
      <c r="G167" s="5">
        <v>0.0</v>
      </c>
      <c r="H167" s="6"/>
      <c r="I167" s="4">
        <v>20.369442148760328</v>
      </c>
      <c r="J167" s="4">
        <v>50.0</v>
      </c>
      <c r="K167" s="5">
        <v>4420.168946280991</v>
      </c>
      <c r="L167" s="5">
        <v>10850.0</v>
      </c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0" customHeight="1">
      <c r="A168" s="4" t="s">
        <v>332</v>
      </c>
      <c r="B168" s="4" t="s">
        <v>333</v>
      </c>
      <c r="C168" s="4" t="s">
        <v>295</v>
      </c>
      <c r="D168" s="4" t="s">
        <v>15</v>
      </c>
      <c r="E168" s="4">
        <v>2.0</v>
      </c>
      <c r="F168" s="5"/>
      <c r="G168" s="5">
        <v>0.0</v>
      </c>
      <c r="H168" s="6"/>
      <c r="I168" s="4">
        <v>1949.9382500000002</v>
      </c>
      <c r="J168" s="4">
        <v>3100.0</v>
      </c>
      <c r="K168" s="5">
        <v>3899.8765000000003</v>
      </c>
      <c r="L168" s="5">
        <v>6200.0</v>
      </c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0" customHeight="1">
      <c r="A169" s="4" t="s">
        <v>334</v>
      </c>
      <c r="B169" s="4" t="s">
        <v>335</v>
      </c>
      <c r="C169" s="4" t="s">
        <v>295</v>
      </c>
      <c r="D169" s="4" t="s">
        <v>15</v>
      </c>
      <c r="E169" s="4">
        <v>0.0</v>
      </c>
      <c r="F169" s="5"/>
      <c r="G169" s="5">
        <v>0.0</v>
      </c>
      <c r="H169" s="6"/>
      <c r="I169" s="4">
        <v>266.8724964285714</v>
      </c>
      <c r="J169" s="4">
        <v>400.0</v>
      </c>
      <c r="K169" s="5">
        <v>0.0</v>
      </c>
      <c r="L169" s="5">
        <v>0.0</v>
      </c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0" customHeight="1">
      <c r="A170" s="4" t="s">
        <v>336</v>
      </c>
      <c r="B170" s="4" t="s">
        <v>337</v>
      </c>
      <c r="C170" s="4" t="s">
        <v>295</v>
      </c>
      <c r="D170" s="4" t="s">
        <v>15</v>
      </c>
      <c r="E170" s="4">
        <v>12.0</v>
      </c>
      <c r="F170" s="5"/>
      <c r="G170" s="5">
        <v>0.0</v>
      </c>
      <c r="H170" s="6"/>
      <c r="I170" s="4">
        <v>266.8724964285714</v>
      </c>
      <c r="J170" s="4">
        <v>400.0</v>
      </c>
      <c r="K170" s="5">
        <v>3202.4699571428573</v>
      </c>
      <c r="L170" s="5">
        <v>4800.0</v>
      </c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0" customHeight="1">
      <c r="A171" s="4" t="s">
        <v>338</v>
      </c>
      <c r="B171" s="4" t="s">
        <v>339</v>
      </c>
      <c r="C171" s="4" t="s">
        <v>295</v>
      </c>
      <c r="D171" s="4" t="s">
        <v>15</v>
      </c>
      <c r="E171" s="4">
        <v>5.0</v>
      </c>
      <c r="F171" s="5"/>
      <c r="G171" s="5">
        <v>0.0</v>
      </c>
      <c r="H171" s="6"/>
      <c r="I171" s="4">
        <v>236.54900750000002</v>
      </c>
      <c r="J171" s="4">
        <v>350.0</v>
      </c>
      <c r="K171" s="5">
        <v>1182.7450375</v>
      </c>
      <c r="L171" s="5">
        <v>1750.0</v>
      </c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0" customHeight="1">
      <c r="A172" s="4" t="s">
        <v>340</v>
      </c>
      <c r="B172" s="4" t="s">
        <v>341</v>
      </c>
      <c r="C172" s="4" t="s">
        <v>295</v>
      </c>
      <c r="D172" s="4" t="s">
        <v>15</v>
      </c>
      <c r="E172" s="4">
        <v>41.0</v>
      </c>
      <c r="F172" s="5"/>
      <c r="G172" s="5">
        <v>0.0</v>
      </c>
      <c r="H172" s="6"/>
      <c r="I172" s="4">
        <v>236.54900750000002</v>
      </c>
      <c r="J172" s="4">
        <v>350.0</v>
      </c>
      <c r="K172" s="5">
        <v>9698.5093075</v>
      </c>
      <c r="L172" s="5">
        <v>14350.0</v>
      </c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0" customHeight="1">
      <c r="A173" s="4" t="s">
        <v>342</v>
      </c>
      <c r="B173" s="4" t="s">
        <v>343</v>
      </c>
      <c r="C173" s="4" t="s">
        <v>295</v>
      </c>
      <c r="D173" s="4" t="s">
        <v>15</v>
      </c>
      <c r="E173" s="4">
        <v>0.0</v>
      </c>
      <c r="F173" s="5"/>
      <c r="G173" s="5">
        <v>0.0</v>
      </c>
      <c r="H173" s="6"/>
      <c r="I173" s="4">
        <v>236.54900750000002</v>
      </c>
      <c r="J173" s="4">
        <v>350.0</v>
      </c>
      <c r="K173" s="5">
        <v>0.0</v>
      </c>
      <c r="L173" s="5">
        <v>0.0</v>
      </c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0" customHeight="1">
      <c r="A174" s="4" t="s">
        <v>344</v>
      </c>
      <c r="B174" s="4" t="s">
        <v>345</v>
      </c>
      <c r="C174" s="4" t="s">
        <v>295</v>
      </c>
      <c r="D174" s="4" t="s">
        <v>15</v>
      </c>
      <c r="E174" s="4">
        <v>0.0</v>
      </c>
      <c r="F174" s="5"/>
      <c r="G174" s="5">
        <v>0.0</v>
      </c>
      <c r="H174" s="6"/>
      <c r="I174" s="4">
        <v>236.54900750000002</v>
      </c>
      <c r="J174" s="4">
        <v>350.0</v>
      </c>
      <c r="K174" s="5">
        <v>0.0</v>
      </c>
      <c r="L174" s="5">
        <v>0.0</v>
      </c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0" customHeight="1">
      <c r="A175" s="4" t="s">
        <v>346</v>
      </c>
      <c r="B175" s="4" t="s">
        <v>347</v>
      </c>
      <c r="C175" s="4" t="s">
        <v>295</v>
      </c>
      <c r="D175" s="4" t="s">
        <v>15</v>
      </c>
      <c r="E175" s="4">
        <v>48.0</v>
      </c>
      <c r="F175" s="5"/>
      <c r="G175" s="5">
        <v>0.0</v>
      </c>
      <c r="H175" s="6"/>
      <c r="I175" s="4">
        <v>439.557259375</v>
      </c>
      <c r="J175" s="4">
        <v>700.0</v>
      </c>
      <c r="K175" s="5">
        <v>21098.74845</v>
      </c>
      <c r="L175" s="5">
        <v>33600.0</v>
      </c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0" customHeight="1">
      <c r="A176" s="4" t="s">
        <v>348</v>
      </c>
      <c r="B176" s="4" t="s">
        <v>349</v>
      </c>
      <c r="C176" s="4" t="s">
        <v>295</v>
      </c>
      <c r="D176" s="4" t="s">
        <v>15</v>
      </c>
      <c r="E176" s="4">
        <v>0.0</v>
      </c>
      <c r="F176" s="5"/>
      <c r="G176" s="5">
        <v>0.0</v>
      </c>
      <c r="H176" s="6"/>
      <c r="I176" s="4">
        <v>439.557259375</v>
      </c>
      <c r="J176" s="4">
        <v>700.0</v>
      </c>
      <c r="K176" s="5">
        <v>0.0</v>
      </c>
      <c r="L176" s="5">
        <v>0.0</v>
      </c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0" customHeight="1">
      <c r="A177" s="4" t="s">
        <v>350</v>
      </c>
      <c r="B177" s="4" t="s">
        <v>351</v>
      </c>
      <c r="C177" s="4" t="s">
        <v>295</v>
      </c>
      <c r="D177" s="4" t="s">
        <v>15</v>
      </c>
      <c r="E177" s="4">
        <v>0.0</v>
      </c>
      <c r="F177" s="5"/>
      <c r="G177" s="5">
        <v>0.0</v>
      </c>
      <c r="H177" s="6"/>
      <c r="I177" s="4">
        <v>439.557259375</v>
      </c>
      <c r="J177" s="4">
        <v>700.0</v>
      </c>
      <c r="K177" s="5">
        <v>0.0</v>
      </c>
      <c r="L177" s="5">
        <v>0.0</v>
      </c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0" customHeight="1">
      <c r="A178" s="4" t="s">
        <v>352</v>
      </c>
      <c r="B178" s="4" t="s">
        <v>353</v>
      </c>
      <c r="C178" s="4" t="s">
        <v>295</v>
      </c>
      <c r="D178" s="4" t="s">
        <v>15</v>
      </c>
      <c r="E178" s="4">
        <v>0.0</v>
      </c>
      <c r="F178" s="5"/>
      <c r="G178" s="5">
        <v>0.0</v>
      </c>
      <c r="H178" s="6"/>
      <c r="I178" s="4">
        <v>439.557259375</v>
      </c>
      <c r="J178" s="4">
        <v>700.0</v>
      </c>
      <c r="K178" s="5">
        <v>0.0</v>
      </c>
      <c r="L178" s="5">
        <v>0.0</v>
      </c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0" customHeight="1">
      <c r="A179" s="4" t="s">
        <v>354</v>
      </c>
      <c r="B179" s="4" t="s">
        <v>355</v>
      </c>
      <c r="C179" s="4" t="s">
        <v>295</v>
      </c>
      <c r="D179" s="4" t="s">
        <v>15</v>
      </c>
      <c r="E179" s="4">
        <v>41.0</v>
      </c>
      <c r="F179" s="5"/>
      <c r="G179" s="5">
        <v>0.0</v>
      </c>
      <c r="H179" s="6"/>
      <c r="I179" s="4">
        <v>439.557259375</v>
      </c>
      <c r="J179" s="4">
        <v>700.0</v>
      </c>
      <c r="K179" s="5">
        <v>18021.847634375</v>
      </c>
      <c r="L179" s="5">
        <v>28700.0</v>
      </c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0" customHeight="1">
      <c r="A180" s="4" t="s">
        <v>356</v>
      </c>
      <c r="B180" s="4" t="s">
        <v>357</v>
      </c>
      <c r="C180" s="4" t="s">
        <v>295</v>
      </c>
      <c r="D180" s="4" t="s">
        <v>15</v>
      </c>
      <c r="E180" s="4">
        <v>45.0</v>
      </c>
      <c r="F180" s="5"/>
      <c r="G180" s="5">
        <v>0.0</v>
      </c>
      <c r="H180" s="6"/>
      <c r="I180" s="4">
        <v>439.557259375</v>
      </c>
      <c r="J180" s="4">
        <v>700.0</v>
      </c>
      <c r="K180" s="5">
        <v>19780.076671875</v>
      </c>
      <c r="L180" s="5">
        <v>31500.0</v>
      </c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0" customHeight="1">
      <c r="A181" s="4" t="s">
        <v>358</v>
      </c>
      <c r="B181" s="4" t="s">
        <v>359</v>
      </c>
      <c r="C181" s="4" t="s">
        <v>295</v>
      </c>
      <c r="D181" s="4" t="s">
        <v>15</v>
      </c>
      <c r="E181" s="4">
        <v>0.0</v>
      </c>
      <c r="F181" s="5"/>
      <c r="G181" s="5">
        <v>0.0</v>
      </c>
      <c r="H181" s="6"/>
      <c r="I181" s="4">
        <v>862.933175</v>
      </c>
      <c r="J181" s="4">
        <v>1350.0</v>
      </c>
      <c r="K181" s="5">
        <v>0.0</v>
      </c>
      <c r="L181" s="5">
        <v>0.0</v>
      </c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0" customHeight="1">
      <c r="A182" s="4" t="s">
        <v>360</v>
      </c>
      <c r="B182" s="4" t="s">
        <v>361</v>
      </c>
      <c r="C182" s="4" t="s">
        <v>295</v>
      </c>
      <c r="D182" s="4" t="s">
        <v>15</v>
      </c>
      <c r="E182" s="4">
        <v>0.0</v>
      </c>
      <c r="F182" s="5"/>
      <c r="G182" s="5">
        <v>0.0</v>
      </c>
      <c r="H182" s="6"/>
      <c r="I182" s="4">
        <v>862.933175</v>
      </c>
      <c r="J182" s="4">
        <v>1350.0</v>
      </c>
      <c r="K182" s="5">
        <v>0.0</v>
      </c>
      <c r="L182" s="5">
        <v>0.0</v>
      </c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0" customHeight="1">
      <c r="A183" s="4" t="s">
        <v>362</v>
      </c>
      <c r="B183" s="4" t="s">
        <v>363</v>
      </c>
      <c r="C183" s="4" t="s">
        <v>292</v>
      </c>
      <c r="D183" s="4" t="s">
        <v>15</v>
      </c>
      <c r="E183" s="4">
        <v>2.0</v>
      </c>
      <c r="F183" s="5"/>
      <c r="G183" s="5">
        <v>0.0</v>
      </c>
      <c r="H183" s="6"/>
      <c r="I183" s="4">
        <v>2078.82545</v>
      </c>
      <c r="J183" s="4">
        <v>3300.0</v>
      </c>
      <c r="K183" s="5">
        <v>4157.6509</v>
      </c>
      <c r="L183" s="5">
        <v>6600.0</v>
      </c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0" customHeight="1">
      <c r="A184" s="4" t="s">
        <v>364</v>
      </c>
      <c r="B184" s="4" t="s">
        <v>365</v>
      </c>
      <c r="C184" s="4" t="s">
        <v>292</v>
      </c>
      <c r="D184" s="4" t="s">
        <v>15</v>
      </c>
      <c r="E184" s="4">
        <v>0.0</v>
      </c>
      <c r="F184" s="5"/>
      <c r="G184" s="5">
        <v>0.0</v>
      </c>
      <c r="H184" s="6"/>
      <c r="I184" s="4">
        <v>378.2880020833333</v>
      </c>
      <c r="J184" s="4">
        <v>600.0</v>
      </c>
      <c r="K184" s="5">
        <v>0.0</v>
      </c>
      <c r="L184" s="5">
        <v>0.0</v>
      </c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0" customHeight="1">
      <c r="A185" s="4" t="s">
        <v>366</v>
      </c>
      <c r="B185" s="4" t="s">
        <v>367</v>
      </c>
      <c r="C185" s="4" t="s">
        <v>292</v>
      </c>
      <c r="D185" s="4" t="s">
        <v>15</v>
      </c>
      <c r="E185" s="4">
        <v>0.0</v>
      </c>
      <c r="F185" s="5"/>
      <c r="G185" s="5">
        <v>0.0</v>
      </c>
      <c r="H185" s="6"/>
      <c r="I185" s="4">
        <v>378.2880020833333</v>
      </c>
      <c r="J185" s="4">
        <v>600.0</v>
      </c>
      <c r="K185" s="5">
        <v>0.0</v>
      </c>
      <c r="L185" s="5">
        <v>0.0</v>
      </c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0" customHeight="1">
      <c r="A186" s="4" t="s">
        <v>368</v>
      </c>
      <c r="B186" s="4" t="s">
        <v>369</v>
      </c>
      <c r="C186" s="4" t="s">
        <v>292</v>
      </c>
      <c r="D186" s="4" t="s">
        <v>15</v>
      </c>
      <c r="E186" s="4">
        <v>0.0</v>
      </c>
      <c r="F186" s="5"/>
      <c r="G186" s="5">
        <v>0.0</v>
      </c>
      <c r="H186" s="6"/>
      <c r="I186" s="4">
        <v>3105.87875</v>
      </c>
      <c r="J186" s="4">
        <v>4900.0</v>
      </c>
      <c r="K186" s="5">
        <v>0.0</v>
      </c>
      <c r="L186" s="5">
        <v>0.0</v>
      </c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0" customHeight="1">
      <c r="A187" s="4" t="s">
        <v>370</v>
      </c>
      <c r="B187" s="4" t="s">
        <v>371</v>
      </c>
      <c r="C187" s="4" t="s">
        <v>292</v>
      </c>
      <c r="D187" s="4" t="s">
        <v>15</v>
      </c>
      <c r="E187" s="4">
        <v>0.0</v>
      </c>
      <c r="F187" s="5"/>
      <c r="G187" s="5">
        <v>0.0</v>
      </c>
      <c r="H187" s="6"/>
      <c r="I187" s="4">
        <v>3387.9189499999998</v>
      </c>
      <c r="J187" s="4">
        <v>5350.0</v>
      </c>
      <c r="K187" s="5">
        <v>0.0</v>
      </c>
      <c r="L187" s="5">
        <v>0.0</v>
      </c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0" customHeight="1">
      <c r="A188" s="4" t="s">
        <v>372</v>
      </c>
      <c r="B188" s="4" t="s">
        <v>373</v>
      </c>
      <c r="C188" s="4" t="s">
        <v>292</v>
      </c>
      <c r="D188" s="4" t="s">
        <v>15</v>
      </c>
      <c r="E188" s="4">
        <v>0.0</v>
      </c>
      <c r="F188" s="5"/>
      <c r="G188" s="5">
        <v>0.0</v>
      </c>
      <c r="H188" s="6"/>
      <c r="I188" s="4">
        <v>236.68271250000004</v>
      </c>
      <c r="J188" s="4">
        <v>350.0</v>
      </c>
      <c r="K188" s="5">
        <v>0.0</v>
      </c>
      <c r="L188" s="5">
        <v>0.0</v>
      </c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0" customHeight="1">
      <c r="A189" s="4" t="s">
        <v>374</v>
      </c>
      <c r="B189" s="4" t="s">
        <v>375</v>
      </c>
      <c r="C189" s="4" t="s">
        <v>292</v>
      </c>
      <c r="D189" s="4" t="s">
        <v>15</v>
      </c>
      <c r="E189" s="4">
        <v>177.0</v>
      </c>
      <c r="F189" s="5"/>
      <c r="G189" s="5">
        <v>0.0</v>
      </c>
      <c r="H189" s="6"/>
      <c r="I189" s="4">
        <v>244.02083333333334</v>
      </c>
      <c r="J189" s="4">
        <v>400.0</v>
      </c>
      <c r="K189" s="5">
        <v>43191.6875</v>
      </c>
      <c r="L189" s="5">
        <v>70800.0</v>
      </c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0" customHeight="1">
      <c r="A190" s="4" t="s">
        <v>376</v>
      </c>
      <c r="B190" s="4" t="s">
        <v>377</v>
      </c>
      <c r="C190" s="4" t="s">
        <v>292</v>
      </c>
      <c r="D190" s="4" t="s">
        <v>15</v>
      </c>
      <c r="E190" s="4">
        <v>0.0</v>
      </c>
      <c r="F190" s="5"/>
      <c r="G190" s="5">
        <v>0.0</v>
      </c>
      <c r="H190" s="6"/>
      <c r="I190" s="4">
        <v>0.0</v>
      </c>
      <c r="J190" s="4">
        <v>10.0</v>
      </c>
      <c r="K190" s="5">
        <v>0.0</v>
      </c>
      <c r="L190" s="5">
        <v>0.0</v>
      </c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0" customHeight="1">
      <c r="A191" s="4" t="s">
        <v>378</v>
      </c>
      <c r="B191" s="4" t="s">
        <v>379</v>
      </c>
      <c r="C191" s="4" t="s">
        <v>292</v>
      </c>
      <c r="D191" s="4" t="s">
        <v>15</v>
      </c>
      <c r="E191" s="4">
        <v>60.0</v>
      </c>
      <c r="F191" s="5"/>
      <c r="G191" s="5">
        <v>0.0</v>
      </c>
      <c r="H191" s="6"/>
      <c r="I191" s="4">
        <v>253.79161166666668</v>
      </c>
      <c r="J191" s="4">
        <v>400.0</v>
      </c>
      <c r="K191" s="5">
        <v>15227.496700000002</v>
      </c>
      <c r="L191" s="5">
        <v>24000.0</v>
      </c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0" customHeight="1">
      <c r="A192" s="4" t="s">
        <v>380</v>
      </c>
      <c r="B192" s="4" t="s">
        <v>381</v>
      </c>
      <c r="C192" s="4" t="s">
        <v>292</v>
      </c>
      <c r="D192" s="4" t="s">
        <v>15</v>
      </c>
      <c r="E192" s="4">
        <v>30.0</v>
      </c>
      <c r="F192" s="5"/>
      <c r="G192" s="5">
        <v>0.0</v>
      </c>
      <c r="H192" s="6"/>
      <c r="I192" s="4">
        <v>253.79161166666668</v>
      </c>
      <c r="J192" s="4">
        <v>400.0</v>
      </c>
      <c r="K192" s="5">
        <v>7613.748350000001</v>
      </c>
      <c r="L192" s="5">
        <v>12000.0</v>
      </c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0" customHeight="1">
      <c r="A193" s="4" t="s">
        <v>382</v>
      </c>
      <c r="B193" s="4" t="s">
        <v>383</v>
      </c>
      <c r="C193" s="4" t="s">
        <v>292</v>
      </c>
      <c r="D193" s="4" t="s">
        <v>15</v>
      </c>
      <c r="E193" s="4">
        <v>5.0</v>
      </c>
      <c r="F193" s="5"/>
      <c r="G193" s="5">
        <v>0.0</v>
      </c>
      <c r="H193" s="6"/>
      <c r="I193" s="4">
        <v>1776.5412816666667</v>
      </c>
      <c r="J193" s="4">
        <v>2800.0</v>
      </c>
      <c r="K193" s="5">
        <v>8882.706408333333</v>
      </c>
      <c r="L193" s="5">
        <v>14000.0</v>
      </c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0" customHeight="1">
      <c r="A194" s="4" t="s">
        <v>384</v>
      </c>
      <c r="B194" s="4" t="s">
        <v>385</v>
      </c>
      <c r="C194" s="4" t="s">
        <v>292</v>
      </c>
      <c r="D194" s="4" t="s">
        <v>15</v>
      </c>
      <c r="E194" s="4">
        <v>4.0</v>
      </c>
      <c r="F194" s="5"/>
      <c r="G194" s="5">
        <v>0.0</v>
      </c>
      <c r="H194" s="6"/>
      <c r="I194" s="4">
        <v>4612.6015</v>
      </c>
      <c r="J194" s="4">
        <v>7300.0</v>
      </c>
      <c r="K194" s="5">
        <v>18450.406</v>
      </c>
      <c r="L194" s="5">
        <v>29200.0</v>
      </c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0" customHeight="1">
      <c r="A195" s="4" t="s">
        <v>386</v>
      </c>
      <c r="B195" s="4" t="s">
        <v>387</v>
      </c>
      <c r="C195" s="4" t="s">
        <v>292</v>
      </c>
      <c r="D195" s="4" t="s">
        <v>15</v>
      </c>
      <c r="E195" s="4">
        <v>10.0</v>
      </c>
      <c r="F195" s="5"/>
      <c r="G195" s="5">
        <v>0.0</v>
      </c>
      <c r="H195" s="6"/>
      <c r="I195" s="4">
        <v>365.74878437499996</v>
      </c>
      <c r="J195" s="4">
        <v>600.0</v>
      </c>
      <c r="K195" s="5">
        <v>3657.4878437499997</v>
      </c>
      <c r="L195" s="5">
        <v>6000.0</v>
      </c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0" customHeight="1">
      <c r="A196" s="4" t="s">
        <v>388</v>
      </c>
      <c r="B196" s="4" t="s">
        <v>389</v>
      </c>
      <c r="C196" s="4" t="s">
        <v>292</v>
      </c>
      <c r="D196" s="4" t="s">
        <v>15</v>
      </c>
      <c r="E196" s="4">
        <v>2.0</v>
      </c>
      <c r="F196" s="5"/>
      <c r="G196" s="5">
        <v>0.0</v>
      </c>
      <c r="H196" s="6"/>
      <c r="I196" s="4">
        <v>4543.76</v>
      </c>
      <c r="J196" s="4">
        <v>7150.0</v>
      </c>
      <c r="K196" s="5">
        <v>9087.52</v>
      </c>
      <c r="L196" s="5">
        <v>14300.0</v>
      </c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0" customHeight="1">
      <c r="A197" s="4" t="s">
        <v>390</v>
      </c>
      <c r="B197" s="4" t="s">
        <v>391</v>
      </c>
      <c r="C197" s="4" t="s">
        <v>292</v>
      </c>
      <c r="D197" s="4" t="s">
        <v>15</v>
      </c>
      <c r="E197" s="4">
        <v>2.0</v>
      </c>
      <c r="F197" s="5"/>
      <c r="G197" s="5">
        <v>0.0</v>
      </c>
      <c r="H197" s="6"/>
      <c r="I197" s="4">
        <v>4207.18805</v>
      </c>
      <c r="J197" s="4">
        <v>6650.0</v>
      </c>
      <c r="K197" s="5">
        <v>8414.3761</v>
      </c>
      <c r="L197" s="5">
        <v>13300.0</v>
      </c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0" customHeight="1">
      <c r="A198" s="4" t="s">
        <v>392</v>
      </c>
      <c r="B198" s="4" t="s">
        <v>393</v>
      </c>
      <c r="C198" s="4" t="s">
        <v>292</v>
      </c>
      <c r="D198" s="4" t="s">
        <v>15</v>
      </c>
      <c r="E198" s="4">
        <v>0.0</v>
      </c>
      <c r="F198" s="5"/>
      <c r="G198" s="5">
        <v>0.0</v>
      </c>
      <c r="H198" s="6"/>
      <c r="I198" s="4">
        <v>464.37624999999997</v>
      </c>
      <c r="J198" s="4">
        <v>750.0</v>
      </c>
      <c r="K198" s="5">
        <v>0.0</v>
      </c>
      <c r="L198" s="5">
        <v>0.0</v>
      </c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0" customHeight="1">
      <c r="A199" s="4" t="s">
        <v>394</v>
      </c>
      <c r="B199" s="4" t="s">
        <v>395</v>
      </c>
      <c r="C199" s="4" t="s">
        <v>292</v>
      </c>
      <c r="D199" s="4" t="s">
        <v>15</v>
      </c>
      <c r="E199" s="4">
        <v>4.0</v>
      </c>
      <c r="F199" s="5"/>
      <c r="G199" s="5">
        <v>0.0</v>
      </c>
      <c r="H199" s="6"/>
      <c r="I199" s="4">
        <v>464.37624999999997</v>
      </c>
      <c r="J199" s="4">
        <v>750.0</v>
      </c>
      <c r="K199" s="5">
        <v>1857.5049999999999</v>
      </c>
      <c r="L199" s="5">
        <v>3000.0</v>
      </c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0" customHeight="1">
      <c r="A200" s="4" t="s">
        <v>396</v>
      </c>
      <c r="B200" s="4" t="s">
        <v>397</v>
      </c>
      <c r="C200" s="4" t="s">
        <v>292</v>
      </c>
      <c r="D200" s="4" t="s">
        <v>15</v>
      </c>
      <c r="E200" s="4">
        <v>4.0</v>
      </c>
      <c r="F200" s="5"/>
      <c r="G200" s="5">
        <v>0.0</v>
      </c>
      <c r="H200" s="6"/>
      <c r="I200" s="4">
        <v>464.37624999999997</v>
      </c>
      <c r="J200" s="4">
        <v>750.0</v>
      </c>
      <c r="K200" s="5">
        <v>1857.5049999999999</v>
      </c>
      <c r="L200" s="5">
        <v>3000.0</v>
      </c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0" customHeight="1">
      <c r="A201" s="4" t="s">
        <v>398</v>
      </c>
      <c r="B201" s="4" t="s">
        <v>399</v>
      </c>
      <c r="C201" s="4" t="s">
        <v>292</v>
      </c>
      <c r="D201" s="4" t="s">
        <v>15</v>
      </c>
      <c r="E201" s="4">
        <v>5.0</v>
      </c>
      <c r="F201" s="5"/>
      <c r="G201" s="5">
        <v>0.0</v>
      </c>
      <c r="H201" s="6"/>
      <c r="I201" s="4">
        <v>464.37624999999997</v>
      </c>
      <c r="J201" s="4">
        <v>750.0</v>
      </c>
      <c r="K201" s="5">
        <v>2321.88125</v>
      </c>
      <c r="L201" s="5">
        <v>3750.0</v>
      </c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0" customHeight="1">
      <c r="A202" s="4" t="s">
        <v>400</v>
      </c>
      <c r="B202" s="4" t="s">
        <v>401</v>
      </c>
      <c r="C202" s="4" t="s">
        <v>292</v>
      </c>
      <c r="D202" s="4" t="s">
        <v>15</v>
      </c>
      <c r="E202" s="4">
        <v>0.0</v>
      </c>
      <c r="F202" s="5"/>
      <c r="G202" s="5">
        <v>0.0</v>
      </c>
      <c r="H202" s="6"/>
      <c r="I202" s="4">
        <v>179.17133</v>
      </c>
      <c r="J202" s="4">
        <v>300.0</v>
      </c>
      <c r="K202" s="5">
        <v>0.0</v>
      </c>
      <c r="L202" s="5">
        <v>0.0</v>
      </c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0" customHeight="1">
      <c r="A203" s="4" t="s">
        <v>402</v>
      </c>
      <c r="B203" s="4" t="s">
        <v>403</v>
      </c>
      <c r="C203" s="4" t="s">
        <v>292</v>
      </c>
      <c r="D203" s="4" t="s">
        <v>15</v>
      </c>
      <c r="E203" s="4">
        <v>0.0</v>
      </c>
      <c r="F203" s="5"/>
      <c r="G203" s="5">
        <v>0.0</v>
      </c>
      <c r="H203" s="6"/>
      <c r="I203" s="4">
        <v>179.17133</v>
      </c>
      <c r="J203" s="4">
        <v>300.0</v>
      </c>
      <c r="K203" s="5">
        <v>0.0</v>
      </c>
      <c r="L203" s="5">
        <v>0.0</v>
      </c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0" customHeight="1">
      <c r="A204" s="4" t="s">
        <v>404</v>
      </c>
      <c r="B204" s="4" t="s">
        <v>405</v>
      </c>
      <c r="C204" s="4" t="s">
        <v>292</v>
      </c>
      <c r="D204" s="4" t="s">
        <v>15</v>
      </c>
      <c r="E204" s="4">
        <v>5.0</v>
      </c>
      <c r="F204" s="5"/>
      <c r="G204" s="5">
        <v>0.0</v>
      </c>
      <c r="H204" s="6"/>
      <c r="I204" s="4">
        <v>718.96825</v>
      </c>
      <c r="J204" s="4">
        <v>1150.0</v>
      </c>
      <c r="K204" s="5">
        <v>3594.84125</v>
      </c>
      <c r="L204" s="5">
        <v>5750.0</v>
      </c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0" customHeight="1">
      <c r="A205" s="4" t="s">
        <v>406</v>
      </c>
      <c r="B205" s="4" t="s">
        <v>407</v>
      </c>
      <c r="C205" s="4" t="s">
        <v>292</v>
      </c>
      <c r="D205" s="4" t="s">
        <v>15</v>
      </c>
      <c r="E205" s="4">
        <v>7.0</v>
      </c>
      <c r="F205" s="5"/>
      <c r="G205" s="5">
        <v>0.0</v>
      </c>
      <c r="H205" s="6"/>
      <c r="I205" s="4">
        <v>718.96825</v>
      </c>
      <c r="J205" s="4">
        <v>1150.0</v>
      </c>
      <c r="K205" s="5">
        <v>5032.77775</v>
      </c>
      <c r="L205" s="5">
        <v>8050.0</v>
      </c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0" customHeight="1">
      <c r="A206" s="4" t="s">
        <v>408</v>
      </c>
      <c r="B206" s="4" t="s">
        <v>409</v>
      </c>
      <c r="C206" s="4" t="s">
        <v>292</v>
      </c>
      <c r="D206" s="4" t="s">
        <v>15</v>
      </c>
      <c r="E206" s="4">
        <v>0.0</v>
      </c>
      <c r="F206" s="5"/>
      <c r="G206" s="5">
        <v>0.0</v>
      </c>
      <c r="H206" s="6"/>
      <c r="I206" s="4">
        <v>718.96825</v>
      </c>
      <c r="J206" s="4">
        <v>1150.0</v>
      </c>
      <c r="K206" s="5">
        <v>0.0</v>
      </c>
      <c r="L206" s="5">
        <v>0.0</v>
      </c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0" customHeight="1">
      <c r="A207" s="4" t="s">
        <v>410</v>
      </c>
      <c r="B207" s="4" t="s">
        <v>411</v>
      </c>
      <c r="C207" s="4" t="s">
        <v>292</v>
      </c>
      <c r="D207" s="4" t="s">
        <v>15</v>
      </c>
      <c r="E207" s="4">
        <v>0.0</v>
      </c>
      <c r="F207" s="5"/>
      <c r="G207" s="5">
        <v>0.0</v>
      </c>
      <c r="H207" s="6"/>
      <c r="I207" s="4">
        <v>718.96825</v>
      </c>
      <c r="J207" s="4">
        <v>1150.0</v>
      </c>
      <c r="K207" s="5">
        <v>0.0</v>
      </c>
      <c r="L207" s="5">
        <v>0.0</v>
      </c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0" customHeight="1">
      <c r="A208" s="4" t="s">
        <v>412</v>
      </c>
      <c r="B208" s="4" t="s">
        <v>413</v>
      </c>
      <c r="C208" s="4" t="s">
        <v>292</v>
      </c>
      <c r="D208" s="4" t="s">
        <v>15</v>
      </c>
      <c r="E208" s="4">
        <v>3.0</v>
      </c>
      <c r="F208" s="5"/>
      <c r="G208" s="5">
        <v>0.0</v>
      </c>
      <c r="H208" s="6"/>
      <c r="I208" s="4">
        <v>1362.03405</v>
      </c>
      <c r="J208" s="4">
        <v>2150.0</v>
      </c>
      <c r="K208" s="5">
        <v>4086.1021499999997</v>
      </c>
      <c r="L208" s="5">
        <v>6450.0</v>
      </c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0" customHeight="1">
      <c r="A209" s="4" t="s">
        <v>414</v>
      </c>
      <c r="B209" s="4" t="s">
        <v>415</v>
      </c>
      <c r="C209" s="4" t="s">
        <v>292</v>
      </c>
      <c r="D209" s="4" t="s">
        <v>15</v>
      </c>
      <c r="E209" s="4">
        <v>4.0</v>
      </c>
      <c r="F209" s="5"/>
      <c r="G209" s="5">
        <v>0.0</v>
      </c>
      <c r="H209" s="6"/>
      <c r="I209" s="4">
        <v>1362.03405</v>
      </c>
      <c r="J209" s="4">
        <v>2150.0</v>
      </c>
      <c r="K209" s="5">
        <v>5448.1362</v>
      </c>
      <c r="L209" s="5">
        <v>8600.0</v>
      </c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0" customHeight="1">
      <c r="A210" s="4" t="s">
        <v>416</v>
      </c>
      <c r="B210" s="4" t="s">
        <v>417</v>
      </c>
      <c r="C210" s="4" t="s">
        <v>292</v>
      </c>
      <c r="D210" s="4" t="s">
        <v>15</v>
      </c>
      <c r="E210" s="4">
        <v>3.0</v>
      </c>
      <c r="F210" s="5"/>
      <c r="G210" s="5">
        <v>0.0</v>
      </c>
      <c r="H210" s="6"/>
      <c r="I210" s="4">
        <v>1362.03405</v>
      </c>
      <c r="J210" s="4">
        <v>2150.0</v>
      </c>
      <c r="K210" s="5">
        <v>4086.1021499999997</v>
      </c>
      <c r="L210" s="5">
        <v>6450.0</v>
      </c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0" customHeight="1">
      <c r="A211" s="4" t="s">
        <v>418</v>
      </c>
      <c r="B211" s="4" t="s">
        <v>419</v>
      </c>
      <c r="C211" s="4" t="s">
        <v>292</v>
      </c>
      <c r="D211" s="4" t="s">
        <v>15</v>
      </c>
      <c r="E211" s="4">
        <v>0.0</v>
      </c>
      <c r="F211" s="5"/>
      <c r="G211" s="5">
        <v>0.0</v>
      </c>
      <c r="H211" s="6"/>
      <c r="I211" s="4">
        <v>1362.03405</v>
      </c>
      <c r="J211" s="4">
        <v>2150.0</v>
      </c>
      <c r="K211" s="5">
        <v>0.0</v>
      </c>
      <c r="L211" s="5">
        <v>0.0</v>
      </c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0" customHeight="1">
      <c r="A212" s="4" t="s">
        <v>420</v>
      </c>
      <c r="B212" s="4" t="s">
        <v>421</v>
      </c>
      <c r="C212" s="4" t="s">
        <v>292</v>
      </c>
      <c r="D212" s="4" t="s">
        <v>15</v>
      </c>
      <c r="E212" s="4">
        <v>1.0</v>
      </c>
      <c r="F212" s="5"/>
      <c r="G212" s="5">
        <v>0.0</v>
      </c>
      <c r="H212" s="6"/>
      <c r="I212" s="4">
        <v>1362.03405</v>
      </c>
      <c r="J212" s="4">
        <v>2150.0</v>
      </c>
      <c r="K212" s="5">
        <v>1362.03405</v>
      </c>
      <c r="L212" s="5">
        <v>2150.0</v>
      </c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0" customHeight="1">
      <c r="A213" s="4" t="s">
        <v>422</v>
      </c>
      <c r="B213" s="4" t="s">
        <v>423</v>
      </c>
      <c r="C213" s="4" t="s">
        <v>292</v>
      </c>
      <c r="D213" s="4" t="s">
        <v>15</v>
      </c>
      <c r="E213" s="4">
        <v>2.0</v>
      </c>
      <c r="F213" s="5"/>
      <c r="G213" s="5">
        <v>0.0</v>
      </c>
      <c r="H213" s="6"/>
      <c r="I213" s="4">
        <v>1362.03405</v>
      </c>
      <c r="J213" s="4">
        <v>2150.0</v>
      </c>
      <c r="K213" s="5">
        <v>2724.0681</v>
      </c>
      <c r="L213" s="5">
        <v>4300.0</v>
      </c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0" customHeight="1">
      <c r="A214" s="4" t="s">
        <v>424</v>
      </c>
      <c r="B214" s="4" t="s">
        <v>425</v>
      </c>
      <c r="C214" s="4" t="s">
        <v>292</v>
      </c>
      <c r="D214" s="4" t="s">
        <v>15</v>
      </c>
      <c r="E214" s="4">
        <v>0.0</v>
      </c>
      <c r="F214" s="5"/>
      <c r="G214" s="5">
        <v>0.0</v>
      </c>
      <c r="H214" s="6"/>
      <c r="I214" s="4">
        <v>1604.6147</v>
      </c>
      <c r="J214" s="4">
        <v>2550.0</v>
      </c>
      <c r="K214" s="5">
        <v>0.0</v>
      </c>
      <c r="L214" s="5">
        <v>0.0</v>
      </c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0" customHeight="1">
      <c r="A215" s="4" t="s">
        <v>426</v>
      </c>
      <c r="B215" s="4" t="s">
        <v>427</v>
      </c>
      <c r="C215" s="4" t="s">
        <v>292</v>
      </c>
      <c r="D215" s="4" t="s">
        <v>15</v>
      </c>
      <c r="E215" s="4">
        <v>0.0</v>
      </c>
      <c r="F215" s="5"/>
      <c r="G215" s="5">
        <v>0.0</v>
      </c>
      <c r="H215" s="6"/>
      <c r="I215" s="4">
        <v>2769.5057</v>
      </c>
      <c r="J215" s="4">
        <v>4350.0</v>
      </c>
      <c r="K215" s="5">
        <v>0.0</v>
      </c>
      <c r="L215" s="5">
        <v>0.0</v>
      </c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0" customHeight="1">
      <c r="A216" s="4" t="s">
        <v>428</v>
      </c>
      <c r="B216" s="4" t="s">
        <v>429</v>
      </c>
      <c r="C216" s="4" t="s">
        <v>292</v>
      </c>
      <c r="D216" s="4" t="s">
        <v>15</v>
      </c>
      <c r="E216" s="4">
        <v>3.0</v>
      </c>
      <c r="F216" s="5"/>
      <c r="G216" s="5">
        <v>0.0</v>
      </c>
      <c r="H216" s="6"/>
      <c r="I216" s="4">
        <v>2769.5057</v>
      </c>
      <c r="J216" s="4">
        <v>4350.0</v>
      </c>
      <c r="K216" s="5">
        <v>8308.517100000001</v>
      </c>
      <c r="L216" s="5">
        <v>13050.0</v>
      </c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0" customHeight="1">
      <c r="A217" s="4" t="s">
        <v>430</v>
      </c>
      <c r="B217" s="4" t="s">
        <v>431</v>
      </c>
      <c r="C217" s="4" t="s">
        <v>292</v>
      </c>
      <c r="D217" s="4" t="s">
        <v>15</v>
      </c>
      <c r="E217" s="4">
        <v>0.0</v>
      </c>
      <c r="F217" s="5"/>
      <c r="G217" s="5">
        <v>0.0</v>
      </c>
      <c r="H217" s="6"/>
      <c r="I217" s="4">
        <v>4760.561</v>
      </c>
      <c r="J217" s="4">
        <v>7500.0</v>
      </c>
      <c r="K217" s="5">
        <v>0.0</v>
      </c>
      <c r="L217" s="5">
        <v>0.0</v>
      </c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0" customHeight="1">
      <c r="A218" s="4" t="s">
        <v>432</v>
      </c>
      <c r="B218" s="4" t="s">
        <v>433</v>
      </c>
      <c r="C218" s="4" t="s">
        <v>292</v>
      </c>
      <c r="D218" s="4" t="s">
        <v>15</v>
      </c>
      <c r="E218" s="4">
        <v>16.0</v>
      </c>
      <c r="F218" s="5"/>
      <c r="G218" s="5">
        <v>0.0</v>
      </c>
      <c r="H218" s="6"/>
      <c r="I218" s="4">
        <v>647.18745</v>
      </c>
      <c r="J218" s="4">
        <v>1000.0</v>
      </c>
      <c r="K218" s="5">
        <v>10354.9992</v>
      </c>
      <c r="L218" s="5">
        <v>16000.0</v>
      </c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0" customHeight="1">
      <c r="A219" s="4" t="s">
        <v>434</v>
      </c>
      <c r="B219" s="4" t="s">
        <v>435</v>
      </c>
      <c r="C219" s="4" t="s">
        <v>292</v>
      </c>
      <c r="D219" s="4" t="s">
        <v>15</v>
      </c>
      <c r="E219" s="4">
        <v>0.0</v>
      </c>
      <c r="F219" s="5"/>
      <c r="G219" s="5">
        <v>0.0</v>
      </c>
      <c r="H219" s="6"/>
      <c r="I219" s="4">
        <v>647.18745</v>
      </c>
      <c r="J219" s="4">
        <v>1000.0</v>
      </c>
      <c r="K219" s="5">
        <v>0.0</v>
      </c>
      <c r="L219" s="5">
        <v>0.0</v>
      </c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0" customHeight="1">
      <c r="A220" s="4" t="s">
        <v>436</v>
      </c>
      <c r="B220" s="4" t="s">
        <v>437</v>
      </c>
      <c r="C220" s="4" t="s">
        <v>292</v>
      </c>
      <c r="D220" s="4" t="s">
        <v>15</v>
      </c>
      <c r="E220" s="4">
        <v>0.0</v>
      </c>
      <c r="F220" s="5"/>
      <c r="G220" s="5">
        <v>0.0</v>
      </c>
      <c r="H220" s="6"/>
      <c r="I220" s="4">
        <v>1248.52845</v>
      </c>
      <c r="J220" s="4">
        <v>1950.0</v>
      </c>
      <c r="K220" s="5">
        <v>0.0</v>
      </c>
      <c r="L220" s="5">
        <v>0.0</v>
      </c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0" customHeight="1">
      <c r="A221" s="4" t="s">
        <v>438</v>
      </c>
      <c r="B221" s="4" t="s">
        <v>439</v>
      </c>
      <c r="C221" s="4" t="s">
        <v>292</v>
      </c>
      <c r="D221" s="4" t="s">
        <v>15</v>
      </c>
      <c r="E221" s="4">
        <v>2.0</v>
      </c>
      <c r="F221" s="5"/>
      <c r="G221" s="5">
        <v>0.0</v>
      </c>
      <c r="H221" s="6"/>
      <c r="I221" s="4">
        <v>1248.52845</v>
      </c>
      <c r="J221" s="4">
        <v>1950.0</v>
      </c>
      <c r="K221" s="5">
        <v>2497.0569</v>
      </c>
      <c r="L221" s="5">
        <v>3900.0</v>
      </c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0" customHeight="1">
      <c r="A222" s="4" t="s">
        <v>440</v>
      </c>
      <c r="B222" s="4" t="s">
        <v>441</v>
      </c>
      <c r="C222" s="4" t="s">
        <v>292</v>
      </c>
      <c r="D222" s="4" t="s">
        <v>15</v>
      </c>
      <c r="E222" s="4">
        <v>0.0</v>
      </c>
      <c r="F222" s="5"/>
      <c r="G222" s="5">
        <v>0.0</v>
      </c>
      <c r="H222" s="6"/>
      <c r="I222" s="4">
        <v>1248.52845</v>
      </c>
      <c r="J222" s="4">
        <v>1950.0</v>
      </c>
      <c r="K222" s="5">
        <v>0.0</v>
      </c>
      <c r="L222" s="5">
        <v>0.0</v>
      </c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0" customHeight="1">
      <c r="A223" s="4" t="s">
        <v>442</v>
      </c>
      <c r="B223" s="4" t="s">
        <v>443</v>
      </c>
      <c r="C223" s="4" t="s">
        <v>292</v>
      </c>
      <c r="D223" s="4" t="s">
        <v>15</v>
      </c>
      <c r="E223" s="4">
        <v>4.0</v>
      </c>
      <c r="F223" s="5"/>
      <c r="G223" s="5">
        <v>0.0</v>
      </c>
      <c r="H223" s="6"/>
      <c r="I223" s="4">
        <v>1248.52845</v>
      </c>
      <c r="J223" s="4">
        <v>1950.0</v>
      </c>
      <c r="K223" s="5">
        <v>4994.1138</v>
      </c>
      <c r="L223" s="5">
        <v>7800.0</v>
      </c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0" customHeight="1">
      <c r="A224" s="4" t="s">
        <v>444</v>
      </c>
      <c r="B224" s="4" t="s">
        <v>445</v>
      </c>
      <c r="C224" s="4" t="s">
        <v>292</v>
      </c>
      <c r="D224" s="4" t="s">
        <v>15</v>
      </c>
      <c r="E224" s="4">
        <v>0.0</v>
      </c>
      <c r="F224" s="5"/>
      <c r="G224" s="5">
        <v>0.0</v>
      </c>
      <c r="H224" s="6"/>
      <c r="I224" s="4">
        <v>1248.52845</v>
      </c>
      <c r="J224" s="4">
        <v>1950.0</v>
      </c>
      <c r="K224" s="5">
        <v>0.0</v>
      </c>
      <c r="L224" s="5">
        <v>0.0</v>
      </c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0" customHeight="1">
      <c r="A225" s="4" t="s">
        <v>446</v>
      </c>
      <c r="B225" s="4" t="s">
        <v>447</v>
      </c>
      <c r="C225" s="4" t="s">
        <v>292</v>
      </c>
      <c r="D225" s="4" t="s">
        <v>15</v>
      </c>
      <c r="E225" s="4">
        <v>3.0</v>
      </c>
      <c r="F225" s="5"/>
      <c r="G225" s="5">
        <v>0.0</v>
      </c>
      <c r="H225" s="6"/>
      <c r="I225" s="4">
        <v>1248.52845</v>
      </c>
      <c r="J225" s="4">
        <v>1950.0</v>
      </c>
      <c r="K225" s="5">
        <v>3745.5853500000003</v>
      </c>
      <c r="L225" s="5">
        <v>5850.0</v>
      </c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0" customHeight="1">
      <c r="A226" s="4" t="s">
        <v>448</v>
      </c>
      <c r="B226" s="4" t="s">
        <v>449</v>
      </c>
      <c r="C226" s="4" t="s">
        <v>292</v>
      </c>
      <c r="D226" s="4" t="s">
        <v>15</v>
      </c>
      <c r="E226" s="4">
        <v>3.0</v>
      </c>
      <c r="F226" s="5"/>
      <c r="G226" s="5">
        <v>0.0</v>
      </c>
      <c r="H226" s="6"/>
      <c r="I226" s="4">
        <v>1248.52845</v>
      </c>
      <c r="J226" s="4">
        <v>1950.0</v>
      </c>
      <c r="K226" s="5">
        <v>3745.5853500000003</v>
      </c>
      <c r="L226" s="5">
        <v>5850.0</v>
      </c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0" customHeight="1">
      <c r="A227" s="4" t="s">
        <v>450</v>
      </c>
      <c r="B227" s="4" t="s">
        <v>451</v>
      </c>
      <c r="C227" s="4" t="s">
        <v>292</v>
      </c>
      <c r="D227" s="4" t="s">
        <v>15</v>
      </c>
      <c r="E227" s="4">
        <v>12.0</v>
      </c>
      <c r="F227" s="5"/>
      <c r="G227" s="5">
        <v>0.0</v>
      </c>
      <c r="H227" s="6"/>
      <c r="I227" s="4">
        <v>0.0</v>
      </c>
      <c r="J227" s="4">
        <v>10.0</v>
      </c>
      <c r="K227" s="5">
        <v>0.0</v>
      </c>
      <c r="L227" s="5">
        <v>120.0</v>
      </c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0" customHeight="1">
      <c r="A228" s="4" t="s">
        <v>452</v>
      </c>
      <c r="B228" s="4" t="s">
        <v>453</v>
      </c>
      <c r="C228" s="4" t="s">
        <v>292</v>
      </c>
      <c r="D228" s="4" t="s">
        <v>15</v>
      </c>
      <c r="E228" s="4">
        <v>13.0</v>
      </c>
      <c r="F228" s="5"/>
      <c r="G228" s="5">
        <v>0.0</v>
      </c>
      <c r="H228" s="6"/>
      <c r="I228" s="4">
        <v>575.263</v>
      </c>
      <c r="J228" s="4">
        <v>900.0</v>
      </c>
      <c r="K228" s="5">
        <v>7478.419000000001</v>
      </c>
      <c r="L228" s="5">
        <v>11700.0</v>
      </c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0" customHeight="1">
      <c r="A229" s="4" t="s">
        <v>454</v>
      </c>
      <c r="B229" s="4" t="s">
        <v>455</v>
      </c>
      <c r="C229" s="4" t="s">
        <v>292</v>
      </c>
      <c r="D229" s="4" t="s">
        <v>15</v>
      </c>
      <c r="E229" s="4">
        <v>1.0</v>
      </c>
      <c r="F229" s="5"/>
      <c r="G229" s="5">
        <v>0.0</v>
      </c>
      <c r="H229" s="6"/>
      <c r="I229" s="4">
        <v>937.1947</v>
      </c>
      <c r="J229" s="4">
        <v>1500.0</v>
      </c>
      <c r="K229" s="5">
        <v>937.1947</v>
      </c>
      <c r="L229" s="5">
        <v>1500.0</v>
      </c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0" customHeight="1">
      <c r="A230" s="4" t="s">
        <v>456</v>
      </c>
      <c r="B230" s="4" t="s">
        <v>457</v>
      </c>
      <c r="C230" s="4" t="s">
        <v>292</v>
      </c>
      <c r="D230" s="4" t="s">
        <v>15</v>
      </c>
      <c r="E230" s="4">
        <v>0.0</v>
      </c>
      <c r="F230" s="5"/>
      <c r="G230" s="5">
        <v>0.0</v>
      </c>
      <c r="H230" s="6"/>
      <c r="I230" s="4">
        <v>0.0</v>
      </c>
      <c r="J230" s="4">
        <v>10.0</v>
      </c>
      <c r="K230" s="5">
        <v>0.0</v>
      </c>
      <c r="L230" s="5">
        <v>0.0</v>
      </c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0" customHeight="1">
      <c r="A231" s="4" t="s">
        <v>458</v>
      </c>
      <c r="B231" s="4" t="s">
        <v>459</v>
      </c>
      <c r="C231" s="4" t="s">
        <v>292</v>
      </c>
      <c r="D231" s="4" t="s">
        <v>15</v>
      </c>
      <c r="E231" s="4">
        <v>0.0</v>
      </c>
      <c r="F231" s="5"/>
      <c r="G231" s="5">
        <v>0.0</v>
      </c>
      <c r="H231" s="6"/>
      <c r="I231" s="4">
        <v>247.51930937499998</v>
      </c>
      <c r="J231" s="4">
        <v>400.0</v>
      </c>
      <c r="K231" s="5">
        <v>0.0</v>
      </c>
      <c r="L231" s="5">
        <v>0.0</v>
      </c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0" customHeight="1">
      <c r="A232" s="4" t="s">
        <v>460</v>
      </c>
      <c r="B232" s="4" t="s">
        <v>461</v>
      </c>
      <c r="C232" s="4" t="s">
        <v>292</v>
      </c>
      <c r="D232" s="4" t="s">
        <v>15</v>
      </c>
      <c r="E232" s="4">
        <v>0.0</v>
      </c>
      <c r="F232" s="5"/>
      <c r="G232" s="5">
        <v>0.0</v>
      </c>
      <c r="H232" s="6"/>
      <c r="I232" s="4">
        <v>4009.0283999999997</v>
      </c>
      <c r="J232" s="4">
        <v>6350.0</v>
      </c>
      <c r="K232" s="5">
        <v>0.0</v>
      </c>
      <c r="L232" s="5">
        <v>0.0</v>
      </c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0" customHeight="1">
      <c r="A233" s="4" t="s">
        <v>462</v>
      </c>
      <c r="B233" s="4" t="s">
        <v>463</v>
      </c>
      <c r="C233" s="4" t="s">
        <v>292</v>
      </c>
      <c r="D233" s="4" t="s">
        <v>15</v>
      </c>
      <c r="E233" s="4">
        <v>30.0</v>
      </c>
      <c r="F233" s="5"/>
      <c r="G233" s="5">
        <v>0.0</v>
      </c>
      <c r="H233" s="6"/>
      <c r="I233" s="4">
        <v>393.54252708333337</v>
      </c>
      <c r="J233" s="4">
        <v>600.0</v>
      </c>
      <c r="K233" s="5">
        <v>11806.275812500002</v>
      </c>
      <c r="L233" s="5">
        <v>18000.0</v>
      </c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0" customHeight="1">
      <c r="A234" s="4" t="s">
        <v>464</v>
      </c>
      <c r="B234" s="4" t="s">
        <v>465</v>
      </c>
      <c r="C234" s="4" t="s">
        <v>292</v>
      </c>
      <c r="D234" s="4" t="s">
        <v>15</v>
      </c>
      <c r="E234" s="4">
        <v>22.0</v>
      </c>
      <c r="F234" s="5"/>
      <c r="G234" s="5">
        <v>0.0</v>
      </c>
      <c r="H234" s="6"/>
      <c r="I234" s="4">
        <v>704.3312972222222</v>
      </c>
      <c r="J234" s="4">
        <v>1100.0</v>
      </c>
      <c r="K234" s="5">
        <v>15495.28853888889</v>
      </c>
      <c r="L234" s="5">
        <v>24200.0</v>
      </c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0" customHeight="1">
      <c r="A235" s="4" t="s">
        <v>466</v>
      </c>
      <c r="B235" s="4" t="s">
        <v>467</v>
      </c>
      <c r="C235" s="4" t="s">
        <v>292</v>
      </c>
      <c r="D235" s="4" t="s">
        <v>15</v>
      </c>
      <c r="E235" s="4">
        <v>46.0</v>
      </c>
      <c r="F235" s="5"/>
      <c r="G235" s="5">
        <v>0.0</v>
      </c>
      <c r="H235" s="6"/>
      <c r="I235" s="4">
        <v>219.67475340909093</v>
      </c>
      <c r="J235" s="4">
        <v>350.0</v>
      </c>
      <c r="K235" s="5">
        <v>10105.038656818182</v>
      </c>
      <c r="L235" s="5">
        <v>16100.0</v>
      </c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0" customHeight="1">
      <c r="A236" s="4" t="s">
        <v>468</v>
      </c>
      <c r="B236" s="4" t="s">
        <v>469</v>
      </c>
      <c r="C236" s="4" t="s">
        <v>292</v>
      </c>
      <c r="D236" s="4" t="s">
        <v>15</v>
      </c>
      <c r="E236" s="4">
        <v>0.0</v>
      </c>
      <c r="F236" s="5"/>
      <c r="G236" s="5">
        <v>0.0</v>
      </c>
      <c r="H236" s="6"/>
      <c r="I236" s="4">
        <v>4009.0283999999997</v>
      </c>
      <c r="J236" s="4">
        <v>6350.0</v>
      </c>
      <c r="K236" s="5">
        <v>0.0</v>
      </c>
      <c r="L236" s="5">
        <v>0.0</v>
      </c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0" customHeight="1">
      <c r="A237" s="4" t="s">
        <v>470</v>
      </c>
      <c r="B237" s="4" t="s">
        <v>471</v>
      </c>
      <c r="C237" s="4" t="s">
        <v>292</v>
      </c>
      <c r="D237" s="4" t="s">
        <v>15</v>
      </c>
      <c r="E237" s="4">
        <v>0.0</v>
      </c>
      <c r="F237" s="5"/>
      <c r="G237" s="5">
        <v>0.0</v>
      </c>
      <c r="H237" s="6"/>
      <c r="I237" s="4">
        <v>0.0</v>
      </c>
      <c r="J237" s="4">
        <v>10.0</v>
      </c>
      <c r="K237" s="5">
        <v>0.0</v>
      </c>
      <c r="L237" s="5">
        <v>0.0</v>
      </c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0" customHeight="1">
      <c r="A238" s="4" t="s">
        <v>472</v>
      </c>
      <c r="B238" s="4" t="s">
        <v>473</v>
      </c>
      <c r="C238" s="4" t="s">
        <v>292</v>
      </c>
      <c r="D238" s="4" t="s">
        <v>15</v>
      </c>
      <c r="E238" s="4">
        <v>0.0</v>
      </c>
      <c r="F238" s="5"/>
      <c r="G238" s="5">
        <v>0.0</v>
      </c>
      <c r="H238" s="6"/>
      <c r="I238" s="4">
        <v>0.0</v>
      </c>
      <c r="J238" s="4">
        <v>10.0</v>
      </c>
      <c r="K238" s="5">
        <v>0.0</v>
      </c>
      <c r="L238" s="5">
        <v>0.0</v>
      </c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0" customHeight="1">
      <c r="A239" s="4" t="s">
        <v>474</v>
      </c>
      <c r="B239" s="4" t="s">
        <v>475</v>
      </c>
      <c r="C239" s="4" t="s">
        <v>292</v>
      </c>
      <c r="D239" s="4" t="s">
        <v>15</v>
      </c>
      <c r="E239" s="4">
        <v>0.0</v>
      </c>
      <c r="F239" s="5"/>
      <c r="G239" s="5">
        <v>0.0</v>
      </c>
      <c r="H239" s="6"/>
      <c r="I239" s="4">
        <v>1298.8391000000001</v>
      </c>
      <c r="J239" s="4">
        <v>2050.0</v>
      </c>
      <c r="K239" s="5">
        <v>0.0</v>
      </c>
      <c r="L239" s="5">
        <v>0.0</v>
      </c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0" customHeight="1">
      <c r="A240" s="4" t="s">
        <v>476</v>
      </c>
      <c r="B240" s="4" t="s">
        <v>477</v>
      </c>
      <c r="C240" s="4" t="s">
        <v>292</v>
      </c>
      <c r="D240" s="4" t="s">
        <v>15</v>
      </c>
      <c r="E240" s="4">
        <v>0.0</v>
      </c>
      <c r="F240" s="5"/>
      <c r="G240" s="5">
        <v>0.0</v>
      </c>
      <c r="H240" s="6"/>
      <c r="I240" s="4">
        <v>1298.8391000000001</v>
      </c>
      <c r="J240" s="4">
        <v>2050.0</v>
      </c>
      <c r="K240" s="5">
        <v>0.0</v>
      </c>
      <c r="L240" s="5">
        <v>0.0</v>
      </c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0" customHeight="1">
      <c r="A241" s="4" t="s">
        <v>478</v>
      </c>
      <c r="B241" s="4" t="s">
        <v>479</v>
      </c>
      <c r="C241" s="4" t="s">
        <v>295</v>
      </c>
      <c r="D241" s="4" t="s">
        <v>15</v>
      </c>
      <c r="E241" s="4">
        <v>26.0</v>
      </c>
      <c r="F241" s="5"/>
      <c r="G241" s="5">
        <v>0.0</v>
      </c>
      <c r="H241" s="6"/>
      <c r="I241" s="4">
        <v>113.31084375</v>
      </c>
      <c r="J241" s="4">
        <v>200.0</v>
      </c>
      <c r="K241" s="5">
        <v>2946.0819375</v>
      </c>
      <c r="L241" s="5">
        <v>5200.0</v>
      </c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0" customHeight="1">
      <c r="A242" s="4" t="s">
        <v>480</v>
      </c>
      <c r="B242" s="4" t="s">
        <v>481</v>
      </c>
      <c r="C242" s="4" t="s">
        <v>295</v>
      </c>
      <c r="D242" s="4" t="s">
        <v>15</v>
      </c>
      <c r="E242" s="4">
        <v>20.0</v>
      </c>
      <c r="F242" s="5"/>
      <c r="G242" s="5">
        <v>0.0</v>
      </c>
      <c r="H242" s="6"/>
      <c r="I242" s="4">
        <v>113.31084375</v>
      </c>
      <c r="J242" s="4">
        <v>200.0</v>
      </c>
      <c r="K242" s="5">
        <v>2266.216875</v>
      </c>
      <c r="L242" s="5">
        <v>4000.0</v>
      </c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0" customHeight="1">
      <c r="A243" s="4" t="s">
        <v>482</v>
      </c>
      <c r="B243" s="4" t="s">
        <v>483</v>
      </c>
      <c r="C243" s="4" t="s">
        <v>295</v>
      </c>
      <c r="D243" s="4" t="s">
        <v>15</v>
      </c>
      <c r="E243" s="4">
        <v>33.0</v>
      </c>
      <c r="F243" s="5"/>
      <c r="G243" s="5">
        <v>0.0</v>
      </c>
      <c r="H243" s="6"/>
      <c r="I243" s="4">
        <v>113.31084375</v>
      </c>
      <c r="J243" s="4">
        <v>200.0</v>
      </c>
      <c r="K243" s="5">
        <v>3739.25784375</v>
      </c>
      <c r="L243" s="5">
        <v>6600.0</v>
      </c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0" customHeight="1">
      <c r="A244" s="4" t="s">
        <v>484</v>
      </c>
      <c r="B244" s="4" t="s">
        <v>485</v>
      </c>
      <c r="C244" s="4" t="s">
        <v>295</v>
      </c>
      <c r="D244" s="4" t="s">
        <v>15</v>
      </c>
      <c r="E244" s="4">
        <v>2.0</v>
      </c>
      <c r="F244" s="5"/>
      <c r="G244" s="5">
        <v>0.0</v>
      </c>
      <c r="H244" s="6"/>
      <c r="I244" s="4">
        <v>113.31084375</v>
      </c>
      <c r="J244" s="4">
        <v>200.0</v>
      </c>
      <c r="K244" s="5">
        <v>226.6216875</v>
      </c>
      <c r="L244" s="5">
        <v>400.0</v>
      </c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0" customHeight="1">
      <c r="A245" s="4" t="s">
        <v>486</v>
      </c>
      <c r="B245" s="4" t="s">
        <v>487</v>
      </c>
      <c r="C245" s="4" t="s">
        <v>295</v>
      </c>
      <c r="D245" s="4" t="s">
        <v>15</v>
      </c>
      <c r="E245" s="4">
        <v>50.0</v>
      </c>
      <c r="F245" s="5"/>
      <c r="G245" s="5">
        <v>0.0</v>
      </c>
      <c r="H245" s="6"/>
      <c r="I245" s="4">
        <v>67.304003</v>
      </c>
      <c r="J245" s="4">
        <v>100.0</v>
      </c>
      <c r="K245" s="5">
        <v>3365.2001499999997</v>
      </c>
      <c r="L245" s="5">
        <v>5000.0</v>
      </c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0" customHeight="1">
      <c r="A246" s="4" t="s">
        <v>488</v>
      </c>
      <c r="B246" s="4" t="s">
        <v>489</v>
      </c>
      <c r="C246" s="4" t="s">
        <v>295</v>
      </c>
      <c r="D246" s="4" t="s">
        <v>15</v>
      </c>
      <c r="E246" s="4">
        <v>48.0</v>
      </c>
      <c r="F246" s="5"/>
      <c r="G246" s="5">
        <v>0.0</v>
      </c>
      <c r="H246" s="6"/>
      <c r="I246" s="4">
        <v>67.304003</v>
      </c>
      <c r="J246" s="4">
        <v>100.0</v>
      </c>
      <c r="K246" s="5">
        <v>3230.5921439999997</v>
      </c>
      <c r="L246" s="5">
        <v>4800.0</v>
      </c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0" customHeight="1">
      <c r="A247" s="4" t="s">
        <v>490</v>
      </c>
      <c r="B247" s="4" t="s">
        <v>491</v>
      </c>
      <c r="C247" s="4" t="s">
        <v>295</v>
      </c>
      <c r="D247" s="4" t="s">
        <v>63</v>
      </c>
      <c r="E247" s="4">
        <v>2.0</v>
      </c>
      <c r="F247" s="5"/>
      <c r="G247" s="5">
        <v>0.0</v>
      </c>
      <c r="H247" s="6"/>
      <c r="I247" s="4">
        <v>649.7841999999999</v>
      </c>
      <c r="J247" s="4">
        <v>1050.0</v>
      </c>
      <c r="K247" s="5">
        <v>1299.5683999999999</v>
      </c>
      <c r="L247" s="5">
        <v>2100.0</v>
      </c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0" customHeight="1">
      <c r="A248" s="4" t="s">
        <v>492</v>
      </c>
      <c r="B248" s="4" t="s">
        <v>493</v>
      </c>
      <c r="C248" s="4" t="s">
        <v>292</v>
      </c>
      <c r="D248" s="4" t="s">
        <v>63</v>
      </c>
      <c r="E248" s="4">
        <v>4.0</v>
      </c>
      <c r="F248" s="5"/>
      <c r="G248" s="5">
        <v>0.0</v>
      </c>
      <c r="H248" s="6"/>
      <c r="I248" s="4">
        <v>732.4934499999999</v>
      </c>
      <c r="J248" s="4">
        <v>1150.0</v>
      </c>
      <c r="K248" s="5">
        <v>2929.9737999999998</v>
      </c>
      <c r="L248" s="5">
        <v>4600.0</v>
      </c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0" customHeight="1">
      <c r="A249" s="4" t="s">
        <v>494</v>
      </c>
      <c r="B249" s="4" t="s">
        <v>495</v>
      </c>
      <c r="C249" s="4" t="s">
        <v>292</v>
      </c>
      <c r="D249" s="4" t="s">
        <v>63</v>
      </c>
      <c r="E249" s="4">
        <v>2.0</v>
      </c>
      <c r="F249" s="5"/>
      <c r="G249" s="5">
        <v>0.0</v>
      </c>
      <c r="H249" s="6"/>
      <c r="I249" s="4">
        <v>869.60185</v>
      </c>
      <c r="J249" s="4">
        <v>1350.0</v>
      </c>
      <c r="K249" s="5">
        <v>1739.2037</v>
      </c>
      <c r="L249" s="5">
        <v>2700.0</v>
      </c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0" customHeight="1">
      <c r="A250" s="4" t="s">
        <v>496</v>
      </c>
      <c r="B250" s="4" t="s">
        <v>497</v>
      </c>
      <c r="C250" s="4" t="s">
        <v>295</v>
      </c>
      <c r="D250" s="4" t="s">
        <v>63</v>
      </c>
      <c r="E250" s="4">
        <v>0.0</v>
      </c>
      <c r="F250" s="5"/>
      <c r="G250" s="5">
        <v>0.0</v>
      </c>
      <c r="H250" s="6"/>
      <c r="I250" s="4">
        <v>732.4934499999999</v>
      </c>
      <c r="J250" s="4">
        <v>1150.0</v>
      </c>
      <c r="K250" s="5">
        <v>0.0</v>
      </c>
      <c r="L250" s="5">
        <v>0.0</v>
      </c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0" customHeight="1">
      <c r="A251" s="4" t="s">
        <v>498</v>
      </c>
      <c r="B251" s="4" t="s">
        <v>499</v>
      </c>
      <c r="C251" s="4" t="s">
        <v>295</v>
      </c>
      <c r="D251" s="4" t="s">
        <v>63</v>
      </c>
      <c r="E251" s="4">
        <v>0.0</v>
      </c>
      <c r="F251" s="5"/>
      <c r="G251" s="5">
        <v>0.0</v>
      </c>
      <c r="H251" s="6"/>
      <c r="I251" s="4">
        <v>483.09495</v>
      </c>
      <c r="J251" s="4">
        <v>750.0</v>
      </c>
      <c r="K251" s="5">
        <v>0.0</v>
      </c>
      <c r="L251" s="5">
        <v>0.0</v>
      </c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0" customHeight="1">
      <c r="A252" s="4" t="s">
        <v>500</v>
      </c>
      <c r="B252" s="4" t="s">
        <v>501</v>
      </c>
      <c r="C252" s="4" t="s">
        <v>295</v>
      </c>
      <c r="D252" s="4" t="s">
        <v>63</v>
      </c>
      <c r="E252" s="4">
        <v>3.0</v>
      </c>
      <c r="F252" s="5"/>
      <c r="G252" s="5">
        <v>0.0</v>
      </c>
      <c r="H252" s="6"/>
      <c r="I252" s="4">
        <v>567.31805</v>
      </c>
      <c r="J252" s="4">
        <v>900.0</v>
      </c>
      <c r="K252" s="5">
        <v>1701.95415</v>
      </c>
      <c r="L252" s="5">
        <v>2700.0</v>
      </c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0" customHeight="1">
      <c r="A253" s="4" t="s">
        <v>502</v>
      </c>
      <c r="B253" s="4" t="s">
        <v>503</v>
      </c>
      <c r="C253" s="4" t="s">
        <v>295</v>
      </c>
      <c r="D253" s="4" t="s">
        <v>63</v>
      </c>
      <c r="E253" s="4">
        <v>5.0</v>
      </c>
      <c r="F253" s="5"/>
      <c r="G253" s="5">
        <v>0.0</v>
      </c>
      <c r="H253" s="6"/>
      <c r="I253" s="4">
        <v>291.89680000000004</v>
      </c>
      <c r="J253" s="4">
        <v>450.0</v>
      </c>
      <c r="K253" s="5">
        <v>1459.4840000000002</v>
      </c>
      <c r="L253" s="5">
        <v>2250.0</v>
      </c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0" customHeight="1">
      <c r="A254" s="4" t="s">
        <v>504</v>
      </c>
      <c r="B254" s="4" t="s">
        <v>505</v>
      </c>
      <c r="C254" s="4" t="s">
        <v>295</v>
      </c>
      <c r="D254" s="4" t="s">
        <v>63</v>
      </c>
      <c r="E254" s="4">
        <v>0.0</v>
      </c>
      <c r="F254" s="5"/>
      <c r="G254" s="5">
        <v>0.0</v>
      </c>
      <c r="H254" s="6"/>
      <c r="I254" s="4">
        <v>868.2979499999999</v>
      </c>
      <c r="J254" s="4">
        <v>1350.0</v>
      </c>
      <c r="K254" s="5">
        <v>0.0</v>
      </c>
      <c r="L254" s="5">
        <v>0.0</v>
      </c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0" customHeight="1">
      <c r="A255" s="4" t="s">
        <v>506</v>
      </c>
      <c r="B255" s="4" t="s">
        <v>507</v>
      </c>
      <c r="C255" s="4" t="s">
        <v>295</v>
      </c>
      <c r="D255" s="4" t="s">
        <v>63</v>
      </c>
      <c r="E255" s="4">
        <v>3.0</v>
      </c>
      <c r="F255" s="5"/>
      <c r="G255" s="5">
        <v>0.0</v>
      </c>
      <c r="H255" s="6"/>
      <c r="I255" s="4">
        <v>563.67155</v>
      </c>
      <c r="J255" s="4">
        <v>900.0</v>
      </c>
      <c r="K255" s="5">
        <v>1691.01465</v>
      </c>
      <c r="L255" s="5">
        <v>2700.0</v>
      </c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0" customHeight="1">
      <c r="A256" s="4" t="s">
        <v>508</v>
      </c>
      <c r="B256" s="4" t="s">
        <v>509</v>
      </c>
      <c r="C256" s="4" t="s">
        <v>295</v>
      </c>
      <c r="D256" s="4" t="s">
        <v>63</v>
      </c>
      <c r="E256" s="4">
        <v>0.0</v>
      </c>
      <c r="F256" s="5"/>
      <c r="G256" s="5">
        <v>0.0</v>
      </c>
      <c r="H256" s="6"/>
      <c r="I256" s="4">
        <v>529.57125</v>
      </c>
      <c r="J256" s="4">
        <v>850.0</v>
      </c>
      <c r="K256" s="5">
        <v>0.0</v>
      </c>
      <c r="L256" s="5">
        <v>0.0</v>
      </c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0" customHeight="1">
      <c r="A257" s="4" t="s">
        <v>510</v>
      </c>
      <c r="B257" s="4" t="s">
        <v>511</v>
      </c>
      <c r="C257" s="4" t="s">
        <v>295</v>
      </c>
      <c r="D257" s="4" t="s">
        <v>63</v>
      </c>
      <c r="E257" s="4">
        <v>0.0</v>
      </c>
      <c r="F257" s="5"/>
      <c r="G257" s="5">
        <v>0.0</v>
      </c>
      <c r="H257" s="6"/>
      <c r="I257" s="4">
        <v>529.57125</v>
      </c>
      <c r="J257" s="4">
        <v>850.0</v>
      </c>
      <c r="K257" s="5">
        <v>0.0</v>
      </c>
      <c r="L257" s="5">
        <v>0.0</v>
      </c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0" customHeight="1">
      <c r="A258" s="4" t="s">
        <v>512</v>
      </c>
      <c r="B258" s="4" t="s">
        <v>513</v>
      </c>
      <c r="C258" s="4" t="s">
        <v>295</v>
      </c>
      <c r="D258" s="4" t="s">
        <v>63</v>
      </c>
      <c r="E258" s="4">
        <v>0.0</v>
      </c>
      <c r="F258" s="5"/>
      <c r="G258" s="5">
        <v>0.0</v>
      </c>
      <c r="H258" s="6"/>
      <c r="I258" s="4">
        <v>529.57125</v>
      </c>
      <c r="J258" s="4">
        <v>850.0</v>
      </c>
      <c r="K258" s="5">
        <v>0.0</v>
      </c>
      <c r="L258" s="5">
        <v>0.0</v>
      </c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0" customHeight="1">
      <c r="A259" s="4" t="s">
        <v>514</v>
      </c>
      <c r="B259" s="4" t="s">
        <v>515</v>
      </c>
      <c r="C259" s="4" t="s">
        <v>295</v>
      </c>
      <c r="D259" s="4" t="s">
        <v>63</v>
      </c>
      <c r="E259" s="4">
        <v>13.0</v>
      </c>
      <c r="F259" s="5"/>
      <c r="G259" s="5">
        <v>0.0</v>
      </c>
      <c r="H259" s="6"/>
      <c r="I259" s="4">
        <v>529.57125</v>
      </c>
      <c r="J259" s="4">
        <v>850.0</v>
      </c>
      <c r="K259" s="5">
        <v>6884.4262499999995</v>
      </c>
      <c r="L259" s="5">
        <v>11050.0</v>
      </c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0" customHeight="1">
      <c r="A260" s="4" t="s">
        <v>516</v>
      </c>
      <c r="B260" s="4" t="s">
        <v>517</v>
      </c>
      <c r="C260" s="4" t="s">
        <v>295</v>
      </c>
      <c r="D260" s="4" t="s">
        <v>63</v>
      </c>
      <c r="E260" s="4">
        <v>6.0</v>
      </c>
      <c r="F260" s="5"/>
      <c r="G260" s="5">
        <v>0.0</v>
      </c>
      <c r="H260" s="6"/>
      <c r="I260" s="4">
        <v>760.5383499999999</v>
      </c>
      <c r="J260" s="4">
        <v>1200.0</v>
      </c>
      <c r="K260" s="5">
        <v>4563.2301</v>
      </c>
      <c r="L260" s="5">
        <v>7200.0</v>
      </c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0" customHeight="1">
      <c r="A261" s="4" t="s">
        <v>518</v>
      </c>
      <c r="B261" s="4" t="s">
        <v>519</v>
      </c>
      <c r="C261" s="4" t="s">
        <v>295</v>
      </c>
      <c r="D261" s="4" t="s">
        <v>63</v>
      </c>
      <c r="E261" s="4">
        <v>6.0</v>
      </c>
      <c r="F261" s="5"/>
      <c r="G261" s="5">
        <v>0.0</v>
      </c>
      <c r="H261" s="6"/>
      <c r="I261" s="4">
        <v>760.5383499999999</v>
      </c>
      <c r="J261" s="4">
        <v>1200.0</v>
      </c>
      <c r="K261" s="5">
        <v>4563.2301</v>
      </c>
      <c r="L261" s="5">
        <v>7200.0</v>
      </c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0" customHeight="1">
      <c r="A262" s="4" t="s">
        <v>520</v>
      </c>
      <c r="B262" s="4" t="s">
        <v>521</v>
      </c>
      <c r="C262" s="4" t="s">
        <v>295</v>
      </c>
      <c r="D262" s="4" t="s">
        <v>63</v>
      </c>
      <c r="E262" s="4">
        <v>0.0</v>
      </c>
      <c r="F262" s="5"/>
      <c r="G262" s="5">
        <v>0.0</v>
      </c>
      <c r="H262" s="6"/>
      <c r="I262" s="4">
        <v>760.5383499999999</v>
      </c>
      <c r="J262" s="4">
        <v>1200.0</v>
      </c>
      <c r="K262" s="5">
        <v>0.0</v>
      </c>
      <c r="L262" s="5">
        <v>0.0</v>
      </c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0" customHeight="1">
      <c r="A263" s="4" t="s">
        <v>522</v>
      </c>
      <c r="B263" s="4" t="s">
        <v>523</v>
      </c>
      <c r="C263" s="4" t="s">
        <v>295</v>
      </c>
      <c r="D263" s="4" t="s">
        <v>63</v>
      </c>
      <c r="E263" s="4">
        <v>6.0</v>
      </c>
      <c r="F263" s="5"/>
      <c r="G263" s="5">
        <v>0.0</v>
      </c>
      <c r="H263" s="6"/>
      <c r="I263" s="4">
        <v>760.5383499999999</v>
      </c>
      <c r="J263" s="4">
        <v>1200.0</v>
      </c>
      <c r="K263" s="5">
        <v>4563.2301</v>
      </c>
      <c r="L263" s="5">
        <v>7200.0</v>
      </c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0" customHeight="1">
      <c r="A264" s="4" t="s">
        <v>524</v>
      </c>
      <c r="B264" s="4" t="s">
        <v>525</v>
      </c>
      <c r="C264" s="4" t="s">
        <v>295</v>
      </c>
      <c r="D264" s="4" t="s">
        <v>63</v>
      </c>
      <c r="E264" s="4">
        <v>7.0</v>
      </c>
      <c r="F264" s="5"/>
      <c r="G264" s="5">
        <v>0.0</v>
      </c>
      <c r="H264" s="6"/>
      <c r="I264" s="4">
        <v>649.7841999999999</v>
      </c>
      <c r="J264" s="4">
        <v>1050.0</v>
      </c>
      <c r="K264" s="5">
        <v>4548.4893999999995</v>
      </c>
      <c r="L264" s="5">
        <v>7350.0</v>
      </c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0" customHeight="1">
      <c r="A265" s="4" t="s">
        <v>526</v>
      </c>
      <c r="B265" s="4" t="s">
        <v>527</v>
      </c>
      <c r="C265" s="4" t="s">
        <v>295</v>
      </c>
      <c r="D265" s="4" t="s">
        <v>63</v>
      </c>
      <c r="E265" s="4">
        <v>2.0</v>
      </c>
      <c r="F265" s="5"/>
      <c r="G265" s="5">
        <v>0.0</v>
      </c>
      <c r="H265" s="6"/>
      <c r="I265" s="4">
        <v>649.7841999999999</v>
      </c>
      <c r="J265" s="4">
        <v>1050.0</v>
      </c>
      <c r="K265" s="5">
        <v>1299.5683999999999</v>
      </c>
      <c r="L265" s="5">
        <v>2100.0</v>
      </c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0" customHeight="1">
      <c r="A266" s="4" t="s">
        <v>528</v>
      </c>
      <c r="B266" s="4" t="s">
        <v>529</v>
      </c>
      <c r="C266" s="4" t="s">
        <v>295</v>
      </c>
      <c r="D266" s="4" t="s">
        <v>63</v>
      </c>
      <c r="E266" s="4">
        <v>9.0</v>
      </c>
      <c r="F266" s="5"/>
      <c r="G266" s="5">
        <v>0.0</v>
      </c>
      <c r="H266" s="6"/>
      <c r="I266" s="4">
        <v>649.7841999999999</v>
      </c>
      <c r="J266" s="4">
        <v>1050.0</v>
      </c>
      <c r="K266" s="5">
        <v>5848.0578</v>
      </c>
      <c r="L266" s="5">
        <v>9450.0</v>
      </c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0" customHeight="1">
      <c r="A267" s="4" t="s">
        <v>530</v>
      </c>
      <c r="B267" s="4" t="s">
        <v>531</v>
      </c>
      <c r="C267" s="4" t="s">
        <v>295</v>
      </c>
      <c r="D267" s="4" t="s">
        <v>63</v>
      </c>
      <c r="E267" s="4">
        <v>0.0</v>
      </c>
      <c r="F267" s="5"/>
      <c r="G267" s="5">
        <v>0.0</v>
      </c>
      <c r="H267" s="6"/>
      <c r="I267" s="4">
        <v>1482.03705</v>
      </c>
      <c r="J267" s="4">
        <v>2350.0</v>
      </c>
      <c r="K267" s="5">
        <v>0.0</v>
      </c>
      <c r="L267" s="5">
        <v>0.0</v>
      </c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0" customHeight="1">
      <c r="A268" s="4" t="s">
        <v>532</v>
      </c>
      <c r="B268" s="4" t="s">
        <v>533</v>
      </c>
      <c r="C268" s="4" t="s">
        <v>292</v>
      </c>
      <c r="D268" s="4" t="s">
        <v>63</v>
      </c>
      <c r="E268" s="4">
        <v>0.0</v>
      </c>
      <c r="F268" s="5"/>
      <c r="G268" s="5">
        <v>0.0</v>
      </c>
      <c r="H268" s="6"/>
      <c r="I268" s="4">
        <v>1215.02485</v>
      </c>
      <c r="J268" s="4">
        <v>1900.0</v>
      </c>
      <c r="K268" s="5">
        <v>0.0</v>
      </c>
      <c r="L268" s="5">
        <v>0.0</v>
      </c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0" customHeight="1">
      <c r="A269" s="4" t="s">
        <v>534</v>
      </c>
      <c r="B269" s="4" t="s">
        <v>535</v>
      </c>
      <c r="C269" s="4" t="s">
        <v>292</v>
      </c>
      <c r="D269" s="4" t="s">
        <v>63</v>
      </c>
      <c r="E269" s="4">
        <v>0.0</v>
      </c>
      <c r="F269" s="5"/>
      <c r="G269" s="5">
        <v>0.0</v>
      </c>
      <c r="H269" s="6"/>
      <c r="I269" s="4">
        <v>353.5116</v>
      </c>
      <c r="J269" s="4">
        <v>550.0</v>
      </c>
      <c r="K269" s="5">
        <v>0.0</v>
      </c>
      <c r="L269" s="5">
        <v>0.0</v>
      </c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0" customHeight="1">
      <c r="A270" s="4" t="s">
        <v>536</v>
      </c>
      <c r="B270" s="4" t="s">
        <v>537</v>
      </c>
      <c r="C270" s="4" t="s">
        <v>292</v>
      </c>
      <c r="D270" s="4" t="s">
        <v>63</v>
      </c>
      <c r="E270" s="4">
        <v>0.0</v>
      </c>
      <c r="F270" s="5"/>
      <c r="G270" s="5">
        <v>0.0</v>
      </c>
      <c r="H270" s="6"/>
      <c r="I270" s="4">
        <v>974.99675</v>
      </c>
      <c r="J270" s="4">
        <v>1550.0</v>
      </c>
      <c r="K270" s="5">
        <v>0.0</v>
      </c>
      <c r="L270" s="5">
        <v>0.0</v>
      </c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0" customHeight="1">
      <c r="A271" s="4" t="s">
        <v>538</v>
      </c>
      <c r="B271" s="4" t="s">
        <v>539</v>
      </c>
      <c r="C271" s="4" t="s">
        <v>295</v>
      </c>
      <c r="D271" s="4" t="s">
        <v>15</v>
      </c>
      <c r="E271" s="4">
        <v>2.0</v>
      </c>
      <c r="F271" s="5"/>
      <c r="G271" s="5">
        <v>0.0</v>
      </c>
      <c r="H271" s="6"/>
      <c r="I271" s="4">
        <v>1348.1</v>
      </c>
      <c r="J271" s="4">
        <v>2150.0</v>
      </c>
      <c r="K271" s="5">
        <v>2696.2</v>
      </c>
      <c r="L271" s="5">
        <v>4300.0</v>
      </c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0" customHeight="1">
      <c r="A272" s="4" t="s">
        <v>540</v>
      </c>
      <c r="B272" s="4" t="s">
        <v>541</v>
      </c>
      <c r="C272" s="4" t="s">
        <v>295</v>
      </c>
      <c r="D272" s="4" t="s">
        <v>15</v>
      </c>
      <c r="E272" s="4">
        <v>5.0</v>
      </c>
      <c r="F272" s="5"/>
      <c r="G272" s="5">
        <v>0.0</v>
      </c>
      <c r="H272" s="6"/>
      <c r="I272" s="4">
        <v>1348.1</v>
      </c>
      <c r="J272" s="4">
        <v>2150.0</v>
      </c>
      <c r="K272" s="5">
        <v>6740.5</v>
      </c>
      <c r="L272" s="5">
        <v>10750.0</v>
      </c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0" customHeight="1">
      <c r="A273" s="4" t="s">
        <v>542</v>
      </c>
      <c r="B273" s="4" t="s">
        <v>543</v>
      </c>
      <c r="C273" s="4" t="s">
        <v>295</v>
      </c>
      <c r="D273" s="4" t="s">
        <v>15</v>
      </c>
      <c r="E273" s="4">
        <v>3.0</v>
      </c>
      <c r="F273" s="5"/>
      <c r="G273" s="5">
        <v>0.0</v>
      </c>
      <c r="H273" s="6"/>
      <c r="I273" s="4">
        <v>1348.1</v>
      </c>
      <c r="J273" s="4">
        <v>2150.0</v>
      </c>
      <c r="K273" s="5">
        <v>4044.2999999999997</v>
      </c>
      <c r="L273" s="5">
        <v>6450.0</v>
      </c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0" customHeight="1">
      <c r="A274" s="4" t="s">
        <v>544</v>
      </c>
      <c r="B274" s="4" t="s">
        <v>545</v>
      </c>
      <c r="C274" s="4" t="s">
        <v>295</v>
      </c>
      <c r="D274" s="4" t="s">
        <v>15</v>
      </c>
      <c r="E274" s="4">
        <v>0.0</v>
      </c>
      <c r="F274" s="5"/>
      <c r="G274" s="5">
        <v>0.0</v>
      </c>
      <c r="H274" s="6"/>
      <c r="I274" s="4">
        <v>1348.1</v>
      </c>
      <c r="J274" s="4">
        <v>2150.0</v>
      </c>
      <c r="K274" s="5">
        <v>0.0</v>
      </c>
      <c r="L274" s="5">
        <v>0.0</v>
      </c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0" customHeight="1">
      <c r="A275" s="4" t="s">
        <v>546</v>
      </c>
      <c r="B275" s="4" t="s">
        <v>547</v>
      </c>
      <c r="C275" s="4" t="s">
        <v>295</v>
      </c>
      <c r="D275" s="4" t="s">
        <v>15</v>
      </c>
      <c r="E275" s="4">
        <v>16.0</v>
      </c>
      <c r="F275" s="5"/>
      <c r="G275" s="5">
        <v>0.0</v>
      </c>
      <c r="H275" s="6"/>
      <c r="I275" s="4">
        <v>1348.1</v>
      </c>
      <c r="J275" s="4">
        <v>2150.0</v>
      </c>
      <c r="K275" s="5">
        <v>21569.6</v>
      </c>
      <c r="L275" s="5">
        <v>34400.0</v>
      </c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0" customHeight="1">
      <c r="A276" s="4" t="s">
        <v>548</v>
      </c>
      <c r="B276" s="4" t="s">
        <v>549</v>
      </c>
      <c r="C276" s="4" t="s">
        <v>295</v>
      </c>
      <c r="D276" s="4" t="s">
        <v>15</v>
      </c>
      <c r="E276" s="4">
        <v>12.0</v>
      </c>
      <c r="F276" s="5"/>
      <c r="G276" s="5">
        <v>0.0</v>
      </c>
      <c r="H276" s="6"/>
      <c r="I276" s="4">
        <v>295.79284583333333</v>
      </c>
      <c r="J276" s="4">
        <v>550.0</v>
      </c>
      <c r="K276" s="5">
        <v>3549.51415</v>
      </c>
      <c r="L276" s="5">
        <v>6600.0</v>
      </c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0" customHeight="1">
      <c r="A277" s="4" t="s">
        <v>550</v>
      </c>
      <c r="B277" s="4" t="s">
        <v>551</v>
      </c>
      <c r="C277" s="4" t="s">
        <v>295</v>
      </c>
      <c r="D277" s="4" t="s">
        <v>15</v>
      </c>
      <c r="E277" s="4">
        <v>11.0</v>
      </c>
      <c r="F277" s="5"/>
      <c r="G277" s="5">
        <v>0.0</v>
      </c>
      <c r="H277" s="6"/>
      <c r="I277" s="4">
        <v>295.79284583333333</v>
      </c>
      <c r="J277" s="4">
        <v>550.0</v>
      </c>
      <c r="K277" s="5">
        <v>3253.7213041666664</v>
      </c>
      <c r="L277" s="5">
        <v>6050.0</v>
      </c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0" customHeight="1">
      <c r="A278" s="4" t="s">
        <v>552</v>
      </c>
      <c r="B278" s="4" t="s">
        <v>553</v>
      </c>
      <c r="C278" s="4" t="s">
        <v>295</v>
      </c>
      <c r="D278" s="4" t="s">
        <v>15</v>
      </c>
      <c r="E278" s="4">
        <v>0.0</v>
      </c>
      <c r="F278" s="5"/>
      <c r="G278" s="5">
        <v>0.0</v>
      </c>
      <c r="H278" s="6"/>
      <c r="I278" s="4">
        <v>295.79284583333333</v>
      </c>
      <c r="J278" s="4">
        <v>550.0</v>
      </c>
      <c r="K278" s="5">
        <v>0.0</v>
      </c>
      <c r="L278" s="5">
        <v>0.0</v>
      </c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0" customHeight="1">
      <c r="A279" s="4" t="s">
        <v>554</v>
      </c>
      <c r="B279" s="4" t="s">
        <v>555</v>
      </c>
      <c r="C279" s="4" t="s">
        <v>295</v>
      </c>
      <c r="D279" s="4" t="s">
        <v>15</v>
      </c>
      <c r="E279" s="4">
        <v>8.0</v>
      </c>
      <c r="F279" s="5"/>
      <c r="G279" s="5">
        <v>0.0</v>
      </c>
      <c r="H279" s="6"/>
      <c r="I279" s="4">
        <v>295.79284583333333</v>
      </c>
      <c r="J279" s="4">
        <v>550.0</v>
      </c>
      <c r="K279" s="5">
        <v>2366.3427666666666</v>
      </c>
      <c r="L279" s="5">
        <v>4400.0</v>
      </c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0" customHeight="1">
      <c r="A280" s="4" t="s">
        <v>556</v>
      </c>
      <c r="B280" s="4" t="s">
        <v>557</v>
      </c>
      <c r="C280" s="4" t="s">
        <v>295</v>
      </c>
      <c r="D280" s="4" t="s">
        <v>15</v>
      </c>
      <c r="E280" s="4">
        <v>0.0</v>
      </c>
      <c r="F280" s="5"/>
      <c r="G280" s="5">
        <v>0.0</v>
      </c>
      <c r="H280" s="6"/>
      <c r="I280" s="4">
        <v>295.79284583333333</v>
      </c>
      <c r="J280" s="4">
        <v>550.0</v>
      </c>
      <c r="K280" s="5">
        <v>0.0</v>
      </c>
      <c r="L280" s="5">
        <v>0.0</v>
      </c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0" customHeight="1">
      <c r="A281" s="4" t="s">
        <v>558</v>
      </c>
      <c r="B281" s="4" t="s">
        <v>559</v>
      </c>
      <c r="C281" s="4" t="s">
        <v>295</v>
      </c>
      <c r="D281" s="4" t="s">
        <v>15</v>
      </c>
      <c r="E281" s="4">
        <v>6.0</v>
      </c>
      <c r="F281" s="5"/>
      <c r="G281" s="5">
        <v>0.0</v>
      </c>
      <c r="H281" s="6"/>
      <c r="I281" s="4">
        <v>295.79284583333333</v>
      </c>
      <c r="J281" s="4">
        <v>550.0</v>
      </c>
      <c r="K281" s="5">
        <v>1774.757075</v>
      </c>
      <c r="L281" s="5">
        <v>3300.0</v>
      </c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0" customHeight="1">
      <c r="A282" s="4" t="s">
        <v>560</v>
      </c>
      <c r="B282" s="4" t="s">
        <v>561</v>
      </c>
      <c r="C282" s="4" t="s">
        <v>295</v>
      </c>
      <c r="D282" s="4" t="s">
        <v>15</v>
      </c>
      <c r="E282" s="4">
        <v>6.0</v>
      </c>
      <c r="F282" s="5"/>
      <c r="G282" s="5">
        <v>0.0</v>
      </c>
      <c r="H282" s="6"/>
      <c r="I282" s="4">
        <v>295.79284583333333</v>
      </c>
      <c r="J282" s="4">
        <v>550.0</v>
      </c>
      <c r="K282" s="5">
        <v>1774.757075</v>
      </c>
      <c r="L282" s="5">
        <v>3300.0</v>
      </c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0" customHeight="1">
      <c r="A283" s="4" t="s">
        <v>562</v>
      </c>
      <c r="B283" s="4" t="s">
        <v>563</v>
      </c>
      <c r="C283" s="4" t="s">
        <v>295</v>
      </c>
      <c r="D283" s="4" t="s">
        <v>15</v>
      </c>
      <c r="E283" s="4">
        <v>44.0</v>
      </c>
      <c r="F283" s="5"/>
      <c r="G283" s="5">
        <v>0.0</v>
      </c>
      <c r="H283" s="6"/>
      <c r="I283" s="4">
        <v>295.79284583333333</v>
      </c>
      <c r="J283" s="4">
        <v>550.0</v>
      </c>
      <c r="K283" s="5">
        <v>13014.885216666666</v>
      </c>
      <c r="L283" s="5">
        <v>24200.0</v>
      </c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0" customHeight="1">
      <c r="A284" s="4" t="s">
        <v>564</v>
      </c>
      <c r="B284" s="4" t="s">
        <v>565</v>
      </c>
      <c r="C284" s="4" t="s">
        <v>295</v>
      </c>
      <c r="D284" s="4" t="s">
        <v>15</v>
      </c>
      <c r="E284" s="4">
        <v>17.0</v>
      </c>
      <c r="F284" s="5"/>
      <c r="G284" s="5">
        <v>0.0</v>
      </c>
      <c r="H284" s="6"/>
      <c r="I284" s="4">
        <v>295.79284583333333</v>
      </c>
      <c r="J284" s="4">
        <v>550.0</v>
      </c>
      <c r="K284" s="5">
        <v>5028.478379166667</v>
      </c>
      <c r="L284" s="5">
        <v>9350.0</v>
      </c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0" customHeight="1">
      <c r="A285" s="4" t="s">
        <v>566</v>
      </c>
      <c r="B285" s="4" t="s">
        <v>567</v>
      </c>
      <c r="C285" s="4" t="s">
        <v>295</v>
      </c>
      <c r="D285" s="4" t="s">
        <v>15</v>
      </c>
      <c r="E285" s="4">
        <v>0.0</v>
      </c>
      <c r="F285" s="5"/>
      <c r="G285" s="5">
        <v>0.0</v>
      </c>
      <c r="H285" s="6"/>
      <c r="I285" s="4">
        <v>476.64617</v>
      </c>
      <c r="J285" s="4">
        <v>900.0</v>
      </c>
      <c r="K285" s="5">
        <v>0.0</v>
      </c>
      <c r="L285" s="5">
        <v>0.0</v>
      </c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0" customHeight="1">
      <c r="A286" s="4" t="s">
        <v>568</v>
      </c>
      <c r="B286" s="4" t="s">
        <v>569</v>
      </c>
      <c r="C286" s="4" t="s">
        <v>295</v>
      </c>
      <c r="D286" s="4" t="s">
        <v>15</v>
      </c>
      <c r="E286" s="4">
        <v>8.0</v>
      </c>
      <c r="F286" s="5"/>
      <c r="G286" s="5">
        <v>0.0</v>
      </c>
      <c r="H286" s="6"/>
      <c r="I286" s="4">
        <v>476.64617</v>
      </c>
      <c r="J286" s="4">
        <v>900.0</v>
      </c>
      <c r="K286" s="5">
        <v>3813.16936</v>
      </c>
      <c r="L286" s="5">
        <v>7200.0</v>
      </c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0" customHeight="1">
      <c r="A287" s="4" t="s">
        <v>570</v>
      </c>
      <c r="B287" s="4" t="s">
        <v>571</v>
      </c>
      <c r="C287" s="4" t="s">
        <v>295</v>
      </c>
      <c r="D287" s="4" t="s">
        <v>15</v>
      </c>
      <c r="E287" s="4">
        <v>0.0</v>
      </c>
      <c r="F287" s="5"/>
      <c r="G287" s="5">
        <v>0.0</v>
      </c>
      <c r="H287" s="6"/>
      <c r="I287" s="4">
        <v>476.64617</v>
      </c>
      <c r="J287" s="4">
        <v>900.0</v>
      </c>
      <c r="K287" s="5">
        <v>0.0</v>
      </c>
      <c r="L287" s="5">
        <v>0.0</v>
      </c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0" customHeight="1">
      <c r="A288" s="4" t="s">
        <v>572</v>
      </c>
      <c r="B288" s="4" t="s">
        <v>573</v>
      </c>
      <c r="C288" s="4" t="s">
        <v>295</v>
      </c>
      <c r="D288" s="4" t="s">
        <v>15</v>
      </c>
      <c r="E288" s="4">
        <v>9.0</v>
      </c>
      <c r="F288" s="5"/>
      <c r="G288" s="5">
        <v>0.0</v>
      </c>
      <c r="H288" s="6"/>
      <c r="I288" s="4">
        <v>476.64617</v>
      </c>
      <c r="J288" s="4">
        <v>900.0</v>
      </c>
      <c r="K288" s="5">
        <v>4289.81553</v>
      </c>
      <c r="L288" s="5">
        <v>8100.0</v>
      </c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0" customHeight="1">
      <c r="A289" s="4" t="s">
        <v>574</v>
      </c>
      <c r="B289" s="4" t="s">
        <v>575</v>
      </c>
      <c r="C289" s="4" t="s">
        <v>295</v>
      </c>
      <c r="D289" s="4" t="s">
        <v>15</v>
      </c>
      <c r="E289" s="4">
        <v>11.0</v>
      </c>
      <c r="F289" s="5"/>
      <c r="G289" s="5">
        <v>0.0</v>
      </c>
      <c r="H289" s="6"/>
      <c r="I289" s="4">
        <v>476.64617</v>
      </c>
      <c r="J289" s="4">
        <v>900.0</v>
      </c>
      <c r="K289" s="5">
        <v>5243.10787</v>
      </c>
      <c r="L289" s="5">
        <v>9900.0</v>
      </c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0" customHeight="1">
      <c r="A290" s="4" t="s">
        <v>576</v>
      </c>
      <c r="B290" s="4" t="s">
        <v>577</v>
      </c>
      <c r="C290" s="4" t="s">
        <v>295</v>
      </c>
      <c r="D290" s="4" t="s">
        <v>15</v>
      </c>
      <c r="E290" s="4">
        <v>4.0</v>
      </c>
      <c r="F290" s="5"/>
      <c r="G290" s="5">
        <v>0.0</v>
      </c>
      <c r="H290" s="6"/>
      <c r="I290" s="4">
        <v>476.64617</v>
      </c>
      <c r="J290" s="4">
        <v>900.0</v>
      </c>
      <c r="K290" s="5">
        <v>1906.58468</v>
      </c>
      <c r="L290" s="5">
        <v>3600.0</v>
      </c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0" customHeight="1">
      <c r="A291" s="4" t="s">
        <v>578</v>
      </c>
      <c r="B291" s="4" t="s">
        <v>579</v>
      </c>
      <c r="C291" s="4" t="s">
        <v>295</v>
      </c>
      <c r="D291" s="4" t="s">
        <v>15</v>
      </c>
      <c r="E291" s="4">
        <v>4.0</v>
      </c>
      <c r="F291" s="5"/>
      <c r="G291" s="5">
        <v>0.0</v>
      </c>
      <c r="H291" s="6"/>
      <c r="I291" s="4">
        <v>476.64617</v>
      </c>
      <c r="J291" s="4">
        <v>900.0</v>
      </c>
      <c r="K291" s="5">
        <v>1906.58468</v>
      </c>
      <c r="L291" s="5">
        <v>3600.0</v>
      </c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0" customHeight="1">
      <c r="A292" s="4" t="s">
        <v>580</v>
      </c>
      <c r="B292" s="4" t="s">
        <v>581</v>
      </c>
      <c r="C292" s="4" t="s">
        <v>295</v>
      </c>
      <c r="D292" s="4" t="s">
        <v>15</v>
      </c>
      <c r="E292" s="4">
        <v>16.0</v>
      </c>
      <c r="F292" s="5"/>
      <c r="G292" s="5">
        <v>0.0</v>
      </c>
      <c r="H292" s="6"/>
      <c r="I292" s="4">
        <v>355.71515416666665</v>
      </c>
      <c r="J292" s="4">
        <v>650.0</v>
      </c>
      <c r="K292" s="5">
        <v>5691.442466666666</v>
      </c>
      <c r="L292" s="5">
        <v>10400.0</v>
      </c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0" customHeight="1">
      <c r="A293" s="4" t="s">
        <v>582</v>
      </c>
      <c r="B293" s="4" t="s">
        <v>583</v>
      </c>
      <c r="C293" s="4" t="s">
        <v>295</v>
      </c>
      <c r="D293" s="4" t="s">
        <v>15</v>
      </c>
      <c r="E293" s="4">
        <v>11.0</v>
      </c>
      <c r="F293" s="5"/>
      <c r="G293" s="5">
        <v>0.0</v>
      </c>
      <c r="H293" s="6"/>
      <c r="I293" s="4">
        <v>355.71515416666665</v>
      </c>
      <c r="J293" s="4">
        <v>650.0</v>
      </c>
      <c r="K293" s="5">
        <v>3912.8666958333333</v>
      </c>
      <c r="L293" s="5">
        <v>7150.0</v>
      </c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0" customHeight="1">
      <c r="A294" s="4" t="s">
        <v>584</v>
      </c>
      <c r="B294" s="4" t="s">
        <v>585</v>
      </c>
      <c r="C294" s="4" t="s">
        <v>295</v>
      </c>
      <c r="D294" s="4" t="s">
        <v>15</v>
      </c>
      <c r="E294" s="4">
        <v>2.0</v>
      </c>
      <c r="F294" s="5"/>
      <c r="G294" s="5">
        <v>0.0</v>
      </c>
      <c r="H294" s="6"/>
      <c r="I294" s="4">
        <v>857.8999</v>
      </c>
      <c r="J294" s="4">
        <v>1600.0</v>
      </c>
      <c r="K294" s="5">
        <v>1715.7998</v>
      </c>
      <c r="L294" s="5">
        <v>3200.0</v>
      </c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0" customHeight="1">
      <c r="A295" s="4" t="s">
        <v>586</v>
      </c>
      <c r="B295" s="4" t="s">
        <v>587</v>
      </c>
      <c r="C295" s="4" t="s">
        <v>295</v>
      </c>
      <c r="D295" s="4" t="s">
        <v>15</v>
      </c>
      <c r="E295" s="4">
        <v>4.0</v>
      </c>
      <c r="F295" s="5"/>
      <c r="G295" s="5">
        <v>0.0</v>
      </c>
      <c r="H295" s="6"/>
      <c r="I295" s="4">
        <v>857.8999</v>
      </c>
      <c r="J295" s="4">
        <v>1600.0</v>
      </c>
      <c r="K295" s="5">
        <v>3431.5996</v>
      </c>
      <c r="L295" s="5">
        <v>6400.0</v>
      </c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0" customHeight="1">
      <c r="A296" s="4" t="s">
        <v>588</v>
      </c>
      <c r="B296" s="4" t="s">
        <v>589</v>
      </c>
      <c r="C296" s="4" t="s">
        <v>295</v>
      </c>
      <c r="D296" s="4" t="s">
        <v>15</v>
      </c>
      <c r="E296" s="4">
        <v>0.0</v>
      </c>
      <c r="F296" s="5"/>
      <c r="G296" s="5">
        <v>0.0</v>
      </c>
      <c r="H296" s="6"/>
      <c r="I296" s="4">
        <v>367.81122083333327</v>
      </c>
      <c r="J296" s="4">
        <v>700.0</v>
      </c>
      <c r="K296" s="5">
        <v>0.0</v>
      </c>
      <c r="L296" s="5">
        <v>0.0</v>
      </c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0" customHeight="1">
      <c r="A297" s="4" t="s">
        <v>590</v>
      </c>
      <c r="B297" s="4" t="s">
        <v>591</v>
      </c>
      <c r="C297" s="4" t="s">
        <v>292</v>
      </c>
      <c r="D297" s="4" t="s">
        <v>15</v>
      </c>
      <c r="E297" s="4">
        <v>3.0</v>
      </c>
      <c r="F297" s="5"/>
      <c r="G297" s="5">
        <v>0.0</v>
      </c>
      <c r="H297" s="6"/>
      <c r="I297" s="4">
        <v>1105.0</v>
      </c>
      <c r="J297" s="4">
        <v>1750.0</v>
      </c>
      <c r="K297" s="5">
        <v>3315.0</v>
      </c>
      <c r="L297" s="5">
        <v>5250.0</v>
      </c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0" customHeight="1">
      <c r="A298" s="4" t="s">
        <v>592</v>
      </c>
      <c r="B298" s="4" t="s">
        <v>593</v>
      </c>
      <c r="C298" s="4" t="s">
        <v>292</v>
      </c>
      <c r="D298" s="4" t="s">
        <v>15</v>
      </c>
      <c r="E298" s="4">
        <v>1.0</v>
      </c>
      <c r="F298" s="5"/>
      <c r="G298" s="5">
        <v>0.0</v>
      </c>
      <c r="H298" s="6"/>
      <c r="I298" s="4">
        <v>1105.0</v>
      </c>
      <c r="J298" s="4">
        <v>1750.0</v>
      </c>
      <c r="K298" s="5">
        <v>1105.0</v>
      </c>
      <c r="L298" s="5">
        <v>1750.0</v>
      </c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0" customHeight="1">
      <c r="A299" s="4" t="s">
        <v>594</v>
      </c>
      <c r="B299" s="4" t="s">
        <v>595</v>
      </c>
      <c r="C299" s="4" t="s">
        <v>292</v>
      </c>
      <c r="D299" s="4" t="s">
        <v>15</v>
      </c>
      <c r="E299" s="4">
        <v>2.0</v>
      </c>
      <c r="F299" s="5"/>
      <c r="G299" s="5">
        <v>0.0</v>
      </c>
      <c r="H299" s="6"/>
      <c r="I299" s="4">
        <v>1105.0</v>
      </c>
      <c r="J299" s="4">
        <v>1750.0</v>
      </c>
      <c r="K299" s="5">
        <v>2210.0</v>
      </c>
      <c r="L299" s="5">
        <v>3500.0</v>
      </c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0" customHeight="1">
      <c r="A300" s="4" t="s">
        <v>596</v>
      </c>
      <c r="B300" s="4" t="s">
        <v>597</v>
      </c>
      <c r="C300" s="4" t="s">
        <v>292</v>
      </c>
      <c r="D300" s="4" t="s">
        <v>15</v>
      </c>
      <c r="E300" s="4">
        <v>2.0</v>
      </c>
      <c r="F300" s="5"/>
      <c r="G300" s="5">
        <v>0.0</v>
      </c>
      <c r="H300" s="6"/>
      <c r="I300" s="4">
        <v>1105.0</v>
      </c>
      <c r="J300" s="4">
        <v>1750.0</v>
      </c>
      <c r="K300" s="5">
        <v>2210.0</v>
      </c>
      <c r="L300" s="5">
        <v>3500.0</v>
      </c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0" customHeight="1">
      <c r="A301" s="4" t="s">
        <v>598</v>
      </c>
      <c r="B301" s="4" t="s">
        <v>599</v>
      </c>
      <c r="C301" s="4" t="s">
        <v>292</v>
      </c>
      <c r="D301" s="4" t="s">
        <v>15</v>
      </c>
      <c r="E301" s="4">
        <v>2.0</v>
      </c>
      <c r="F301" s="5"/>
      <c r="G301" s="5">
        <v>0.0</v>
      </c>
      <c r="H301" s="6"/>
      <c r="I301" s="4">
        <v>1105.0</v>
      </c>
      <c r="J301" s="4">
        <v>1750.0</v>
      </c>
      <c r="K301" s="5">
        <v>2210.0</v>
      </c>
      <c r="L301" s="5">
        <v>3500.0</v>
      </c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0" customHeight="1">
      <c r="A302" s="4" t="s">
        <v>600</v>
      </c>
      <c r="B302" s="4" t="s">
        <v>601</v>
      </c>
      <c r="C302" s="4" t="s">
        <v>295</v>
      </c>
      <c r="D302" s="4" t="s">
        <v>15</v>
      </c>
      <c r="E302" s="4">
        <v>0.0</v>
      </c>
      <c r="F302" s="5"/>
      <c r="G302" s="5">
        <v>0.0</v>
      </c>
      <c r="H302" s="6"/>
      <c r="I302" s="4">
        <v>411.53515</v>
      </c>
      <c r="J302" s="4">
        <v>650.0</v>
      </c>
      <c r="K302" s="5">
        <v>0.0</v>
      </c>
      <c r="L302" s="5">
        <v>0.0</v>
      </c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0" customHeight="1">
      <c r="A303" s="4" t="s">
        <v>602</v>
      </c>
      <c r="B303" s="4" t="s">
        <v>603</v>
      </c>
      <c r="C303" s="4" t="s">
        <v>295</v>
      </c>
      <c r="D303" s="4" t="s">
        <v>15</v>
      </c>
      <c r="E303" s="4">
        <v>0.0</v>
      </c>
      <c r="F303" s="5"/>
      <c r="G303" s="5">
        <v>0.0</v>
      </c>
      <c r="H303" s="6"/>
      <c r="I303" s="4">
        <v>411.53515</v>
      </c>
      <c r="J303" s="4">
        <v>650.0</v>
      </c>
      <c r="K303" s="5">
        <v>0.0</v>
      </c>
      <c r="L303" s="5">
        <v>0.0</v>
      </c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0" customHeight="1">
      <c r="A304" s="4" t="s">
        <v>604</v>
      </c>
      <c r="B304" s="4" t="s">
        <v>605</v>
      </c>
      <c r="C304" s="4" t="s">
        <v>295</v>
      </c>
      <c r="D304" s="4" t="s">
        <v>15</v>
      </c>
      <c r="E304" s="4">
        <v>2.0</v>
      </c>
      <c r="F304" s="5"/>
      <c r="G304" s="5">
        <v>0.0</v>
      </c>
      <c r="H304" s="6"/>
      <c r="I304" s="4">
        <v>411.53515</v>
      </c>
      <c r="J304" s="4">
        <v>650.0</v>
      </c>
      <c r="K304" s="5">
        <v>823.0703</v>
      </c>
      <c r="L304" s="5">
        <v>1300.0</v>
      </c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0" customHeight="1">
      <c r="A305" s="4" t="s">
        <v>606</v>
      </c>
      <c r="B305" s="4" t="s">
        <v>607</v>
      </c>
      <c r="C305" s="4" t="s">
        <v>295</v>
      </c>
      <c r="D305" s="4" t="s">
        <v>15</v>
      </c>
      <c r="E305" s="4">
        <v>0.0</v>
      </c>
      <c r="F305" s="5"/>
      <c r="G305" s="5">
        <v>0.0</v>
      </c>
      <c r="H305" s="6"/>
      <c r="I305" s="4">
        <v>411.53515</v>
      </c>
      <c r="J305" s="4">
        <v>650.0</v>
      </c>
      <c r="K305" s="5">
        <v>0.0</v>
      </c>
      <c r="L305" s="5">
        <v>0.0</v>
      </c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0" customHeight="1">
      <c r="A306" s="4" t="s">
        <v>608</v>
      </c>
      <c r="B306" s="4" t="s">
        <v>609</v>
      </c>
      <c r="C306" s="4" t="s">
        <v>295</v>
      </c>
      <c r="D306" s="4" t="s">
        <v>15</v>
      </c>
      <c r="E306" s="4">
        <v>0.0</v>
      </c>
      <c r="F306" s="5"/>
      <c r="G306" s="5">
        <v>0.0</v>
      </c>
      <c r="H306" s="6"/>
      <c r="I306" s="4">
        <v>411.53515</v>
      </c>
      <c r="J306" s="4">
        <v>650.0</v>
      </c>
      <c r="K306" s="5">
        <v>0.0</v>
      </c>
      <c r="L306" s="5">
        <v>0.0</v>
      </c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0" customHeight="1">
      <c r="A307" s="4" t="s">
        <v>610</v>
      </c>
      <c r="B307" s="4" t="s">
        <v>611</v>
      </c>
      <c r="C307" s="4" t="s">
        <v>295</v>
      </c>
      <c r="D307" s="4" t="s">
        <v>15</v>
      </c>
      <c r="E307" s="4">
        <v>14.0</v>
      </c>
      <c r="F307" s="5"/>
      <c r="G307" s="5">
        <v>0.0</v>
      </c>
      <c r="H307" s="6"/>
      <c r="I307" s="4">
        <v>411.53515</v>
      </c>
      <c r="J307" s="4">
        <v>650.0</v>
      </c>
      <c r="K307" s="5">
        <v>5761.4920999999995</v>
      </c>
      <c r="L307" s="5">
        <v>9100.0</v>
      </c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0" customHeight="1">
      <c r="A308" s="4" t="s">
        <v>612</v>
      </c>
      <c r="B308" s="4" t="s">
        <v>613</v>
      </c>
      <c r="C308" s="4" t="s">
        <v>295</v>
      </c>
      <c r="D308" s="4" t="s">
        <v>15</v>
      </c>
      <c r="E308" s="4">
        <v>15.0</v>
      </c>
      <c r="F308" s="5"/>
      <c r="G308" s="5">
        <v>0.0</v>
      </c>
      <c r="H308" s="6"/>
      <c r="I308" s="4">
        <v>411.53515</v>
      </c>
      <c r="J308" s="4">
        <v>650.0</v>
      </c>
      <c r="K308" s="5">
        <v>6173.02725</v>
      </c>
      <c r="L308" s="5">
        <v>9750.0</v>
      </c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0" customHeight="1">
      <c r="A309" s="4" t="s">
        <v>614</v>
      </c>
      <c r="B309" s="4" t="s">
        <v>615</v>
      </c>
      <c r="C309" s="4" t="s">
        <v>295</v>
      </c>
      <c r="D309" s="4" t="s">
        <v>15</v>
      </c>
      <c r="E309" s="4">
        <v>17.0</v>
      </c>
      <c r="F309" s="5"/>
      <c r="G309" s="5">
        <v>0.0</v>
      </c>
      <c r="H309" s="6"/>
      <c r="I309" s="4">
        <v>411.53515</v>
      </c>
      <c r="J309" s="4">
        <v>650.0</v>
      </c>
      <c r="K309" s="5">
        <v>6996.0975499999995</v>
      </c>
      <c r="L309" s="5">
        <v>11050.0</v>
      </c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0" customHeight="1">
      <c r="A310" s="4" t="s">
        <v>616</v>
      </c>
      <c r="B310" s="4" t="s">
        <v>617</v>
      </c>
      <c r="C310" s="4" t="s">
        <v>295</v>
      </c>
      <c r="D310" s="4" t="s">
        <v>15</v>
      </c>
      <c r="E310" s="4">
        <v>0.0</v>
      </c>
      <c r="F310" s="5"/>
      <c r="G310" s="5">
        <v>0.0</v>
      </c>
      <c r="H310" s="6"/>
      <c r="I310" s="4">
        <v>1132.56975</v>
      </c>
      <c r="J310" s="4">
        <v>1800.0</v>
      </c>
      <c r="K310" s="5">
        <v>0.0</v>
      </c>
      <c r="L310" s="5">
        <v>0.0</v>
      </c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0" customHeight="1">
      <c r="A311" s="4" t="s">
        <v>618</v>
      </c>
      <c r="B311" s="4" t="s">
        <v>619</v>
      </c>
      <c r="C311" s="4" t="s">
        <v>295</v>
      </c>
      <c r="D311" s="4" t="s">
        <v>15</v>
      </c>
      <c r="E311" s="4">
        <v>0.0</v>
      </c>
      <c r="F311" s="5"/>
      <c r="G311" s="5">
        <v>0.0</v>
      </c>
      <c r="H311" s="6"/>
      <c r="I311" s="4">
        <v>1132.56975</v>
      </c>
      <c r="J311" s="4">
        <v>1800.0</v>
      </c>
      <c r="K311" s="5">
        <v>0.0</v>
      </c>
      <c r="L311" s="5">
        <v>0.0</v>
      </c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0" customHeight="1">
      <c r="A312" s="4" t="s">
        <v>620</v>
      </c>
      <c r="B312" s="4" t="s">
        <v>621</v>
      </c>
      <c r="C312" s="4" t="s">
        <v>295</v>
      </c>
      <c r="D312" s="4" t="s">
        <v>15</v>
      </c>
      <c r="E312" s="4">
        <v>0.0</v>
      </c>
      <c r="F312" s="5"/>
      <c r="G312" s="5">
        <v>0.0</v>
      </c>
      <c r="H312" s="6"/>
      <c r="I312" s="4">
        <v>1132.56975</v>
      </c>
      <c r="J312" s="4">
        <v>1800.0</v>
      </c>
      <c r="K312" s="5">
        <v>0.0</v>
      </c>
      <c r="L312" s="5">
        <v>0.0</v>
      </c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0" customHeight="1">
      <c r="A313" s="4" t="s">
        <v>622</v>
      </c>
      <c r="B313" s="4" t="s">
        <v>623</v>
      </c>
      <c r="C313" s="4" t="s">
        <v>292</v>
      </c>
      <c r="D313" s="4" t="s">
        <v>15</v>
      </c>
      <c r="E313" s="4">
        <v>0.0</v>
      </c>
      <c r="F313" s="5"/>
      <c r="G313" s="5">
        <v>0.0</v>
      </c>
      <c r="H313" s="6"/>
      <c r="I313" s="4">
        <v>470.07805</v>
      </c>
      <c r="J313" s="4">
        <v>750.0</v>
      </c>
      <c r="K313" s="5">
        <v>0.0</v>
      </c>
      <c r="L313" s="5">
        <v>0.0</v>
      </c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0" customHeight="1">
      <c r="A314" s="4" t="s">
        <v>624</v>
      </c>
      <c r="B314" s="4" t="s">
        <v>625</v>
      </c>
      <c r="C314" s="4" t="s">
        <v>292</v>
      </c>
      <c r="D314" s="4" t="s">
        <v>15</v>
      </c>
      <c r="E314" s="4">
        <v>0.0</v>
      </c>
      <c r="F314" s="5"/>
      <c r="G314" s="5">
        <v>0.0</v>
      </c>
      <c r="H314" s="6"/>
      <c r="I314" s="4">
        <v>470.07805</v>
      </c>
      <c r="J314" s="4">
        <v>750.0</v>
      </c>
      <c r="K314" s="5">
        <v>0.0</v>
      </c>
      <c r="L314" s="5">
        <v>0.0</v>
      </c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0" customHeight="1">
      <c r="A315" s="4" t="s">
        <v>626</v>
      </c>
      <c r="B315" s="4" t="s">
        <v>627</v>
      </c>
      <c r="C315" s="4" t="s">
        <v>292</v>
      </c>
      <c r="D315" s="4" t="s">
        <v>15</v>
      </c>
      <c r="E315" s="4">
        <v>15.0</v>
      </c>
      <c r="F315" s="5"/>
      <c r="G315" s="5">
        <v>0.0</v>
      </c>
      <c r="H315" s="6"/>
      <c r="I315" s="4">
        <v>45.5674375</v>
      </c>
      <c r="J315" s="4">
        <v>50.0</v>
      </c>
      <c r="K315" s="5">
        <v>683.5115625</v>
      </c>
      <c r="L315" s="5">
        <v>750.0</v>
      </c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0" customHeight="1">
      <c r="A316" s="4" t="s">
        <v>628</v>
      </c>
      <c r="B316" s="4" t="s">
        <v>629</v>
      </c>
      <c r="C316" s="4" t="s">
        <v>292</v>
      </c>
      <c r="D316" s="4" t="s">
        <v>15</v>
      </c>
      <c r="E316" s="4">
        <v>14.0</v>
      </c>
      <c r="F316" s="5"/>
      <c r="G316" s="5">
        <v>0.0</v>
      </c>
      <c r="H316" s="6"/>
      <c r="I316" s="4">
        <v>45.5674375</v>
      </c>
      <c r="J316" s="4">
        <v>50.0</v>
      </c>
      <c r="K316" s="5">
        <v>637.944125</v>
      </c>
      <c r="L316" s="5">
        <v>700.0</v>
      </c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0" customHeight="1">
      <c r="A317" s="4" t="s">
        <v>630</v>
      </c>
      <c r="B317" s="4" t="s">
        <v>631</v>
      </c>
      <c r="C317" s="4" t="s">
        <v>292</v>
      </c>
      <c r="D317" s="4" t="s">
        <v>15</v>
      </c>
      <c r="E317" s="4">
        <v>11.0</v>
      </c>
      <c r="F317" s="5"/>
      <c r="G317" s="5">
        <v>0.0</v>
      </c>
      <c r="H317" s="6"/>
      <c r="I317" s="4">
        <v>644.20395</v>
      </c>
      <c r="J317" s="4">
        <v>1000.0</v>
      </c>
      <c r="K317" s="5">
        <v>7086.24345</v>
      </c>
      <c r="L317" s="5">
        <v>11000.0</v>
      </c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0" customHeight="1">
      <c r="A318" s="4" t="s">
        <v>632</v>
      </c>
      <c r="B318" s="4" t="s">
        <v>633</v>
      </c>
      <c r="C318" s="4" t="s">
        <v>292</v>
      </c>
      <c r="D318" s="4" t="s">
        <v>15</v>
      </c>
      <c r="E318" s="4">
        <v>0.0</v>
      </c>
      <c r="F318" s="5"/>
      <c r="G318" s="5">
        <v>0.0</v>
      </c>
      <c r="H318" s="6"/>
      <c r="I318" s="4">
        <v>644.20395</v>
      </c>
      <c r="J318" s="4">
        <v>1000.0</v>
      </c>
      <c r="K318" s="5">
        <v>0.0</v>
      </c>
      <c r="L318" s="5">
        <v>0.0</v>
      </c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0" customHeight="1">
      <c r="A319" s="4" t="s">
        <v>634</v>
      </c>
      <c r="B319" s="4" t="s">
        <v>635</v>
      </c>
      <c r="C319" s="4" t="s">
        <v>295</v>
      </c>
      <c r="D319" s="4" t="s">
        <v>15</v>
      </c>
      <c r="E319" s="4">
        <v>3.0</v>
      </c>
      <c r="F319" s="5"/>
      <c r="G319" s="5">
        <v>0.0</v>
      </c>
      <c r="H319" s="6"/>
      <c r="I319" s="4">
        <v>534.9857499999999</v>
      </c>
      <c r="J319" s="4">
        <v>850.0</v>
      </c>
      <c r="K319" s="5">
        <v>1604.95725</v>
      </c>
      <c r="L319" s="5">
        <v>2550.0</v>
      </c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0" customHeight="1">
      <c r="A320" s="4" t="s">
        <v>636</v>
      </c>
      <c r="B320" s="4" t="s">
        <v>637</v>
      </c>
      <c r="C320" s="4" t="s">
        <v>295</v>
      </c>
      <c r="D320" s="4" t="s">
        <v>15</v>
      </c>
      <c r="E320" s="4">
        <v>6.0</v>
      </c>
      <c r="F320" s="5"/>
      <c r="G320" s="5">
        <v>0.0</v>
      </c>
      <c r="H320" s="6"/>
      <c r="I320" s="4">
        <v>534.9857499999999</v>
      </c>
      <c r="J320" s="4">
        <v>850.0</v>
      </c>
      <c r="K320" s="5">
        <v>3209.9145</v>
      </c>
      <c r="L320" s="5">
        <v>5100.0</v>
      </c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0" customHeight="1">
      <c r="A321" s="4" t="s">
        <v>638</v>
      </c>
      <c r="B321" s="4" t="s">
        <v>639</v>
      </c>
      <c r="C321" s="4" t="s">
        <v>295</v>
      </c>
      <c r="D321" s="4" t="s">
        <v>15</v>
      </c>
      <c r="E321" s="4">
        <v>0.0</v>
      </c>
      <c r="F321" s="5"/>
      <c r="G321" s="5">
        <v>0.0</v>
      </c>
      <c r="H321" s="6"/>
      <c r="I321" s="4">
        <v>396.94915000000003</v>
      </c>
      <c r="J321" s="4">
        <v>650.0</v>
      </c>
      <c r="K321" s="5">
        <v>0.0</v>
      </c>
      <c r="L321" s="5">
        <v>0.0</v>
      </c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0" customHeight="1">
      <c r="A322" s="4" t="s">
        <v>640</v>
      </c>
      <c r="B322" s="4" t="s">
        <v>641</v>
      </c>
      <c r="C322" s="4" t="s">
        <v>295</v>
      </c>
      <c r="D322" s="4" t="s">
        <v>63</v>
      </c>
      <c r="E322" s="4">
        <v>2.0</v>
      </c>
      <c r="F322" s="5"/>
      <c r="G322" s="5">
        <v>0.0</v>
      </c>
      <c r="H322" s="6"/>
      <c r="I322" s="4">
        <v>657.9169999999999</v>
      </c>
      <c r="J322" s="4">
        <v>1050.0</v>
      </c>
      <c r="K322" s="5">
        <v>1315.8339999999998</v>
      </c>
      <c r="L322" s="5">
        <v>2100.0</v>
      </c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0" customHeight="1">
      <c r="A323" s="4" t="s">
        <v>642</v>
      </c>
      <c r="B323" s="4" t="s">
        <v>643</v>
      </c>
      <c r="C323" s="4" t="s">
        <v>295</v>
      </c>
      <c r="D323" s="4" t="s">
        <v>63</v>
      </c>
      <c r="E323" s="4">
        <v>4.0</v>
      </c>
      <c r="F323" s="5"/>
      <c r="G323" s="5">
        <v>0.0</v>
      </c>
      <c r="H323" s="6"/>
      <c r="I323" s="4">
        <v>657.9169999999999</v>
      </c>
      <c r="J323" s="4">
        <v>1050.0</v>
      </c>
      <c r="K323" s="5">
        <v>2631.6679999999997</v>
      </c>
      <c r="L323" s="5">
        <v>4200.0</v>
      </c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0" customHeight="1">
      <c r="A324" s="4" t="s">
        <v>644</v>
      </c>
      <c r="B324" s="4" t="s">
        <v>645</v>
      </c>
      <c r="C324" s="4" t="s">
        <v>295</v>
      </c>
      <c r="D324" s="4" t="s">
        <v>15</v>
      </c>
      <c r="E324" s="4">
        <v>14.0</v>
      </c>
      <c r="F324" s="5"/>
      <c r="G324" s="5">
        <v>0.0</v>
      </c>
      <c r="H324" s="6"/>
      <c r="I324" s="4">
        <v>168.37791099999998</v>
      </c>
      <c r="J324" s="4">
        <v>300.0</v>
      </c>
      <c r="K324" s="5">
        <v>2357.2907539999997</v>
      </c>
      <c r="L324" s="5">
        <v>4200.0</v>
      </c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0" customHeight="1">
      <c r="A325" s="4" t="s">
        <v>646</v>
      </c>
      <c r="B325" s="4" t="s">
        <v>647</v>
      </c>
      <c r="C325" s="4" t="s">
        <v>295</v>
      </c>
      <c r="D325" s="4" t="s">
        <v>15</v>
      </c>
      <c r="E325" s="4">
        <v>0.0</v>
      </c>
      <c r="F325" s="5"/>
      <c r="G325" s="5">
        <v>0.0</v>
      </c>
      <c r="H325" s="6"/>
      <c r="I325" s="4">
        <v>168.37791099999998</v>
      </c>
      <c r="J325" s="4">
        <v>300.0</v>
      </c>
      <c r="K325" s="5">
        <v>0.0</v>
      </c>
      <c r="L325" s="5">
        <v>0.0</v>
      </c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0" customHeight="1">
      <c r="A326" s="4" t="s">
        <v>648</v>
      </c>
      <c r="B326" s="4" t="s">
        <v>649</v>
      </c>
      <c r="C326" s="4" t="s">
        <v>292</v>
      </c>
      <c r="D326" s="4" t="s">
        <v>15</v>
      </c>
      <c r="E326" s="4">
        <v>12.0</v>
      </c>
      <c r="F326" s="5"/>
      <c r="G326" s="5">
        <v>0.0</v>
      </c>
      <c r="H326" s="6"/>
      <c r="I326" s="4">
        <v>2787.13045</v>
      </c>
      <c r="J326" s="4">
        <v>4400.0</v>
      </c>
      <c r="K326" s="5">
        <v>33445.5654</v>
      </c>
      <c r="L326" s="5">
        <v>52800.0</v>
      </c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0" customHeight="1">
      <c r="A327" s="4" t="s">
        <v>650</v>
      </c>
      <c r="B327" s="4" t="s">
        <v>651</v>
      </c>
      <c r="C327" s="4" t="s">
        <v>292</v>
      </c>
      <c r="D327" s="4" t="s">
        <v>15</v>
      </c>
      <c r="E327" s="4">
        <v>6.0</v>
      </c>
      <c r="F327" s="5"/>
      <c r="G327" s="5">
        <v>0.0</v>
      </c>
      <c r="H327" s="6"/>
      <c r="I327" s="4">
        <v>328.62773666666664</v>
      </c>
      <c r="J327" s="4">
        <v>500.0</v>
      </c>
      <c r="K327" s="5">
        <v>1971.76642</v>
      </c>
      <c r="L327" s="5">
        <v>3000.0</v>
      </c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0" customHeight="1">
      <c r="A328" s="4" t="s">
        <v>652</v>
      </c>
      <c r="B328" s="4" t="s">
        <v>653</v>
      </c>
      <c r="C328" s="4" t="s">
        <v>292</v>
      </c>
      <c r="D328" s="4" t="s">
        <v>15</v>
      </c>
      <c r="E328" s="4">
        <v>24.0</v>
      </c>
      <c r="F328" s="5"/>
      <c r="G328" s="5">
        <v>0.0</v>
      </c>
      <c r="H328" s="6"/>
      <c r="I328" s="4">
        <v>737.7753499999999</v>
      </c>
      <c r="J328" s="4">
        <v>1150.0</v>
      </c>
      <c r="K328" s="5">
        <v>17706.608399999997</v>
      </c>
      <c r="L328" s="5">
        <v>27600.0</v>
      </c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0" customHeight="1">
      <c r="A329" s="4" t="s">
        <v>654</v>
      </c>
      <c r="B329" s="4" t="s">
        <v>655</v>
      </c>
      <c r="C329" s="4" t="s">
        <v>292</v>
      </c>
      <c r="D329" s="4" t="s">
        <v>15</v>
      </c>
      <c r="E329" s="4">
        <v>24.0</v>
      </c>
      <c r="F329" s="5"/>
      <c r="G329" s="5">
        <v>0.0</v>
      </c>
      <c r="H329" s="6"/>
      <c r="I329" s="4">
        <v>737.7753499999999</v>
      </c>
      <c r="J329" s="4">
        <v>1150.0</v>
      </c>
      <c r="K329" s="5">
        <v>17706.608399999997</v>
      </c>
      <c r="L329" s="5">
        <v>27600.0</v>
      </c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0" customHeight="1">
      <c r="A330" s="4" t="s">
        <v>656</v>
      </c>
      <c r="B330" s="4" t="s">
        <v>657</v>
      </c>
      <c r="C330" s="4" t="s">
        <v>292</v>
      </c>
      <c r="D330" s="4" t="s">
        <v>15</v>
      </c>
      <c r="E330" s="4">
        <v>0.0</v>
      </c>
      <c r="F330" s="5"/>
      <c r="G330" s="5">
        <v>0.0</v>
      </c>
      <c r="H330" s="6"/>
      <c r="I330" s="4">
        <v>4181.8724999999995</v>
      </c>
      <c r="J330" s="4">
        <v>6600.0</v>
      </c>
      <c r="K330" s="5">
        <v>0.0</v>
      </c>
      <c r="L330" s="5">
        <v>0.0</v>
      </c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0" customHeight="1">
      <c r="A331" s="4" t="s">
        <v>658</v>
      </c>
      <c r="B331" s="4" t="s">
        <v>659</v>
      </c>
      <c r="C331" s="4" t="s">
        <v>292</v>
      </c>
      <c r="D331" s="4" t="s">
        <v>15</v>
      </c>
      <c r="E331" s="4">
        <v>0.0</v>
      </c>
      <c r="F331" s="5"/>
      <c r="G331" s="5">
        <v>0.0</v>
      </c>
      <c r="H331" s="6"/>
      <c r="I331" s="4">
        <v>2427.71815</v>
      </c>
      <c r="J331" s="4">
        <v>3850.0</v>
      </c>
      <c r="K331" s="5">
        <v>0.0</v>
      </c>
      <c r="L331" s="5">
        <v>0.0</v>
      </c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0" customHeight="1">
      <c r="A332" s="4" t="s">
        <v>660</v>
      </c>
      <c r="B332" s="4" t="s">
        <v>661</v>
      </c>
      <c r="C332" s="4" t="s">
        <v>292</v>
      </c>
      <c r="D332" s="4" t="s">
        <v>15</v>
      </c>
      <c r="E332" s="4">
        <v>6.0</v>
      </c>
      <c r="F332" s="5"/>
      <c r="G332" s="5">
        <v>0.0</v>
      </c>
      <c r="H332" s="6"/>
      <c r="I332" s="4">
        <v>4181.8724999999995</v>
      </c>
      <c r="J332" s="4">
        <v>6600.0</v>
      </c>
      <c r="K332" s="5">
        <v>25091.234999999997</v>
      </c>
      <c r="L332" s="5">
        <v>39600.0</v>
      </c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0" customHeight="1">
      <c r="A333" s="4" t="s">
        <v>662</v>
      </c>
      <c r="B333" s="4" t="s">
        <v>663</v>
      </c>
      <c r="C333" s="4" t="s">
        <v>295</v>
      </c>
      <c r="D333" s="4" t="s">
        <v>15</v>
      </c>
      <c r="E333" s="4">
        <v>12.0</v>
      </c>
      <c r="F333" s="5"/>
      <c r="G333" s="5">
        <v>0.0</v>
      </c>
      <c r="H333" s="6"/>
      <c r="I333" s="4">
        <v>332.500025</v>
      </c>
      <c r="J333" s="4">
        <v>500.0</v>
      </c>
      <c r="K333" s="5">
        <v>3990.0002999999997</v>
      </c>
      <c r="L333" s="5">
        <v>6000.0</v>
      </c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0" customHeight="1">
      <c r="A334" s="4" t="s">
        <v>664</v>
      </c>
      <c r="B334" s="4" t="s">
        <v>665</v>
      </c>
      <c r="C334" s="4" t="s">
        <v>295</v>
      </c>
      <c r="D334" s="4" t="s">
        <v>15</v>
      </c>
      <c r="E334" s="4">
        <v>14.0</v>
      </c>
      <c r="F334" s="5"/>
      <c r="G334" s="5">
        <v>0.0</v>
      </c>
      <c r="H334" s="6"/>
      <c r="I334" s="4">
        <v>332.500025</v>
      </c>
      <c r="J334" s="4">
        <v>500.0</v>
      </c>
      <c r="K334" s="5">
        <v>4655.00035</v>
      </c>
      <c r="L334" s="5">
        <v>7000.0</v>
      </c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0" customHeight="1">
      <c r="A335" s="4" t="s">
        <v>666</v>
      </c>
      <c r="B335" s="4" t="s">
        <v>667</v>
      </c>
      <c r="C335" s="4" t="s">
        <v>295</v>
      </c>
      <c r="D335" s="4" t="s">
        <v>15</v>
      </c>
      <c r="E335" s="4">
        <v>10.0</v>
      </c>
      <c r="F335" s="5"/>
      <c r="G335" s="5">
        <v>0.0</v>
      </c>
      <c r="H335" s="6"/>
      <c r="I335" s="4">
        <v>332.500025</v>
      </c>
      <c r="J335" s="4">
        <v>500.0</v>
      </c>
      <c r="K335" s="5">
        <v>3325.00025</v>
      </c>
      <c r="L335" s="5">
        <v>5000.0</v>
      </c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0" customHeight="1">
      <c r="A336" s="4" t="s">
        <v>668</v>
      </c>
      <c r="B336" s="4" t="s">
        <v>669</v>
      </c>
      <c r="C336" s="4" t="s">
        <v>295</v>
      </c>
      <c r="D336" s="4" t="s">
        <v>15</v>
      </c>
      <c r="E336" s="4">
        <v>12.0</v>
      </c>
      <c r="F336" s="5"/>
      <c r="G336" s="5">
        <v>0.0</v>
      </c>
      <c r="H336" s="6"/>
      <c r="I336" s="4">
        <v>332.500025</v>
      </c>
      <c r="J336" s="4">
        <v>500.0</v>
      </c>
      <c r="K336" s="5">
        <v>3990.0002999999997</v>
      </c>
      <c r="L336" s="5">
        <v>6000.0</v>
      </c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0" customHeight="1">
      <c r="A337" s="4" t="s">
        <v>670</v>
      </c>
      <c r="B337" s="4" t="s">
        <v>671</v>
      </c>
      <c r="C337" s="4" t="s">
        <v>295</v>
      </c>
      <c r="D337" s="4" t="s">
        <v>15</v>
      </c>
      <c r="E337" s="4">
        <v>0.0</v>
      </c>
      <c r="F337" s="5"/>
      <c r="G337" s="5">
        <v>0.0</v>
      </c>
      <c r="H337" s="6"/>
      <c r="I337" s="4">
        <v>397.64898333333326</v>
      </c>
      <c r="J337" s="4">
        <v>650.0</v>
      </c>
      <c r="K337" s="5">
        <v>0.0</v>
      </c>
      <c r="L337" s="5">
        <v>0.0</v>
      </c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0" customHeight="1">
      <c r="A338" s="4" t="s">
        <v>672</v>
      </c>
      <c r="B338" s="4" t="s">
        <v>673</v>
      </c>
      <c r="C338" s="4" t="s">
        <v>295</v>
      </c>
      <c r="D338" s="4" t="s">
        <v>15</v>
      </c>
      <c r="E338" s="4">
        <v>7.0</v>
      </c>
      <c r="F338" s="5"/>
      <c r="G338" s="5">
        <v>0.0</v>
      </c>
      <c r="H338" s="6"/>
      <c r="I338" s="4">
        <v>397.64898333333326</v>
      </c>
      <c r="J338" s="4">
        <v>650.0</v>
      </c>
      <c r="K338" s="5">
        <v>2783.5428833333326</v>
      </c>
      <c r="L338" s="5">
        <v>4550.0</v>
      </c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0" customHeight="1">
      <c r="A339" s="4" t="s">
        <v>674</v>
      </c>
      <c r="B339" s="4" t="s">
        <v>675</v>
      </c>
      <c r="C339" s="4" t="s">
        <v>295</v>
      </c>
      <c r="D339" s="4" t="s">
        <v>15</v>
      </c>
      <c r="E339" s="4">
        <v>0.0</v>
      </c>
      <c r="F339" s="5"/>
      <c r="G339" s="5">
        <v>0.0</v>
      </c>
      <c r="H339" s="6"/>
      <c r="I339" s="4">
        <v>397.64898333333326</v>
      </c>
      <c r="J339" s="4">
        <v>650.0</v>
      </c>
      <c r="K339" s="5">
        <v>0.0</v>
      </c>
      <c r="L339" s="5">
        <v>0.0</v>
      </c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0" customHeight="1">
      <c r="A340" s="4" t="s">
        <v>676</v>
      </c>
      <c r="B340" s="4" t="s">
        <v>677</v>
      </c>
      <c r="C340" s="4" t="s">
        <v>295</v>
      </c>
      <c r="D340" s="4" t="s">
        <v>15</v>
      </c>
      <c r="E340" s="4">
        <v>0.0</v>
      </c>
      <c r="F340" s="5"/>
      <c r="G340" s="5">
        <v>0.0</v>
      </c>
      <c r="H340" s="6"/>
      <c r="I340" s="4">
        <v>397.64898333333326</v>
      </c>
      <c r="J340" s="4">
        <v>650.0</v>
      </c>
      <c r="K340" s="5">
        <v>0.0</v>
      </c>
      <c r="L340" s="5">
        <v>0.0</v>
      </c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0" customHeight="1">
      <c r="A341" s="4" t="s">
        <v>678</v>
      </c>
      <c r="B341" s="4" t="s">
        <v>679</v>
      </c>
      <c r="C341" s="4" t="s">
        <v>295</v>
      </c>
      <c r="D341" s="4" t="s">
        <v>15</v>
      </c>
      <c r="E341" s="4">
        <v>0.0</v>
      </c>
      <c r="F341" s="5"/>
      <c r="G341" s="5">
        <v>0.0</v>
      </c>
      <c r="H341" s="6"/>
      <c r="I341" s="4">
        <v>1225.89805</v>
      </c>
      <c r="J341" s="4">
        <v>1950.0</v>
      </c>
      <c r="K341" s="5">
        <v>0.0</v>
      </c>
      <c r="L341" s="5">
        <v>0.0</v>
      </c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0" customHeight="1">
      <c r="A342" s="4" t="s">
        <v>680</v>
      </c>
      <c r="B342" s="4" t="s">
        <v>681</v>
      </c>
      <c r="C342" s="4" t="s">
        <v>295</v>
      </c>
      <c r="D342" s="4" t="s">
        <v>15</v>
      </c>
      <c r="E342" s="4">
        <v>0.0</v>
      </c>
      <c r="F342" s="5"/>
      <c r="G342" s="5">
        <v>0.0</v>
      </c>
      <c r="H342" s="6"/>
      <c r="I342" s="4">
        <v>1225.89805</v>
      </c>
      <c r="J342" s="4">
        <v>1950.0</v>
      </c>
      <c r="K342" s="5">
        <v>0.0</v>
      </c>
      <c r="L342" s="5">
        <v>0.0</v>
      </c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0" customHeight="1">
      <c r="A343" s="4" t="s">
        <v>682</v>
      </c>
      <c r="B343" s="4" t="s">
        <v>683</v>
      </c>
      <c r="C343" s="4" t="s">
        <v>295</v>
      </c>
      <c r="D343" s="4" t="s">
        <v>15</v>
      </c>
      <c r="E343" s="4">
        <v>0.0</v>
      </c>
      <c r="F343" s="5"/>
      <c r="G343" s="5">
        <v>0.0</v>
      </c>
      <c r="H343" s="6"/>
      <c r="I343" s="4">
        <v>397.64898333333326</v>
      </c>
      <c r="J343" s="4">
        <v>650.0</v>
      </c>
      <c r="K343" s="5">
        <v>0.0</v>
      </c>
      <c r="L343" s="5">
        <v>0.0</v>
      </c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0" customHeight="1">
      <c r="A344" s="4" t="s">
        <v>684</v>
      </c>
      <c r="B344" s="4" t="s">
        <v>685</v>
      </c>
      <c r="C344" s="4" t="s">
        <v>295</v>
      </c>
      <c r="D344" s="4" t="s">
        <v>15</v>
      </c>
      <c r="E344" s="4">
        <v>0.0</v>
      </c>
      <c r="F344" s="5"/>
      <c r="G344" s="5">
        <v>0.0</v>
      </c>
      <c r="H344" s="6"/>
      <c r="I344" s="4">
        <v>397.64898333333326</v>
      </c>
      <c r="J344" s="4">
        <v>650.0</v>
      </c>
      <c r="K344" s="5">
        <v>0.0</v>
      </c>
      <c r="L344" s="5">
        <v>0.0</v>
      </c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0" customHeight="1">
      <c r="A345" s="4" t="s">
        <v>686</v>
      </c>
      <c r="B345" s="4" t="s">
        <v>687</v>
      </c>
      <c r="C345" s="4" t="s">
        <v>295</v>
      </c>
      <c r="D345" s="4" t="s">
        <v>15</v>
      </c>
      <c r="E345" s="4">
        <v>0.0</v>
      </c>
      <c r="F345" s="5"/>
      <c r="G345" s="5">
        <v>0.0</v>
      </c>
      <c r="H345" s="6"/>
      <c r="I345" s="4">
        <v>397.64898333333326</v>
      </c>
      <c r="J345" s="4">
        <v>650.0</v>
      </c>
      <c r="K345" s="5">
        <v>0.0</v>
      </c>
      <c r="L345" s="5">
        <v>0.0</v>
      </c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0" customHeight="1">
      <c r="A346" s="4" t="s">
        <v>688</v>
      </c>
      <c r="B346" s="4" t="s">
        <v>689</v>
      </c>
      <c r="C346" s="4" t="s">
        <v>295</v>
      </c>
      <c r="D346" s="4" t="s">
        <v>63</v>
      </c>
      <c r="E346" s="4">
        <v>4.0</v>
      </c>
      <c r="F346" s="5"/>
      <c r="G346" s="5">
        <v>0.0</v>
      </c>
      <c r="H346" s="6"/>
      <c r="I346" s="4">
        <v>1000.7653499999999</v>
      </c>
      <c r="J346" s="4">
        <v>1600.0</v>
      </c>
      <c r="K346" s="5">
        <v>4003.0613999999996</v>
      </c>
      <c r="L346" s="5">
        <v>6400.0</v>
      </c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0" customHeight="1">
      <c r="A347" s="4" t="s">
        <v>690</v>
      </c>
      <c r="B347" s="4" t="s">
        <v>691</v>
      </c>
      <c r="C347" s="4" t="s">
        <v>295</v>
      </c>
      <c r="D347" s="4" t="s">
        <v>63</v>
      </c>
      <c r="E347" s="4">
        <v>0.0</v>
      </c>
      <c r="F347" s="5"/>
      <c r="G347" s="5">
        <v>0.0</v>
      </c>
      <c r="H347" s="6"/>
      <c r="I347" s="4">
        <v>619.5292999999999</v>
      </c>
      <c r="J347" s="4">
        <v>1000.0</v>
      </c>
      <c r="K347" s="5">
        <v>0.0</v>
      </c>
      <c r="L347" s="5">
        <v>0.0</v>
      </c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0" customHeight="1">
      <c r="A348" s="4" t="s">
        <v>692</v>
      </c>
      <c r="B348" s="4" t="s">
        <v>693</v>
      </c>
      <c r="C348" s="4" t="s">
        <v>295</v>
      </c>
      <c r="D348" s="4" t="s">
        <v>63</v>
      </c>
      <c r="E348" s="4">
        <v>5.0</v>
      </c>
      <c r="F348" s="5"/>
      <c r="G348" s="5">
        <v>0.0</v>
      </c>
      <c r="H348" s="6"/>
      <c r="I348" s="4">
        <v>1000.7653499999999</v>
      </c>
      <c r="J348" s="4">
        <v>1600.0</v>
      </c>
      <c r="K348" s="5">
        <v>5003.826749999999</v>
      </c>
      <c r="L348" s="5">
        <v>8000.0</v>
      </c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0" customHeight="1">
      <c r="A349" s="4" t="s">
        <v>694</v>
      </c>
      <c r="B349" s="4" t="s">
        <v>695</v>
      </c>
      <c r="C349" s="4" t="s">
        <v>295</v>
      </c>
      <c r="D349" s="4" t="s">
        <v>63</v>
      </c>
      <c r="E349" s="4">
        <v>2.0</v>
      </c>
      <c r="F349" s="5"/>
      <c r="G349" s="5">
        <v>0.0</v>
      </c>
      <c r="H349" s="6"/>
      <c r="I349" s="4">
        <v>619.5292999999999</v>
      </c>
      <c r="J349" s="4">
        <v>1000.0</v>
      </c>
      <c r="K349" s="5">
        <v>1239.0585999999998</v>
      </c>
      <c r="L349" s="5">
        <v>2000.0</v>
      </c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0" customHeight="1">
      <c r="A350" s="4" t="s">
        <v>696</v>
      </c>
      <c r="B350" s="4" t="s">
        <v>697</v>
      </c>
      <c r="C350" s="4" t="s">
        <v>292</v>
      </c>
      <c r="D350" s="4" t="s">
        <v>63</v>
      </c>
      <c r="E350" s="4">
        <v>5.0</v>
      </c>
      <c r="F350" s="5"/>
      <c r="G350" s="5">
        <v>0.0</v>
      </c>
      <c r="H350" s="6"/>
      <c r="I350" s="4">
        <v>762.4499999999999</v>
      </c>
      <c r="J350" s="4">
        <v>1200.0</v>
      </c>
      <c r="K350" s="5">
        <v>3812.2499999999995</v>
      </c>
      <c r="L350" s="5">
        <v>6000.0</v>
      </c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0" customHeight="1">
      <c r="A351" s="4" t="s">
        <v>698</v>
      </c>
      <c r="B351" s="4" t="s">
        <v>699</v>
      </c>
      <c r="C351" s="4" t="s">
        <v>292</v>
      </c>
      <c r="D351" s="4" t="s">
        <v>63</v>
      </c>
      <c r="E351" s="4">
        <v>5.0</v>
      </c>
      <c r="F351" s="5"/>
      <c r="G351" s="5">
        <v>0.0</v>
      </c>
      <c r="H351" s="6"/>
      <c r="I351" s="4">
        <v>762.4499999999999</v>
      </c>
      <c r="J351" s="4">
        <v>1200.0</v>
      </c>
      <c r="K351" s="5">
        <v>3812.2499999999995</v>
      </c>
      <c r="L351" s="5">
        <v>6000.0</v>
      </c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0" customHeight="1">
      <c r="A352" s="4" t="s">
        <v>700</v>
      </c>
      <c r="B352" s="4" t="s">
        <v>701</v>
      </c>
      <c r="C352" s="4" t="s">
        <v>292</v>
      </c>
      <c r="D352" s="4" t="s">
        <v>63</v>
      </c>
      <c r="E352" s="4">
        <v>0.0</v>
      </c>
      <c r="F352" s="5"/>
      <c r="G352" s="5">
        <v>0.0</v>
      </c>
      <c r="H352" s="6"/>
      <c r="I352" s="4">
        <v>762.4499999999999</v>
      </c>
      <c r="J352" s="4">
        <v>1200.0</v>
      </c>
      <c r="K352" s="5">
        <v>0.0</v>
      </c>
      <c r="L352" s="5">
        <v>0.0</v>
      </c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0" customHeight="1">
      <c r="A353" s="4" t="s">
        <v>702</v>
      </c>
      <c r="B353" s="4" t="s">
        <v>703</v>
      </c>
      <c r="C353" s="4" t="s">
        <v>292</v>
      </c>
      <c r="D353" s="4" t="s">
        <v>63</v>
      </c>
      <c r="E353" s="4">
        <v>4.0</v>
      </c>
      <c r="F353" s="5"/>
      <c r="G353" s="5">
        <v>0.0</v>
      </c>
      <c r="H353" s="6"/>
      <c r="I353" s="4">
        <v>762.4499999999999</v>
      </c>
      <c r="J353" s="4">
        <v>1200.0</v>
      </c>
      <c r="K353" s="5">
        <v>3049.7999999999997</v>
      </c>
      <c r="L353" s="5">
        <v>4800.0</v>
      </c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0" customHeight="1">
      <c r="A354" s="4" t="s">
        <v>704</v>
      </c>
      <c r="B354" s="4" t="s">
        <v>705</v>
      </c>
      <c r="C354" s="4" t="s">
        <v>292</v>
      </c>
      <c r="D354" s="4" t="s">
        <v>63</v>
      </c>
      <c r="E354" s="4">
        <v>0.0</v>
      </c>
      <c r="F354" s="5"/>
      <c r="G354" s="5">
        <v>0.0</v>
      </c>
      <c r="H354" s="6"/>
      <c r="I354" s="4">
        <v>371.628075</v>
      </c>
      <c r="J354" s="4">
        <v>600.0</v>
      </c>
      <c r="K354" s="5">
        <v>0.0</v>
      </c>
      <c r="L354" s="5">
        <v>0.0</v>
      </c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0" customHeight="1">
      <c r="A355" s="4" t="s">
        <v>706</v>
      </c>
      <c r="B355" s="4" t="s">
        <v>707</v>
      </c>
      <c r="C355" s="4" t="s">
        <v>292</v>
      </c>
      <c r="D355" s="4" t="s">
        <v>63</v>
      </c>
      <c r="E355" s="4">
        <v>6.0</v>
      </c>
      <c r="F355" s="5"/>
      <c r="G355" s="5">
        <v>0.0</v>
      </c>
      <c r="H355" s="6"/>
      <c r="I355" s="4">
        <v>371.628075</v>
      </c>
      <c r="J355" s="4">
        <v>600.0</v>
      </c>
      <c r="K355" s="5">
        <v>2229.76845</v>
      </c>
      <c r="L355" s="5">
        <v>3600.0</v>
      </c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0" customHeight="1">
      <c r="A356" s="4" t="s">
        <v>708</v>
      </c>
      <c r="B356" s="4" t="s">
        <v>709</v>
      </c>
      <c r="C356" s="4" t="s">
        <v>292</v>
      </c>
      <c r="D356" s="4" t="s">
        <v>63</v>
      </c>
      <c r="E356" s="4">
        <v>5.0</v>
      </c>
      <c r="F356" s="5"/>
      <c r="G356" s="5">
        <v>0.0</v>
      </c>
      <c r="H356" s="6"/>
      <c r="I356" s="4">
        <v>371.628075</v>
      </c>
      <c r="J356" s="4">
        <v>600.0</v>
      </c>
      <c r="K356" s="5">
        <v>1858.1403750000002</v>
      </c>
      <c r="L356" s="5">
        <v>3000.0</v>
      </c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0" customHeight="1">
      <c r="A357" s="4" t="s">
        <v>710</v>
      </c>
      <c r="B357" s="4" t="s">
        <v>711</v>
      </c>
      <c r="C357" s="4" t="s">
        <v>292</v>
      </c>
      <c r="D357" s="4" t="s">
        <v>63</v>
      </c>
      <c r="E357" s="4">
        <v>0.0</v>
      </c>
      <c r="F357" s="5"/>
      <c r="G357" s="5">
        <v>0.0</v>
      </c>
      <c r="H357" s="6"/>
      <c r="I357" s="4">
        <v>371.628075</v>
      </c>
      <c r="J357" s="4">
        <v>600.0</v>
      </c>
      <c r="K357" s="5">
        <v>0.0</v>
      </c>
      <c r="L357" s="5">
        <v>0.0</v>
      </c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0" customHeight="1">
      <c r="A358" s="4" t="s">
        <v>712</v>
      </c>
      <c r="B358" s="4" t="s">
        <v>713</v>
      </c>
      <c r="C358" s="4" t="s">
        <v>292</v>
      </c>
      <c r="D358" s="4" t="s">
        <v>63</v>
      </c>
      <c r="E358" s="4">
        <v>6.0</v>
      </c>
      <c r="F358" s="5"/>
      <c r="G358" s="5">
        <v>0.0</v>
      </c>
      <c r="H358" s="6"/>
      <c r="I358" s="4">
        <v>371.628075</v>
      </c>
      <c r="J358" s="4">
        <v>600.0</v>
      </c>
      <c r="K358" s="5">
        <v>2229.76845</v>
      </c>
      <c r="L358" s="5">
        <v>3600.0</v>
      </c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0" customHeight="1">
      <c r="A359" s="4" t="s">
        <v>714</v>
      </c>
      <c r="B359" s="4" t="s">
        <v>715</v>
      </c>
      <c r="C359" s="4" t="s">
        <v>292</v>
      </c>
      <c r="D359" s="4" t="s">
        <v>63</v>
      </c>
      <c r="E359" s="4">
        <v>0.0</v>
      </c>
      <c r="F359" s="5"/>
      <c r="G359" s="5">
        <v>0.0</v>
      </c>
      <c r="H359" s="6"/>
      <c r="I359" s="4">
        <v>371.628075</v>
      </c>
      <c r="J359" s="4">
        <v>600.0</v>
      </c>
      <c r="K359" s="5">
        <v>0.0</v>
      </c>
      <c r="L359" s="5">
        <v>0.0</v>
      </c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0" customHeight="1">
      <c r="A360" s="4" t="s">
        <v>716</v>
      </c>
      <c r="B360" s="4" t="s">
        <v>715</v>
      </c>
      <c r="C360" s="4" t="s">
        <v>292</v>
      </c>
      <c r="D360" s="4" t="s">
        <v>63</v>
      </c>
      <c r="E360" s="4">
        <v>0.0</v>
      </c>
      <c r="F360" s="5"/>
      <c r="G360" s="5">
        <v>0.0</v>
      </c>
      <c r="H360" s="6"/>
      <c r="I360" s="4">
        <v>371.628075</v>
      </c>
      <c r="J360" s="4">
        <v>600.0</v>
      </c>
      <c r="K360" s="5">
        <v>0.0</v>
      </c>
      <c r="L360" s="5">
        <v>0.0</v>
      </c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0" customHeight="1">
      <c r="A361" s="4" t="s">
        <v>717</v>
      </c>
      <c r="B361" s="4" t="s">
        <v>718</v>
      </c>
      <c r="C361" s="4" t="s">
        <v>719</v>
      </c>
      <c r="D361" s="4" t="s">
        <v>15</v>
      </c>
      <c r="E361" s="4">
        <v>0.0</v>
      </c>
      <c r="F361" s="5"/>
      <c r="G361" s="5">
        <v>0.0</v>
      </c>
      <c r="H361" s="6"/>
      <c r="I361" s="4">
        <v>574.1934</v>
      </c>
      <c r="J361" s="4">
        <v>1000.0</v>
      </c>
      <c r="K361" s="5">
        <v>0.0</v>
      </c>
      <c r="L361" s="5">
        <v>0.0</v>
      </c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0" customHeight="1">
      <c r="A362" s="4" t="s">
        <v>720</v>
      </c>
      <c r="B362" s="4" t="s">
        <v>721</v>
      </c>
      <c r="C362" s="4" t="s">
        <v>719</v>
      </c>
      <c r="D362" s="4" t="s">
        <v>15</v>
      </c>
      <c r="E362" s="4">
        <v>0.0</v>
      </c>
      <c r="F362" s="5"/>
      <c r="G362" s="5">
        <v>0.0</v>
      </c>
      <c r="H362" s="6"/>
      <c r="I362" s="4">
        <v>574.1934</v>
      </c>
      <c r="J362" s="4">
        <v>1000.0</v>
      </c>
      <c r="K362" s="5">
        <v>0.0</v>
      </c>
      <c r="L362" s="5">
        <v>0.0</v>
      </c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0" customHeight="1">
      <c r="A363" s="4" t="s">
        <v>722</v>
      </c>
      <c r="B363" s="4" t="s">
        <v>723</v>
      </c>
      <c r="C363" s="4" t="s">
        <v>719</v>
      </c>
      <c r="D363" s="4" t="s">
        <v>15</v>
      </c>
      <c r="E363" s="4">
        <v>0.0</v>
      </c>
      <c r="F363" s="5"/>
      <c r="G363" s="5">
        <v>0.0</v>
      </c>
      <c r="H363" s="6"/>
      <c r="I363" s="4">
        <v>574.1934</v>
      </c>
      <c r="J363" s="4">
        <v>1000.0</v>
      </c>
      <c r="K363" s="5">
        <v>0.0</v>
      </c>
      <c r="L363" s="5">
        <v>0.0</v>
      </c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0" customHeight="1">
      <c r="A364" s="4" t="s">
        <v>724</v>
      </c>
      <c r="B364" s="4" t="s">
        <v>725</v>
      </c>
      <c r="C364" s="4" t="s">
        <v>719</v>
      </c>
      <c r="D364" s="4" t="s">
        <v>15</v>
      </c>
      <c r="E364" s="4">
        <v>0.0</v>
      </c>
      <c r="F364" s="5"/>
      <c r="G364" s="5">
        <v>0.0</v>
      </c>
      <c r="H364" s="6"/>
      <c r="I364" s="4">
        <v>574.1934</v>
      </c>
      <c r="J364" s="4">
        <v>1000.0</v>
      </c>
      <c r="K364" s="5">
        <v>0.0</v>
      </c>
      <c r="L364" s="5">
        <v>0.0</v>
      </c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0" customHeight="1">
      <c r="A365" s="4" t="s">
        <v>726</v>
      </c>
      <c r="B365" s="4" t="s">
        <v>727</v>
      </c>
      <c r="C365" s="4" t="s">
        <v>719</v>
      </c>
      <c r="D365" s="4" t="s">
        <v>15</v>
      </c>
      <c r="E365" s="4">
        <v>0.0</v>
      </c>
      <c r="F365" s="5"/>
      <c r="G365" s="5">
        <v>0.0</v>
      </c>
      <c r="H365" s="6"/>
      <c r="I365" s="4">
        <v>574.1934</v>
      </c>
      <c r="J365" s="4">
        <v>1000.0</v>
      </c>
      <c r="K365" s="5">
        <v>0.0</v>
      </c>
      <c r="L365" s="5">
        <v>0.0</v>
      </c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0" customHeight="1">
      <c r="A366" s="4" t="s">
        <v>728</v>
      </c>
      <c r="B366" s="4" t="s">
        <v>729</v>
      </c>
      <c r="C366" s="4" t="s">
        <v>719</v>
      </c>
      <c r="D366" s="4" t="s">
        <v>15</v>
      </c>
      <c r="E366" s="4">
        <v>0.0</v>
      </c>
      <c r="F366" s="5"/>
      <c r="G366" s="5">
        <v>0.0</v>
      </c>
      <c r="H366" s="6"/>
      <c r="I366" s="4">
        <v>574.1934</v>
      </c>
      <c r="J366" s="4">
        <v>1000.0</v>
      </c>
      <c r="K366" s="5">
        <v>0.0</v>
      </c>
      <c r="L366" s="5">
        <v>0.0</v>
      </c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0" customHeight="1">
      <c r="A367" s="4" t="s">
        <v>730</v>
      </c>
      <c r="B367" s="4" t="s">
        <v>731</v>
      </c>
      <c r="C367" s="4" t="s">
        <v>719</v>
      </c>
      <c r="D367" s="4" t="s">
        <v>15</v>
      </c>
      <c r="E367" s="4">
        <v>0.0</v>
      </c>
      <c r="F367" s="5"/>
      <c r="G367" s="5">
        <v>0.0</v>
      </c>
      <c r="H367" s="6"/>
      <c r="I367" s="4">
        <v>574.1934</v>
      </c>
      <c r="J367" s="4">
        <v>1000.0</v>
      </c>
      <c r="K367" s="5">
        <v>0.0</v>
      </c>
      <c r="L367" s="5">
        <v>0.0</v>
      </c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0" customHeight="1">
      <c r="A368" s="4" t="s">
        <v>732</v>
      </c>
      <c r="B368" s="4" t="s">
        <v>733</v>
      </c>
      <c r="C368" s="4" t="s">
        <v>719</v>
      </c>
      <c r="D368" s="4" t="s">
        <v>15</v>
      </c>
      <c r="E368" s="4">
        <v>0.0</v>
      </c>
      <c r="F368" s="5"/>
      <c r="G368" s="5">
        <v>0.0</v>
      </c>
      <c r="H368" s="6"/>
      <c r="I368" s="4">
        <v>39.609609285714285</v>
      </c>
      <c r="J368" s="4">
        <v>100.0</v>
      </c>
      <c r="K368" s="5">
        <v>0.0</v>
      </c>
      <c r="L368" s="5">
        <v>0.0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0" customHeight="1">
      <c r="A369" s="4" t="s">
        <v>734</v>
      </c>
      <c r="B369" s="4" t="s">
        <v>735</v>
      </c>
      <c r="C369" s="4" t="s">
        <v>719</v>
      </c>
      <c r="D369" s="4" t="s">
        <v>15</v>
      </c>
      <c r="E369" s="4">
        <v>15.0</v>
      </c>
      <c r="F369" s="5"/>
      <c r="G369" s="5">
        <v>0.0</v>
      </c>
      <c r="H369" s="6"/>
      <c r="I369" s="4">
        <v>423.432845</v>
      </c>
      <c r="J369" s="4">
        <v>750.0</v>
      </c>
      <c r="K369" s="5">
        <v>6351.4926749999995</v>
      </c>
      <c r="L369" s="5">
        <v>11250.0</v>
      </c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0" customHeight="1">
      <c r="A370" s="4" t="s">
        <v>736</v>
      </c>
      <c r="B370" s="4" t="s">
        <v>737</v>
      </c>
      <c r="C370" s="4" t="s">
        <v>719</v>
      </c>
      <c r="D370" s="4" t="s">
        <v>15</v>
      </c>
      <c r="E370" s="4">
        <v>20.0</v>
      </c>
      <c r="F370" s="5"/>
      <c r="G370" s="5">
        <v>0.0</v>
      </c>
      <c r="H370" s="6"/>
      <c r="I370" s="4">
        <v>423.432845</v>
      </c>
      <c r="J370" s="4">
        <v>750.0</v>
      </c>
      <c r="K370" s="5">
        <v>8468.6569</v>
      </c>
      <c r="L370" s="5">
        <v>15000.0</v>
      </c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0" customHeight="1">
      <c r="A371" s="4" t="s">
        <v>738</v>
      </c>
      <c r="B371" s="4" t="s">
        <v>739</v>
      </c>
      <c r="C371" s="4" t="s">
        <v>719</v>
      </c>
      <c r="D371" s="4" t="s">
        <v>15</v>
      </c>
      <c r="E371" s="4">
        <v>0.0</v>
      </c>
      <c r="F371" s="5"/>
      <c r="G371" s="5">
        <v>0.0</v>
      </c>
      <c r="H371" s="6"/>
      <c r="I371" s="4">
        <v>423.432845</v>
      </c>
      <c r="J371" s="4">
        <v>750.0</v>
      </c>
      <c r="K371" s="5">
        <v>0.0</v>
      </c>
      <c r="L371" s="5">
        <v>0.0</v>
      </c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0" customHeight="1">
      <c r="A372" s="4" t="s">
        <v>740</v>
      </c>
      <c r="B372" s="4" t="s">
        <v>741</v>
      </c>
      <c r="C372" s="4" t="s">
        <v>719</v>
      </c>
      <c r="D372" s="4" t="s">
        <v>15</v>
      </c>
      <c r="E372" s="4">
        <v>34.0</v>
      </c>
      <c r="F372" s="5"/>
      <c r="G372" s="5">
        <v>0.0</v>
      </c>
      <c r="H372" s="6"/>
      <c r="I372" s="4">
        <v>423.432845</v>
      </c>
      <c r="J372" s="4">
        <v>750.0</v>
      </c>
      <c r="K372" s="5">
        <v>14396.71673</v>
      </c>
      <c r="L372" s="5">
        <v>25500.0</v>
      </c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0" customHeight="1">
      <c r="A373" s="4" t="s">
        <v>742</v>
      </c>
      <c r="B373" s="4" t="s">
        <v>743</v>
      </c>
      <c r="C373" s="4" t="s">
        <v>719</v>
      </c>
      <c r="D373" s="4" t="s">
        <v>15</v>
      </c>
      <c r="E373" s="4">
        <v>53.0</v>
      </c>
      <c r="F373" s="5"/>
      <c r="G373" s="5">
        <v>0.0</v>
      </c>
      <c r="H373" s="6"/>
      <c r="I373" s="4">
        <v>423.432845</v>
      </c>
      <c r="J373" s="4">
        <v>750.0</v>
      </c>
      <c r="K373" s="5">
        <v>22441.940785</v>
      </c>
      <c r="L373" s="5">
        <v>39750.0</v>
      </c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0" customHeight="1">
      <c r="A374" s="4" t="s">
        <v>744</v>
      </c>
      <c r="B374" s="4" t="s">
        <v>745</v>
      </c>
      <c r="C374" s="4" t="s">
        <v>719</v>
      </c>
      <c r="D374" s="4" t="s">
        <v>15</v>
      </c>
      <c r="E374" s="4">
        <v>30.0</v>
      </c>
      <c r="F374" s="5"/>
      <c r="G374" s="5">
        <v>0.0</v>
      </c>
      <c r="H374" s="6"/>
      <c r="I374" s="4">
        <v>423.432845</v>
      </c>
      <c r="J374" s="4">
        <v>750.0</v>
      </c>
      <c r="K374" s="5">
        <v>12702.985349999999</v>
      </c>
      <c r="L374" s="5">
        <v>22500.0</v>
      </c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0" customHeight="1">
      <c r="A375" s="4" t="s">
        <v>746</v>
      </c>
      <c r="B375" s="4" t="s">
        <v>747</v>
      </c>
      <c r="C375" s="4" t="s">
        <v>719</v>
      </c>
      <c r="D375" s="4" t="s">
        <v>15</v>
      </c>
      <c r="E375" s="4">
        <v>0.0</v>
      </c>
      <c r="F375" s="5"/>
      <c r="G375" s="5">
        <v>0.0</v>
      </c>
      <c r="H375" s="6"/>
      <c r="I375" s="4">
        <v>423.432845</v>
      </c>
      <c r="J375" s="4">
        <v>750.0</v>
      </c>
      <c r="K375" s="5">
        <v>0.0</v>
      </c>
      <c r="L375" s="5">
        <v>0.0</v>
      </c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0" customHeight="1">
      <c r="A376" s="4" t="s">
        <v>748</v>
      </c>
      <c r="B376" s="4" t="s">
        <v>749</v>
      </c>
      <c r="C376" s="4" t="s">
        <v>719</v>
      </c>
      <c r="D376" s="4" t="s">
        <v>15</v>
      </c>
      <c r="E376" s="4">
        <v>0.0</v>
      </c>
      <c r="F376" s="5"/>
      <c r="G376" s="5">
        <v>0.0</v>
      </c>
      <c r="H376" s="6"/>
      <c r="I376" s="4">
        <v>507.6813133333333</v>
      </c>
      <c r="J376" s="4">
        <v>900.0</v>
      </c>
      <c r="K376" s="5">
        <v>0.0</v>
      </c>
      <c r="L376" s="5">
        <v>0.0</v>
      </c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0" customHeight="1">
      <c r="A377" s="4" t="s">
        <v>750</v>
      </c>
      <c r="B377" s="4" t="s">
        <v>751</v>
      </c>
      <c r="C377" s="4" t="s">
        <v>719</v>
      </c>
      <c r="D377" s="4" t="s">
        <v>15</v>
      </c>
      <c r="E377" s="4">
        <v>22.0</v>
      </c>
      <c r="F377" s="5"/>
      <c r="G377" s="5">
        <v>0.0</v>
      </c>
      <c r="H377" s="6"/>
      <c r="I377" s="4">
        <v>507.6813133333333</v>
      </c>
      <c r="J377" s="4">
        <v>900.0</v>
      </c>
      <c r="K377" s="5">
        <v>11168.988893333333</v>
      </c>
      <c r="L377" s="5">
        <v>19800.0</v>
      </c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0" customHeight="1">
      <c r="A378" s="4" t="s">
        <v>752</v>
      </c>
      <c r="B378" s="4" t="s">
        <v>753</v>
      </c>
      <c r="C378" s="4" t="s">
        <v>719</v>
      </c>
      <c r="D378" s="4" t="s">
        <v>15</v>
      </c>
      <c r="E378" s="4">
        <v>15.0</v>
      </c>
      <c r="F378" s="5"/>
      <c r="G378" s="5">
        <v>0.0</v>
      </c>
      <c r="H378" s="6"/>
      <c r="I378" s="4">
        <v>507.6813133333333</v>
      </c>
      <c r="J378" s="4">
        <v>900.0</v>
      </c>
      <c r="K378" s="5">
        <v>7615.2197</v>
      </c>
      <c r="L378" s="5">
        <v>13500.0</v>
      </c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0" customHeight="1">
      <c r="A379" s="4" t="s">
        <v>754</v>
      </c>
      <c r="B379" s="4" t="s">
        <v>755</v>
      </c>
      <c r="C379" s="4" t="s">
        <v>719</v>
      </c>
      <c r="D379" s="4" t="s">
        <v>15</v>
      </c>
      <c r="E379" s="4">
        <v>24.0</v>
      </c>
      <c r="F379" s="5"/>
      <c r="G379" s="5">
        <v>0.0</v>
      </c>
      <c r="H379" s="6"/>
      <c r="I379" s="4">
        <v>507.6813133333333</v>
      </c>
      <c r="J379" s="4">
        <v>900.0</v>
      </c>
      <c r="K379" s="5">
        <v>12184.35152</v>
      </c>
      <c r="L379" s="5">
        <v>21600.0</v>
      </c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0" customHeight="1">
      <c r="A380" s="4" t="s">
        <v>756</v>
      </c>
      <c r="B380" s="4" t="s">
        <v>757</v>
      </c>
      <c r="C380" s="4" t="s">
        <v>719</v>
      </c>
      <c r="D380" s="4" t="s">
        <v>15</v>
      </c>
      <c r="E380" s="4">
        <v>14.0</v>
      </c>
      <c r="F380" s="5"/>
      <c r="G380" s="5">
        <v>0.0</v>
      </c>
      <c r="H380" s="6"/>
      <c r="I380" s="4">
        <v>1115.5463916666668</v>
      </c>
      <c r="J380" s="4">
        <v>1950.0</v>
      </c>
      <c r="K380" s="5">
        <v>15617.649483333335</v>
      </c>
      <c r="L380" s="5">
        <v>27300.0</v>
      </c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0" customHeight="1">
      <c r="A381" s="4" t="s">
        <v>758</v>
      </c>
      <c r="B381" s="4" t="s">
        <v>759</v>
      </c>
      <c r="C381" s="4" t="s">
        <v>719</v>
      </c>
      <c r="D381" s="4" t="s">
        <v>15</v>
      </c>
      <c r="E381" s="4">
        <v>3.0</v>
      </c>
      <c r="F381" s="5"/>
      <c r="G381" s="5">
        <v>0.0</v>
      </c>
      <c r="H381" s="6"/>
      <c r="I381" s="4">
        <v>1115.5463916666668</v>
      </c>
      <c r="J381" s="4">
        <v>1950.0</v>
      </c>
      <c r="K381" s="5">
        <v>3346.6391750000003</v>
      </c>
      <c r="L381" s="5">
        <v>5850.0</v>
      </c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0" customHeight="1">
      <c r="A382" s="4" t="s">
        <v>760</v>
      </c>
      <c r="B382" s="4" t="s">
        <v>761</v>
      </c>
      <c r="C382" s="4" t="s">
        <v>719</v>
      </c>
      <c r="D382" s="4" t="s">
        <v>15</v>
      </c>
      <c r="E382" s="4">
        <v>0.0</v>
      </c>
      <c r="F382" s="5"/>
      <c r="G382" s="5">
        <v>0.0</v>
      </c>
      <c r="H382" s="6"/>
      <c r="I382" s="4">
        <v>1115.5463916666668</v>
      </c>
      <c r="J382" s="4">
        <v>1950.0</v>
      </c>
      <c r="K382" s="5">
        <v>0.0</v>
      </c>
      <c r="L382" s="5">
        <v>0.0</v>
      </c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0" customHeight="1">
      <c r="A383" s="4" t="s">
        <v>762</v>
      </c>
      <c r="B383" s="4" t="s">
        <v>763</v>
      </c>
      <c r="C383" s="4" t="s">
        <v>719</v>
      </c>
      <c r="D383" s="4" t="s">
        <v>15</v>
      </c>
      <c r="E383" s="4">
        <v>0.0</v>
      </c>
      <c r="F383" s="5"/>
      <c r="G383" s="5">
        <v>0.0</v>
      </c>
      <c r="H383" s="6"/>
      <c r="I383" s="4">
        <v>1115.5463916666668</v>
      </c>
      <c r="J383" s="4">
        <v>1950.0</v>
      </c>
      <c r="K383" s="5">
        <v>0.0</v>
      </c>
      <c r="L383" s="5">
        <v>0.0</v>
      </c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0" customHeight="1">
      <c r="A384" s="4" t="s">
        <v>764</v>
      </c>
      <c r="B384" s="4" t="s">
        <v>765</v>
      </c>
      <c r="C384" s="4" t="s">
        <v>719</v>
      </c>
      <c r="D384" s="4" t="s">
        <v>15</v>
      </c>
      <c r="E384" s="4">
        <v>24.0</v>
      </c>
      <c r="F384" s="5"/>
      <c r="G384" s="5">
        <v>0.0</v>
      </c>
      <c r="H384" s="6"/>
      <c r="I384" s="4">
        <v>75.53062</v>
      </c>
      <c r="J384" s="4">
        <v>150.0</v>
      </c>
      <c r="K384" s="5">
        <v>1812.73488</v>
      </c>
      <c r="L384" s="5">
        <v>3600.0</v>
      </c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0" customHeight="1">
      <c r="A385" s="4" t="s">
        <v>766</v>
      </c>
      <c r="B385" s="4" t="s">
        <v>767</v>
      </c>
      <c r="C385" s="4" t="s">
        <v>719</v>
      </c>
      <c r="D385" s="4" t="s">
        <v>15</v>
      </c>
      <c r="E385" s="4">
        <v>14.0</v>
      </c>
      <c r="F385" s="5"/>
      <c r="G385" s="5">
        <v>0.0</v>
      </c>
      <c r="H385" s="6"/>
      <c r="I385" s="4">
        <v>75.53062</v>
      </c>
      <c r="J385" s="4">
        <v>150.0</v>
      </c>
      <c r="K385" s="5">
        <v>1057.42868</v>
      </c>
      <c r="L385" s="5">
        <v>2100.0</v>
      </c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0" customHeight="1">
      <c r="A386" s="4" t="s">
        <v>768</v>
      </c>
      <c r="B386" s="4" t="s">
        <v>769</v>
      </c>
      <c r="C386" s="4" t="s">
        <v>719</v>
      </c>
      <c r="D386" s="4" t="s">
        <v>15</v>
      </c>
      <c r="E386" s="4">
        <v>38.0</v>
      </c>
      <c r="F386" s="5"/>
      <c r="G386" s="5">
        <v>0.0</v>
      </c>
      <c r="H386" s="6"/>
      <c r="I386" s="4">
        <v>75.53062</v>
      </c>
      <c r="J386" s="4">
        <v>150.0</v>
      </c>
      <c r="K386" s="5">
        <v>2870.16356</v>
      </c>
      <c r="L386" s="5">
        <v>5700.0</v>
      </c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0" customHeight="1">
      <c r="A387" s="4" t="s">
        <v>770</v>
      </c>
      <c r="B387" s="4" t="s">
        <v>771</v>
      </c>
      <c r="C387" s="4" t="s">
        <v>719</v>
      </c>
      <c r="D387" s="4" t="s">
        <v>15</v>
      </c>
      <c r="E387" s="4">
        <v>3.0</v>
      </c>
      <c r="F387" s="5"/>
      <c r="G387" s="5">
        <v>0.0</v>
      </c>
      <c r="H387" s="6"/>
      <c r="I387" s="4">
        <v>75.53062</v>
      </c>
      <c r="J387" s="4">
        <v>150.0</v>
      </c>
      <c r="K387" s="5">
        <v>226.59186</v>
      </c>
      <c r="L387" s="5">
        <v>450.0</v>
      </c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0" customHeight="1">
      <c r="A388" s="4" t="s">
        <v>772</v>
      </c>
      <c r="B388" s="4" t="s">
        <v>773</v>
      </c>
      <c r="C388" s="4" t="s">
        <v>719</v>
      </c>
      <c r="D388" s="4" t="s">
        <v>15</v>
      </c>
      <c r="E388" s="4">
        <v>0.0</v>
      </c>
      <c r="F388" s="5"/>
      <c r="G388" s="5">
        <v>0.0</v>
      </c>
      <c r="H388" s="6"/>
      <c r="I388" s="4">
        <v>497.1312923076923</v>
      </c>
      <c r="J388" s="4">
        <v>850.0</v>
      </c>
      <c r="K388" s="5">
        <v>0.0</v>
      </c>
      <c r="L388" s="5">
        <v>0.0</v>
      </c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0" customHeight="1">
      <c r="A389" s="4" t="s">
        <v>774</v>
      </c>
      <c r="B389" s="4" t="s">
        <v>775</v>
      </c>
      <c r="C389" s="4" t="s">
        <v>719</v>
      </c>
      <c r="D389" s="4" t="s">
        <v>15</v>
      </c>
      <c r="E389" s="4">
        <v>2.0</v>
      </c>
      <c r="F389" s="5"/>
      <c r="G389" s="5">
        <v>0.0</v>
      </c>
      <c r="H389" s="6"/>
      <c r="I389" s="4">
        <v>4511.3760999999995</v>
      </c>
      <c r="J389" s="4">
        <v>7800.0</v>
      </c>
      <c r="K389" s="5">
        <v>9022.752199999999</v>
      </c>
      <c r="L389" s="5">
        <v>15600.0</v>
      </c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0" customHeight="1">
      <c r="A390" s="4" t="s">
        <v>776</v>
      </c>
      <c r="B390" s="4" t="s">
        <v>777</v>
      </c>
      <c r="C390" s="4" t="s">
        <v>719</v>
      </c>
      <c r="D390" s="4" t="s">
        <v>15</v>
      </c>
      <c r="E390" s="4">
        <v>0.0</v>
      </c>
      <c r="F390" s="5"/>
      <c r="G390" s="5">
        <v>0.0</v>
      </c>
      <c r="H390" s="6"/>
      <c r="I390" s="4">
        <v>922.8064999999999</v>
      </c>
      <c r="J390" s="4">
        <v>1600.0</v>
      </c>
      <c r="K390" s="5">
        <v>0.0</v>
      </c>
      <c r="L390" s="5">
        <v>0.0</v>
      </c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0" customHeight="1">
      <c r="A391" s="4" t="s">
        <v>778</v>
      </c>
      <c r="B391" s="4" t="s">
        <v>779</v>
      </c>
      <c r="C391" s="4" t="s">
        <v>719</v>
      </c>
      <c r="D391" s="4" t="s">
        <v>15</v>
      </c>
      <c r="E391" s="4">
        <v>6.0</v>
      </c>
      <c r="F391" s="5"/>
      <c r="G391" s="5">
        <v>0.0</v>
      </c>
      <c r="H391" s="6"/>
      <c r="I391" s="4">
        <v>922.8064999999999</v>
      </c>
      <c r="J391" s="4">
        <v>1600.0</v>
      </c>
      <c r="K391" s="5">
        <v>5536.839</v>
      </c>
      <c r="L391" s="5">
        <v>9600.0</v>
      </c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0" customHeight="1">
      <c r="A392" s="4" t="s">
        <v>780</v>
      </c>
      <c r="B392" s="4" t="s">
        <v>781</v>
      </c>
      <c r="C392" s="4" t="s">
        <v>719</v>
      </c>
      <c r="D392" s="4" t="s">
        <v>15</v>
      </c>
      <c r="E392" s="4">
        <v>3.0</v>
      </c>
      <c r="F392" s="5"/>
      <c r="G392" s="5">
        <v>0.0</v>
      </c>
      <c r="H392" s="6"/>
      <c r="I392" s="4">
        <v>957.473</v>
      </c>
      <c r="J392" s="4">
        <v>1650.0</v>
      </c>
      <c r="K392" s="5">
        <v>2872.419</v>
      </c>
      <c r="L392" s="5">
        <v>4950.0</v>
      </c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0" customHeight="1">
      <c r="A393" s="4" t="s">
        <v>782</v>
      </c>
      <c r="B393" s="4" t="s">
        <v>783</v>
      </c>
      <c r="C393" s="4" t="s">
        <v>719</v>
      </c>
      <c r="D393" s="4" t="s">
        <v>15</v>
      </c>
      <c r="E393" s="4">
        <v>0.0</v>
      </c>
      <c r="F393" s="5"/>
      <c r="G393" s="5">
        <v>0.0</v>
      </c>
      <c r="H393" s="6"/>
      <c r="I393" s="4">
        <v>2295.5878</v>
      </c>
      <c r="J393" s="4">
        <v>3950.0</v>
      </c>
      <c r="K393" s="5">
        <v>0.0</v>
      </c>
      <c r="L393" s="5">
        <v>0.0</v>
      </c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0" customHeight="1">
      <c r="A394" s="4" t="s">
        <v>784</v>
      </c>
      <c r="B394" s="4" t="s">
        <v>785</v>
      </c>
      <c r="C394" s="4" t="s">
        <v>719</v>
      </c>
      <c r="D394" s="4" t="s">
        <v>15</v>
      </c>
      <c r="E394" s="4">
        <v>0.0</v>
      </c>
      <c r="F394" s="5"/>
      <c r="G394" s="5">
        <v>0.0</v>
      </c>
      <c r="H394" s="6"/>
      <c r="I394" s="4">
        <v>2295.5878</v>
      </c>
      <c r="J394" s="4">
        <v>3950.0</v>
      </c>
      <c r="K394" s="5">
        <v>0.0</v>
      </c>
      <c r="L394" s="5">
        <v>0.0</v>
      </c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0" customHeight="1">
      <c r="A395" s="4" t="s">
        <v>786</v>
      </c>
      <c r="B395" s="4" t="s">
        <v>787</v>
      </c>
      <c r="C395" s="4" t="s">
        <v>719</v>
      </c>
      <c r="D395" s="4" t="s">
        <v>15</v>
      </c>
      <c r="E395" s="4">
        <v>0.0</v>
      </c>
      <c r="F395" s="5"/>
      <c r="G395" s="5">
        <v>0.0</v>
      </c>
      <c r="H395" s="6"/>
      <c r="I395" s="4">
        <v>2295.5878</v>
      </c>
      <c r="J395" s="4">
        <v>3950.0</v>
      </c>
      <c r="K395" s="5">
        <v>0.0</v>
      </c>
      <c r="L395" s="5">
        <v>0.0</v>
      </c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0" customHeight="1">
      <c r="A396" s="4" t="s">
        <v>788</v>
      </c>
      <c r="B396" s="4" t="s">
        <v>789</v>
      </c>
      <c r="C396" s="4" t="s">
        <v>719</v>
      </c>
      <c r="D396" s="4" t="s">
        <v>15</v>
      </c>
      <c r="E396" s="4">
        <v>2.0</v>
      </c>
      <c r="F396" s="5"/>
      <c r="G396" s="5">
        <v>0.0</v>
      </c>
      <c r="H396" s="6"/>
      <c r="I396" s="4">
        <v>1106.3756</v>
      </c>
      <c r="J396" s="4">
        <v>1900.0</v>
      </c>
      <c r="K396" s="5">
        <v>2212.7512</v>
      </c>
      <c r="L396" s="5">
        <v>3800.0</v>
      </c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0" customHeight="1">
      <c r="A397" s="4" t="s">
        <v>790</v>
      </c>
      <c r="B397" s="4" t="s">
        <v>791</v>
      </c>
      <c r="C397" s="4" t="s">
        <v>719</v>
      </c>
      <c r="D397" s="4" t="s">
        <v>15</v>
      </c>
      <c r="E397" s="4">
        <v>0.0</v>
      </c>
      <c r="F397" s="5"/>
      <c r="G397" s="5">
        <v>0.0</v>
      </c>
      <c r="H397" s="6"/>
      <c r="I397" s="4">
        <v>1106.3756</v>
      </c>
      <c r="J397" s="4">
        <v>1900.0</v>
      </c>
      <c r="K397" s="5">
        <v>0.0</v>
      </c>
      <c r="L397" s="5">
        <v>0.0</v>
      </c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0" customHeight="1">
      <c r="A398" s="4" t="s">
        <v>792</v>
      </c>
      <c r="B398" s="4" t="s">
        <v>793</v>
      </c>
      <c r="C398" s="4" t="s">
        <v>719</v>
      </c>
      <c r="D398" s="4" t="s">
        <v>15</v>
      </c>
      <c r="E398" s="4">
        <v>0.0</v>
      </c>
      <c r="F398" s="5"/>
      <c r="G398" s="5">
        <v>0.0</v>
      </c>
      <c r="H398" s="6"/>
      <c r="I398" s="4">
        <v>1106.3756</v>
      </c>
      <c r="J398" s="4">
        <v>1900.0</v>
      </c>
      <c r="K398" s="5">
        <v>0.0</v>
      </c>
      <c r="L398" s="5">
        <v>0.0</v>
      </c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0" customHeight="1">
      <c r="A399" s="4" t="s">
        <v>794</v>
      </c>
      <c r="B399" s="4" t="s">
        <v>795</v>
      </c>
      <c r="C399" s="4" t="s">
        <v>719</v>
      </c>
      <c r="D399" s="4" t="s">
        <v>15</v>
      </c>
      <c r="E399" s="4">
        <v>0.0</v>
      </c>
      <c r="F399" s="5"/>
      <c r="G399" s="5">
        <v>0.0</v>
      </c>
      <c r="H399" s="6"/>
      <c r="I399" s="4">
        <v>1106.3756</v>
      </c>
      <c r="J399" s="4">
        <v>1900.0</v>
      </c>
      <c r="K399" s="5">
        <v>0.0</v>
      </c>
      <c r="L399" s="5">
        <v>0.0</v>
      </c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0" customHeight="1">
      <c r="A400" s="4" t="s">
        <v>796</v>
      </c>
      <c r="B400" s="4" t="s">
        <v>797</v>
      </c>
      <c r="C400" s="4" t="s">
        <v>719</v>
      </c>
      <c r="D400" s="4" t="s">
        <v>15</v>
      </c>
      <c r="E400" s="4">
        <v>0.0</v>
      </c>
      <c r="F400" s="5"/>
      <c r="G400" s="5">
        <v>0.0</v>
      </c>
      <c r="H400" s="6"/>
      <c r="I400" s="4">
        <v>1106.3756</v>
      </c>
      <c r="J400" s="4">
        <v>1900.0</v>
      </c>
      <c r="K400" s="5">
        <v>0.0</v>
      </c>
      <c r="L400" s="5">
        <v>0.0</v>
      </c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0" customHeight="1">
      <c r="A401" s="4" t="s">
        <v>798</v>
      </c>
      <c r="B401" s="4" t="s">
        <v>799</v>
      </c>
      <c r="C401" s="4" t="s">
        <v>719</v>
      </c>
      <c r="D401" s="4" t="s">
        <v>15</v>
      </c>
      <c r="E401" s="4">
        <v>0.0</v>
      </c>
      <c r="F401" s="5"/>
      <c r="G401" s="5">
        <v>0.0</v>
      </c>
      <c r="H401" s="6"/>
      <c r="I401" s="4">
        <v>1106.3756</v>
      </c>
      <c r="J401" s="4">
        <v>1900.0</v>
      </c>
      <c r="K401" s="5">
        <v>0.0</v>
      </c>
      <c r="L401" s="5">
        <v>0.0</v>
      </c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0" customHeight="1">
      <c r="A402" s="4" t="s">
        <v>800</v>
      </c>
      <c r="B402" s="4" t="s">
        <v>801</v>
      </c>
      <c r="C402" s="4" t="s">
        <v>719</v>
      </c>
      <c r="D402" s="4" t="s">
        <v>15</v>
      </c>
      <c r="E402" s="4">
        <v>13.0</v>
      </c>
      <c r="F402" s="5"/>
      <c r="G402" s="5">
        <v>0.0</v>
      </c>
      <c r="H402" s="6"/>
      <c r="I402" s="4">
        <v>2575.1583</v>
      </c>
      <c r="J402" s="4">
        <v>4450.0</v>
      </c>
      <c r="K402" s="5">
        <v>33477.0579</v>
      </c>
      <c r="L402" s="5">
        <v>57850.0</v>
      </c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0" customHeight="1">
      <c r="A403" s="4" t="s">
        <v>802</v>
      </c>
      <c r="B403" s="4" t="s">
        <v>803</v>
      </c>
      <c r="C403" s="4" t="s">
        <v>719</v>
      </c>
      <c r="D403" s="4" t="s">
        <v>15</v>
      </c>
      <c r="E403" s="4">
        <v>10.0</v>
      </c>
      <c r="F403" s="5"/>
      <c r="G403" s="5">
        <v>0.0</v>
      </c>
      <c r="H403" s="6"/>
      <c r="I403" s="4">
        <v>2575.1583</v>
      </c>
      <c r="J403" s="4">
        <v>4450.0</v>
      </c>
      <c r="K403" s="5">
        <v>25751.583</v>
      </c>
      <c r="L403" s="5">
        <v>44500.0</v>
      </c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0" customHeight="1">
      <c r="A404" s="4" t="s">
        <v>804</v>
      </c>
      <c r="B404" s="4" t="s">
        <v>805</v>
      </c>
      <c r="C404" s="4" t="s">
        <v>719</v>
      </c>
      <c r="D404" s="4" t="s">
        <v>15</v>
      </c>
      <c r="E404" s="4">
        <v>1.0</v>
      </c>
      <c r="F404" s="5"/>
      <c r="G404" s="5">
        <v>0.0</v>
      </c>
      <c r="H404" s="6"/>
      <c r="I404" s="4">
        <v>2575.1583</v>
      </c>
      <c r="J404" s="4">
        <v>4450.0</v>
      </c>
      <c r="K404" s="5">
        <v>2575.1583</v>
      </c>
      <c r="L404" s="5">
        <v>4450.0</v>
      </c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0" customHeight="1">
      <c r="A405" s="4" t="s">
        <v>806</v>
      </c>
      <c r="B405" s="4" t="s">
        <v>807</v>
      </c>
      <c r="C405" s="4" t="s">
        <v>719</v>
      </c>
      <c r="D405" s="4" t="s">
        <v>15</v>
      </c>
      <c r="E405" s="4">
        <v>0.0</v>
      </c>
      <c r="F405" s="5"/>
      <c r="G405" s="5">
        <v>0.0</v>
      </c>
      <c r="H405" s="6"/>
      <c r="I405" s="4">
        <v>363.9599333333333</v>
      </c>
      <c r="J405" s="4">
        <v>650.0</v>
      </c>
      <c r="K405" s="5">
        <v>0.0</v>
      </c>
      <c r="L405" s="5">
        <v>0.0</v>
      </c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0" customHeight="1">
      <c r="A406" s="4" t="s">
        <v>808</v>
      </c>
      <c r="B406" s="4" t="s">
        <v>809</v>
      </c>
      <c r="C406" s="4" t="s">
        <v>719</v>
      </c>
      <c r="D406" s="4" t="s">
        <v>15</v>
      </c>
      <c r="E406" s="4">
        <v>0.0</v>
      </c>
      <c r="F406" s="5"/>
      <c r="G406" s="5">
        <v>0.0</v>
      </c>
      <c r="H406" s="6"/>
      <c r="I406" s="4">
        <v>1446.0830999999998</v>
      </c>
      <c r="J406" s="4">
        <v>2500.0</v>
      </c>
      <c r="K406" s="5">
        <v>0.0</v>
      </c>
      <c r="L406" s="5">
        <v>0.0</v>
      </c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0" customHeight="1">
      <c r="A407" s="4" t="s">
        <v>810</v>
      </c>
      <c r="B407" s="4" t="s">
        <v>811</v>
      </c>
      <c r="C407" s="4" t="s">
        <v>719</v>
      </c>
      <c r="D407" s="4" t="s">
        <v>15</v>
      </c>
      <c r="E407" s="4">
        <v>0.0</v>
      </c>
      <c r="F407" s="5"/>
      <c r="G407" s="5">
        <v>0.0</v>
      </c>
      <c r="H407" s="6"/>
      <c r="I407" s="4">
        <v>501.62440625</v>
      </c>
      <c r="J407" s="4">
        <v>850.0</v>
      </c>
      <c r="K407" s="5">
        <v>0.0</v>
      </c>
      <c r="L407" s="5">
        <v>0.0</v>
      </c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0" customHeight="1">
      <c r="A408" s="4" t="s">
        <v>812</v>
      </c>
      <c r="B408" s="4" t="s">
        <v>813</v>
      </c>
      <c r="C408" s="4" t="s">
        <v>719</v>
      </c>
      <c r="D408" s="4" t="s">
        <v>15</v>
      </c>
      <c r="E408" s="4">
        <v>0.0</v>
      </c>
      <c r="F408" s="5"/>
      <c r="G408" s="5">
        <v>0.0</v>
      </c>
      <c r="H408" s="6"/>
      <c r="I408" s="4">
        <v>723.8946</v>
      </c>
      <c r="J408" s="4">
        <v>1250.0</v>
      </c>
      <c r="K408" s="5">
        <v>0.0</v>
      </c>
      <c r="L408" s="5">
        <v>0.0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0" customHeight="1">
      <c r="A409" s="4" t="s">
        <v>814</v>
      </c>
      <c r="B409" s="4" t="s">
        <v>815</v>
      </c>
      <c r="C409" s="4" t="s">
        <v>719</v>
      </c>
      <c r="D409" s="4" t="s">
        <v>15</v>
      </c>
      <c r="E409" s="4">
        <v>0.0</v>
      </c>
      <c r="F409" s="5"/>
      <c r="G409" s="5">
        <v>0.0</v>
      </c>
      <c r="H409" s="6"/>
      <c r="I409" s="4">
        <v>847.7623</v>
      </c>
      <c r="J409" s="4">
        <v>1450.0</v>
      </c>
      <c r="K409" s="5">
        <v>0.0</v>
      </c>
      <c r="L409" s="5">
        <v>0.0</v>
      </c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0" customHeight="1">
      <c r="A410" s="4" t="s">
        <v>816</v>
      </c>
      <c r="B410" s="4" t="s">
        <v>817</v>
      </c>
      <c r="C410" s="4" t="s">
        <v>719</v>
      </c>
      <c r="D410" s="4" t="s">
        <v>15</v>
      </c>
      <c r="E410" s="4">
        <v>0.0</v>
      </c>
      <c r="F410" s="5"/>
      <c r="G410" s="5">
        <v>0.0</v>
      </c>
      <c r="H410" s="6"/>
      <c r="I410" s="4">
        <v>1711.4119</v>
      </c>
      <c r="J410" s="4">
        <v>2950.0</v>
      </c>
      <c r="K410" s="5">
        <v>0.0</v>
      </c>
      <c r="L410" s="5">
        <v>0.0</v>
      </c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0" customHeight="1">
      <c r="A411" s="4" t="s">
        <v>818</v>
      </c>
      <c r="B411" s="4" t="s">
        <v>819</v>
      </c>
      <c r="C411" s="4" t="s">
        <v>719</v>
      </c>
      <c r="D411" s="4" t="s">
        <v>15</v>
      </c>
      <c r="E411" s="4">
        <v>15.0</v>
      </c>
      <c r="F411" s="5"/>
      <c r="G411" s="5">
        <v>0.0</v>
      </c>
      <c r="H411" s="6"/>
      <c r="I411" s="4">
        <v>488.2955</v>
      </c>
      <c r="J411" s="4">
        <v>850.0</v>
      </c>
      <c r="K411" s="5">
        <v>7324.4325</v>
      </c>
      <c r="L411" s="5">
        <v>12750.0</v>
      </c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0" customHeight="1">
      <c r="A412" s="4" t="s">
        <v>820</v>
      </c>
      <c r="B412" s="4" t="s">
        <v>821</v>
      </c>
      <c r="C412" s="4" t="s">
        <v>719</v>
      </c>
      <c r="D412" s="4" t="s">
        <v>15</v>
      </c>
      <c r="E412" s="4">
        <v>0.0</v>
      </c>
      <c r="F412" s="5"/>
      <c r="G412" s="5">
        <v>0.0</v>
      </c>
      <c r="H412" s="6"/>
      <c r="I412" s="4">
        <v>488.2955</v>
      </c>
      <c r="J412" s="4">
        <v>850.0</v>
      </c>
      <c r="K412" s="5">
        <v>0.0</v>
      </c>
      <c r="L412" s="5">
        <v>0.0</v>
      </c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0" customHeight="1">
      <c r="A413" s="4" t="s">
        <v>822</v>
      </c>
      <c r="B413" s="4" t="s">
        <v>823</v>
      </c>
      <c r="C413" s="4" t="s">
        <v>719</v>
      </c>
      <c r="D413" s="4" t="s">
        <v>15</v>
      </c>
      <c r="E413" s="4">
        <v>0.0</v>
      </c>
      <c r="F413" s="5"/>
      <c r="G413" s="5">
        <v>0.0</v>
      </c>
      <c r="H413" s="6"/>
      <c r="I413" s="4">
        <v>1697.4484999999997</v>
      </c>
      <c r="J413" s="4">
        <v>2950.0</v>
      </c>
      <c r="K413" s="5">
        <v>0.0</v>
      </c>
      <c r="L413" s="5">
        <v>0.0</v>
      </c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0" customHeight="1">
      <c r="A414" s="4" t="s">
        <v>824</v>
      </c>
      <c r="B414" s="4" t="s">
        <v>825</v>
      </c>
      <c r="C414" s="4" t="s">
        <v>719</v>
      </c>
      <c r="D414" s="4" t="s">
        <v>15</v>
      </c>
      <c r="E414" s="4">
        <v>0.0</v>
      </c>
      <c r="F414" s="5"/>
      <c r="G414" s="5">
        <v>0.0</v>
      </c>
      <c r="H414" s="6"/>
      <c r="I414" s="4">
        <v>1697.4484999999997</v>
      </c>
      <c r="J414" s="4">
        <v>2950.0</v>
      </c>
      <c r="K414" s="5">
        <v>0.0</v>
      </c>
      <c r="L414" s="5">
        <v>0.0</v>
      </c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0" customHeight="1">
      <c r="A415" s="4" t="s">
        <v>826</v>
      </c>
      <c r="B415" s="4" t="s">
        <v>827</v>
      </c>
      <c r="C415" s="4" t="s">
        <v>719</v>
      </c>
      <c r="D415" s="4" t="s">
        <v>15</v>
      </c>
      <c r="E415" s="4">
        <v>0.0</v>
      </c>
      <c r="F415" s="5"/>
      <c r="G415" s="5">
        <v>0.0</v>
      </c>
      <c r="H415" s="6"/>
      <c r="I415" s="4">
        <v>1697.4484999999997</v>
      </c>
      <c r="J415" s="4">
        <v>2950.0</v>
      </c>
      <c r="K415" s="5">
        <v>0.0</v>
      </c>
      <c r="L415" s="5">
        <v>0.0</v>
      </c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0" customHeight="1">
      <c r="A416" s="4" t="s">
        <v>828</v>
      </c>
      <c r="B416" s="4" t="s">
        <v>829</v>
      </c>
      <c r="C416" s="4" t="s">
        <v>719</v>
      </c>
      <c r="D416" s="4" t="s">
        <v>15</v>
      </c>
      <c r="E416" s="4">
        <v>0.0</v>
      </c>
      <c r="F416" s="5"/>
      <c r="G416" s="5">
        <v>0.0</v>
      </c>
      <c r="H416" s="6"/>
      <c r="I416" s="4">
        <v>1697.4484999999997</v>
      </c>
      <c r="J416" s="4">
        <v>2950.0</v>
      </c>
      <c r="K416" s="5">
        <v>0.0</v>
      </c>
      <c r="L416" s="5">
        <v>0.0</v>
      </c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0" customHeight="1">
      <c r="A417" s="4" t="s">
        <v>830</v>
      </c>
      <c r="B417" s="4" t="s">
        <v>831</v>
      </c>
      <c r="C417" s="4" t="s">
        <v>719</v>
      </c>
      <c r="D417" s="4" t="s">
        <v>15</v>
      </c>
      <c r="E417" s="4">
        <v>5.0</v>
      </c>
      <c r="F417" s="5"/>
      <c r="G417" s="5">
        <v>0.0</v>
      </c>
      <c r="H417" s="6"/>
      <c r="I417" s="4">
        <v>1697.4484999999997</v>
      </c>
      <c r="J417" s="4">
        <v>2950.0</v>
      </c>
      <c r="K417" s="5">
        <v>8487.242499999998</v>
      </c>
      <c r="L417" s="5">
        <v>14750.0</v>
      </c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0" customHeight="1">
      <c r="A418" s="4" t="s">
        <v>832</v>
      </c>
      <c r="B418" s="4" t="s">
        <v>833</v>
      </c>
      <c r="C418" s="4" t="s">
        <v>719</v>
      </c>
      <c r="D418" s="4" t="s">
        <v>15</v>
      </c>
      <c r="E418" s="4">
        <v>0.0</v>
      </c>
      <c r="F418" s="5"/>
      <c r="G418" s="5">
        <v>0.0</v>
      </c>
      <c r="H418" s="6"/>
      <c r="I418" s="4">
        <v>1971.0295</v>
      </c>
      <c r="J418" s="4">
        <v>3400.0</v>
      </c>
      <c r="K418" s="5">
        <v>0.0</v>
      </c>
      <c r="L418" s="5">
        <v>0.0</v>
      </c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0" customHeight="1">
      <c r="A419" s="4" t="s">
        <v>834</v>
      </c>
      <c r="B419" s="4" t="s">
        <v>835</v>
      </c>
      <c r="C419" s="4" t="s">
        <v>719</v>
      </c>
      <c r="D419" s="4" t="s">
        <v>15</v>
      </c>
      <c r="E419" s="4">
        <v>1.0</v>
      </c>
      <c r="F419" s="5"/>
      <c r="G419" s="5">
        <v>0.0</v>
      </c>
      <c r="H419" s="6"/>
      <c r="I419" s="4">
        <v>1971.0295</v>
      </c>
      <c r="J419" s="4">
        <v>3400.0</v>
      </c>
      <c r="K419" s="5">
        <v>1971.0295</v>
      </c>
      <c r="L419" s="5">
        <v>3400.0</v>
      </c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0" customHeight="1">
      <c r="A420" s="4" t="s">
        <v>836</v>
      </c>
      <c r="B420" s="4" t="s">
        <v>837</v>
      </c>
      <c r="C420" s="4" t="s">
        <v>719</v>
      </c>
      <c r="D420" s="4" t="s">
        <v>15</v>
      </c>
      <c r="E420" s="4">
        <v>0.0</v>
      </c>
      <c r="F420" s="5"/>
      <c r="G420" s="5">
        <v>0.0</v>
      </c>
      <c r="H420" s="6"/>
      <c r="I420" s="4">
        <v>3296.8991</v>
      </c>
      <c r="J420" s="4">
        <v>5700.0</v>
      </c>
      <c r="K420" s="5">
        <v>0.0</v>
      </c>
      <c r="L420" s="5">
        <v>0.0</v>
      </c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0" customHeight="1">
      <c r="A421" s="4" t="s">
        <v>838</v>
      </c>
      <c r="B421" s="4" t="s">
        <v>839</v>
      </c>
      <c r="C421" s="4" t="s">
        <v>719</v>
      </c>
      <c r="D421" s="4" t="s">
        <v>15</v>
      </c>
      <c r="E421" s="4">
        <v>0.0</v>
      </c>
      <c r="F421" s="5"/>
      <c r="G421" s="5">
        <v>0.0</v>
      </c>
      <c r="H421" s="6"/>
      <c r="I421" s="4">
        <v>3296.8991</v>
      </c>
      <c r="J421" s="4">
        <v>5700.0</v>
      </c>
      <c r="K421" s="5">
        <v>0.0</v>
      </c>
      <c r="L421" s="5">
        <v>0.0</v>
      </c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0" customHeight="1">
      <c r="A422" s="4" t="s">
        <v>840</v>
      </c>
      <c r="B422" s="4" t="s">
        <v>841</v>
      </c>
      <c r="C422" s="4" t="s">
        <v>719</v>
      </c>
      <c r="D422" s="4" t="s">
        <v>15</v>
      </c>
      <c r="E422" s="4">
        <v>0.0</v>
      </c>
      <c r="F422" s="5"/>
      <c r="G422" s="5">
        <v>0.0</v>
      </c>
      <c r="H422" s="6"/>
      <c r="I422" s="4">
        <v>1028.4637</v>
      </c>
      <c r="J422" s="4">
        <v>1800.0</v>
      </c>
      <c r="K422" s="5">
        <v>0.0</v>
      </c>
      <c r="L422" s="5">
        <v>0.0</v>
      </c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0" customHeight="1">
      <c r="A423" s="4" t="s">
        <v>842</v>
      </c>
      <c r="B423" s="4" t="s">
        <v>843</v>
      </c>
      <c r="C423" s="4" t="s">
        <v>719</v>
      </c>
      <c r="D423" s="4" t="s">
        <v>15</v>
      </c>
      <c r="E423" s="4">
        <v>0.0</v>
      </c>
      <c r="F423" s="5"/>
      <c r="G423" s="5">
        <v>0.0</v>
      </c>
      <c r="H423" s="6"/>
      <c r="I423" s="4">
        <v>1028.4637</v>
      </c>
      <c r="J423" s="4">
        <v>1800.0</v>
      </c>
      <c r="K423" s="5">
        <v>0.0</v>
      </c>
      <c r="L423" s="5">
        <v>0.0</v>
      </c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0" customHeight="1">
      <c r="A424" s="4" t="s">
        <v>844</v>
      </c>
      <c r="B424" s="4" t="s">
        <v>845</v>
      </c>
      <c r="C424" s="4" t="s">
        <v>719</v>
      </c>
      <c r="D424" s="4" t="s">
        <v>15</v>
      </c>
      <c r="E424" s="4">
        <v>0.0</v>
      </c>
      <c r="F424" s="5"/>
      <c r="G424" s="5">
        <v>0.0</v>
      </c>
      <c r="H424" s="6"/>
      <c r="I424" s="4">
        <v>1663.0603</v>
      </c>
      <c r="J424" s="4">
        <v>2850.0</v>
      </c>
      <c r="K424" s="5">
        <v>0.0</v>
      </c>
      <c r="L424" s="5">
        <v>0.0</v>
      </c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0" customHeight="1">
      <c r="A425" s="4" t="s">
        <v>846</v>
      </c>
      <c r="B425" s="4" t="s">
        <v>847</v>
      </c>
      <c r="C425" s="4" t="s">
        <v>719</v>
      </c>
      <c r="D425" s="4" t="s">
        <v>15</v>
      </c>
      <c r="E425" s="4">
        <v>0.0</v>
      </c>
      <c r="F425" s="5"/>
      <c r="G425" s="5">
        <v>0.0</v>
      </c>
      <c r="H425" s="6"/>
      <c r="I425" s="4">
        <v>1663.0603</v>
      </c>
      <c r="J425" s="4">
        <v>2850.0</v>
      </c>
      <c r="K425" s="5">
        <v>0.0</v>
      </c>
      <c r="L425" s="5">
        <v>0.0</v>
      </c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0" customHeight="1">
      <c r="A426" s="4" t="s">
        <v>848</v>
      </c>
      <c r="B426" s="4" t="s">
        <v>849</v>
      </c>
      <c r="C426" s="4" t="s">
        <v>719</v>
      </c>
      <c r="D426" s="4" t="s">
        <v>15</v>
      </c>
      <c r="E426" s="4">
        <v>0.0</v>
      </c>
      <c r="F426" s="5"/>
      <c r="G426" s="5">
        <v>0.0</v>
      </c>
      <c r="H426" s="6"/>
      <c r="I426" s="4">
        <v>1663.0603</v>
      </c>
      <c r="J426" s="4">
        <v>2850.0</v>
      </c>
      <c r="K426" s="5">
        <v>0.0</v>
      </c>
      <c r="L426" s="5">
        <v>0.0</v>
      </c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0" customHeight="1">
      <c r="A427" s="4" t="s">
        <v>850</v>
      </c>
      <c r="B427" s="4" t="s">
        <v>851</v>
      </c>
      <c r="C427" s="4" t="s">
        <v>719</v>
      </c>
      <c r="D427" s="4" t="s">
        <v>15</v>
      </c>
      <c r="E427" s="4">
        <v>4.0</v>
      </c>
      <c r="F427" s="5"/>
      <c r="G427" s="5">
        <v>0.0</v>
      </c>
      <c r="H427" s="6"/>
      <c r="I427" s="4">
        <v>3751.1693999999998</v>
      </c>
      <c r="J427" s="4">
        <v>6500.0</v>
      </c>
      <c r="K427" s="5">
        <v>15004.677599999999</v>
      </c>
      <c r="L427" s="5">
        <v>26000.0</v>
      </c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0" customHeight="1">
      <c r="A428" s="4" t="s">
        <v>852</v>
      </c>
      <c r="B428" s="4" t="s">
        <v>853</v>
      </c>
      <c r="C428" s="4" t="s">
        <v>719</v>
      </c>
      <c r="D428" s="4" t="s">
        <v>15</v>
      </c>
      <c r="E428" s="4">
        <v>9.0</v>
      </c>
      <c r="F428" s="5"/>
      <c r="G428" s="5">
        <v>0.0</v>
      </c>
      <c r="H428" s="6"/>
      <c r="I428" s="4">
        <v>815.4553</v>
      </c>
      <c r="J428" s="4">
        <v>1400.0</v>
      </c>
      <c r="K428" s="5">
        <v>7339.097699999999</v>
      </c>
      <c r="L428" s="5">
        <v>12600.0</v>
      </c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0" customHeight="1">
      <c r="A429" s="4" t="s">
        <v>854</v>
      </c>
      <c r="B429" s="4" t="s">
        <v>855</v>
      </c>
      <c r="C429" s="4" t="s">
        <v>719</v>
      </c>
      <c r="D429" s="4" t="s">
        <v>15</v>
      </c>
      <c r="E429" s="4">
        <v>6.0</v>
      </c>
      <c r="F429" s="5"/>
      <c r="G429" s="5">
        <v>0.0</v>
      </c>
      <c r="H429" s="6"/>
      <c r="I429" s="4">
        <v>2030.8276999999998</v>
      </c>
      <c r="J429" s="4">
        <v>3500.0</v>
      </c>
      <c r="K429" s="5">
        <v>12184.966199999999</v>
      </c>
      <c r="L429" s="5">
        <v>21000.0</v>
      </c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0" customHeight="1">
      <c r="A430" s="4" t="s">
        <v>856</v>
      </c>
      <c r="B430" s="4" t="s">
        <v>857</v>
      </c>
      <c r="C430" s="4" t="s">
        <v>719</v>
      </c>
      <c r="D430" s="4" t="s">
        <v>15</v>
      </c>
      <c r="E430" s="4">
        <v>0.0</v>
      </c>
      <c r="F430" s="5"/>
      <c r="G430" s="5">
        <v>0.0</v>
      </c>
      <c r="H430" s="6"/>
      <c r="I430" s="4">
        <v>815.4553</v>
      </c>
      <c r="J430" s="4">
        <v>1400.0</v>
      </c>
      <c r="K430" s="5">
        <v>0.0</v>
      </c>
      <c r="L430" s="5">
        <v>0.0</v>
      </c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0" customHeight="1">
      <c r="A431" s="4" t="s">
        <v>858</v>
      </c>
      <c r="B431" s="4" t="s">
        <v>859</v>
      </c>
      <c r="C431" s="4" t="s">
        <v>719</v>
      </c>
      <c r="D431" s="4" t="s">
        <v>15</v>
      </c>
      <c r="E431" s="4">
        <v>0.0</v>
      </c>
      <c r="F431" s="5"/>
      <c r="G431" s="5">
        <v>0.0</v>
      </c>
      <c r="H431" s="6"/>
      <c r="I431" s="4">
        <v>4328.3636</v>
      </c>
      <c r="J431" s="4">
        <v>7500.0</v>
      </c>
      <c r="K431" s="5">
        <v>0.0</v>
      </c>
      <c r="L431" s="5">
        <v>0.0</v>
      </c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0" customHeight="1">
      <c r="A432" s="4" t="s">
        <v>860</v>
      </c>
      <c r="B432" s="4" t="s">
        <v>861</v>
      </c>
      <c r="C432" s="4" t="s">
        <v>719</v>
      </c>
      <c r="D432" s="4" t="s">
        <v>63</v>
      </c>
      <c r="E432" s="4">
        <v>1.0</v>
      </c>
      <c r="F432" s="5"/>
      <c r="G432" s="5">
        <v>0.0</v>
      </c>
      <c r="H432" s="6"/>
      <c r="I432" s="4">
        <v>790.3841</v>
      </c>
      <c r="J432" s="4">
        <v>1350.0</v>
      </c>
      <c r="K432" s="5">
        <v>790.3841</v>
      </c>
      <c r="L432" s="5">
        <v>1350.0</v>
      </c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0" customHeight="1">
      <c r="A433" s="4" t="s">
        <v>862</v>
      </c>
      <c r="B433" s="4" t="s">
        <v>863</v>
      </c>
      <c r="C433" s="4" t="s">
        <v>719</v>
      </c>
      <c r="D433" s="4" t="s">
        <v>63</v>
      </c>
      <c r="E433" s="4">
        <v>6.0</v>
      </c>
      <c r="F433" s="5"/>
      <c r="G433" s="5">
        <v>0.0</v>
      </c>
      <c r="H433" s="6"/>
      <c r="I433" s="4">
        <v>575.5364999999999</v>
      </c>
      <c r="J433" s="4">
        <v>1000.0</v>
      </c>
      <c r="K433" s="5">
        <v>3453.2189999999996</v>
      </c>
      <c r="L433" s="5">
        <v>6000.0</v>
      </c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0" customHeight="1">
      <c r="A434" s="4" t="s">
        <v>864</v>
      </c>
      <c r="B434" s="4" t="s">
        <v>865</v>
      </c>
      <c r="C434" s="4" t="s">
        <v>719</v>
      </c>
      <c r="D434" s="4" t="s">
        <v>195</v>
      </c>
      <c r="E434" s="4">
        <v>0.0</v>
      </c>
      <c r="F434" s="5"/>
      <c r="G434" s="5">
        <v>0.0</v>
      </c>
      <c r="H434" s="6"/>
      <c r="I434" s="4">
        <v>239.025</v>
      </c>
      <c r="J434" s="4">
        <v>450.0</v>
      </c>
      <c r="K434" s="5">
        <v>0.0</v>
      </c>
      <c r="L434" s="5">
        <v>0.0</v>
      </c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0" customHeight="1">
      <c r="A435" s="4" t="s">
        <v>866</v>
      </c>
      <c r="B435" s="4" t="s">
        <v>867</v>
      </c>
      <c r="C435" s="4" t="s">
        <v>719</v>
      </c>
      <c r="D435" s="4" t="s">
        <v>195</v>
      </c>
      <c r="E435" s="4">
        <v>0.0</v>
      </c>
      <c r="F435" s="5"/>
      <c r="G435" s="5">
        <v>0.0</v>
      </c>
      <c r="H435" s="6"/>
      <c r="I435" s="4">
        <v>240.9372</v>
      </c>
      <c r="J435" s="4">
        <v>450.0</v>
      </c>
      <c r="K435" s="5">
        <v>0.0</v>
      </c>
      <c r="L435" s="5">
        <v>0.0</v>
      </c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0" customHeight="1">
      <c r="A436" s="4" t="s">
        <v>868</v>
      </c>
      <c r="B436" s="4" t="s">
        <v>869</v>
      </c>
      <c r="C436" s="4" t="s">
        <v>719</v>
      </c>
      <c r="D436" s="4" t="s">
        <v>195</v>
      </c>
      <c r="E436" s="4">
        <v>3.0</v>
      </c>
      <c r="F436" s="5"/>
      <c r="G436" s="5">
        <v>0.0</v>
      </c>
      <c r="H436" s="6"/>
      <c r="I436" s="4">
        <v>1411.2035999999998</v>
      </c>
      <c r="J436" s="4">
        <v>2500.0</v>
      </c>
      <c r="K436" s="5">
        <v>4233.6107999999995</v>
      </c>
      <c r="L436" s="5">
        <v>7500.0</v>
      </c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0" customHeight="1">
      <c r="A437" s="4" t="s">
        <v>870</v>
      </c>
      <c r="B437" s="4" t="s">
        <v>871</v>
      </c>
      <c r="C437" s="4" t="s">
        <v>719</v>
      </c>
      <c r="D437" s="4" t="s">
        <v>195</v>
      </c>
      <c r="E437" s="4">
        <v>5.0</v>
      </c>
      <c r="F437" s="5"/>
      <c r="G437" s="5">
        <v>0.0</v>
      </c>
      <c r="H437" s="6"/>
      <c r="I437" s="4">
        <v>1422.6768</v>
      </c>
      <c r="J437" s="4">
        <v>2500.0</v>
      </c>
      <c r="K437" s="5">
        <v>7113.384</v>
      </c>
      <c r="L437" s="5">
        <v>12500.0</v>
      </c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0" customHeight="1">
      <c r="A438" s="4" t="s">
        <v>872</v>
      </c>
      <c r="B438" s="4" t="s">
        <v>873</v>
      </c>
      <c r="C438" s="4" t="s">
        <v>719</v>
      </c>
      <c r="D438" s="4" t="s">
        <v>63</v>
      </c>
      <c r="E438" s="4">
        <v>6.0</v>
      </c>
      <c r="F438" s="5"/>
      <c r="G438" s="5">
        <v>0.0</v>
      </c>
      <c r="H438" s="6"/>
      <c r="I438" s="4">
        <v>648.6084</v>
      </c>
      <c r="J438" s="4">
        <v>1100.0</v>
      </c>
      <c r="K438" s="5">
        <v>3891.6503999999995</v>
      </c>
      <c r="L438" s="5">
        <v>6600.0</v>
      </c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0" customHeight="1">
      <c r="A439" s="4" t="s">
        <v>874</v>
      </c>
      <c r="B439" s="4" t="s">
        <v>875</v>
      </c>
      <c r="C439" s="4" t="s">
        <v>719</v>
      </c>
      <c r="D439" s="4" t="s">
        <v>63</v>
      </c>
      <c r="E439" s="4">
        <v>0.0</v>
      </c>
      <c r="F439" s="5"/>
      <c r="G439" s="5">
        <v>0.0</v>
      </c>
      <c r="H439" s="6"/>
      <c r="I439" s="4">
        <v>2164.69</v>
      </c>
      <c r="J439" s="4">
        <v>3750.0</v>
      </c>
      <c r="K439" s="5">
        <v>0.0</v>
      </c>
      <c r="L439" s="5">
        <v>0.0</v>
      </c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0" customHeight="1">
      <c r="A440" s="4" t="s">
        <v>876</v>
      </c>
      <c r="B440" s="4" t="s">
        <v>877</v>
      </c>
      <c r="C440" s="4" t="s">
        <v>719</v>
      </c>
      <c r="D440" s="4" t="s">
        <v>63</v>
      </c>
      <c r="E440" s="4">
        <v>0.0</v>
      </c>
      <c r="F440" s="5"/>
      <c r="G440" s="5">
        <v>0.0</v>
      </c>
      <c r="H440" s="6"/>
      <c r="I440" s="4">
        <v>2164.69</v>
      </c>
      <c r="J440" s="4">
        <v>3750.0</v>
      </c>
      <c r="K440" s="5">
        <v>0.0</v>
      </c>
      <c r="L440" s="5">
        <v>0.0</v>
      </c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0" customHeight="1">
      <c r="A441" s="4" t="s">
        <v>878</v>
      </c>
      <c r="B441" s="4" t="s">
        <v>879</v>
      </c>
      <c r="C441" s="4" t="s">
        <v>719</v>
      </c>
      <c r="D441" s="4" t="s">
        <v>63</v>
      </c>
      <c r="E441" s="4">
        <v>6.0</v>
      </c>
      <c r="F441" s="5"/>
      <c r="G441" s="5">
        <v>0.0</v>
      </c>
      <c r="H441" s="6"/>
      <c r="I441" s="4">
        <v>957.8481</v>
      </c>
      <c r="J441" s="4">
        <v>1650.0</v>
      </c>
      <c r="K441" s="5">
        <v>5747.0886</v>
      </c>
      <c r="L441" s="5">
        <v>9900.0</v>
      </c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0" customHeight="1">
      <c r="A442" s="4" t="s">
        <v>880</v>
      </c>
      <c r="B442" s="4" t="s">
        <v>881</v>
      </c>
      <c r="C442" s="4" t="s">
        <v>719</v>
      </c>
      <c r="D442" s="4" t="s">
        <v>63</v>
      </c>
      <c r="E442" s="4">
        <v>4.0</v>
      </c>
      <c r="F442" s="5"/>
      <c r="G442" s="5">
        <v>0.0</v>
      </c>
      <c r="H442" s="6"/>
      <c r="I442" s="4">
        <v>957.8481</v>
      </c>
      <c r="J442" s="4">
        <v>1650.0</v>
      </c>
      <c r="K442" s="5">
        <v>3831.3924</v>
      </c>
      <c r="L442" s="5">
        <v>6600.0</v>
      </c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0" customHeight="1">
      <c r="A443" s="4" t="s">
        <v>882</v>
      </c>
      <c r="B443" s="4" t="s">
        <v>883</v>
      </c>
      <c r="C443" s="4" t="s">
        <v>719</v>
      </c>
      <c r="D443" s="4" t="s">
        <v>63</v>
      </c>
      <c r="E443" s="4">
        <v>6.0</v>
      </c>
      <c r="F443" s="5"/>
      <c r="G443" s="5">
        <v>0.0</v>
      </c>
      <c r="H443" s="6"/>
      <c r="I443" s="4">
        <v>957.8481</v>
      </c>
      <c r="J443" s="4">
        <v>1650.0</v>
      </c>
      <c r="K443" s="5">
        <v>5747.0886</v>
      </c>
      <c r="L443" s="5">
        <v>9900.0</v>
      </c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0" customHeight="1">
      <c r="A444" s="4" t="s">
        <v>884</v>
      </c>
      <c r="B444" s="4" t="s">
        <v>885</v>
      </c>
      <c r="C444" s="4" t="s">
        <v>719</v>
      </c>
      <c r="D444" s="4" t="s">
        <v>63</v>
      </c>
      <c r="E444" s="4">
        <v>4.0</v>
      </c>
      <c r="F444" s="5"/>
      <c r="G444" s="5">
        <v>0.0</v>
      </c>
      <c r="H444" s="6"/>
      <c r="I444" s="4">
        <v>957.8481</v>
      </c>
      <c r="J444" s="4">
        <v>1650.0</v>
      </c>
      <c r="K444" s="5">
        <v>3831.3924</v>
      </c>
      <c r="L444" s="5">
        <v>6600.0</v>
      </c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0" customHeight="1">
      <c r="A445" s="4" t="s">
        <v>886</v>
      </c>
      <c r="B445" s="4" t="s">
        <v>887</v>
      </c>
      <c r="C445" s="4" t="s">
        <v>719</v>
      </c>
      <c r="D445" s="4" t="s">
        <v>63</v>
      </c>
      <c r="E445" s="4">
        <v>5.0</v>
      </c>
      <c r="F445" s="5"/>
      <c r="G445" s="5">
        <v>0.0</v>
      </c>
      <c r="H445" s="6"/>
      <c r="I445" s="4">
        <v>423.9235</v>
      </c>
      <c r="J445" s="4">
        <v>750.0</v>
      </c>
      <c r="K445" s="5">
        <v>2119.6175</v>
      </c>
      <c r="L445" s="5">
        <v>3750.0</v>
      </c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0" customHeight="1">
      <c r="A446" s="4" t="s">
        <v>888</v>
      </c>
      <c r="B446" s="4" t="s">
        <v>889</v>
      </c>
      <c r="C446" s="4" t="s">
        <v>719</v>
      </c>
      <c r="D446" s="4" t="s">
        <v>63</v>
      </c>
      <c r="E446" s="4">
        <v>14.0</v>
      </c>
      <c r="F446" s="5"/>
      <c r="G446" s="5">
        <v>0.0</v>
      </c>
      <c r="H446" s="6"/>
      <c r="I446" s="4">
        <v>911.2751999999999</v>
      </c>
      <c r="J446" s="4">
        <v>1600.0</v>
      </c>
      <c r="K446" s="5">
        <v>12757.852799999999</v>
      </c>
      <c r="L446" s="5">
        <v>22400.0</v>
      </c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0" customHeight="1">
      <c r="A447" s="4" t="s">
        <v>890</v>
      </c>
      <c r="B447" s="4" t="s">
        <v>891</v>
      </c>
      <c r="C447" s="4" t="s">
        <v>719</v>
      </c>
      <c r="D447" s="4" t="s">
        <v>63</v>
      </c>
      <c r="E447" s="4">
        <v>0.0</v>
      </c>
      <c r="F447" s="5"/>
      <c r="G447" s="5">
        <v>0.0</v>
      </c>
      <c r="H447" s="6"/>
      <c r="I447" s="4">
        <v>423.9235</v>
      </c>
      <c r="J447" s="4">
        <v>750.0</v>
      </c>
      <c r="K447" s="5">
        <v>0.0</v>
      </c>
      <c r="L447" s="5">
        <v>0.0</v>
      </c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0" customHeight="1">
      <c r="A448" s="4" t="s">
        <v>892</v>
      </c>
      <c r="B448" s="4" t="s">
        <v>893</v>
      </c>
      <c r="C448" s="4" t="s">
        <v>719</v>
      </c>
      <c r="D448" s="4" t="s">
        <v>15</v>
      </c>
      <c r="E448" s="4">
        <v>10.0</v>
      </c>
      <c r="F448" s="5"/>
      <c r="G448" s="5">
        <v>0.0</v>
      </c>
      <c r="H448" s="6"/>
      <c r="I448" s="4">
        <v>549.824</v>
      </c>
      <c r="J448" s="4">
        <v>950.0</v>
      </c>
      <c r="K448" s="5">
        <v>5498.24</v>
      </c>
      <c r="L448" s="5">
        <v>9500.0</v>
      </c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0" customHeight="1">
      <c r="A449" s="4" t="s">
        <v>894</v>
      </c>
      <c r="B449" s="4" t="s">
        <v>895</v>
      </c>
      <c r="C449" s="4" t="s">
        <v>719</v>
      </c>
      <c r="D449" s="4" t="s">
        <v>15</v>
      </c>
      <c r="E449" s="4">
        <v>0.0</v>
      </c>
      <c r="F449" s="5"/>
      <c r="G449" s="5">
        <v>0.0</v>
      </c>
      <c r="H449" s="6"/>
      <c r="I449" s="4">
        <v>549.824</v>
      </c>
      <c r="J449" s="4">
        <v>950.0</v>
      </c>
      <c r="K449" s="5">
        <v>0.0</v>
      </c>
      <c r="L449" s="5">
        <v>0.0</v>
      </c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0" customHeight="1">
      <c r="A450" s="4" t="s">
        <v>896</v>
      </c>
      <c r="B450" s="4" t="s">
        <v>897</v>
      </c>
      <c r="C450" s="4" t="s">
        <v>719</v>
      </c>
      <c r="D450" s="4" t="s">
        <v>15</v>
      </c>
      <c r="E450" s="4">
        <v>50.0</v>
      </c>
      <c r="F450" s="5"/>
      <c r="G450" s="5">
        <v>0.0</v>
      </c>
      <c r="H450" s="6"/>
      <c r="I450" s="4">
        <v>111.992034</v>
      </c>
      <c r="J450" s="4">
        <v>200.0</v>
      </c>
      <c r="K450" s="5">
        <v>5599.6017</v>
      </c>
      <c r="L450" s="5">
        <v>10000.0</v>
      </c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0" customHeight="1">
      <c r="A451" s="4" t="s">
        <v>898</v>
      </c>
      <c r="B451" s="4" t="s">
        <v>899</v>
      </c>
      <c r="C451" s="4" t="s">
        <v>719</v>
      </c>
      <c r="D451" s="4" t="s">
        <v>63</v>
      </c>
      <c r="E451" s="4">
        <v>37.0</v>
      </c>
      <c r="F451" s="5"/>
      <c r="G451" s="5">
        <v>0.0</v>
      </c>
      <c r="H451" s="6"/>
      <c r="I451" s="4">
        <v>237.08558499999998</v>
      </c>
      <c r="J451" s="4">
        <v>400.0</v>
      </c>
      <c r="K451" s="5">
        <v>8772.166645</v>
      </c>
      <c r="L451" s="5">
        <v>14800.0</v>
      </c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0" customHeight="1">
      <c r="A452" s="4" t="s">
        <v>900</v>
      </c>
      <c r="B452" s="4" t="s">
        <v>901</v>
      </c>
      <c r="C452" s="4" t="s">
        <v>719</v>
      </c>
      <c r="D452" s="4" t="s">
        <v>63</v>
      </c>
      <c r="E452" s="4">
        <v>0.0</v>
      </c>
      <c r="F452" s="5"/>
      <c r="G452" s="5">
        <v>0.0</v>
      </c>
      <c r="H452" s="6"/>
      <c r="I452" s="4">
        <v>237.08558499999998</v>
      </c>
      <c r="J452" s="4">
        <v>400.0</v>
      </c>
      <c r="K452" s="5">
        <v>0.0</v>
      </c>
      <c r="L452" s="5">
        <v>0.0</v>
      </c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0" customHeight="1">
      <c r="A453" s="4" t="s">
        <v>902</v>
      </c>
      <c r="B453" s="4" t="s">
        <v>903</v>
      </c>
      <c r="C453" s="4" t="s">
        <v>719</v>
      </c>
      <c r="D453" s="4" t="s">
        <v>63</v>
      </c>
      <c r="E453" s="4">
        <v>1.0</v>
      </c>
      <c r="F453" s="5"/>
      <c r="G453" s="5">
        <v>0.0</v>
      </c>
      <c r="H453" s="6"/>
      <c r="I453" s="4">
        <v>237.08558499999998</v>
      </c>
      <c r="J453" s="4">
        <v>400.0</v>
      </c>
      <c r="K453" s="5">
        <v>237.08558499999998</v>
      </c>
      <c r="L453" s="5">
        <v>400.0</v>
      </c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0" customHeight="1">
      <c r="A454" s="4" t="s">
        <v>904</v>
      </c>
      <c r="B454" s="4" t="s">
        <v>905</v>
      </c>
      <c r="C454" s="4" t="s">
        <v>719</v>
      </c>
      <c r="D454" s="4" t="s">
        <v>63</v>
      </c>
      <c r="E454" s="4">
        <v>13.0</v>
      </c>
      <c r="F454" s="5"/>
      <c r="G454" s="5">
        <v>0.0</v>
      </c>
      <c r="H454" s="6"/>
      <c r="I454" s="4">
        <v>237.08558499999998</v>
      </c>
      <c r="J454" s="4">
        <v>400.0</v>
      </c>
      <c r="K454" s="5">
        <v>3082.112605</v>
      </c>
      <c r="L454" s="5">
        <v>5200.0</v>
      </c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0" customHeight="1">
      <c r="A455" s="4" t="s">
        <v>906</v>
      </c>
      <c r="B455" s="4" t="s">
        <v>907</v>
      </c>
      <c r="C455" s="4" t="s">
        <v>719</v>
      </c>
      <c r="D455" s="4" t="s">
        <v>63</v>
      </c>
      <c r="E455" s="4">
        <v>0.0</v>
      </c>
      <c r="F455" s="5"/>
      <c r="G455" s="5">
        <v>0.0</v>
      </c>
      <c r="H455" s="6"/>
      <c r="I455" s="4">
        <v>237.08558499999998</v>
      </c>
      <c r="J455" s="4">
        <v>400.0</v>
      </c>
      <c r="K455" s="5">
        <v>0.0</v>
      </c>
      <c r="L455" s="5">
        <v>0.0</v>
      </c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0" customHeight="1">
      <c r="A456" s="4" t="s">
        <v>908</v>
      </c>
      <c r="B456" s="4" t="s">
        <v>909</v>
      </c>
      <c r="C456" s="4" t="s">
        <v>719</v>
      </c>
      <c r="D456" s="4" t="s">
        <v>63</v>
      </c>
      <c r="E456" s="4">
        <v>11.0</v>
      </c>
      <c r="F456" s="5"/>
      <c r="G456" s="5">
        <v>0.0</v>
      </c>
      <c r="H456" s="6"/>
      <c r="I456" s="4">
        <v>237.08558499999998</v>
      </c>
      <c r="J456" s="4">
        <v>400.0</v>
      </c>
      <c r="K456" s="5">
        <v>2607.9414349999997</v>
      </c>
      <c r="L456" s="5">
        <v>4400.0</v>
      </c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0" customHeight="1">
      <c r="A457" s="4" t="s">
        <v>910</v>
      </c>
      <c r="B457" s="4" t="s">
        <v>911</v>
      </c>
      <c r="C457" s="4" t="s">
        <v>719</v>
      </c>
      <c r="D457" s="4" t="s">
        <v>63</v>
      </c>
      <c r="E457" s="4">
        <v>10.0</v>
      </c>
      <c r="F457" s="5"/>
      <c r="G457" s="5">
        <v>0.0</v>
      </c>
      <c r="H457" s="6"/>
      <c r="I457" s="4">
        <v>237.08558499999998</v>
      </c>
      <c r="J457" s="4">
        <v>400.0</v>
      </c>
      <c r="K457" s="5">
        <v>2370.85585</v>
      </c>
      <c r="L457" s="5">
        <v>4000.0</v>
      </c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0" customHeight="1">
      <c r="A458" s="4" t="s">
        <v>912</v>
      </c>
      <c r="B458" s="4" t="s">
        <v>913</v>
      </c>
      <c r="C458" s="4" t="s">
        <v>719</v>
      </c>
      <c r="D458" s="4" t="s">
        <v>63</v>
      </c>
      <c r="E458" s="4">
        <v>1.0</v>
      </c>
      <c r="F458" s="5"/>
      <c r="G458" s="5">
        <v>0.0</v>
      </c>
      <c r="H458" s="6"/>
      <c r="I458" s="4">
        <v>237.08558499999998</v>
      </c>
      <c r="J458" s="4">
        <v>400.0</v>
      </c>
      <c r="K458" s="5">
        <v>237.08558499999998</v>
      </c>
      <c r="L458" s="5">
        <v>400.0</v>
      </c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0" customHeight="1">
      <c r="A459" s="4" t="s">
        <v>914</v>
      </c>
      <c r="B459" s="4" t="s">
        <v>915</v>
      </c>
      <c r="C459" s="4" t="s">
        <v>719</v>
      </c>
      <c r="D459" s="4" t="s">
        <v>63</v>
      </c>
      <c r="E459" s="4">
        <v>30.0</v>
      </c>
      <c r="F459" s="5"/>
      <c r="G459" s="5">
        <v>0.0</v>
      </c>
      <c r="H459" s="6"/>
      <c r="I459" s="4">
        <v>230.595145</v>
      </c>
      <c r="J459" s="4">
        <v>400.0</v>
      </c>
      <c r="K459" s="5">
        <v>6917.85435</v>
      </c>
      <c r="L459" s="5">
        <v>12000.0</v>
      </c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0" customHeight="1">
      <c r="A460" s="4" t="s">
        <v>916</v>
      </c>
      <c r="B460" s="4" t="s">
        <v>917</v>
      </c>
      <c r="C460" s="4" t="s">
        <v>719</v>
      </c>
      <c r="D460" s="4" t="s">
        <v>63</v>
      </c>
      <c r="E460" s="4">
        <v>4.0</v>
      </c>
      <c r="F460" s="5"/>
      <c r="G460" s="5">
        <v>0.0</v>
      </c>
      <c r="H460" s="6"/>
      <c r="I460" s="4">
        <v>230.595145</v>
      </c>
      <c r="J460" s="4">
        <v>400.0</v>
      </c>
      <c r="K460" s="5">
        <v>922.38058</v>
      </c>
      <c r="L460" s="5">
        <v>1600.0</v>
      </c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0" customHeight="1">
      <c r="A461" s="4" t="s">
        <v>918</v>
      </c>
      <c r="B461" s="4" t="s">
        <v>919</v>
      </c>
      <c r="C461" s="4" t="s">
        <v>719</v>
      </c>
      <c r="D461" s="4" t="s">
        <v>63</v>
      </c>
      <c r="E461" s="4">
        <v>0.0</v>
      </c>
      <c r="F461" s="5"/>
      <c r="G461" s="5">
        <v>0.0</v>
      </c>
      <c r="H461" s="6"/>
      <c r="I461" s="4">
        <v>230.595145</v>
      </c>
      <c r="J461" s="4">
        <v>400.0</v>
      </c>
      <c r="K461" s="5">
        <v>0.0</v>
      </c>
      <c r="L461" s="5">
        <v>0.0</v>
      </c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0" customHeight="1">
      <c r="A462" s="4" t="s">
        <v>920</v>
      </c>
      <c r="B462" s="4" t="s">
        <v>921</v>
      </c>
      <c r="C462" s="4" t="s">
        <v>719</v>
      </c>
      <c r="D462" s="4" t="s">
        <v>63</v>
      </c>
      <c r="E462" s="4">
        <v>0.0</v>
      </c>
      <c r="F462" s="5"/>
      <c r="G462" s="5">
        <v>0.0</v>
      </c>
      <c r="H462" s="6"/>
      <c r="I462" s="4">
        <v>230.595145</v>
      </c>
      <c r="J462" s="4">
        <v>400.0</v>
      </c>
      <c r="K462" s="5">
        <v>0.0</v>
      </c>
      <c r="L462" s="5">
        <v>0.0</v>
      </c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0" customHeight="1">
      <c r="A463" s="4" t="s">
        <v>922</v>
      </c>
      <c r="B463" s="4" t="s">
        <v>923</v>
      </c>
      <c r="C463" s="4" t="s">
        <v>719</v>
      </c>
      <c r="D463" s="4" t="s">
        <v>63</v>
      </c>
      <c r="E463" s="4">
        <v>4.0</v>
      </c>
      <c r="F463" s="5"/>
      <c r="G463" s="5">
        <v>0.0</v>
      </c>
      <c r="H463" s="6"/>
      <c r="I463" s="4">
        <v>230.595145</v>
      </c>
      <c r="J463" s="4">
        <v>400.0</v>
      </c>
      <c r="K463" s="5">
        <v>922.38058</v>
      </c>
      <c r="L463" s="5">
        <v>1600.0</v>
      </c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0" customHeight="1">
      <c r="A464" s="4" t="s">
        <v>924</v>
      </c>
      <c r="B464" s="4" t="s">
        <v>925</v>
      </c>
      <c r="C464" s="4" t="s">
        <v>719</v>
      </c>
      <c r="D464" s="4" t="s">
        <v>63</v>
      </c>
      <c r="E464" s="4">
        <v>1.0</v>
      </c>
      <c r="F464" s="5"/>
      <c r="G464" s="5">
        <v>0.0</v>
      </c>
      <c r="H464" s="6"/>
      <c r="I464" s="4">
        <v>230.595145</v>
      </c>
      <c r="J464" s="4">
        <v>400.0</v>
      </c>
      <c r="K464" s="5">
        <v>230.595145</v>
      </c>
      <c r="L464" s="5">
        <v>400.0</v>
      </c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0" customHeight="1">
      <c r="A465" s="4" t="s">
        <v>926</v>
      </c>
      <c r="B465" s="4" t="s">
        <v>927</v>
      </c>
      <c r="C465" s="4" t="s">
        <v>719</v>
      </c>
      <c r="D465" s="4" t="s">
        <v>63</v>
      </c>
      <c r="E465" s="4">
        <v>12.0</v>
      </c>
      <c r="F465" s="5"/>
      <c r="G465" s="5">
        <v>0.0</v>
      </c>
      <c r="H465" s="6"/>
      <c r="I465" s="4">
        <v>230.595145</v>
      </c>
      <c r="J465" s="4">
        <v>400.0</v>
      </c>
      <c r="K465" s="5">
        <v>2767.14174</v>
      </c>
      <c r="L465" s="5">
        <v>4800.0</v>
      </c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0" customHeight="1">
      <c r="A466" s="4" t="s">
        <v>928</v>
      </c>
      <c r="B466" s="4" t="s">
        <v>929</v>
      </c>
      <c r="C466" s="4" t="s">
        <v>719</v>
      </c>
      <c r="D466" s="4" t="s">
        <v>63</v>
      </c>
      <c r="E466" s="4">
        <v>14.0</v>
      </c>
      <c r="F466" s="5"/>
      <c r="G466" s="5">
        <v>0.0</v>
      </c>
      <c r="H466" s="6"/>
      <c r="I466" s="4">
        <v>230.595145</v>
      </c>
      <c r="J466" s="4">
        <v>400.0</v>
      </c>
      <c r="K466" s="5">
        <v>3228.33203</v>
      </c>
      <c r="L466" s="5">
        <v>5600.0</v>
      </c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0" customHeight="1">
      <c r="A467" s="4" t="s">
        <v>930</v>
      </c>
      <c r="B467" s="4" t="s">
        <v>931</v>
      </c>
      <c r="C467" s="4" t="s">
        <v>719</v>
      </c>
      <c r="D467" s="4" t="s">
        <v>63</v>
      </c>
      <c r="E467" s="4">
        <v>15.0</v>
      </c>
      <c r="F467" s="5"/>
      <c r="G467" s="5">
        <v>0.0</v>
      </c>
      <c r="H467" s="6"/>
      <c r="I467" s="4">
        <v>230.595145</v>
      </c>
      <c r="J467" s="4">
        <v>400.0</v>
      </c>
      <c r="K467" s="5">
        <v>3458.927175</v>
      </c>
      <c r="L467" s="5">
        <v>6000.0</v>
      </c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0" customHeight="1">
      <c r="A468" s="4" t="s">
        <v>932</v>
      </c>
      <c r="B468" s="4" t="s">
        <v>933</v>
      </c>
      <c r="C468" s="4" t="s">
        <v>719</v>
      </c>
      <c r="D468" s="4" t="s">
        <v>63</v>
      </c>
      <c r="E468" s="4">
        <v>0.0</v>
      </c>
      <c r="F468" s="5"/>
      <c r="G468" s="5">
        <v>0.0</v>
      </c>
      <c r="H468" s="6"/>
      <c r="I468" s="4">
        <v>230.595145</v>
      </c>
      <c r="J468" s="4">
        <v>400.0</v>
      </c>
      <c r="K468" s="5">
        <v>0.0</v>
      </c>
      <c r="L468" s="5">
        <v>0.0</v>
      </c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0" customHeight="1">
      <c r="A469" s="4" t="s">
        <v>934</v>
      </c>
      <c r="B469" s="4" t="s">
        <v>935</v>
      </c>
      <c r="C469" s="4" t="s">
        <v>719</v>
      </c>
      <c r="D469" s="4" t="s">
        <v>15</v>
      </c>
      <c r="E469" s="4">
        <v>2.0</v>
      </c>
      <c r="F469" s="5"/>
      <c r="G469" s="5">
        <v>0.0</v>
      </c>
      <c r="H469" s="6"/>
      <c r="I469" s="4">
        <v>2096.1555999999996</v>
      </c>
      <c r="J469" s="4">
        <v>3600.0</v>
      </c>
      <c r="K469" s="5">
        <v>4192.311199999999</v>
      </c>
      <c r="L469" s="5">
        <v>7200.0</v>
      </c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0" customHeight="1">
      <c r="A470" s="4" t="s">
        <v>936</v>
      </c>
      <c r="B470" s="4" t="s">
        <v>937</v>
      </c>
      <c r="C470" s="4" t="s">
        <v>719</v>
      </c>
      <c r="D470" s="4" t="s">
        <v>15</v>
      </c>
      <c r="E470" s="4">
        <v>0.0</v>
      </c>
      <c r="F470" s="5"/>
      <c r="G470" s="5">
        <v>0.0</v>
      </c>
      <c r="H470" s="6"/>
      <c r="I470" s="4">
        <v>2096.1555999999996</v>
      </c>
      <c r="J470" s="4">
        <v>3600.0</v>
      </c>
      <c r="K470" s="5">
        <v>0.0</v>
      </c>
      <c r="L470" s="5">
        <v>0.0</v>
      </c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0" customHeight="1">
      <c r="A471" s="4" t="s">
        <v>938</v>
      </c>
      <c r="B471" s="4" t="s">
        <v>939</v>
      </c>
      <c r="C471" s="4" t="s">
        <v>719</v>
      </c>
      <c r="D471" s="4" t="s">
        <v>15</v>
      </c>
      <c r="E471" s="4">
        <v>19.0</v>
      </c>
      <c r="F471" s="5"/>
      <c r="G471" s="5">
        <v>0.0</v>
      </c>
      <c r="H471" s="6"/>
      <c r="I471" s="4">
        <v>500.52860000000004</v>
      </c>
      <c r="J471" s="4">
        <v>850.0</v>
      </c>
      <c r="K471" s="5">
        <v>9510.0434</v>
      </c>
      <c r="L471" s="5">
        <v>16150.0</v>
      </c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0" customHeight="1">
      <c r="A472" s="4" t="s">
        <v>940</v>
      </c>
      <c r="B472" s="4" t="s">
        <v>941</v>
      </c>
      <c r="C472" s="4" t="s">
        <v>719</v>
      </c>
      <c r="D472" s="4" t="s">
        <v>15</v>
      </c>
      <c r="E472" s="4">
        <v>11.0</v>
      </c>
      <c r="F472" s="5"/>
      <c r="G472" s="5">
        <v>0.0</v>
      </c>
      <c r="H472" s="6"/>
      <c r="I472" s="4">
        <v>449.87497499999995</v>
      </c>
      <c r="J472" s="4">
        <v>800.0</v>
      </c>
      <c r="K472" s="5">
        <v>4948.624725</v>
      </c>
      <c r="L472" s="5">
        <v>8800.0</v>
      </c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0" customHeight="1">
      <c r="A473" s="4" t="s">
        <v>942</v>
      </c>
      <c r="B473" s="4" t="s">
        <v>943</v>
      </c>
      <c r="C473" s="4" t="s">
        <v>719</v>
      </c>
      <c r="D473" s="4" t="s">
        <v>15</v>
      </c>
      <c r="E473" s="4">
        <v>20.0</v>
      </c>
      <c r="F473" s="5"/>
      <c r="G473" s="5">
        <v>0.0</v>
      </c>
      <c r="H473" s="6"/>
      <c r="I473" s="4">
        <v>449.87497499999995</v>
      </c>
      <c r="J473" s="4">
        <v>800.0</v>
      </c>
      <c r="K473" s="5">
        <v>8997.499499999998</v>
      </c>
      <c r="L473" s="5">
        <v>16000.0</v>
      </c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0" customHeight="1">
      <c r="A474" s="4" t="s">
        <v>944</v>
      </c>
      <c r="B474" s="4" t="s">
        <v>945</v>
      </c>
      <c r="C474" s="4" t="s">
        <v>719</v>
      </c>
      <c r="D474" s="4" t="s">
        <v>15</v>
      </c>
      <c r="E474" s="4">
        <v>2.0</v>
      </c>
      <c r="F474" s="5"/>
      <c r="G474" s="5">
        <v>0.0</v>
      </c>
      <c r="H474" s="6"/>
      <c r="I474" s="4">
        <v>524.3333333333334</v>
      </c>
      <c r="J474" s="4">
        <v>900.0</v>
      </c>
      <c r="K474" s="5">
        <v>1048.6666666666667</v>
      </c>
      <c r="L474" s="5">
        <v>1800.0</v>
      </c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0" customHeight="1">
      <c r="A475" s="4" t="s">
        <v>946</v>
      </c>
      <c r="B475" s="4" t="s">
        <v>947</v>
      </c>
      <c r="C475" s="4" t="s">
        <v>719</v>
      </c>
      <c r="D475" s="4" t="s">
        <v>15</v>
      </c>
      <c r="E475" s="4">
        <v>0.0</v>
      </c>
      <c r="F475" s="5"/>
      <c r="G475" s="5">
        <v>0.0</v>
      </c>
      <c r="H475" s="6"/>
      <c r="I475" s="4">
        <v>524.3333333333334</v>
      </c>
      <c r="J475" s="4">
        <v>900.0</v>
      </c>
      <c r="K475" s="5">
        <v>0.0</v>
      </c>
      <c r="L475" s="5">
        <v>0.0</v>
      </c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0" customHeight="1">
      <c r="A476" s="4" t="s">
        <v>948</v>
      </c>
      <c r="B476" s="4" t="s">
        <v>949</v>
      </c>
      <c r="C476" s="4" t="s">
        <v>719</v>
      </c>
      <c r="D476" s="4" t="s">
        <v>15</v>
      </c>
      <c r="E476" s="4">
        <v>8.0</v>
      </c>
      <c r="F476" s="5"/>
      <c r="G476" s="5">
        <v>0.0</v>
      </c>
      <c r="H476" s="6"/>
      <c r="I476" s="4">
        <v>442.3860833333333</v>
      </c>
      <c r="J476" s="4">
        <v>750.0</v>
      </c>
      <c r="K476" s="5">
        <v>3539.0886666666665</v>
      </c>
      <c r="L476" s="5">
        <v>6000.0</v>
      </c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0" customHeight="1">
      <c r="A477" s="4" t="s">
        <v>950</v>
      </c>
      <c r="B477" s="4" t="s">
        <v>951</v>
      </c>
      <c r="C477" s="4" t="s">
        <v>719</v>
      </c>
      <c r="D477" s="4" t="s">
        <v>15</v>
      </c>
      <c r="E477" s="4">
        <v>0.0</v>
      </c>
      <c r="F477" s="5"/>
      <c r="G477" s="5">
        <v>0.0</v>
      </c>
      <c r="H477" s="6"/>
      <c r="I477" s="4">
        <v>442.3860833333333</v>
      </c>
      <c r="J477" s="4">
        <v>750.0</v>
      </c>
      <c r="K477" s="5">
        <v>0.0</v>
      </c>
      <c r="L477" s="5">
        <v>0.0</v>
      </c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0" customHeight="1">
      <c r="A478" s="4" t="s">
        <v>952</v>
      </c>
      <c r="B478" s="4" t="s">
        <v>953</v>
      </c>
      <c r="C478" s="4" t="s">
        <v>719</v>
      </c>
      <c r="D478" s="4" t="s">
        <v>15</v>
      </c>
      <c r="E478" s="4">
        <v>11.0</v>
      </c>
      <c r="F478" s="5"/>
      <c r="G478" s="5">
        <v>0.0</v>
      </c>
      <c r="H478" s="6"/>
      <c r="I478" s="4">
        <v>442.3860833333333</v>
      </c>
      <c r="J478" s="4">
        <v>750.0</v>
      </c>
      <c r="K478" s="5">
        <v>4866.246916666667</v>
      </c>
      <c r="L478" s="5">
        <v>8250.0</v>
      </c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0" customHeight="1">
      <c r="A479" s="4" t="s">
        <v>954</v>
      </c>
      <c r="B479" s="4" t="s">
        <v>955</v>
      </c>
      <c r="C479" s="4" t="s">
        <v>719</v>
      </c>
      <c r="D479" s="4" t="s">
        <v>15</v>
      </c>
      <c r="E479" s="4">
        <v>6.0</v>
      </c>
      <c r="F479" s="5"/>
      <c r="G479" s="5">
        <v>0.0</v>
      </c>
      <c r="H479" s="6"/>
      <c r="I479" s="4">
        <v>442.3860833333333</v>
      </c>
      <c r="J479" s="4">
        <v>750.0</v>
      </c>
      <c r="K479" s="5">
        <v>2654.3165</v>
      </c>
      <c r="L479" s="5">
        <v>4500.0</v>
      </c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0" customHeight="1">
      <c r="A480" s="4" t="s">
        <v>956</v>
      </c>
      <c r="B480" s="4" t="s">
        <v>957</v>
      </c>
      <c r="C480" s="4" t="s">
        <v>719</v>
      </c>
      <c r="D480" s="4" t="s">
        <v>15</v>
      </c>
      <c r="E480" s="4">
        <v>11.0</v>
      </c>
      <c r="F480" s="5"/>
      <c r="G480" s="5">
        <v>0.0</v>
      </c>
      <c r="H480" s="6"/>
      <c r="I480" s="4">
        <v>442.3860833333333</v>
      </c>
      <c r="J480" s="4">
        <v>750.0</v>
      </c>
      <c r="K480" s="5">
        <v>4866.246916666667</v>
      </c>
      <c r="L480" s="5">
        <v>8250.0</v>
      </c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0" customHeight="1">
      <c r="A481" s="4" t="s">
        <v>958</v>
      </c>
      <c r="B481" s="4" t="s">
        <v>959</v>
      </c>
      <c r="C481" s="4" t="s">
        <v>719</v>
      </c>
      <c r="D481" s="4" t="s">
        <v>15</v>
      </c>
      <c r="E481" s="4">
        <v>9.0</v>
      </c>
      <c r="F481" s="5"/>
      <c r="G481" s="5">
        <v>0.0</v>
      </c>
      <c r="H481" s="6"/>
      <c r="I481" s="4">
        <v>442.3860833333333</v>
      </c>
      <c r="J481" s="4">
        <v>750.0</v>
      </c>
      <c r="K481" s="5">
        <v>3981.47475</v>
      </c>
      <c r="L481" s="5">
        <v>6750.0</v>
      </c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0" customHeight="1">
      <c r="A482" s="4" t="s">
        <v>960</v>
      </c>
      <c r="B482" s="4" t="s">
        <v>961</v>
      </c>
      <c r="C482" s="4" t="s">
        <v>719</v>
      </c>
      <c r="D482" s="4" t="s">
        <v>15</v>
      </c>
      <c r="E482" s="4">
        <v>0.0</v>
      </c>
      <c r="F482" s="5"/>
      <c r="G482" s="5">
        <v>0.0</v>
      </c>
      <c r="H482" s="6"/>
      <c r="I482" s="4">
        <v>442.3860833333333</v>
      </c>
      <c r="J482" s="4">
        <v>750.0</v>
      </c>
      <c r="K482" s="5">
        <v>0.0</v>
      </c>
      <c r="L482" s="5">
        <v>0.0</v>
      </c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0" customHeight="1">
      <c r="A483" s="4" t="s">
        <v>962</v>
      </c>
      <c r="B483" s="4" t="s">
        <v>963</v>
      </c>
      <c r="C483" s="4" t="s">
        <v>719</v>
      </c>
      <c r="D483" s="4" t="s">
        <v>15</v>
      </c>
      <c r="E483" s="4">
        <v>0.0</v>
      </c>
      <c r="F483" s="5"/>
      <c r="G483" s="5">
        <v>0.0</v>
      </c>
      <c r="H483" s="6"/>
      <c r="I483" s="4">
        <v>442.3860833333333</v>
      </c>
      <c r="J483" s="4">
        <v>750.0</v>
      </c>
      <c r="K483" s="5">
        <v>0.0</v>
      </c>
      <c r="L483" s="5">
        <v>0.0</v>
      </c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0" customHeight="1">
      <c r="A484" s="4" t="s">
        <v>964</v>
      </c>
      <c r="B484" s="4" t="s">
        <v>965</v>
      </c>
      <c r="C484" s="4" t="s">
        <v>719</v>
      </c>
      <c r="D484" s="4" t="s">
        <v>15</v>
      </c>
      <c r="E484" s="4">
        <v>0.0</v>
      </c>
      <c r="F484" s="5"/>
      <c r="G484" s="5">
        <v>0.0</v>
      </c>
      <c r="H484" s="6"/>
      <c r="I484" s="4">
        <v>442.3860833333333</v>
      </c>
      <c r="J484" s="4">
        <v>750.0</v>
      </c>
      <c r="K484" s="5">
        <v>0.0</v>
      </c>
      <c r="L484" s="5">
        <v>0.0</v>
      </c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0" customHeight="1">
      <c r="A485" s="4" t="s">
        <v>966</v>
      </c>
      <c r="B485" s="4" t="s">
        <v>967</v>
      </c>
      <c r="C485" s="4" t="s">
        <v>968</v>
      </c>
      <c r="D485" s="4" t="s">
        <v>63</v>
      </c>
      <c r="E485" s="4">
        <v>28.0</v>
      </c>
      <c r="F485" s="5"/>
      <c r="G485" s="5">
        <v>0.0</v>
      </c>
      <c r="H485" s="6"/>
      <c r="I485" s="4">
        <v>548.43</v>
      </c>
      <c r="J485" s="4">
        <v>800.0</v>
      </c>
      <c r="K485" s="5">
        <v>15356.039999999999</v>
      </c>
      <c r="L485" s="5">
        <v>22400.0</v>
      </c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0" customHeight="1">
      <c r="A486" s="4" t="s">
        <v>969</v>
      </c>
      <c r="B486" s="4" t="s">
        <v>970</v>
      </c>
      <c r="C486" s="4" t="s">
        <v>968</v>
      </c>
      <c r="D486" s="4" t="s">
        <v>63</v>
      </c>
      <c r="E486" s="4">
        <v>3.0</v>
      </c>
      <c r="F486" s="5"/>
      <c r="G486" s="5">
        <v>0.0</v>
      </c>
      <c r="H486" s="6"/>
      <c r="I486" s="4">
        <v>548.43</v>
      </c>
      <c r="J486" s="4">
        <v>800.0</v>
      </c>
      <c r="K486" s="5">
        <v>1645.29</v>
      </c>
      <c r="L486" s="5">
        <v>2400.0</v>
      </c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0" customHeight="1">
      <c r="A487" s="4" t="s">
        <v>971</v>
      </c>
      <c r="B487" s="4" t="s">
        <v>972</v>
      </c>
      <c r="C487" s="4" t="s">
        <v>968</v>
      </c>
      <c r="D487" s="4" t="s">
        <v>63</v>
      </c>
      <c r="E487" s="4">
        <v>20.0</v>
      </c>
      <c r="F487" s="5"/>
      <c r="G487" s="5">
        <v>0.0</v>
      </c>
      <c r="H487" s="6"/>
      <c r="I487" s="4">
        <v>548.43</v>
      </c>
      <c r="J487" s="4">
        <v>800.0</v>
      </c>
      <c r="K487" s="5">
        <v>10968.599999999999</v>
      </c>
      <c r="L487" s="5">
        <v>16000.0</v>
      </c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0" customHeight="1">
      <c r="A488" s="4" t="s">
        <v>973</v>
      </c>
      <c r="B488" s="4" t="s">
        <v>974</v>
      </c>
      <c r="C488" s="4" t="s">
        <v>968</v>
      </c>
      <c r="D488" s="4" t="s">
        <v>63</v>
      </c>
      <c r="E488" s="4">
        <v>2.0</v>
      </c>
      <c r="F488" s="5"/>
      <c r="G488" s="5">
        <v>0.0</v>
      </c>
      <c r="H488" s="6"/>
      <c r="I488" s="4">
        <v>564.32</v>
      </c>
      <c r="J488" s="4">
        <v>800.0</v>
      </c>
      <c r="K488" s="5">
        <v>1128.64</v>
      </c>
      <c r="L488" s="5">
        <v>1600.0</v>
      </c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0" customHeight="1">
      <c r="A489" s="4" t="s">
        <v>975</v>
      </c>
      <c r="B489" s="4" t="s">
        <v>976</v>
      </c>
      <c r="C489" s="4" t="s">
        <v>968</v>
      </c>
      <c r="D489" s="4" t="s">
        <v>63</v>
      </c>
      <c r="E489" s="4">
        <v>0.0</v>
      </c>
      <c r="F489" s="5"/>
      <c r="G489" s="5">
        <v>0.0</v>
      </c>
      <c r="H489" s="6"/>
      <c r="I489" s="4">
        <v>564.32</v>
      </c>
      <c r="J489" s="4">
        <v>800.0</v>
      </c>
      <c r="K489" s="5">
        <v>0.0</v>
      </c>
      <c r="L489" s="5">
        <v>0.0</v>
      </c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0" customHeight="1">
      <c r="A490" s="4" t="s">
        <v>977</v>
      </c>
      <c r="B490" s="4" t="s">
        <v>978</v>
      </c>
      <c r="C490" s="4" t="s">
        <v>968</v>
      </c>
      <c r="D490" s="4" t="s">
        <v>63</v>
      </c>
      <c r="E490" s="4">
        <v>4.0</v>
      </c>
      <c r="F490" s="5"/>
      <c r="G490" s="5">
        <v>0.0</v>
      </c>
      <c r="H490" s="6"/>
      <c r="I490" s="4">
        <v>482.65</v>
      </c>
      <c r="J490" s="4">
        <v>700.0</v>
      </c>
      <c r="K490" s="5">
        <v>1930.6</v>
      </c>
      <c r="L490" s="5">
        <v>2800.0</v>
      </c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0" customHeight="1">
      <c r="A491" s="4" t="s">
        <v>979</v>
      </c>
      <c r="B491" s="4" t="s">
        <v>980</v>
      </c>
      <c r="C491" s="4" t="s">
        <v>968</v>
      </c>
      <c r="D491" s="4" t="s">
        <v>63</v>
      </c>
      <c r="E491" s="4">
        <v>0.0</v>
      </c>
      <c r="F491" s="5"/>
      <c r="G491" s="5">
        <v>0.0</v>
      </c>
      <c r="H491" s="6"/>
      <c r="I491" s="4">
        <v>384.42</v>
      </c>
      <c r="J491" s="4">
        <v>550.0</v>
      </c>
      <c r="K491" s="5">
        <v>0.0</v>
      </c>
      <c r="L491" s="5">
        <v>0.0</v>
      </c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0" customHeight="1">
      <c r="A492" s="4" t="s">
        <v>981</v>
      </c>
      <c r="B492" s="4" t="s">
        <v>982</v>
      </c>
      <c r="C492" s="4" t="s">
        <v>968</v>
      </c>
      <c r="D492" s="4" t="s">
        <v>63</v>
      </c>
      <c r="E492" s="4">
        <v>4.0</v>
      </c>
      <c r="F492" s="5"/>
      <c r="G492" s="5">
        <v>0.0</v>
      </c>
      <c r="H492" s="6"/>
      <c r="I492" s="4">
        <v>392.63</v>
      </c>
      <c r="J492" s="4">
        <v>550.0</v>
      </c>
      <c r="K492" s="5">
        <v>1570.52</v>
      </c>
      <c r="L492" s="5">
        <v>2200.0</v>
      </c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0" customHeight="1">
      <c r="A493" s="4" t="s">
        <v>983</v>
      </c>
      <c r="B493" s="4" t="s">
        <v>984</v>
      </c>
      <c r="C493" s="4" t="s">
        <v>968</v>
      </c>
      <c r="D493" s="4" t="s">
        <v>63</v>
      </c>
      <c r="E493" s="4">
        <v>2.0</v>
      </c>
      <c r="F493" s="5"/>
      <c r="G493" s="5">
        <v>0.0</v>
      </c>
      <c r="H493" s="6"/>
      <c r="I493" s="4">
        <v>695.77</v>
      </c>
      <c r="J493" s="4">
        <v>1000.0</v>
      </c>
      <c r="K493" s="5">
        <v>1391.54</v>
      </c>
      <c r="L493" s="5">
        <v>2000.0</v>
      </c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0" customHeight="1">
      <c r="A494" s="4" t="s">
        <v>985</v>
      </c>
      <c r="B494" s="4" t="s">
        <v>986</v>
      </c>
      <c r="C494" s="4" t="s">
        <v>968</v>
      </c>
      <c r="D494" s="4" t="s">
        <v>63</v>
      </c>
      <c r="E494" s="4">
        <v>0.0</v>
      </c>
      <c r="F494" s="5"/>
      <c r="G494" s="5">
        <v>0.0</v>
      </c>
      <c r="H494" s="6"/>
      <c r="I494" s="4">
        <v>695.77</v>
      </c>
      <c r="J494" s="4">
        <v>1000.0</v>
      </c>
      <c r="K494" s="5">
        <v>0.0</v>
      </c>
      <c r="L494" s="5">
        <v>0.0</v>
      </c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0" customHeight="1">
      <c r="A495" s="4" t="s">
        <v>987</v>
      </c>
      <c r="B495" s="4" t="s">
        <v>988</v>
      </c>
      <c r="C495" s="4" t="s">
        <v>968</v>
      </c>
      <c r="D495" s="4" t="s">
        <v>63</v>
      </c>
      <c r="E495" s="4">
        <v>4.0</v>
      </c>
      <c r="F495" s="5"/>
      <c r="G495" s="5">
        <v>0.0</v>
      </c>
      <c r="H495" s="6"/>
      <c r="I495" s="4">
        <v>695.77</v>
      </c>
      <c r="J495" s="4">
        <v>1000.0</v>
      </c>
      <c r="K495" s="5">
        <v>2783.08</v>
      </c>
      <c r="L495" s="5">
        <v>4000.0</v>
      </c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0" customHeight="1">
      <c r="A496" s="4" t="s">
        <v>989</v>
      </c>
      <c r="B496" s="4" t="s">
        <v>990</v>
      </c>
      <c r="C496" s="4" t="s">
        <v>968</v>
      </c>
      <c r="D496" s="4" t="s">
        <v>63</v>
      </c>
      <c r="E496" s="4">
        <v>0.0</v>
      </c>
      <c r="F496" s="5"/>
      <c r="G496" s="5">
        <v>0.0</v>
      </c>
      <c r="H496" s="6"/>
      <c r="I496" s="4">
        <v>695.77</v>
      </c>
      <c r="J496" s="4">
        <v>1000.0</v>
      </c>
      <c r="K496" s="5">
        <v>0.0</v>
      </c>
      <c r="L496" s="5">
        <v>0.0</v>
      </c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0" customHeight="1">
      <c r="A497" s="4" t="s">
        <v>991</v>
      </c>
      <c r="B497" s="4" t="s">
        <v>992</v>
      </c>
      <c r="C497" s="4" t="s">
        <v>968</v>
      </c>
      <c r="D497" s="4" t="s">
        <v>63</v>
      </c>
      <c r="E497" s="4">
        <v>0.0</v>
      </c>
      <c r="F497" s="5"/>
      <c r="G497" s="5">
        <v>0.0</v>
      </c>
      <c r="H497" s="6"/>
      <c r="I497" s="4">
        <v>938.27</v>
      </c>
      <c r="J497" s="4">
        <v>1350.0</v>
      </c>
      <c r="K497" s="5">
        <v>0.0</v>
      </c>
      <c r="L497" s="5">
        <v>0.0</v>
      </c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0" customHeight="1">
      <c r="A498" s="4" t="s">
        <v>993</v>
      </c>
      <c r="B498" s="4" t="s">
        <v>994</v>
      </c>
      <c r="C498" s="4" t="s">
        <v>968</v>
      </c>
      <c r="D498" s="4" t="s">
        <v>63</v>
      </c>
      <c r="E498" s="4">
        <v>2.0</v>
      </c>
      <c r="F498" s="5"/>
      <c r="G498" s="5">
        <v>0.0</v>
      </c>
      <c r="H498" s="6"/>
      <c r="I498" s="4">
        <v>685.69</v>
      </c>
      <c r="J498" s="4">
        <v>1000.0</v>
      </c>
      <c r="K498" s="5">
        <v>1371.38</v>
      </c>
      <c r="L498" s="5">
        <v>2000.0</v>
      </c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0" customHeight="1">
      <c r="A499" s="4" t="s">
        <v>995</v>
      </c>
      <c r="B499" s="4" t="s">
        <v>996</v>
      </c>
      <c r="C499" s="4" t="s">
        <v>968</v>
      </c>
      <c r="D499" s="4" t="s">
        <v>63</v>
      </c>
      <c r="E499" s="4">
        <v>0.0</v>
      </c>
      <c r="F499" s="5"/>
      <c r="G499" s="5">
        <v>0.0</v>
      </c>
      <c r="H499" s="6"/>
      <c r="I499" s="4">
        <v>695.77</v>
      </c>
      <c r="J499" s="4">
        <v>1000.0</v>
      </c>
      <c r="K499" s="5">
        <v>0.0</v>
      </c>
      <c r="L499" s="5">
        <v>0.0</v>
      </c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0" customHeight="1">
      <c r="A500" s="4" t="s">
        <v>997</v>
      </c>
      <c r="B500" s="4" t="s">
        <v>998</v>
      </c>
      <c r="C500" s="4" t="s">
        <v>968</v>
      </c>
      <c r="D500" s="4" t="s">
        <v>63</v>
      </c>
      <c r="E500" s="4">
        <v>0.0</v>
      </c>
      <c r="F500" s="5"/>
      <c r="G500" s="5">
        <v>0.0</v>
      </c>
      <c r="H500" s="6"/>
      <c r="I500" s="4">
        <v>695.77</v>
      </c>
      <c r="J500" s="4">
        <v>1000.0</v>
      </c>
      <c r="K500" s="5">
        <v>0.0</v>
      </c>
      <c r="L500" s="5">
        <v>0.0</v>
      </c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0" customHeight="1">
      <c r="A501" s="4" t="s">
        <v>999</v>
      </c>
      <c r="B501" s="4" t="s">
        <v>1000</v>
      </c>
      <c r="C501" s="4" t="s">
        <v>968</v>
      </c>
      <c r="D501" s="4" t="s">
        <v>63</v>
      </c>
      <c r="E501" s="4">
        <v>0.0</v>
      </c>
      <c r="F501" s="5"/>
      <c r="G501" s="5">
        <v>0.0</v>
      </c>
      <c r="H501" s="6"/>
      <c r="I501" s="4">
        <v>627.3</v>
      </c>
      <c r="J501" s="4">
        <v>900.0</v>
      </c>
      <c r="K501" s="5">
        <v>0.0</v>
      </c>
      <c r="L501" s="5">
        <v>0.0</v>
      </c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0" customHeight="1">
      <c r="A502" s="4" t="s">
        <v>1001</v>
      </c>
      <c r="B502" s="4" t="s">
        <v>1002</v>
      </c>
      <c r="C502" s="4" t="s">
        <v>968</v>
      </c>
      <c r="D502" s="4" t="s">
        <v>63</v>
      </c>
      <c r="E502" s="4">
        <v>2.0</v>
      </c>
      <c r="F502" s="5"/>
      <c r="G502" s="5">
        <v>0.0</v>
      </c>
      <c r="H502" s="6"/>
      <c r="I502" s="4">
        <v>695.77</v>
      </c>
      <c r="J502" s="4">
        <v>1000.0</v>
      </c>
      <c r="K502" s="5">
        <v>1391.54</v>
      </c>
      <c r="L502" s="5">
        <v>2000.0</v>
      </c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0" customHeight="1">
      <c r="A503" s="4" t="s">
        <v>1003</v>
      </c>
      <c r="B503" s="4" t="s">
        <v>1004</v>
      </c>
      <c r="C503" s="4" t="s">
        <v>968</v>
      </c>
      <c r="D503" s="4" t="s">
        <v>63</v>
      </c>
      <c r="E503" s="4">
        <v>2.0</v>
      </c>
      <c r="F503" s="5"/>
      <c r="G503" s="5">
        <v>0.0</v>
      </c>
      <c r="H503" s="6"/>
      <c r="I503" s="4">
        <v>695.77</v>
      </c>
      <c r="J503" s="4">
        <v>1000.0</v>
      </c>
      <c r="K503" s="5">
        <v>1391.54</v>
      </c>
      <c r="L503" s="5">
        <v>2000.0</v>
      </c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0" customHeight="1">
      <c r="A504" s="4" t="s">
        <v>1005</v>
      </c>
      <c r="B504" s="4" t="s">
        <v>1006</v>
      </c>
      <c r="C504" s="4" t="s">
        <v>968</v>
      </c>
      <c r="D504" s="4" t="s">
        <v>63</v>
      </c>
      <c r="E504" s="4">
        <v>0.0</v>
      </c>
      <c r="F504" s="5"/>
      <c r="G504" s="5">
        <v>0.0</v>
      </c>
      <c r="H504" s="6"/>
      <c r="I504" s="4">
        <v>994.99</v>
      </c>
      <c r="J504" s="4">
        <v>1400.0</v>
      </c>
      <c r="K504" s="5">
        <v>0.0</v>
      </c>
      <c r="L504" s="5">
        <v>0.0</v>
      </c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0" customHeight="1">
      <c r="A505" s="4" t="s">
        <v>1007</v>
      </c>
      <c r="B505" s="4" t="s">
        <v>1008</v>
      </c>
      <c r="C505" s="4" t="s">
        <v>968</v>
      </c>
      <c r="D505" s="4" t="s">
        <v>63</v>
      </c>
      <c r="E505" s="4">
        <v>0.0</v>
      </c>
      <c r="F505" s="5"/>
      <c r="G505" s="5">
        <v>0.0</v>
      </c>
      <c r="H505" s="6"/>
      <c r="I505" s="4">
        <v>784.11</v>
      </c>
      <c r="J505" s="4">
        <v>1100.0</v>
      </c>
      <c r="K505" s="5">
        <v>0.0</v>
      </c>
      <c r="L505" s="5">
        <v>0.0</v>
      </c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0" customHeight="1">
      <c r="A506" s="4" t="s">
        <v>1009</v>
      </c>
      <c r="B506" s="4" t="s">
        <v>1010</v>
      </c>
      <c r="C506" s="4" t="s">
        <v>968</v>
      </c>
      <c r="D506" s="4" t="s">
        <v>63</v>
      </c>
      <c r="E506" s="4">
        <v>0.0</v>
      </c>
      <c r="F506" s="5"/>
      <c r="G506" s="5">
        <v>0.0</v>
      </c>
      <c r="H506" s="6"/>
      <c r="I506" s="4">
        <v>649.34</v>
      </c>
      <c r="J506" s="4">
        <v>950.0</v>
      </c>
      <c r="K506" s="5">
        <v>0.0</v>
      </c>
      <c r="L506" s="5">
        <v>0.0</v>
      </c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0" customHeight="1">
      <c r="A507" s="4" t="s">
        <v>1011</v>
      </c>
      <c r="B507" s="4" t="s">
        <v>1012</v>
      </c>
      <c r="C507" s="4" t="s">
        <v>968</v>
      </c>
      <c r="D507" s="4" t="s">
        <v>63</v>
      </c>
      <c r="E507" s="4">
        <v>0.0</v>
      </c>
      <c r="F507" s="5"/>
      <c r="G507" s="5">
        <v>0.0</v>
      </c>
      <c r="H507" s="6"/>
      <c r="I507" s="4">
        <v>569.79</v>
      </c>
      <c r="J507" s="4">
        <v>800.0</v>
      </c>
      <c r="K507" s="5">
        <v>0.0</v>
      </c>
      <c r="L507" s="5">
        <v>0.0</v>
      </c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0" customHeight="1">
      <c r="A508" s="4" t="s">
        <v>1013</v>
      </c>
      <c r="B508" s="4" t="s">
        <v>1014</v>
      </c>
      <c r="C508" s="4" t="s">
        <v>968</v>
      </c>
      <c r="D508" s="4" t="s">
        <v>63</v>
      </c>
      <c r="E508" s="4">
        <v>0.0</v>
      </c>
      <c r="F508" s="5"/>
      <c r="G508" s="5">
        <v>0.0</v>
      </c>
      <c r="H508" s="6"/>
      <c r="I508" s="4">
        <v>650.09</v>
      </c>
      <c r="J508" s="4">
        <v>950.0</v>
      </c>
      <c r="K508" s="5">
        <v>0.0</v>
      </c>
      <c r="L508" s="5">
        <v>0.0</v>
      </c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0" customHeight="1">
      <c r="A509" s="4" t="s">
        <v>1015</v>
      </c>
      <c r="B509" s="4" t="s">
        <v>1016</v>
      </c>
      <c r="C509" s="4" t="s">
        <v>968</v>
      </c>
      <c r="D509" s="4" t="s">
        <v>63</v>
      </c>
      <c r="E509" s="4">
        <v>0.0</v>
      </c>
      <c r="F509" s="5"/>
      <c r="G509" s="5">
        <v>0.0</v>
      </c>
      <c r="H509" s="6"/>
      <c r="I509" s="4">
        <v>715.13</v>
      </c>
      <c r="J509" s="4">
        <v>1000.0</v>
      </c>
      <c r="K509" s="5">
        <v>0.0</v>
      </c>
      <c r="L509" s="5">
        <v>0.0</v>
      </c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0" customHeight="1">
      <c r="A510" s="4" t="s">
        <v>1017</v>
      </c>
      <c r="B510" s="4" t="s">
        <v>1018</v>
      </c>
      <c r="C510" s="4" t="s">
        <v>968</v>
      </c>
      <c r="D510" s="4" t="s">
        <v>63</v>
      </c>
      <c r="E510" s="4">
        <v>0.0</v>
      </c>
      <c r="F510" s="5"/>
      <c r="G510" s="5">
        <v>0.0</v>
      </c>
      <c r="H510" s="6"/>
      <c r="I510" s="4">
        <v>498.04</v>
      </c>
      <c r="J510" s="4">
        <v>700.0</v>
      </c>
      <c r="K510" s="5">
        <v>0.0</v>
      </c>
      <c r="L510" s="5">
        <v>0.0</v>
      </c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0" customHeight="1">
      <c r="A511" s="4" t="s">
        <v>1019</v>
      </c>
      <c r="B511" s="4" t="s">
        <v>1020</v>
      </c>
      <c r="C511" s="4" t="s">
        <v>968</v>
      </c>
      <c r="D511" s="4" t="s">
        <v>63</v>
      </c>
      <c r="E511" s="4">
        <v>0.0</v>
      </c>
      <c r="F511" s="5"/>
      <c r="G511" s="5">
        <v>0.0</v>
      </c>
      <c r="H511" s="6"/>
      <c r="I511" s="4">
        <v>498.04</v>
      </c>
      <c r="J511" s="4">
        <v>700.0</v>
      </c>
      <c r="K511" s="5">
        <v>0.0</v>
      </c>
      <c r="L511" s="5">
        <v>0.0</v>
      </c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0" customHeight="1">
      <c r="A512" s="4" t="s">
        <v>1021</v>
      </c>
      <c r="B512" s="4" t="s">
        <v>1022</v>
      </c>
      <c r="C512" s="4" t="s">
        <v>968</v>
      </c>
      <c r="D512" s="4" t="s">
        <v>63</v>
      </c>
      <c r="E512" s="4">
        <v>6.0</v>
      </c>
      <c r="F512" s="5"/>
      <c r="G512" s="5">
        <v>0.0</v>
      </c>
      <c r="H512" s="6"/>
      <c r="I512" s="4">
        <v>498.04</v>
      </c>
      <c r="J512" s="4">
        <v>700.0</v>
      </c>
      <c r="K512" s="5">
        <v>2988.2400000000002</v>
      </c>
      <c r="L512" s="5">
        <v>4200.0</v>
      </c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0" customHeight="1">
      <c r="A513" s="4" t="s">
        <v>1023</v>
      </c>
      <c r="B513" s="4" t="s">
        <v>1024</v>
      </c>
      <c r="C513" s="4" t="s">
        <v>968</v>
      </c>
      <c r="D513" s="4" t="s">
        <v>63</v>
      </c>
      <c r="E513" s="4">
        <v>0.0</v>
      </c>
      <c r="F513" s="5"/>
      <c r="G513" s="5">
        <v>0.0</v>
      </c>
      <c r="H513" s="6"/>
      <c r="I513" s="4">
        <v>773.98</v>
      </c>
      <c r="J513" s="4">
        <v>1100.0</v>
      </c>
      <c r="K513" s="5">
        <v>0.0</v>
      </c>
      <c r="L513" s="5">
        <v>0.0</v>
      </c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0" customHeight="1">
      <c r="A514" s="4" t="s">
        <v>1025</v>
      </c>
      <c r="B514" s="4" t="s">
        <v>1026</v>
      </c>
      <c r="C514" s="4" t="s">
        <v>968</v>
      </c>
      <c r="D514" s="4" t="s">
        <v>63</v>
      </c>
      <c r="E514" s="4">
        <v>5.0</v>
      </c>
      <c r="F514" s="5"/>
      <c r="G514" s="5">
        <v>0.0</v>
      </c>
      <c r="H514" s="6"/>
      <c r="I514" s="4">
        <v>773.98</v>
      </c>
      <c r="J514" s="4">
        <v>1100.0</v>
      </c>
      <c r="K514" s="5">
        <v>3869.9</v>
      </c>
      <c r="L514" s="5">
        <v>5500.0</v>
      </c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0" customHeight="1">
      <c r="A515" s="4" t="s">
        <v>1027</v>
      </c>
      <c r="B515" s="4" t="s">
        <v>1028</v>
      </c>
      <c r="C515" s="4" t="s">
        <v>968</v>
      </c>
      <c r="D515" s="4" t="s">
        <v>63</v>
      </c>
      <c r="E515" s="4">
        <v>5.0</v>
      </c>
      <c r="F515" s="5"/>
      <c r="G515" s="5">
        <v>0.0</v>
      </c>
      <c r="H515" s="6"/>
      <c r="I515" s="4">
        <v>773.98</v>
      </c>
      <c r="J515" s="4">
        <v>1100.0</v>
      </c>
      <c r="K515" s="5">
        <v>3869.9</v>
      </c>
      <c r="L515" s="5">
        <v>5500.0</v>
      </c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0" customHeight="1">
      <c r="A516" s="4" t="s">
        <v>1029</v>
      </c>
      <c r="B516" s="4" t="s">
        <v>1030</v>
      </c>
      <c r="C516" s="4" t="s">
        <v>968</v>
      </c>
      <c r="D516" s="4" t="s">
        <v>63</v>
      </c>
      <c r="E516" s="4">
        <v>0.0</v>
      </c>
      <c r="F516" s="5"/>
      <c r="G516" s="5">
        <v>0.0</v>
      </c>
      <c r="H516" s="6"/>
      <c r="I516" s="4">
        <v>594.68</v>
      </c>
      <c r="J516" s="4">
        <v>850.0</v>
      </c>
      <c r="K516" s="5">
        <v>0.0</v>
      </c>
      <c r="L516" s="5">
        <v>0.0</v>
      </c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0" customHeight="1">
      <c r="A517" s="4" t="s">
        <v>1031</v>
      </c>
      <c r="B517" s="4" t="s">
        <v>1032</v>
      </c>
      <c r="C517" s="4" t="s">
        <v>968</v>
      </c>
      <c r="D517" s="4" t="s">
        <v>63</v>
      </c>
      <c r="E517" s="4">
        <v>0.0</v>
      </c>
      <c r="F517" s="5"/>
      <c r="G517" s="5">
        <v>0.0</v>
      </c>
      <c r="H517" s="6"/>
      <c r="I517" s="4">
        <v>594.68</v>
      </c>
      <c r="J517" s="4">
        <v>850.0</v>
      </c>
      <c r="K517" s="5">
        <v>0.0</v>
      </c>
      <c r="L517" s="5">
        <v>0.0</v>
      </c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0" customHeight="1">
      <c r="A518" s="4" t="s">
        <v>1033</v>
      </c>
      <c r="B518" s="4" t="s">
        <v>1034</v>
      </c>
      <c r="C518" s="4" t="s">
        <v>968</v>
      </c>
      <c r="D518" s="4" t="s">
        <v>63</v>
      </c>
      <c r="E518" s="4">
        <v>0.0</v>
      </c>
      <c r="F518" s="5"/>
      <c r="G518" s="5">
        <v>0.0</v>
      </c>
      <c r="H518" s="6"/>
      <c r="I518" s="4">
        <v>594.68</v>
      </c>
      <c r="J518" s="4">
        <v>850.0</v>
      </c>
      <c r="K518" s="5">
        <v>0.0</v>
      </c>
      <c r="L518" s="5">
        <v>0.0</v>
      </c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0" customHeight="1">
      <c r="A519" s="4" t="s">
        <v>1035</v>
      </c>
      <c r="B519" s="4" t="s">
        <v>1036</v>
      </c>
      <c r="C519" s="4" t="s">
        <v>968</v>
      </c>
      <c r="D519" s="4" t="s">
        <v>63</v>
      </c>
      <c r="E519" s="4">
        <v>0.0</v>
      </c>
      <c r="F519" s="5"/>
      <c r="G519" s="5">
        <v>0.0</v>
      </c>
      <c r="H519" s="6"/>
      <c r="I519" s="4">
        <v>594.68</v>
      </c>
      <c r="J519" s="4">
        <v>850.0</v>
      </c>
      <c r="K519" s="5">
        <v>0.0</v>
      </c>
      <c r="L519" s="5">
        <v>0.0</v>
      </c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0" customHeight="1">
      <c r="A520" s="4" t="s">
        <v>1037</v>
      </c>
      <c r="B520" s="4" t="s">
        <v>1038</v>
      </c>
      <c r="C520" s="4" t="s">
        <v>968</v>
      </c>
      <c r="D520" s="4" t="s">
        <v>63</v>
      </c>
      <c r="E520" s="4">
        <v>0.0</v>
      </c>
      <c r="F520" s="5"/>
      <c r="G520" s="5">
        <v>0.0</v>
      </c>
      <c r="H520" s="6"/>
      <c r="I520" s="4">
        <v>686.33</v>
      </c>
      <c r="J520" s="4">
        <v>1000.0</v>
      </c>
      <c r="K520" s="5">
        <v>0.0</v>
      </c>
      <c r="L520" s="5">
        <v>0.0</v>
      </c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0" customHeight="1">
      <c r="A521" s="4" t="s">
        <v>1039</v>
      </c>
      <c r="B521" s="4" t="s">
        <v>1040</v>
      </c>
      <c r="C521" s="4" t="s">
        <v>968</v>
      </c>
      <c r="D521" s="4" t="s">
        <v>63</v>
      </c>
      <c r="E521" s="4">
        <v>0.0</v>
      </c>
      <c r="F521" s="5"/>
      <c r="G521" s="5">
        <v>0.0</v>
      </c>
      <c r="H521" s="6"/>
      <c r="I521" s="4">
        <v>654.59</v>
      </c>
      <c r="J521" s="4">
        <v>950.0</v>
      </c>
      <c r="K521" s="5">
        <v>0.0</v>
      </c>
      <c r="L521" s="5">
        <v>0.0</v>
      </c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0" customHeight="1">
      <c r="A522" s="4" t="s">
        <v>1041</v>
      </c>
      <c r="B522" s="4" t="s">
        <v>1042</v>
      </c>
      <c r="C522" s="4" t="s">
        <v>968</v>
      </c>
      <c r="D522" s="4" t="s">
        <v>63</v>
      </c>
      <c r="E522" s="4">
        <v>0.0</v>
      </c>
      <c r="F522" s="5"/>
      <c r="G522" s="5">
        <v>0.0</v>
      </c>
      <c r="H522" s="6"/>
      <c r="I522" s="4">
        <v>314.46</v>
      </c>
      <c r="J522" s="4">
        <v>450.0</v>
      </c>
      <c r="K522" s="5">
        <v>0.0</v>
      </c>
      <c r="L522" s="5">
        <v>0.0</v>
      </c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0" customHeight="1">
      <c r="A523" s="4" t="s">
        <v>1043</v>
      </c>
      <c r="B523" s="4" t="s">
        <v>1044</v>
      </c>
      <c r="C523" s="4" t="s">
        <v>968</v>
      </c>
      <c r="D523" s="4" t="s">
        <v>63</v>
      </c>
      <c r="E523" s="4">
        <v>1.0</v>
      </c>
      <c r="F523" s="5"/>
      <c r="G523" s="5">
        <v>0.0</v>
      </c>
      <c r="H523" s="6"/>
      <c r="I523" s="4">
        <v>1053.33</v>
      </c>
      <c r="J523" s="4">
        <v>1500.0</v>
      </c>
      <c r="K523" s="5">
        <v>1053.33</v>
      </c>
      <c r="L523" s="5">
        <v>1500.0</v>
      </c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0" customHeight="1">
      <c r="A524" s="4" t="s">
        <v>1045</v>
      </c>
      <c r="B524" s="4" t="s">
        <v>1046</v>
      </c>
      <c r="C524" s="4" t="s">
        <v>968</v>
      </c>
      <c r="D524" s="4" t="s">
        <v>63</v>
      </c>
      <c r="E524" s="4">
        <v>1.0</v>
      </c>
      <c r="F524" s="5"/>
      <c r="G524" s="5">
        <v>0.0</v>
      </c>
      <c r="H524" s="6"/>
      <c r="I524" s="4">
        <v>1053.33</v>
      </c>
      <c r="J524" s="4">
        <v>1500.0</v>
      </c>
      <c r="K524" s="5">
        <v>1053.33</v>
      </c>
      <c r="L524" s="5">
        <v>1500.0</v>
      </c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0" customHeight="1">
      <c r="A525" s="4" t="s">
        <v>1047</v>
      </c>
      <c r="B525" s="4" t="s">
        <v>1048</v>
      </c>
      <c r="C525" s="4" t="s">
        <v>968</v>
      </c>
      <c r="D525" s="4" t="s">
        <v>63</v>
      </c>
      <c r="E525" s="4">
        <v>2.0</v>
      </c>
      <c r="F525" s="5"/>
      <c r="G525" s="5">
        <v>0.0</v>
      </c>
      <c r="H525" s="6"/>
      <c r="I525" s="4">
        <v>1053.33</v>
      </c>
      <c r="J525" s="4">
        <v>1500.0</v>
      </c>
      <c r="K525" s="5">
        <v>2106.66</v>
      </c>
      <c r="L525" s="5">
        <v>3000.0</v>
      </c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0" customHeight="1">
      <c r="A526" s="4" t="s">
        <v>1049</v>
      </c>
      <c r="B526" s="4" t="s">
        <v>1050</v>
      </c>
      <c r="C526" s="4" t="s">
        <v>968</v>
      </c>
      <c r="D526" s="4" t="s">
        <v>63</v>
      </c>
      <c r="E526" s="4">
        <v>1.0</v>
      </c>
      <c r="F526" s="5"/>
      <c r="G526" s="5">
        <v>0.0</v>
      </c>
      <c r="H526" s="6"/>
      <c r="I526" s="4">
        <v>2696.86</v>
      </c>
      <c r="J526" s="4">
        <v>3850.0</v>
      </c>
      <c r="K526" s="5">
        <v>2696.86</v>
      </c>
      <c r="L526" s="5">
        <v>3850.0</v>
      </c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0" customHeight="1">
      <c r="A527" s="4" t="s">
        <v>1051</v>
      </c>
      <c r="B527" s="4" t="s">
        <v>1052</v>
      </c>
      <c r="C527" s="4" t="s">
        <v>968</v>
      </c>
      <c r="D527" s="4" t="s">
        <v>63</v>
      </c>
      <c r="E527" s="4">
        <v>0.0</v>
      </c>
      <c r="F527" s="5"/>
      <c r="G527" s="5">
        <v>0.0</v>
      </c>
      <c r="H527" s="6"/>
      <c r="I527" s="4">
        <v>965.41</v>
      </c>
      <c r="J527" s="4">
        <v>1400.0</v>
      </c>
      <c r="K527" s="5">
        <v>0.0</v>
      </c>
      <c r="L527" s="5">
        <v>0.0</v>
      </c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0" customHeight="1">
      <c r="A528" s="4" t="s">
        <v>1053</v>
      </c>
      <c r="B528" s="4" t="s">
        <v>1054</v>
      </c>
      <c r="C528" s="4" t="s">
        <v>968</v>
      </c>
      <c r="D528" s="4" t="s">
        <v>63</v>
      </c>
      <c r="E528" s="4">
        <v>0.0</v>
      </c>
      <c r="F528" s="5"/>
      <c r="G528" s="5">
        <v>0.0</v>
      </c>
      <c r="H528" s="6"/>
      <c r="I528" s="4">
        <v>965.41</v>
      </c>
      <c r="J528" s="4">
        <v>1400.0</v>
      </c>
      <c r="K528" s="5">
        <v>0.0</v>
      </c>
      <c r="L528" s="5">
        <v>0.0</v>
      </c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0" customHeight="1">
      <c r="A529" s="4" t="s">
        <v>1055</v>
      </c>
      <c r="B529" s="4" t="s">
        <v>1056</v>
      </c>
      <c r="C529" s="4" t="s">
        <v>968</v>
      </c>
      <c r="D529" s="4" t="s">
        <v>63</v>
      </c>
      <c r="E529" s="4">
        <v>0.0</v>
      </c>
      <c r="F529" s="5"/>
      <c r="G529" s="5">
        <v>0.0</v>
      </c>
      <c r="H529" s="6"/>
      <c r="I529" s="4">
        <v>965.41</v>
      </c>
      <c r="J529" s="4">
        <v>1400.0</v>
      </c>
      <c r="K529" s="5">
        <v>0.0</v>
      </c>
      <c r="L529" s="5">
        <v>0.0</v>
      </c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0" customHeight="1">
      <c r="A530" s="4" t="s">
        <v>1057</v>
      </c>
      <c r="B530" s="4" t="s">
        <v>1058</v>
      </c>
      <c r="C530" s="4" t="s">
        <v>968</v>
      </c>
      <c r="D530" s="4" t="s">
        <v>63</v>
      </c>
      <c r="E530" s="4">
        <v>0.0</v>
      </c>
      <c r="F530" s="5"/>
      <c r="G530" s="5">
        <v>0.0</v>
      </c>
      <c r="H530" s="6"/>
      <c r="I530" s="4">
        <v>1224.44</v>
      </c>
      <c r="J530" s="4">
        <v>1750.0</v>
      </c>
      <c r="K530" s="5">
        <v>0.0</v>
      </c>
      <c r="L530" s="5">
        <v>0.0</v>
      </c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0" customHeight="1">
      <c r="A531" s="4" t="s">
        <v>1059</v>
      </c>
      <c r="B531" s="4" t="s">
        <v>1060</v>
      </c>
      <c r="C531" s="4" t="s">
        <v>968</v>
      </c>
      <c r="D531" s="4" t="s">
        <v>63</v>
      </c>
      <c r="E531" s="4">
        <v>0.0</v>
      </c>
      <c r="F531" s="5"/>
      <c r="G531" s="5">
        <v>0.0</v>
      </c>
      <c r="H531" s="6"/>
      <c r="I531" s="4">
        <v>965.41</v>
      </c>
      <c r="J531" s="4">
        <v>1400.0</v>
      </c>
      <c r="K531" s="5">
        <v>0.0</v>
      </c>
      <c r="L531" s="5">
        <v>0.0</v>
      </c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0" customHeight="1">
      <c r="A532" s="4" t="s">
        <v>1061</v>
      </c>
      <c r="B532" s="4" t="s">
        <v>1062</v>
      </c>
      <c r="C532" s="4" t="s">
        <v>968</v>
      </c>
      <c r="D532" s="4" t="s">
        <v>63</v>
      </c>
      <c r="E532" s="4">
        <v>2.0</v>
      </c>
      <c r="F532" s="5"/>
      <c r="G532" s="5">
        <v>0.0</v>
      </c>
      <c r="H532" s="6"/>
      <c r="I532" s="4">
        <v>503.52</v>
      </c>
      <c r="J532" s="4">
        <v>700.0</v>
      </c>
      <c r="K532" s="5">
        <v>1007.04</v>
      </c>
      <c r="L532" s="5">
        <v>1400.0</v>
      </c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0" customHeight="1">
      <c r="A533" s="4" t="s">
        <v>1063</v>
      </c>
      <c r="B533" s="4" t="s">
        <v>1064</v>
      </c>
      <c r="C533" s="4" t="s">
        <v>968</v>
      </c>
      <c r="D533" s="4" t="s">
        <v>63</v>
      </c>
      <c r="E533" s="4">
        <v>0.0</v>
      </c>
      <c r="F533" s="5"/>
      <c r="G533" s="5">
        <v>0.0</v>
      </c>
      <c r="H533" s="6"/>
      <c r="I533" s="4">
        <v>503.52</v>
      </c>
      <c r="J533" s="4">
        <v>700.0</v>
      </c>
      <c r="K533" s="5">
        <v>0.0</v>
      </c>
      <c r="L533" s="5">
        <v>0.0</v>
      </c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0" customHeight="1">
      <c r="A534" s="4" t="s">
        <v>1065</v>
      </c>
      <c r="B534" s="4" t="s">
        <v>1066</v>
      </c>
      <c r="C534" s="4" t="s">
        <v>968</v>
      </c>
      <c r="D534" s="4" t="s">
        <v>63</v>
      </c>
      <c r="E534" s="4">
        <v>1.0</v>
      </c>
      <c r="F534" s="5"/>
      <c r="G534" s="5">
        <v>0.0</v>
      </c>
      <c r="H534" s="6"/>
      <c r="I534" s="4">
        <v>686.61</v>
      </c>
      <c r="J534" s="4">
        <v>1000.0</v>
      </c>
      <c r="K534" s="5">
        <v>686.61</v>
      </c>
      <c r="L534" s="5">
        <v>1000.0</v>
      </c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0" customHeight="1">
      <c r="A535" s="4" t="s">
        <v>1067</v>
      </c>
      <c r="B535" s="4" t="s">
        <v>1068</v>
      </c>
      <c r="C535" s="4" t="s">
        <v>968</v>
      </c>
      <c r="D535" s="4" t="s">
        <v>63</v>
      </c>
      <c r="E535" s="4">
        <v>0.0</v>
      </c>
      <c r="F535" s="5"/>
      <c r="G535" s="5">
        <v>0.0</v>
      </c>
      <c r="H535" s="6"/>
      <c r="I535" s="4">
        <v>686.61</v>
      </c>
      <c r="J535" s="4">
        <v>1000.0</v>
      </c>
      <c r="K535" s="5">
        <v>0.0</v>
      </c>
      <c r="L535" s="5">
        <v>0.0</v>
      </c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0" customHeight="1">
      <c r="A536" s="4" t="s">
        <v>1069</v>
      </c>
      <c r="B536" s="4" t="s">
        <v>1070</v>
      </c>
      <c r="C536" s="4" t="s">
        <v>968</v>
      </c>
      <c r="D536" s="4" t="s">
        <v>63</v>
      </c>
      <c r="E536" s="4">
        <v>3.0</v>
      </c>
      <c r="F536" s="5"/>
      <c r="G536" s="5">
        <v>0.0</v>
      </c>
      <c r="H536" s="6"/>
      <c r="I536" s="4">
        <v>686.61</v>
      </c>
      <c r="J536" s="4">
        <v>1000.0</v>
      </c>
      <c r="K536" s="5">
        <v>2059.83</v>
      </c>
      <c r="L536" s="5">
        <v>3000.0</v>
      </c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0" customHeight="1">
      <c r="A537" s="4" t="s">
        <v>1071</v>
      </c>
      <c r="B537" s="4" t="s">
        <v>1072</v>
      </c>
      <c r="C537" s="4" t="s">
        <v>968</v>
      </c>
      <c r="D537" s="4" t="s">
        <v>63</v>
      </c>
      <c r="E537" s="4">
        <v>1.0</v>
      </c>
      <c r="F537" s="5"/>
      <c r="G537" s="5">
        <v>0.0</v>
      </c>
      <c r="H537" s="6"/>
      <c r="I537" s="4">
        <v>3216.87</v>
      </c>
      <c r="J537" s="4">
        <v>4600.0</v>
      </c>
      <c r="K537" s="5">
        <v>3216.87</v>
      </c>
      <c r="L537" s="5">
        <v>4600.0</v>
      </c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0" customHeight="1">
      <c r="A538" s="4" t="s">
        <v>1073</v>
      </c>
      <c r="B538" s="4" t="s">
        <v>1074</v>
      </c>
      <c r="C538" s="4" t="s">
        <v>968</v>
      </c>
      <c r="D538" s="4" t="s">
        <v>63</v>
      </c>
      <c r="E538" s="4">
        <v>0.0</v>
      </c>
      <c r="F538" s="5"/>
      <c r="G538" s="5">
        <v>0.0</v>
      </c>
      <c r="H538" s="6"/>
      <c r="I538" s="4">
        <v>1561.43</v>
      </c>
      <c r="J538" s="4">
        <v>2250.0</v>
      </c>
      <c r="K538" s="5">
        <v>0.0</v>
      </c>
      <c r="L538" s="5">
        <v>0.0</v>
      </c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0" customHeight="1">
      <c r="A539" s="4" t="s">
        <v>1075</v>
      </c>
      <c r="B539" s="4" t="s">
        <v>1076</v>
      </c>
      <c r="C539" s="4" t="s">
        <v>968</v>
      </c>
      <c r="D539" s="4" t="s">
        <v>1077</v>
      </c>
      <c r="E539" s="4">
        <v>1.0</v>
      </c>
      <c r="F539" s="5"/>
      <c r="G539" s="5">
        <v>0.0</v>
      </c>
      <c r="H539" s="6"/>
      <c r="I539" s="4">
        <v>4700.06</v>
      </c>
      <c r="J539" s="4">
        <v>5900.0</v>
      </c>
      <c r="K539" s="5">
        <v>4700.06</v>
      </c>
      <c r="L539" s="5">
        <v>5900.0</v>
      </c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0" customHeight="1">
      <c r="A540" s="4" t="s">
        <v>1078</v>
      </c>
      <c r="B540" s="4" t="s">
        <v>1079</v>
      </c>
      <c r="C540" s="4" t="s">
        <v>968</v>
      </c>
      <c r="D540" s="4" t="s">
        <v>1077</v>
      </c>
      <c r="E540" s="4">
        <v>1.0</v>
      </c>
      <c r="F540" s="5"/>
      <c r="G540" s="5">
        <v>0.0</v>
      </c>
      <c r="H540" s="6"/>
      <c r="I540" s="4">
        <v>2311.22</v>
      </c>
      <c r="J540" s="4">
        <v>2900.0</v>
      </c>
      <c r="K540" s="5">
        <v>2311.22</v>
      </c>
      <c r="L540" s="5">
        <v>2900.0</v>
      </c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0" customHeight="1">
      <c r="A541" s="4" t="s">
        <v>1080</v>
      </c>
      <c r="B541" s="4" t="s">
        <v>1081</v>
      </c>
      <c r="C541" s="4" t="s">
        <v>968</v>
      </c>
      <c r="D541" s="4" t="s">
        <v>1077</v>
      </c>
      <c r="E541" s="4">
        <v>0.0</v>
      </c>
      <c r="F541" s="5"/>
      <c r="G541" s="5">
        <v>0.0</v>
      </c>
      <c r="H541" s="6"/>
      <c r="I541" s="4">
        <v>2529.6</v>
      </c>
      <c r="J541" s="4">
        <v>3150.0</v>
      </c>
      <c r="K541" s="5">
        <v>0.0</v>
      </c>
      <c r="L541" s="5">
        <v>0.0</v>
      </c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0" customHeight="1">
      <c r="A542" s="4" t="s">
        <v>1082</v>
      </c>
      <c r="B542" s="4" t="s">
        <v>1083</v>
      </c>
      <c r="C542" s="4" t="s">
        <v>968</v>
      </c>
      <c r="D542" s="4" t="s">
        <v>1077</v>
      </c>
      <c r="E542" s="4">
        <v>3.0</v>
      </c>
      <c r="F542" s="5"/>
      <c r="G542" s="5">
        <v>0.0</v>
      </c>
      <c r="H542" s="6"/>
      <c r="I542" s="4">
        <v>2529.6</v>
      </c>
      <c r="J542" s="4">
        <v>3150.0</v>
      </c>
      <c r="K542" s="5">
        <v>7588.799999999999</v>
      </c>
      <c r="L542" s="5">
        <v>9450.0</v>
      </c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0" customHeight="1">
      <c r="A543" s="4" t="s">
        <v>1084</v>
      </c>
      <c r="B543" s="4" t="s">
        <v>1085</v>
      </c>
      <c r="C543" s="4" t="s">
        <v>968</v>
      </c>
      <c r="D543" s="4" t="s">
        <v>1077</v>
      </c>
      <c r="E543" s="4">
        <v>3.0</v>
      </c>
      <c r="F543" s="5"/>
      <c r="G543" s="5">
        <v>0.0</v>
      </c>
      <c r="H543" s="6"/>
      <c r="I543" s="4">
        <v>5279.71</v>
      </c>
      <c r="J543" s="4">
        <v>6600.0</v>
      </c>
      <c r="K543" s="5">
        <v>15839.130000000001</v>
      </c>
      <c r="L543" s="5">
        <v>19800.0</v>
      </c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0" customHeight="1">
      <c r="A544" s="4" t="s">
        <v>1086</v>
      </c>
      <c r="B544" s="4" t="s">
        <v>1087</v>
      </c>
      <c r="C544" s="4" t="s">
        <v>968</v>
      </c>
      <c r="D544" s="4" t="s">
        <v>1077</v>
      </c>
      <c r="E544" s="4">
        <v>3.0</v>
      </c>
      <c r="F544" s="5"/>
      <c r="G544" s="5">
        <v>0.0</v>
      </c>
      <c r="H544" s="6"/>
      <c r="I544" s="4">
        <v>6266.82</v>
      </c>
      <c r="J544" s="4">
        <v>7850.0</v>
      </c>
      <c r="K544" s="5">
        <v>18800.46</v>
      </c>
      <c r="L544" s="5">
        <v>23550.0</v>
      </c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0" customHeight="1">
      <c r="A545" s="4" t="s">
        <v>1088</v>
      </c>
      <c r="B545" s="4" t="s">
        <v>1089</v>
      </c>
      <c r="C545" s="4" t="s">
        <v>968</v>
      </c>
      <c r="D545" s="4" t="s">
        <v>1077</v>
      </c>
      <c r="E545" s="4">
        <v>2.0</v>
      </c>
      <c r="F545" s="5"/>
      <c r="G545" s="5">
        <v>0.0</v>
      </c>
      <c r="H545" s="6"/>
      <c r="I545" s="4">
        <v>6266.82</v>
      </c>
      <c r="J545" s="4">
        <v>7850.0</v>
      </c>
      <c r="K545" s="5">
        <v>12533.64</v>
      </c>
      <c r="L545" s="5">
        <v>15700.0</v>
      </c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0" customHeight="1">
      <c r="A546" s="4" t="s">
        <v>1090</v>
      </c>
      <c r="B546" s="4" t="s">
        <v>1091</v>
      </c>
      <c r="C546" s="4" t="s">
        <v>968</v>
      </c>
      <c r="D546" s="4" t="s">
        <v>1077</v>
      </c>
      <c r="E546" s="4">
        <v>0.0</v>
      </c>
      <c r="F546" s="5"/>
      <c r="G546" s="5">
        <v>0.0</v>
      </c>
      <c r="H546" s="6"/>
      <c r="I546" s="4">
        <v>6692.06</v>
      </c>
      <c r="J546" s="4">
        <v>8350.0</v>
      </c>
      <c r="K546" s="5">
        <v>0.0</v>
      </c>
      <c r="L546" s="5">
        <v>0.0</v>
      </c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0" customHeight="1">
      <c r="A547" s="4" t="s">
        <v>1092</v>
      </c>
      <c r="B547" s="4" t="s">
        <v>1093</v>
      </c>
      <c r="C547" s="4" t="s">
        <v>968</v>
      </c>
      <c r="D547" s="4" t="s">
        <v>1077</v>
      </c>
      <c r="E547" s="4">
        <v>0.0</v>
      </c>
      <c r="F547" s="5"/>
      <c r="G547" s="5">
        <v>0.0</v>
      </c>
      <c r="H547" s="6"/>
      <c r="I547" s="4">
        <v>7162.07</v>
      </c>
      <c r="J547" s="4">
        <v>8950.0</v>
      </c>
      <c r="K547" s="5">
        <v>0.0</v>
      </c>
      <c r="L547" s="5">
        <v>0.0</v>
      </c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0" customHeight="1">
      <c r="A548" s="4" t="s">
        <v>1094</v>
      </c>
      <c r="B548" s="4" t="s">
        <v>1095</v>
      </c>
      <c r="C548" s="4" t="s">
        <v>968</v>
      </c>
      <c r="D548" s="4" t="s">
        <v>1077</v>
      </c>
      <c r="E548" s="4">
        <v>3.0</v>
      </c>
      <c r="F548" s="5"/>
      <c r="G548" s="5">
        <v>0.0</v>
      </c>
      <c r="H548" s="6"/>
      <c r="I548" s="4">
        <v>5259.42</v>
      </c>
      <c r="J548" s="4">
        <v>6550.0</v>
      </c>
      <c r="K548" s="5">
        <v>15778.26</v>
      </c>
      <c r="L548" s="5">
        <v>19650.0</v>
      </c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0" customHeight="1">
      <c r="A549" s="4" t="s">
        <v>1096</v>
      </c>
      <c r="B549" s="4" t="s">
        <v>1097</v>
      </c>
      <c r="C549" s="4" t="s">
        <v>968</v>
      </c>
      <c r="D549" s="4" t="s">
        <v>1077</v>
      </c>
      <c r="E549" s="4">
        <v>1.0</v>
      </c>
      <c r="F549" s="5"/>
      <c r="G549" s="5">
        <v>0.0</v>
      </c>
      <c r="H549" s="6"/>
      <c r="I549" s="4">
        <v>1320.6225</v>
      </c>
      <c r="J549" s="4">
        <v>2150.0</v>
      </c>
      <c r="K549" s="5">
        <v>1320.6225</v>
      </c>
      <c r="L549" s="5">
        <v>2150.0</v>
      </c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0" customHeight="1">
      <c r="A550" s="4" t="s">
        <v>1098</v>
      </c>
      <c r="B550" s="4" t="s">
        <v>1099</v>
      </c>
      <c r="C550" s="4" t="s">
        <v>968</v>
      </c>
      <c r="D550" s="4" t="s">
        <v>1077</v>
      </c>
      <c r="E550" s="4">
        <v>0.0</v>
      </c>
      <c r="F550" s="5"/>
      <c r="G550" s="5">
        <v>0.0</v>
      </c>
      <c r="H550" s="6"/>
      <c r="I550" s="4">
        <v>1487.0875</v>
      </c>
      <c r="J550" s="4">
        <v>2150.0</v>
      </c>
      <c r="K550" s="5">
        <v>0.0</v>
      </c>
      <c r="L550" s="5">
        <v>0.0</v>
      </c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0" customHeight="1">
      <c r="A551" s="4" t="s">
        <v>1100</v>
      </c>
      <c r="B551" s="4" t="s">
        <v>1101</v>
      </c>
      <c r="C551" s="4" t="s">
        <v>968</v>
      </c>
      <c r="D551" s="4" t="s">
        <v>1077</v>
      </c>
      <c r="E551" s="4">
        <v>3.0</v>
      </c>
      <c r="F551" s="5"/>
      <c r="G551" s="5">
        <v>0.0</v>
      </c>
      <c r="H551" s="6"/>
      <c r="I551" s="4">
        <v>5726.4</v>
      </c>
      <c r="J551" s="4">
        <v>8200.0</v>
      </c>
      <c r="K551" s="5">
        <v>17179.199999999997</v>
      </c>
      <c r="L551" s="5">
        <v>24600.0</v>
      </c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0" customHeight="1">
      <c r="A552" s="4" t="s">
        <v>1102</v>
      </c>
      <c r="B552" s="4" t="s">
        <v>1103</v>
      </c>
      <c r="C552" s="4" t="s">
        <v>1104</v>
      </c>
      <c r="D552" s="4" t="s">
        <v>188</v>
      </c>
      <c r="E552" s="4">
        <v>0.0</v>
      </c>
      <c r="F552" s="5"/>
      <c r="G552" s="5">
        <v>0.0</v>
      </c>
      <c r="H552" s="6"/>
      <c r="I552" s="4">
        <v>441.55</v>
      </c>
      <c r="J552" s="4">
        <v>700.0</v>
      </c>
      <c r="K552" s="5">
        <v>0.0</v>
      </c>
      <c r="L552" s="5">
        <v>0.0</v>
      </c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0" customHeight="1">
      <c r="A553" s="4" t="s">
        <v>1105</v>
      </c>
      <c r="B553" s="4" t="s">
        <v>1106</v>
      </c>
      <c r="C553" s="4" t="s">
        <v>1104</v>
      </c>
      <c r="D553" s="4" t="s">
        <v>188</v>
      </c>
      <c r="E553" s="4">
        <v>0.0</v>
      </c>
      <c r="F553" s="5"/>
      <c r="G553" s="5">
        <v>0.0</v>
      </c>
      <c r="H553" s="6"/>
      <c r="I553" s="4">
        <v>278.76</v>
      </c>
      <c r="J553" s="4">
        <v>450.0</v>
      </c>
      <c r="K553" s="5">
        <v>0.0</v>
      </c>
      <c r="L553" s="5">
        <v>0.0</v>
      </c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0" customHeight="1">
      <c r="A554" s="4" t="s">
        <v>1107</v>
      </c>
      <c r="B554" s="4" t="s">
        <v>1108</v>
      </c>
      <c r="C554" s="4" t="s">
        <v>1104</v>
      </c>
      <c r="D554" s="4" t="s">
        <v>188</v>
      </c>
      <c r="E554" s="4">
        <v>1.0</v>
      </c>
      <c r="F554" s="5"/>
      <c r="G554" s="5">
        <v>0.0</v>
      </c>
      <c r="H554" s="6"/>
      <c r="I554" s="4">
        <v>695.78</v>
      </c>
      <c r="J554" s="4">
        <v>1050.0</v>
      </c>
      <c r="K554" s="5">
        <v>695.78</v>
      </c>
      <c r="L554" s="5">
        <v>1050.0</v>
      </c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0" customHeight="1">
      <c r="A555" s="4" t="s">
        <v>1109</v>
      </c>
      <c r="B555" s="4" t="s">
        <v>1110</v>
      </c>
      <c r="C555" s="4" t="s">
        <v>1104</v>
      </c>
      <c r="D555" s="4" t="s">
        <v>188</v>
      </c>
      <c r="E555" s="4">
        <v>0.0</v>
      </c>
      <c r="F555" s="5"/>
      <c r="G555" s="5">
        <v>0.0</v>
      </c>
      <c r="H555" s="6"/>
      <c r="I555" s="4">
        <v>695.78</v>
      </c>
      <c r="J555" s="4">
        <v>1050.0</v>
      </c>
      <c r="K555" s="5">
        <v>0.0</v>
      </c>
      <c r="L555" s="5">
        <v>0.0</v>
      </c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0" customHeight="1">
      <c r="A556" s="4" t="s">
        <v>1111</v>
      </c>
      <c r="B556" s="4" t="s">
        <v>1112</v>
      </c>
      <c r="C556" s="4" t="s">
        <v>1104</v>
      </c>
      <c r="D556" s="4" t="s">
        <v>188</v>
      </c>
      <c r="E556" s="4">
        <v>6.0</v>
      </c>
      <c r="F556" s="5"/>
      <c r="G556" s="5">
        <v>0.0</v>
      </c>
      <c r="H556" s="6"/>
      <c r="I556" s="4">
        <v>695.78</v>
      </c>
      <c r="J556" s="4">
        <v>1050.0</v>
      </c>
      <c r="K556" s="5">
        <v>4174.68</v>
      </c>
      <c r="L556" s="5">
        <v>6300.0</v>
      </c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0" customHeight="1">
      <c r="A557" s="4" t="s">
        <v>1113</v>
      </c>
      <c r="B557" s="4" t="s">
        <v>1114</v>
      </c>
      <c r="C557" s="4" t="s">
        <v>1104</v>
      </c>
      <c r="D557" s="4" t="s">
        <v>188</v>
      </c>
      <c r="E557" s="4">
        <v>6.0</v>
      </c>
      <c r="F557" s="5"/>
      <c r="G557" s="5">
        <v>0.0</v>
      </c>
      <c r="H557" s="6"/>
      <c r="I557" s="4">
        <v>695.78</v>
      </c>
      <c r="J557" s="4">
        <v>1050.0</v>
      </c>
      <c r="K557" s="5">
        <v>4174.68</v>
      </c>
      <c r="L557" s="5">
        <v>6300.0</v>
      </c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0" customHeight="1">
      <c r="A558" s="4" t="s">
        <v>1115</v>
      </c>
      <c r="B558" s="4" t="s">
        <v>1116</v>
      </c>
      <c r="C558" s="4" t="s">
        <v>1104</v>
      </c>
      <c r="D558" s="4" t="s">
        <v>188</v>
      </c>
      <c r="E558" s="4">
        <v>14.0</v>
      </c>
      <c r="F558" s="5"/>
      <c r="G558" s="5">
        <v>0.0</v>
      </c>
      <c r="H558" s="6"/>
      <c r="I558" s="4">
        <v>695.78</v>
      </c>
      <c r="J558" s="4">
        <v>1050.0</v>
      </c>
      <c r="K558" s="5">
        <v>9740.92</v>
      </c>
      <c r="L558" s="5">
        <v>14700.0</v>
      </c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0" customHeight="1">
      <c r="A559" s="4" t="s">
        <v>1117</v>
      </c>
      <c r="B559" s="4" t="s">
        <v>1118</v>
      </c>
      <c r="C559" s="4" t="s">
        <v>1104</v>
      </c>
      <c r="D559" s="4" t="s">
        <v>188</v>
      </c>
      <c r="E559" s="4">
        <v>0.0</v>
      </c>
      <c r="F559" s="5"/>
      <c r="G559" s="5">
        <v>0.0</v>
      </c>
      <c r="H559" s="6"/>
      <c r="I559" s="4">
        <v>401.41</v>
      </c>
      <c r="J559" s="4">
        <v>600.0</v>
      </c>
      <c r="K559" s="5">
        <v>0.0</v>
      </c>
      <c r="L559" s="5">
        <v>0.0</v>
      </c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0" customHeight="1">
      <c r="A560" s="4" t="s">
        <v>1119</v>
      </c>
      <c r="B560" s="4" t="s">
        <v>1120</v>
      </c>
      <c r="C560" s="4" t="s">
        <v>1104</v>
      </c>
      <c r="D560" s="4" t="s">
        <v>188</v>
      </c>
      <c r="E560" s="4">
        <v>0.0</v>
      </c>
      <c r="F560" s="5"/>
      <c r="G560" s="5">
        <v>0.0</v>
      </c>
      <c r="H560" s="6"/>
      <c r="I560" s="4">
        <v>401.41</v>
      </c>
      <c r="J560" s="4">
        <v>600.0</v>
      </c>
      <c r="K560" s="5">
        <v>0.0</v>
      </c>
      <c r="L560" s="5">
        <v>0.0</v>
      </c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0" customHeight="1">
      <c r="A561" s="4" t="s">
        <v>1121</v>
      </c>
      <c r="B561" s="4" t="s">
        <v>1122</v>
      </c>
      <c r="C561" s="4" t="s">
        <v>1104</v>
      </c>
      <c r="D561" s="4" t="s">
        <v>188</v>
      </c>
      <c r="E561" s="4">
        <v>0.0</v>
      </c>
      <c r="F561" s="5"/>
      <c r="G561" s="5">
        <v>0.0</v>
      </c>
      <c r="H561" s="6"/>
      <c r="I561" s="4">
        <v>401.41</v>
      </c>
      <c r="J561" s="4">
        <v>600.0</v>
      </c>
      <c r="K561" s="5">
        <v>0.0</v>
      </c>
      <c r="L561" s="5">
        <v>0.0</v>
      </c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0" customHeight="1">
      <c r="A562" s="4" t="s">
        <v>1123</v>
      </c>
      <c r="B562" s="4" t="s">
        <v>1124</v>
      </c>
      <c r="C562" s="4" t="s">
        <v>1104</v>
      </c>
      <c r="D562" s="4" t="s">
        <v>188</v>
      </c>
      <c r="E562" s="4">
        <v>0.0</v>
      </c>
      <c r="F562" s="5"/>
      <c r="G562" s="5">
        <v>0.0</v>
      </c>
      <c r="H562" s="6"/>
      <c r="I562" s="4">
        <v>401.41</v>
      </c>
      <c r="J562" s="4">
        <v>600.0</v>
      </c>
      <c r="K562" s="5">
        <v>0.0</v>
      </c>
      <c r="L562" s="5">
        <v>0.0</v>
      </c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0" customHeight="1">
      <c r="A563" s="4" t="s">
        <v>1125</v>
      </c>
      <c r="B563" s="4" t="s">
        <v>1126</v>
      </c>
      <c r="C563" s="4" t="s">
        <v>1104</v>
      </c>
      <c r="D563" s="4" t="s">
        <v>188</v>
      </c>
      <c r="E563" s="4">
        <v>10.0</v>
      </c>
      <c r="F563" s="5"/>
      <c r="G563" s="5">
        <v>0.0</v>
      </c>
      <c r="H563" s="6"/>
      <c r="I563" s="4">
        <v>401.41</v>
      </c>
      <c r="J563" s="4">
        <v>600.0</v>
      </c>
      <c r="K563" s="5">
        <v>4014.1000000000004</v>
      </c>
      <c r="L563" s="5">
        <v>6000.0</v>
      </c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0" customHeight="1">
      <c r="A564" s="4" t="s">
        <v>1127</v>
      </c>
      <c r="B564" s="4" t="s">
        <v>1128</v>
      </c>
      <c r="C564" s="4" t="s">
        <v>1104</v>
      </c>
      <c r="D564" s="4" t="s">
        <v>188</v>
      </c>
      <c r="E564" s="4">
        <v>6.0</v>
      </c>
      <c r="F564" s="5"/>
      <c r="G564" s="5">
        <v>0.0</v>
      </c>
      <c r="H564" s="6"/>
      <c r="I564" s="4">
        <v>995.87</v>
      </c>
      <c r="J564" s="4">
        <v>1550.0</v>
      </c>
      <c r="K564" s="5">
        <v>5975.22</v>
      </c>
      <c r="L564" s="5">
        <v>9300.0</v>
      </c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0" customHeight="1">
      <c r="A565" s="4" t="s">
        <v>1129</v>
      </c>
      <c r="B565" s="4" t="s">
        <v>1130</v>
      </c>
      <c r="C565" s="4" t="s">
        <v>1104</v>
      </c>
      <c r="D565" s="4" t="s">
        <v>188</v>
      </c>
      <c r="E565" s="4">
        <v>4.0</v>
      </c>
      <c r="F565" s="5"/>
      <c r="G565" s="5">
        <v>0.0</v>
      </c>
      <c r="H565" s="6"/>
      <c r="I565" s="4">
        <v>914.3216666666667</v>
      </c>
      <c r="J565" s="4">
        <v>1400.0</v>
      </c>
      <c r="K565" s="5">
        <v>3657.286666666667</v>
      </c>
      <c r="L565" s="5">
        <v>5600.0</v>
      </c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0" customHeight="1">
      <c r="A566" s="4" t="s">
        <v>1131</v>
      </c>
      <c r="B566" s="4" t="s">
        <v>1132</v>
      </c>
      <c r="C566" s="4" t="s">
        <v>1104</v>
      </c>
      <c r="D566" s="4" t="s">
        <v>188</v>
      </c>
      <c r="E566" s="4">
        <v>0.0</v>
      </c>
      <c r="F566" s="5"/>
      <c r="G566" s="5">
        <v>0.0</v>
      </c>
      <c r="H566" s="6"/>
      <c r="I566" s="4">
        <v>914.32</v>
      </c>
      <c r="J566" s="4">
        <v>1400.0</v>
      </c>
      <c r="K566" s="5">
        <v>0.0</v>
      </c>
      <c r="L566" s="5">
        <v>0.0</v>
      </c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0" customHeight="1">
      <c r="A567" s="4" t="s">
        <v>1133</v>
      </c>
      <c r="B567" s="4" t="s">
        <v>1134</v>
      </c>
      <c r="C567" s="4" t="s">
        <v>1104</v>
      </c>
      <c r="D567" s="4" t="s">
        <v>188</v>
      </c>
      <c r="E567" s="4">
        <v>2.0</v>
      </c>
      <c r="F567" s="5"/>
      <c r="G567" s="5">
        <v>0.0</v>
      </c>
      <c r="H567" s="6"/>
      <c r="I567" s="4">
        <v>914.32</v>
      </c>
      <c r="J567" s="4">
        <v>1400.0</v>
      </c>
      <c r="K567" s="5">
        <v>1828.64</v>
      </c>
      <c r="L567" s="5">
        <v>2800.0</v>
      </c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0" customHeight="1">
      <c r="A568" s="4" t="s">
        <v>1135</v>
      </c>
      <c r="B568" s="4" t="s">
        <v>1136</v>
      </c>
      <c r="C568" s="4" t="s">
        <v>1104</v>
      </c>
      <c r="D568" s="4" t="s">
        <v>188</v>
      </c>
      <c r="E568" s="4">
        <v>0.0</v>
      </c>
      <c r="F568" s="5"/>
      <c r="G568" s="5">
        <v>0.0</v>
      </c>
      <c r="H568" s="6"/>
      <c r="I568" s="4">
        <v>914.32</v>
      </c>
      <c r="J568" s="4">
        <v>1400.0</v>
      </c>
      <c r="K568" s="5">
        <v>0.0</v>
      </c>
      <c r="L568" s="5">
        <v>0.0</v>
      </c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0" customHeight="1">
      <c r="A569" s="4" t="s">
        <v>1137</v>
      </c>
      <c r="B569" s="4" t="s">
        <v>1138</v>
      </c>
      <c r="C569" s="4" t="s">
        <v>1104</v>
      </c>
      <c r="D569" s="4" t="s">
        <v>188</v>
      </c>
      <c r="E569" s="4">
        <v>0.0</v>
      </c>
      <c r="F569" s="5"/>
      <c r="G569" s="5">
        <v>0.0</v>
      </c>
      <c r="H569" s="6"/>
      <c r="I569" s="4">
        <v>914.32</v>
      </c>
      <c r="J569" s="4">
        <v>1400.0</v>
      </c>
      <c r="K569" s="5">
        <v>0.0</v>
      </c>
      <c r="L569" s="5">
        <v>0.0</v>
      </c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0" customHeight="1">
      <c r="A570" s="4" t="s">
        <v>1139</v>
      </c>
      <c r="B570" s="4" t="s">
        <v>1140</v>
      </c>
      <c r="C570" s="4" t="s">
        <v>1104</v>
      </c>
      <c r="D570" s="4" t="s">
        <v>188</v>
      </c>
      <c r="E570" s="4">
        <v>14.0</v>
      </c>
      <c r="F570" s="5"/>
      <c r="G570" s="5">
        <v>0.0</v>
      </c>
      <c r="H570" s="6"/>
      <c r="I570" s="4">
        <v>468.31</v>
      </c>
      <c r="J570" s="4">
        <v>700.0</v>
      </c>
      <c r="K570" s="5">
        <v>6556.34</v>
      </c>
      <c r="L570" s="5">
        <v>9800.0</v>
      </c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0" customHeight="1">
      <c r="A571" s="4" t="s">
        <v>1141</v>
      </c>
      <c r="B571" s="4" t="s">
        <v>1142</v>
      </c>
      <c r="C571" s="4" t="s">
        <v>1104</v>
      </c>
      <c r="D571" s="4" t="s">
        <v>188</v>
      </c>
      <c r="E571" s="4">
        <v>37.0</v>
      </c>
      <c r="F571" s="5"/>
      <c r="G571" s="5">
        <v>0.0</v>
      </c>
      <c r="H571" s="6"/>
      <c r="I571" s="4">
        <v>468.31</v>
      </c>
      <c r="J571" s="4">
        <v>700.0</v>
      </c>
      <c r="K571" s="5">
        <v>17327.47</v>
      </c>
      <c r="L571" s="5">
        <v>25900.0</v>
      </c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0" customHeight="1">
      <c r="A572" s="4" t="s">
        <v>1143</v>
      </c>
      <c r="B572" s="4" t="s">
        <v>1144</v>
      </c>
      <c r="C572" s="4" t="s">
        <v>1104</v>
      </c>
      <c r="D572" s="4" t="s">
        <v>188</v>
      </c>
      <c r="E572" s="4">
        <v>42.0</v>
      </c>
      <c r="F572" s="5"/>
      <c r="G572" s="5">
        <v>0.0</v>
      </c>
      <c r="H572" s="6"/>
      <c r="I572" s="4">
        <v>468.31</v>
      </c>
      <c r="J572" s="4">
        <v>700.0</v>
      </c>
      <c r="K572" s="5">
        <v>19669.02</v>
      </c>
      <c r="L572" s="5">
        <v>29400.0</v>
      </c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0" customHeight="1">
      <c r="A573" s="4" t="s">
        <v>1145</v>
      </c>
      <c r="B573" s="4" t="s">
        <v>1146</v>
      </c>
      <c r="C573" s="4" t="s">
        <v>1104</v>
      </c>
      <c r="D573" s="4" t="s">
        <v>188</v>
      </c>
      <c r="E573" s="4">
        <v>0.0</v>
      </c>
      <c r="F573" s="5"/>
      <c r="G573" s="5">
        <v>0.0</v>
      </c>
      <c r="H573" s="6"/>
      <c r="I573" s="4">
        <v>468.31166666666667</v>
      </c>
      <c r="J573" s="4">
        <v>700.0</v>
      </c>
      <c r="K573" s="5">
        <v>0.0</v>
      </c>
      <c r="L573" s="5">
        <v>0.0</v>
      </c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0" customHeight="1">
      <c r="A574" s="4" t="s">
        <v>1147</v>
      </c>
      <c r="B574" s="4" t="s">
        <v>1148</v>
      </c>
      <c r="C574" s="4" t="s">
        <v>1104</v>
      </c>
      <c r="D574" s="4" t="s">
        <v>188</v>
      </c>
      <c r="E574" s="4">
        <v>0.0</v>
      </c>
      <c r="F574" s="5"/>
      <c r="G574" s="5">
        <v>0.0</v>
      </c>
      <c r="H574" s="6"/>
      <c r="I574" s="4">
        <v>1136.48</v>
      </c>
      <c r="J574" s="4">
        <v>1750.0</v>
      </c>
      <c r="K574" s="5">
        <v>0.0</v>
      </c>
      <c r="L574" s="5">
        <v>0.0</v>
      </c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0" customHeight="1">
      <c r="A575" s="4" t="s">
        <v>1149</v>
      </c>
      <c r="B575" s="4" t="s">
        <v>1150</v>
      </c>
      <c r="C575" s="4" t="s">
        <v>1104</v>
      </c>
      <c r="D575" s="4" t="s">
        <v>188</v>
      </c>
      <c r="E575" s="4">
        <v>6.0</v>
      </c>
      <c r="F575" s="5"/>
      <c r="G575" s="5">
        <v>0.0</v>
      </c>
      <c r="H575" s="6"/>
      <c r="I575" s="4">
        <v>1136.48</v>
      </c>
      <c r="J575" s="4">
        <v>1750.0</v>
      </c>
      <c r="K575" s="5">
        <v>6818.88</v>
      </c>
      <c r="L575" s="5">
        <v>10500.0</v>
      </c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0" customHeight="1">
      <c r="A576" s="4" t="s">
        <v>1151</v>
      </c>
      <c r="B576" s="4" t="s">
        <v>1152</v>
      </c>
      <c r="C576" s="4" t="s">
        <v>1104</v>
      </c>
      <c r="D576" s="4" t="s">
        <v>188</v>
      </c>
      <c r="E576" s="4">
        <v>11.0</v>
      </c>
      <c r="F576" s="5"/>
      <c r="G576" s="5">
        <v>0.0</v>
      </c>
      <c r="H576" s="6"/>
      <c r="I576" s="4">
        <v>1136.48</v>
      </c>
      <c r="J576" s="4">
        <v>1750.0</v>
      </c>
      <c r="K576" s="5">
        <v>12501.28</v>
      </c>
      <c r="L576" s="5">
        <v>19250.0</v>
      </c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0" customHeight="1">
      <c r="A577" s="4" t="s">
        <v>1153</v>
      </c>
      <c r="B577" s="4" t="s">
        <v>1154</v>
      </c>
      <c r="C577" s="4" t="s">
        <v>1104</v>
      </c>
      <c r="D577" s="4" t="s">
        <v>188</v>
      </c>
      <c r="E577" s="4">
        <v>0.0</v>
      </c>
      <c r="F577" s="5"/>
      <c r="G577" s="5">
        <v>0.0</v>
      </c>
      <c r="H577" s="6"/>
      <c r="I577" s="4">
        <v>1136.48</v>
      </c>
      <c r="J577" s="4">
        <v>1750.0</v>
      </c>
      <c r="K577" s="5">
        <v>0.0</v>
      </c>
      <c r="L577" s="5">
        <v>0.0</v>
      </c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0" customHeight="1">
      <c r="A578" s="4" t="s">
        <v>1155</v>
      </c>
      <c r="B578" s="4" t="s">
        <v>1156</v>
      </c>
      <c r="C578" s="4" t="s">
        <v>1104</v>
      </c>
      <c r="D578" s="4" t="s">
        <v>188</v>
      </c>
      <c r="E578" s="4">
        <v>0.0</v>
      </c>
      <c r="F578" s="5"/>
      <c r="G578" s="5">
        <v>0.0</v>
      </c>
      <c r="H578" s="6"/>
      <c r="I578" s="4">
        <v>335.61</v>
      </c>
      <c r="J578" s="4">
        <v>500.0</v>
      </c>
      <c r="K578" s="5">
        <v>0.0</v>
      </c>
      <c r="L578" s="5">
        <v>0.0</v>
      </c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0" customHeight="1">
      <c r="A579" s="4" t="s">
        <v>1157</v>
      </c>
      <c r="B579" s="4" t="s">
        <v>1158</v>
      </c>
      <c r="C579" s="4" t="s">
        <v>1104</v>
      </c>
      <c r="D579" s="4" t="s">
        <v>188</v>
      </c>
      <c r="E579" s="4">
        <v>0.0</v>
      </c>
      <c r="F579" s="5"/>
      <c r="G579" s="5">
        <v>0.0</v>
      </c>
      <c r="H579" s="6"/>
      <c r="I579" s="4">
        <v>335.61</v>
      </c>
      <c r="J579" s="4">
        <v>500.0</v>
      </c>
      <c r="K579" s="5">
        <v>0.0</v>
      </c>
      <c r="L579" s="5">
        <v>0.0</v>
      </c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0" customHeight="1">
      <c r="A580" s="4" t="s">
        <v>1159</v>
      </c>
      <c r="B580" s="4" t="s">
        <v>1160</v>
      </c>
      <c r="C580" s="4" t="s">
        <v>1104</v>
      </c>
      <c r="D580" s="4" t="s">
        <v>188</v>
      </c>
      <c r="E580" s="4">
        <v>1.0</v>
      </c>
      <c r="F580" s="5"/>
      <c r="G580" s="5">
        <v>0.0</v>
      </c>
      <c r="H580" s="6"/>
      <c r="I580" s="4">
        <v>335.61</v>
      </c>
      <c r="J580" s="4">
        <v>500.0</v>
      </c>
      <c r="K580" s="5">
        <v>335.61</v>
      </c>
      <c r="L580" s="5">
        <v>500.0</v>
      </c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0" customHeight="1">
      <c r="A581" s="4" t="s">
        <v>1161</v>
      </c>
      <c r="B581" s="4" t="s">
        <v>1162</v>
      </c>
      <c r="C581" s="4" t="s">
        <v>1104</v>
      </c>
      <c r="D581" s="4" t="s">
        <v>188</v>
      </c>
      <c r="E581" s="4">
        <v>1.0</v>
      </c>
      <c r="F581" s="5"/>
      <c r="G581" s="5">
        <v>0.0</v>
      </c>
      <c r="H581" s="6"/>
      <c r="I581" s="4">
        <v>335.61</v>
      </c>
      <c r="J581" s="4">
        <v>500.0</v>
      </c>
      <c r="K581" s="5">
        <v>335.61</v>
      </c>
      <c r="L581" s="5">
        <v>500.0</v>
      </c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0" customHeight="1">
      <c r="A582" s="4" t="s">
        <v>1163</v>
      </c>
      <c r="B582" s="4" t="s">
        <v>1164</v>
      </c>
      <c r="C582" s="4" t="s">
        <v>968</v>
      </c>
      <c r="D582" s="4" t="s">
        <v>199</v>
      </c>
      <c r="E582" s="4">
        <v>0.0</v>
      </c>
      <c r="F582" s="5"/>
      <c r="G582" s="5">
        <v>0.0</v>
      </c>
      <c r="H582" s="6"/>
      <c r="I582" s="4">
        <v>550.0</v>
      </c>
      <c r="J582" s="4">
        <v>800.0</v>
      </c>
      <c r="K582" s="5">
        <v>0.0</v>
      </c>
      <c r="L582" s="5">
        <v>0.0</v>
      </c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0" customHeight="1">
      <c r="A583" s="4" t="s">
        <v>1165</v>
      </c>
      <c r="B583" s="4" t="s">
        <v>1166</v>
      </c>
      <c r="C583" s="4" t="s">
        <v>968</v>
      </c>
      <c r="D583" s="4" t="s">
        <v>199</v>
      </c>
      <c r="E583" s="4">
        <v>0.0</v>
      </c>
      <c r="F583" s="5"/>
      <c r="G583" s="5">
        <v>0.0</v>
      </c>
      <c r="H583" s="6"/>
      <c r="I583" s="4">
        <v>423.76</v>
      </c>
      <c r="J583" s="4">
        <v>600.0</v>
      </c>
      <c r="K583" s="5">
        <v>0.0</v>
      </c>
      <c r="L583" s="5">
        <v>0.0</v>
      </c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0" customHeight="1">
      <c r="A584" s="4" t="s">
        <v>1167</v>
      </c>
      <c r="B584" s="4" t="s">
        <v>1168</v>
      </c>
      <c r="C584" s="4" t="s">
        <v>968</v>
      </c>
      <c r="D584" s="4" t="s">
        <v>199</v>
      </c>
      <c r="E584" s="4">
        <v>0.0</v>
      </c>
      <c r="F584" s="5"/>
      <c r="G584" s="5">
        <v>0.0</v>
      </c>
      <c r="H584" s="6"/>
      <c r="I584" s="4">
        <v>904.19</v>
      </c>
      <c r="J584" s="4">
        <v>1300.0</v>
      </c>
      <c r="K584" s="5">
        <v>0.0</v>
      </c>
      <c r="L584" s="5">
        <v>0.0</v>
      </c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0" customHeight="1">
      <c r="A585" s="4" t="s">
        <v>1169</v>
      </c>
      <c r="B585" s="4" t="s">
        <v>1170</v>
      </c>
      <c r="C585" s="4" t="s">
        <v>968</v>
      </c>
      <c r="D585" s="4" t="s">
        <v>199</v>
      </c>
      <c r="E585" s="4">
        <v>0.0</v>
      </c>
      <c r="F585" s="5"/>
      <c r="G585" s="5">
        <v>0.0</v>
      </c>
      <c r="H585" s="6"/>
      <c r="I585" s="4">
        <v>1011.99</v>
      </c>
      <c r="J585" s="4">
        <v>1450.0</v>
      </c>
      <c r="K585" s="5">
        <v>0.0</v>
      </c>
      <c r="L585" s="5">
        <v>0.0</v>
      </c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0" customHeight="1">
      <c r="A586" s="4" t="s">
        <v>1171</v>
      </c>
      <c r="B586" s="4" t="s">
        <v>1172</v>
      </c>
      <c r="C586" s="4" t="s">
        <v>968</v>
      </c>
      <c r="D586" s="4" t="s">
        <v>199</v>
      </c>
      <c r="E586" s="4">
        <v>1.0</v>
      </c>
      <c r="F586" s="5"/>
      <c r="G586" s="5">
        <v>0.0</v>
      </c>
      <c r="H586" s="6"/>
      <c r="I586" s="4">
        <v>1210.0</v>
      </c>
      <c r="J586" s="4">
        <v>1750.0</v>
      </c>
      <c r="K586" s="5">
        <v>1210.0</v>
      </c>
      <c r="L586" s="5">
        <v>1750.0</v>
      </c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0" customHeight="1">
      <c r="A587" s="4" t="s">
        <v>1173</v>
      </c>
      <c r="B587" s="4" t="s">
        <v>1174</v>
      </c>
      <c r="C587" s="4" t="s">
        <v>968</v>
      </c>
      <c r="D587" s="4" t="s">
        <v>199</v>
      </c>
      <c r="E587" s="4">
        <v>0.0</v>
      </c>
      <c r="F587" s="5"/>
      <c r="G587" s="5">
        <v>0.0</v>
      </c>
      <c r="H587" s="6"/>
      <c r="I587" s="4">
        <v>879.99</v>
      </c>
      <c r="J587" s="4">
        <v>1250.0</v>
      </c>
      <c r="K587" s="5">
        <v>0.0</v>
      </c>
      <c r="L587" s="5">
        <v>0.0</v>
      </c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0" customHeight="1">
      <c r="A588" s="4" t="s">
        <v>1175</v>
      </c>
      <c r="B588" s="4" t="s">
        <v>1176</v>
      </c>
      <c r="C588" s="4" t="s">
        <v>968</v>
      </c>
      <c r="D588" s="4" t="s">
        <v>199</v>
      </c>
      <c r="E588" s="4">
        <v>0.0</v>
      </c>
      <c r="F588" s="5"/>
      <c r="G588" s="5">
        <v>0.0</v>
      </c>
      <c r="H588" s="6"/>
      <c r="I588" s="4">
        <v>990.0</v>
      </c>
      <c r="J588" s="4">
        <v>1400.0</v>
      </c>
      <c r="K588" s="5">
        <v>0.0</v>
      </c>
      <c r="L588" s="5">
        <v>0.0</v>
      </c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0" customHeight="1">
      <c r="A589" s="4" t="s">
        <v>1177</v>
      </c>
      <c r="B589" s="4" t="s">
        <v>1178</v>
      </c>
      <c r="C589" s="4" t="s">
        <v>968</v>
      </c>
      <c r="D589" s="4" t="s">
        <v>199</v>
      </c>
      <c r="E589" s="4">
        <v>9.0</v>
      </c>
      <c r="F589" s="5"/>
      <c r="G589" s="5">
        <v>0.0</v>
      </c>
      <c r="H589" s="6"/>
      <c r="I589" s="4">
        <v>990.0</v>
      </c>
      <c r="J589" s="4">
        <v>1400.0</v>
      </c>
      <c r="K589" s="5">
        <v>8910.0</v>
      </c>
      <c r="L589" s="5">
        <v>12600.0</v>
      </c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0" customHeight="1">
      <c r="A590" s="4" t="s">
        <v>1179</v>
      </c>
      <c r="B590" s="4" t="s">
        <v>1180</v>
      </c>
      <c r="C590" s="4" t="s">
        <v>968</v>
      </c>
      <c r="D590" s="4" t="s">
        <v>199</v>
      </c>
      <c r="E590" s="4">
        <v>0.0</v>
      </c>
      <c r="F590" s="5"/>
      <c r="G590" s="5">
        <v>0.0</v>
      </c>
      <c r="H590" s="6"/>
      <c r="I590" s="4">
        <v>671.0188</v>
      </c>
      <c r="J590" s="4">
        <v>950.0</v>
      </c>
      <c r="K590" s="5">
        <v>0.0</v>
      </c>
      <c r="L590" s="5">
        <v>0.0</v>
      </c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0" customHeight="1">
      <c r="A591" s="4" t="s">
        <v>1181</v>
      </c>
      <c r="B591" s="4" t="s">
        <v>1182</v>
      </c>
      <c r="C591" s="4" t="s">
        <v>968</v>
      </c>
      <c r="D591" s="4" t="s">
        <v>199</v>
      </c>
      <c r="E591" s="4">
        <v>0.0</v>
      </c>
      <c r="F591" s="5"/>
      <c r="G591" s="5">
        <v>0.0</v>
      </c>
      <c r="H591" s="6"/>
      <c r="I591" s="4">
        <v>671.02</v>
      </c>
      <c r="J591" s="4">
        <v>950.0</v>
      </c>
      <c r="K591" s="5">
        <v>0.0</v>
      </c>
      <c r="L591" s="5">
        <v>0.0</v>
      </c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0" customHeight="1">
      <c r="A592" s="4" t="s">
        <v>1183</v>
      </c>
      <c r="B592" s="4" t="s">
        <v>1184</v>
      </c>
      <c r="C592" s="4" t="s">
        <v>968</v>
      </c>
      <c r="D592" s="4" t="s">
        <v>199</v>
      </c>
      <c r="E592" s="4">
        <v>1.0</v>
      </c>
      <c r="F592" s="5"/>
      <c r="G592" s="5">
        <v>0.0</v>
      </c>
      <c r="H592" s="6"/>
      <c r="I592" s="4">
        <v>1720.75</v>
      </c>
      <c r="J592" s="4">
        <v>2450.0</v>
      </c>
      <c r="K592" s="5">
        <v>1720.75</v>
      </c>
      <c r="L592" s="5">
        <v>2450.0</v>
      </c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0" customHeight="1">
      <c r="A593" s="4" t="s">
        <v>1185</v>
      </c>
      <c r="B593" s="4" t="s">
        <v>1186</v>
      </c>
      <c r="C593" s="4" t="s">
        <v>968</v>
      </c>
      <c r="D593" s="4" t="s">
        <v>15</v>
      </c>
      <c r="E593" s="4">
        <v>7.0</v>
      </c>
      <c r="F593" s="5"/>
      <c r="G593" s="5">
        <v>0.0</v>
      </c>
      <c r="H593" s="6"/>
      <c r="I593" s="4">
        <v>398.47</v>
      </c>
      <c r="J593" s="4">
        <v>550.0</v>
      </c>
      <c r="K593" s="5">
        <v>2789.29</v>
      </c>
      <c r="L593" s="5">
        <v>3850.0</v>
      </c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0" customHeight="1">
      <c r="A594" s="4" t="s">
        <v>1187</v>
      </c>
      <c r="B594" s="4" t="s">
        <v>1188</v>
      </c>
      <c r="C594" s="4" t="s">
        <v>968</v>
      </c>
      <c r="D594" s="4" t="s">
        <v>15</v>
      </c>
      <c r="E594" s="4">
        <v>3.0</v>
      </c>
      <c r="F594" s="5"/>
      <c r="G594" s="5">
        <v>0.0</v>
      </c>
      <c r="H594" s="6"/>
      <c r="I594" s="4">
        <v>398.47</v>
      </c>
      <c r="J594" s="4">
        <v>550.0</v>
      </c>
      <c r="K594" s="5">
        <v>1195.41</v>
      </c>
      <c r="L594" s="5">
        <v>1650.0</v>
      </c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0" customHeight="1">
      <c r="A595" s="4" t="s">
        <v>1189</v>
      </c>
      <c r="B595" s="4" t="s">
        <v>1190</v>
      </c>
      <c r="C595" s="4" t="s">
        <v>968</v>
      </c>
      <c r="D595" s="4" t="s">
        <v>15</v>
      </c>
      <c r="E595" s="4">
        <v>0.0</v>
      </c>
      <c r="F595" s="5"/>
      <c r="G595" s="5">
        <v>0.0</v>
      </c>
      <c r="H595" s="6"/>
      <c r="I595" s="4">
        <v>398.47</v>
      </c>
      <c r="J595" s="4">
        <v>550.0</v>
      </c>
      <c r="K595" s="5">
        <v>0.0</v>
      </c>
      <c r="L595" s="5">
        <v>0.0</v>
      </c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0" customHeight="1">
      <c r="A596" s="4" t="s">
        <v>1191</v>
      </c>
      <c r="B596" s="4" t="s">
        <v>1192</v>
      </c>
      <c r="C596" s="4" t="s">
        <v>968</v>
      </c>
      <c r="D596" s="4" t="s">
        <v>15</v>
      </c>
      <c r="E596" s="4">
        <v>0.0</v>
      </c>
      <c r="F596" s="5"/>
      <c r="G596" s="5">
        <v>0.0</v>
      </c>
      <c r="H596" s="6"/>
      <c r="I596" s="4">
        <v>398.47</v>
      </c>
      <c r="J596" s="4">
        <v>550.0</v>
      </c>
      <c r="K596" s="5">
        <v>0.0</v>
      </c>
      <c r="L596" s="5">
        <v>0.0</v>
      </c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0" customHeight="1">
      <c r="A597" s="4" t="s">
        <v>1193</v>
      </c>
      <c r="B597" s="4" t="s">
        <v>1194</v>
      </c>
      <c r="C597" s="4" t="s">
        <v>968</v>
      </c>
      <c r="D597" s="4" t="s">
        <v>15</v>
      </c>
      <c r="E597" s="4">
        <v>15.0</v>
      </c>
      <c r="F597" s="5"/>
      <c r="G597" s="5">
        <v>0.0</v>
      </c>
      <c r="H597" s="6"/>
      <c r="I597" s="4">
        <v>108.92</v>
      </c>
      <c r="J597" s="4">
        <v>150.0</v>
      </c>
      <c r="K597" s="5">
        <v>1633.8</v>
      </c>
      <c r="L597" s="5">
        <v>2250.0</v>
      </c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0" customHeight="1">
      <c r="A598" s="4" t="s">
        <v>1195</v>
      </c>
      <c r="B598" s="4" t="s">
        <v>1196</v>
      </c>
      <c r="C598" s="4" t="s">
        <v>968</v>
      </c>
      <c r="D598" s="4" t="s">
        <v>15</v>
      </c>
      <c r="E598" s="4">
        <v>18.0</v>
      </c>
      <c r="F598" s="5"/>
      <c r="G598" s="5">
        <v>0.0</v>
      </c>
      <c r="H598" s="6"/>
      <c r="I598" s="4">
        <v>108.92</v>
      </c>
      <c r="J598" s="4">
        <v>150.0</v>
      </c>
      <c r="K598" s="5">
        <v>1960.56</v>
      </c>
      <c r="L598" s="5">
        <v>2700.0</v>
      </c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0" customHeight="1">
      <c r="A599" s="4" t="s">
        <v>1197</v>
      </c>
      <c r="B599" s="4" t="s">
        <v>1198</v>
      </c>
      <c r="C599" s="4" t="s">
        <v>968</v>
      </c>
      <c r="D599" s="4" t="s">
        <v>15</v>
      </c>
      <c r="E599" s="4">
        <v>0.0</v>
      </c>
      <c r="F599" s="5"/>
      <c r="G599" s="5">
        <v>0.0</v>
      </c>
      <c r="H599" s="6"/>
      <c r="I599" s="4">
        <v>1020.17</v>
      </c>
      <c r="J599" s="4">
        <v>1450.0</v>
      </c>
      <c r="K599" s="5">
        <v>0.0</v>
      </c>
      <c r="L599" s="5">
        <v>0.0</v>
      </c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0" customHeight="1">
      <c r="A600" s="4" t="s">
        <v>1199</v>
      </c>
      <c r="B600" s="4" t="s">
        <v>1200</v>
      </c>
      <c r="C600" s="4" t="s">
        <v>968</v>
      </c>
      <c r="D600" s="4" t="s">
        <v>15</v>
      </c>
      <c r="E600" s="4">
        <v>0.0</v>
      </c>
      <c r="F600" s="5"/>
      <c r="G600" s="5">
        <v>0.0</v>
      </c>
      <c r="H600" s="6"/>
      <c r="I600" s="4">
        <v>1020.17</v>
      </c>
      <c r="J600" s="4">
        <v>1450.0</v>
      </c>
      <c r="K600" s="5">
        <v>0.0</v>
      </c>
      <c r="L600" s="5">
        <v>0.0</v>
      </c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0" customHeight="1">
      <c r="A601" s="4" t="s">
        <v>1201</v>
      </c>
      <c r="B601" s="4" t="s">
        <v>1202</v>
      </c>
      <c r="C601" s="4" t="s">
        <v>968</v>
      </c>
      <c r="D601" s="4" t="s">
        <v>15</v>
      </c>
      <c r="E601" s="4">
        <v>5.0</v>
      </c>
      <c r="F601" s="5"/>
      <c r="G601" s="5">
        <v>0.0</v>
      </c>
      <c r="H601" s="6"/>
      <c r="I601" s="4">
        <v>421.27</v>
      </c>
      <c r="J601" s="4">
        <v>600.0</v>
      </c>
      <c r="K601" s="5">
        <v>2106.35</v>
      </c>
      <c r="L601" s="5">
        <v>3000.0</v>
      </c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0" customHeight="1">
      <c r="A602" s="4" t="s">
        <v>1203</v>
      </c>
      <c r="B602" s="4" t="s">
        <v>1204</v>
      </c>
      <c r="C602" s="4" t="s">
        <v>968</v>
      </c>
      <c r="D602" s="4" t="s">
        <v>15</v>
      </c>
      <c r="E602" s="4">
        <v>6.0</v>
      </c>
      <c r="F602" s="5"/>
      <c r="G602" s="5">
        <v>0.0</v>
      </c>
      <c r="H602" s="6"/>
      <c r="I602" s="4">
        <v>459.45</v>
      </c>
      <c r="J602" s="4">
        <v>650.0</v>
      </c>
      <c r="K602" s="5">
        <v>2756.7</v>
      </c>
      <c r="L602" s="5">
        <v>3900.0</v>
      </c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0" customHeight="1">
      <c r="A603" s="4" t="s">
        <v>1205</v>
      </c>
      <c r="B603" s="4" t="s">
        <v>1206</v>
      </c>
      <c r="C603" s="4" t="s">
        <v>968</v>
      </c>
      <c r="D603" s="4" t="s">
        <v>15</v>
      </c>
      <c r="E603" s="4">
        <v>6.0</v>
      </c>
      <c r="F603" s="5"/>
      <c r="G603" s="5">
        <v>0.0</v>
      </c>
      <c r="H603" s="6"/>
      <c r="I603" s="4">
        <v>421.27</v>
      </c>
      <c r="J603" s="4">
        <v>600.0</v>
      </c>
      <c r="K603" s="5">
        <v>2527.62</v>
      </c>
      <c r="L603" s="5">
        <v>3600.0</v>
      </c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0" customHeight="1">
      <c r="A604" s="4" t="s">
        <v>1207</v>
      </c>
      <c r="B604" s="4" t="s">
        <v>1208</v>
      </c>
      <c r="C604" s="4" t="s">
        <v>968</v>
      </c>
      <c r="D604" s="4" t="s">
        <v>15</v>
      </c>
      <c r="E604" s="4">
        <v>7.0</v>
      </c>
      <c r="F604" s="5"/>
      <c r="G604" s="5">
        <v>0.0</v>
      </c>
      <c r="H604" s="6"/>
      <c r="I604" s="4">
        <v>459.45</v>
      </c>
      <c r="J604" s="4">
        <v>650.0</v>
      </c>
      <c r="K604" s="5">
        <v>3216.15</v>
      </c>
      <c r="L604" s="5">
        <v>4550.0</v>
      </c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0" customHeight="1">
      <c r="A605" s="4" t="s">
        <v>1209</v>
      </c>
      <c r="B605" s="4" t="s">
        <v>1210</v>
      </c>
      <c r="C605" s="4" t="s">
        <v>968</v>
      </c>
      <c r="D605" s="4" t="s">
        <v>15</v>
      </c>
      <c r="E605" s="4">
        <v>0.0</v>
      </c>
      <c r="F605" s="5"/>
      <c r="G605" s="5">
        <v>0.0</v>
      </c>
      <c r="H605" s="6"/>
      <c r="I605" s="4">
        <v>292.79</v>
      </c>
      <c r="J605" s="4">
        <v>400.0</v>
      </c>
      <c r="K605" s="5">
        <v>0.0</v>
      </c>
      <c r="L605" s="5">
        <v>0.0</v>
      </c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0" customHeight="1">
      <c r="A606" s="4" t="s">
        <v>1211</v>
      </c>
      <c r="B606" s="4" t="s">
        <v>1212</v>
      </c>
      <c r="C606" s="4" t="s">
        <v>968</v>
      </c>
      <c r="D606" s="4" t="s">
        <v>15</v>
      </c>
      <c r="E606" s="4">
        <v>0.0</v>
      </c>
      <c r="F606" s="5"/>
      <c r="G606" s="5">
        <v>0.0</v>
      </c>
      <c r="H606" s="6"/>
      <c r="I606" s="4">
        <v>151.48</v>
      </c>
      <c r="J606" s="4">
        <v>200.0</v>
      </c>
      <c r="K606" s="5">
        <v>0.0</v>
      </c>
      <c r="L606" s="5">
        <v>0.0</v>
      </c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0" customHeight="1">
      <c r="A607" s="4" t="s">
        <v>1213</v>
      </c>
      <c r="B607" s="4" t="s">
        <v>1214</v>
      </c>
      <c r="C607" s="4" t="s">
        <v>968</v>
      </c>
      <c r="D607" s="4" t="s">
        <v>15</v>
      </c>
      <c r="E607" s="4">
        <v>0.0</v>
      </c>
      <c r="F607" s="5"/>
      <c r="G607" s="5">
        <v>0.0</v>
      </c>
      <c r="H607" s="6"/>
      <c r="I607" s="4">
        <v>151.48</v>
      </c>
      <c r="J607" s="4">
        <v>200.0</v>
      </c>
      <c r="K607" s="5">
        <v>0.0</v>
      </c>
      <c r="L607" s="5">
        <v>0.0</v>
      </c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0" customHeight="1">
      <c r="A608" s="4" t="s">
        <v>1215</v>
      </c>
      <c r="B608" s="4" t="s">
        <v>1216</v>
      </c>
      <c r="C608" s="4" t="s">
        <v>968</v>
      </c>
      <c r="D608" s="4" t="s">
        <v>15</v>
      </c>
      <c r="E608" s="4">
        <v>0.0</v>
      </c>
      <c r="F608" s="5"/>
      <c r="G608" s="5">
        <v>0.0</v>
      </c>
      <c r="H608" s="6"/>
      <c r="I608" s="4">
        <v>252.47</v>
      </c>
      <c r="J608" s="4">
        <v>350.0</v>
      </c>
      <c r="K608" s="5">
        <v>0.0</v>
      </c>
      <c r="L608" s="5">
        <v>0.0</v>
      </c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0" customHeight="1">
      <c r="A609" s="4" t="s">
        <v>1217</v>
      </c>
      <c r="B609" s="4" t="s">
        <v>1218</v>
      </c>
      <c r="C609" s="4" t="s">
        <v>968</v>
      </c>
      <c r="D609" s="4" t="s">
        <v>15</v>
      </c>
      <c r="E609" s="4">
        <v>0.0</v>
      </c>
      <c r="F609" s="5"/>
      <c r="G609" s="5">
        <v>0.0</v>
      </c>
      <c r="H609" s="6"/>
      <c r="I609" s="4">
        <v>252.47</v>
      </c>
      <c r="J609" s="4">
        <v>350.0</v>
      </c>
      <c r="K609" s="5">
        <v>0.0</v>
      </c>
      <c r="L609" s="5">
        <v>0.0</v>
      </c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0" customHeight="1">
      <c r="A610" s="4" t="s">
        <v>1219</v>
      </c>
      <c r="B610" s="4" t="s">
        <v>1220</v>
      </c>
      <c r="C610" s="4" t="s">
        <v>968</v>
      </c>
      <c r="D610" s="4" t="s">
        <v>15</v>
      </c>
      <c r="E610" s="4">
        <v>0.0</v>
      </c>
      <c r="F610" s="5"/>
      <c r="G610" s="5">
        <v>0.0</v>
      </c>
      <c r="H610" s="6"/>
      <c r="I610" s="4">
        <v>623.32</v>
      </c>
      <c r="J610" s="4">
        <v>900.0</v>
      </c>
      <c r="K610" s="5">
        <v>0.0</v>
      </c>
      <c r="L610" s="5">
        <v>0.0</v>
      </c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0" customHeight="1">
      <c r="A611" s="4" t="s">
        <v>1221</v>
      </c>
      <c r="B611" s="4" t="s">
        <v>1222</v>
      </c>
      <c r="C611" s="4" t="s">
        <v>968</v>
      </c>
      <c r="D611" s="4" t="s">
        <v>15</v>
      </c>
      <c r="E611" s="4">
        <v>0.0</v>
      </c>
      <c r="F611" s="5"/>
      <c r="G611" s="5">
        <v>0.0</v>
      </c>
      <c r="H611" s="6"/>
      <c r="I611" s="4">
        <v>452.28</v>
      </c>
      <c r="J611" s="4">
        <v>650.0</v>
      </c>
      <c r="K611" s="5">
        <v>0.0</v>
      </c>
      <c r="L611" s="5">
        <v>0.0</v>
      </c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0" customHeight="1">
      <c r="A612" s="4" t="s">
        <v>1223</v>
      </c>
      <c r="B612" s="4" t="s">
        <v>1224</v>
      </c>
      <c r="C612" s="4" t="s">
        <v>968</v>
      </c>
      <c r="D612" s="4" t="s">
        <v>15</v>
      </c>
      <c r="E612" s="4">
        <v>4.0</v>
      </c>
      <c r="F612" s="5"/>
      <c r="G612" s="5">
        <v>0.0</v>
      </c>
      <c r="H612" s="6"/>
      <c r="I612" s="4">
        <v>452.28</v>
      </c>
      <c r="J612" s="4">
        <v>650.0</v>
      </c>
      <c r="K612" s="5">
        <v>1809.12</v>
      </c>
      <c r="L612" s="5">
        <v>2600.0</v>
      </c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0" customHeight="1">
      <c r="A613" s="4" t="s">
        <v>1225</v>
      </c>
      <c r="B613" s="4" t="s">
        <v>1226</v>
      </c>
      <c r="C613" s="4" t="s">
        <v>968</v>
      </c>
      <c r="D613" s="4" t="s">
        <v>15</v>
      </c>
      <c r="E613" s="4">
        <v>0.0</v>
      </c>
      <c r="F613" s="5"/>
      <c r="G613" s="5">
        <v>0.0</v>
      </c>
      <c r="H613" s="6"/>
      <c r="I613" s="4">
        <v>452.28</v>
      </c>
      <c r="J613" s="4">
        <v>650.0</v>
      </c>
      <c r="K613" s="5">
        <v>0.0</v>
      </c>
      <c r="L613" s="5">
        <v>0.0</v>
      </c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0" customHeight="1">
      <c r="A614" s="4" t="s">
        <v>1227</v>
      </c>
      <c r="B614" s="4" t="s">
        <v>1228</v>
      </c>
      <c r="C614" s="4" t="s">
        <v>968</v>
      </c>
      <c r="D614" s="4" t="s">
        <v>15</v>
      </c>
      <c r="E614" s="4">
        <v>4.0</v>
      </c>
      <c r="F614" s="5"/>
      <c r="G614" s="5">
        <v>0.0</v>
      </c>
      <c r="H614" s="6"/>
      <c r="I614" s="4">
        <v>1145.82</v>
      </c>
      <c r="J614" s="4">
        <v>1650.0</v>
      </c>
      <c r="K614" s="5">
        <v>4583.28</v>
      </c>
      <c r="L614" s="5">
        <v>6600.0</v>
      </c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0" customHeight="1">
      <c r="A615" s="4" t="s">
        <v>1229</v>
      </c>
      <c r="B615" s="4" t="s">
        <v>1230</v>
      </c>
      <c r="C615" s="4" t="s">
        <v>968</v>
      </c>
      <c r="D615" s="4" t="s">
        <v>15</v>
      </c>
      <c r="E615" s="4">
        <v>0.0</v>
      </c>
      <c r="F615" s="5"/>
      <c r="G615" s="5">
        <v>0.0</v>
      </c>
      <c r="H615" s="6"/>
      <c r="I615" s="4">
        <v>1355.85</v>
      </c>
      <c r="J615" s="4">
        <v>1950.0</v>
      </c>
      <c r="K615" s="5">
        <v>0.0</v>
      </c>
      <c r="L615" s="5">
        <v>0.0</v>
      </c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0" customHeight="1">
      <c r="A616" s="4" t="s">
        <v>1231</v>
      </c>
      <c r="B616" s="4" t="s">
        <v>1232</v>
      </c>
      <c r="C616" s="4" t="s">
        <v>968</v>
      </c>
      <c r="D616" s="4" t="s">
        <v>15</v>
      </c>
      <c r="E616" s="4">
        <v>4.0</v>
      </c>
      <c r="F616" s="5"/>
      <c r="G616" s="5">
        <v>0.0</v>
      </c>
      <c r="H616" s="6"/>
      <c r="I616" s="4">
        <v>1797.48</v>
      </c>
      <c r="J616" s="4">
        <v>2550.0</v>
      </c>
      <c r="K616" s="5">
        <v>7189.92</v>
      </c>
      <c r="L616" s="5">
        <v>10200.0</v>
      </c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0" customHeight="1">
      <c r="A617" s="4" t="s">
        <v>1233</v>
      </c>
      <c r="B617" s="4" t="s">
        <v>1234</v>
      </c>
      <c r="C617" s="4" t="s">
        <v>968</v>
      </c>
      <c r="D617" s="4" t="s">
        <v>15</v>
      </c>
      <c r="E617" s="4">
        <v>0.0</v>
      </c>
      <c r="F617" s="5"/>
      <c r="G617" s="5">
        <v>0.0</v>
      </c>
      <c r="H617" s="6"/>
      <c r="I617" s="4">
        <v>5.9821875</v>
      </c>
      <c r="J617" s="4">
        <v>20.0</v>
      </c>
      <c r="K617" s="5">
        <v>0.0</v>
      </c>
      <c r="L617" s="5">
        <v>0.0</v>
      </c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0" customHeight="1">
      <c r="A618" s="4" t="s">
        <v>1235</v>
      </c>
      <c r="B618" s="4" t="s">
        <v>1236</v>
      </c>
      <c r="C618" s="4" t="s">
        <v>968</v>
      </c>
      <c r="D618" s="4" t="s">
        <v>15</v>
      </c>
      <c r="E618" s="4">
        <v>3.0</v>
      </c>
      <c r="F618" s="5"/>
      <c r="G618" s="5">
        <v>0.0</v>
      </c>
      <c r="H618" s="6"/>
      <c r="I618" s="4">
        <v>1382.025</v>
      </c>
      <c r="J618" s="4">
        <v>1950.0</v>
      </c>
      <c r="K618" s="5">
        <v>4146.075000000001</v>
      </c>
      <c r="L618" s="5">
        <v>5850.0</v>
      </c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0" customHeight="1">
      <c r="A619" s="4" t="s">
        <v>1237</v>
      </c>
      <c r="B619" s="4" t="s">
        <v>1238</v>
      </c>
      <c r="C619" s="4" t="s">
        <v>968</v>
      </c>
      <c r="D619" s="4" t="s">
        <v>15</v>
      </c>
      <c r="E619" s="4">
        <v>4.0</v>
      </c>
      <c r="F619" s="5"/>
      <c r="G619" s="5">
        <v>0.0</v>
      </c>
      <c r="H619" s="6"/>
      <c r="I619" s="4">
        <v>1688.58375</v>
      </c>
      <c r="J619" s="4">
        <v>2400.0</v>
      </c>
      <c r="K619" s="5">
        <v>6754.335</v>
      </c>
      <c r="L619" s="5">
        <v>9600.0</v>
      </c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0" customHeight="1">
      <c r="A620" s="4" t="s">
        <v>1239</v>
      </c>
      <c r="B620" s="4" t="s">
        <v>1240</v>
      </c>
      <c r="C620" s="4" t="s">
        <v>968</v>
      </c>
      <c r="D620" s="4" t="s">
        <v>15</v>
      </c>
      <c r="E620" s="4">
        <v>5.0</v>
      </c>
      <c r="F620" s="5"/>
      <c r="G620" s="5">
        <v>0.0</v>
      </c>
      <c r="H620" s="6"/>
      <c r="I620" s="4">
        <v>62.54416666666666</v>
      </c>
      <c r="J620" s="4">
        <v>100.0</v>
      </c>
      <c r="K620" s="5">
        <v>312.7208333333333</v>
      </c>
      <c r="L620" s="5">
        <v>500.0</v>
      </c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0" customHeight="1">
      <c r="A621" s="4" t="s">
        <v>1241</v>
      </c>
      <c r="B621" s="4" t="s">
        <v>1242</v>
      </c>
      <c r="C621" s="4" t="s">
        <v>968</v>
      </c>
      <c r="D621" s="4" t="s">
        <v>15</v>
      </c>
      <c r="E621" s="4">
        <v>2.0</v>
      </c>
      <c r="F621" s="5"/>
      <c r="G621" s="5">
        <v>0.0</v>
      </c>
      <c r="H621" s="6"/>
      <c r="I621" s="4">
        <v>1680.84375</v>
      </c>
      <c r="J621" s="4">
        <v>2400.0</v>
      </c>
      <c r="K621" s="5">
        <v>3361.6875</v>
      </c>
      <c r="L621" s="5">
        <v>4800.0</v>
      </c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0" customHeight="1">
      <c r="A622" s="4" t="s">
        <v>1243</v>
      </c>
      <c r="B622" s="4" t="s">
        <v>1244</v>
      </c>
      <c r="C622" s="4" t="s">
        <v>968</v>
      </c>
      <c r="D622" s="4" t="s">
        <v>15</v>
      </c>
      <c r="E622" s="4">
        <v>0.0</v>
      </c>
      <c r="F622" s="5"/>
      <c r="G622" s="5">
        <v>0.0</v>
      </c>
      <c r="H622" s="6"/>
      <c r="I622" s="4">
        <v>537.55</v>
      </c>
      <c r="J622" s="4">
        <v>750.0</v>
      </c>
      <c r="K622" s="5">
        <v>0.0</v>
      </c>
      <c r="L622" s="5">
        <v>0.0</v>
      </c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0" customHeight="1">
      <c r="A623" s="4" t="s">
        <v>1245</v>
      </c>
      <c r="B623" s="4" t="s">
        <v>1246</v>
      </c>
      <c r="C623" s="4" t="s">
        <v>968</v>
      </c>
      <c r="D623" s="4" t="s">
        <v>15</v>
      </c>
      <c r="E623" s="4">
        <v>6.0</v>
      </c>
      <c r="F623" s="5"/>
      <c r="G623" s="5">
        <v>0.0</v>
      </c>
      <c r="H623" s="6"/>
      <c r="I623" s="4">
        <v>537.55</v>
      </c>
      <c r="J623" s="4">
        <v>750.0</v>
      </c>
      <c r="K623" s="5">
        <v>3225.2999999999997</v>
      </c>
      <c r="L623" s="5">
        <v>4500.0</v>
      </c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0" customHeight="1">
      <c r="A624" s="4" t="s">
        <v>1247</v>
      </c>
      <c r="B624" s="4" t="s">
        <v>1248</v>
      </c>
      <c r="C624" s="4" t="s">
        <v>968</v>
      </c>
      <c r="D624" s="4" t="s">
        <v>15</v>
      </c>
      <c r="E624" s="4">
        <v>6.0</v>
      </c>
      <c r="F624" s="5"/>
      <c r="G624" s="5">
        <v>0.0</v>
      </c>
      <c r="H624" s="6"/>
      <c r="I624" s="4">
        <v>162.9825</v>
      </c>
      <c r="J624" s="4">
        <v>250.0</v>
      </c>
      <c r="K624" s="5">
        <v>977.895</v>
      </c>
      <c r="L624" s="5">
        <v>1500.0</v>
      </c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0" customHeight="1">
      <c r="A625" s="4" t="s">
        <v>1249</v>
      </c>
      <c r="B625" s="4" t="s">
        <v>1250</v>
      </c>
      <c r="C625" s="4" t="s">
        <v>968</v>
      </c>
      <c r="D625" s="4" t="s">
        <v>15</v>
      </c>
      <c r="E625" s="4">
        <v>4.0</v>
      </c>
      <c r="F625" s="5"/>
      <c r="G625" s="5">
        <v>0.0</v>
      </c>
      <c r="H625" s="6"/>
      <c r="I625" s="4">
        <v>1281.8783333333333</v>
      </c>
      <c r="J625" s="4">
        <v>1850.0</v>
      </c>
      <c r="K625" s="5">
        <v>5127.513333333333</v>
      </c>
      <c r="L625" s="5">
        <v>7400.0</v>
      </c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0" customHeight="1">
      <c r="A626" s="4" t="s">
        <v>1251</v>
      </c>
      <c r="B626" s="4" t="s">
        <v>1252</v>
      </c>
      <c r="C626" s="4" t="s">
        <v>968</v>
      </c>
      <c r="D626" s="4" t="s">
        <v>15</v>
      </c>
      <c r="E626" s="4">
        <v>0.0</v>
      </c>
      <c r="F626" s="5"/>
      <c r="G626" s="5">
        <v>0.0</v>
      </c>
      <c r="H626" s="6"/>
      <c r="I626" s="4">
        <v>364.54</v>
      </c>
      <c r="J626" s="4">
        <v>500.0</v>
      </c>
      <c r="K626" s="5">
        <v>0.0</v>
      </c>
      <c r="L626" s="5">
        <v>0.0</v>
      </c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0" customHeight="1">
      <c r="A627" s="4" t="s">
        <v>1253</v>
      </c>
      <c r="B627" s="4" t="s">
        <v>1254</v>
      </c>
      <c r="C627" s="4" t="s">
        <v>968</v>
      </c>
      <c r="D627" s="4" t="s">
        <v>15</v>
      </c>
      <c r="E627" s="4">
        <v>0.0</v>
      </c>
      <c r="F627" s="5"/>
      <c r="G627" s="5">
        <v>0.0</v>
      </c>
      <c r="H627" s="6"/>
      <c r="I627" s="4">
        <v>364.54</v>
      </c>
      <c r="J627" s="4">
        <v>500.0</v>
      </c>
      <c r="K627" s="5">
        <v>0.0</v>
      </c>
      <c r="L627" s="5">
        <v>0.0</v>
      </c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0" customHeight="1">
      <c r="A628" s="4" t="s">
        <v>1255</v>
      </c>
      <c r="B628" s="4" t="s">
        <v>1256</v>
      </c>
      <c r="C628" s="4" t="s">
        <v>968</v>
      </c>
      <c r="D628" s="4" t="s">
        <v>15</v>
      </c>
      <c r="E628" s="4">
        <v>0.0</v>
      </c>
      <c r="F628" s="5"/>
      <c r="G628" s="5">
        <v>0.0</v>
      </c>
      <c r="H628" s="6"/>
      <c r="I628" s="4">
        <v>364.5441666666666</v>
      </c>
      <c r="J628" s="4">
        <v>500.0</v>
      </c>
      <c r="K628" s="5">
        <v>0.0</v>
      </c>
      <c r="L628" s="5">
        <v>0.0</v>
      </c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0" customHeight="1">
      <c r="A629" s="4" t="s">
        <v>1257</v>
      </c>
      <c r="B629" s="4" t="s">
        <v>1258</v>
      </c>
      <c r="C629" s="4" t="s">
        <v>968</v>
      </c>
      <c r="D629" s="4" t="s">
        <v>15</v>
      </c>
      <c r="E629" s="4">
        <v>14.0</v>
      </c>
      <c r="F629" s="5"/>
      <c r="G629" s="5">
        <v>0.0</v>
      </c>
      <c r="H629" s="6"/>
      <c r="I629" s="4">
        <v>1493.35625</v>
      </c>
      <c r="J629" s="4">
        <v>2150.0</v>
      </c>
      <c r="K629" s="5">
        <v>20906.9875</v>
      </c>
      <c r="L629" s="5">
        <v>30100.0</v>
      </c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0" customHeight="1">
      <c r="A630" s="4" t="s">
        <v>1259</v>
      </c>
      <c r="B630" s="4" t="s">
        <v>1260</v>
      </c>
      <c r="C630" s="4" t="s">
        <v>968</v>
      </c>
      <c r="D630" s="4" t="s">
        <v>15</v>
      </c>
      <c r="E630" s="4">
        <v>0.0</v>
      </c>
      <c r="F630" s="5"/>
      <c r="G630" s="5">
        <v>0.0</v>
      </c>
      <c r="H630" s="6"/>
      <c r="I630" s="4">
        <v>274.65</v>
      </c>
      <c r="J630" s="4">
        <v>400.0</v>
      </c>
      <c r="K630" s="5">
        <v>0.0</v>
      </c>
      <c r="L630" s="5">
        <v>0.0</v>
      </c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0" customHeight="1">
      <c r="A631" s="4" t="s">
        <v>1261</v>
      </c>
      <c r="B631" s="4" t="s">
        <v>1262</v>
      </c>
      <c r="C631" s="4" t="s">
        <v>968</v>
      </c>
      <c r="D631" s="4" t="s">
        <v>15</v>
      </c>
      <c r="E631" s="4">
        <v>2.0</v>
      </c>
      <c r="F631" s="5"/>
      <c r="G631" s="5">
        <v>0.0</v>
      </c>
      <c r="H631" s="6"/>
      <c r="I631" s="4">
        <v>795.0</v>
      </c>
      <c r="J631" s="4">
        <v>1150.0</v>
      </c>
      <c r="K631" s="5">
        <v>1590.0</v>
      </c>
      <c r="L631" s="5">
        <v>2300.0</v>
      </c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0" customHeight="1">
      <c r="A632" s="4" t="s">
        <v>1263</v>
      </c>
      <c r="B632" s="4" t="s">
        <v>1264</v>
      </c>
      <c r="C632" s="4" t="s">
        <v>968</v>
      </c>
      <c r="D632" s="4" t="s">
        <v>15</v>
      </c>
      <c r="E632" s="4">
        <v>100.0</v>
      </c>
      <c r="F632" s="5"/>
      <c r="G632" s="5">
        <v>0.0</v>
      </c>
      <c r="H632" s="6"/>
      <c r="I632" s="4">
        <v>13.126533333333333</v>
      </c>
      <c r="J632" s="4">
        <v>50.0</v>
      </c>
      <c r="K632" s="5">
        <v>1312.6533333333332</v>
      </c>
      <c r="L632" s="5">
        <v>5000.0</v>
      </c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0" customHeight="1">
      <c r="A633" s="4" t="s">
        <v>1265</v>
      </c>
      <c r="B633" s="4" t="s">
        <v>1266</v>
      </c>
      <c r="C633" s="4" t="s">
        <v>968</v>
      </c>
      <c r="D633" s="4" t="s">
        <v>15</v>
      </c>
      <c r="E633" s="4">
        <v>100.0</v>
      </c>
      <c r="F633" s="5"/>
      <c r="G633" s="5">
        <v>0.0</v>
      </c>
      <c r="H633" s="6"/>
      <c r="I633" s="4">
        <v>13.126533333333333</v>
      </c>
      <c r="J633" s="4">
        <v>50.0</v>
      </c>
      <c r="K633" s="5">
        <v>1312.6533333333332</v>
      </c>
      <c r="L633" s="5">
        <v>5000.0</v>
      </c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0" customHeight="1">
      <c r="A634" s="4" t="s">
        <v>1267</v>
      </c>
      <c r="B634" s="4" t="s">
        <v>1268</v>
      </c>
      <c r="C634" s="4" t="s">
        <v>968</v>
      </c>
      <c r="D634" s="4" t="s">
        <v>15</v>
      </c>
      <c r="E634" s="4">
        <v>100.0</v>
      </c>
      <c r="F634" s="5"/>
      <c r="G634" s="5">
        <v>0.0</v>
      </c>
      <c r="H634" s="6"/>
      <c r="I634" s="4">
        <v>13.126533333333333</v>
      </c>
      <c r="J634" s="4">
        <v>50.0</v>
      </c>
      <c r="K634" s="5">
        <v>1312.6533333333332</v>
      </c>
      <c r="L634" s="5">
        <v>5000.0</v>
      </c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0" customHeight="1">
      <c r="A635" s="4" t="s">
        <v>1269</v>
      </c>
      <c r="B635" s="4" t="s">
        <v>1270</v>
      </c>
      <c r="C635" s="4" t="s">
        <v>968</v>
      </c>
      <c r="D635" s="4" t="s">
        <v>15</v>
      </c>
      <c r="E635" s="4">
        <v>0.0</v>
      </c>
      <c r="F635" s="5"/>
      <c r="G635" s="5">
        <v>0.0</v>
      </c>
      <c r="H635" s="6"/>
      <c r="I635" s="4">
        <v>448.3333333333333</v>
      </c>
      <c r="J635" s="4">
        <v>650.0</v>
      </c>
      <c r="K635" s="5">
        <v>0.0</v>
      </c>
      <c r="L635" s="5">
        <v>0.0</v>
      </c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0" customHeight="1">
      <c r="A636" s="4" t="s">
        <v>1271</v>
      </c>
      <c r="B636" s="4" t="s">
        <v>1272</v>
      </c>
      <c r="C636" s="4" t="s">
        <v>968</v>
      </c>
      <c r="D636" s="4" t="s">
        <v>15</v>
      </c>
      <c r="E636" s="4">
        <v>0.0</v>
      </c>
      <c r="F636" s="5"/>
      <c r="G636" s="5">
        <v>0.0</v>
      </c>
      <c r="H636" s="6"/>
      <c r="I636" s="4">
        <v>522.55</v>
      </c>
      <c r="J636" s="4">
        <v>750.0</v>
      </c>
      <c r="K636" s="5">
        <v>0.0</v>
      </c>
      <c r="L636" s="5">
        <v>0.0</v>
      </c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0" customHeight="1">
      <c r="A637" s="4" t="s">
        <v>1273</v>
      </c>
      <c r="B637" s="4" t="s">
        <v>1274</v>
      </c>
      <c r="C637" s="4" t="s">
        <v>968</v>
      </c>
      <c r="D637" s="4" t="s">
        <v>15</v>
      </c>
      <c r="E637" s="4">
        <v>0.0</v>
      </c>
      <c r="F637" s="5"/>
      <c r="G637" s="5">
        <v>0.0</v>
      </c>
      <c r="H637" s="6"/>
      <c r="I637" s="4">
        <v>6912.44</v>
      </c>
      <c r="J637" s="4">
        <v>9850.0</v>
      </c>
      <c r="K637" s="5">
        <v>0.0</v>
      </c>
      <c r="L637" s="5">
        <v>0.0</v>
      </c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0" customHeight="1">
      <c r="A638" s="4" t="s">
        <v>1275</v>
      </c>
      <c r="B638" s="4" t="s">
        <v>1276</v>
      </c>
      <c r="C638" s="4" t="s">
        <v>968</v>
      </c>
      <c r="D638" s="4" t="s">
        <v>15</v>
      </c>
      <c r="E638" s="4">
        <v>0.0</v>
      </c>
      <c r="F638" s="5"/>
      <c r="G638" s="5">
        <v>0.0</v>
      </c>
      <c r="H638" s="6"/>
      <c r="I638" s="4">
        <v>13132.34</v>
      </c>
      <c r="J638" s="4">
        <v>18750.0</v>
      </c>
      <c r="K638" s="5">
        <v>0.0</v>
      </c>
      <c r="L638" s="5">
        <v>0.0</v>
      </c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0" customHeight="1">
      <c r="A639" s="4" t="s">
        <v>1277</v>
      </c>
      <c r="B639" s="4" t="s">
        <v>1278</v>
      </c>
      <c r="C639" s="4" t="s">
        <v>968</v>
      </c>
      <c r="D639" s="4" t="s">
        <v>15</v>
      </c>
      <c r="E639" s="4">
        <v>0.0</v>
      </c>
      <c r="F639" s="5"/>
      <c r="G639" s="5">
        <v>0.0</v>
      </c>
      <c r="H639" s="6"/>
      <c r="I639" s="4">
        <v>1494.92</v>
      </c>
      <c r="J639" s="4">
        <v>2150.0</v>
      </c>
      <c r="K639" s="5">
        <v>0.0</v>
      </c>
      <c r="L639" s="5">
        <v>0.0</v>
      </c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0" customHeight="1">
      <c r="A640" s="4" t="s">
        <v>1279</v>
      </c>
      <c r="B640" s="4" t="s">
        <v>1280</v>
      </c>
      <c r="C640" s="4" t="s">
        <v>968</v>
      </c>
      <c r="D640" s="4" t="s">
        <v>15</v>
      </c>
      <c r="E640" s="4">
        <v>0.0</v>
      </c>
      <c r="F640" s="5"/>
      <c r="G640" s="5">
        <v>0.0</v>
      </c>
      <c r="H640" s="6"/>
      <c r="I640" s="4">
        <v>2358.61</v>
      </c>
      <c r="J640" s="4">
        <v>3350.0</v>
      </c>
      <c r="K640" s="5">
        <v>0.0</v>
      </c>
      <c r="L640" s="5">
        <v>0.0</v>
      </c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0" customHeight="1">
      <c r="A641" s="4" t="s">
        <v>1281</v>
      </c>
      <c r="B641" s="4" t="s">
        <v>1282</v>
      </c>
      <c r="C641" s="4" t="s">
        <v>968</v>
      </c>
      <c r="D641" s="4" t="s">
        <v>15</v>
      </c>
      <c r="E641" s="4">
        <v>0.0</v>
      </c>
      <c r="F641" s="5"/>
      <c r="G641" s="5">
        <v>0.0</v>
      </c>
      <c r="H641" s="6"/>
      <c r="I641" s="4">
        <v>4722.25</v>
      </c>
      <c r="J641" s="4">
        <v>6750.0</v>
      </c>
      <c r="K641" s="5">
        <v>0.0</v>
      </c>
      <c r="L641" s="5">
        <v>0.0</v>
      </c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0" customHeight="1">
      <c r="A642" s="4" t="s">
        <v>1283</v>
      </c>
      <c r="B642" s="4" t="s">
        <v>1284</v>
      </c>
      <c r="C642" s="4" t="s">
        <v>968</v>
      </c>
      <c r="D642" s="4" t="s">
        <v>15</v>
      </c>
      <c r="E642" s="4">
        <v>0.0</v>
      </c>
      <c r="F642" s="5"/>
      <c r="G642" s="5">
        <v>0.0</v>
      </c>
      <c r="H642" s="6"/>
      <c r="I642" s="4">
        <v>317.89</v>
      </c>
      <c r="J642" s="4">
        <v>450.0</v>
      </c>
      <c r="K642" s="5">
        <v>0.0</v>
      </c>
      <c r="L642" s="5">
        <v>0.0</v>
      </c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0" customHeight="1">
      <c r="A643" s="4" t="s">
        <v>1285</v>
      </c>
      <c r="B643" s="4" t="s">
        <v>1286</v>
      </c>
      <c r="C643" s="4" t="s">
        <v>968</v>
      </c>
      <c r="D643" s="4" t="s">
        <v>15</v>
      </c>
      <c r="E643" s="4">
        <v>4.0</v>
      </c>
      <c r="F643" s="5"/>
      <c r="G643" s="5">
        <v>0.0</v>
      </c>
      <c r="H643" s="6"/>
      <c r="I643" s="4">
        <v>183.94</v>
      </c>
      <c r="J643" s="4">
        <v>250.0</v>
      </c>
      <c r="K643" s="5">
        <v>735.76</v>
      </c>
      <c r="L643" s="5">
        <v>1000.0</v>
      </c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0" customHeight="1">
      <c r="A644" s="4" t="s">
        <v>1287</v>
      </c>
      <c r="B644" s="4" t="s">
        <v>1288</v>
      </c>
      <c r="C644" s="4" t="s">
        <v>968</v>
      </c>
      <c r="D644" s="4" t="s">
        <v>15</v>
      </c>
      <c r="E644" s="4">
        <v>0.0</v>
      </c>
      <c r="F644" s="5"/>
      <c r="G644" s="5">
        <v>0.0</v>
      </c>
      <c r="H644" s="6"/>
      <c r="I644" s="4">
        <v>317.89</v>
      </c>
      <c r="J644" s="4">
        <v>450.0</v>
      </c>
      <c r="K644" s="5">
        <v>0.0</v>
      </c>
      <c r="L644" s="5">
        <v>0.0</v>
      </c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0" customHeight="1">
      <c r="A645" s="4" t="s">
        <v>1289</v>
      </c>
      <c r="B645" s="4" t="s">
        <v>1290</v>
      </c>
      <c r="C645" s="4" t="s">
        <v>968</v>
      </c>
      <c r="D645" s="4" t="s">
        <v>15</v>
      </c>
      <c r="E645" s="4">
        <v>0.0</v>
      </c>
      <c r="F645" s="5"/>
      <c r="G645" s="5">
        <v>0.0</v>
      </c>
      <c r="H645" s="6"/>
      <c r="I645" s="4">
        <v>317.89</v>
      </c>
      <c r="J645" s="4">
        <v>450.0</v>
      </c>
      <c r="K645" s="5">
        <v>0.0</v>
      </c>
      <c r="L645" s="5">
        <v>0.0</v>
      </c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0" customHeight="1">
      <c r="A646" s="4" t="s">
        <v>1291</v>
      </c>
      <c r="B646" s="4" t="s">
        <v>1292</v>
      </c>
      <c r="C646" s="4" t="s">
        <v>968</v>
      </c>
      <c r="D646" s="4" t="s">
        <v>15</v>
      </c>
      <c r="E646" s="4">
        <v>0.0</v>
      </c>
      <c r="F646" s="5"/>
      <c r="G646" s="5">
        <v>0.0</v>
      </c>
      <c r="H646" s="6"/>
      <c r="I646" s="4">
        <v>317.89</v>
      </c>
      <c r="J646" s="4">
        <v>450.0</v>
      </c>
      <c r="K646" s="5">
        <v>0.0</v>
      </c>
      <c r="L646" s="5">
        <v>0.0</v>
      </c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0" customHeight="1">
      <c r="A647" s="4" t="s">
        <v>1293</v>
      </c>
      <c r="B647" s="4" t="s">
        <v>1294</v>
      </c>
      <c r="C647" s="4" t="s">
        <v>968</v>
      </c>
      <c r="D647" s="4" t="s">
        <v>15</v>
      </c>
      <c r="E647" s="4">
        <v>2.0</v>
      </c>
      <c r="F647" s="5"/>
      <c r="G647" s="5">
        <v>0.0</v>
      </c>
      <c r="H647" s="6"/>
      <c r="I647" s="4">
        <v>317.89</v>
      </c>
      <c r="J647" s="4">
        <v>450.0</v>
      </c>
      <c r="K647" s="5">
        <v>635.78</v>
      </c>
      <c r="L647" s="5">
        <v>900.0</v>
      </c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0" customHeight="1">
      <c r="A648" s="4" t="s">
        <v>1295</v>
      </c>
      <c r="B648" s="4" t="s">
        <v>1296</v>
      </c>
      <c r="C648" s="4" t="s">
        <v>968</v>
      </c>
      <c r="D648" s="4" t="s">
        <v>15</v>
      </c>
      <c r="E648" s="4">
        <v>0.0</v>
      </c>
      <c r="F648" s="5"/>
      <c r="G648" s="5">
        <v>0.0</v>
      </c>
      <c r="H648" s="6"/>
      <c r="I648" s="4">
        <v>317.89</v>
      </c>
      <c r="J648" s="4">
        <v>450.0</v>
      </c>
      <c r="K648" s="5">
        <v>0.0</v>
      </c>
      <c r="L648" s="5">
        <v>0.0</v>
      </c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0" customHeight="1">
      <c r="A649" s="4" t="s">
        <v>1297</v>
      </c>
      <c r="B649" s="4" t="s">
        <v>1298</v>
      </c>
      <c r="C649" s="4" t="s">
        <v>968</v>
      </c>
      <c r="D649" s="4" t="s">
        <v>15</v>
      </c>
      <c r="E649" s="4">
        <v>35.0</v>
      </c>
      <c r="F649" s="5"/>
      <c r="G649" s="5">
        <v>0.0</v>
      </c>
      <c r="H649" s="6"/>
      <c r="I649" s="4">
        <v>1248.65</v>
      </c>
      <c r="J649" s="4">
        <v>2100.0</v>
      </c>
      <c r="K649" s="5">
        <v>43702.75</v>
      </c>
      <c r="L649" s="5">
        <v>73500.0</v>
      </c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0" customHeight="1">
      <c r="A650" s="4" t="s">
        <v>1299</v>
      </c>
      <c r="B650" s="4" t="s">
        <v>1300</v>
      </c>
      <c r="C650" s="4" t="s">
        <v>968</v>
      </c>
      <c r="D650" s="4" t="s">
        <v>15</v>
      </c>
      <c r="E650" s="4">
        <v>0.0</v>
      </c>
      <c r="F650" s="5"/>
      <c r="G650" s="5">
        <v>0.0</v>
      </c>
      <c r="H650" s="6"/>
      <c r="I650" s="4">
        <v>1248.6475</v>
      </c>
      <c r="J650" s="4">
        <v>2100.0</v>
      </c>
      <c r="K650" s="5">
        <v>0.0</v>
      </c>
      <c r="L650" s="5">
        <v>0.0</v>
      </c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0" customHeight="1">
      <c r="A651" s="4" t="s">
        <v>1301</v>
      </c>
      <c r="B651" s="4" t="s">
        <v>1302</v>
      </c>
      <c r="C651" s="4" t="s">
        <v>968</v>
      </c>
      <c r="D651" s="4" t="s">
        <v>15</v>
      </c>
      <c r="E651" s="4">
        <v>7.0</v>
      </c>
      <c r="F651" s="5"/>
      <c r="G651" s="5">
        <v>0.0</v>
      </c>
      <c r="H651" s="6"/>
      <c r="I651" s="4">
        <v>1248.6475</v>
      </c>
      <c r="J651" s="4">
        <v>2100.0</v>
      </c>
      <c r="K651" s="5">
        <v>8740.532500000001</v>
      </c>
      <c r="L651" s="5">
        <v>14700.0</v>
      </c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0" customHeight="1">
      <c r="A652" s="4" t="s">
        <v>1303</v>
      </c>
      <c r="B652" s="4" t="s">
        <v>1304</v>
      </c>
      <c r="C652" s="4" t="s">
        <v>968</v>
      </c>
      <c r="D652" s="4" t="s">
        <v>15</v>
      </c>
      <c r="E652" s="4">
        <v>0.0</v>
      </c>
      <c r="F652" s="5"/>
      <c r="G652" s="5">
        <v>0.0</v>
      </c>
      <c r="H652" s="6"/>
      <c r="I652" s="4">
        <v>1450.11</v>
      </c>
      <c r="J652" s="4">
        <v>2050.0</v>
      </c>
      <c r="K652" s="5">
        <v>0.0</v>
      </c>
      <c r="L652" s="5">
        <v>0.0</v>
      </c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0" customHeight="1">
      <c r="A653" s="4" t="s">
        <v>1305</v>
      </c>
      <c r="B653" s="4" t="s">
        <v>1306</v>
      </c>
      <c r="C653" s="4" t="s">
        <v>968</v>
      </c>
      <c r="D653" s="4" t="s">
        <v>15</v>
      </c>
      <c r="E653" s="4">
        <v>0.0</v>
      </c>
      <c r="F653" s="5"/>
      <c r="G653" s="5">
        <v>0.0</v>
      </c>
      <c r="H653" s="6"/>
      <c r="I653" s="4">
        <v>1450.11</v>
      </c>
      <c r="J653" s="4">
        <v>2050.0</v>
      </c>
      <c r="K653" s="5">
        <v>0.0</v>
      </c>
      <c r="L653" s="5">
        <v>0.0</v>
      </c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0" customHeight="1">
      <c r="A654" s="4" t="s">
        <v>1307</v>
      </c>
      <c r="B654" s="4" t="s">
        <v>1308</v>
      </c>
      <c r="C654" s="4" t="s">
        <v>968</v>
      </c>
      <c r="D654" s="4" t="s">
        <v>15</v>
      </c>
      <c r="E654" s="4">
        <v>0.0</v>
      </c>
      <c r="F654" s="5"/>
      <c r="G654" s="5">
        <v>0.0</v>
      </c>
      <c r="H654" s="6"/>
      <c r="I654" s="4">
        <v>363.69</v>
      </c>
      <c r="J654" s="4">
        <v>500.0</v>
      </c>
      <c r="K654" s="5">
        <v>0.0</v>
      </c>
      <c r="L654" s="5">
        <v>0.0</v>
      </c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0" customHeight="1">
      <c r="A655" s="4" t="s">
        <v>1309</v>
      </c>
      <c r="B655" s="4" t="s">
        <v>1310</v>
      </c>
      <c r="C655" s="4" t="s">
        <v>968</v>
      </c>
      <c r="D655" s="4" t="s">
        <v>15</v>
      </c>
      <c r="E655" s="4">
        <v>0.0</v>
      </c>
      <c r="F655" s="5"/>
      <c r="G655" s="5">
        <v>0.0</v>
      </c>
      <c r="H655" s="6"/>
      <c r="I655" s="4">
        <v>1332.9</v>
      </c>
      <c r="J655" s="4">
        <v>1900.0</v>
      </c>
      <c r="K655" s="5">
        <v>0.0</v>
      </c>
      <c r="L655" s="5">
        <v>0.0</v>
      </c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0" customHeight="1">
      <c r="A656" s="4" t="s">
        <v>1311</v>
      </c>
      <c r="B656" s="4" t="s">
        <v>1312</v>
      </c>
      <c r="C656" s="4" t="s">
        <v>968</v>
      </c>
      <c r="D656" s="4" t="s">
        <v>15</v>
      </c>
      <c r="E656" s="4">
        <v>0.0</v>
      </c>
      <c r="F656" s="5"/>
      <c r="G656" s="5">
        <v>0.0</v>
      </c>
      <c r="H656" s="6"/>
      <c r="I656" s="4">
        <v>577.46</v>
      </c>
      <c r="J656" s="4">
        <v>800.0</v>
      </c>
      <c r="K656" s="5">
        <v>0.0</v>
      </c>
      <c r="L656" s="5">
        <v>0.0</v>
      </c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0" customHeight="1">
      <c r="A657" s="4" t="s">
        <v>1313</v>
      </c>
      <c r="B657" s="4" t="s">
        <v>1314</v>
      </c>
      <c r="C657" s="4" t="s">
        <v>968</v>
      </c>
      <c r="D657" s="4" t="s">
        <v>15</v>
      </c>
      <c r="E657" s="4">
        <v>0.0</v>
      </c>
      <c r="F657" s="5"/>
      <c r="G657" s="5">
        <v>0.0</v>
      </c>
      <c r="H657" s="6"/>
      <c r="I657" s="4">
        <v>366.6666666666667</v>
      </c>
      <c r="J657" s="4">
        <v>500.0</v>
      </c>
      <c r="K657" s="5">
        <v>0.0</v>
      </c>
      <c r="L657" s="5">
        <v>0.0</v>
      </c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0" customHeight="1">
      <c r="A658" s="4" t="s">
        <v>1315</v>
      </c>
      <c r="B658" s="4" t="s">
        <v>1316</v>
      </c>
      <c r="C658" s="4" t="s">
        <v>968</v>
      </c>
      <c r="D658" s="4" t="s">
        <v>15</v>
      </c>
      <c r="E658" s="4">
        <v>100.0</v>
      </c>
      <c r="F658" s="5"/>
      <c r="G658" s="5">
        <v>0.0</v>
      </c>
      <c r="H658" s="6"/>
      <c r="I658" s="4">
        <v>66.985</v>
      </c>
      <c r="J658" s="4">
        <v>100.0</v>
      </c>
      <c r="K658" s="5">
        <v>6698.5</v>
      </c>
      <c r="L658" s="5">
        <v>10000.0</v>
      </c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0" customHeight="1">
      <c r="A659" s="4" t="s">
        <v>1317</v>
      </c>
      <c r="B659" s="4" t="s">
        <v>1318</v>
      </c>
      <c r="C659" s="4" t="s">
        <v>968</v>
      </c>
      <c r="D659" s="4" t="s">
        <v>15</v>
      </c>
      <c r="E659" s="4">
        <v>17.0</v>
      </c>
      <c r="F659" s="5"/>
      <c r="G659" s="5">
        <v>0.0</v>
      </c>
      <c r="H659" s="6"/>
      <c r="I659" s="4">
        <v>458.3333333333333</v>
      </c>
      <c r="J659" s="4">
        <v>650.0</v>
      </c>
      <c r="K659" s="5">
        <v>7791.666666666666</v>
      </c>
      <c r="L659" s="5">
        <v>11050.0</v>
      </c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0" customHeight="1">
      <c r="A660" s="4" t="s">
        <v>1319</v>
      </c>
      <c r="B660" s="4" t="s">
        <v>1320</v>
      </c>
      <c r="C660" s="4" t="s">
        <v>968</v>
      </c>
      <c r="D660" s="4" t="s">
        <v>15</v>
      </c>
      <c r="E660" s="4">
        <v>7.0</v>
      </c>
      <c r="F660" s="5"/>
      <c r="G660" s="5">
        <v>0.0</v>
      </c>
      <c r="H660" s="6"/>
      <c r="I660" s="4">
        <v>124.03916666666667</v>
      </c>
      <c r="J660" s="4">
        <v>200.0</v>
      </c>
      <c r="K660" s="5">
        <v>868.2741666666667</v>
      </c>
      <c r="L660" s="5">
        <v>1400.0</v>
      </c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0" customHeight="1">
      <c r="A661" s="4" t="s">
        <v>1321</v>
      </c>
      <c r="B661" s="4" t="s">
        <v>1322</v>
      </c>
      <c r="C661" s="4" t="s">
        <v>968</v>
      </c>
      <c r="D661" s="4" t="s">
        <v>15</v>
      </c>
      <c r="E661" s="4">
        <v>7.0</v>
      </c>
      <c r="F661" s="5"/>
      <c r="G661" s="5">
        <v>0.0</v>
      </c>
      <c r="H661" s="6"/>
      <c r="I661" s="4">
        <v>124.03916666666667</v>
      </c>
      <c r="J661" s="4">
        <v>200.0</v>
      </c>
      <c r="K661" s="5">
        <v>868.2741666666667</v>
      </c>
      <c r="L661" s="5">
        <v>1400.0</v>
      </c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0" customHeight="1">
      <c r="A662" s="4" t="s">
        <v>1323</v>
      </c>
      <c r="B662" s="4" t="s">
        <v>1324</v>
      </c>
      <c r="C662" s="4" t="s">
        <v>968</v>
      </c>
      <c r="D662" s="4" t="s">
        <v>15</v>
      </c>
      <c r="E662" s="4">
        <v>3.0</v>
      </c>
      <c r="F662" s="5"/>
      <c r="G662" s="5">
        <v>0.0</v>
      </c>
      <c r="H662" s="6"/>
      <c r="I662" s="4">
        <v>246.61</v>
      </c>
      <c r="J662" s="4">
        <v>350.0</v>
      </c>
      <c r="K662" s="5">
        <v>739.83</v>
      </c>
      <c r="L662" s="5">
        <v>1050.0</v>
      </c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0" customHeight="1">
      <c r="A663" s="4" t="s">
        <v>1325</v>
      </c>
      <c r="B663" s="4" t="s">
        <v>1326</v>
      </c>
      <c r="C663" s="4" t="s">
        <v>968</v>
      </c>
      <c r="D663" s="4" t="s">
        <v>15</v>
      </c>
      <c r="E663" s="4">
        <v>3.0</v>
      </c>
      <c r="F663" s="5"/>
      <c r="G663" s="5">
        <v>0.0</v>
      </c>
      <c r="H663" s="6"/>
      <c r="I663" s="4">
        <v>246.61</v>
      </c>
      <c r="J663" s="4">
        <v>350.0</v>
      </c>
      <c r="K663" s="5">
        <v>739.83</v>
      </c>
      <c r="L663" s="5">
        <v>1050.0</v>
      </c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0" customHeight="1">
      <c r="A664" s="4" t="s">
        <v>1327</v>
      </c>
      <c r="B664" s="4" t="s">
        <v>1328</v>
      </c>
      <c r="C664" s="4" t="s">
        <v>968</v>
      </c>
      <c r="D664" s="4" t="s">
        <v>15</v>
      </c>
      <c r="E664" s="4">
        <v>0.0</v>
      </c>
      <c r="F664" s="5"/>
      <c r="G664" s="5">
        <v>0.0</v>
      </c>
      <c r="H664" s="6"/>
      <c r="I664" s="4">
        <v>434.38</v>
      </c>
      <c r="J664" s="4">
        <v>600.0</v>
      </c>
      <c r="K664" s="5">
        <v>0.0</v>
      </c>
      <c r="L664" s="5">
        <v>0.0</v>
      </c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0" customHeight="1">
      <c r="A665" s="4" t="s">
        <v>1329</v>
      </c>
      <c r="B665" s="4" t="s">
        <v>1330</v>
      </c>
      <c r="C665" s="4" t="s">
        <v>968</v>
      </c>
      <c r="D665" s="4" t="s">
        <v>15</v>
      </c>
      <c r="E665" s="4">
        <v>0.0</v>
      </c>
      <c r="F665" s="5"/>
      <c r="G665" s="5">
        <v>0.0</v>
      </c>
      <c r="H665" s="6"/>
      <c r="I665" s="4">
        <v>1535.35</v>
      </c>
      <c r="J665" s="4">
        <v>2200.0</v>
      </c>
      <c r="K665" s="5">
        <v>0.0</v>
      </c>
      <c r="L665" s="5">
        <v>0.0</v>
      </c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0" customHeight="1">
      <c r="A666" s="4" t="s">
        <v>1331</v>
      </c>
      <c r="B666" s="4" t="s">
        <v>1332</v>
      </c>
      <c r="C666" s="4" t="s">
        <v>968</v>
      </c>
      <c r="D666" s="4" t="s">
        <v>15</v>
      </c>
      <c r="E666" s="4">
        <v>0.0</v>
      </c>
      <c r="F666" s="5"/>
      <c r="G666" s="5">
        <v>0.0</v>
      </c>
      <c r="H666" s="6"/>
      <c r="I666" s="4">
        <v>347.87</v>
      </c>
      <c r="J666" s="4">
        <v>500.0</v>
      </c>
      <c r="K666" s="5">
        <v>0.0</v>
      </c>
      <c r="L666" s="5">
        <v>0.0</v>
      </c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0" customHeight="1">
      <c r="A667" s="4" t="s">
        <v>1333</v>
      </c>
      <c r="B667" s="4" t="s">
        <v>1334</v>
      </c>
      <c r="C667" s="4" t="s">
        <v>968</v>
      </c>
      <c r="D667" s="4" t="s">
        <v>15</v>
      </c>
      <c r="E667" s="4">
        <v>0.0</v>
      </c>
      <c r="F667" s="5"/>
      <c r="G667" s="5">
        <v>0.0</v>
      </c>
      <c r="H667" s="6"/>
      <c r="I667" s="4">
        <v>671.04</v>
      </c>
      <c r="J667" s="4">
        <v>950.0</v>
      </c>
      <c r="K667" s="5">
        <v>0.0</v>
      </c>
      <c r="L667" s="5">
        <v>0.0</v>
      </c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0" customHeight="1">
      <c r="A668" s="4" t="s">
        <v>1335</v>
      </c>
      <c r="B668" s="4" t="s">
        <v>1336</v>
      </c>
      <c r="C668" s="4" t="s">
        <v>968</v>
      </c>
      <c r="D668" s="4" t="s">
        <v>15</v>
      </c>
      <c r="E668" s="4">
        <v>0.0</v>
      </c>
      <c r="F668" s="5"/>
      <c r="G668" s="5">
        <v>0.0</v>
      </c>
      <c r="H668" s="6"/>
      <c r="I668" s="4">
        <v>773.04</v>
      </c>
      <c r="J668" s="4">
        <v>1100.0</v>
      </c>
      <c r="K668" s="5">
        <v>0.0</v>
      </c>
      <c r="L668" s="5">
        <v>0.0</v>
      </c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0" customHeight="1">
      <c r="A669" s="4" t="s">
        <v>1337</v>
      </c>
      <c r="B669" s="4" t="s">
        <v>1338</v>
      </c>
      <c r="C669" s="4" t="s">
        <v>968</v>
      </c>
      <c r="D669" s="4" t="s">
        <v>15</v>
      </c>
      <c r="E669" s="4">
        <v>2.0</v>
      </c>
      <c r="F669" s="5"/>
      <c r="G669" s="5">
        <v>0.0</v>
      </c>
      <c r="H669" s="6"/>
      <c r="I669" s="4">
        <v>1340.93</v>
      </c>
      <c r="J669" s="4">
        <v>1900.0</v>
      </c>
      <c r="K669" s="5">
        <v>2681.86</v>
      </c>
      <c r="L669" s="5">
        <v>3800.0</v>
      </c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0" customHeight="1">
      <c r="A670" s="4" t="s">
        <v>1339</v>
      </c>
      <c r="B670" s="4" t="s">
        <v>1340</v>
      </c>
      <c r="C670" s="4" t="s">
        <v>968</v>
      </c>
      <c r="D670" s="4" t="s">
        <v>15</v>
      </c>
      <c r="E670" s="4">
        <v>0.0</v>
      </c>
      <c r="F670" s="5"/>
      <c r="G670" s="5">
        <v>0.0</v>
      </c>
      <c r="H670" s="6"/>
      <c r="I670" s="4">
        <v>1306.48</v>
      </c>
      <c r="J670" s="4">
        <v>1850.0</v>
      </c>
      <c r="K670" s="5">
        <v>0.0</v>
      </c>
      <c r="L670" s="5">
        <v>0.0</v>
      </c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0" customHeight="1">
      <c r="A671" s="4" t="s">
        <v>1341</v>
      </c>
      <c r="B671" s="4" t="s">
        <v>1342</v>
      </c>
      <c r="C671" s="4" t="s">
        <v>968</v>
      </c>
      <c r="D671" s="4" t="s">
        <v>15</v>
      </c>
      <c r="E671" s="4">
        <v>0.0</v>
      </c>
      <c r="F671" s="5"/>
      <c r="G671" s="5">
        <v>0.0</v>
      </c>
      <c r="H671" s="6"/>
      <c r="I671" s="4">
        <v>1113.23</v>
      </c>
      <c r="J671" s="4">
        <v>1600.0</v>
      </c>
      <c r="K671" s="5">
        <v>0.0</v>
      </c>
      <c r="L671" s="5">
        <v>0.0</v>
      </c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0" customHeight="1">
      <c r="A672" s="4" t="s">
        <v>1343</v>
      </c>
      <c r="B672" s="4" t="s">
        <v>1344</v>
      </c>
      <c r="C672" s="4" t="s">
        <v>968</v>
      </c>
      <c r="D672" s="4" t="s">
        <v>15</v>
      </c>
      <c r="E672" s="4">
        <v>0.0</v>
      </c>
      <c r="F672" s="5"/>
      <c r="G672" s="5">
        <v>0.0</v>
      </c>
      <c r="H672" s="6"/>
      <c r="I672" s="4">
        <v>1113.23</v>
      </c>
      <c r="J672" s="4">
        <v>1600.0</v>
      </c>
      <c r="K672" s="5">
        <v>0.0</v>
      </c>
      <c r="L672" s="5">
        <v>0.0</v>
      </c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0" customHeight="1">
      <c r="A673" s="4" t="s">
        <v>1345</v>
      </c>
      <c r="B673" s="4" t="s">
        <v>1346</v>
      </c>
      <c r="C673" s="4" t="s">
        <v>968</v>
      </c>
      <c r="D673" s="4" t="s">
        <v>15</v>
      </c>
      <c r="E673" s="4">
        <v>20.0</v>
      </c>
      <c r="F673" s="5"/>
      <c r="G673" s="5">
        <v>0.0</v>
      </c>
      <c r="H673" s="6"/>
      <c r="I673" s="4">
        <v>52.1155</v>
      </c>
      <c r="J673" s="4">
        <v>200.0</v>
      </c>
      <c r="K673" s="5">
        <v>1042.31</v>
      </c>
      <c r="L673" s="5">
        <v>4000.0</v>
      </c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0" customHeight="1">
      <c r="A674" s="4" t="s">
        <v>1347</v>
      </c>
      <c r="B674" s="4" t="s">
        <v>1348</v>
      </c>
      <c r="C674" s="4" t="s">
        <v>968</v>
      </c>
      <c r="D674" s="4" t="s">
        <v>15</v>
      </c>
      <c r="E674" s="4">
        <v>0.0</v>
      </c>
      <c r="F674" s="5"/>
      <c r="G674" s="5">
        <v>0.0</v>
      </c>
      <c r="H674" s="6"/>
      <c r="I674" s="4">
        <v>165.274</v>
      </c>
      <c r="J674" s="4">
        <v>250.0</v>
      </c>
      <c r="K674" s="5">
        <v>0.0</v>
      </c>
      <c r="L674" s="5">
        <v>0.0</v>
      </c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0" customHeight="1">
      <c r="A675" s="4" t="s">
        <v>1349</v>
      </c>
      <c r="B675" s="4" t="s">
        <v>1350</v>
      </c>
      <c r="C675" s="4" t="s">
        <v>968</v>
      </c>
      <c r="D675" s="4" t="s">
        <v>15</v>
      </c>
      <c r="E675" s="4">
        <v>13.0</v>
      </c>
      <c r="F675" s="5"/>
      <c r="G675" s="5">
        <v>0.0</v>
      </c>
      <c r="H675" s="6"/>
      <c r="I675" s="4">
        <v>340.47222222222223</v>
      </c>
      <c r="J675" s="4">
        <v>500.0</v>
      </c>
      <c r="K675" s="5">
        <v>4426.138888888889</v>
      </c>
      <c r="L675" s="5">
        <v>6500.0</v>
      </c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0" customHeight="1">
      <c r="A676" s="4" t="s">
        <v>1351</v>
      </c>
      <c r="B676" s="4" t="s">
        <v>1352</v>
      </c>
      <c r="C676" s="4" t="s">
        <v>968</v>
      </c>
      <c r="D676" s="4" t="s">
        <v>15</v>
      </c>
      <c r="E676" s="4">
        <v>0.0</v>
      </c>
      <c r="F676" s="5"/>
      <c r="G676" s="5">
        <v>0.0</v>
      </c>
      <c r="H676" s="6"/>
      <c r="I676" s="4">
        <v>88.98</v>
      </c>
      <c r="J676" s="4">
        <v>150.0</v>
      </c>
      <c r="K676" s="5">
        <v>0.0</v>
      </c>
      <c r="L676" s="5">
        <v>0.0</v>
      </c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0" customHeight="1">
      <c r="A677" s="4" t="s">
        <v>1353</v>
      </c>
      <c r="B677" s="4" t="s">
        <v>1354</v>
      </c>
      <c r="C677" s="4" t="s">
        <v>968</v>
      </c>
      <c r="D677" s="4" t="s">
        <v>15</v>
      </c>
      <c r="E677" s="4">
        <v>0.0</v>
      </c>
      <c r="F677" s="5"/>
      <c r="G677" s="5">
        <v>0.0</v>
      </c>
      <c r="H677" s="6"/>
      <c r="I677" s="4">
        <v>458.3333333333333</v>
      </c>
      <c r="J677" s="4">
        <v>650.0</v>
      </c>
      <c r="K677" s="5">
        <v>0.0</v>
      </c>
      <c r="L677" s="5">
        <v>0.0</v>
      </c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0" customHeight="1">
      <c r="A678" s="4" t="s">
        <v>1355</v>
      </c>
      <c r="B678" s="4" t="s">
        <v>1356</v>
      </c>
      <c r="C678" s="4" t="s">
        <v>968</v>
      </c>
      <c r="D678" s="4" t="s">
        <v>15</v>
      </c>
      <c r="E678" s="4">
        <v>10.0</v>
      </c>
      <c r="F678" s="5"/>
      <c r="G678" s="5">
        <v>0.0</v>
      </c>
      <c r="H678" s="6"/>
      <c r="I678" s="4">
        <v>374.83</v>
      </c>
      <c r="J678" s="4">
        <v>550.0</v>
      </c>
      <c r="K678" s="5">
        <v>3748.2999999999997</v>
      </c>
      <c r="L678" s="5">
        <v>5500.0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0" customHeight="1">
      <c r="A679" s="4" t="s">
        <v>1357</v>
      </c>
      <c r="B679" s="4" t="s">
        <v>1358</v>
      </c>
      <c r="C679" s="4" t="s">
        <v>968</v>
      </c>
      <c r="D679" s="4" t="s">
        <v>15</v>
      </c>
      <c r="E679" s="4">
        <v>0.0</v>
      </c>
      <c r="F679" s="5"/>
      <c r="G679" s="5">
        <v>0.0</v>
      </c>
      <c r="H679" s="6"/>
      <c r="I679" s="4">
        <v>333.75</v>
      </c>
      <c r="J679" s="4">
        <v>500.0</v>
      </c>
      <c r="K679" s="5">
        <v>0.0</v>
      </c>
      <c r="L679" s="5">
        <v>0.0</v>
      </c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0" customHeight="1">
      <c r="A680" s="4" t="s">
        <v>1359</v>
      </c>
      <c r="B680" s="4" t="s">
        <v>1360</v>
      </c>
      <c r="C680" s="4" t="s">
        <v>968</v>
      </c>
      <c r="D680" s="4" t="s">
        <v>15</v>
      </c>
      <c r="E680" s="4">
        <v>6.0</v>
      </c>
      <c r="F680" s="5"/>
      <c r="G680" s="5">
        <v>0.0</v>
      </c>
      <c r="H680" s="6"/>
      <c r="I680" s="4">
        <v>857.34625</v>
      </c>
      <c r="J680" s="4">
        <v>1200.0</v>
      </c>
      <c r="K680" s="5">
        <v>5144.0775</v>
      </c>
      <c r="L680" s="5">
        <v>7200.0</v>
      </c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0" customHeight="1">
      <c r="A681" s="4" t="s">
        <v>1361</v>
      </c>
      <c r="B681" s="4" t="s">
        <v>1362</v>
      </c>
      <c r="C681" s="4" t="s">
        <v>968</v>
      </c>
      <c r="D681" s="4" t="s">
        <v>15</v>
      </c>
      <c r="E681" s="4">
        <v>1.0</v>
      </c>
      <c r="F681" s="5"/>
      <c r="G681" s="5">
        <v>0.0</v>
      </c>
      <c r="H681" s="6"/>
      <c r="I681" s="4">
        <v>1762.1033333333335</v>
      </c>
      <c r="J681" s="4">
        <v>2500.0</v>
      </c>
      <c r="K681" s="5">
        <v>1762.1033333333335</v>
      </c>
      <c r="L681" s="5">
        <v>2500.0</v>
      </c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0" customHeight="1">
      <c r="A682" s="4" t="s">
        <v>1363</v>
      </c>
      <c r="B682" s="4" t="s">
        <v>1364</v>
      </c>
      <c r="C682" s="4" t="s">
        <v>968</v>
      </c>
      <c r="D682" s="4" t="s">
        <v>15</v>
      </c>
      <c r="E682" s="4">
        <v>1.0</v>
      </c>
      <c r="F682" s="5"/>
      <c r="G682" s="5">
        <v>0.0</v>
      </c>
      <c r="H682" s="6"/>
      <c r="I682" s="4">
        <v>157.19555555555556</v>
      </c>
      <c r="J682" s="4">
        <v>200.0</v>
      </c>
      <c r="K682" s="5">
        <v>157.19555555555556</v>
      </c>
      <c r="L682" s="5">
        <v>200.0</v>
      </c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0" customHeight="1">
      <c r="A683" s="4" t="s">
        <v>1365</v>
      </c>
      <c r="B683" s="4" t="s">
        <v>1366</v>
      </c>
      <c r="C683" s="4" t="s">
        <v>968</v>
      </c>
      <c r="D683" s="4" t="s">
        <v>15</v>
      </c>
      <c r="E683" s="4">
        <v>3.0</v>
      </c>
      <c r="F683" s="5"/>
      <c r="G683" s="5">
        <v>0.0</v>
      </c>
      <c r="H683" s="6"/>
      <c r="I683" s="4">
        <v>1336.8</v>
      </c>
      <c r="J683" s="4">
        <v>1900.0</v>
      </c>
      <c r="K683" s="5">
        <v>4010.3999999999996</v>
      </c>
      <c r="L683" s="5">
        <v>5700.0</v>
      </c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0" customHeight="1">
      <c r="A684" s="4" t="s">
        <v>1367</v>
      </c>
      <c r="B684" s="4" t="s">
        <v>1368</v>
      </c>
      <c r="C684" s="4" t="s">
        <v>968</v>
      </c>
      <c r="D684" s="4" t="s">
        <v>15</v>
      </c>
      <c r="E684" s="4">
        <v>1.0</v>
      </c>
      <c r="F684" s="5"/>
      <c r="G684" s="5">
        <v>0.0</v>
      </c>
      <c r="H684" s="6"/>
      <c r="I684" s="4">
        <v>1225.49</v>
      </c>
      <c r="J684" s="4">
        <v>1750.0</v>
      </c>
      <c r="K684" s="5">
        <v>1225.49</v>
      </c>
      <c r="L684" s="5">
        <v>1750.0</v>
      </c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0" customHeight="1">
      <c r="A685" s="4" t="s">
        <v>1369</v>
      </c>
      <c r="B685" s="4" t="s">
        <v>1370</v>
      </c>
      <c r="C685" s="4" t="s">
        <v>968</v>
      </c>
      <c r="D685" s="4" t="s">
        <v>15</v>
      </c>
      <c r="E685" s="4">
        <v>0.0</v>
      </c>
      <c r="F685" s="5"/>
      <c r="G685" s="5">
        <v>0.0</v>
      </c>
      <c r="H685" s="6"/>
      <c r="I685" s="4">
        <v>29.91</v>
      </c>
      <c r="J685" s="4">
        <v>50.0</v>
      </c>
      <c r="K685" s="5">
        <v>0.0</v>
      </c>
      <c r="L685" s="5">
        <v>0.0</v>
      </c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0" customHeight="1">
      <c r="A686" s="4" t="s">
        <v>1371</v>
      </c>
      <c r="B686" s="4" t="s">
        <v>1372</v>
      </c>
      <c r="C686" s="4" t="s">
        <v>968</v>
      </c>
      <c r="D686" s="4" t="s">
        <v>15</v>
      </c>
      <c r="E686" s="4">
        <v>55.0</v>
      </c>
      <c r="F686" s="5"/>
      <c r="G686" s="5">
        <v>0.0</v>
      </c>
      <c r="H686" s="6"/>
      <c r="I686" s="4">
        <v>121.79</v>
      </c>
      <c r="J686" s="4">
        <v>250.0</v>
      </c>
      <c r="K686" s="5">
        <v>6698.450000000001</v>
      </c>
      <c r="L686" s="5">
        <v>13750.0</v>
      </c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0" customHeight="1">
      <c r="A687" s="4" t="s">
        <v>1373</v>
      </c>
      <c r="B687" s="4" t="s">
        <v>1374</v>
      </c>
      <c r="C687" s="4" t="s">
        <v>968</v>
      </c>
      <c r="D687" s="4" t="s">
        <v>15</v>
      </c>
      <c r="E687" s="4">
        <v>1.0</v>
      </c>
      <c r="F687" s="5"/>
      <c r="G687" s="5">
        <v>0.0</v>
      </c>
      <c r="H687" s="6"/>
      <c r="I687" s="4">
        <v>1800.62</v>
      </c>
      <c r="J687" s="4">
        <v>2550.0</v>
      </c>
      <c r="K687" s="5">
        <v>1800.62</v>
      </c>
      <c r="L687" s="5">
        <v>2550.0</v>
      </c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0" customHeight="1">
      <c r="A688" s="4" t="s">
        <v>1375</v>
      </c>
      <c r="B688" s="4" t="s">
        <v>1376</v>
      </c>
      <c r="C688" s="4" t="s">
        <v>968</v>
      </c>
      <c r="D688" s="4" t="s">
        <v>15</v>
      </c>
      <c r="E688" s="4">
        <v>8.0</v>
      </c>
      <c r="F688" s="5"/>
      <c r="G688" s="5">
        <v>0.0</v>
      </c>
      <c r="H688" s="6"/>
      <c r="I688" s="4">
        <v>395.39</v>
      </c>
      <c r="J688" s="4">
        <v>550.0</v>
      </c>
      <c r="K688" s="5">
        <v>3163.12</v>
      </c>
      <c r="L688" s="5">
        <v>4400.0</v>
      </c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0" customHeight="1">
      <c r="A689" s="4" t="s">
        <v>1377</v>
      </c>
      <c r="B689" s="4" t="s">
        <v>1378</v>
      </c>
      <c r="C689" s="4" t="s">
        <v>968</v>
      </c>
      <c r="D689" s="4" t="s">
        <v>15</v>
      </c>
      <c r="E689" s="4">
        <v>6.0</v>
      </c>
      <c r="F689" s="5"/>
      <c r="G689" s="5">
        <v>0.0</v>
      </c>
      <c r="H689" s="6"/>
      <c r="I689" s="4">
        <v>161.71666666666667</v>
      </c>
      <c r="J689" s="4">
        <v>250.0</v>
      </c>
      <c r="K689" s="5">
        <v>970.3</v>
      </c>
      <c r="L689" s="5">
        <v>1500.0</v>
      </c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0" customHeight="1">
      <c r="A690" s="4" t="s">
        <v>1379</v>
      </c>
      <c r="B690" s="4" t="s">
        <v>1380</v>
      </c>
      <c r="C690" s="4" t="s">
        <v>968</v>
      </c>
      <c r="D690" s="4" t="s">
        <v>15</v>
      </c>
      <c r="E690" s="4">
        <v>1.0</v>
      </c>
      <c r="F690" s="5"/>
      <c r="G690" s="5">
        <v>0.0</v>
      </c>
      <c r="H690" s="6"/>
      <c r="I690" s="4">
        <v>450.8616666666667</v>
      </c>
      <c r="J690" s="4">
        <v>650.0</v>
      </c>
      <c r="K690" s="5">
        <v>450.8616666666667</v>
      </c>
      <c r="L690" s="5">
        <v>650.0</v>
      </c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0" customHeight="1">
      <c r="A691" s="4" t="s">
        <v>1381</v>
      </c>
      <c r="B691" s="4" t="s">
        <v>1382</v>
      </c>
      <c r="C691" s="4" t="s">
        <v>968</v>
      </c>
      <c r="D691" s="4" t="s">
        <v>15</v>
      </c>
      <c r="E691" s="4">
        <v>15.0</v>
      </c>
      <c r="F691" s="5"/>
      <c r="G691" s="5">
        <v>0.0</v>
      </c>
      <c r="H691" s="6"/>
      <c r="I691" s="4">
        <v>450.8616666666667</v>
      </c>
      <c r="J691" s="4">
        <v>650.0</v>
      </c>
      <c r="K691" s="5">
        <v>6762.925</v>
      </c>
      <c r="L691" s="5">
        <v>9750.0</v>
      </c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0" customHeight="1">
      <c r="A692" s="4" t="s">
        <v>1383</v>
      </c>
      <c r="B692" s="4" t="s">
        <v>1384</v>
      </c>
      <c r="C692" s="4" t="s">
        <v>968</v>
      </c>
      <c r="D692" s="4" t="s">
        <v>15</v>
      </c>
      <c r="E692" s="4">
        <v>16.0</v>
      </c>
      <c r="F692" s="5"/>
      <c r="G692" s="5">
        <v>0.0</v>
      </c>
      <c r="H692" s="6"/>
      <c r="I692" s="4">
        <v>225.4308</v>
      </c>
      <c r="J692" s="4">
        <v>300.0</v>
      </c>
      <c r="K692" s="5">
        <v>3606.8928</v>
      </c>
      <c r="L692" s="5">
        <v>4800.0</v>
      </c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0" customHeight="1">
      <c r="A693" s="4" t="s">
        <v>1385</v>
      </c>
      <c r="B693" s="4" t="s">
        <v>1386</v>
      </c>
      <c r="C693" s="4" t="s">
        <v>968</v>
      </c>
      <c r="D693" s="4" t="s">
        <v>15</v>
      </c>
      <c r="E693" s="4">
        <v>1.0</v>
      </c>
      <c r="F693" s="5"/>
      <c r="G693" s="5">
        <v>0.0</v>
      </c>
      <c r="H693" s="6"/>
      <c r="I693" s="4">
        <v>174.91875</v>
      </c>
      <c r="J693" s="4">
        <v>250.0</v>
      </c>
      <c r="K693" s="5">
        <v>174.91875</v>
      </c>
      <c r="L693" s="5">
        <v>250.0</v>
      </c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0" customHeight="1">
      <c r="A694" s="4" t="s">
        <v>1387</v>
      </c>
      <c r="B694" s="4" t="s">
        <v>1388</v>
      </c>
      <c r="C694" s="4" t="s">
        <v>968</v>
      </c>
      <c r="D694" s="4" t="s">
        <v>15</v>
      </c>
      <c r="E694" s="4">
        <v>0.0</v>
      </c>
      <c r="F694" s="5"/>
      <c r="G694" s="5">
        <v>0.0</v>
      </c>
      <c r="H694" s="6"/>
      <c r="I694" s="4">
        <v>157.60666666666668</v>
      </c>
      <c r="J694" s="4">
        <v>250.0</v>
      </c>
      <c r="K694" s="5">
        <v>0.0</v>
      </c>
      <c r="L694" s="5">
        <v>0.0</v>
      </c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0" customHeight="1">
      <c r="A695" s="4" t="s">
        <v>1389</v>
      </c>
      <c r="B695" s="4" t="s">
        <v>1390</v>
      </c>
      <c r="C695" s="4" t="s">
        <v>968</v>
      </c>
      <c r="D695" s="4" t="s">
        <v>15</v>
      </c>
      <c r="E695" s="4">
        <v>100.0</v>
      </c>
      <c r="F695" s="5"/>
      <c r="G695" s="5">
        <v>0.0</v>
      </c>
      <c r="H695" s="6"/>
      <c r="I695" s="4">
        <v>161.945625</v>
      </c>
      <c r="J695" s="4">
        <v>250.0</v>
      </c>
      <c r="K695" s="5">
        <v>16194.5625</v>
      </c>
      <c r="L695" s="5">
        <v>25000.0</v>
      </c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0" customHeight="1">
      <c r="A696" s="4" t="s">
        <v>1391</v>
      </c>
      <c r="B696" s="4" t="s">
        <v>1392</v>
      </c>
      <c r="C696" s="4" t="s">
        <v>968</v>
      </c>
      <c r="D696" s="4" t="s">
        <v>15</v>
      </c>
      <c r="E696" s="4">
        <v>100.0</v>
      </c>
      <c r="F696" s="5"/>
      <c r="G696" s="5">
        <v>0.0</v>
      </c>
      <c r="H696" s="6"/>
      <c r="I696" s="4">
        <v>161.945625</v>
      </c>
      <c r="J696" s="4">
        <v>250.0</v>
      </c>
      <c r="K696" s="5">
        <v>16194.5625</v>
      </c>
      <c r="L696" s="5">
        <v>25000.0</v>
      </c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0" customHeight="1">
      <c r="A697" s="4" t="s">
        <v>1393</v>
      </c>
      <c r="B697" s="4" t="s">
        <v>1394</v>
      </c>
      <c r="C697" s="4" t="s">
        <v>968</v>
      </c>
      <c r="D697" s="4" t="s">
        <v>15</v>
      </c>
      <c r="E697" s="4">
        <v>3.0</v>
      </c>
      <c r="F697" s="5"/>
      <c r="G697" s="5">
        <v>0.0</v>
      </c>
      <c r="H697" s="6"/>
      <c r="I697" s="4">
        <v>442.02</v>
      </c>
      <c r="J697" s="4">
        <v>650.0</v>
      </c>
      <c r="K697" s="5">
        <v>1326.06</v>
      </c>
      <c r="L697" s="5">
        <v>1950.0</v>
      </c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0" customHeight="1">
      <c r="A698" s="4" t="s">
        <v>1395</v>
      </c>
      <c r="B698" s="4" t="s">
        <v>1396</v>
      </c>
      <c r="C698" s="4" t="s">
        <v>968</v>
      </c>
      <c r="D698" s="4" t="s">
        <v>15</v>
      </c>
      <c r="E698" s="4">
        <v>8.0</v>
      </c>
      <c r="F698" s="5"/>
      <c r="G698" s="5">
        <v>0.0</v>
      </c>
      <c r="H698" s="6"/>
      <c r="I698" s="4">
        <v>442.02</v>
      </c>
      <c r="J698" s="4">
        <v>650.0</v>
      </c>
      <c r="K698" s="5">
        <v>3536.16</v>
      </c>
      <c r="L698" s="5">
        <v>5200.0</v>
      </c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0" customHeight="1">
      <c r="A699" s="4" t="s">
        <v>1397</v>
      </c>
      <c r="B699" s="4" t="s">
        <v>1398</v>
      </c>
      <c r="C699" s="4" t="s">
        <v>968</v>
      </c>
      <c r="D699" s="4" t="s">
        <v>15</v>
      </c>
      <c r="E699" s="4">
        <v>11.0</v>
      </c>
      <c r="F699" s="5"/>
      <c r="G699" s="5">
        <v>0.0</v>
      </c>
      <c r="H699" s="6"/>
      <c r="I699" s="4">
        <v>199.93</v>
      </c>
      <c r="J699" s="4">
        <v>300.0</v>
      </c>
      <c r="K699" s="5">
        <v>2199.23</v>
      </c>
      <c r="L699" s="5">
        <v>3300.0</v>
      </c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0" customHeight="1">
      <c r="A700" s="4" t="s">
        <v>1399</v>
      </c>
      <c r="B700" s="4" t="s">
        <v>1400</v>
      </c>
      <c r="C700" s="4" t="s">
        <v>968</v>
      </c>
      <c r="D700" s="4" t="s">
        <v>15</v>
      </c>
      <c r="E700" s="4">
        <v>0.0</v>
      </c>
      <c r="F700" s="5"/>
      <c r="G700" s="5">
        <v>0.0</v>
      </c>
      <c r="H700" s="6"/>
      <c r="I700" s="4">
        <v>336.87</v>
      </c>
      <c r="J700" s="4">
        <v>500.0</v>
      </c>
      <c r="K700" s="5">
        <v>0.0</v>
      </c>
      <c r="L700" s="5">
        <v>0.0</v>
      </c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0" customHeight="1">
      <c r="A701" s="4" t="s">
        <v>1401</v>
      </c>
      <c r="B701" s="4" t="s">
        <v>1402</v>
      </c>
      <c r="C701" s="4" t="s">
        <v>968</v>
      </c>
      <c r="D701" s="4" t="s">
        <v>15</v>
      </c>
      <c r="E701" s="4">
        <v>3.0</v>
      </c>
      <c r="F701" s="5"/>
      <c r="G701" s="5">
        <v>0.0</v>
      </c>
      <c r="H701" s="6"/>
      <c r="I701" s="4">
        <v>315.73</v>
      </c>
      <c r="J701" s="4">
        <v>450.0</v>
      </c>
      <c r="K701" s="5">
        <v>947.19</v>
      </c>
      <c r="L701" s="5">
        <v>1350.0</v>
      </c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0" customHeight="1">
      <c r="A702" s="4" t="s">
        <v>1403</v>
      </c>
      <c r="B702" s="4" t="s">
        <v>1404</v>
      </c>
      <c r="C702" s="4" t="s">
        <v>968</v>
      </c>
      <c r="D702" s="4" t="s">
        <v>15</v>
      </c>
      <c r="E702" s="4">
        <v>0.0</v>
      </c>
      <c r="F702" s="5"/>
      <c r="G702" s="5">
        <v>0.0</v>
      </c>
      <c r="H702" s="6"/>
      <c r="I702" s="4">
        <v>422.7341666666667</v>
      </c>
      <c r="J702" s="4">
        <v>600.0</v>
      </c>
      <c r="K702" s="5">
        <v>0.0</v>
      </c>
      <c r="L702" s="5">
        <v>0.0</v>
      </c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0" customHeight="1">
      <c r="A703" s="4" t="s">
        <v>1405</v>
      </c>
      <c r="B703" s="4" t="s">
        <v>1406</v>
      </c>
      <c r="C703" s="4" t="s">
        <v>968</v>
      </c>
      <c r="D703" s="4" t="s">
        <v>15</v>
      </c>
      <c r="E703" s="4">
        <v>2.0</v>
      </c>
      <c r="F703" s="5"/>
      <c r="G703" s="5">
        <v>0.0</v>
      </c>
      <c r="H703" s="6"/>
      <c r="I703" s="4">
        <v>422.73</v>
      </c>
      <c r="J703" s="4">
        <v>600.0</v>
      </c>
      <c r="K703" s="5">
        <v>845.46</v>
      </c>
      <c r="L703" s="5">
        <v>1200.0</v>
      </c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0" customHeight="1">
      <c r="A704" s="4" t="s">
        <v>1407</v>
      </c>
      <c r="B704" s="4" t="s">
        <v>1408</v>
      </c>
      <c r="C704" s="4" t="s">
        <v>968</v>
      </c>
      <c r="D704" s="4" t="s">
        <v>15</v>
      </c>
      <c r="E704" s="4">
        <v>0.0</v>
      </c>
      <c r="F704" s="5"/>
      <c r="G704" s="5">
        <v>0.0</v>
      </c>
      <c r="H704" s="6"/>
      <c r="I704" s="4">
        <v>609.46</v>
      </c>
      <c r="J704" s="4">
        <v>850.0</v>
      </c>
      <c r="K704" s="5">
        <v>0.0</v>
      </c>
      <c r="L704" s="5">
        <v>0.0</v>
      </c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0" customHeight="1">
      <c r="A705" s="4" t="s">
        <v>1409</v>
      </c>
      <c r="B705" s="4" t="s">
        <v>1410</v>
      </c>
      <c r="C705" s="4" t="s">
        <v>968</v>
      </c>
      <c r="D705" s="4" t="s">
        <v>15</v>
      </c>
      <c r="E705" s="4">
        <v>0.0</v>
      </c>
      <c r="F705" s="5"/>
      <c r="G705" s="5">
        <v>0.0</v>
      </c>
      <c r="H705" s="6"/>
      <c r="I705" s="4">
        <v>546.6</v>
      </c>
      <c r="J705" s="4">
        <v>800.0</v>
      </c>
      <c r="K705" s="5">
        <v>0.0</v>
      </c>
      <c r="L705" s="5">
        <v>0.0</v>
      </c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0" customHeight="1">
      <c r="A706" s="4" t="s">
        <v>1411</v>
      </c>
      <c r="B706" s="4" t="s">
        <v>1412</v>
      </c>
      <c r="C706" s="4" t="s">
        <v>968</v>
      </c>
      <c r="D706" s="4" t="s">
        <v>15</v>
      </c>
      <c r="E706" s="4">
        <v>7.0</v>
      </c>
      <c r="F706" s="5"/>
      <c r="G706" s="5">
        <v>0.0</v>
      </c>
      <c r="H706" s="6"/>
      <c r="I706" s="4">
        <v>422.73</v>
      </c>
      <c r="J706" s="4">
        <v>600.0</v>
      </c>
      <c r="K706" s="5">
        <v>2959.11</v>
      </c>
      <c r="L706" s="5">
        <v>4200.0</v>
      </c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0" customHeight="1">
      <c r="A707" s="4" t="s">
        <v>1413</v>
      </c>
      <c r="B707" s="4" t="s">
        <v>1414</v>
      </c>
      <c r="C707" s="4" t="s">
        <v>59</v>
      </c>
      <c r="D707" s="4" t="s">
        <v>15</v>
      </c>
      <c r="E707" s="4">
        <v>0.0</v>
      </c>
      <c r="F707" s="5"/>
      <c r="G707" s="5">
        <v>0.0</v>
      </c>
      <c r="H707" s="6"/>
      <c r="I707" s="4">
        <v>205.57</v>
      </c>
      <c r="J707" s="4">
        <v>300.0</v>
      </c>
      <c r="K707" s="5">
        <v>0.0</v>
      </c>
      <c r="L707" s="5">
        <v>0.0</v>
      </c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0" customHeight="1">
      <c r="A708" s="4" t="s">
        <v>1415</v>
      </c>
      <c r="B708" s="4" t="s">
        <v>1416</v>
      </c>
      <c r="C708" s="4" t="s">
        <v>968</v>
      </c>
      <c r="D708" s="4" t="s">
        <v>15</v>
      </c>
      <c r="E708" s="4">
        <v>9.0</v>
      </c>
      <c r="F708" s="5"/>
      <c r="G708" s="5">
        <v>0.0</v>
      </c>
      <c r="H708" s="6"/>
      <c r="I708" s="4">
        <v>1227.4958333333334</v>
      </c>
      <c r="J708" s="4">
        <v>1750.0</v>
      </c>
      <c r="K708" s="5">
        <v>11047.462500000001</v>
      </c>
      <c r="L708" s="5">
        <v>15750.0</v>
      </c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0" customHeight="1">
      <c r="A709" s="4" t="s">
        <v>1417</v>
      </c>
      <c r="B709" s="4" t="s">
        <v>1418</v>
      </c>
      <c r="C709" s="4" t="s">
        <v>968</v>
      </c>
      <c r="D709" s="4" t="s">
        <v>15</v>
      </c>
      <c r="E709" s="4">
        <v>9.0</v>
      </c>
      <c r="F709" s="5"/>
      <c r="G709" s="5">
        <v>0.0</v>
      </c>
      <c r="H709" s="6"/>
      <c r="I709" s="4">
        <v>554.56</v>
      </c>
      <c r="J709" s="4">
        <v>800.0</v>
      </c>
      <c r="K709" s="5">
        <v>4991.039999999999</v>
      </c>
      <c r="L709" s="5">
        <v>7200.0</v>
      </c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0" customHeight="1">
      <c r="A710" s="4" t="s">
        <v>1419</v>
      </c>
      <c r="B710" s="4" t="s">
        <v>1420</v>
      </c>
      <c r="C710" s="4" t="s">
        <v>968</v>
      </c>
      <c r="D710" s="4" t="s">
        <v>15</v>
      </c>
      <c r="E710" s="4">
        <v>5.0</v>
      </c>
      <c r="F710" s="5"/>
      <c r="G710" s="5">
        <v>0.0</v>
      </c>
      <c r="H710" s="6"/>
      <c r="I710" s="4">
        <v>125.0</v>
      </c>
      <c r="J710" s="4">
        <v>200.0</v>
      </c>
      <c r="K710" s="5">
        <v>625.0</v>
      </c>
      <c r="L710" s="5">
        <v>1000.0</v>
      </c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0" customHeight="1">
      <c r="A711" s="4" t="s">
        <v>1421</v>
      </c>
      <c r="B711" s="4" t="s">
        <v>1422</v>
      </c>
      <c r="C711" s="4" t="s">
        <v>968</v>
      </c>
      <c r="D711" s="4" t="s">
        <v>15</v>
      </c>
      <c r="E711" s="4">
        <v>11.0</v>
      </c>
      <c r="F711" s="5"/>
      <c r="G711" s="5">
        <v>0.0</v>
      </c>
      <c r="H711" s="6"/>
      <c r="I711" s="4">
        <v>125.0</v>
      </c>
      <c r="J711" s="4">
        <v>200.0</v>
      </c>
      <c r="K711" s="5">
        <v>1375.0</v>
      </c>
      <c r="L711" s="5">
        <v>2200.0</v>
      </c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0" customHeight="1">
      <c r="A712" s="4" t="s">
        <v>1423</v>
      </c>
      <c r="B712" s="4" t="s">
        <v>1424</v>
      </c>
      <c r="C712" s="4" t="s">
        <v>968</v>
      </c>
      <c r="D712" s="4" t="s">
        <v>15</v>
      </c>
      <c r="E712" s="4">
        <v>0.0</v>
      </c>
      <c r="F712" s="5"/>
      <c r="G712" s="5">
        <v>0.0</v>
      </c>
      <c r="H712" s="6"/>
      <c r="I712" s="4">
        <v>1326.2425</v>
      </c>
      <c r="J712" s="4">
        <v>1900.0</v>
      </c>
      <c r="K712" s="5">
        <v>0.0</v>
      </c>
      <c r="L712" s="5">
        <v>0.0</v>
      </c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0" customHeight="1">
      <c r="A713" s="4" t="s">
        <v>1425</v>
      </c>
      <c r="B713" s="4" t="s">
        <v>1426</v>
      </c>
      <c r="C713" s="4" t="s">
        <v>968</v>
      </c>
      <c r="D713" s="4" t="s">
        <v>15</v>
      </c>
      <c r="E713" s="4">
        <v>17.0</v>
      </c>
      <c r="F713" s="5"/>
      <c r="G713" s="5">
        <v>0.0</v>
      </c>
      <c r="H713" s="6"/>
      <c r="I713" s="4">
        <v>955.4791666666666</v>
      </c>
      <c r="J713" s="4">
        <v>1350.0</v>
      </c>
      <c r="K713" s="5">
        <v>16243.145833333332</v>
      </c>
      <c r="L713" s="5">
        <v>22950.0</v>
      </c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0" customHeight="1">
      <c r="A714" s="4" t="s">
        <v>1427</v>
      </c>
      <c r="B714" s="4" t="s">
        <v>1428</v>
      </c>
      <c r="C714" s="4" t="s">
        <v>968</v>
      </c>
      <c r="D714" s="4" t="s">
        <v>15</v>
      </c>
      <c r="E714" s="4">
        <v>0.0</v>
      </c>
      <c r="F714" s="5"/>
      <c r="G714" s="5">
        <v>0.0</v>
      </c>
      <c r="H714" s="6"/>
      <c r="I714" s="4">
        <v>339.255</v>
      </c>
      <c r="J714" s="4">
        <v>500.0</v>
      </c>
      <c r="K714" s="5">
        <v>0.0</v>
      </c>
      <c r="L714" s="5">
        <v>0.0</v>
      </c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0" customHeight="1">
      <c r="A715" s="4" t="s">
        <v>1429</v>
      </c>
      <c r="B715" s="4" t="s">
        <v>1430</v>
      </c>
      <c r="C715" s="4" t="s">
        <v>968</v>
      </c>
      <c r="D715" s="4" t="s">
        <v>15</v>
      </c>
      <c r="E715" s="4">
        <v>9.0</v>
      </c>
      <c r="F715" s="5"/>
      <c r="G715" s="5">
        <v>0.0</v>
      </c>
      <c r="H715" s="6"/>
      <c r="I715" s="4">
        <v>257.76279999999997</v>
      </c>
      <c r="J715" s="4">
        <v>500.0</v>
      </c>
      <c r="K715" s="5">
        <v>2319.8651999999997</v>
      </c>
      <c r="L715" s="5">
        <v>4500.0</v>
      </c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0" customHeight="1">
      <c r="A716" s="4" t="s">
        <v>1431</v>
      </c>
      <c r="B716" s="4" t="s">
        <v>1432</v>
      </c>
      <c r="C716" s="4" t="s">
        <v>968</v>
      </c>
      <c r="D716" s="4" t="s">
        <v>15</v>
      </c>
      <c r="E716" s="4">
        <v>6.0</v>
      </c>
      <c r="F716" s="5"/>
      <c r="G716" s="5">
        <v>0.0</v>
      </c>
      <c r="H716" s="6"/>
      <c r="I716" s="4">
        <v>1726.74</v>
      </c>
      <c r="J716" s="4">
        <v>2450.0</v>
      </c>
      <c r="K716" s="5">
        <v>10360.44</v>
      </c>
      <c r="L716" s="5">
        <v>14700.0</v>
      </c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0" customHeight="1">
      <c r="A717" s="4" t="s">
        <v>1433</v>
      </c>
      <c r="B717" s="4" t="s">
        <v>1434</v>
      </c>
      <c r="C717" s="4" t="s">
        <v>968</v>
      </c>
      <c r="D717" s="4" t="s">
        <v>15</v>
      </c>
      <c r="E717" s="4">
        <v>3.0</v>
      </c>
      <c r="F717" s="5"/>
      <c r="G717" s="5">
        <v>0.0</v>
      </c>
      <c r="H717" s="6"/>
      <c r="I717" s="4">
        <v>1375.72</v>
      </c>
      <c r="J717" s="4">
        <v>1950.0</v>
      </c>
      <c r="K717" s="5">
        <v>4127.16</v>
      </c>
      <c r="L717" s="5">
        <v>5850.0</v>
      </c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0" customHeight="1">
      <c r="A718" s="4" t="s">
        <v>1435</v>
      </c>
      <c r="B718" s="4" t="s">
        <v>1436</v>
      </c>
      <c r="C718" s="4" t="s">
        <v>968</v>
      </c>
      <c r="D718" s="4" t="s">
        <v>15</v>
      </c>
      <c r="E718" s="4">
        <v>4.0</v>
      </c>
      <c r="F718" s="5"/>
      <c r="G718" s="5">
        <v>0.0</v>
      </c>
      <c r="H718" s="6"/>
      <c r="I718" s="4">
        <v>626.78</v>
      </c>
      <c r="J718" s="4">
        <v>900.0</v>
      </c>
      <c r="K718" s="5">
        <v>2507.12</v>
      </c>
      <c r="L718" s="5">
        <v>3600.0</v>
      </c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0" customHeight="1">
      <c r="A719" s="4" t="s">
        <v>1437</v>
      </c>
      <c r="B719" s="4" t="s">
        <v>1438</v>
      </c>
      <c r="C719" s="4" t="s">
        <v>968</v>
      </c>
      <c r="D719" s="4" t="s">
        <v>15</v>
      </c>
      <c r="E719" s="4">
        <v>10.0</v>
      </c>
      <c r="F719" s="5"/>
      <c r="G719" s="5">
        <v>0.0</v>
      </c>
      <c r="H719" s="6"/>
      <c r="I719" s="4">
        <v>626.78</v>
      </c>
      <c r="J719" s="4">
        <v>900.0</v>
      </c>
      <c r="K719" s="5">
        <v>6267.799999999999</v>
      </c>
      <c r="L719" s="5">
        <v>9000.0</v>
      </c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0" customHeight="1">
      <c r="A720" s="4" t="s">
        <v>1439</v>
      </c>
      <c r="B720" s="4" t="s">
        <v>1440</v>
      </c>
      <c r="C720" s="4" t="s">
        <v>968</v>
      </c>
      <c r="D720" s="4" t="s">
        <v>15</v>
      </c>
      <c r="E720" s="4">
        <v>5.0</v>
      </c>
      <c r="F720" s="5"/>
      <c r="G720" s="5">
        <v>0.0</v>
      </c>
      <c r="H720" s="6"/>
      <c r="I720" s="4">
        <v>2641.15</v>
      </c>
      <c r="J720" s="4">
        <v>3750.0</v>
      </c>
      <c r="K720" s="5">
        <v>13205.75</v>
      </c>
      <c r="L720" s="5">
        <v>18750.0</v>
      </c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0" customHeight="1">
      <c r="A721" s="4" t="s">
        <v>1441</v>
      </c>
      <c r="B721" s="4" t="s">
        <v>1442</v>
      </c>
      <c r="C721" s="4" t="s">
        <v>968</v>
      </c>
      <c r="D721" s="4" t="s">
        <v>15</v>
      </c>
      <c r="E721" s="4">
        <v>2.0</v>
      </c>
      <c r="F721" s="5"/>
      <c r="G721" s="5">
        <v>0.0</v>
      </c>
      <c r="H721" s="6"/>
      <c r="I721" s="4">
        <v>703.71</v>
      </c>
      <c r="J721" s="4">
        <v>1000.0</v>
      </c>
      <c r="K721" s="5">
        <v>1407.42</v>
      </c>
      <c r="L721" s="5">
        <v>2000.0</v>
      </c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0" customHeight="1">
      <c r="A722" s="4" t="s">
        <v>1443</v>
      </c>
      <c r="B722" s="4" t="s">
        <v>1444</v>
      </c>
      <c r="C722" s="4" t="s">
        <v>968</v>
      </c>
      <c r="D722" s="4" t="s">
        <v>15</v>
      </c>
      <c r="E722" s="4">
        <v>18.0</v>
      </c>
      <c r="F722" s="5"/>
      <c r="G722" s="5">
        <v>0.0</v>
      </c>
      <c r="H722" s="6"/>
      <c r="I722" s="4">
        <v>702.74</v>
      </c>
      <c r="J722" s="4">
        <v>1000.0</v>
      </c>
      <c r="K722" s="5">
        <v>12649.32</v>
      </c>
      <c r="L722" s="5">
        <v>18000.0</v>
      </c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0" customHeight="1">
      <c r="A723" s="4" t="s">
        <v>1445</v>
      </c>
      <c r="B723" s="4" t="s">
        <v>1446</v>
      </c>
      <c r="C723" s="4" t="s">
        <v>968</v>
      </c>
      <c r="D723" s="4" t="s">
        <v>15</v>
      </c>
      <c r="E723" s="4">
        <v>0.0</v>
      </c>
      <c r="F723" s="5"/>
      <c r="G723" s="5">
        <v>0.0</v>
      </c>
      <c r="H723" s="6"/>
      <c r="I723" s="4">
        <v>360.67</v>
      </c>
      <c r="J723" s="4">
        <v>500.0</v>
      </c>
      <c r="K723" s="5">
        <v>0.0</v>
      </c>
      <c r="L723" s="5">
        <v>0.0</v>
      </c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0" customHeight="1">
      <c r="A724" s="4" t="s">
        <v>1447</v>
      </c>
      <c r="B724" s="4" t="s">
        <v>1448</v>
      </c>
      <c r="C724" s="4" t="s">
        <v>968</v>
      </c>
      <c r="D724" s="4" t="s">
        <v>15</v>
      </c>
      <c r="E724" s="4">
        <v>4.0</v>
      </c>
      <c r="F724" s="5"/>
      <c r="G724" s="5">
        <v>0.0</v>
      </c>
      <c r="H724" s="6"/>
      <c r="I724" s="4">
        <v>362.36</v>
      </c>
      <c r="J724" s="4">
        <v>500.0</v>
      </c>
      <c r="K724" s="5">
        <v>1449.44</v>
      </c>
      <c r="L724" s="5">
        <v>2000.0</v>
      </c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0" customHeight="1">
      <c r="A725" s="4" t="s">
        <v>1449</v>
      </c>
      <c r="B725" s="4" t="s">
        <v>1450</v>
      </c>
      <c r="C725" s="4" t="s">
        <v>968</v>
      </c>
      <c r="D725" s="4" t="s">
        <v>15</v>
      </c>
      <c r="E725" s="4">
        <v>9.0</v>
      </c>
      <c r="F725" s="5"/>
      <c r="G725" s="5">
        <v>0.0</v>
      </c>
      <c r="H725" s="6"/>
      <c r="I725" s="4">
        <v>362.11</v>
      </c>
      <c r="J725" s="4">
        <v>500.0</v>
      </c>
      <c r="K725" s="5">
        <v>3258.9900000000002</v>
      </c>
      <c r="L725" s="5">
        <v>4500.0</v>
      </c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0" customHeight="1">
      <c r="A726" s="4" t="s">
        <v>1451</v>
      </c>
      <c r="B726" s="4" t="s">
        <v>1452</v>
      </c>
      <c r="C726" s="4" t="s">
        <v>968</v>
      </c>
      <c r="D726" s="4" t="s">
        <v>15</v>
      </c>
      <c r="E726" s="4">
        <v>0.0</v>
      </c>
      <c r="F726" s="5"/>
      <c r="G726" s="5">
        <v>0.0</v>
      </c>
      <c r="H726" s="6"/>
      <c r="I726" s="4">
        <v>45.22</v>
      </c>
      <c r="J726" s="4">
        <v>100.0</v>
      </c>
      <c r="K726" s="5">
        <v>0.0</v>
      </c>
      <c r="L726" s="5">
        <v>0.0</v>
      </c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0" customHeight="1">
      <c r="A727" s="4" t="s">
        <v>1453</v>
      </c>
      <c r="B727" s="4" t="s">
        <v>1454</v>
      </c>
      <c r="C727" s="4" t="s">
        <v>968</v>
      </c>
      <c r="D727" s="4" t="s">
        <v>15</v>
      </c>
      <c r="E727" s="4">
        <v>0.0</v>
      </c>
      <c r="F727" s="5"/>
      <c r="G727" s="5">
        <v>0.0</v>
      </c>
      <c r="H727" s="6"/>
      <c r="I727" s="4">
        <v>45.22</v>
      </c>
      <c r="J727" s="4">
        <v>100.0</v>
      </c>
      <c r="K727" s="5">
        <v>0.0</v>
      </c>
      <c r="L727" s="5">
        <v>0.0</v>
      </c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0" customHeight="1">
      <c r="A728" s="4" t="s">
        <v>1455</v>
      </c>
      <c r="B728" s="4" t="s">
        <v>1456</v>
      </c>
      <c r="C728" s="4" t="s">
        <v>968</v>
      </c>
      <c r="D728" s="4" t="s">
        <v>15</v>
      </c>
      <c r="E728" s="4">
        <v>9.0</v>
      </c>
      <c r="F728" s="5"/>
      <c r="G728" s="5">
        <v>0.0</v>
      </c>
      <c r="H728" s="6"/>
      <c r="I728" s="4">
        <v>362.11</v>
      </c>
      <c r="J728" s="4">
        <v>500.0</v>
      </c>
      <c r="K728" s="5">
        <v>3258.9900000000002</v>
      </c>
      <c r="L728" s="5">
        <v>4500.0</v>
      </c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0" customHeight="1">
      <c r="A729" s="4" t="s">
        <v>1457</v>
      </c>
      <c r="B729" s="4" t="s">
        <v>1458</v>
      </c>
      <c r="C729" s="4" t="s">
        <v>968</v>
      </c>
      <c r="D729" s="4" t="s">
        <v>15</v>
      </c>
      <c r="E729" s="4">
        <v>5.0</v>
      </c>
      <c r="F729" s="5"/>
      <c r="G729" s="5">
        <v>0.0</v>
      </c>
      <c r="H729" s="6"/>
      <c r="I729" s="4">
        <v>362.11</v>
      </c>
      <c r="J729" s="4">
        <v>500.0</v>
      </c>
      <c r="K729" s="5">
        <v>1810.5500000000002</v>
      </c>
      <c r="L729" s="5">
        <v>2500.0</v>
      </c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0" customHeight="1">
      <c r="A730" s="4" t="s">
        <v>1459</v>
      </c>
      <c r="B730" s="4" t="s">
        <v>1460</v>
      </c>
      <c r="C730" s="4" t="s">
        <v>968</v>
      </c>
      <c r="D730" s="4" t="s">
        <v>15</v>
      </c>
      <c r="E730" s="4">
        <v>0.0</v>
      </c>
      <c r="F730" s="5"/>
      <c r="G730" s="5">
        <v>0.0</v>
      </c>
      <c r="H730" s="6"/>
      <c r="I730" s="4">
        <v>348.01</v>
      </c>
      <c r="J730" s="4">
        <v>500.0</v>
      </c>
      <c r="K730" s="5">
        <v>0.0</v>
      </c>
      <c r="L730" s="5">
        <v>0.0</v>
      </c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0" customHeight="1">
      <c r="A731" s="4" t="s">
        <v>1461</v>
      </c>
      <c r="B731" s="4" t="s">
        <v>1462</v>
      </c>
      <c r="C731" s="4" t="s">
        <v>968</v>
      </c>
      <c r="D731" s="4" t="s">
        <v>15</v>
      </c>
      <c r="E731" s="4">
        <v>6.0</v>
      </c>
      <c r="F731" s="5"/>
      <c r="G731" s="5">
        <v>0.0</v>
      </c>
      <c r="H731" s="6"/>
      <c r="I731" s="4">
        <v>348.01</v>
      </c>
      <c r="J731" s="4">
        <v>500.0</v>
      </c>
      <c r="K731" s="5">
        <v>2088.06</v>
      </c>
      <c r="L731" s="5">
        <v>3000.0</v>
      </c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0" customHeight="1">
      <c r="A732" s="4" t="s">
        <v>1463</v>
      </c>
      <c r="B732" s="4" t="s">
        <v>1464</v>
      </c>
      <c r="C732" s="4" t="s">
        <v>968</v>
      </c>
      <c r="D732" s="4" t="s">
        <v>15</v>
      </c>
      <c r="E732" s="4">
        <v>0.0</v>
      </c>
      <c r="F732" s="5"/>
      <c r="G732" s="5">
        <v>0.0</v>
      </c>
      <c r="H732" s="6"/>
      <c r="I732" s="4">
        <v>363.82</v>
      </c>
      <c r="J732" s="4">
        <v>500.0</v>
      </c>
      <c r="K732" s="5">
        <v>0.0</v>
      </c>
      <c r="L732" s="5">
        <v>0.0</v>
      </c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0" customHeight="1">
      <c r="A733" s="4" t="s">
        <v>1465</v>
      </c>
      <c r="B733" s="4" t="s">
        <v>1466</v>
      </c>
      <c r="C733" s="4" t="s">
        <v>968</v>
      </c>
      <c r="D733" s="4" t="s">
        <v>15</v>
      </c>
      <c r="E733" s="4">
        <v>0.0</v>
      </c>
      <c r="F733" s="5"/>
      <c r="G733" s="5">
        <v>0.0</v>
      </c>
      <c r="H733" s="6"/>
      <c r="I733" s="4">
        <v>374.3</v>
      </c>
      <c r="J733" s="4">
        <v>550.0</v>
      </c>
      <c r="K733" s="5">
        <v>0.0</v>
      </c>
      <c r="L733" s="5">
        <v>0.0</v>
      </c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0" customHeight="1">
      <c r="A734" s="4" t="s">
        <v>1467</v>
      </c>
      <c r="B734" s="4" t="s">
        <v>1468</v>
      </c>
      <c r="C734" s="4" t="s">
        <v>968</v>
      </c>
      <c r="D734" s="4" t="s">
        <v>15</v>
      </c>
      <c r="E734" s="4">
        <v>0.0</v>
      </c>
      <c r="F734" s="5"/>
      <c r="G734" s="5">
        <v>0.0</v>
      </c>
      <c r="H734" s="6"/>
      <c r="I734" s="4">
        <v>363.82</v>
      </c>
      <c r="J734" s="4">
        <v>500.0</v>
      </c>
      <c r="K734" s="5">
        <v>0.0</v>
      </c>
      <c r="L734" s="5">
        <v>0.0</v>
      </c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0" customHeight="1">
      <c r="A735" s="4" t="s">
        <v>1469</v>
      </c>
      <c r="B735" s="4" t="s">
        <v>1470</v>
      </c>
      <c r="C735" s="4" t="s">
        <v>968</v>
      </c>
      <c r="D735" s="4" t="s">
        <v>15</v>
      </c>
      <c r="E735" s="4">
        <v>0.0</v>
      </c>
      <c r="F735" s="5"/>
      <c r="G735" s="5">
        <v>0.0</v>
      </c>
      <c r="H735" s="6"/>
      <c r="I735" s="4">
        <v>195.05</v>
      </c>
      <c r="J735" s="4">
        <v>300.0</v>
      </c>
      <c r="K735" s="5">
        <v>0.0</v>
      </c>
      <c r="L735" s="5">
        <v>0.0</v>
      </c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0" customHeight="1">
      <c r="A736" s="4" t="s">
        <v>1471</v>
      </c>
      <c r="B736" s="4" t="s">
        <v>1472</v>
      </c>
      <c r="C736" s="4" t="s">
        <v>968</v>
      </c>
      <c r="D736" s="4" t="s">
        <v>15</v>
      </c>
      <c r="E736" s="4">
        <v>0.0</v>
      </c>
      <c r="F736" s="5"/>
      <c r="G736" s="5">
        <v>0.0</v>
      </c>
      <c r="H736" s="6"/>
      <c r="I736" s="4">
        <v>195.05</v>
      </c>
      <c r="J736" s="4">
        <v>300.0</v>
      </c>
      <c r="K736" s="5">
        <v>0.0</v>
      </c>
      <c r="L736" s="5">
        <v>0.0</v>
      </c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0" customHeight="1">
      <c r="A737" s="4" t="s">
        <v>1473</v>
      </c>
      <c r="B737" s="4" t="s">
        <v>1474</v>
      </c>
      <c r="C737" s="4" t="s">
        <v>968</v>
      </c>
      <c r="D737" s="4" t="s">
        <v>15</v>
      </c>
      <c r="E737" s="4">
        <v>0.0</v>
      </c>
      <c r="F737" s="5"/>
      <c r="G737" s="5">
        <v>0.0</v>
      </c>
      <c r="H737" s="6"/>
      <c r="I737" s="4">
        <v>200.66</v>
      </c>
      <c r="J737" s="4">
        <v>300.0</v>
      </c>
      <c r="K737" s="5">
        <v>0.0</v>
      </c>
      <c r="L737" s="5">
        <v>0.0</v>
      </c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0" customHeight="1">
      <c r="A738" s="4" t="s">
        <v>1475</v>
      </c>
      <c r="B738" s="4" t="s">
        <v>1476</v>
      </c>
      <c r="C738" s="4" t="s">
        <v>968</v>
      </c>
      <c r="D738" s="4" t="s">
        <v>15</v>
      </c>
      <c r="E738" s="4">
        <v>0.0</v>
      </c>
      <c r="F738" s="5"/>
      <c r="G738" s="5">
        <v>0.0</v>
      </c>
      <c r="H738" s="6"/>
      <c r="I738" s="4">
        <v>195.05</v>
      </c>
      <c r="J738" s="4">
        <v>300.0</v>
      </c>
      <c r="K738" s="5">
        <v>0.0</v>
      </c>
      <c r="L738" s="5">
        <v>0.0</v>
      </c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0" customHeight="1">
      <c r="A739" s="4" t="s">
        <v>1477</v>
      </c>
      <c r="B739" s="4" t="s">
        <v>1478</v>
      </c>
      <c r="C739" s="4" t="s">
        <v>968</v>
      </c>
      <c r="D739" s="4" t="s">
        <v>15</v>
      </c>
      <c r="E739" s="4">
        <v>6.0</v>
      </c>
      <c r="F739" s="5"/>
      <c r="G739" s="5">
        <v>0.0</v>
      </c>
      <c r="H739" s="6"/>
      <c r="I739" s="4">
        <v>171.88</v>
      </c>
      <c r="J739" s="4">
        <v>250.0</v>
      </c>
      <c r="K739" s="5">
        <v>1031.28</v>
      </c>
      <c r="L739" s="5">
        <v>1500.0</v>
      </c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0" customHeight="1">
      <c r="A740" s="4" t="s">
        <v>1479</v>
      </c>
      <c r="B740" s="4" t="s">
        <v>1480</v>
      </c>
      <c r="C740" s="4" t="s">
        <v>968</v>
      </c>
      <c r="D740" s="4" t="s">
        <v>15</v>
      </c>
      <c r="E740" s="4">
        <v>2.0</v>
      </c>
      <c r="F740" s="5"/>
      <c r="G740" s="5">
        <v>0.0</v>
      </c>
      <c r="H740" s="6"/>
      <c r="I740" s="4">
        <v>171.88</v>
      </c>
      <c r="J740" s="4">
        <v>250.0</v>
      </c>
      <c r="K740" s="5">
        <v>343.76</v>
      </c>
      <c r="L740" s="5">
        <v>500.0</v>
      </c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0" customHeight="1">
      <c r="A741" s="4" t="s">
        <v>1481</v>
      </c>
      <c r="B741" s="4" t="s">
        <v>1482</v>
      </c>
      <c r="C741" s="4" t="s">
        <v>968</v>
      </c>
      <c r="D741" s="4" t="s">
        <v>15</v>
      </c>
      <c r="E741" s="4">
        <v>2.0</v>
      </c>
      <c r="F741" s="5"/>
      <c r="G741" s="5">
        <v>0.0</v>
      </c>
      <c r="H741" s="6"/>
      <c r="I741" s="4">
        <v>171.88</v>
      </c>
      <c r="J741" s="4">
        <v>250.0</v>
      </c>
      <c r="K741" s="5">
        <v>343.76</v>
      </c>
      <c r="L741" s="5">
        <v>500.0</v>
      </c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0" customHeight="1">
      <c r="A742" s="4" t="s">
        <v>1483</v>
      </c>
      <c r="B742" s="4" t="s">
        <v>1484</v>
      </c>
      <c r="C742" s="4" t="s">
        <v>968</v>
      </c>
      <c r="D742" s="4" t="s">
        <v>15</v>
      </c>
      <c r="E742" s="4">
        <v>1.0</v>
      </c>
      <c r="F742" s="5"/>
      <c r="G742" s="5">
        <v>0.0</v>
      </c>
      <c r="H742" s="6"/>
      <c r="I742" s="4">
        <v>171.88</v>
      </c>
      <c r="J742" s="4">
        <v>250.0</v>
      </c>
      <c r="K742" s="5">
        <v>171.88</v>
      </c>
      <c r="L742" s="5">
        <v>250.0</v>
      </c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0" customHeight="1">
      <c r="A743" s="4" t="s">
        <v>1485</v>
      </c>
      <c r="B743" s="4" t="s">
        <v>1486</v>
      </c>
      <c r="C743" s="4" t="s">
        <v>968</v>
      </c>
      <c r="D743" s="4" t="s">
        <v>15</v>
      </c>
      <c r="E743" s="4">
        <v>0.0</v>
      </c>
      <c r="F743" s="5"/>
      <c r="G743" s="5">
        <v>0.0</v>
      </c>
      <c r="H743" s="6"/>
      <c r="I743" s="4">
        <v>171.88</v>
      </c>
      <c r="J743" s="4">
        <v>250.0</v>
      </c>
      <c r="K743" s="5">
        <v>0.0</v>
      </c>
      <c r="L743" s="5">
        <v>0.0</v>
      </c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0" customHeight="1">
      <c r="A744" s="4" t="s">
        <v>1487</v>
      </c>
      <c r="B744" s="4" t="s">
        <v>1488</v>
      </c>
      <c r="C744" s="4" t="s">
        <v>968</v>
      </c>
      <c r="D744" s="4" t="s">
        <v>15</v>
      </c>
      <c r="E744" s="4">
        <v>18.0</v>
      </c>
      <c r="F744" s="5"/>
      <c r="G744" s="5">
        <v>0.0</v>
      </c>
      <c r="H744" s="6"/>
      <c r="I744" s="4">
        <v>213.3</v>
      </c>
      <c r="J744" s="4">
        <v>300.0</v>
      </c>
      <c r="K744" s="5">
        <v>3839.4</v>
      </c>
      <c r="L744" s="5">
        <v>5400.0</v>
      </c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0" customHeight="1">
      <c r="A745" s="4" t="s">
        <v>1489</v>
      </c>
      <c r="B745" s="4" t="s">
        <v>1490</v>
      </c>
      <c r="C745" s="4" t="s">
        <v>968</v>
      </c>
      <c r="D745" s="4" t="s">
        <v>15</v>
      </c>
      <c r="E745" s="4">
        <v>10.0</v>
      </c>
      <c r="F745" s="5"/>
      <c r="G745" s="5">
        <v>0.0</v>
      </c>
      <c r="H745" s="6"/>
      <c r="I745" s="4">
        <v>213.3</v>
      </c>
      <c r="J745" s="4">
        <v>300.0</v>
      </c>
      <c r="K745" s="5">
        <v>2133.0</v>
      </c>
      <c r="L745" s="5">
        <v>3000.0</v>
      </c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0" customHeight="1">
      <c r="A746" s="4" t="s">
        <v>1491</v>
      </c>
      <c r="B746" s="4" t="s">
        <v>1492</v>
      </c>
      <c r="C746" s="4" t="s">
        <v>968</v>
      </c>
      <c r="D746" s="4" t="s">
        <v>15</v>
      </c>
      <c r="E746" s="4">
        <v>7.0</v>
      </c>
      <c r="F746" s="5"/>
      <c r="G746" s="5">
        <v>0.0</v>
      </c>
      <c r="H746" s="6"/>
      <c r="I746" s="4">
        <v>213.3</v>
      </c>
      <c r="J746" s="4">
        <v>300.0</v>
      </c>
      <c r="K746" s="5">
        <v>1493.1000000000001</v>
      </c>
      <c r="L746" s="5">
        <v>2100.0</v>
      </c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0" customHeight="1">
      <c r="A747" s="4" t="s">
        <v>1493</v>
      </c>
      <c r="B747" s="4" t="s">
        <v>1494</v>
      </c>
      <c r="C747" s="4" t="s">
        <v>968</v>
      </c>
      <c r="D747" s="4" t="s">
        <v>15</v>
      </c>
      <c r="E747" s="4">
        <v>9.0</v>
      </c>
      <c r="F747" s="5"/>
      <c r="G747" s="5">
        <v>0.0</v>
      </c>
      <c r="H747" s="6"/>
      <c r="I747" s="4">
        <v>223.61</v>
      </c>
      <c r="J747" s="4">
        <v>300.0</v>
      </c>
      <c r="K747" s="5">
        <v>2012.4900000000002</v>
      </c>
      <c r="L747" s="5">
        <v>2700.0</v>
      </c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0" customHeight="1">
      <c r="A748" s="4" t="s">
        <v>1495</v>
      </c>
      <c r="B748" s="4" t="s">
        <v>1496</v>
      </c>
      <c r="C748" s="4" t="s">
        <v>968</v>
      </c>
      <c r="D748" s="4" t="s">
        <v>15</v>
      </c>
      <c r="E748" s="4">
        <v>9.0</v>
      </c>
      <c r="F748" s="5"/>
      <c r="G748" s="5">
        <v>0.0</v>
      </c>
      <c r="H748" s="6"/>
      <c r="I748" s="4">
        <v>223.61</v>
      </c>
      <c r="J748" s="4">
        <v>300.0</v>
      </c>
      <c r="K748" s="5">
        <v>2012.4900000000002</v>
      </c>
      <c r="L748" s="5">
        <v>2700.0</v>
      </c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0" customHeight="1">
      <c r="A749" s="4" t="s">
        <v>1497</v>
      </c>
      <c r="B749" s="4" t="s">
        <v>1498</v>
      </c>
      <c r="C749" s="4" t="s">
        <v>968</v>
      </c>
      <c r="D749" s="4" t="s">
        <v>15</v>
      </c>
      <c r="E749" s="4">
        <v>2.0</v>
      </c>
      <c r="F749" s="5"/>
      <c r="G749" s="5">
        <v>0.0</v>
      </c>
      <c r="H749" s="6"/>
      <c r="I749" s="4">
        <v>223.61</v>
      </c>
      <c r="J749" s="4">
        <v>300.0</v>
      </c>
      <c r="K749" s="5">
        <v>447.22</v>
      </c>
      <c r="L749" s="5">
        <v>600.0</v>
      </c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0" customHeight="1">
      <c r="A750" s="4" t="s">
        <v>1499</v>
      </c>
      <c r="B750" s="4" t="s">
        <v>1500</v>
      </c>
      <c r="C750" s="4" t="s">
        <v>968</v>
      </c>
      <c r="D750" s="4" t="s">
        <v>15</v>
      </c>
      <c r="E750" s="4">
        <v>10.0</v>
      </c>
      <c r="F750" s="5"/>
      <c r="G750" s="5">
        <v>0.0</v>
      </c>
      <c r="H750" s="6"/>
      <c r="I750" s="4">
        <v>106.17850000000001</v>
      </c>
      <c r="J750" s="4">
        <v>150.0</v>
      </c>
      <c r="K750" s="5">
        <v>1061.785</v>
      </c>
      <c r="L750" s="5">
        <v>1500.0</v>
      </c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0" customHeight="1">
      <c r="A751" s="4" t="s">
        <v>1501</v>
      </c>
      <c r="B751" s="4" t="s">
        <v>1502</v>
      </c>
      <c r="C751" s="4" t="s">
        <v>968</v>
      </c>
      <c r="D751" s="4" t="s">
        <v>15</v>
      </c>
      <c r="E751" s="4">
        <v>2.0</v>
      </c>
      <c r="F751" s="5"/>
      <c r="G751" s="5">
        <v>0.0</v>
      </c>
      <c r="H751" s="6"/>
      <c r="I751" s="4">
        <v>106.17850000000001</v>
      </c>
      <c r="J751" s="4">
        <v>150.0</v>
      </c>
      <c r="K751" s="5">
        <v>212.35700000000003</v>
      </c>
      <c r="L751" s="5">
        <v>300.0</v>
      </c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0" customHeight="1">
      <c r="A752" s="4" t="s">
        <v>1503</v>
      </c>
      <c r="B752" s="4" t="s">
        <v>1504</v>
      </c>
      <c r="C752" s="4" t="s">
        <v>968</v>
      </c>
      <c r="D752" s="4" t="s">
        <v>15</v>
      </c>
      <c r="E752" s="4">
        <v>16.0</v>
      </c>
      <c r="F752" s="5"/>
      <c r="G752" s="5">
        <v>0.0</v>
      </c>
      <c r="H752" s="6"/>
      <c r="I752" s="4">
        <v>106.17850000000001</v>
      </c>
      <c r="J752" s="4">
        <v>150.0</v>
      </c>
      <c r="K752" s="5">
        <v>1698.8560000000002</v>
      </c>
      <c r="L752" s="5">
        <v>2400.0</v>
      </c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0" customHeight="1">
      <c r="A753" s="4" t="s">
        <v>1505</v>
      </c>
      <c r="B753" s="4" t="s">
        <v>1506</v>
      </c>
      <c r="C753" s="4" t="s">
        <v>968</v>
      </c>
      <c r="D753" s="4" t="s">
        <v>15</v>
      </c>
      <c r="E753" s="4">
        <v>8.0</v>
      </c>
      <c r="F753" s="5"/>
      <c r="G753" s="5">
        <v>0.0</v>
      </c>
      <c r="H753" s="6"/>
      <c r="I753" s="4">
        <v>106.17850000000001</v>
      </c>
      <c r="J753" s="4">
        <v>150.0</v>
      </c>
      <c r="K753" s="5">
        <v>849.4280000000001</v>
      </c>
      <c r="L753" s="5">
        <v>1200.0</v>
      </c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0" customHeight="1">
      <c r="A754" s="4" t="s">
        <v>1507</v>
      </c>
      <c r="B754" s="4" t="s">
        <v>1508</v>
      </c>
      <c r="C754" s="4" t="s">
        <v>968</v>
      </c>
      <c r="D754" s="4" t="s">
        <v>15</v>
      </c>
      <c r="E754" s="4">
        <v>19.0</v>
      </c>
      <c r="F754" s="5"/>
      <c r="G754" s="5">
        <v>0.0</v>
      </c>
      <c r="H754" s="6"/>
      <c r="I754" s="4">
        <v>182.36</v>
      </c>
      <c r="J754" s="4">
        <v>250.0</v>
      </c>
      <c r="K754" s="5">
        <v>3464.84</v>
      </c>
      <c r="L754" s="5">
        <v>4750.0</v>
      </c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0" customHeight="1">
      <c r="A755" s="4" t="s">
        <v>1509</v>
      </c>
      <c r="B755" s="4" t="s">
        <v>1510</v>
      </c>
      <c r="C755" s="4" t="s">
        <v>968</v>
      </c>
      <c r="D755" s="4" t="s">
        <v>15</v>
      </c>
      <c r="E755" s="4">
        <v>3.0</v>
      </c>
      <c r="F755" s="5"/>
      <c r="G755" s="5">
        <v>0.0</v>
      </c>
      <c r="H755" s="6"/>
      <c r="I755" s="4">
        <v>458.38</v>
      </c>
      <c r="J755" s="4">
        <v>650.0</v>
      </c>
      <c r="K755" s="5">
        <v>1375.1399999999999</v>
      </c>
      <c r="L755" s="5">
        <v>1950.0</v>
      </c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0" customHeight="1">
      <c r="A756" s="4" t="s">
        <v>1511</v>
      </c>
      <c r="B756" s="4" t="s">
        <v>1512</v>
      </c>
      <c r="C756" s="4" t="s">
        <v>968</v>
      </c>
      <c r="D756" s="4" t="s">
        <v>15</v>
      </c>
      <c r="E756" s="4">
        <v>0.0</v>
      </c>
      <c r="F756" s="5"/>
      <c r="G756" s="5">
        <v>0.0</v>
      </c>
      <c r="H756" s="6"/>
      <c r="I756" s="4">
        <v>458.38</v>
      </c>
      <c r="J756" s="4">
        <v>650.0</v>
      </c>
      <c r="K756" s="5">
        <v>0.0</v>
      </c>
      <c r="L756" s="5">
        <v>0.0</v>
      </c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0" customHeight="1">
      <c r="A757" s="4" t="s">
        <v>1513</v>
      </c>
      <c r="B757" s="4" t="s">
        <v>1514</v>
      </c>
      <c r="C757" s="4" t="s">
        <v>968</v>
      </c>
      <c r="D757" s="4" t="s">
        <v>15</v>
      </c>
      <c r="E757" s="4">
        <v>0.0</v>
      </c>
      <c r="F757" s="5"/>
      <c r="G757" s="5">
        <v>0.0</v>
      </c>
      <c r="H757" s="6"/>
      <c r="I757" s="4">
        <v>458.38</v>
      </c>
      <c r="J757" s="4">
        <v>650.0</v>
      </c>
      <c r="K757" s="5">
        <v>0.0</v>
      </c>
      <c r="L757" s="5">
        <v>0.0</v>
      </c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0" customHeight="1">
      <c r="A758" s="4" t="s">
        <v>1515</v>
      </c>
      <c r="B758" s="4" t="s">
        <v>1516</v>
      </c>
      <c r="C758" s="4" t="s">
        <v>968</v>
      </c>
      <c r="D758" s="4" t="s">
        <v>15</v>
      </c>
      <c r="E758" s="4">
        <v>1.0</v>
      </c>
      <c r="F758" s="5"/>
      <c r="G758" s="5">
        <v>0.0</v>
      </c>
      <c r="H758" s="6"/>
      <c r="I758" s="4">
        <v>458.38</v>
      </c>
      <c r="J758" s="4">
        <v>650.0</v>
      </c>
      <c r="K758" s="5">
        <v>458.38</v>
      </c>
      <c r="L758" s="5">
        <v>650.0</v>
      </c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0" customHeight="1">
      <c r="A759" s="4" t="s">
        <v>1517</v>
      </c>
      <c r="B759" s="4" t="s">
        <v>1518</v>
      </c>
      <c r="C759" s="4" t="s">
        <v>968</v>
      </c>
      <c r="D759" s="4" t="s">
        <v>15</v>
      </c>
      <c r="E759" s="4">
        <v>7.0</v>
      </c>
      <c r="F759" s="5"/>
      <c r="G759" s="5">
        <v>0.0</v>
      </c>
      <c r="H759" s="6"/>
      <c r="I759" s="4">
        <v>1719.97125</v>
      </c>
      <c r="J759" s="4">
        <v>2450.0</v>
      </c>
      <c r="K759" s="5">
        <v>12039.79875</v>
      </c>
      <c r="L759" s="5">
        <v>17150.0</v>
      </c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0" customHeight="1">
      <c r="A760" s="4" t="s">
        <v>1519</v>
      </c>
      <c r="B760" s="4" t="s">
        <v>1520</v>
      </c>
      <c r="C760" s="4" t="s">
        <v>968</v>
      </c>
      <c r="D760" s="4" t="s">
        <v>15</v>
      </c>
      <c r="E760" s="4">
        <v>5.0</v>
      </c>
      <c r="F760" s="5"/>
      <c r="G760" s="5">
        <v>0.0</v>
      </c>
      <c r="H760" s="6"/>
      <c r="I760" s="4">
        <v>292.36</v>
      </c>
      <c r="J760" s="4">
        <v>400.0</v>
      </c>
      <c r="K760" s="5">
        <v>1461.8000000000002</v>
      </c>
      <c r="L760" s="5">
        <v>2000.0</v>
      </c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0" customHeight="1">
      <c r="A761" s="4" t="s">
        <v>1521</v>
      </c>
      <c r="B761" s="4" t="s">
        <v>1522</v>
      </c>
      <c r="C761" s="4" t="s">
        <v>968</v>
      </c>
      <c r="D761" s="4" t="s">
        <v>15</v>
      </c>
      <c r="E761" s="4">
        <v>17.0</v>
      </c>
      <c r="F761" s="5"/>
      <c r="G761" s="5">
        <v>0.0</v>
      </c>
      <c r="H761" s="6"/>
      <c r="I761" s="4">
        <v>120.71</v>
      </c>
      <c r="J761" s="4">
        <v>150.0</v>
      </c>
      <c r="K761" s="5">
        <v>2052.0699999999997</v>
      </c>
      <c r="L761" s="5">
        <v>2550.0</v>
      </c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0" customHeight="1">
      <c r="A762" s="4" t="s">
        <v>1523</v>
      </c>
      <c r="B762" s="4" t="s">
        <v>1524</v>
      </c>
      <c r="C762" s="4" t="s">
        <v>968</v>
      </c>
      <c r="D762" s="4" t="s">
        <v>15</v>
      </c>
      <c r="E762" s="4">
        <v>0.0</v>
      </c>
      <c r="F762" s="5"/>
      <c r="G762" s="5">
        <v>0.0</v>
      </c>
      <c r="H762" s="6"/>
      <c r="I762" s="4">
        <v>292.36</v>
      </c>
      <c r="J762" s="4">
        <v>400.0</v>
      </c>
      <c r="K762" s="5">
        <v>0.0</v>
      </c>
      <c r="L762" s="5">
        <v>0.0</v>
      </c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0" customHeight="1">
      <c r="A763" s="4" t="s">
        <v>1525</v>
      </c>
      <c r="B763" s="4" t="s">
        <v>1526</v>
      </c>
      <c r="C763" s="4" t="s">
        <v>968</v>
      </c>
      <c r="D763" s="4" t="s">
        <v>1527</v>
      </c>
      <c r="E763" s="4">
        <v>2.0</v>
      </c>
      <c r="F763" s="5"/>
      <c r="G763" s="5">
        <v>0.0</v>
      </c>
      <c r="H763" s="6"/>
      <c r="I763" s="4">
        <v>120.82125</v>
      </c>
      <c r="J763" s="4">
        <v>250.0</v>
      </c>
      <c r="K763" s="5">
        <v>241.6425</v>
      </c>
      <c r="L763" s="5">
        <v>500.0</v>
      </c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0" customHeight="1">
      <c r="A764" s="4" t="s">
        <v>1528</v>
      </c>
      <c r="B764" s="4" t="s">
        <v>1529</v>
      </c>
      <c r="C764" s="4" t="s">
        <v>968</v>
      </c>
      <c r="D764" s="4" t="s">
        <v>1527</v>
      </c>
      <c r="E764" s="4">
        <v>12.0</v>
      </c>
      <c r="F764" s="5"/>
      <c r="G764" s="5">
        <v>0.0</v>
      </c>
      <c r="H764" s="6"/>
      <c r="I764" s="4">
        <v>120.82125</v>
      </c>
      <c r="J764" s="4">
        <v>250.0</v>
      </c>
      <c r="K764" s="5">
        <v>1449.855</v>
      </c>
      <c r="L764" s="5">
        <v>3000.0</v>
      </c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0" customHeight="1">
      <c r="A765" s="4" t="s">
        <v>1530</v>
      </c>
      <c r="B765" s="4" t="s">
        <v>1531</v>
      </c>
      <c r="C765" s="4" t="s">
        <v>968</v>
      </c>
      <c r="D765" s="4" t="s">
        <v>1527</v>
      </c>
      <c r="E765" s="4">
        <v>6.0</v>
      </c>
      <c r="F765" s="5"/>
      <c r="G765" s="5">
        <v>0.0</v>
      </c>
      <c r="H765" s="6"/>
      <c r="I765" s="4">
        <v>1616.09</v>
      </c>
      <c r="J765" s="4">
        <v>2300.0</v>
      </c>
      <c r="K765" s="5">
        <v>9696.539999999999</v>
      </c>
      <c r="L765" s="5">
        <v>13800.0</v>
      </c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0" customHeight="1">
      <c r="A766" s="4" t="s">
        <v>1532</v>
      </c>
      <c r="B766" s="4" t="s">
        <v>1531</v>
      </c>
      <c r="C766" s="4" t="s">
        <v>968</v>
      </c>
      <c r="D766" s="4" t="s">
        <v>1527</v>
      </c>
      <c r="E766" s="4">
        <v>6.0</v>
      </c>
      <c r="F766" s="5"/>
      <c r="G766" s="5">
        <v>0.0</v>
      </c>
      <c r="H766" s="6"/>
      <c r="I766" s="4">
        <v>1616.09</v>
      </c>
      <c r="J766" s="4">
        <v>2300.0</v>
      </c>
      <c r="K766" s="5">
        <v>9696.539999999999</v>
      </c>
      <c r="L766" s="5">
        <v>13800.0</v>
      </c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0" customHeight="1">
      <c r="A767" s="4" t="s">
        <v>1533</v>
      </c>
      <c r="B767" s="4" t="s">
        <v>1534</v>
      </c>
      <c r="C767" s="4" t="s">
        <v>968</v>
      </c>
      <c r="D767" s="4" t="s">
        <v>1527</v>
      </c>
      <c r="E767" s="4">
        <v>2.0</v>
      </c>
      <c r="F767" s="5"/>
      <c r="G767" s="5">
        <v>0.0</v>
      </c>
      <c r="H767" s="6"/>
      <c r="I767" s="4">
        <v>1616.09</v>
      </c>
      <c r="J767" s="4">
        <v>2300.0</v>
      </c>
      <c r="K767" s="5">
        <v>3232.18</v>
      </c>
      <c r="L767" s="5">
        <v>4600.0</v>
      </c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0" customHeight="1">
      <c r="A768" s="4" t="s">
        <v>1535</v>
      </c>
      <c r="B768" s="4" t="s">
        <v>1536</v>
      </c>
      <c r="C768" s="4" t="s">
        <v>968</v>
      </c>
      <c r="D768" s="4" t="s">
        <v>1527</v>
      </c>
      <c r="E768" s="4">
        <v>12.0</v>
      </c>
      <c r="F768" s="5"/>
      <c r="G768" s="5">
        <v>0.0</v>
      </c>
      <c r="H768" s="6"/>
      <c r="I768" s="4">
        <v>454.93</v>
      </c>
      <c r="J768" s="4">
        <v>750.0</v>
      </c>
      <c r="K768" s="5">
        <v>5459.16</v>
      </c>
      <c r="L768" s="5">
        <v>9000.0</v>
      </c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0" customHeight="1">
      <c r="A769" s="4" t="s">
        <v>1537</v>
      </c>
      <c r="B769" s="4" t="s">
        <v>1538</v>
      </c>
      <c r="C769" s="4" t="s">
        <v>968</v>
      </c>
      <c r="D769" s="4" t="s">
        <v>1527</v>
      </c>
      <c r="E769" s="4">
        <v>5.0</v>
      </c>
      <c r="F769" s="5"/>
      <c r="G769" s="5">
        <v>0.0</v>
      </c>
      <c r="H769" s="6"/>
      <c r="I769" s="4">
        <v>216.61</v>
      </c>
      <c r="J769" s="4">
        <v>300.0</v>
      </c>
      <c r="K769" s="5">
        <v>1083.0500000000002</v>
      </c>
      <c r="L769" s="5">
        <v>1500.0</v>
      </c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0" customHeight="1">
      <c r="A770" s="4" t="s">
        <v>1539</v>
      </c>
      <c r="B770" s="4" t="s">
        <v>1540</v>
      </c>
      <c r="C770" s="4" t="s">
        <v>59</v>
      </c>
      <c r="D770" s="4" t="s">
        <v>1527</v>
      </c>
      <c r="E770" s="4">
        <v>10.0</v>
      </c>
      <c r="F770" s="5"/>
      <c r="G770" s="5">
        <v>0.0</v>
      </c>
      <c r="H770" s="6"/>
      <c r="I770" s="4">
        <v>1152.40125</v>
      </c>
      <c r="J770" s="4">
        <v>1650.0</v>
      </c>
      <c r="K770" s="5">
        <v>11524.012499999999</v>
      </c>
      <c r="L770" s="5">
        <v>16500.0</v>
      </c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0" customHeight="1">
      <c r="A771" s="4" t="s">
        <v>1541</v>
      </c>
      <c r="B771" s="4" t="s">
        <v>1542</v>
      </c>
      <c r="C771" s="4" t="s">
        <v>968</v>
      </c>
      <c r="D771" s="4" t="s">
        <v>1527</v>
      </c>
      <c r="E771" s="4">
        <v>2.0</v>
      </c>
      <c r="F771" s="5"/>
      <c r="G771" s="5">
        <v>0.0</v>
      </c>
      <c r="H771" s="6"/>
      <c r="I771" s="4">
        <v>35.172000000000004</v>
      </c>
      <c r="J771" s="4">
        <v>50.0</v>
      </c>
      <c r="K771" s="5">
        <v>70.34400000000001</v>
      </c>
      <c r="L771" s="5">
        <v>100.0</v>
      </c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0" customHeight="1">
      <c r="A772" s="4" t="s">
        <v>1543</v>
      </c>
      <c r="B772" s="4" t="s">
        <v>1544</v>
      </c>
      <c r="C772" s="4" t="s">
        <v>59</v>
      </c>
      <c r="D772" s="4" t="s">
        <v>1527</v>
      </c>
      <c r="E772" s="4">
        <v>0.0</v>
      </c>
      <c r="F772" s="5"/>
      <c r="G772" s="5">
        <v>0.0</v>
      </c>
      <c r="H772" s="6"/>
      <c r="I772" s="4">
        <v>264.99</v>
      </c>
      <c r="J772" s="4">
        <v>400.0</v>
      </c>
      <c r="K772" s="5">
        <v>0.0</v>
      </c>
      <c r="L772" s="5">
        <v>0.0</v>
      </c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0" customHeight="1">
      <c r="A773" s="4" t="s">
        <v>1545</v>
      </c>
      <c r="B773" s="4" t="s">
        <v>1546</v>
      </c>
      <c r="C773" s="4" t="s">
        <v>968</v>
      </c>
      <c r="D773" s="4" t="s">
        <v>195</v>
      </c>
      <c r="E773" s="4">
        <v>1.0</v>
      </c>
      <c r="F773" s="5"/>
      <c r="G773" s="5">
        <v>0.0</v>
      </c>
      <c r="H773" s="6"/>
      <c r="I773" s="4">
        <v>2670.06</v>
      </c>
      <c r="J773" s="4">
        <v>3800.0</v>
      </c>
      <c r="K773" s="5">
        <v>2670.06</v>
      </c>
      <c r="L773" s="5">
        <v>3800.0</v>
      </c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0" customHeight="1">
      <c r="A774" s="4" t="s">
        <v>1547</v>
      </c>
      <c r="B774" s="4" t="s">
        <v>1548</v>
      </c>
      <c r="C774" s="4" t="s">
        <v>968</v>
      </c>
      <c r="D774" s="4" t="s">
        <v>195</v>
      </c>
      <c r="E774" s="4">
        <v>0.0</v>
      </c>
      <c r="F774" s="5"/>
      <c r="G774" s="5">
        <v>0.0</v>
      </c>
      <c r="H774" s="6"/>
      <c r="I774" s="4">
        <v>5377.49</v>
      </c>
      <c r="J774" s="4">
        <v>7700.0</v>
      </c>
      <c r="K774" s="5">
        <v>0.0</v>
      </c>
      <c r="L774" s="5">
        <v>0.0</v>
      </c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0" customHeight="1">
      <c r="A775" s="4" t="s">
        <v>1549</v>
      </c>
      <c r="B775" s="4" t="s">
        <v>1550</v>
      </c>
      <c r="C775" s="4" t="s">
        <v>1551</v>
      </c>
      <c r="D775" s="4" t="s">
        <v>63</v>
      </c>
      <c r="E775" s="4">
        <v>0.0</v>
      </c>
      <c r="F775" s="5"/>
      <c r="G775" s="5">
        <v>0.0</v>
      </c>
      <c r="H775" s="6"/>
      <c r="I775" s="4">
        <v>538.46</v>
      </c>
      <c r="J775" s="4">
        <v>700.0</v>
      </c>
      <c r="K775" s="5">
        <v>0.0</v>
      </c>
      <c r="L775" s="5">
        <v>0.0</v>
      </c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0" customHeight="1">
      <c r="A776" s="4" t="s">
        <v>1552</v>
      </c>
      <c r="B776" s="4" t="s">
        <v>1553</v>
      </c>
      <c r="C776" s="4" t="s">
        <v>1551</v>
      </c>
      <c r="D776" s="4" t="s">
        <v>63</v>
      </c>
      <c r="E776" s="4">
        <v>5.0</v>
      </c>
      <c r="F776" s="5"/>
      <c r="G776" s="5">
        <v>0.0</v>
      </c>
      <c r="H776" s="6"/>
      <c r="I776" s="4">
        <v>884.62</v>
      </c>
      <c r="J776" s="4">
        <v>1150.0</v>
      </c>
      <c r="K776" s="5">
        <v>4423.1</v>
      </c>
      <c r="L776" s="5">
        <v>5750.0</v>
      </c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0" customHeight="1">
      <c r="A777" s="4" t="s">
        <v>1554</v>
      </c>
      <c r="B777" s="4" t="s">
        <v>1555</v>
      </c>
      <c r="C777" s="4" t="s">
        <v>1551</v>
      </c>
      <c r="D777" s="4" t="s">
        <v>63</v>
      </c>
      <c r="E777" s="4">
        <v>3.0</v>
      </c>
      <c r="F777" s="5"/>
      <c r="G777" s="5">
        <v>0.0</v>
      </c>
      <c r="H777" s="6"/>
      <c r="I777" s="4">
        <v>1461.53</v>
      </c>
      <c r="J777" s="4">
        <v>1900.0</v>
      </c>
      <c r="K777" s="5">
        <v>4384.59</v>
      </c>
      <c r="L777" s="5">
        <v>5700.0</v>
      </c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0" customHeight="1">
      <c r="A778" s="4" t="s">
        <v>1556</v>
      </c>
      <c r="B778" s="4" t="s">
        <v>1557</v>
      </c>
      <c r="C778" s="4" t="s">
        <v>1551</v>
      </c>
      <c r="D778" s="4" t="s">
        <v>63</v>
      </c>
      <c r="E778" s="4">
        <v>2.0</v>
      </c>
      <c r="F778" s="5"/>
      <c r="G778" s="5">
        <v>0.0</v>
      </c>
      <c r="H778" s="6"/>
      <c r="I778" s="4">
        <v>2423.07</v>
      </c>
      <c r="J778" s="4">
        <v>3150.0</v>
      </c>
      <c r="K778" s="5">
        <v>4846.14</v>
      </c>
      <c r="L778" s="5">
        <v>6300.0</v>
      </c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0" customHeight="1">
      <c r="A779" s="4" t="s">
        <v>1558</v>
      </c>
      <c r="B779" s="4" t="s">
        <v>1559</v>
      </c>
      <c r="C779" s="4" t="s">
        <v>1551</v>
      </c>
      <c r="D779" s="4" t="s">
        <v>63</v>
      </c>
      <c r="E779" s="4">
        <v>4.0</v>
      </c>
      <c r="F779" s="5"/>
      <c r="G779" s="5">
        <v>0.0</v>
      </c>
      <c r="H779" s="6"/>
      <c r="I779" s="4">
        <v>1461.53</v>
      </c>
      <c r="J779" s="4">
        <v>1900.0</v>
      </c>
      <c r="K779" s="5">
        <v>5846.12</v>
      </c>
      <c r="L779" s="5">
        <v>7600.0</v>
      </c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0" customHeight="1">
      <c r="A780" s="4" t="s">
        <v>1560</v>
      </c>
      <c r="B780" s="4" t="s">
        <v>1561</v>
      </c>
      <c r="C780" s="4" t="s">
        <v>1551</v>
      </c>
      <c r="D780" s="4" t="s">
        <v>63</v>
      </c>
      <c r="E780" s="4">
        <v>0.0</v>
      </c>
      <c r="F780" s="5"/>
      <c r="G780" s="5">
        <v>0.0</v>
      </c>
      <c r="H780" s="6"/>
      <c r="I780" s="4">
        <v>538.46</v>
      </c>
      <c r="J780" s="4">
        <v>700.0</v>
      </c>
      <c r="K780" s="5">
        <v>0.0</v>
      </c>
      <c r="L780" s="5">
        <v>0.0</v>
      </c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0" customHeight="1">
      <c r="A781" s="4" t="s">
        <v>1562</v>
      </c>
      <c r="B781" s="4" t="s">
        <v>1563</v>
      </c>
      <c r="C781" s="4" t="s">
        <v>1551</v>
      </c>
      <c r="D781" s="4" t="s">
        <v>63</v>
      </c>
      <c r="E781" s="4">
        <v>1.0</v>
      </c>
      <c r="F781" s="5"/>
      <c r="G781" s="5">
        <v>0.0</v>
      </c>
      <c r="H781" s="6"/>
      <c r="I781" s="4">
        <v>884.62</v>
      </c>
      <c r="J781" s="4">
        <v>1150.0</v>
      </c>
      <c r="K781" s="5">
        <v>884.62</v>
      </c>
      <c r="L781" s="5">
        <v>1150.0</v>
      </c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0" customHeight="1">
      <c r="A782" s="4" t="s">
        <v>1564</v>
      </c>
      <c r="B782" s="4" t="s">
        <v>1565</v>
      </c>
      <c r="C782" s="4" t="s">
        <v>1551</v>
      </c>
      <c r="D782" s="4" t="s">
        <v>63</v>
      </c>
      <c r="E782" s="4">
        <v>3.0</v>
      </c>
      <c r="F782" s="5"/>
      <c r="G782" s="5">
        <v>0.0</v>
      </c>
      <c r="H782" s="6"/>
      <c r="I782" s="4">
        <v>1461.53</v>
      </c>
      <c r="J782" s="4">
        <v>1900.0</v>
      </c>
      <c r="K782" s="5">
        <v>4384.59</v>
      </c>
      <c r="L782" s="5">
        <v>5700.0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0" customHeight="1">
      <c r="A783" s="4" t="s">
        <v>1566</v>
      </c>
      <c r="B783" s="4" t="s">
        <v>1567</v>
      </c>
      <c r="C783" s="4" t="s">
        <v>1551</v>
      </c>
      <c r="D783" s="4" t="s">
        <v>63</v>
      </c>
      <c r="E783" s="4">
        <v>4.0</v>
      </c>
      <c r="F783" s="5"/>
      <c r="G783" s="5">
        <v>0.0</v>
      </c>
      <c r="H783" s="6"/>
      <c r="I783" s="4">
        <v>2423.07</v>
      </c>
      <c r="J783" s="4">
        <v>3150.0</v>
      </c>
      <c r="K783" s="5">
        <v>9692.28</v>
      </c>
      <c r="L783" s="5">
        <v>12600.0</v>
      </c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0" customHeight="1">
      <c r="A784" s="4" t="s">
        <v>1568</v>
      </c>
      <c r="B784" s="4" t="s">
        <v>1569</v>
      </c>
      <c r="C784" s="4" t="s">
        <v>1551</v>
      </c>
      <c r="D784" s="4" t="s">
        <v>63</v>
      </c>
      <c r="E784" s="4">
        <v>0.0</v>
      </c>
      <c r="F784" s="5"/>
      <c r="G784" s="5">
        <v>0.0</v>
      </c>
      <c r="H784" s="6"/>
      <c r="I784" s="4">
        <v>3276.92</v>
      </c>
      <c r="J784" s="4">
        <v>4260.0</v>
      </c>
      <c r="K784" s="5">
        <v>0.0</v>
      </c>
      <c r="L784" s="5">
        <v>0.0</v>
      </c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0" customHeight="1">
      <c r="A785" s="4" t="s">
        <v>1570</v>
      </c>
      <c r="B785" s="4" t="s">
        <v>1571</v>
      </c>
      <c r="C785" s="4" t="s">
        <v>1551</v>
      </c>
      <c r="D785" s="4" t="s">
        <v>63</v>
      </c>
      <c r="E785" s="4">
        <v>3.0</v>
      </c>
      <c r="F785" s="5"/>
      <c r="G785" s="5">
        <v>0.0</v>
      </c>
      <c r="H785" s="6"/>
      <c r="I785" s="4">
        <v>884.62</v>
      </c>
      <c r="J785" s="4">
        <v>1150.0</v>
      </c>
      <c r="K785" s="5">
        <v>2653.86</v>
      </c>
      <c r="L785" s="5">
        <v>3450.0</v>
      </c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0" customHeight="1">
      <c r="A786" s="4" t="s">
        <v>1572</v>
      </c>
      <c r="B786" s="4" t="s">
        <v>1573</v>
      </c>
      <c r="C786" s="4" t="s">
        <v>1551</v>
      </c>
      <c r="D786" s="4" t="s">
        <v>63</v>
      </c>
      <c r="E786" s="4">
        <v>4.0</v>
      </c>
      <c r="F786" s="5"/>
      <c r="G786" s="5">
        <v>0.0</v>
      </c>
      <c r="H786" s="6"/>
      <c r="I786" s="4">
        <v>1461.53</v>
      </c>
      <c r="J786" s="4">
        <v>1900.0</v>
      </c>
      <c r="K786" s="5">
        <v>5846.12</v>
      </c>
      <c r="L786" s="5">
        <v>7600.0</v>
      </c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0" customHeight="1">
      <c r="A787" s="4" t="s">
        <v>1574</v>
      </c>
      <c r="B787" s="4" t="s">
        <v>1575</v>
      </c>
      <c r="C787" s="4" t="s">
        <v>1551</v>
      </c>
      <c r="D787" s="4" t="s">
        <v>63</v>
      </c>
      <c r="E787" s="4">
        <v>5.0</v>
      </c>
      <c r="F787" s="5"/>
      <c r="G787" s="5">
        <v>0.0</v>
      </c>
      <c r="H787" s="6"/>
      <c r="I787" s="4">
        <v>2423.07</v>
      </c>
      <c r="J787" s="4">
        <v>3150.0</v>
      </c>
      <c r="K787" s="5">
        <v>12115.35</v>
      </c>
      <c r="L787" s="5">
        <v>15750.0</v>
      </c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0" customHeight="1">
      <c r="A788" s="4" t="s">
        <v>1576</v>
      </c>
      <c r="B788" s="4" t="s">
        <v>1577</v>
      </c>
      <c r="C788" s="4" t="s">
        <v>1551</v>
      </c>
      <c r="D788" s="4" t="s">
        <v>63</v>
      </c>
      <c r="E788" s="4">
        <v>0.0</v>
      </c>
      <c r="F788" s="5"/>
      <c r="G788" s="5">
        <v>0.0</v>
      </c>
      <c r="H788" s="6"/>
      <c r="I788" s="4">
        <v>3707.69</v>
      </c>
      <c r="J788" s="4">
        <v>4820.0</v>
      </c>
      <c r="K788" s="5">
        <v>0.0</v>
      </c>
      <c r="L788" s="5">
        <v>0.0</v>
      </c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0" customHeight="1">
      <c r="A789" s="4" t="s">
        <v>1578</v>
      </c>
      <c r="B789" s="4" t="s">
        <v>1579</v>
      </c>
      <c r="C789" s="4" t="s">
        <v>1551</v>
      </c>
      <c r="D789" s="4" t="s">
        <v>63</v>
      </c>
      <c r="E789" s="4">
        <v>2.0</v>
      </c>
      <c r="F789" s="5"/>
      <c r="G789" s="5">
        <v>0.0</v>
      </c>
      <c r="H789" s="6"/>
      <c r="I789" s="4">
        <v>884.62</v>
      </c>
      <c r="J789" s="4">
        <v>1150.0</v>
      </c>
      <c r="K789" s="5">
        <v>1769.24</v>
      </c>
      <c r="L789" s="5">
        <v>2300.0</v>
      </c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0" customHeight="1">
      <c r="A790" s="4" t="s">
        <v>1580</v>
      </c>
      <c r="B790" s="4" t="s">
        <v>1581</v>
      </c>
      <c r="C790" s="4" t="s">
        <v>1551</v>
      </c>
      <c r="D790" s="4" t="s">
        <v>63</v>
      </c>
      <c r="E790" s="4">
        <v>0.0</v>
      </c>
      <c r="F790" s="5"/>
      <c r="G790" s="5">
        <v>0.0</v>
      </c>
      <c r="H790" s="6"/>
      <c r="I790" s="4">
        <v>1461.53</v>
      </c>
      <c r="J790" s="4">
        <v>1900.0</v>
      </c>
      <c r="K790" s="5">
        <v>0.0</v>
      </c>
      <c r="L790" s="5">
        <v>0.0</v>
      </c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0" customHeight="1">
      <c r="A791" s="4" t="s">
        <v>1582</v>
      </c>
      <c r="B791" s="4" t="s">
        <v>1583</v>
      </c>
      <c r="C791" s="4" t="s">
        <v>1551</v>
      </c>
      <c r="D791" s="4" t="s">
        <v>63</v>
      </c>
      <c r="E791" s="4">
        <v>0.0</v>
      </c>
      <c r="F791" s="5"/>
      <c r="G791" s="5">
        <v>0.0</v>
      </c>
      <c r="H791" s="6"/>
      <c r="I791" s="4">
        <v>538.46</v>
      </c>
      <c r="J791" s="4">
        <v>700.0</v>
      </c>
      <c r="K791" s="5">
        <v>0.0</v>
      </c>
      <c r="L791" s="5">
        <v>0.0</v>
      </c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0" customHeight="1">
      <c r="A792" s="4" t="s">
        <v>1584</v>
      </c>
      <c r="B792" s="4" t="s">
        <v>1585</v>
      </c>
      <c r="C792" s="4" t="s">
        <v>1551</v>
      </c>
      <c r="D792" s="4" t="s">
        <v>63</v>
      </c>
      <c r="E792" s="4">
        <v>6.0</v>
      </c>
      <c r="F792" s="5"/>
      <c r="G792" s="5">
        <v>0.0</v>
      </c>
      <c r="H792" s="6"/>
      <c r="I792" s="4">
        <v>884.62</v>
      </c>
      <c r="J792" s="4">
        <v>1150.0</v>
      </c>
      <c r="K792" s="5">
        <v>5307.72</v>
      </c>
      <c r="L792" s="5">
        <v>6900.0</v>
      </c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0" customHeight="1">
      <c r="A793" s="4" t="s">
        <v>1586</v>
      </c>
      <c r="B793" s="4" t="s">
        <v>1587</v>
      </c>
      <c r="C793" s="4" t="s">
        <v>1551</v>
      </c>
      <c r="D793" s="4" t="s">
        <v>63</v>
      </c>
      <c r="E793" s="4">
        <v>5.0</v>
      </c>
      <c r="F793" s="5"/>
      <c r="G793" s="5">
        <v>0.0</v>
      </c>
      <c r="H793" s="6"/>
      <c r="I793" s="4">
        <v>1461.53</v>
      </c>
      <c r="J793" s="4">
        <v>1900.0</v>
      </c>
      <c r="K793" s="5">
        <v>7307.65</v>
      </c>
      <c r="L793" s="5">
        <v>9500.0</v>
      </c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0" customHeight="1">
      <c r="A794" s="4" t="s">
        <v>1588</v>
      </c>
      <c r="B794" s="4" t="s">
        <v>1589</v>
      </c>
      <c r="C794" s="4" t="s">
        <v>1551</v>
      </c>
      <c r="D794" s="4" t="s">
        <v>63</v>
      </c>
      <c r="E794" s="4">
        <v>6.0</v>
      </c>
      <c r="F794" s="5"/>
      <c r="G794" s="5">
        <v>0.0</v>
      </c>
      <c r="H794" s="6"/>
      <c r="I794" s="4">
        <v>2423.07</v>
      </c>
      <c r="J794" s="4">
        <v>3150.0</v>
      </c>
      <c r="K794" s="5">
        <v>14538.420000000002</v>
      </c>
      <c r="L794" s="5">
        <v>18900.0</v>
      </c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0" customHeight="1">
      <c r="A795" s="4" t="s">
        <v>1590</v>
      </c>
      <c r="B795" s="4" t="s">
        <v>1591</v>
      </c>
      <c r="C795" s="4" t="s">
        <v>1551</v>
      </c>
      <c r="D795" s="4" t="s">
        <v>63</v>
      </c>
      <c r="E795" s="4">
        <v>0.0</v>
      </c>
      <c r="F795" s="5"/>
      <c r="G795" s="5">
        <v>0.0</v>
      </c>
      <c r="H795" s="6"/>
      <c r="I795" s="4">
        <v>3707.69</v>
      </c>
      <c r="J795" s="4">
        <v>4820.0</v>
      </c>
      <c r="K795" s="5">
        <v>0.0</v>
      </c>
      <c r="L795" s="5">
        <v>0.0</v>
      </c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0" customHeight="1">
      <c r="A796" s="4" t="s">
        <v>1592</v>
      </c>
      <c r="B796" s="4" t="s">
        <v>1593</v>
      </c>
      <c r="C796" s="4" t="s">
        <v>1551</v>
      </c>
      <c r="D796" s="4" t="s">
        <v>63</v>
      </c>
      <c r="E796" s="4">
        <v>0.0</v>
      </c>
      <c r="F796" s="5"/>
      <c r="G796" s="5">
        <v>0.0</v>
      </c>
      <c r="H796" s="6"/>
      <c r="I796" s="4">
        <v>884.62</v>
      </c>
      <c r="J796" s="4">
        <v>1150.0</v>
      </c>
      <c r="K796" s="5">
        <v>0.0</v>
      </c>
      <c r="L796" s="5">
        <v>0.0</v>
      </c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0" customHeight="1">
      <c r="A797" s="4" t="s">
        <v>1594</v>
      </c>
      <c r="B797" s="4" t="s">
        <v>1595</v>
      </c>
      <c r="C797" s="4" t="s">
        <v>1551</v>
      </c>
      <c r="D797" s="4" t="s">
        <v>63</v>
      </c>
      <c r="E797" s="4">
        <v>2.0</v>
      </c>
      <c r="F797" s="5"/>
      <c r="G797" s="5">
        <v>0.0</v>
      </c>
      <c r="H797" s="6"/>
      <c r="I797" s="4">
        <v>1461.53</v>
      </c>
      <c r="J797" s="4">
        <v>1900.0</v>
      </c>
      <c r="K797" s="5">
        <v>2923.06</v>
      </c>
      <c r="L797" s="5">
        <v>3800.0</v>
      </c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0" customHeight="1">
      <c r="A798" s="4" t="s">
        <v>1596</v>
      </c>
      <c r="B798" s="4" t="s">
        <v>1597</v>
      </c>
      <c r="C798" s="4" t="s">
        <v>1551</v>
      </c>
      <c r="D798" s="4" t="s">
        <v>63</v>
      </c>
      <c r="E798" s="4">
        <v>1.0</v>
      </c>
      <c r="F798" s="5"/>
      <c r="G798" s="5">
        <v>0.0</v>
      </c>
      <c r="H798" s="6"/>
      <c r="I798" s="4">
        <v>1461.53</v>
      </c>
      <c r="J798" s="4">
        <v>1900.0</v>
      </c>
      <c r="K798" s="5">
        <v>1461.53</v>
      </c>
      <c r="L798" s="5">
        <v>1900.0</v>
      </c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0" customHeight="1">
      <c r="A799" s="4" t="s">
        <v>1598</v>
      </c>
      <c r="B799" s="4" t="s">
        <v>1599</v>
      </c>
      <c r="C799" s="4" t="s">
        <v>1551</v>
      </c>
      <c r="D799" s="4" t="s">
        <v>63</v>
      </c>
      <c r="E799" s="4">
        <v>0.0</v>
      </c>
      <c r="F799" s="5"/>
      <c r="G799" s="5">
        <v>0.0</v>
      </c>
      <c r="H799" s="6"/>
      <c r="I799" s="4">
        <v>1461.53</v>
      </c>
      <c r="J799" s="4">
        <v>1900.0</v>
      </c>
      <c r="K799" s="5">
        <v>0.0</v>
      </c>
      <c r="L799" s="5">
        <v>0.0</v>
      </c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0" customHeight="1">
      <c r="A800" s="4" t="s">
        <v>1600</v>
      </c>
      <c r="B800" s="4" t="s">
        <v>1601</v>
      </c>
      <c r="C800" s="4" t="s">
        <v>1551</v>
      </c>
      <c r="D800" s="4" t="s">
        <v>63</v>
      </c>
      <c r="E800" s="4">
        <v>0.0</v>
      </c>
      <c r="F800" s="5"/>
      <c r="G800" s="5">
        <v>0.0</v>
      </c>
      <c r="H800" s="6"/>
      <c r="I800" s="4">
        <v>1461.53</v>
      </c>
      <c r="J800" s="4">
        <v>1900.0</v>
      </c>
      <c r="K800" s="5">
        <v>0.0</v>
      </c>
      <c r="L800" s="5">
        <v>0.0</v>
      </c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0" customHeight="1">
      <c r="A801" s="4" t="s">
        <v>1602</v>
      </c>
      <c r="B801" s="4" t="s">
        <v>1603</v>
      </c>
      <c r="C801" s="4" t="s">
        <v>1551</v>
      </c>
      <c r="D801" s="4" t="s">
        <v>63</v>
      </c>
      <c r="E801" s="4">
        <v>3.0</v>
      </c>
      <c r="F801" s="5"/>
      <c r="G801" s="5">
        <v>0.0</v>
      </c>
      <c r="H801" s="6"/>
      <c r="I801" s="4">
        <v>884.62</v>
      </c>
      <c r="J801" s="4">
        <v>1150.0</v>
      </c>
      <c r="K801" s="5">
        <v>2653.86</v>
      </c>
      <c r="L801" s="5">
        <v>3450.0</v>
      </c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0" customHeight="1">
      <c r="A802" s="4" t="s">
        <v>1604</v>
      </c>
      <c r="B802" s="4" t="s">
        <v>1605</v>
      </c>
      <c r="C802" s="4" t="s">
        <v>1551</v>
      </c>
      <c r="D802" s="4" t="s">
        <v>63</v>
      </c>
      <c r="E802" s="4">
        <v>0.0</v>
      </c>
      <c r="F802" s="5"/>
      <c r="G802" s="5">
        <v>0.0</v>
      </c>
      <c r="H802" s="6"/>
      <c r="I802" s="4">
        <v>1461.53</v>
      </c>
      <c r="J802" s="4">
        <v>1900.0</v>
      </c>
      <c r="K802" s="5">
        <v>0.0</v>
      </c>
      <c r="L802" s="5">
        <v>0.0</v>
      </c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0" customHeight="1">
      <c r="A803" s="4" t="s">
        <v>1606</v>
      </c>
      <c r="B803" s="4" t="s">
        <v>1607</v>
      </c>
      <c r="C803" s="4" t="s">
        <v>1551</v>
      </c>
      <c r="D803" s="4" t="s">
        <v>63</v>
      </c>
      <c r="E803" s="4">
        <v>0.0</v>
      </c>
      <c r="F803" s="5"/>
      <c r="G803" s="5">
        <v>0.0</v>
      </c>
      <c r="H803" s="6"/>
      <c r="I803" s="4">
        <v>1461.53</v>
      </c>
      <c r="J803" s="4">
        <v>1900.0</v>
      </c>
      <c r="K803" s="5">
        <v>0.0</v>
      </c>
      <c r="L803" s="5">
        <v>0.0</v>
      </c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0" customHeight="1">
      <c r="A804" s="4" t="s">
        <v>1608</v>
      </c>
      <c r="B804" s="4" t="s">
        <v>1609</v>
      </c>
      <c r="C804" s="4" t="s">
        <v>1551</v>
      </c>
      <c r="D804" s="4" t="s">
        <v>63</v>
      </c>
      <c r="E804" s="4">
        <v>0.0</v>
      </c>
      <c r="F804" s="5"/>
      <c r="G804" s="5">
        <v>0.0</v>
      </c>
      <c r="H804" s="6"/>
      <c r="I804" s="4">
        <v>615.38</v>
      </c>
      <c r="J804" s="4">
        <v>800.0</v>
      </c>
      <c r="K804" s="5">
        <v>0.0</v>
      </c>
      <c r="L804" s="5">
        <v>0.0</v>
      </c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0" customHeight="1">
      <c r="A805" s="4" t="s">
        <v>1610</v>
      </c>
      <c r="B805" s="4" t="s">
        <v>1611</v>
      </c>
      <c r="C805" s="4" t="s">
        <v>1551</v>
      </c>
      <c r="D805" s="4" t="s">
        <v>63</v>
      </c>
      <c r="E805" s="4">
        <v>0.0</v>
      </c>
      <c r="F805" s="5"/>
      <c r="G805" s="5">
        <v>0.0</v>
      </c>
      <c r="H805" s="6"/>
      <c r="I805" s="4">
        <v>1115.39</v>
      </c>
      <c r="J805" s="4">
        <v>1450.0</v>
      </c>
      <c r="K805" s="5">
        <v>0.0</v>
      </c>
      <c r="L805" s="5">
        <v>0.0</v>
      </c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0" customHeight="1">
      <c r="A806" s="4" t="s">
        <v>1612</v>
      </c>
      <c r="B806" s="4" t="s">
        <v>1613</v>
      </c>
      <c r="C806" s="4" t="s">
        <v>1551</v>
      </c>
      <c r="D806" s="4" t="s">
        <v>63</v>
      </c>
      <c r="E806" s="4">
        <v>5.0</v>
      </c>
      <c r="F806" s="5"/>
      <c r="G806" s="5">
        <v>0.0</v>
      </c>
      <c r="H806" s="6"/>
      <c r="I806" s="4">
        <v>615.38</v>
      </c>
      <c r="J806" s="4">
        <v>800.0</v>
      </c>
      <c r="K806" s="5">
        <v>3076.9</v>
      </c>
      <c r="L806" s="5">
        <v>4000.0</v>
      </c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0" customHeight="1">
      <c r="A807" s="4" t="s">
        <v>1614</v>
      </c>
      <c r="B807" s="4" t="s">
        <v>1615</v>
      </c>
      <c r="C807" s="4" t="s">
        <v>1551</v>
      </c>
      <c r="D807" s="4" t="s">
        <v>63</v>
      </c>
      <c r="E807" s="4">
        <v>0.0</v>
      </c>
      <c r="F807" s="5"/>
      <c r="G807" s="5">
        <v>0.0</v>
      </c>
      <c r="H807" s="6"/>
      <c r="I807" s="4">
        <v>1115.39</v>
      </c>
      <c r="J807" s="4">
        <v>1450.0</v>
      </c>
      <c r="K807" s="5">
        <v>0.0</v>
      </c>
      <c r="L807" s="5">
        <v>0.0</v>
      </c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0" customHeight="1">
      <c r="A808" s="4" t="s">
        <v>1616</v>
      </c>
      <c r="B808" s="4" t="s">
        <v>1617</v>
      </c>
      <c r="C808" s="4" t="s">
        <v>1551</v>
      </c>
      <c r="D808" s="4" t="s">
        <v>63</v>
      </c>
      <c r="E808" s="4">
        <v>1.0</v>
      </c>
      <c r="F808" s="5"/>
      <c r="G808" s="5">
        <v>0.0</v>
      </c>
      <c r="H808" s="6"/>
      <c r="I808" s="4">
        <v>884.62</v>
      </c>
      <c r="J808" s="4">
        <v>1150.0</v>
      </c>
      <c r="K808" s="5">
        <v>884.62</v>
      </c>
      <c r="L808" s="5">
        <v>1150.0</v>
      </c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0" customHeight="1">
      <c r="A809" s="4" t="s">
        <v>1618</v>
      </c>
      <c r="B809" s="4" t="s">
        <v>1619</v>
      </c>
      <c r="C809" s="4" t="s">
        <v>1551</v>
      </c>
      <c r="D809" s="4" t="s">
        <v>63</v>
      </c>
      <c r="E809" s="4">
        <v>0.0</v>
      </c>
      <c r="F809" s="5"/>
      <c r="G809" s="5">
        <v>0.0</v>
      </c>
      <c r="H809" s="6"/>
      <c r="I809" s="4">
        <v>615.38</v>
      </c>
      <c r="J809" s="4">
        <v>800.0</v>
      </c>
      <c r="K809" s="5">
        <v>0.0</v>
      </c>
      <c r="L809" s="5">
        <v>0.0</v>
      </c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0" customHeight="1">
      <c r="A810" s="4" t="s">
        <v>1620</v>
      </c>
      <c r="B810" s="4" t="s">
        <v>1621</v>
      </c>
      <c r="C810" s="4" t="s">
        <v>1551</v>
      </c>
      <c r="D810" s="4" t="s">
        <v>63</v>
      </c>
      <c r="E810" s="4">
        <v>0.0</v>
      </c>
      <c r="F810" s="5"/>
      <c r="G810" s="5">
        <v>0.0</v>
      </c>
      <c r="H810" s="6"/>
      <c r="I810" s="4">
        <v>1115.39</v>
      </c>
      <c r="J810" s="4">
        <v>1450.0</v>
      </c>
      <c r="K810" s="5">
        <v>0.0</v>
      </c>
      <c r="L810" s="5">
        <v>0.0</v>
      </c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0" customHeight="1">
      <c r="A811" s="4" t="s">
        <v>1622</v>
      </c>
      <c r="B811" s="4" t="s">
        <v>1623</v>
      </c>
      <c r="C811" s="4" t="s">
        <v>1551</v>
      </c>
      <c r="D811" s="4" t="s">
        <v>63</v>
      </c>
      <c r="E811" s="4"/>
      <c r="F811" s="5"/>
      <c r="G811" s="5"/>
      <c r="H811" s="6"/>
      <c r="I811" s="4">
        <v>861.54</v>
      </c>
      <c r="J811" s="4">
        <v>1120.0</v>
      </c>
      <c r="K811" s="5"/>
      <c r="L811" s="5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0" customHeight="1">
      <c r="A812" s="4" t="s">
        <v>1624</v>
      </c>
      <c r="B812" s="4" t="s">
        <v>1625</v>
      </c>
      <c r="C812" s="4" t="s">
        <v>1551</v>
      </c>
      <c r="D812" s="4" t="s">
        <v>63</v>
      </c>
      <c r="E812" s="4"/>
      <c r="F812" s="5"/>
      <c r="G812" s="5"/>
      <c r="H812" s="6"/>
      <c r="I812" s="4">
        <v>861.54</v>
      </c>
      <c r="J812" s="4">
        <v>1120.0</v>
      </c>
      <c r="K812" s="5"/>
      <c r="L812" s="5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0" customHeight="1">
      <c r="A813" s="4" t="s">
        <v>1626</v>
      </c>
      <c r="B813" s="4" t="s">
        <v>1627</v>
      </c>
      <c r="C813" s="4" t="s">
        <v>1551</v>
      </c>
      <c r="D813" s="4" t="s">
        <v>63</v>
      </c>
      <c r="E813" s="4"/>
      <c r="F813" s="5"/>
      <c r="G813" s="5"/>
      <c r="H813" s="6"/>
      <c r="I813" s="4">
        <v>1461.53</v>
      </c>
      <c r="J813" s="4">
        <v>1900.0</v>
      </c>
      <c r="K813" s="5"/>
      <c r="L813" s="5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0" customHeight="1">
      <c r="A814" s="4" t="s">
        <v>1628</v>
      </c>
      <c r="B814" s="4" t="s">
        <v>1629</v>
      </c>
      <c r="C814" s="4" t="s">
        <v>1551</v>
      </c>
      <c r="D814" s="4" t="s">
        <v>63</v>
      </c>
      <c r="E814" s="4"/>
      <c r="F814" s="5"/>
      <c r="G814" s="5"/>
      <c r="H814" s="6"/>
      <c r="I814" s="4">
        <v>1461.53</v>
      </c>
      <c r="J814" s="4">
        <v>1900.0</v>
      </c>
      <c r="K814" s="5"/>
      <c r="L814" s="5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0" customHeight="1">
      <c r="A815" s="4" t="s">
        <v>1630</v>
      </c>
      <c r="B815" s="4" t="s">
        <v>1631</v>
      </c>
      <c r="C815" s="4" t="s">
        <v>1551</v>
      </c>
      <c r="D815" s="4" t="s">
        <v>63</v>
      </c>
      <c r="E815" s="4"/>
      <c r="F815" s="5"/>
      <c r="G815" s="5"/>
      <c r="H815" s="6"/>
      <c r="I815" s="4">
        <v>1230.76</v>
      </c>
      <c r="J815" s="4">
        <v>1600.0</v>
      </c>
      <c r="K815" s="5"/>
      <c r="L815" s="5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0" customHeight="1">
      <c r="A816" s="4" t="s">
        <v>1632</v>
      </c>
      <c r="B816" s="4" t="s">
        <v>1633</v>
      </c>
      <c r="C816" s="4" t="s">
        <v>1551</v>
      </c>
      <c r="D816" s="4" t="s">
        <v>63</v>
      </c>
      <c r="E816" s="4"/>
      <c r="F816" s="5"/>
      <c r="G816" s="5"/>
      <c r="H816" s="6"/>
      <c r="I816" s="4">
        <v>1230.76</v>
      </c>
      <c r="J816" s="4">
        <v>1600.0</v>
      </c>
      <c r="K816" s="5"/>
      <c r="L816" s="5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0" customHeight="1">
      <c r="A817" s="4" t="s">
        <v>1634</v>
      </c>
      <c r="B817" s="4" t="s">
        <v>1635</v>
      </c>
      <c r="C817" s="4" t="s">
        <v>1551</v>
      </c>
      <c r="D817" s="4" t="s">
        <v>63</v>
      </c>
      <c r="E817" s="4"/>
      <c r="F817" s="5"/>
      <c r="G817" s="5"/>
      <c r="H817" s="6"/>
      <c r="I817" s="4">
        <v>1038.46</v>
      </c>
      <c r="J817" s="4">
        <v>1350.0</v>
      </c>
      <c r="K817" s="5"/>
      <c r="L817" s="5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0" customHeight="1">
      <c r="A818" s="4" t="s">
        <v>1636</v>
      </c>
      <c r="B818" s="4" t="s">
        <v>1637</v>
      </c>
      <c r="C818" s="4" t="s">
        <v>1551</v>
      </c>
      <c r="D818" s="4" t="s">
        <v>63</v>
      </c>
      <c r="E818" s="4"/>
      <c r="F818" s="5"/>
      <c r="G818" s="5"/>
      <c r="H818" s="6"/>
      <c r="I818" s="4">
        <v>1038.46</v>
      </c>
      <c r="J818" s="4">
        <v>1350.0</v>
      </c>
      <c r="K818" s="5"/>
      <c r="L818" s="5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0" customHeight="1">
      <c r="A819" s="4" t="s">
        <v>1638</v>
      </c>
      <c r="B819" s="4" t="s">
        <v>1639</v>
      </c>
      <c r="C819" s="4" t="s">
        <v>1551</v>
      </c>
      <c r="D819" s="4" t="s">
        <v>195</v>
      </c>
      <c r="E819" s="4"/>
      <c r="F819" s="5"/>
      <c r="G819" s="5"/>
      <c r="H819" s="6"/>
      <c r="I819" s="4">
        <v>1968.08</v>
      </c>
      <c r="J819" s="4">
        <v>2700.0</v>
      </c>
      <c r="K819" s="5"/>
      <c r="L819" s="5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0" customHeight="1">
      <c r="A820" s="4" t="s">
        <v>1640</v>
      </c>
      <c r="B820" s="4" t="s">
        <v>1641</v>
      </c>
      <c r="C820" s="4" t="s">
        <v>1551</v>
      </c>
      <c r="D820" s="4" t="s">
        <v>195</v>
      </c>
      <c r="E820" s="4"/>
      <c r="F820" s="5"/>
      <c r="G820" s="5"/>
      <c r="H820" s="6"/>
      <c r="I820" s="4">
        <v>1275.61</v>
      </c>
      <c r="J820" s="4">
        <v>1750.0</v>
      </c>
      <c r="K820" s="5"/>
      <c r="L820" s="5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0" customHeight="1">
      <c r="A821" s="4" t="s">
        <v>1642</v>
      </c>
      <c r="B821" s="4" t="s">
        <v>1643</v>
      </c>
      <c r="C821" s="4" t="s">
        <v>59</v>
      </c>
      <c r="D821" s="4" t="s">
        <v>63</v>
      </c>
      <c r="E821" s="4">
        <v>23.0</v>
      </c>
      <c r="F821" s="5"/>
      <c r="G821" s="5">
        <v>0.0</v>
      </c>
      <c r="H821" s="6"/>
      <c r="I821" s="4">
        <v>1.0</v>
      </c>
      <c r="J821" s="4">
        <v>10.0</v>
      </c>
      <c r="K821" s="5">
        <v>23.0</v>
      </c>
      <c r="L821" s="5">
        <v>230.0</v>
      </c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0" customHeight="1">
      <c r="A822" s="4" t="s">
        <v>1644</v>
      </c>
      <c r="B822" s="4" t="s">
        <v>1645</v>
      </c>
      <c r="C822" s="4" t="s">
        <v>59</v>
      </c>
      <c r="D822" s="4" t="s">
        <v>63</v>
      </c>
      <c r="E822" s="4">
        <v>22.0</v>
      </c>
      <c r="F822" s="5"/>
      <c r="G822" s="5">
        <v>0.0</v>
      </c>
      <c r="H822" s="6"/>
      <c r="I822" s="4">
        <v>1.0</v>
      </c>
      <c r="J822" s="4">
        <v>10.0</v>
      </c>
      <c r="K822" s="5">
        <v>22.0</v>
      </c>
      <c r="L822" s="5">
        <v>220.0</v>
      </c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0" customHeight="1">
      <c r="A823" s="4" t="s">
        <v>1646</v>
      </c>
      <c r="B823" s="4" t="s">
        <v>1647</v>
      </c>
      <c r="C823" s="4" t="s">
        <v>59</v>
      </c>
      <c r="D823" s="4" t="s">
        <v>63</v>
      </c>
      <c r="E823" s="4">
        <v>42.0</v>
      </c>
      <c r="F823" s="5"/>
      <c r="G823" s="5">
        <v>0.0</v>
      </c>
      <c r="H823" s="6"/>
      <c r="I823" s="4">
        <v>1.0</v>
      </c>
      <c r="J823" s="4">
        <v>10.0</v>
      </c>
      <c r="K823" s="5">
        <v>42.0</v>
      </c>
      <c r="L823" s="5">
        <v>420.0</v>
      </c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0" customHeight="1">
      <c r="A824" s="4" t="s">
        <v>1648</v>
      </c>
      <c r="B824" s="4" t="s">
        <v>1649</v>
      </c>
      <c r="C824" s="4" t="s">
        <v>59</v>
      </c>
      <c r="D824" s="4" t="s">
        <v>63</v>
      </c>
      <c r="E824" s="4">
        <v>0.0</v>
      </c>
      <c r="F824" s="5"/>
      <c r="G824" s="5">
        <v>0.0</v>
      </c>
      <c r="H824" s="6"/>
      <c r="I824" s="4">
        <v>1.0</v>
      </c>
      <c r="J824" s="4">
        <v>10.0</v>
      </c>
      <c r="K824" s="5">
        <v>0.0</v>
      </c>
      <c r="L824" s="5">
        <v>0.0</v>
      </c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0" customHeight="1">
      <c r="A825" s="4" t="s">
        <v>1650</v>
      </c>
      <c r="B825" s="4" t="s">
        <v>1651</v>
      </c>
      <c r="C825" s="4" t="s">
        <v>59</v>
      </c>
      <c r="D825" s="4" t="s">
        <v>63</v>
      </c>
      <c r="E825" s="4">
        <v>1.0</v>
      </c>
      <c r="F825" s="5"/>
      <c r="G825" s="5">
        <v>0.0</v>
      </c>
      <c r="H825" s="6"/>
      <c r="I825" s="4">
        <v>1.0</v>
      </c>
      <c r="J825" s="4">
        <v>10.0</v>
      </c>
      <c r="K825" s="5">
        <v>1.0</v>
      </c>
      <c r="L825" s="5">
        <v>10.0</v>
      </c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0" customHeight="1">
      <c r="A826" s="4" t="s">
        <v>1652</v>
      </c>
      <c r="B826" s="4" t="s">
        <v>1653</v>
      </c>
      <c r="C826" s="4" t="s">
        <v>59</v>
      </c>
      <c r="D826" s="4" t="s">
        <v>63</v>
      </c>
      <c r="E826" s="4">
        <v>9.0</v>
      </c>
      <c r="F826" s="5"/>
      <c r="G826" s="5">
        <v>0.0</v>
      </c>
      <c r="H826" s="6"/>
      <c r="I826" s="4">
        <v>1.0</v>
      </c>
      <c r="J826" s="4">
        <v>10.0</v>
      </c>
      <c r="K826" s="5">
        <v>9.0</v>
      </c>
      <c r="L826" s="5">
        <v>90.0</v>
      </c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0" customHeight="1">
      <c r="A827" s="4" t="s">
        <v>1654</v>
      </c>
      <c r="B827" s="4" t="s">
        <v>1655</v>
      </c>
      <c r="C827" s="4" t="s">
        <v>59</v>
      </c>
      <c r="D827" s="4" t="s">
        <v>63</v>
      </c>
      <c r="E827" s="4">
        <v>5.0</v>
      </c>
      <c r="F827" s="5"/>
      <c r="G827" s="5">
        <v>0.0</v>
      </c>
      <c r="H827" s="6"/>
      <c r="I827" s="4">
        <v>1.0</v>
      </c>
      <c r="J827" s="4">
        <v>10.0</v>
      </c>
      <c r="K827" s="5">
        <v>5.0</v>
      </c>
      <c r="L827" s="5">
        <v>50.0</v>
      </c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0" customHeight="1">
      <c r="A828" s="4" t="s">
        <v>1656</v>
      </c>
      <c r="B828" s="4" t="s">
        <v>1657</v>
      </c>
      <c r="C828" s="4" t="s">
        <v>59</v>
      </c>
      <c r="D828" s="4" t="s">
        <v>63</v>
      </c>
      <c r="E828" s="4">
        <v>8.0</v>
      </c>
      <c r="F828" s="5"/>
      <c r="G828" s="5">
        <v>0.0</v>
      </c>
      <c r="H828" s="6"/>
      <c r="I828" s="4">
        <v>1.0</v>
      </c>
      <c r="J828" s="4">
        <v>10.0</v>
      </c>
      <c r="K828" s="5">
        <v>8.0</v>
      </c>
      <c r="L828" s="5">
        <v>80.0</v>
      </c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0" customHeight="1">
      <c r="A829" s="4" t="s">
        <v>1658</v>
      </c>
      <c r="B829" s="4" t="s">
        <v>1659</v>
      </c>
      <c r="C829" s="4" t="s">
        <v>59</v>
      </c>
      <c r="D829" s="4" t="s">
        <v>63</v>
      </c>
      <c r="E829" s="4">
        <v>6.0</v>
      </c>
      <c r="F829" s="5"/>
      <c r="G829" s="5">
        <v>0.0</v>
      </c>
      <c r="H829" s="6"/>
      <c r="I829" s="4">
        <v>1.0</v>
      </c>
      <c r="J829" s="4">
        <v>10.0</v>
      </c>
      <c r="K829" s="5">
        <v>6.0</v>
      </c>
      <c r="L829" s="5">
        <v>60.0</v>
      </c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0" customHeight="1">
      <c r="A830" s="4" t="s">
        <v>1660</v>
      </c>
      <c r="B830" s="4" t="s">
        <v>1661</v>
      </c>
      <c r="C830" s="4" t="s">
        <v>59</v>
      </c>
      <c r="D830" s="4" t="s">
        <v>63</v>
      </c>
      <c r="E830" s="4">
        <v>4.0</v>
      </c>
      <c r="F830" s="5"/>
      <c r="G830" s="5">
        <v>0.0</v>
      </c>
      <c r="H830" s="6"/>
      <c r="I830" s="4">
        <v>1.0</v>
      </c>
      <c r="J830" s="4">
        <v>10.0</v>
      </c>
      <c r="K830" s="5">
        <v>4.0</v>
      </c>
      <c r="L830" s="5">
        <v>40.0</v>
      </c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0" customHeight="1">
      <c r="A831" s="4" t="s">
        <v>1662</v>
      </c>
      <c r="B831" s="4" t="s">
        <v>1663</v>
      </c>
      <c r="C831" s="4" t="s">
        <v>59</v>
      </c>
      <c r="D831" s="4" t="s">
        <v>63</v>
      </c>
      <c r="E831" s="4">
        <v>16.0</v>
      </c>
      <c r="F831" s="5"/>
      <c r="G831" s="5">
        <v>0.0</v>
      </c>
      <c r="H831" s="6"/>
      <c r="I831" s="4">
        <v>1.0</v>
      </c>
      <c r="J831" s="4">
        <v>10.0</v>
      </c>
      <c r="K831" s="5">
        <v>16.0</v>
      </c>
      <c r="L831" s="5">
        <v>160.0</v>
      </c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0" customHeight="1">
      <c r="A832" s="4" t="s">
        <v>1664</v>
      </c>
      <c r="B832" s="4" t="s">
        <v>1665</v>
      </c>
      <c r="C832" s="4" t="s">
        <v>59</v>
      </c>
      <c r="D832" s="4" t="s">
        <v>63</v>
      </c>
      <c r="E832" s="4">
        <v>10.0</v>
      </c>
      <c r="F832" s="5"/>
      <c r="G832" s="5">
        <v>0.0</v>
      </c>
      <c r="H832" s="6"/>
      <c r="I832" s="4">
        <v>1.0</v>
      </c>
      <c r="J832" s="4">
        <v>10.0</v>
      </c>
      <c r="K832" s="5">
        <v>10.0</v>
      </c>
      <c r="L832" s="5">
        <v>100.0</v>
      </c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0" customHeight="1">
      <c r="A833" s="4" t="s">
        <v>1666</v>
      </c>
      <c r="B833" s="4" t="s">
        <v>1667</v>
      </c>
      <c r="C833" s="4" t="s">
        <v>59</v>
      </c>
      <c r="D833" s="4" t="s">
        <v>63</v>
      </c>
      <c r="E833" s="4">
        <v>4.0</v>
      </c>
      <c r="F833" s="5"/>
      <c r="G833" s="5">
        <v>0.0</v>
      </c>
      <c r="H833" s="6"/>
      <c r="I833" s="4">
        <v>1.0</v>
      </c>
      <c r="J833" s="4">
        <v>10.0</v>
      </c>
      <c r="K833" s="5">
        <v>4.0</v>
      </c>
      <c r="L833" s="5">
        <v>40.0</v>
      </c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0" customHeight="1">
      <c r="A834" s="4" t="s">
        <v>1668</v>
      </c>
      <c r="B834" s="4" t="s">
        <v>1669</v>
      </c>
      <c r="C834" s="4" t="s">
        <v>59</v>
      </c>
      <c r="D834" s="4" t="s">
        <v>63</v>
      </c>
      <c r="E834" s="4">
        <v>6.0</v>
      </c>
      <c r="F834" s="5"/>
      <c r="G834" s="5">
        <v>0.0</v>
      </c>
      <c r="H834" s="6"/>
      <c r="I834" s="4">
        <v>1.0</v>
      </c>
      <c r="J834" s="4">
        <v>10.0</v>
      </c>
      <c r="K834" s="5">
        <v>6.0</v>
      </c>
      <c r="L834" s="5">
        <v>60.0</v>
      </c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0" customHeight="1">
      <c r="A835" s="4" t="s">
        <v>1670</v>
      </c>
      <c r="B835" s="4" t="s">
        <v>1671</v>
      </c>
      <c r="C835" s="4" t="s">
        <v>59</v>
      </c>
      <c r="D835" s="4" t="s">
        <v>63</v>
      </c>
      <c r="E835" s="4">
        <v>0.0</v>
      </c>
      <c r="F835" s="5"/>
      <c r="G835" s="5">
        <v>0.0</v>
      </c>
      <c r="H835" s="6"/>
      <c r="I835" s="4">
        <v>1.0</v>
      </c>
      <c r="J835" s="4">
        <v>10.0</v>
      </c>
      <c r="K835" s="5">
        <v>0.0</v>
      </c>
      <c r="L835" s="5">
        <v>0.0</v>
      </c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0" customHeight="1">
      <c r="A836" s="4" t="s">
        <v>1672</v>
      </c>
      <c r="B836" s="4" t="s">
        <v>1673</v>
      </c>
      <c r="C836" s="4" t="s">
        <v>59</v>
      </c>
      <c r="D836" s="4" t="s">
        <v>63</v>
      </c>
      <c r="E836" s="4">
        <v>11.0</v>
      </c>
      <c r="F836" s="5"/>
      <c r="G836" s="5">
        <v>0.0</v>
      </c>
      <c r="H836" s="6"/>
      <c r="I836" s="4">
        <v>1.0</v>
      </c>
      <c r="J836" s="4">
        <v>10.0</v>
      </c>
      <c r="K836" s="5">
        <v>11.0</v>
      </c>
      <c r="L836" s="5">
        <v>110.0</v>
      </c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0" customHeight="1">
      <c r="A837" s="4" t="s">
        <v>1674</v>
      </c>
      <c r="B837" s="4" t="s">
        <v>1675</v>
      </c>
      <c r="C837" s="4" t="s">
        <v>59</v>
      </c>
      <c r="D837" s="4" t="s">
        <v>63</v>
      </c>
      <c r="E837" s="4">
        <v>9.0</v>
      </c>
      <c r="F837" s="5"/>
      <c r="G837" s="5">
        <v>0.0</v>
      </c>
      <c r="H837" s="6"/>
      <c r="I837" s="4">
        <v>1.0</v>
      </c>
      <c r="J837" s="4">
        <v>10.0</v>
      </c>
      <c r="K837" s="5">
        <v>9.0</v>
      </c>
      <c r="L837" s="5">
        <v>90.0</v>
      </c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0" customHeight="1">
      <c r="A838" s="4" t="s">
        <v>1676</v>
      </c>
      <c r="B838" s="4" t="s">
        <v>1677</v>
      </c>
      <c r="C838" s="4" t="s">
        <v>59</v>
      </c>
      <c r="D838" s="4" t="s">
        <v>63</v>
      </c>
      <c r="E838" s="4">
        <v>3.0</v>
      </c>
      <c r="F838" s="5"/>
      <c r="G838" s="5">
        <v>0.0</v>
      </c>
      <c r="H838" s="6"/>
      <c r="I838" s="4">
        <v>1.0</v>
      </c>
      <c r="J838" s="4">
        <v>10.0</v>
      </c>
      <c r="K838" s="5">
        <v>3.0</v>
      </c>
      <c r="L838" s="5">
        <v>30.0</v>
      </c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0" customHeight="1">
      <c r="A839" s="4" t="s">
        <v>1678</v>
      </c>
      <c r="B839" s="4" t="s">
        <v>1679</v>
      </c>
      <c r="C839" s="4" t="s">
        <v>59</v>
      </c>
      <c r="D839" s="4" t="s">
        <v>63</v>
      </c>
      <c r="E839" s="4">
        <v>5.0</v>
      </c>
      <c r="F839" s="5"/>
      <c r="G839" s="5">
        <v>0.0</v>
      </c>
      <c r="H839" s="6"/>
      <c r="I839" s="4">
        <v>1.0</v>
      </c>
      <c r="J839" s="4">
        <v>10.0</v>
      </c>
      <c r="K839" s="5">
        <v>5.0</v>
      </c>
      <c r="L839" s="5">
        <v>50.0</v>
      </c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0" customHeight="1">
      <c r="A840" s="4" t="s">
        <v>1680</v>
      </c>
      <c r="B840" s="4" t="s">
        <v>1681</v>
      </c>
      <c r="C840" s="4" t="s">
        <v>59</v>
      </c>
      <c r="D840" s="4" t="s">
        <v>63</v>
      </c>
      <c r="E840" s="4">
        <v>5.0</v>
      </c>
      <c r="F840" s="5"/>
      <c r="G840" s="5">
        <v>0.0</v>
      </c>
      <c r="H840" s="6"/>
      <c r="I840" s="4">
        <v>1.0</v>
      </c>
      <c r="J840" s="4">
        <v>10.0</v>
      </c>
      <c r="K840" s="5">
        <v>5.0</v>
      </c>
      <c r="L840" s="5">
        <v>50.0</v>
      </c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0" customHeight="1">
      <c r="A841" s="4" t="s">
        <v>1682</v>
      </c>
      <c r="B841" s="4" t="s">
        <v>1683</v>
      </c>
      <c r="C841" s="4" t="s">
        <v>59</v>
      </c>
      <c r="D841" s="4" t="s">
        <v>63</v>
      </c>
      <c r="E841" s="4">
        <v>6.0</v>
      </c>
      <c r="F841" s="5"/>
      <c r="G841" s="5">
        <v>0.0</v>
      </c>
      <c r="H841" s="6"/>
      <c r="I841" s="4">
        <v>1.0</v>
      </c>
      <c r="J841" s="4">
        <v>10.0</v>
      </c>
      <c r="K841" s="5">
        <v>6.0</v>
      </c>
      <c r="L841" s="5">
        <v>60.0</v>
      </c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0" customHeight="1">
      <c r="A842" s="4" t="s">
        <v>1684</v>
      </c>
      <c r="B842" s="4" t="s">
        <v>1685</v>
      </c>
      <c r="C842" s="4" t="s">
        <v>59</v>
      </c>
      <c r="D842" s="4" t="s">
        <v>63</v>
      </c>
      <c r="E842" s="4">
        <v>0.0</v>
      </c>
      <c r="F842" s="5"/>
      <c r="G842" s="5">
        <v>0.0</v>
      </c>
      <c r="H842" s="6"/>
      <c r="I842" s="4">
        <v>1.0</v>
      </c>
      <c r="J842" s="4">
        <v>10.0</v>
      </c>
      <c r="K842" s="5">
        <v>0.0</v>
      </c>
      <c r="L842" s="5">
        <v>0.0</v>
      </c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0" customHeight="1">
      <c r="A843" s="4" t="s">
        <v>1686</v>
      </c>
      <c r="B843" s="4" t="s">
        <v>1687</v>
      </c>
      <c r="C843" s="4" t="s">
        <v>59</v>
      </c>
      <c r="D843" s="4" t="s">
        <v>63</v>
      </c>
      <c r="E843" s="4">
        <v>1.0</v>
      </c>
      <c r="F843" s="5"/>
      <c r="G843" s="5">
        <v>0.0</v>
      </c>
      <c r="H843" s="6"/>
      <c r="I843" s="4">
        <v>1.0</v>
      </c>
      <c r="J843" s="4">
        <v>10.0</v>
      </c>
      <c r="K843" s="5">
        <v>1.0</v>
      </c>
      <c r="L843" s="5">
        <v>10.0</v>
      </c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0" customHeight="1">
      <c r="A844" s="4" t="s">
        <v>1688</v>
      </c>
      <c r="B844" s="4" t="s">
        <v>1689</v>
      </c>
      <c r="C844" s="4" t="s">
        <v>59</v>
      </c>
      <c r="D844" s="4" t="s">
        <v>63</v>
      </c>
      <c r="E844" s="4">
        <v>0.0</v>
      </c>
      <c r="F844" s="5"/>
      <c r="G844" s="5">
        <v>0.0</v>
      </c>
      <c r="H844" s="6"/>
      <c r="I844" s="4">
        <v>1.0</v>
      </c>
      <c r="J844" s="4">
        <v>10.0</v>
      </c>
      <c r="K844" s="5">
        <v>0.0</v>
      </c>
      <c r="L844" s="5">
        <v>0.0</v>
      </c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0" customHeight="1">
      <c r="A845" s="4" t="s">
        <v>1690</v>
      </c>
      <c r="B845" s="4" t="s">
        <v>1691</v>
      </c>
      <c r="C845" s="4" t="s">
        <v>59</v>
      </c>
      <c r="D845" s="4" t="s">
        <v>63</v>
      </c>
      <c r="E845" s="4">
        <v>2.0</v>
      </c>
      <c r="F845" s="5"/>
      <c r="G845" s="5">
        <v>0.0</v>
      </c>
      <c r="H845" s="6"/>
      <c r="I845" s="4">
        <v>1.0</v>
      </c>
      <c r="J845" s="4">
        <v>10.0</v>
      </c>
      <c r="K845" s="5">
        <v>2.0</v>
      </c>
      <c r="L845" s="5">
        <v>20.0</v>
      </c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0" customHeight="1">
      <c r="A846" s="4" t="s">
        <v>1692</v>
      </c>
      <c r="B846" s="4" t="s">
        <v>1693</v>
      </c>
      <c r="C846" s="4" t="s">
        <v>59</v>
      </c>
      <c r="D846" s="4" t="s">
        <v>63</v>
      </c>
      <c r="E846" s="4">
        <v>1.0</v>
      </c>
      <c r="F846" s="5"/>
      <c r="G846" s="5">
        <v>0.0</v>
      </c>
      <c r="H846" s="6"/>
      <c r="I846" s="4">
        <v>1.0</v>
      </c>
      <c r="J846" s="4">
        <v>10.0</v>
      </c>
      <c r="K846" s="5">
        <v>1.0</v>
      </c>
      <c r="L846" s="5">
        <v>10.0</v>
      </c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0" customHeight="1">
      <c r="A847" s="4" t="s">
        <v>1694</v>
      </c>
      <c r="B847" s="4" t="s">
        <v>1695</v>
      </c>
      <c r="C847" s="4" t="s">
        <v>59</v>
      </c>
      <c r="D847" s="4" t="s">
        <v>63</v>
      </c>
      <c r="E847" s="4">
        <v>1.0</v>
      </c>
      <c r="F847" s="5"/>
      <c r="G847" s="5">
        <v>0.0</v>
      </c>
      <c r="H847" s="6"/>
      <c r="I847" s="4">
        <v>1.0</v>
      </c>
      <c r="J847" s="4">
        <v>10.0</v>
      </c>
      <c r="K847" s="5">
        <v>1.0</v>
      </c>
      <c r="L847" s="5">
        <v>10.0</v>
      </c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0" customHeight="1">
      <c r="A848" s="4" t="s">
        <v>1696</v>
      </c>
      <c r="B848" s="4" t="s">
        <v>1697</v>
      </c>
      <c r="C848" s="4" t="s">
        <v>59</v>
      </c>
      <c r="D848" s="4" t="s">
        <v>63</v>
      </c>
      <c r="E848" s="4">
        <v>6.0</v>
      </c>
      <c r="F848" s="5"/>
      <c r="G848" s="5">
        <v>0.0</v>
      </c>
      <c r="H848" s="6"/>
      <c r="I848" s="4">
        <v>1.0</v>
      </c>
      <c r="J848" s="4">
        <v>10.0</v>
      </c>
      <c r="K848" s="5">
        <v>6.0</v>
      </c>
      <c r="L848" s="5">
        <v>60.0</v>
      </c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0" customHeight="1">
      <c r="A849" s="4" t="s">
        <v>1698</v>
      </c>
      <c r="B849" s="4" t="s">
        <v>1699</v>
      </c>
      <c r="C849" s="4" t="s">
        <v>59</v>
      </c>
      <c r="D849" s="4" t="s">
        <v>63</v>
      </c>
      <c r="E849" s="4">
        <v>3.0</v>
      </c>
      <c r="F849" s="5"/>
      <c r="G849" s="5">
        <v>0.0</v>
      </c>
      <c r="H849" s="6"/>
      <c r="I849" s="4">
        <v>1.0</v>
      </c>
      <c r="J849" s="4">
        <v>10.0</v>
      </c>
      <c r="K849" s="5">
        <v>3.0</v>
      </c>
      <c r="L849" s="5">
        <v>30.0</v>
      </c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0" customHeight="1">
      <c r="A850" s="4" t="s">
        <v>1700</v>
      </c>
      <c r="B850" s="4" t="s">
        <v>1701</v>
      </c>
      <c r="C850" s="4" t="s">
        <v>59</v>
      </c>
      <c r="D850" s="4" t="s">
        <v>63</v>
      </c>
      <c r="E850" s="4">
        <v>0.0</v>
      </c>
      <c r="F850" s="5"/>
      <c r="G850" s="5">
        <v>0.0</v>
      </c>
      <c r="H850" s="6"/>
      <c r="I850" s="4">
        <v>1.0</v>
      </c>
      <c r="J850" s="4">
        <v>10.0</v>
      </c>
      <c r="K850" s="5">
        <v>0.0</v>
      </c>
      <c r="L850" s="5">
        <v>0.0</v>
      </c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0" customHeight="1">
      <c r="A851" s="4" t="s">
        <v>1702</v>
      </c>
      <c r="B851" s="4" t="s">
        <v>1703</v>
      </c>
      <c r="C851" s="4" t="s">
        <v>59</v>
      </c>
      <c r="D851" s="4" t="s">
        <v>63</v>
      </c>
      <c r="E851" s="4">
        <v>0.0</v>
      </c>
      <c r="F851" s="5"/>
      <c r="G851" s="5">
        <v>0.0</v>
      </c>
      <c r="H851" s="6"/>
      <c r="I851" s="4">
        <v>1.0</v>
      </c>
      <c r="J851" s="4">
        <v>10.0</v>
      </c>
      <c r="K851" s="5">
        <v>0.0</v>
      </c>
      <c r="L851" s="5">
        <v>0.0</v>
      </c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0" customHeight="1">
      <c r="A852" s="4" t="s">
        <v>1704</v>
      </c>
      <c r="B852" s="4" t="s">
        <v>1705</v>
      </c>
      <c r="C852" s="4" t="s">
        <v>59</v>
      </c>
      <c r="D852" s="4" t="s">
        <v>63</v>
      </c>
      <c r="E852" s="4">
        <v>0.0</v>
      </c>
      <c r="F852" s="5"/>
      <c r="G852" s="5">
        <v>0.0</v>
      </c>
      <c r="H852" s="6"/>
      <c r="I852" s="4">
        <v>1.0</v>
      </c>
      <c r="J852" s="4">
        <v>10.0</v>
      </c>
      <c r="K852" s="5">
        <v>0.0</v>
      </c>
      <c r="L852" s="5">
        <v>0.0</v>
      </c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0" customHeight="1">
      <c r="A853" s="4" t="s">
        <v>1706</v>
      </c>
      <c r="B853" s="4" t="s">
        <v>1707</v>
      </c>
      <c r="C853" s="4" t="s">
        <v>59</v>
      </c>
      <c r="D853" s="4" t="s">
        <v>63</v>
      </c>
      <c r="E853" s="4">
        <v>2.0</v>
      </c>
      <c r="F853" s="5"/>
      <c r="G853" s="5">
        <v>0.0</v>
      </c>
      <c r="H853" s="6"/>
      <c r="I853" s="4">
        <v>1.0</v>
      </c>
      <c r="J853" s="4">
        <v>10.0</v>
      </c>
      <c r="K853" s="5">
        <v>2.0</v>
      </c>
      <c r="L853" s="5">
        <v>20.0</v>
      </c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0" customHeight="1">
      <c r="A854" s="4" t="s">
        <v>1708</v>
      </c>
      <c r="B854" s="4" t="s">
        <v>1709</v>
      </c>
      <c r="C854" s="4" t="s">
        <v>59</v>
      </c>
      <c r="D854" s="4" t="s">
        <v>63</v>
      </c>
      <c r="E854" s="4">
        <v>0.0</v>
      </c>
      <c r="F854" s="5"/>
      <c r="G854" s="5">
        <v>0.0</v>
      </c>
      <c r="H854" s="6"/>
      <c r="I854" s="4">
        <v>1.0</v>
      </c>
      <c r="J854" s="4">
        <v>10.0</v>
      </c>
      <c r="K854" s="5">
        <v>0.0</v>
      </c>
      <c r="L854" s="5">
        <v>0.0</v>
      </c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0" customHeight="1">
      <c r="A855" s="4" t="s">
        <v>1710</v>
      </c>
      <c r="B855" s="4" t="s">
        <v>1711</v>
      </c>
      <c r="C855" s="4" t="s">
        <v>59</v>
      </c>
      <c r="D855" s="4" t="s">
        <v>63</v>
      </c>
      <c r="E855" s="4">
        <v>0.0</v>
      </c>
      <c r="F855" s="5"/>
      <c r="G855" s="5">
        <v>0.0</v>
      </c>
      <c r="H855" s="6"/>
      <c r="I855" s="4">
        <v>1.0</v>
      </c>
      <c r="J855" s="4">
        <v>10.0</v>
      </c>
      <c r="K855" s="5">
        <v>0.0</v>
      </c>
      <c r="L855" s="5">
        <v>0.0</v>
      </c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0" customHeight="1">
      <c r="A856" s="4" t="s">
        <v>1712</v>
      </c>
      <c r="B856" s="4" t="s">
        <v>1713</v>
      </c>
      <c r="C856" s="4" t="s">
        <v>59</v>
      </c>
      <c r="D856" s="4" t="s">
        <v>63</v>
      </c>
      <c r="E856" s="4">
        <v>0.0</v>
      </c>
      <c r="F856" s="5"/>
      <c r="G856" s="5">
        <v>0.0</v>
      </c>
      <c r="H856" s="6"/>
      <c r="I856" s="4">
        <v>1.0</v>
      </c>
      <c r="J856" s="4">
        <v>10.0</v>
      </c>
      <c r="K856" s="5">
        <v>0.0</v>
      </c>
      <c r="L856" s="5">
        <v>0.0</v>
      </c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0" customHeight="1">
      <c r="A857" s="4" t="s">
        <v>1714</v>
      </c>
      <c r="B857" s="4" t="s">
        <v>1715</v>
      </c>
      <c r="C857" s="4" t="s">
        <v>59</v>
      </c>
      <c r="D857" s="4" t="s">
        <v>63</v>
      </c>
      <c r="E857" s="4">
        <v>0.0</v>
      </c>
      <c r="F857" s="5"/>
      <c r="G857" s="5">
        <v>0.0</v>
      </c>
      <c r="H857" s="6"/>
      <c r="I857" s="4">
        <v>1.0</v>
      </c>
      <c r="J857" s="4">
        <v>10.0</v>
      </c>
      <c r="K857" s="5">
        <v>0.0</v>
      </c>
      <c r="L857" s="5">
        <v>0.0</v>
      </c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0" customHeight="1">
      <c r="A858" s="4" t="s">
        <v>1716</v>
      </c>
      <c r="B858" s="4" t="s">
        <v>1717</v>
      </c>
      <c r="C858" s="4" t="s">
        <v>59</v>
      </c>
      <c r="D858" s="4" t="s">
        <v>63</v>
      </c>
      <c r="E858" s="4">
        <v>0.0</v>
      </c>
      <c r="F858" s="5"/>
      <c r="G858" s="5">
        <v>0.0</v>
      </c>
      <c r="H858" s="6"/>
      <c r="I858" s="4">
        <v>1.0</v>
      </c>
      <c r="J858" s="4">
        <v>10.0</v>
      </c>
      <c r="K858" s="5">
        <v>0.0</v>
      </c>
      <c r="L858" s="5">
        <v>0.0</v>
      </c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0" customHeight="1">
      <c r="A859" s="4" t="s">
        <v>1718</v>
      </c>
      <c r="B859" s="4" t="s">
        <v>1719</v>
      </c>
      <c r="C859" s="4" t="s">
        <v>59</v>
      </c>
      <c r="D859" s="4" t="s">
        <v>63</v>
      </c>
      <c r="E859" s="4">
        <v>0.0</v>
      </c>
      <c r="F859" s="5"/>
      <c r="G859" s="5">
        <v>0.0</v>
      </c>
      <c r="H859" s="6"/>
      <c r="I859" s="4">
        <v>1.0</v>
      </c>
      <c r="J859" s="4">
        <v>10.0</v>
      </c>
      <c r="K859" s="5">
        <v>0.0</v>
      </c>
      <c r="L859" s="5">
        <v>0.0</v>
      </c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0" customHeight="1">
      <c r="A860" s="4" t="s">
        <v>1720</v>
      </c>
      <c r="B860" s="4" t="s">
        <v>1721</v>
      </c>
      <c r="C860" s="4" t="s">
        <v>59</v>
      </c>
      <c r="D860" s="4" t="s">
        <v>63</v>
      </c>
      <c r="E860" s="4">
        <v>0.0</v>
      </c>
      <c r="F860" s="5"/>
      <c r="G860" s="5">
        <v>0.0</v>
      </c>
      <c r="H860" s="6"/>
      <c r="I860" s="4">
        <v>1.0</v>
      </c>
      <c r="J860" s="4">
        <v>10.0</v>
      </c>
      <c r="K860" s="5">
        <v>0.0</v>
      </c>
      <c r="L860" s="5">
        <v>0.0</v>
      </c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0" customHeight="1">
      <c r="A861" s="4" t="s">
        <v>1722</v>
      </c>
      <c r="B861" s="4" t="s">
        <v>1723</v>
      </c>
      <c r="C861" s="4" t="s">
        <v>59</v>
      </c>
      <c r="D861" s="4" t="s">
        <v>63</v>
      </c>
      <c r="E861" s="4">
        <v>2.0</v>
      </c>
      <c r="F861" s="5"/>
      <c r="G861" s="5">
        <v>0.0</v>
      </c>
      <c r="H861" s="6"/>
      <c r="I861" s="4">
        <v>1.0</v>
      </c>
      <c r="J861" s="4">
        <v>10.0</v>
      </c>
      <c r="K861" s="5">
        <v>2.0</v>
      </c>
      <c r="L861" s="5">
        <v>20.0</v>
      </c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0" customHeight="1">
      <c r="A862" s="4" t="s">
        <v>1724</v>
      </c>
      <c r="B862" s="4" t="s">
        <v>1725</v>
      </c>
      <c r="C862" s="4" t="s">
        <v>59</v>
      </c>
      <c r="D862" s="4" t="s">
        <v>63</v>
      </c>
      <c r="E862" s="4">
        <v>0.0</v>
      </c>
      <c r="F862" s="5"/>
      <c r="G862" s="5">
        <v>0.0</v>
      </c>
      <c r="H862" s="6"/>
      <c r="I862" s="4">
        <v>1.0</v>
      </c>
      <c r="J862" s="4">
        <v>10.0</v>
      </c>
      <c r="K862" s="5">
        <v>0.0</v>
      </c>
      <c r="L862" s="5">
        <v>0.0</v>
      </c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0" customHeight="1">
      <c r="A863" s="4" t="s">
        <v>1726</v>
      </c>
      <c r="B863" s="4" t="s">
        <v>1727</v>
      </c>
      <c r="C863" s="4" t="s">
        <v>59</v>
      </c>
      <c r="D863" s="4" t="s">
        <v>63</v>
      </c>
      <c r="E863" s="4">
        <v>0.0</v>
      </c>
      <c r="F863" s="5"/>
      <c r="G863" s="5">
        <v>0.0</v>
      </c>
      <c r="H863" s="6"/>
      <c r="I863" s="4">
        <v>1.0</v>
      </c>
      <c r="J863" s="4">
        <v>10.0</v>
      </c>
      <c r="K863" s="5">
        <v>0.0</v>
      </c>
      <c r="L863" s="5">
        <v>0.0</v>
      </c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0" customHeight="1">
      <c r="A864" s="4" t="s">
        <v>1728</v>
      </c>
      <c r="B864" s="4" t="s">
        <v>1729</v>
      </c>
      <c r="C864" s="4" t="s">
        <v>59</v>
      </c>
      <c r="D864" s="4" t="s">
        <v>63</v>
      </c>
      <c r="E864" s="4">
        <v>0.0</v>
      </c>
      <c r="F864" s="5"/>
      <c r="G864" s="5">
        <v>0.0</v>
      </c>
      <c r="H864" s="6"/>
      <c r="I864" s="4">
        <v>1.0</v>
      </c>
      <c r="J864" s="4">
        <v>10.0</v>
      </c>
      <c r="K864" s="5">
        <v>0.0</v>
      </c>
      <c r="L864" s="5">
        <v>0.0</v>
      </c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0" customHeight="1">
      <c r="A865" s="4" t="s">
        <v>1730</v>
      </c>
      <c r="B865" s="4" t="s">
        <v>1731</v>
      </c>
      <c r="C865" s="4" t="s">
        <v>59</v>
      </c>
      <c r="D865" s="4" t="s">
        <v>63</v>
      </c>
      <c r="E865" s="4">
        <v>65.0</v>
      </c>
      <c r="F865" s="5"/>
      <c r="G865" s="5">
        <v>0.0</v>
      </c>
      <c r="H865" s="6"/>
      <c r="I865" s="4">
        <v>1.0</v>
      </c>
      <c r="J865" s="4">
        <v>10.0</v>
      </c>
      <c r="K865" s="5">
        <v>65.0</v>
      </c>
      <c r="L865" s="5">
        <v>650.0</v>
      </c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0" customHeight="1">
      <c r="A866" s="4" t="s">
        <v>1732</v>
      </c>
      <c r="B866" s="4" t="s">
        <v>1733</v>
      </c>
      <c r="C866" s="4" t="s">
        <v>59</v>
      </c>
      <c r="D866" s="4" t="s">
        <v>63</v>
      </c>
      <c r="E866" s="4">
        <v>6.0</v>
      </c>
      <c r="F866" s="5"/>
      <c r="G866" s="5">
        <v>0.0</v>
      </c>
      <c r="H866" s="6"/>
      <c r="I866" s="4">
        <v>576.8</v>
      </c>
      <c r="J866" s="4">
        <v>820.0</v>
      </c>
      <c r="K866" s="5">
        <v>3460.7999999999997</v>
      </c>
      <c r="L866" s="5">
        <v>4920.0</v>
      </c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0" customHeight="1">
      <c r="A867" s="4" t="s">
        <v>1734</v>
      </c>
      <c r="B867" s="4" t="s">
        <v>1735</v>
      </c>
      <c r="C867" s="4" t="s">
        <v>59</v>
      </c>
      <c r="D867" s="4" t="s">
        <v>63</v>
      </c>
      <c r="E867" s="4">
        <v>1.0</v>
      </c>
      <c r="F867" s="5"/>
      <c r="G867" s="5">
        <v>0.0</v>
      </c>
      <c r="H867" s="6"/>
      <c r="I867" s="4">
        <v>1.0</v>
      </c>
      <c r="J867" s="4">
        <v>10.0</v>
      </c>
      <c r="K867" s="5">
        <v>1.0</v>
      </c>
      <c r="L867" s="5">
        <v>10.0</v>
      </c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0" customHeight="1">
      <c r="A868" s="4" t="s">
        <v>1736</v>
      </c>
      <c r="B868" s="4" t="s">
        <v>1737</v>
      </c>
      <c r="C868" s="4" t="s">
        <v>59</v>
      </c>
      <c r="D868" s="4" t="s">
        <v>63</v>
      </c>
      <c r="E868" s="4">
        <v>1.0</v>
      </c>
      <c r="F868" s="5"/>
      <c r="G868" s="5">
        <v>0.0</v>
      </c>
      <c r="H868" s="6"/>
      <c r="I868" s="4">
        <v>576.46</v>
      </c>
      <c r="J868" s="4">
        <v>820.0</v>
      </c>
      <c r="K868" s="5">
        <v>576.46</v>
      </c>
      <c r="L868" s="5">
        <v>820.0</v>
      </c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0" customHeight="1">
      <c r="A869" s="4" t="s">
        <v>1738</v>
      </c>
      <c r="B869" s="4" t="s">
        <v>1739</v>
      </c>
      <c r="C869" s="4" t="s">
        <v>59</v>
      </c>
      <c r="D869" s="4" t="s">
        <v>63</v>
      </c>
      <c r="E869" s="4">
        <v>4.0</v>
      </c>
      <c r="F869" s="5"/>
      <c r="G869" s="5">
        <v>0.0</v>
      </c>
      <c r="H869" s="6"/>
      <c r="I869" s="4">
        <v>529.36</v>
      </c>
      <c r="J869" s="4">
        <v>760.0</v>
      </c>
      <c r="K869" s="5">
        <v>2117.44</v>
      </c>
      <c r="L869" s="5">
        <v>3040.0</v>
      </c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0" customHeight="1">
      <c r="A870" s="4" t="s">
        <v>1740</v>
      </c>
      <c r="B870" s="4" t="s">
        <v>1741</v>
      </c>
      <c r="C870" s="4" t="s">
        <v>59</v>
      </c>
      <c r="D870" s="4" t="s">
        <v>63</v>
      </c>
      <c r="E870" s="4">
        <v>0.0</v>
      </c>
      <c r="F870" s="5"/>
      <c r="G870" s="5">
        <v>0.0</v>
      </c>
      <c r="H870" s="6"/>
      <c r="I870" s="4">
        <v>542.22</v>
      </c>
      <c r="J870" s="4">
        <v>770.0</v>
      </c>
      <c r="K870" s="5">
        <v>0.0</v>
      </c>
      <c r="L870" s="5">
        <v>0.0</v>
      </c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0" customHeight="1">
      <c r="A871" s="4" t="s">
        <v>1742</v>
      </c>
      <c r="B871" s="4" t="s">
        <v>1735</v>
      </c>
      <c r="C871" s="4" t="s">
        <v>59</v>
      </c>
      <c r="D871" s="4" t="s">
        <v>63</v>
      </c>
      <c r="E871" s="4">
        <v>3.0</v>
      </c>
      <c r="F871" s="5"/>
      <c r="G871" s="5">
        <v>0.0</v>
      </c>
      <c r="H871" s="6"/>
      <c r="I871" s="4">
        <v>1.0</v>
      </c>
      <c r="J871" s="4">
        <v>10.0</v>
      </c>
      <c r="K871" s="5">
        <v>3.0</v>
      </c>
      <c r="L871" s="5">
        <v>30.0</v>
      </c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0" customHeight="1">
      <c r="A872" s="4" t="s">
        <v>1743</v>
      </c>
      <c r="B872" s="4" t="s">
        <v>1735</v>
      </c>
      <c r="C872" s="4" t="s">
        <v>59</v>
      </c>
      <c r="D872" s="4" t="s">
        <v>63</v>
      </c>
      <c r="E872" s="4">
        <v>3.0</v>
      </c>
      <c r="F872" s="5"/>
      <c r="G872" s="5">
        <v>0.0</v>
      </c>
      <c r="H872" s="6"/>
      <c r="I872" s="4">
        <v>1.0</v>
      </c>
      <c r="J872" s="4">
        <v>10.0</v>
      </c>
      <c r="K872" s="5">
        <v>3.0</v>
      </c>
      <c r="L872" s="5">
        <v>30.0</v>
      </c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0" customHeight="1">
      <c r="A873" s="4" t="s">
        <v>1744</v>
      </c>
      <c r="B873" s="4" t="s">
        <v>1745</v>
      </c>
      <c r="C873" s="4" t="s">
        <v>59</v>
      </c>
      <c r="D873" s="4" t="s">
        <v>63</v>
      </c>
      <c r="E873" s="4">
        <v>4.0</v>
      </c>
      <c r="F873" s="5"/>
      <c r="G873" s="5">
        <v>0.0</v>
      </c>
      <c r="H873" s="6"/>
      <c r="I873" s="4">
        <v>468.65</v>
      </c>
      <c r="J873" s="4">
        <v>670.0</v>
      </c>
      <c r="K873" s="5">
        <v>1874.6</v>
      </c>
      <c r="L873" s="5">
        <v>2680.0</v>
      </c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0" customHeight="1">
      <c r="A874" s="4" t="s">
        <v>1746</v>
      </c>
      <c r="B874" s="4" t="s">
        <v>1735</v>
      </c>
      <c r="C874" s="4" t="s">
        <v>59</v>
      </c>
      <c r="D874" s="4" t="s">
        <v>63</v>
      </c>
      <c r="E874" s="4">
        <v>3.0</v>
      </c>
      <c r="F874" s="5"/>
      <c r="G874" s="5">
        <v>0.0</v>
      </c>
      <c r="H874" s="6"/>
      <c r="I874" s="4">
        <v>1.0</v>
      </c>
      <c r="J874" s="4">
        <v>10.0</v>
      </c>
      <c r="K874" s="5">
        <v>3.0</v>
      </c>
      <c r="L874" s="5">
        <v>30.0</v>
      </c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0" customHeight="1">
      <c r="A875" s="4" t="s">
        <v>1747</v>
      </c>
      <c r="B875" s="4" t="s">
        <v>1748</v>
      </c>
      <c r="C875" s="4" t="s">
        <v>59</v>
      </c>
      <c r="D875" s="4" t="s">
        <v>63</v>
      </c>
      <c r="E875" s="4">
        <v>0.0</v>
      </c>
      <c r="F875" s="5"/>
      <c r="G875" s="5">
        <v>0.0</v>
      </c>
      <c r="H875" s="6"/>
      <c r="I875" s="4">
        <v>870.87</v>
      </c>
      <c r="J875" s="4">
        <v>1160.0</v>
      </c>
      <c r="K875" s="5">
        <v>0.0</v>
      </c>
      <c r="L875" s="5">
        <v>0.0</v>
      </c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0" customHeight="1">
      <c r="A876" s="4" t="s">
        <v>1749</v>
      </c>
      <c r="B876" s="4" t="s">
        <v>1750</v>
      </c>
      <c r="C876" s="4" t="s">
        <v>59</v>
      </c>
      <c r="D876" s="4" t="s">
        <v>63</v>
      </c>
      <c r="E876" s="4">
        <v>3.0</v>
      </c>
      <c r="F876" s="5"/>
      <c r="G876" s="5">
        <v>0.0</v>
      </c>
      <c r="H876" s="6"/>
      <c r="I876" s="4">
        <v>1313.25</v>
      </c>
      <c r="J876" s="4">
        <v>1750.0</v>
      </c>
      <c r="K876" s="5">
        <v>3939.75</v>
      </c>
      <c r="L876" s="5">
        <v>5250.0</v>
      </c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0" customHeight="1">
      <c r="A877" s="4" t="s">
        <v>1751</v>
      </c>
      <c r="B877" s="4" t="s">
        <v>1752</v>
      </c>
      <c r="C877" s="4" t="s">
        <v>59</v>
      </c>
      <c r="D877" s="4" t="s">
        <v>63</v>
      </c>
      <c r="E877" s="4">
        <v>0.0</v>
      </c>
      <c r="F877" s="5"/>
      <c r="G877" s="5">
        <v>0.0</v>
      </c>
      <c r="H877" s="6"/>
      <c r="I877" s="4">
        <v>1854.0</v>
      </c>
      <c r="J877" s="4">
        <v>2470.0</v>
      </c>
      <c r="K877" s="5">
        <v>0.0</v>
      </c>
      <c r="L877" s="5">
        <v>0.0</v>
      </c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0" customHeight="1">
      <c r="A878" s="4" t="s">
        <v>1753</v>
      </c>
      <c r="B878" s="4" t="s">
        <v>1754</v>
      </c>
      <c r="C878" s="4" t="s">
        <v>59</v>
      </c>
      <c r="D878" s="4" t="s">
        <v>63</v>
      </c>
      <c r="E878" s="4">
        <v>0.0</v>
      </c>
      <c r="F878" s="5"/>
      <c r="G878" s="5">
        <v>0.0</v>
      </c>
      <c r="H878" s="6"/>
      <c r="I878" s="4">
        <v>1.0</v>
      </c>
      <c r="J878" s="4">
        <v>10.0</v>
      </c>
      <c r="K878" s="5">
        <v>0.0</v>
      </c>
      <c r="L878" s="5">
        <v>0.0</v>
      </c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0" customHeight="1">
      <c r="A879" s="4" t="s">
        <v>1755</v>
      </c>
      <c r="B879" s="4" t="s">
        <v>1756</v>
      </c>
      <c r="C879" s="4" t="s">
        <v>59</v>
      </c>
      <c r="D879" s="4" t="s">
        <v>63</v>
      </c>
      <c r="E879" s="4">
        <v>8.0</v>
      </c>
      <c r="F879" s="5"/>
      <c r="G879" s="5">
        <v>0.0</v>
      </c>
      <c r="H879" s="6"/>
      <c r="I879" s="4">
        <v>1.0</v>
      </c>
      <c r="J879" s="4">
        <v>10.0</v>
      </c>
      <c r="K879" s="5">
        <v>8.0</v>
      </c>
      <c r="L879" s="5">
        <v>80.0</v>
      </c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0" customHeight="1">
      <c r="A880" s="4" t="s">
        <v>1757</v>
      </c>
      <c r="B880" s="4" t="s">
        <v>1758</v>
      </c>
      <c r="C880" s="4" t="s">
        <v>59</v>
      </c>
      <c r="D880" s="4" t="s">
        <v>63</v>
      </c>
      <c r="E880" s="4">
        <v>14.0</v>
      </c>
      <c r="F880" s="5"/>
      <c r="G880" s="5">
        <v>0.0</v>
      </c>
      <c r="H880" s="6"/>
      <c r="I880" s="4">
        <v>1.0</v>
      </c>
      <c r="J880" s="4">
        <v>10.0</v>
      </c>
      <c r="K880" s="5">
        <v>14.0</v>
      </c>
      <c r="L880" s="5">
        <v>140.0</v>
      </c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0" customHeight="1">
      <c r="A881" s="4" t="s">
        <v>1759</v>
      </c>
      <c r="B881" s="4" t="s">
        <v>1760</v>
      </c>
      <c r="C881" s="4" t="s">
        <v>59</v>
      </c>
      <c r="D881" s="4" t="s">
        <v>63</v>
      </c>
      <c r="E881" s="4">
        <v>0.0</v>
      </c>
      <c r="F881" s="5"/>
      <c r="G881" s="5">
        <v>0.0</v>
      </c>
      <c r="H881" s="6"/>
      <c r="I881" s="4">
        <v>1.0</v>
      </c>
      <c r="J881" s="4">
        <v>10.0</v>
      </c>
      <c r="K881" s="5">
        <v>0.0</v>
      </c>
      <c r="L881" s="5">
        <v>0.0</v>
      </c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0" customHeight="1">
      <c r="A882" s="4" t="s">
        <v>1761</v>
      </c>
      <c r="B882" s="4" t="s">
        <v>1762</v>
      </c>
      <c r="C882" s="4" t="s">
        <v>59</v>
      </c>
      <c r="D882" s="4" t="s">
        <v>63</v>
      </c>
      <c r="E882" s="4">
        <v>2.0</v>
      </c>
      <c r="F882" s="5"/>
      <c r="G882" s="5">
        <v>0.0</v>
      </c>
      <c r="H882" s="6"/>
      <c r="I882" s="4">
        <v>1.0</v>
      </c>
      <c r="J882" s="4">
        <v>10.0</v>
      </c>
      <c r="K882" s="5">
        <v>2.0</v>
      </c>
      <c r="L882" s="5">
        <v>20.0</v>
      </c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0" customHeight="1">
      <c r="A883" s="4" t="s">
        <v>1763</v>
      </c>
      <c r="B883" s="4" t="s">
        <v>1764</v>
      </c>
      <c r="C883" s="4" t="s">
        <v>59</v>
      </c>
      <c r="D883" s="4" t="s">
        <v>63</v>
      </c>
      <c r="E883" s="4">
        <v>3.0</v>
      </c>
      <c r="F883" s="5"/>
      <c r="G883" s="5">
        <v>0.0</v>
      </c>
      <c r="H883" s="6"/>
      <c r="I883" s="4">
        <v>1.0</v>
      </c>
      <c r="J883" s="4">
        <v>10.0</v>
      </c>
      <c r="K883" s="5">
        <v>3.0</v>
      </c>
      <c r="L883" s="5">
        <v>30.0</v>
      </c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0" customHeight="1">
      <c r="A884" s="4" t="s">
        <v>1765</v>
      </c>
      <c r="B884" s="4" t="s">
        <v>1766</v>
      </c>
      <c r="C884" s="4" t="s">
        <v>59</v>
      </c>
      <c r="D884" s="4" t="s">
        <v>63</v>
      </c>
      <c r="E884" s="4">
        <v>0.0</v>
      </c>
      <c r="F884" s="5"/>
      <c r="G884" s="5">
        <v>0.0</v>
      </c>
      <c r="H884" s="6"/>
      <c r="I884" s="4">
        <v>1.0</v>
      </c>
      <c r="J884" s="4">
        <v>10.0</v>
      </c>
      <c r="K884" s="5">
        <v>0.0</v>
      </c>
      <c r="L884" s="5">
        <v>0.0</v>
      </c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0" customHeight="1">
      <c r="A885" s="4" t="s">
        <v>1767</v>
      </c>
      <c r="B885" s="4" t="s">
        <v>1768</v>
      </c>
      <c r="C885" s="4" t="s">
        <v>59</v>
      </c>
      <c r="D885" s="4" t="s">
        <v>63</v>
      </c>
      <c r="E885" s="4">
        <v>0.0</v>
      </c>
      <c r="F885" s="5"/>
      <c r="G885" s="5">
        <v>0.0</v>
      </c>
      <c r="H885" s="6"/>
      <c r="I885" s="4">
        <v>1.0</v>
      </c>
      <c r="J885" s="4">
        <v>10.0</v>
      </c>
      <c r="K885" s="5">
        <v>0.0</v>
      </c>
      <c r="L885" s="5">
        <v>0.0</v>
      </c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0" customHeight="1">
      <c r="A886" s="4" t="s">
        <v>1769</v>
      </c>
      <c r="B886" s="4" t="s">
        <v>1770</v>
      </c>
      <c r="C886" s="4" t="s">
        <v>59</v>
      </c>
      <c r="D886" s="4" t="s">
        <v>63</v>
      </c>
      <c r="E886" s="4">
        <v>0.0</v>
      </c>
      <c r="F886" s="5"/>
      <c r="G886" s="5">
        <v>0.0</v>
      </c>
      <c r="H886" s="6"/>
      <c r="I886" s="4">
        <v>1.0</v>
      </c>
      <c r="J886" s="4">
        <v>10.0</v>
      </c>
      <c r="K886" s="5">
        <v>0.0</v>
      </c>
      <c r="L886" s="5">
        <v>0.0</v>
      </c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0" customHeight="1">
      <c r="A887" s="4" t="s">
        <v>1771</v>
      </c>
      <c r="B887" s="4" t="s">
        <v>1772</v>
      </c>
      <c r="C887" s="4" t="s">
        <v>59</v>
      </c>
      <c r="D887" s="4" t="s">
        <v>63</v>
      </c>
      <c r="E887" s="4">
        <v>4.0</v>
      </c>
      <c r="F887" s="5"/>
      <c r="G887" s="5">
        <v>0.0</v>
      </c>
      <c r="H887" s="6"/>
      <c r="I887" s="4">
        <v>1.0</v>
      </c>
      <c r="J887" s="4">
        <v>10.0</v>
      </c>
      <c r="K887" s="5">
        <v>4.0</v>
      </c>
      <c r="L887" s="5">
        <v>40.0</v>
      </c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0" customHeight="1">
      <c r="A888" s="4" t="s">
        <v>1773</v>
      </c>
      <c r="B888" s="4" t="s">
        <v>1774</v>
      </c>
      <c r="C888" s="4" t="s">
        <v>59</v>
      </c>
      <c r="D888" s="4" t="s">
        <v>63</v>
      </c>
      <c r="E888" s="4">
        <v>1.0</v>
      </c>
      <c r="F888" s="5"/>
      <c r="G888" s="5">
        <v>0.0</v>
      </c>
      <c r="H888" s="6"/>
      <c r="I888" s="4">
        <v>1.0</v>
      </c>
      <c r="J888" s="4">
        <v>10.0</v>
      </c>
      <c r="K888" s="5">
        <v>1.0</v>
      </c>
      <c r="L888" s="5">
        <v>10.0</v>
      </c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0" customHeight="1">
      <c r="A889" s="4" t="s">
        <v>1775</v>
      </c>
      <c r="B889" s="4" t="s">
        <v>1776</v>
      </c>
      <c r="C889" s="4" t="s">
        <v>59</v>
      </c>
      <c r="D889" s="4" t="s">
        <v>63</v>
      </c>
      <c r="E889" s="4">
        <v>0.0</v>
      </c>
      <c r="F889" s="5"/>
      <c r="G889" s="5">
        <v>0.0</v>
      </c>
      <c r="H889" s="6"/>
      <c r="I889" s="4">
        <v>1.0</v>
      </c>
      <c r="J889" s="4">
        <v>10.0</v>
      </c>
      <c r="K889" s="5">
        <v>0.0</v>
      </c>
      <c r="L889" s="5">
        <v>0.0</v>
      </c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0" customHeight="1">
      <c r="A890" s="4" t="s">
        <v>1777</v>
      </c>
      <c r="B890" s="4" t="s">
        <v>1778</v>
      </c>
      <c r="C890" s="4" t="s">
        <v>59</v>
      </c>
      <c r="D890" s="4" t="s">
        <v>63</v>
      </c>
      <c r="E890" s="4">
        <v>3.0</v>
      </c>
      <c r="F890" s="5"/>
      <c r="G890" s="5">
        <v>0.0</v>
      </c>
      <c r="H890" s="6"/>
      <c r="I890" s="4">
        <v>1.0</v>
      </c>
      <c r="J890" s="4">
        <v>10.0</v>
      </c>
      <c r="K890" s="5">
        <v>3.0</v>
      </c>
      <c r="L890" s="5">
        <v>30.0</v>
      </c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0" customHeight="1">
      <c r="A891" s="4" t="s">
        <v>1779</v>
      </c>
      <c r="B891" s="4" t="s">
        <v>1780</v>
      </c>
      <c r="C891" s="4" t="s">
        <v>59</v>
      </c>
      <c r="D891" s="4" t="s">
        <v>63</v>
      </c>
      <c r="E891" s="4">
        <v>9.0</v>
      </c>
      <c r="F891" s="5"/>
      <c r="G891" s="5">
        <v>0.0</v>
      </c>
      <c r="H891" s="6"/>
      <c r="I891" s="4">
        <v>1.0</v>
      </c>
      <c r="J891" s="4">
        <v>10.0</v>
      </c>
      <c r="K891" s="5">
        <v>9.0</v>
      </c>
      <c r="L891" s="5">
        <v>90.0</v>
      </c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0" customHeight="1">
      <c r="A892" s="4" t="s">
        <v>1781</v>
      </c>
      <c r="B892" s="4" t="s">
        <v>1782</v>
      </c>
      <c r="C892" s="4" t="s">
        <v>59</v>
      </c>
      <c r="D892" s="4" t="s">
        <v>63</v>
      </c>
      <c r="E892" s="4">
        <v>0.0</v>
      </c>
      <c r="F892" s="5"/>
      <c r="G892" s="5">
        <v>0.0</v>
      </c>
      <c r="H892" s="6"/>
      <c r="I892" s="4">
        <v>1.0</v>
      </c>
      <c r="J892" s="4">
        <v>10.0</v>
      </c>
      <c r="K892" s="5">
        <v>0.0</v>
      </c>
      <c r="L892" s="5">
        <v>0.0</v>
      </c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0" customHeight="1">
      <c r="A893" s="4" t="s">
        <v>1783</v>
      </c>
      <c r="B893" s="4" t="s">
        <v>1784</v>
      </c>
      <c r="C893" s="4" t="s">
        <v>59</v>
      </c>
      <c r="D893" s="4" t="s">
        <v>63</v>
      </c>
      <c r="E893" s="4">
        <v>3.0</v>
      </c>
      <c r="F893" s="5"/>
      <c r="G893" s="5">
        <v>0.0</v>
      </c>
      <c r="H893" s="6"/>
      <c r="I893" s="4">
        <v>1.0</v>
      </c>
      <c r="J893" s="4">
        <v>10.0</v>
      </c>
      <c r="K893" s="5">
        <v>3.0</v>
      </c>
      <c r="L893" s="5">
        <v>30.0</v>
      </c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0" customHeight="1">
      <c r="A894" s="4" t="s">
        <v>1785</v>
      </c>
      <c r="B894" s="4" t="s">
        <v>1786</v>
      </c>
      <c r="C894" s="4" t="s">
        <v>59</v>
      </c>
      <c r="D894" s="4" t="s">
        <v>63</v>
      </c>
      <c r="E894" s="4">
        <v>0.0</v>
      </c>
      <c r="F894" s="5"/>
      <c r="G894" s="5">
        <v>0.0</v>
      </c>
      <c r="H894" s="6"/>
      <c r="I894" s="4">
        <v>1.0</v>
      </c>
      <c r="J894" s="4">
        <v>10.0</v>
      </c>
      <c r="K894" s="5">
        <v>0.0</v>
      </c>
      <c r="L894" s="5">
        <v>0.0</v>
      </c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0" customHeight="1">
      <c r="A895" s="4" t="s">
        <v>1787</v>
      </c>
      <c r="B895" s="4" t="s">
        <v>1788</v>
      </c>
      <c r="C895" s="4" t="s">
        <v>59</v>
      </c>
      <c r="D895" s="4" t="s">
        <v>63</v>
      </c>
      <c r="E895" s="4">
        <v>0.0</v>
      </c>
      <c r="F895" s="5"/>
      <c r="G895" s="5">
        <v>0.0</v>
      </c>
      <c r="H895" s="6"/>
      <c r="I895" s="4">
        <v>1.0</v>
      </c>
      <c r="J895" s="4">
        <v>10.0</v>
      </c>
      <c r="K895" s="5">
        <v>0.0</v>
      </c>
      <c r="L895" s="5">
        <v>0.0</v>
      </c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0" customHeight="1">
      <c r="A896" s="4" t="s">
        <v>1789</v>
      </c>
      <c r="B896" s="4" t="s">
        <v>1790</v>
      </c>
      <c r="C896" s="4" t="s">
        <v>59</v>
      </c>
      <c r="D896" s="4" t="s">
        <v>63</v>
      </c>
      <c r="E896" s="4">
        <v>1.0</v>
      </c>
      <c r="F896" s="5"/>
      <c r="G896" s="5">
        <v>0.0</v>
      </c>
      <c r="H896" s="6"/>
      <c r="I896" s="4">
        <v>1.0</v>
      </c>
      <c r="J896" s="4">
        <v>10.0</v>
      </c>
      <c r="K896" s="5">
        <v>1.0</v>
      </c>
      <c r="L896" s="5">
        <v>10.0</v>
      </c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0" customHeight="1">
      <c r="A897" s="4" t="s">
        <v>1791</v>
      </c>
      <c r="B897" s="4" t="s">
        <v>1792</v>
      </c>
      <c r="C897" s="4" t="s">
        <v>59</v>
      </c>
      <c r="D897" s="4" t="s">
        <v>63</v>
      </c>
      <c r="E897" s="4">
        <v>0.0</v>
      </c>
      <c r="F897" s="5"/>
      <c r="G897" s="5">
        <v>0.0</v>
      </c>
      <c r="H897" s="6"/>
      <c r="I897" s="4">
        <v>1.0</v>
      </c>
      <c r="J897" s="4">
        <v>10.0</v>
      </c>
      <c r="K897" s="5">
        <v>0.0</v>
      </c>
      <c r="L897" s="5">
        <v>0.0</v>
      </c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0" customHeight="1">
      <c r="A898" s="4" t="s">
        <v>1793</v>
      </c>
      <c r="B898" s="4" t="s">
        <v>1794</v>
      </c>
      <c r="C898" s="4" t="s">
        <v>59</v>
      </c>
      <c r="D898" s="4" t="s">
        <v>63</v>
      </c>
      <c r="E898" s="4">
        <v>2.0</v>
      </c>
      <c r="F898" s="5"/>
      <c r="G898" s="5">
        <v>0.0</v>
      </c>
      <c r="H898" s="6"/>
      <c r="I898" s="4">
        <v>1.0</v>
      </c>
      <c r="J898" s="4">
        <v>10.0</v>
      </c>
      <c r="K898" s="5">
        <v>2.0</v>
      </c>
      <c r="L898" s="5">
        <v>20.0</v>
      </c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0" customHeight="1">
      <c r="A899" s="4" t="s">
        <v>1795</v>
      </c>
      <c r="B899" s="4" t="s">
        <v>1796</v>
      </c>
      <c r="C899" s="4" t="s">
        <v>59</v>
      </c>
      <c r="D899" s="4" t="s">
        <v>1797</v>
      </c>
      <c r="E899" s="4">
        <v>9.0</v>
      </c>
      <c r="F899" s="5"/>
      <c r="G899" s="5">
        <v>0.0</v>
      </c>
      <c r="H899" s="6"/>
      <c r="I899" s="4">
        <v>1.0</v>
      </c>
      <c r="J899" s="4">
        <v>10.0</v>
      </c>
      <c r="K899" s="5">
        <v>9.0</v>
      </c>
      <c r="L899" s="5">
        <v>90.0</v>
      </c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0" customHeight="1">
      <c r="A900" s="4" t="s">
        <v>1798</v>
      </c>
      <c r="B900" s="4" t="s">
        <v>1799</v>
      </c>
      <c r="C900" s="4" t="s">
        <v>59</v>
      </c>
      <c r="D900" s="4" t="s">
        <v>1797</v>
      </c>
      <c r="E900" s="4">
        <v>7.0</v>
      </c>
      <c r="F900" s="5"/>
      <c r="G900" s="5">
        <v>0.0</v>
      </c>
      <c r="H900" s="6"/>
      <c r="I900" s="4">
        <v>1.0</v>
      </c>
      <c r="J900" s="4">
        <v>10.0</v>
      </c>
      <c r="K900" s="5">
        <v>7.0</v>
      </c>
      <c r="L900" s="5">
        <v>70.0</v>
      </c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0" customHeight="1">
      <c r="A901" s="4" t="s">
        <v>1800</v>
      </c>
      <c r="B901" s="4" t="s">
        <v>1801</v>
      </c>
      <c r="C901" s="4" t="s">
        <v>59</v>
      </c>
      <c r="D901" s="4" t="s">
        <v>1802</v>
      </c>
      <c r="E901" s="4">
        <v>0.0</v>
      </c>
      <c r="F901" s="5"/>
      <c r="G901" s="5">
        <v>0.0</v>
      </c>
      <c r="H901" s="6"/>
      <c r="I901" s="4">
        <v>1.0</v>
      </c>
      <c r="J901" s="4">
        <v>10.0</v>
      </c>
      <c r="K901" s="5">
        <v>0.0</v>
      </c>
      <c r="L901" s="5">
        <v>0.0</v>
      </c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0" customHeight="1">
      <c r="A902" s="4" t="s">
        <v>1803</v>
      </c>
      <c r="B902" s="4" t="s">
        <v>1804</v>
      </c>
      <c r="C902" s="4" t="s">
        <v>59</v>
      </c>
      <c r="D902" s="4" t="s">
        <v>1802</v>
      </c>
      <c r="E902" s="4">
        <v>0.0</v>
      </c>
      <c r="F902" s="5"/>
      <c r="G902" s="5">
        <v>0.0</v>
      </c>
      <c r="H902" s="6"/>
      <c r="I902" s="4">
        <v>1.0</v>
      </c>
      <c r="J902" s="4">
        <v>10.0</v>
      </c>
      <c r="K902" s="5">
        <v>0.0</v>
      </c>
      <c r="L902" s="5">
        <v>0.0</v>
      </c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0" customHeight="1">
      <c r="A903" s="4" t="s">
        <v>1805</v>
      </c>
      <c r="B903" s="4" t="s">
        <v>1806</v>
      </c>
      <c r="C903" s="4" t="s">
        <v>59</v>
      </c>
      <c r="D903" s="4" t="s">
        <v>1802</v>
      </c>
      <c r="E903" s="4">
        <v>30.0</v>
      </c>
      <c r="F903" s="5"/>
      <c r="G903" s="5">
        <v>0.0</v>
      </c>
      <c r="H903" s="6"/>
      <c r="I903" s="4">
        <v>1.0</v>
      </c>
      <c r="J903" s="4">
        <v>10.0</v>
      </c>
      <c r="K903" s="5">
        <v>30.0</v>
      </c>
      <c r="L903" s="5">
        <v>300.0</v>
      </c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0" customHeight="1">
      <c r="A904" s="4" t="s">
        <v>1807</v>
      </c>
      <c r="B904" s="4" t="s">
        <v>1808</v>
      </c>
      <c r="C904" s="4" t="s">
        <v>59</v>
      </c>
      <c r="D904" s="4" t="s">
        <v>1802</v>
      </c>
      <c r="E904" s="4">
        <v>0.0</v>
      </c>
      <c r="F904" s="5"/>
      <c r="G904" s="5">
        <v>0.0</v>
      </c>
      <c r="H904" s="6"/>
      <c r="I904" s="4">
        <v>1.0</v>
      </c>
      <c r="J904" s="4">
        <v>10.0</v>
      </c>
      <c r="K904" s="5">
        <v>0.0</v>
      </c>
      <c r="L904" s="5">
        <v>0.0</v>
      </c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0" customHeight="1">
      <c r="A905" s="4" t="s">
        <v>1809</v>
      </c>
      <c r="B905" s="4" t="s">
        <v>1810</v>
      </c>
      <c r="C905" s="4" t="s">
        <v>59</v>
      </c>
      <c r="D905" s="4" t="s">
        <v>1802</v>
      </c>
      <c r="E905" s="4">
        <v>0.0</v>
      </c>
      <c r="F905" s="5"/>
      <c r="G905" s="5">
        <v>0.0</v>
      </c>
      <c r="H905" s="6"/>
      <c r="I905" s="4">
        <v>1.0</v>
      </c>
      <c r="J905" s="4">
        <v>10.0</v>
      </c>
      <c r="K905" s="5">
        <v>0.0</v>
      </c>
      <c r="L905" s="5">
        <v>0.0</v>
      </c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0" customHeight="1">
      <c r="A906" s="4" t="s">
        <v>1811</v>
      </c>
      <c r="B906" s="4" t="s">
        <v>1812</v>
      </c>
      <c r="C906" s="4" t="s">
        <v>59</v>
      </c>
      <c r="D906" s="4" t="s">
        <v>1802</v>
      </c>
      <c r="E906" s="4">
        <v>0.0</v>
      </c>
      <c r="F906" s="5"/>
      <c r="G906" s="5">
        <v>0.0</v>
      </c>
      <c r="H906" s="6"/>
      <c r="I906" s="4">
        <v>1.0</v>
      </c>
      <c r="J906" s="4">
        <v>10.0</v>
      </c>
      <c r="K906" s="5">
        <v>0.0</v>
      </c>
      <c r="L906" s="5">
        <v>0.0</v>
      </c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0" customHeight="1">
      <c r="A907" s="4" t="s">
        <v>1813</v>
      </c>
      <c r="B907" s="4" t="s">
        <v>1814</v>
      </c>
      <c r="C907" s="4" t="s">
        <v>59</v>
      </c>
      <c r="D907" s="4" t="s">
        <v>1802</v>
      </c>
      <c r="E907" s="4">
        <v>0.0</v>
      </c>
      <c r="F907" s="5"/>
      <c r="G907" s="5">
        <v>0.0</v>
      </c>
      <c r="H907" s="6"/>
      <c r="I907" s="4">
        <v>1.0</v>
      </c>
      <c r="J907" s="4">
        <v>10.0</v>
      </c>
      <c r="K907" s="5">
        <v>0.0</v>
      </c>
      <c r="L907" s="5">
        <v>0.0</v>
      </c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0" customHeight="1">
      <c r="A908" s="4" t="s">
        <v>1815</v>
      </c>
      <c r="B908" s="4" t="s">
        <v>1816</v>
      </c>
      <c r="C908" s="4" t="s">
        <v>59</v>
      </c>
      <c r="D908" s="4" t="s">
        <v>1802</v>
      </c>
      <c r="E908" s="4">
        <v>0.0</v>
      </c>
      <c r="F908" s="5"/>
      <c r="G908" s="5">
        <v>0.0</v>
      </c>
      <c r="H908" s="6"/>
      <c r="I908" s="4">
        <v>1.0</v>
      </c>
      <c r="J908" s="4">
        <v>10.0</v>
      </c>
      <c r="K908" s="5">
        <v>0.0</v>
      </c>
      <c r="L908" s="5">
        <v>0.0</v>
      </c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0" customHeight="1">
      <c r="A909" s="4" t="s">
        <v>1817</v>
      </c>
      <c r="B909" s="4" t="s">
        <v>1818</v>
      </c>
      <c r="C909" s="4" t="s">
        <v>59</v>
      </c>
      <c r="D909" s="4" t="s">
        <v>1802</v>
      </c>
      <c r="E909" s="4">
        <v>0.0</v>
      </c>
      <c r="F909" s="5"/>
      <c r="G909" s="5">
        <v>0.0</v>
      </c>
      <c r="H909" s="6"/>
      <c r="I909" s="4">
        <v>1.0</v>
      </c>
      <c r="J909" s="4">
        <v>10.0</v>
      </c>
      <c r="K909" s="5">
        <v>0.0</v>
      </c>
      <c r="L909" s="5">
        <v>0.0</v>
      </c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0" customHeight="1">
      <c r="A910" s="4" t="s">
        <v>1819</v>
      </c>
      <c r="B910" s="4" t="s">
        <v>1820</v>
      </c>
      <c r="C910" s="4" t="s">
        <v>59</v>
      </c>
      <c r="D910" s="4" t="s">
        <v>1802</v>
      </c>
      <c r="E910" s="4">
        <v>0.0</v>
      </c>
      <c r="F910" s="5"/>
      <c r="G910" s="5">
        <v>0.0</v>
      </c>
      <c r="H910" s="6"/>
      <c r="I910" s="4">
        <v>1.0</v>
      </c>
      <c r="J910" s="4">
        <v>10.0</v>
      </c>
      <c r="K910" s="5">
        <v>0.0</v>
      </c>
      <c r="L910" s="5">
        <v>0.0</v>
      </c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0" customHeight="1">
      <c r="A911" s="4" t="s">
        <v>1821</v>
      </c>
      <c r="B911" s="4" t="s">
        <v>1822</v>
      </c>
      <c r="C911" s="4" t="s">
        <v>59</v>
      </c>
      <c r="D911" s="4" t="s">
        <v>1802</v>
      </c>
      <c r="E911" s="4">
        <v>0.0</v>
      </c>
      <c r="F911" s="5"/>
      <c r="G911" s="5">
        <v>0.0</v>
      </c>
      <c r="H911" s="6"/>
      <c r="I911" s="4">
        <v>1.0</v>
      </c>
      <c r="J911" s="4">
        <v>10.0</v>
      </c>
      <c r="K911" s="5">
        <v>0.0</v>
      </c>
      <c r="L911" s="5">
        <v>0.0</v>
      </c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0" customHeight="1">
      <c r="A912" s="4" t="s">
        <v>1823</v>
      </c>
      <c r="B912" s="4" t="s">
        <v>1824</v>
      </c>
      <c r="C912" s="4" t="s">
        <v>59</v>
      </c>
      <c r="D912" s="4" t="s">
        <v>1802</v>
      </c>
      <c r="E912" s="4">
        <v>0.0</v>
      </c>
      <c r="F912" s="5"/>
      <c r="G912" s="5">
        <v>0.0</v>
      </c>
      <c r="H912" s="6"/>
      <c r="I912" s="4">
        <v>1.0</v>
      </c>
      <c r="J912" s="4">
        <v>10.0</v>
      </c>
      <c r="K912" s="5">
        <v>0.0</v>
      </c>
      <c r="L912" s="5">
        <v>0.0</v>
      </c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0" customHeight="1">
      <c r="A913" s="4" t="s">
        <v>1825</v>
      </c>
      <c r="B913" s="4" t="s">
        <v>1826</v>
      </c>
      <c r="C913" s="4" t="s">
        <v>59</v>
      </c>
      <c r="D913" s="4" t="s">
        <v>1802</v>
      </c>
      <c r="E913" s="4">
        <v>0.0</v>
      </c>
      <c r="F913" s="5"/>
      <c r="G913" s="5">
        <v>0.0</v>
      </c>
      <c r="H913" s="6"/>
      <c r="I913" s="4">
        <v>1.0</v>
      </c>
      <c r="J913" s="4">
        <v>10.0</v>
      </c>
      <c r="K913" s="5">
        <v>0.0</v>
      </c>
      <c r="L913" s="5">
        <v>0.0</v>
      </c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0" customHeight="1">
      <c r="A914" s="4" t="s">
        <v>1827</v>
      </c>
      <c r="B914" s="4" t="s">
        <v>1828</v>
      </c>
      <c r="C914" s="4" t="s">
        <v>59</v>
      </c>
      <c r="D914" s="4" t="s">
        <v>1802</v>
      </c>
      <c r="E914" s="4">
        <v>0.0</v>
      </c>
      <c r="F914" s="5"/>
      <c r="G914" s="5">
        <v>0.0</v>
      </c>
      <c r="H914" s="6"/>
      <c r="I914" s="4">
        <v>1.0</v>
      </c>
      <c r="J914" s="4">
        <v>10.0</v>
      </c>
      <c r="K914" s="5">
        <v>0.0</v>
      </c>
      <c r="L914" s="5">
        <v>0.0</v>
      </c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0" customHeight="1">
      <c r="A915" s="4" t="s">
        <v>1829</v>
      </c>
      <c r="B915" s="4" t="s">
        <v>1830</v>
      </c>
      <c r="C915" s="4" t="s">
        <v>59</v>
      </c>
      <c r="D915" s="4" t="s">
        <v>1802</v>
      </c>
      <c r="E915" s="4">
        <v>0.0</v>
      </c>
      <c r="F915" s="5"/>
      <c r="G915" s="5">
        <v>0.0</v>
      </c>
      <c r="H915" s="6"/>
      <c r="I915" s="4">
        <v>1.0</v>
      </c>
      <c r="J915" s="4">
        <v>10.0</v>
      </c>
      <c r="K915" s="5">
        <v>0.0</v>
      </c>
      <c r="L915" s="5">
        <v>0.0</v>
      </c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0" customHeight="1">
      <c r="A916" s="4" t="s">
        <v>1831</v>
      </c>
      <c r="B916" s="4" t="s">
        <v>1832</v>
      </c>
      <c r="C916" s="4" t="s">
        <v>59</v>
      </c>
      <c r="D916" s="4" t="s">
        <v>1802</v>
      </c>
      <c r="E916" s="4">
        <v>0.0</v>
      </c>
      <c r="F916" s="5"/>
      <c r="G916" s="5">
        <v>0.0</v>
      </c>
      <c r="H916" s="6"/>
      <c r="I916" s="4">
        <v>1.0</v>
      </c>
      <c r="J916" s="4">
        <v>10.0</v>
      </c>
      <c r="K916" s="5">
        <v>0.0</v>
      </c>
      <c r="L916" s="5">
        <v>0.0</v>
      </c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0" customHeight="1">
      <c r="A917" s="4" t="s">
        <v>1833</v>
      </c>
      <c r="B917" s="4" t="s">
        <v>1834</v>
      </c>
      <c r="C917" s="4" t="s">
        <v>59</v>
      </c>
      <c r="D917" s="4" t="s">
        <v>1802</v>
      </c>
      <c r="E917" s="4">
        <v>0.0</v>
      </c>
      <c r="F917" s="5"/>
      <c r="G917" s="5">
        <v>0.0</v>
      </c>
      <c r="H917" s="6"/>
      <c r="I917" s="4">
        <v>1.0</v>
      </c>
      <c r="J917" s="4">
        <v>10.0</v>
      </c>
      <c r="K917" s="5">
        <v>0.0</v>
      </c>
      <c r="L917" s="5">
        <v>0.0</v>
      </c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0" customHeight="1">
      <c r="A918" s="4" t="s">
        <v>1835</v>
      </c>
      <c r="B918" s="4" t="s">
        <v>1836</v>
      </c>
      <c r="C918" s="4" t="s">
        <v>59</v>
      </c>
      <c r="D918" s="4" t="s">
        <v>1802</v>
      </c>
      <c r="E918" s="4">
        <v>0.0</v>
      </c>
      <c r="F918" s="5"/>
      <c r="G918" s="5">
        <v>0.0</v>
      </c>
      <c r="H918" s="6"/>
      <c r="I918" s="4">
        <v>1.0</v>
      </c>
      <c r="J918" s="4">
        <v>10.0</v>
      </c>
      <c r="K918" s="5">
        <v>0.0</v>
      </c>
      <c r="L918" s="5">
        <v>0.0</v>
      </c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0" customHeight="1">
      <c r="A919" s="4" t="s">
        <v>1837</v>
      </c>
      <c r="B919" s="4" t="s">
        <v>1838</v>
      </c>
      <c r="C919" s="4" t="s">
        <v>59</v>
      </c>
      <c r="D919" s="4" t="s">
        <v>1802</v>
      </c>
      <c r="E919" s="4">
        <v>0.0</v>
      </c>
      <c r="F919" s="5"/>
      <c r="G919" s="5">
        <v>0.0</v>
      </c>
      <c r="H919" s="6"/>
      <c r="I919" s="4">
        <v>1.0</v>
      </c>
      <c r="J919" s="4">
        <v>10.0</v>
      </c>
      <c r="K919" s="5">
        <v>0.0</v>
      </c>
      <c r="L919" s="5">
        <v>0.0</v>
      </c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0" customHeight="1">
      <c r="A920" s="4" t="s">
        <v>1839</v>
      </c>
      <c r="B920" s="4" t="s">
        <v>1840</v>
      </c>
      <c r="C920" s="4" t="s">
        <v>59</v>
      </c>
      <c r="D920" s="4" t="s">
        <v>1802</v>
      </c>
      <c r="E920" s="4">
        <v>0.0</v>
      </c>
      <c r="F920" s="5"/>
      <c r="G920" s="5">
        <v>0.0</v>
      </c>
      <c r="H920" s="6"/>
      <c r="I920" s="4">
        <v>1.0</v>
      </c>
      <c r="J920" s="4">
        <v>10.0</v>
      </c>
      <c r="K920" s="5">
        <v>0.0</v>
      </c>
      <c r="L920" s="5">
        <v>0.0</v>
      </c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0" customHeight="1">
      <c r="A921" s="4" t="s">
        <v>1841</v>
      </c>
      <c r="B921" s="4" t="s">
        <v>1842</v>
      </c>
      <c r="C921" s="4" t="s">
        <v>59</v>
      </c>
      <c r="D921" s="4" t="s">
        <v>15</v>
      </c>
      <c r="E921" s="4">
        <v>7.0</v>
      </c>
      <c r="F921" s="5"/>
      <c r="G921" s="5">
        <v>0.0</v>
      </c>
      <c r="H921" s="6"/>
      <c r="I921" s="4">
        <v>1.0</v>
      </c>
      <c r="J921" s="4">
        <v>10.0</v>
      </c>
      <c r="K921" s="5">
        <v>7.0</v>
      </c>
      <c r="L921" s="5">
        <v>70.0</v>
      </c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0" customHeight="1">
      <c r="A922" s="4" t="s">
        <v>1421</v>
      </c>
      <c r="B922" s="4" t="s">
        <v>1422</v>
      </c>
      <c r="C922" s="4" t="s">
        <v>59</v>
      </c>
      <c r="D922" s="4" t="s">
        <v>15</v>
      </c>
      <c r="E922" s="4">
        <v>11.0</v>
      </c>
      <c r="F922" s="5"/>
      <c r="G922" s="5">
        <v>0.0</v>
      </c>
      <c r="H922" s="6"/>
      <c r="I922" s="4">
        <v>1.0</v>
      </c>
      <c r="J922" s="4">
        <v>10.0</v>
      </c>
      <c r="K922" s="5">
        <v>11.0</v>
      </c>
      <c r="L922" s="5">
        <v>110.0</v>
      </c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0" customHeight="1">
      <c r="A923" s="4" t="s">
        <v>1843</v>
      </c>
      <c r="B923" s="4" t="s">
        <v>1844</v>
      </c>
      <c r="C923" s="4" t="s">
        <v>59</v>
      </c>
      <c r="D923" s="4" t="s">
        <v>1527</v>
      </c>
      <c r="E923" s="4">
        <v>0.0</v>
      </c>
      <c r="F923" s="5"/>
      <c r="G923" s="5">
        <v>0.0</v>
      </c>
      <c r="H923" s="6"/>
      <c r="I923" s="4">
        <v>1.0</v>
      </c>
      <c r="J923" s="4">
        <v>10.0</v>
      </c>
      <c r="K923" s="5">
        <v>0.0</v>
      </c>
      <c r="L923" s="5">
        <v>0.0</v>
      </c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0" customHeight="1">
      <c r="A924" s="4" t="s">
        <v>1845</v>
      </c>
      <c r="B924" s="4" t="s">
        <v>1846</v>
      </c>
      <c r="C924" s="4" t="s">
        <v>59</v>
      </c>
      <c r="D924" s="4" t="s">
        <v>1527</v>
      </c>
      <c r="E924" s="4">
        <v>0.0</v>
      </c>
      <c r="F924" s="5"/>
      <c r="G924" s="5">
        <v>0.0</v>
      </c>
      <c r="H924" s="6"/>
      <c r="I924" s="4">
        <v>1.0</v>
      </c>
      <c r="J924" s="4">
        <v>10.0</v>
      </c>
      <c r="K924" s="5">
        <v>0.0</v>
      </c>
      <c r="L924" s="5">
        <v>0.0</v>
      </c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0" customHeight="1">
      <c r="A925" s="4" t="s">
        <v>1847</v>
      </c>
      <c r="B925" s="4" t="s">
        <v>1848</v>
      </c>
      <c r="C925" s="4" t="s">
        <v>59</v>
      </c>
      <c r="D925" s="4" t="s">
        <v>1527</v>
      </c>
      <c r="E925" s="4">
        <v>0.0</v>
      </c>
      <c r="F925" s="5"/>
      <c r="G925" s="5">
        <v>0.0</v>
      </c>
      <c r="H925" s="6"/>
      <c r="I925" s="4">
        <v>1.0</v>
      </c>
      <c r="J925" s="4">
        <v>10.0</v>
      </c>
      <c r="K925" s="5">
        <v>0.0</v>
      </c>
      <c r="L925" s="5">
        <v>0.0</v>
      </c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0" customHeight="1">
      <c r="A926" s="4" t="s">
        <v>1849</v>
      </c>
      <c r="B926" s="4" t="s">
        <v>1850</v>
      </c>
      <c r="C926" s="4" t="s">
        <v>59</v>
      </c>
      <c r="D926" s="4" t="s">
        <v>1527</v>
      </c>
      <c r="E926" s="4">
        <v>2.0</v>
      </c>
      <c r="F926" s="5"/>
      <c r="G926" s="5">
        <v>0.0</v>
      </c>
      <c r="H926" s="6"/>
      <c r="I926" s="4">
        <v>1.0</v>
      </c>
      <c r="J926" s="4">
        <v>10.0</v>
      </c>
      <c r="K926" s="5">
        <v>2.0</v>
      </c>
      <c r="L926" s="5">
        <v>20.0</v>
      </c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0" customHeight="1">
      <c r="A927" s="4" t="s">
        <v>1851</v>
      </c>
      <c r="B927" s="4" t="s">
        <v>1852</v>
      </c>
      <c r="C927" s="4" t="s">
        <v>59</v>
      </c>
      <c r="D927" s="4" t="s">
        <v>1527</v>
      </c>
      <c r="E927" s="4">
        <v>2.0</v>
      </c>
      <c r="F927" s="5"/>
      <c r="G927" s="5">
        <v>0.0</v>
      </c>
      <c r="H927" s="6"/>
      <c r="I927" s="4">
        <v>1.0</v>
      </c>
      <c r="J927" s="4">
        <v>10.0</v>
      </c>
      <c r="K927" s="5">
        <v>2.0</v>
      </c>
      <c r="L927" s="5">
        <v>20.0</v>
      </c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0" customHeight="1">
      <c r="A928" s="4" t="s">
        <v>1853</v>
      </c>
      <c r="B928" s="4" t="s">
        <v>1854</v>
      </c>
      <c r="C928" s="4" t="s">
        <v>59</v>
      </c>
      <c r="D928" s="4" t="s">
        <v>1527</v>
      </c>
      <c r="E928" s="4">
        <v>0.0</v>
      </c>
      <c r="F928" s="5"/>
      <c r="G928" s="5">
        <v>0.0</v>
      </c>
      <c r="H928" s="6"/>
      <c r="I928" s="4">
        <v>1.0</v>
      </c>
      <c r="J928" s="4">
        <v>10.0</v>
      </c>
      <c r="K928" s="5">
        <v>0.0</v>
      </c>
      <c r="L928" s="5">
        <v>0.0</v>
      </c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0" customHeight="1">
      <c r="A929" s="4" t="s">
        <v>1855</v>
      </c>
      <c r="B929" s="4" t="s">
        <v>1856</v>
      </c>
      <c r="C929" s="4" t="s">
        <v>59</v>
      </c>
      <c r="D929" s="4" t="s">
        <v>1527</v>
      </c>
      <c r="E929" s="4">
        <v>1.0</v>
      </c>
      <c r="F929" s="5"/>
      <c r="G929" s="5">
        <v>0.0</v>
      </c>
      <c r="H929" s="6"/>
      <c r="I929" s="4">
        <v>1.0</v>
      </c>
      <c r="J929" s="4">
        <v>10.0</v>
      </c>
      <c r="K929" s="5">
        <v>1.0</v>
      </c>
      <c r="L929" s="5">
        <v>10.0</v>
      </c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0" customHeight="1">
      <c r="A930" s="4" t="s">
        <v>1857</v>
      </c>
      <c r="B930" s="4" t="s">
        <v>1858</v>
      </c>
      <c r="C930" s="4" t="s">
        <v>59</v>
      </c>
      <c r="D930" s="4" t="s">
        <v>1527</v>
      </c>
      <c r="E930" s="4">
        <v>2.0</v>
      </c>
      <c r="F930" s="5"/>
      <c r="G930" s="5">
        <v>0.0</v>
      </c>
      <c r="H930" s="6"/>
      <c r="I930" s="4">
        <v>1.0</v>
      </c>
      <c r="J930" s="4">
        <v>10.0</v>
      </c>
      <c r="K930" s="5">
        <v>2.0</v>
      </c>
      <c r="L930" s="5">
        <v>20.0</v>
      </c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0" customHeight="1">
      <c r="A931" s="4" t="s">
        <v>1859</v>
      </c>
      <c r="B931" s="4" t="s">
        <v>1860</v>
      </c>
      <c r="C931" s="4" t="s">
        <v>59</v>
      </c>
      <c r="D931" s="4" t="s">
        <v>1527</v>
      </c>
      <c r="E931" s="4">
        <v>0.0</v>
      </c>
      <c r="F931" s="5"/>
      <c r="G931" s="5">
        <v>0.0</v>
      </c>
      <c r="H931" s="6"/>
      <c r="I931" s="4">
        <v>1.0</v>
      </c>
      <c r="J931" s="4">
        <v>10.0</v>
      </c>
      <c r="K931" s="5">
        <v>0.0</v>
      </c>
      <c r="L931" s="5">
        <v>0.0</v>
      </c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0" customHeight="1">
      <c r="A932" s="4" t="s">
        <v>1861</v>
      </c>
      <c r="B932" s="4" t="s">
        <v>1862</v>
      </c>
      <c r="C932" s="4" t="s">
        <v>59</v>
      </c>
      <c r="D932" s="4" t="s">
        <v>1527</v>
      </c>
      <c r="E932" s="4">
        <v>0.0</v>
      </c>
      <c r="F932" s="5"/>
      <c r="G932" s="5">
        <v>0.0</v>
      </c>
      <c r="H932" s="6"/>
      <c r="I932" s="4">
        <v>1.0</v>
      </c>
      <c r="J932" s="4">
        <v>10.0</v>
      </c>
      <c r="K932" s="5">
        <v>0.0</v>
      </c>
      <c r="L932" s="5">
        <v>0.0</v>
      </c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0" customHeight="1">
      <c r="A933" s="4" t="s">
        <v>1863</v>
      </c>
      <c r="B933" s="4" t="s">
        <v>1864</v>
      </c>
      <c r="C933" s="4" t="s">
        <v>59</v>
      </c>
      <c r="D933" s="4" t="s">
        <v>1527</v>
      </c>
      <c r="E933" s="4">
        <v>7.0</v>
      </c>
      <c r="F933" s="5"/>
      <c r="G933" s="5">
        <v>0.0</v>
      </c>
      <c r="H933" s="6"/>
      <c r="I933" s="4">
        <v>1.0</v>
      </c>
      <c r="J933" s="4">
        <v>10.0</v>
      </c>
      <c r="K933" s="5">
        <v>7.0</v>
      </c>
      <c r="L933" s="5">
        <v>70.0</v>
      </c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0" customHeight="1">
      <c r="A934" s="4" t="s">
        <v>1865</v>
      </c>
      <c r="B934" s="4" t="s">
        <v>1866</v>
      </c>
      <c r="C934" s="4" t="s">
        <v>59</v>
      </c>
      <c r="D934" s="4" t="s">
        <v>1527</v>
      </c>
      <c r="E934" s="4">
        <v>3.0</v>
      </c>
      <c r="F934" s="5"/>
      <c r="G934" s="5">
        <v>0.0</v>
      </c>
      <c r="H934" s="6"/>
      <c r="I934" s="4">
        <v>1.0</v>
      </c>
      <c r="J934" s="4">
        <v>10.0</v>
      </c>
      <c r="K934" s="5">
        <v>3.0</v>
      </c>
      <c r="L934" s="5">
        <v>30.0</v>
      </c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0" customHeight="1">
      <c r="A935" s="4" t="s">
        <v>1867</v>
      </c>
      <c r="B935" s="4" t="s">
        <v>1868</v>
      </c>
      <c r="C935" s="4" t="s">
        <v>59</v>
      </c>
      <c r="D935" s="4" t="s">
        <v>1527</v>
      </c>
      <c r="E935" s="4">
        <v>0.0</v>
      </c>
      <c r="F935" s="5"/>
      <c r="G935" s="5">
        <v>0.0</v>
      </c>
      <c r="H935" s="6"/>
      <c r="I935" s="4">
        <v>1.0</v>
      </c>
      <c r="J935" s="4">
        <v>10.0</v>
      </c>
      <c r="K935" s="5">
        <v>0.0</v>
      </c>
      <c r="L935" s="5">
        <v>0.0</v>
      </c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0" customHeight="1">
      <c r="A936" s="4" t="s">
        <v>1869</v>
      </c>
      <c r="B936" s="4" t="s">
        <v>1870</v>
      </c>
      <c r="C936" s="4" t="s">
        <v>59</v>
      </c>
      <c r="D936" s="4" t="s">
        <v>1527</v>
      </c>
      <c r="E936" s="4">
        <v>6.0</v>
      </c>
      <c r="F936" s="5"/>
      <c r="G936" s="5">
        <v>0.0</v>
      </c>
      <c r="H936" s="6"/>
      <c r="I936" s="4">
        <v>1.0</v>
      </c>
      <c r="J936" s="4">
        <v>10.0</v>
      </c>
      <c r="K936" s="5">
        <v>6.0</v>
      </c>
      <c r="L936" s="5">
        <v>60.0</v>
      </c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0" customHeight="1">
      <c r="A937" s="4" t="s">
        <v>1871</v>
      </c>
      <c r="B937" s="4" t="s">
        <v>1872</v>
      </c>
      <c r="C937" s="4" t="s">
        <v>59</v>
      </c>
      <c r="D937" s="4" t="s">
        <v>1527</v>
      </c>
      <c r="E937" s="4">
        <v>5.0</v>
      </c>
      <c r="F937" s="5"/>
      <c r="G937" s="5">
        <v>0.0</v>
      </c>
      <c r="H937" s="6"/>
      <c r="I937" s="4">
        <v>1.0</v>
      </c>
      <c r="J937" s="4">
        <v>10.0</v>
      </c>
      <c r="K937" s="5">
        <v>5.0</v>
      </c>
      <c r="L937" s="5">
        <v>50.0</v>
      </c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0" customHeight="1">
      <c r="A938" s="4" t="s">
        <v>1873</v>
      </c>
      <c r="B938" s="4" t="s">
        <v>1874</v>
      </c>
      <c r="C938" s="4" t="s">
        <v>59</v>
      </c>
      <c r="D938" s="4" t="s">
        <v>1527</v>
      </c>
      <c r="E938" s="4">
        <v>12.0</v>
      </c>
      <c r="F938" s="5"/>
      <c r="G938" s="5">
        <v>0.0</v>
      </c>
      <c r="H938" s="6"/>
      <c r="I938" s="4">
        <v>1.0</v>
      </c>
      <c r="J938" s="4">
        <v>10.0</v>
      </c>
      <c r="K938" s="5">
        <v>12.0</v>
      </c>
      <c r="L938" s="5">
        <v>120.0</v>
      </c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0" customHeight="1">
      <c r="A939" s="4" t="s">
        <v>1875</v>
      </c>
      <c r="B939" s="4" t="s">
        <v>1876</v>
      </c>
      <c r="C939" s="4" t="s">
        <v>59</v>
      </c>
      <c r="D939" s="4" t="s">
        <v>1527</v>
      </c>
      <c r="E939" s="4">
        <v>6.0</v>
      </c>
      <c r="F939" s="5"/>
      <c r="G939" s="5">
        <v>0.0</v>
      </c>
      <c r="H939" s="6"/>
      <c r="I939" s="4">
        <v>1.0</v>
      </c>
      <c r="J939" s="4">
        <v>10.0</v>
      </c>
      <c r="K939" s="5">
        <v>6.0</v>
      </c>
      <c r="L939" s="5">
        <v>60.0</v>
      </c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0" customHeight="1">
      <c r="A940" s="4" t="s">
        <v>1877</v>
      </c>
      <c r="B940" s="4" t="s">
        <v>1878</v>
      </c>
      <c r="C940" s="4" t="s">
        <v>59</v>
      </c>
      <c r="D940" s="4" t="s">
        <v>1527</v>
      </c>
      <c r="E940" s="4">
        <v>3.0</v>
      </c>
      <c r="F940" s="5"/>
      <c r="G940" s="5">
        <v>0.0</v>
      </c>
      <c r="H940" s="6"/>
      <c r="I940" s="4">
        <v>1.0</v>
      </c>
      <c r="J940" s="4">
        <v>10.0</v>
      </c>
      <c r="K940" s="5">
        <v>3.0</v>
      </c>
      <c r="L940" s="5">
        <v>30.0</v>
      </c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0" customHeight="1">
      <c r="A941" s="4" t="s">
        <v>1879</v>
      </c>
      <c r="B941" s="4" t="s">
        <v>1880</v>
      </c>
      <c r="C941" s="4" t="s">
        <v>59</v>
      </c>
      <c r="D941" s="4" t="s">
        <v>1527</v>
      </c>
      <c r="E941" s="4">
        <v>5.0</v>
      </c>
      <c r="F941" s="5"/>
      <c r="G941" s="5">
        <v>0.0</v>
      </c>
      <c r="H941" s="6"/>
      <c r="I941" s="4">
        <v>1.0</v>
      </c>
      <c r="J941" s="4">
        <v>10.0</v>
      </c>
      <c r="K941" s="5">
        <v>5.0</v>
      </c>
      <c r="L941" s="5">
        <v>50.0</v>
      </c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0" customHeight="1">
      <c r="A942" s="4" t="s">
        <v>1881</v>
      </c>
      <c r="B942" s="4" t="s">
        <v>1882</v>
      </c>
      <c r="C942" s="4" t="s">
        <v>59</v>
      </c>
      <c r="D942" s="4" t="s">
        <v>1527</v>
      </c>
      <c r="E942" s="4">
        <v>1.0</v>
      </c>
      <c r="F942" s="5"/>
      <c r="G942" s="5">
        <v>0.0</v>
      </c>
      <c r="H942" s="6"/>
      <c r="I942" s="4">
        <v>1.0</v>
      </c>
      <c r="J942" s="4">
        <v>10.0</v>
      </c>
      <c r="K942" s="5">
        <v>1.0</v>
      </c>
      <c r="L942" s="5">
        <v>10.0</v>
      </c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0" customHeight="1">
      <c r="A943" s="4" t="s">
        <v>1883</v>
      </c>
      <c r="B943" s="4" t="s">
        <v>1884</v>
      </c>
      <c r="C943" s="4" t="s">
        <v>59</v>
      </c>
      <c r="D943" s="4" t="s">
        <v>1527</v>
      </c>
      <c r="E943" s="4">
        <v>2.0</v>
      </c>
      <c r="F943" s="5"/>
      <c r="G943" s="5">
        <v>0.0</v>
      </c>
      <c r="H943" s="6"/>
      <c r="I943" s="4">
        <v>1.0</v>
      </c>
      <c r="J943" s="4">
        <v>10.0</v>
      </c>
      <c r="K943" s="5">
        <v>2.0</v>
      </c>
      <c r="L943" s="5">
        <v>20.0</v>
      </c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0" customHeight="1">
      <c r="A944" s="4" t="s">
        <v>1885</v>
      </c>
      <c r="B944" s="4" t="s">
        <v>1886</v>
      </c>
      <c r="C944" s="4" t="s">
        <v>59</v>
      </c>
      <c r="D944" s="4" t="s">
        <v>1527</v>
      </c>
      <c r="E944" s="4">
        <v>0.0</v>
      </c>
      <c r="F944" s="5"/>
      <c r="G944" s="5">
        <v>0.0</v>
      </c>
      <c r="H944" s="6"/>
      <c r="I944" s="4">
        <v>1.0</v>
      </c>
      <c r="J944" s="4">
        <v>10.0</v>
      </c>
      <c r="K944" s="5">
        <v>0.0</v>
      </c>
      <c r="L944" s="5">
        <v>0.0</v>
      </c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0" customHeight="1">
      <c r="A945" s="4" t="s">
        <v>1887</v>
      </c>
      <c r="B945" s="4" t="s">
        <v>1888</v>
      </c>
      <c r="C945" s="4" t="s">
        <v>59</v>
      </c>
      <c r="D945" s="4" t="s">
        <v>1527</v>
      </c>
      <c r="E945" s="4">
        <v>0.0</v>
      </c>
      <c r="F945" s="5"/>
      <c r="G945" s="5">
        <v>0.0</v>
      </c>
      <c r="H945" s="6"/>
      <c r="I945" s="4">
        <v>1.0</v>
      </c>
      <c r="J945" s="4">
        <v>10.0</v>
      </c>
      <c r="K945" s="5">
        <v>0.0</v>
      </c>
      <c r="L945" s="5">
        <v>0.0</v>
      </c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0" customHeight="1">
      <c r="A946" s="4" t="s">
        <v>1889</v>
      </c>
      <c r="B946" s="4" t="s">
        <v>1890</v>
      </c>
      <c r="C946" s="4" t="s">
        <v>59</v>
      </c>
      <c r="D946" s="4" t="s">
        <v>1527</v>
      </c>
      <c r="E946" s="4">
        <v>3.0</v>
      </c>
      <c r="F946" s="5"/>
      <c r="G946" s="5">
        <v>0.0</v>
      </c>
      <c r="H946" s="6"/>
      <c r="I946" s="4">
        <v>1.0</v>
      </c>
      <c r="J946" s="4">
        <v>10.0</v>
      </c>
      <c r="K946" s="5">
        <v>3.0</v>
      </c>
      <c r="L946" s="5">
        <v>30.0</v>
      </c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0" customHeight="1">
      <c r="A947" s="4" t="s">
        <v>1891</v>
      </c>
      <c r="B947" s="4" t="s">
        <v>1892</v>
      </c>
      <c r="C947" s="4" t="s">
        <v>59</v>
      </c>
      <c r="D947" s="4" t="s">
        <v>1527</v>
      </c>
      <c r="E947" s="4">
        <v>3.0</v>
      </c>
      <c r="F947" s="5"/>
      <c r="G947" s="5">
        <v>0.0</v>
      </c>
      <c r="H947" s="6"/>
      <c r="I947" s="4">
        <v>1.0</v>
      </c>
      <c r="J947" s="4">
        <v>10.0</v>
      </c>
      <c r="K947" s="5">
        <v>3.0</v>
      </c>
      <c r="L947" s="5">
        <v>30.0</v>
      </c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0" customHeight="1">
      <c r="A948" s="4" t="s">
        <v>1893</v>
      </c>
      <c r="B948" s="4" t="s">
        <v>1894</v>
      </c>
      <c r="C948" s="4" t="s">
        <v>59</v>
      </c>
      <c r="D948" s="4" t="s">
        <v>1527</v>
      </c>
      <c r="E948" s="4">
        <v>3.0</v>
      </c>
      <c r="F948" s="5"/>
      <c r="G948" s="5">
        <v>0.0</v>
      </c>
      <c r="H948" s="6"/>
      <c r="I948" s="4">
        <v>1.0</v>
      </c>
      <c r="J948" s="4">
        <v>10.0</v>
      </c>
      <c r="K948" s="5">
        <v>3.0</v>
      </c>
      <c r="L948" s="5">
        <v>30.0</v>
      </c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0" customHeight="1">
      <c r="A949" s="4" t="s">
        <v>1895</v>
      </c>
      <c r="B949" s="4" t="s">
        <v>1896</v>
      </c>
      <c r="C949" s="4" t="s">
        <v>59</v>
      </c>
      <c r="D949" s="4" t="s">
        <v>1527</v>
      </c>
      <c r="E949" s="4">
        <v>0.0</v>
      </c>
      <c r="F949" s="5"/>
      <c r="G949" s="5">
        <v>0.0</v>
      </c>
      <c r="H949" s="6"/>
      <c r="I949" s="4">
        <v>1.0</v>
      </c>
      <c r="J949" s="4">
        <v>10.0</v>
      </c>
      <c r="K949" s="5">
        <v>0.0</v>
      </c>
      <c r="L949" s="5">
        <v>0.0</v>
      </c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0" customHeight="1">
      <c r="A950" s="4" t="s">
        <v>1897</v>
      </c>
      <c r="B950" s="4" t="s">
        <v>1898</v>
      </c>
      <c r="C950" s="4" t="s">
        <v>59</v>
      </c>
      <c r="D950" s="4" t="s">
        <v>1527</v>
      </c>
      <c r="E950" s="4">
        <v>2.0</v>
      </c>
      <c r="F950" s="5"/>
      <c r="G950" s="5">
        <v>0.0</v>
      </c>
      <c r="H950" s="6"/>
      <c r="I950" s="4">
        <v>1.0</v>
      </c>
      <c r="J950" s="4">
        <v>10.0</v>
      </c>
      <c r="K950" s="5">
        <v>2.0</v>
      </c>
      <c r="L950" s="5">
        <v>20.0</v>
      </c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0" customHeight="1">
      <c r="A951" s="4" t="s">
        <v>1899</v>
      </c>
      <c r="B951" s="4" t="s">
        <v>1900</v>
      </c>
      <c r="C951" s="4" t="s">
        <v>59</v>
      </c>
      <c r="D951" s="4" t="s">
        <v>1527</v>
      </c>
      <c r="E951" s="4">
        <v>12.0</v>
      </c>
      <c r="F951" s="5"/>
      <c r="G951" s="5">
        <v>0.0</v>
      </c>
      <c r="H951" s="6"/>
      <c r="I951" s="4">
        <v>1.0</v>
      </c>
      <c r="J951" s="4">
        <v>10.0</v>
      </c>
      <c r="K951" s="5">
        <v>12.0</v>
      </c>
      <c r="L951" s="5">
        <v>120.0</v>
      </c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0" customHeight="1">
      <c r="A952" s="4" t="s">
        <v>1901</v>
      </c>
      <c r="B952" s="4" t="s">
        <v>1902</v>
      </c>
      <c r="C952" s="4" t="s">
        <v>59</v>
      </c>
      <c r="D952" s="4" t="s">
        <v>1527</v>
      </c>
      <c r="E952" s="4">
        <v>5.0</v>
      </c>
      <c r="F952" s="5"/>
      <c r="G952" s="5">
        <v>0.0</v>
      </c>
      <c r="H952" s="6"/>
      <c r="I952" s="4">
        <v>1.0</v>
      </c>
      <c r="J952" s="4">
        <v>10.0</v>
      </c>
      <c r="K952" s="5">
        <v>5.0</v>
      </c>
      <c r="L952" s="5">
        <v>50.0</v>
      </c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0" customHeight="1">
      <c r="A953" s="4" t="s">
        <v>1903</v>
      </c>
      <c r="B953" s="4" t="s">
        <v>1904</v>
      </c>
      <c r="C953" s="4" t="s">
        <v>59</v>
      </c>
      <c r="D953" s="4" t="s">
        <v>1527</v>
      </c>
      <c r="E953" s="4">
        <v>4.0</v>
      </c>
      <c r="F953" s="5"/>
      <c r="G953" s="5">
        <v>0.0</v>
      </c>
      <c r="H953" s="6"/>
      <c r="I953" s="4">
        <v>1.0</v>
      </c>
      <c r="J953" s="4">
        <v>10.0</v>
      </c>
      <c r="K953" s="5">
        <v>4.0</v>
      </c>
      <c r="L953" s="5">
        <v>40.0</v>
      </c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0" customHeight="1">
      <c r="A954" s="4" t="s">
        <v>1905</v>
      </c>
      <c r="B954" s="4" t="s">
        <v>1906</v>
      </c>
      <c r="C954" s="4" t="s">
        <v>59</v>
      </c>
      <c r="D954" s="4" t="s">
        <v>1527</v>
      </c>
      <c r="E954" s="4">
        <v>10.0</v>
      </c>
      <c r="F954" s="5"/>
      <c r="G954" s="5">
        <v>0.0</v>
      </c>
      <c r="H954" s="6"/>
      <c r="I954" s="4">
        <v>1.0</v>
      </c>
      <c r="J954" s="4">
        <v>10.0</v>
      </c>
      <c r="K954" s="5">
        <v>10.0</v>
      </c>
      <c r="L954" s="5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0" customHeight="1">
      <c r="A955" s="4" t="s">
        <v>1907</v>
      </c>
      <c r="B955" s="4" t="s">
        <v>1908</v>
      </c>
      <c r="C955" s="4" t="s">
        <v>59</v>
      </c>
      <c r="D955" s="4" t="s">
        <v>1527</v>
      </c>
      <c r="E955" s="4">
        <v>18.0</v>
      </c>
      <c r="F955" s="5"/>
      <c r="G955" s="5">
        <v>0.0</v>
      </c>
      <c r="H955" s="6"/>
      <c r="I955" s="4">
        <v>1.0</v>
      </c>
      <c r="J955" s="4">
        <v>10.0</v>
      </c>
      <c r="K955" s="5">
        <v>18.0</v>
      </c>
      <c r="L955" s="5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0" customHeight="1">
      <c r="A956" s="4" t="s">
        <v>1909</v>
      </c>
      <c r="B956" s="4" t="s">
        <v>1910</v>
      </c>
      <c r="C956" s="4" t="s">
        <v>1911</v>
      </c>
      <c r="D956" s="4" t="s">
        <v>188</v>
      </c>
      <c r="E956" s="4"/>
      <c r="F956" s="5"/>
      <c r="G956" s="5"/>
      <c r="H956" s="6"/>
      <c r="I956" s="4">
        <v>350.0</v>
      </c>
      <c r="J956" s="4">
        <v>500.0</v>
      </c>
      <c r="K956" s="5"/>
      <c r="L956" s="5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0" customHeight="1">
      <c r="A957" s="4" t="s">
        <v>1912</v>
      </c>
      <c r="B957" s="4" t="s">
        <v>1913</v>
      </c>
      <c r="C957" s="4" t="s">
        <v>1911</v>
      </c>
      <c r="D957" s="4" t="s">
        <v>188</v>
      </c>
      <c r="E957" s="4"/>
      <c r="F957" s="5"/>
      <c r="G957" s="5"/>
      <c r="H957" s="6"/>
      <c r="I957" s="4">
        <v>125.0</v>
      </c>
      <c r="J957" s="4">
        <v>180.0</v>
      </c>
      <c r="K957" s="5"/>
      <c r="L957" s="5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0" customHeight="1">
      <c r="A958" s="4" t="s">
        <v>1914</v>
      </c>
      <c r="B958" s="4" t="s">
        <v>1915</v>
      </c>
      <c r="C958" s="4" t="s">
        <v>1911</v>
      </c>
      <c r="D958" s="4" t="s">
        <v>188</v>
      </c>
      <c r="E958" s="4"/>
      <c r="F958" s="5"/>
      <c r="G958" s="5"/>
      <c r="H958" s="6"/>
      <c r="I958" s="4">
        <v>134.0</v>
      </c>
      <c r="J958" s="4">
        <v>200.0</v>
      </c>
      <c r="K958" s="5"/>
      <c r="L958" s="5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0" customHeight="1">
      <c r="A959" s="4" t="s">
        <v>1916</v>
      </c>
      <c r="B959" s="4" t="s">
        <v>1917</v>
      </c>
      <c r="C959" s="4" t="s">
        <v>1911</v>
      </c>
      <c r="D959" s="4" t="s">
        <v>188</v>
      </c>
      <c r="E959" s="4"/>
      <c r="F959" s="5"/>
      <c r="G959" s="5"/>
      <c r="H959" s="6"/>
      <c r="I959" s="4">
        <v>134.0</v>
      </c>
      <c r="J959" s="4">
        <v>200.0</v>
      </c>
      <c r="K959" s="5"/>
      <c r="L959" s="5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0" customHeight="1">
      <c r="A960" s="4" t="s">
        <v>1918</v>
      </c>
      <c r="B960" s="4" t="s">
        <v>1919</v>
      </c>
      <c r="C960" s="4" t="s">
        <v>1911</v>
      </c>
      <c r="D960" s="4" t="s">
        <v>188</v>
      </c>
      <c r="E960" s="4"/>
      <c r="F960" s="5"/>
      <c r="G960" s="5"/>
      <c r="H960" s="6"/>
      <c r="I960" s="4">
        <v>134.0</v>
      </c>
      <c r="J960" s="4">
        <v>200.0</v>
      </c>
      <c r="K960" s="5"/>
      <c r="L960" s="5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0" customHeight="1">
      <c r="A961" s="4" t="s">
        <v>1920</v>
      </c>
      <c r="B961" s="4" t="s">
        <v>1921</v>
      </c>
      <c r="C961" s="4" t="s">
        <v>1911</v>
      </c>
      <c r="D961" s="4" t="s">
        <v>188</v>
      </c>
      <c r="E961" s="4"/>
      <c r="F961" s="5"/>
      <c r="G961" s="5"/>
      <c r="H961" s="6"/>
      <c r="I961" s="4">
        <v>134.0</v>
      </c>
      <c r="J961" s="4">
        <v>200.0</v>
      </c>
      <c r="K961" s="5"/>
      <c r="L961" s="5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0" customHeight="1">
      <c r="A962" s="4" t="s">
        <v>1922</v>
      </c>
      <c r="B962" s="4" t="s">
        <v>1923</v>
      </c>
      <c r="C962" s="4" t="s">
        <v>1911</v>
      </c>
      <c r="D962" s="4" t="s">
        <v>188</v>
      </c>
      <c r="E962" s="4"/>
      <c r="F962" s="5"/>
      <c r="G962" s="5"/>
      <c r="H962" s="6"/>
      <c r="I962" s="4">
        <v>413.0</v>
      </c>
      <c r="J962" s="4">
        <v>600.0</v>
      </c>
      <c r="K962" s="5"/>
      <c r="L962" s="5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0" customHeight="1">
      <c r="A963" s="4" t="s">
        <v>1924</v>
      </c>
      <c r="B963" s="4" t="s">
        <v>1925</v>
      </c>
      <c r="C963" s="4" t="s">
        <v>1911</v>
      </c>
      <c r="D963" s="4" t="s">
        <v>188</v>
      </c>
      <c r="E963" s="4"/>
      <c r="F963" s="5"/>
      <c r="G963" s="5"/>
      <c r="H963" s="6"/>
      <c r="I963" s="4">
        <v>413.0</v>
      </c>
      <c r="J963" s="4">
        <v>600.0</v>
      </c>
      <c r="K963" s="5"/>
      <c r="L963" s="5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0" customHeight="1">
      <c r="A964" s="4" t="s">
        <v>1926</v>
      </c>
      <c r="B964" s="4" t="s">
        <v>1927</v>
      </c>
      <c r="C964" s="4" t="s">
        <v>1911</v>
      </c>
      <c r="D964" s="4" t="s">
        <v>188</v>
      </c>
      <c r="E964" s="4"/>
      <c r="F964" s="5"/>
      <c r="G964" s="5"/>
      <c r="H964" s="6"/>
      <c r="I964" s="4">
        <v>413.0</v>
      </c>
      <c r="J964" s="4">
        <v>600.0</v>
      </c>
      <c r="K964" s="5"/>
      <c r="L964" s="5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0" customHeight="1">
      <c r="A965" s="4" t="s">
        <v>1928</v>
      </c>
      <c r="B965" s="4" t="s">
        <v>1929</v>
      </c>
      <c r="C965" s="4" t="s">
        <v>1911</v>
      </c>
      <c r="D965" s="4" t="s">
        <v>63</v>
      </c>
      <c r="E965" s="4"/>
      <c r="F965" s="5"/>
      <c r="G965" s="5"/>
      <c r="H965" s="6"/>
      <c r="I965" s="4">
        <v>603.0</v>
      </c>
      <c r="J965" s="4">
        <v>860.0</v>
      </c>
      <c r="K965" s="5"/>
      <c r="L965" s="5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0" customHeight="1">
      <c r="A966" s="4" t="s">
        <v>1930</v>
      </c>
      <c r="B966" s="4" t="s">
        <v>1931</v>
      </c>
      <c r="C966" s="4" t="s">
        <v>1911</v>
      </c>
      <c r="D966" s="4" t="s">
        <v>63</v>
      </c>
      <c r="E966" s="4"/>
      <c r="F966" s="5"/>
      <c r="G966" s="5"/>
      <c r="H966" s="6"/>
      <c r="I966" s="4">
        <v>603.0</v>
      </c>
      <c r="J966" s="4">
        <v>860.0</v>
      </c>
      <c r="K966" s="5"/>
      <c r="L966" s="5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0" customHeight="1">
      <c r="A967" s="4" t="s">
        <v>1932</v>
      </c>
      <c r="B967" s="4" t="s">
        <v>1933</v>
      </c>
      <c r="C967" s="4" t="s">
        <v>1911</v>
      </c>
      <c r="D967" s="4" t="s">
        <v>63</v>
      </c>
      <c r="E967" s="4"/>
      <c r="F967" s="5"/>
      <c r="G967" s="5"/>
      <c r="H967" s="6"/>
      <c r="I967" s="4">
        <v>603.0</v>
      </c>
      <c r="J967" s="4">
        <v>860.0</v>
      </c>
      <c r="K967" s="5"/>
      <c r="L967" s="5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0" customHeight="1">
      <c r="A968" s="4" t="s">
        <v>1934</v>
      </c>
      <c r="B968" s="4" t="s">
        <v>1935</v>
      </c>
      <c r="C968" s="4" t="s">
        <v>1911</v>
      </c>
      <c r="D968" s="4" t="s">
        <v>63</v>
      </c>
      <c r="E968" s="4"/>
      <c r="F968" s="5"/>
      <c r="G968" s="5"/>
      <c r="H968" s="6"/>
      <c r="I968" s="4">
        <v>603.0</v>
      </c>
      <c r="J968" s="4">
        <v>860.0</v>
      </c>
      <c r="K968" s="5"/>
      <c r="L968" s="5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0" customHeight="1">
      <c r="A969" s="4" t="s">
        <v>1936</v>
      </c>
      <c r="B969" s="4" t="s">
        <v>1937</v>
      </c>
      <c r="C969" s="4" t="s">
        <v>1911</v>
      </c>
      <c r="D969" s="4" t="s">
        <v>63</v>
      </c>
      <c r="E969" s="4"/>
      <c r="F969" s="5"/>
      <c r="G969" s="5"/>
      <c r="H969" s="6"/>
      <c r="I969" s="4">
        <v>603.0</v>
      </c>
      <c r="J969" s="4">
        <v>860.0</v>
      </c>
      <c r="K969" s="5"/>
      <c r="L969" s="5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0" customHeight="1">
      <c r="A970" s="4" t="s">
        <v>1938</v>
      </c>
      <c r="B970" s="4" t="s">
        <v>1939</v>
      </c>
      <c r="C970" s="4" t="s">
        <v>1911</v>
      </c>
      <c r="D970" s="4" t="s">
        <v>63</v>
      </c>
      <c r="E970" s="4"/>
      <c r="F970" s="5"/>
      <c r="G970" s="5"/>
      <c r="H970" s="6"/>
      <c r="I970" s="4">
        <v>603.0</v>
      </c>
      <c r="J970" s="4">
        <v>860.0</v>
      </c>
      <c r="K970" s="5"/>
      <c r="L970" s="5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0" customHeight="1">
      <c r="A971" s="4" t="s">
        <v>1940</v>
      </c>
      <c r="B971" s="4" t="s">
        <v>1941</v>
      </c>
      <c r="C971" s="4" t="s">
        <v>1911</v>
      </c>
      <c r="D971" s="4" t="s">
        <v>63</v>
      </c>
      <c r="E971" s="4"/>
      <c r="F971" s="5"/>
      <c r="G971" s="5"/>
      <c r="H971" s="6"/>
      <c r="I971" s="4">
        <v>603.0</v>
      </c>
      <c r="J971" s="4">
        <v>860.0</v>
      </c>
      <c r="K971" s="5"/>
      <c r="L971" s="5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0" customHeight="1">
      <c r="A972" s="4" t="s">
        <v>1942</v>
      </c>
      <c r="B972" s="4" t="s">
        <v>1943</v>
      </c>
      <c r="C972" s="4" t="s">
        <v>1911</v>
      </c>
      <c r="D972" s="4" t="s">
        <v>63</v>
      </c>
      <c r="E972" s="4"/>
      <c r="F972" s="5"/>
      <c r="G972" s="5"/>
      <c r="H972" s="6"/>
      <c r="I972" s="4">
        <v>603.0</v>
      </c>
      <c r="J972" s="4">
        <v>860.0</v>
      </c>
      <c r="K972" s="5"/>
      <c r="L972" s="5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0" customHeight="1">
      <c r="A973" s="4" t="s">
        <v>1944</v>
      </c>
      <c r="B973" s="4" t="s">
        <v>1945</v>
      </c>
      <c r="C973" s="4" t="s">
        <v>1911</v>
      </c>
      <c r="D973" s="4" t="s">
        <v>63</v>
      </c>
      <c r="E973" s="4"/>
      <c r="F973" s="5"/>
      <c r="G973" s="5"/>
      <c r="H973" s="6"/>
      <c r="I973" s="4">
        <v>603.0</v>
      </c>
      <c r="J973" s="4">
        <v>860.0</v>
      </c>
      <c r="K973" s="5"/>
      <c r="L973" s="5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0" customHeight="1">
      <c r="A974" s="4" t="s">
        <v>1946</v>
      </c>
      <c r="B974" s="4" t="s">
        <v>1947</v>
      </c>
      <c r="C974" s="4" t="s">
        <v>1911</v>
      </c>
      <c r="D974" s="4" t="s">
        <v>63</v>
      </c>
      <c r="E974" s="4"/>
      <c r="F974" s="5"/>
      <c r="G974" s="5"/>
      <c r="H974" s="6"/>
      <c r="I974" s="4">
        <v>603.0</v>
      </c>
      <c r="J974" s="4">
        <v>860.0</v>
      </c>
      <c r="K974" s="5"/>
      <c r="L974" s="5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0" customHeight="1">
      <c r="A975" s="4" t="s">
        <v>1948</v>
      </c>
      <c r="B975" s="4" t="s">
        <v>1949</v>
      </c>
      <c r="C975" s="4" t="s">
        <v>1911</v>
      </c>
      <c r="D975" s="4" t="s">
        <v>63</v>
      </c>
      <c r="E975" s="4"/>
      <c r="F975" s="5"/>
      <c r="G975" s="5"/>
      <c r="H975" s="6"/>
      <c r="I975" s="4">
        <v>603.0</v>
      </c>
      <c r="J975" s="4">
        <v>860.0</v>
      </c>
      <c r="K975" s="5"/>
      <c r="L975" s="5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0" customHeight="1">
      <c r="A976" s="4" t="s">
        <v>1950</v>
      </c>
      <c r="B976" s="4" t="s">
        <v>1951</v>
      </c>
      <c r="C976" s="4" t="s">
        <v>1911</v>
      </c>
      <c r="D976" s="4" t="s">
        <v>63</v>
      </c>
      <c r="E976" s="4"/>
      <c r="F976" s="5"/>
      <c r="G976" s="5"/>
      <c r="H976" s="6"/>
      <c r="I976" s="4">
        <v>603.0</v>
      </c>
      <c r="J976" s="4">
        <v>860.0</v>
      </c>
      <c r="K976" s="5"/>
      <c r="L976" s="5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0" customHeight="1">
      <c r="A977" s="4" t="s">
        <v>1952</v>
      </c>
      <c r="B977" s="4" t="s">
        <v>1953</v>
      </c>
      <c r="C977" s="4" t="s">
        <v>1911</v>
      </c>
      <c r="D977" s="4" t="s">
        <v>63</v>
      </c>
      <c r="E977" s="4"/>
      <c r="F977" s="5"/>
      <c r="G977" s="5"/>
      <c r="H977" s="6"/>
      <c r="I977" s="4">
        <v>603.0</v>
      </c>
      <c r="J977" s="4">
        <v>860.0</v>
      </c>
      <c r="K977" s="5"/>
      <c r="L977" s="5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0" customHeight="1">
      <c r="A978" s="4" t="s">
        <v>1954</v>
      </c>
      <c r="B978" s="4" t="s">
        <v>1955</v>
      </c>
      <c r="C978" s="4" t="s">
        <v>1911</v>
      </c>
      <c r="D978" s="4" t="s">
        <v>63</v>
      </c>
      <c r="E978" s="4"/>
      <c r="F978" s="5"/>
      <c r="G978" s="5"/>
      <c r="H978" s="6"/>
      <c r="I978" s="4">
        <v>603.0</v>
      </c>
      <c r="J978" s="4">
        <v>860.0</v>
      </c>
      <c r="K978" s="5"/>
      <c r="L978" s="5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0" customHeight="1">
      <c r="A979" s="4" t="s">
        <v>1956</v>
      </c>
      <c r="B979" s="4" t="s">
        <v>1957</v>
      </c>
      <c r="C979" s="4" t="s">
        <v>1911</v>
      </c>
      <c r="D979" s="4" t="s">
        <v>63</v>
      </c>
      <c r="E979" s="4"/>
      <c r="F979" s="5"/>
      <c r="G979" s="5"/>
      <c r="H979" s="6"/>
      <c r="I979" s="4">
        <v>303.0</v>
      </c>
      <c r="J979" s="4">
        <v>440.0</v>
      </c>
      <c r="K979" s="5"/>
      <c r="L979" s="5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0" customHeight="1">
      <c r="A980" s="4" t="s">
        <v>1958</v>
      </c>
      <c r="B980" s="4" t="s">
        <v>1959</v>
      </c>
      <c r="C980" s="4" t="s">
        <v>1911</v>
      </c>
      <c r="D980" s="4" t="s">
        <v>63</v>
      </c>
      <c r="E980" s="4"/>
      <c r="F980" s="5"/>
      <c r="G980" s="5"/>
      <c r="H980" s="6"/>
      <c r="I980" s="4">
        <v>303.0</v>
      </c>
      <c r="J980" s="4">
        <v>440.0</v>
      </c>
      <c r="K980" s="5"/>
      <c r="L980" s="5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0" customHeight="1">
      <c r="A981" s="4" t="s">
        <v>1960</v>
      </c>
      <c r="B981" s="4" t="s">
        <v>1961</v>
      </c>
      <c r="C981" s="4" t="s">
        <v>1911</v>
      </c>
      <c r="D981" s="4" t="s">
        <v>63</v>
      </c>
      <c r="E981" s="4"/>
      <c r="F981" s="5"/>
      <c r="G981" s="5"/>
      <c r="H981" s="6"/>
      <c r="I981" s="4">
        <v>303.0</v>
      </c>
      <c r="J981" s="4">
        <v>440.0</v>
      </c>
      <c r="K981" s="5"/>
      <c r="L981" s="5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0" customHeight="1">
      <c r="A982" s="4" t="s">
        <v>1962</v>
      </c>
      <c r="B982" s="4" t="s">
        <v>1963</v>
      </c>
      <c r="C982" s="4" t="s">
        <v>1911</v>
      </c>
      <c r="D982" s="4" t="s">
        <v>63</v>
      </c>
      <c r="E982" s="4"/>
      <c r="F982" s="5"/>
      <c r="G982" s="5"/>
      <c r="H982" s="6"/>
      <c r="I982" s="4">
        <v>303.0</v>
      </c>
      <c r="J982" s="4">
        <v>440.0</v>
      </c>
      <c r="K982" s="5"/>
      <c r="L982" s="5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0" customHeight="1">
      <c r="A983" s="4" t="s">
        <v>1964</v>
      </c>
      <c r="B983" s="4" t="s">
        <v>1965</v>
      </c>
      <c r="C983" s="4" t="s">
        <v>1911</v>
      </c>
      <c r="D983" s="4" t="s">
        <v>63</v>
      </c>
      <c r="E983" s="4"/>
      <c r="F983" s="5"/>
      <c r="G983" s="5"/>
      <c r="H983" s="6"/>
      <c r="I983" s="4">
        <v>303.0</v>
      </c>
      <c r="J983" s="4">
        <v>440.0</v>
      </c>
      <c r="K983" s="5"/>
      <c r="L983" s="5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0" customHeight="1">
      <c r="A984" s="4" t="s">
        <v>1966</v>
      </c>
      <c r="B984" s="4" t="s">
        <v>1967</v>
      </c>
      <c r="C984" s="4" t="s">
        <v>1911</v>
      </c>
      <c r="D984" s="4" t="s">
        <v>63</v>
      </c>
      <c r="E984" s="4"/>
      <c r="F984" s="5"/>
      <c r="G984" s="5"/>
      <c r="H984" s="6"/>
      <c r="I984" s="4">
        <v>303.0</v>
      </c>
      <c r="J984" s="4">
        <v>440.0</v>
      </c>
      <c r="K984" s="5"/>
      <c r="L984" s="5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0" customHeight="1">
      <c r="A985" s="4" t="s">
        <v>1968</v>
      </c>
      <c r="B985" s="4" t="s">
        <v>1969</v>
      </c>
      <c r="C985" s="4" t="s">
        <v>1911</v>
      </c>
      <c r="D985" s="4" t="s">
        <v>63</v>
      </c>
      <c r="E985" s="4"/>
      <c r="F985" s="5"/>
      <c r="G985" s="5"/>
      <c r="H985" s="6"/>
      <c r="I985" s="4">
        <v>303.0</v>
      </c>
      <c r="J985" s="4">
        <v>440.0</v>
      </c>
      <c r="K985" s="5"/>
      <c r="L985" s="5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0" customHeight="1">
      <c r="A986" s="4" t="s">
        <v>1970</v>
      </c>
      <c r="B986" s="4" t="s">
        <v>1971</v>
      </c>
      <c r="C986" s="4" t="s">
        <v>1911</v>
      </c>
      <c r="D986" s="4" t="s">
        <v>63</v>
      </c>
      <c r="E986" s="4"/>
      <c r="F986" s="5"/>
      <c r="G986" s="5"/>
      <c r="H986" s="6"/>
      <c r="I986" s="4">
        <v>303.0</v>
      </c>
      <c r="J986" s="4">
        <v>440.0</v>
      </c>
      <c r="K986" s="5"/>
      <c r="L986" s="5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0" customHeight="1">
      <c r="A987" s="4" t="s">
        <v>1972</v>
      </c>
      <c r="B987" s="4" t="s">
        <v>1973</v>
      </c>
      <c r="C987" s="4" t="s">
        <v>1911</v>
      </c>
      <c r="D987" s="4" t="s">
        <v>63</v>
      </c>
      <c r="E987" s="4"/>
      <c r="F987" s="5"/>
      <c r="G987" s="5"/>
      <c r="H987" s="6"/>
      <c r="I987" s="4">
        <v>303.0</v>
      </c>
      <c r="J987" s="4">
        <v>440.0</v>
      </c>
      <c r="K987" s="5"/>
      <c r="L987" s="5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0" customHeight="1">
      <c r="A988" s="4" t="s">
        <v>1974</v>
      </c>
      <c r="B988" s="4" t="s">
        <v>1975</v>
      </c>
      <c r="C988" s="4" t="s">
        <v>1911</v>
      </c>
      <c r="D988" s="4" t="s">
        <v>63</v>
      </c>
      <c r="E988" s="4"/>
      <c r="F988" s="5"/>
      <c r="G988" s="5"/>
      <c r="H988" s="6"/>
      <c r="I988" s="4">
        <v>303.0</v>
      </c>
      <c r="J988" s="4">
        <v>440.0</v>
      </c>
      <c r="K988" s="5"/>
      <c r="L988" s="5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0" customHeight="1">
      <c r="A989" s="4" t="s">
        <v>1976</v>
      </c>
      <c r="B989" s="4" t="s">
        <v>1977</v>
      </c>
      <c r="C989" s="4" t="s">
        <v>1911</v>
      </c>
      <c r="D989" s="4" t="s">
        <v>63</v>
      </c>
      <c r="E989" s="4"/>
      <c r="F989" s="5"/>
      <c r="G989" s="5"/>
      <c r="H989" s="6"/>
      <c r="I989" s="4">
        <v>559.0</v>
      </c>
      <c r="J989" s="4">
        <v>800.0</v>
      </c>
      <c r="K989" s="5"/>
      <c r="L989" s="5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0" customHeight="1">
      <c r="A990" s="4" t="s">
        <v>1978</v>
      </c>
      <c r="B990" s="4" t="s">
        <v>1979</v>
      </c>
      <c r="C990" s="4" t="s">
        <v>1911</v>
      </c>
      <c r="D990" s="4" t="s">
        <v>63</v>
      </c>
      <c r="E990" s="4"/>
      <c r="F990" s="5"/>
      <c r="G990" s="5"/>
      <c r="H990" s="6"/>
      <c r="I990" s="4">
        <v>328.0</v>
      </c>
      <c r="J990" s="4">
        <v>460.0</v>
      </c>
      <c r="K990" s="5"/>
      <c r="L990" s="5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0" customHeight="1">
      <c r="A991" s="4" t="s">
        <v>1980</v>
      </c>
      <c r="B991" s="4" t="s">
        <v>1981</v>
      </c>
      <c r="C991" s="4" t="s">
        <v>1911</v>
      </c>
      <c r="D991" s="4" t="s">
        <v>63</v>
      </c>
      <c r="E991" s="4"/>
      <c r="F991" s="5"/>
      <c r="G991" s="5"/>
      <c r="H991" s="6"/>
      <c r="I991" s="4">
        <v>343.0</v>
      </c>
      <c r="J991" s="4">
        <v>500.0</v>
      </c>
      <c r="K991" s="5"/>
      <c r="L991" s="5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0" customHeight="1">
      <c r="A992" s="4" t="s">
        <v>1982</v>
      </c>
      <c r="B992" s="4" t="s">
        <v>1983</v>
      </c>
      <c r="C992" s="4" t="s">
        <v>1984</v>
      </c>
      <c r="D992" s="4" t="s">
        <v>1797</v>
      </c>
      <c r="E992" s="4">
        <v>6.0</v>
      </c>
      <c r="F992" s="5"/>
      <c r="G992" s="5">
        <v>0.0</v>
      </c>
      <c r="H992" s="6"/>
      <c r="I992" s="4">
        <v>810.0</v>
      </c>
      <c r="J992" s="4">
        <v>1250.0</v>
      </c>
      <c r="K992" s="5">
        <v>4860.0</v>
      </c>
      <c r="L992" s="5">
        <v>7500.0</v>
      </c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0" customHeight="1">
      <c r="A993" s="4" t="s">
        <v>1985</v>
      </c>
      <c r="B993" s="4" t="s">
        <v>1986</v>
      </c>
      <c r="C993" s="4" t="s">
        <v>1984</v>
      </c>
      <c r="D993" s="4" t="s">
        <v>1797</v>
      </c>
      <c r="E993" s="4">
        <v>12.0</v>
      </c>
      <c r="F993" s="5"/>
      <c r="G993" s="5">
        <v>0.0</v>
      </c>
      <c r="H993" s="6"/>
      <c r="I993" s="4">
        <v>702.5</v>
      </c>
      <c r="J993" s="4">
        <v>1100.0</v>
      </c>
      <c r="K993" s="5">
        <v>8430.0</v>
      </c>
      <c r="L993" s="5">
        <v>13200.0</v>
      </c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0" customHeight="1">
      <c r="A994" s="4" t="s">
        <v>1987</v>
      </c>
      <c r="B994" s="4" t="s">
        <v>1988</v>
      </c>
      <c r="C994" s="4" t="s">
        <v>1984</v>
      </c>
      <c r="D994" s="4" t="s">
        <v>1797</v>
      </c>
      <c r="E994" s="4">
        <v>5.0</v>
      </c>
      <c r="F994" s="5"/>
      <c r="G994" s="5">
        <v>0.0</v>
      </c>
      <c r="H994" s="6"/>
      <c r="I994" s="4">
        <v>702.5</v>
      </c>
      <c r="J994" s="4">
        <v>1100.0</v>
      </c>
      <c r="K994" s="5">
        <v>3512.5</v>
      </c>
      <c r="L994" s="5">
        <v>5500.0</v>
      </c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0" customHeight="1">
      <c r="A995" s="4" t="s">
        <v>1989</v>
      </c>
      <c r="B995" s="4" t="s">
        <v>1990</v>
      </c>
      <c r="C995" s="4" t="s">
        <v>1984</v>
      </c>
      <c r="D995" s="4" t="s">
        <v>1797</v>
      </c>
      <c r="E995" s="4">
        <v>4.0</v>
      </c>
      <c r="F995" s="5"/>
      <c r="G995" s="5">
        <v>0.0</v>
      </c>
      <c r="H995" s="6"/>
      <c r="I995" s="4">
        <v>702.5</v>
      </c>
      <c r="J995" s="4">
        <v>1100.0</v>
      </c>
      <c r="K995" s="5">
        <v>2810.0</v>
      </c>
      <c r="L995" s="5">
        <v>4400.0</v>
      </c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0" customHeight="1">
      <c r="A996" s="4" t="s">
        <v>1991</v>
      </c>
      <c r="B996" s="4" t="s">
        <v>1992</v>
      </c>
      <c r="C996" s="4" t="s">
        <v>1984</v>
      </c>
      <c r="D996" s="4" t="s">
        <v>1797</v>
      </c>
      <c r="E996" s="4">
        <v>4.0</v>
      </c>
      <c r="F996" s="5"/>
      <c r="G996" s="5">
        <v>0.0</v>
      </c>
      <c r="H996" s="6"/>
      <c r="I996" s="4">
        <v>1460.0</v>
      </c>
      <c r="J996" s="4">
        <v>2250.0</v>
      </c>
      <c r="K996" s="5">
        <v>5840.0</v>
      </c>
      <c r="L996" s="5">
        <v>9000.0</v>
      </c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0" customHeight="1">
      <c r="A997" s="4" t="s">
        <v>1993</v>
      </c>
      <c r="B997" s="4" t="s">
        <v>1994</v>
      </c>
      <c r="C997" s="4" t="s">
        <v>1984</v>
      </c>
      <c r="D997" s="4" t="s">
        <v>1797</v>
      </c>
      <c r="E997" s="4">
        <v>2.0</v>
      </c>
      <c r="F997" s="5"/>
      <c r="G997" s="5">
        <v>0.0</v>
      </c>
      <c r="H997" s="6"/>
      <c r="I997" s="4">
        <v>1920.0</v>
      </c>
      <c r="J997" s="4">
        <v>2950.0</v>
      </c>
      <c r="K997" s="5">
        <v>3840.0</v>
      </c>
      <c r="L997" s="5">
        <v>5900.0</v>
      </c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0" customHeight="1">
      <c r="A998" s="4" t="s">
        <v>1995</v>
      </c>
      <c r="B998" s="4" t="s">
        <v>1996</v>
      </c>
      <c r="C998" s="4" t="s">
        <v>1984</v>
      </c>
      <c r="D998" s="4" t="s">
        <v>1797</v>
      </c>
      <c r="E998" s="4">
        <v>0.0</v>
      </c>
      <c r="F998" s="5"/>
      <c r="G998" s="5">
        <v>0.0</v>
      </c>
      <c r="H998" s="6"/>
      <c r="I998" s="4">
        <v>1920.0</v>
      </c>
      <c r="J998" s="4">
        <v>2950.0</v>
      </c>
      <c r="K998" s="5">
        <v>0.0</v>
      </c>
      <c r="L998" s="5">
        <v>0.0</v>
      </c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0" customHeight="1">
      <c r="A999" s="4" t="s">
        <v>1997</v>
      </c>
      <c r="B999" s="4" t="s">
        <v>1998</v>
      </c>
      <c r="C999" s="4" t="s">
        <v>1984</v>
      </c>
      <c r="D999" s="4" t="s">
        <v>1797</v>
      </c>
      <c r="E999" s="4">
        <v>6.0</v>
      </c>
      <c r="F999" s="5"/>
      <c r="G999" s="5">
        <v>0.0</v>
      </c>
      <c r="H999" s="6"/>
      <c r="I999" s="4">
        <v>1920.0</v>
      </c>
      <c r="J999" s="4">
        <v>2950.0</v>
      </c>
      <c r="K999" s="5">
        <v>11520.0</v>
      </c>
      <c r="L999" s="5">
        <v>17700.0</v>
      </c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0" customHeight="1">
      <c r="A1000" s="4" t="s">
        <v>1999</v>
      </c>
      <c r="B1000" s="4" t="s">
        <v>2000</v>
      </c>
      <c r="C1000" s="4" t="s">
        <v>1984</v>
      </c>
      <c r="D1000" s="4" t="s">
        <v>1797</v>
      </c>
      <c r="E1000" s="4">
        <v>6.0</v>
      </c>
      <c r="F1000" s="5"/>
      <c r="G1000" s="5">
        <v>0.0</v>
      </c>
      <c r="H1000" s="6"/>
      <c r="I1000" s="4">
        <v>1920.0</v>
      </c>
      <c r="J1000" s="4">
        <v>2950.0</v>
      </c>
      <c r="K1000" s="5">
        <v>11520.0</v>
      </c>
      <c r="L1000" s="5">
        <v>17700.0</v>
      </c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ht="15.0" customHeight="1">
      <c r="A1001" s="4" t="s">
        <v>2001</v>
      </c>
      <c r="B1001" s="4" t="s">
        <v>2002</v>
      </c>
      <c r="C1001" s="4" t="s">
        <v>1984</v>
      </c>
      <c r="D1001" s="4" t="s">
        <v>188</v>
      </c>
      <c r="E1001" s="4">
        <v>16.0</v>
      </c>
      <c r="F1001" s="5"/>
      <c r="G1001" s="5">
        <v>0.0</v>
      </c>
      <c r="H1001" s="6"/>
      <c r="I1001" s="4">
        <v>840.0</v>
      </c>
      <c r="J1001" s="4">
        <v>1300.0</v>
      </c>
      <c r="K1001" s="5">
        <v>13440.0</v>
      </c>
      <c r="L1001" s="5">
        <v>20800.0</v>
      </c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ht="15.0" customHeight="1">
      <c r="A1002" s="4" t="s">
        <v>2003</v>
      </c>
      <c r="B1002" s="4" t="s">
        <v>2004</v>
      </c>
      <c r="C1002" s="4" t="s">
        <v>1984</v>
      </c>
      <c r="D1002" s="4" t="s">
        <v>188</v>
      </c>
      <c r="E1002" s="4">
        <v>30.0</v>
      </c>
      <c r="F1002" s="5"/>
      <c r="G1002" s="5">
        <v>0.0</v>
      </c>
      <c r="H1002" s="6"/>
      <c r="I1002" s="4">
        <v>606.66</v>
      </c>
      <c r="J1002" s="4">
        <v>950.0</v>
      </c>
      <c r="K1002" s="5">
        <v>18199.8</v>
      </c>
      <c r="L1002" s="5">
        <v>28500.0</v>
      </c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ht="15.0" customHeight="1">
      <c r="A1003" s="4" t="s">
        <v>2005</v>
      </c>
      <c r="B1003" s="4" t="s">
        <v>2006</v>
      </c>
      <c r="C1003" s="4" t="s">
        <v>1984</v>
      </c>
      <c r="D1003" s="4" t="s">
        <v>188</v>
      </c>
      <c r="E1003" s="4">
        <v>14.0</v>
      </c>
      <c r="F1003" s="5"/>
      <c r="G1003" s="5">
        <v>0.0</v>
      </c>
      <c r="H1003" s="6"/>
      <c r="I1003" s="4">
        <v>925.0</v>
      </c>
      <c r="J1003" s="4">
        <v>1400.0</v>
      </c>
      <c r="K1003" s="5">
        <v>12950.0</v>
      </c>
      <c r="L1003" s="5">
        <v>19600.0</v>
      </c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 ht="15.0" customHeight="1">
      <c r="A1004" s="4" t="s">
        <v>2007</v>
      </c>
      <c r="B1004" s="4" t="s">
        <v>2008</v>
      </c>
      <c r="C1004" s="4" t="s">
        <v>1984</v>
      </c>
      <c r="D1004" s="4" t="s">
        <v>188</v>
      </c>
      <c r="E1004" s="4">
        <v>6.0</v>
      </c>
      <c r="F1004" s="5"/>
      <c r="G1004" s="5">
        <v>0.0</v>
      </c>
      <c r="H1004" s="6"/>
      <c r="I1004" s="4">
        <v>925.0</v>
      </c>
      <c r="J1004" s="4">
        <v>1400.0</v>
      </c>
      <c r="K1004" s="5">
        <v>5550.0</v>
      </c>
      <c r="L1004" s="5">
        <v>8400.0</v>
      </c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 ht="15.0" customHeight="1">
      <c r="A1005" s="4" t="s">
        <v>2009</v>
      </c>
      <c r="B1005" s="4" t="s">
        <v>2010</v>
      </c>
      <c r="C1005" s="4" t="s">
        <v>2011</v>
      </c>
      <c r="D1005" s="4" t="s">
        <v>188</v>
      </c>
      <c r="E1005" s="4"/>
      <c r="F1005" s="5"/>
      <c r="G1005" s="5"/>
      <c r="H1005" s="6"/>
      <c r="I1005" s="4">
        <v>796.67</v>
      </c>
      <c r="J1005" s="4">
        <v>1250.0</v>
      </c>
      <c r="K1005" s="5"/>
      <c r="L1005" s="5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ht="15.0" customHeight="1">
      <c r="A1006" s="4" t="s">
        <v>2012</v>
      </c>
      <c r="B1006" s="4" t="s">
        <v>2013</v>
      </c>
      <c r="C1006" s="4" t="s">
        <v>2011</v>
      </c>
      <c r="D1006" s="4" t="s">
        <v>188</v>
      </c>
      <c r="E1006" s="4"/>
      <c r="F1006" s="5"/>
      <c r="G1006" s="5"/>
      <c r="H1006" s="6"/>
      <c r="I1006" s="4">
        <v>434.58</v>
      </c>
      <c r="J1006" s="4">
        <v>650.0</v>
      </c>
      <c r="K1006" s="5"/>
      <c r="L1006" s="5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 ht="15.0" customHeight="1">
      <c r="A1007" s="4" t="s">
        <v>2014</v>
      </c>
      <c r="B1007" s="4" t="s">
        <v>2015</v>
      </c>
      <c r="C1007" s="4" t="s">
        <v>2011</v>
      </c>
      <c r="D1007" s="4" t="s">
        <v>188</v>
      </c>
      <c r="E1007" s="4"/>
      <c r="F1007" s="5"/>
      <c r="G1007" s="5"/>
      <c r="H1007" s="6"/>
      <c r="I1007" s="4">
        <v>434.58</v>
      </c>
      <c r="J1007" s="4">
        <v>650.0</v>
      </c>
      <c r="K1007" s="5"/>
      <c r="L1007" s="5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 ht="15.0" customHeight="1">
      <c r="A1008" s="4" t="s">
        <v>2016</v>
      </c>
      <c r="B1008" s="4" t="s">
        <v>2017</v>
      </c>
      <c r="C1008" s="4" t="s">
        <v>2011</v>
      </c>
      <c r="D1008" s="4" t="s">
        <v>188</v>
      </c>
      <c r="E1008" s="4"/>
      <c r="F1008" s="5"/>
      <c r="G1008" s="5"/>
      <c r="H1008" s="6"/>
      <c r="I1008" s="4">
        <v>1127.33</v>
      </c>
      <c r="J1008" s="4">
        <v>1750.0</v>
      </c>
      <c r="K1008" s="5"/>
      <c r="L1008" s="5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 ht="15.0" customHeight="1">
      <c r="A1009" s="4" t="s">
        <v>2018</v>
      </c>
      <c r="B1009" s="4" t="s">
        <v>2019</v>
      </c>
      <c r="C1009" s="4" t="s">
        <v>2011</v>
      </c>
      <c r="D1009" s="4" t="s">
        <v>188</v>
      </c>
      <c r="E1009" s="4"/>
      <c r="F1009" s="5"/>
      <c r="G1009" s="5"/>
      <c r="H1009" s="6"/>
      <c r="I1009" s="4">
        <v>932.0</v>
      </c>
      <c r="J1009" s="4">
        <v>1450.0</v>
      </c>
      <c r="K1009" s="5"/>
      <c r="L1009" s="5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 ht="15.0" customHeight="1">
      <c r="A1010" s="4" t="s">
        <v>2020</v>
      </c>
      <c r="B1010" s="4" t="s">
        <v>2021</v>
      </c>
      <c r="C1010" s="4" t="s">
        <v>2011</v>
      </c>
      <c r="D1010" s="4" t="s">
        <v>188</v>
      </c>
      <c r="E1010" s="4"/>
      <c r="F1010" s="5"/>
      <c r="G1010" s="5"/>
      <c r="H1010" s="6"/>
      <c r="I1010" s="4">
        <v>932.0</v>
      </c>
      <c r="J1010" s="4">
        <v>1450.0</v>
      </c>
      <c r="K1010" s="5"/>
      <c r="L1010" s="5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 ht="15.0" customHeight="1">
      <c r="A1011" s="4" t="s">
        <v>2022</v>
      </c>
      <c r="B1011" s="4" t="s">
        <v>2023</v>
      </c>
      <c r="C1011" s="4" t="s">
        <v>2011</v>
      </c>
      <c r="D1011" s="4" t="s">
        <v>188</v>
      </c>
      <c r="E1011" s="4"/>
      <c r="F1011" s="5"/>
      <c r="G1011" s="5"/>
      <c r="H1011" s="6"/>
      <c r="I1011" s="4">
        <v>932.0</v>
      </c>
      <c r="J1011" s="4">
        <v>1450.0</v>
      </c>
      <c r="K1011" s="5"/>
      <c r="L1011" s="5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 ht="15.0" customHeight="1">
      <c r="A1012" s="4" t="s">
        <v>2024</v>
      </c>
      <c r="B1012" s="4" t="s">
        <v>2025</v>
      </c>
      <c r="C1012" s="4" t="s">
        <v>2011</v>
      </c>
      <c r="D1012" s="4" t="s">
        <v>188</v>
      </c>
      <c r="E1012" s="4"/>
      <c r="F1012" s="5"/>
      <c r="G1012" s="5"/>
      <c r="H1012" s="6"/>
      <c r="I1012" s="4">
        <v>932.0</v>
      </c>
      <c r="J1012" s="4">
        <v>1450.0</v>
      </c>
      <c r="K1012" s="5"/>
      <c r="L1012" s="5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 ht="15.0" customHeight="1">
      <c r="A1013" s="4" t="s">
        <v>2026</v>
      </c>
      <c r="B1013" s="4" t="s">
        <v>2027</v>
      </c>
      <c r="C1013" s="4" t="s">
        <v>2011</v>
      </c>
      <c r="D1013" s="4" t="s">
        <v>188</v>
      </c>
      <c r="E1013" s="4"/>
      <c r="F1013" s="5"/>
      <c r="G1013" s="5"/>
      <c r="H1013" s="6"/>
      <c r="I1013" s="4">
        <v>932.0</v>
      </c>
      <c r="J1013" s="4">
        <v>1450.0</v>
      </c>
      <c r="K1013" s="5"/>
      <c r="L1013" s="5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 ht="15.0" customHeight="1">
      <c r="A1014" s="4" t="s">
        <v>2028</v>
      </c>
      <c r="B1014" s="4" t="s">
        <v>2029</v>
      </c>
      <c r="C1014" s="4" t="s">
        <v>2011</v>
      </c>
      <c r="D1014" s="4" t="s">
        <v>188</v>
      </c>
      <c r="E1014" s="4"/>
      <c r="F1014" s="5"/>
      <c r="G1014" s="5"/>
      <c r="H1014" s="6"/>
      <c r="I1014" s="4">
        <v>932.0</v>
      </c>
      <c r="J1014" s="4">
        <v>1450.0</v>
      </c>
      <c r="K1014" s="5"/>
      <c r="L1014" s="5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 ht="15.0" customHeight="1">
      <c r="A1015" s="4" t="s">
        <v>2030</v>
      </c>
      <c r="B1015" s="4" t="s">
        <v>2031</v>
      </c>
      <c r="C1015" s="4" t="s">
        <v>2011</v>
      </c>
      <c r="D1015" s="4" t="s">
        <v>188</v>
      </c>
      <c r="E1015" s="4"/>
      <c r="F1015" s="5"/>
      <c r="G1015" s="5"/>
      <c r="H1015" s="6"/>
      <c r="I1015" s="4">
        <v>480.33</v>
      </c>
      <c r="J1015" s="4">
        <v>750.0</v>
      </c>
      <c r="K1015" s="5"/>
      <c r="L1015" s="5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 ht="15.0" customHeight="1">
      <c r="A1016" s="4" t="s">
        <v>2032</v>
      </c>
      <c r="B1016" s="4" t="s">
        <v>2033</v>
      </c>
      <c r="C1016" s="4" t="s">
        <v>2011</v>
      </c>
      <c r="D1016" s="4" t="s">
        <v>188</v>
      </c>
      <c r="E1016" s="4"/>
      <c r="F1016" s="5"/>
      <c r="G1016" s="5"/>
      <c r="H1016" s="6"/>
      <c r="I1016" s="4">
        <v>480.33</v>
      </c>
      <c r="J1016" s="4">
        <v>750.0</v>
      </c>
      <c r="K1016" s="5"/>
      <c r="L1016" s="5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 ht="15.0" customHeight="1">
      <c r="A1017" s="4" t="s">
        <v>2034</v>
      </c>
      <c r="B1017" s="4" t="s">
        <v>2035</v>
      </c>
      <c r="C1017" s="4" t="s">
        <v>2011</v>
      </c>
      <c r="D1017" s="4" t="s">
        <v>188</v>
      </c>
      <c r="E1017" s="4"/>
      <c r="F1017" s="5"/>
      <c r="G1017" s="5"/>
      <c r="H1017" s="6"/>
      <c r="I1017" s="4">
        <v>480.33</v>
      </c>
      <c r="J1017" s="4">
        <v>750.0</v>
      </c>
      <c r="K1017" s="5"/>
      <c r="L1017" s="5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 ht="15.0" customHeight="1">
      <c r="A1018" s="4" t="s">
        <v>2036</v>
      </c>
      <c r="B1018" s="4" t="s">
        <v>2037</v>
      </c>
      <c r="C1018" s="4" t="s">
        <v>2011</v>
      </c>
      <c r="D1018" s="4" t="s">
        <v>188</v>
      </c>
      <c r="E1018" s="4"/>
      <c r="F1018" s="5"/>
      <c r="G1018" s="5"/>
      <c r="H1018" s="6"/>
      <c r="I1018" s="4">
        <v>480.33</v>
      </c>
      <c r="J1018" s="4">
        <v>750.0</v>
      </c>
      <c r="K1018" s="5"/>
      <c r="L1018" s="5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 ht="15.0" customHeight="1">
      <c r="A1019" s="4" t="s">
        <v>2038</v>
      </c>
      <c r="B1019" s="4" t="s">
        <v>2039</v>
      </c>
      <c r="C1019" s="4" t="s">
        <v>2011</v>
      </c>
      <c r="D1019" s="4" t="s">
        <v>188</v>
      </c>
      <c r="E1019" s="4"/>
      <c r="F1019" s="5"/>
      <c r="G1019" s="5"/>
      <c r="H1019" s="6"/>
      <c r="I1019" s="4">
        <v>480.33</v>
      </c>
      <c r="J1019" s="4">
        <v>750.0</v>
      </c>
      <c r="K1019" s="5"/>
      <c r="L1019" s="5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 ht="15.0" customHeight="1">
      <c r="A1020" s="4" t="s">
        <v>2040</v>
      </c>
      <c r="B1020" s="4" t="s">
        <v>2041</v>
      </c>
      <c r="C1020" s="4" t="s">
        <v>2011</v>
      </c>
      <c r="D1020" s="4" t="s">
        <v>188</v>
      </c>
      <c r="E1020" s="4"/>
      <c r="F1020" s="5"/>
      <c r="G1020" s="5"/>
      <c r="H1020" s="6"/>
      <c r="I1020" s="4">
        <v>480.33</v>
      </c>
      <c r="J1020" s="4">
        <v>750.0</v>
      </c>
      <c r="K1020" s="5"/>
      <c r="L1020" s="5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 ht="15.0" customHeight="1">
      <c r="A1021" s="4" t="s">
        <v>2042</v>
      </c>
      <c r="B1021" s="4" t="s">
        <v>2043</v>
      </c>
      <c r="C1021" s="4" t="s">
        <v>2011</v>
      </c>
      <c r="D1021" s="4" t="s">
        <v>188</v>
      </c>
      <c r="E1021" s="4"/>
      <c r="F1021" s="5"/>
      <c r="G1021" s="5"/>
      <c r="H1021" s="6"/>
      <c r="I1021" s="4">
        <v>480.33</v>
      </c>
      <c r="J1021" s="4">
        <v>750.0</v>
      </c>
      <c r="K1021" s="5"/>
      <c r="L1021" s="5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 ht="15.0" customHeight="1">
      <c r="A1022" s="4" t="s">
        <v>2044</v>
      </c>
      <c r="B1022" s="4" t="s">
        <v>2045</v>
      </c>
      <c r="C1022" s="4" t="s">
        <v>2011</v>
      </c>
      <c r="D1022" s="4" t="s">
        <v>1797</v>
      </c>
      <c r="E1022" s="4"/>
      <c r="F1022" s="5"/>
      <c r="G1022" s="5"/>
      <c r="H1022" s="6"/>
      <c r="I1022" s="4">
        <v>1135.0</v>
      </c>
      <c r="J1022" s="4">
        <v>1750.0</v>
      </c>
      <c r="K1022" s="5"/>
      <c r="L1022" s="5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 ht="15.0" customHeight="1">
      <c r="A1023" s="4" t="s">
        <v>2046</v>
      </c>
      <c r="B1023" s="4" t="s">
        <v>2047</v>
      </c>
      <c r="C1023" s="4" t="s">
        <v>2011</v>
      </c>
      <c r="D1023" s="4" t="s">
        <v>1797</v>
      </c>
      <c r="E1023" s="4"/>
      <c r="F1023" s="5"/>
      <c r="G1023" s="5"/>
      <c r="H1023" s="6"/>
      <c r="I1023" s="4">
        <v>1651.25</v>
      </c>
      <c r="J1023" s="4">
        <v>2550.0</v>
      </c>
      <c r="K1023" s="5"/>
      <c r="L1023" s="5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 ht="15.0" customHeight="1">
      <c r="A1024" s="4" t="s">
        <v>2048</v>
      </c>
      <c r="B1024" s="4" t="s">
        <v>2049</v>
      </c>
      <c r="C1024" s="4" t="s">
        <v>2011</v>
      </c>
      <c r="D1024" s="4" t="s">
        <v>1797</v>
      </c>
      <c r="E1024" s="4"/>
      <c r="F1024" s="5"/>
      <c r="G1024" s="5"/>
      <c r="H1024" s="6"/>
      <c r="I1024" s="4">
        <v>860.0</v>
      </c>
      <c r="J1024" s="4">
        <v>1300.0</v>
      </c>
      <c r="K1024" s="5"/>
      <c r="L1024" s="5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 ht="15.0" customHeight="1">
      <c r="A1025" s="4" t="s">
        <v>2050</v>
      </c>
      <c r="B1025" s="4" t="s">
        <v>2051</v>
      </c>
      <c r="C1025" s="4" t="s">
        <v>2011</v>
      </c>
      <c r="D1025" s="4" t="s">
        <v>1797</v>
      </c>
      <c r="E1025" s="4"/>
      <c r="F1025" s="5"/>
      <c r="G1025" s="5"/>
      <c r="H1025" s="6"/>
      <c r="I1025" s="4">
        <v>757.0</v>
      </c>
      <c r="J1025" s="4">
        <v>1150.0</v>
      </c>
      <c r="K1025" s="5"/>
      <c r="L1025" s="5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 ht="15.0" customHeight="1">
      <c r="A1026" s="4" t="s">
        <v>2052</v>
      </c>
      <c r="B1026" s="4" t="s">
        <v>2053</v>
      </c>
      <c r="C1026" s="4" t="s">
        <v>2011</v>
      </c>
      <c r="D1026" s="4" t="s">
        <v>1797</v>
      </c>
      <c r="E1026" s="4"/>
      <c r="F1026" s="5"/>
      <c r="G1026" s="5"/>
      <c r="H1026" s="6"/>
      <c r="I1026" s="4">
        <v>1102.0</v>
      </c>
      <c r="J1026" s="4">
        <v>1700.0</v>
      </c>
      <c r="K1026" s="5"/>
      <c r="L1026" s="5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 ht="15.0" customHeight="1">
      <c r="A1027" s="4" t="s">
        <v>2054</v>
      </c>
      <c r="B1027" s="4" t="s">
        <v>2055</v>
      </c>
      <c r="C1027" s="4" t="s">
        <v>2011</v>
      </c>
      <c r="D1027" s="4" t="s">
        <v>1797</v>
      </c>
      <c r="E1027" s="4"/>
      <c r="F1027" s="5"/>
      <c r="G1027" s="5"/>
      <c r="H1027" s="6"/>
      <c r="I1027" s="4">
        <v>1640.0</v>
      </c>
      <c r="J1027" s="4">
        <v>2500.0</v>
      </c>
      <c r="K1027" s="5"/>
      <c r="L1027" s="5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 ht="15.0" customHeight="1">
      <c r="A1028" s="4" t="s">
        <v>2056</v>
      </c>
      <c r="B1028" s="4" t="s">
        <v>2057</v>
      </c>
      <c r="C1028" s="4" t="s">
        <v>2011</v>
      </c>
      <c r="D1028" s="4" t="s">
        <v>188</v>
      </c>
      <c r="E1028" s="4"/>
      <c r="F1028" s="5"/>
      <c r="G1028" s="5"/>
      <c r="H1028" s="6"/>
      <c r="I1028" s="4">
        <v>434.58</v>
      </c>
      <c r="J1028" s="4">
        <v>650.0</v>
      </c>
      <c r="K1028" s="5"/>
      <c r="L1028" s="5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 ht="15.0" customHeight="1">
      <c r="A1029" s="4" t="s">
        <v>2058</v>
      </c>
      <c r="B1029" s="4" t="s">
        <v>2059</v>
      </c>
      <c r="C1029" s="4" t="s">
        <v>2011</v>
      </c>
      <c r="D1029" s="4" t="s">
        <v>188</v>
      </c>
      <c r="E1029" s="4"/>
      <c r="F1029" s="5"/>
      <c r="G1029" s="5"/>
      <c r="H1029" s="6"/>
      <c r="I1029" s="4">
        <v>434.58</v>
      </c>
      <c r="J1029" s="4">
        <v>650.0</v>
      </c>
      <c r="K1029" s="5"/>
      <c r="L1029" s="5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 ht="15.0" customHeight="1">
      <c r="A1030" s="4" t="s">
        <v>2060</v>
      </c>
      <c r="B1030" s="4" t="s">
        <v>2061</v>
      </c>
      <c r="C1030" s="4" t="s">
        <v>2062</v>
      </c>
      <c r="D1030" s="4" t="s">
        <v>188</v>
      </c>
      <c r="E1030" s="4"/>
      <c r="F1030" s="5"/>
      <c r="G1030" s="5"/>
      <c r="H1030" s="6"/>
      <c r="I1030" s="4">
        <v>808.98</v>
      </c>
      <c r="J1030" s="4">
        <v>1250.0</v>
      </c>
      <c r="K1030" s="5"/>
      <c r="L1030" s="5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 ht="15.0" customHeight="1">
      <c r="A1031" s="4" t="s">
        <v>2063</v>
      </c>
      <c r="B1031" s="4" t="s">
        <v>2064</v>
      </c>
      <c r="C1031" s="4" t="s">
        <v>2062</v>
      </c>
      <c r="D1031" s="4" t="s">
        <v>188</v>
      </c>
      <c r="E1031" s="4"/>
      <c r="F1031" s="5"/>
      <c r="G1031" s="5"/>
      <c r="H1031" s="6"/>
      <c r="I1031" s="4">
        <v>808.98</v>
      </c>
      <c r="J1031" s="4">
        <v>1250.0</v>
      </c>
      <c r="K1031" s="5"/>
      <c r="L1031" s="5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 ht="15.0" customHeight="1">
      <c r="A1032" s="4" t="s">
        <v>2065</v>
      </c>
      <c r="B1032" s="4" t="s">
        <v>2066</v>
      </c>
      <c r="C1032" s="4" t="s">
        <v>2062</v>
      </c>
      <c r="D1032" s="4" t="s">
        <v>188</v>
      </c>
      <c r="E1032" s="4"/>
      <c r="F1032" s="5"/>
      <c r="G1032" s="5"/>
      <c r="H1032" s="6"/>
      <c r="I1032" s="4">
        <v>584.3683333333333</v>
      </c>
      <c r="J1032" s="4">
        <v>900.0</v>
      </c>
      <c r="K1032" s="5"/>
      <c r="L1032" s="5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 ht="15.0" customHeight="1">
      <c r="A1033" s="4" t="s">
        <v>2067</v>
      </c>
      <c r="B1033" s="4" t="s">
        <v>2068</v>
      </c>
      <c r="C1033" s="4" t="s">
        <v>2062</v>
      </c>
      <c r="D1033" s="4" t="s">
        <v>188</v>
      </c>
      <c r="E1033" s="4"/>
      <c r="F1033" s="5"/>
      <c r="G1033" s="5"/>
      <c r="H1033" s="6"/>
      <c r="I1033" s="4">
        <v>584.3683333333333</v>
      </c>
      <c r="J1033" s="4">
        <v>900.0</v>
      </c>
      <c r="K1033" s="5"/>
      <c r="L1033" s="5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 ht="15.0" customHeight="1">
      <c r="A1034" s="4" t="s">
        <v>2069</v>
      </c>
      <c r="B1034" s="4" t="s">
        <v>2070</v>
      </c>
      <c r="C1034" s="4" t="s">
        <v>2062</v>
      </c>
      <c r="D1034" s="4" t="s">
        <v>188</v>
      </c>
      <c r="E1034" s="4"/>
      <c r="F1034" s="5"/>
      <c r="G1034" s="5"/>
      <c r="H1034" s="6"/>
      <c r="I1034" s="4">
        <v>584.3683333333333</v>
      </c>
      <c r="J1034" s="4">
        <v>900.0</v>
      </c>
      <c r="K1034" s="5"/>
      <c r="L1034" s="5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 ht="15.0" customHeight="1">
      <c r="A1035" s="4" t="s">
        <v>2071</v>
      </c>
      <c r="B1035" s="4" t="s">
        <v>2072</v>
      </c>
      <c r="C1035" s="4" t="s">
        <v>2062</v>
      </c>
      <c r="D1035" s="4" t="s">
        <v>188</v>
      </c>
      <c r="E1035" s="4"/>
      <c r="F1035" s="5"/>
      <c r="G1035" s="5"/>
      <c r="H1035" s="6"/>
      <c r="I1035" s="4">
        <v>584.3683333333333</v>
      </c>
      <c r="J1035" s="4">
        <v>900.0</v>
      </c>
      <c r="K1035" s="5"/>
      <c r="L1035" s="5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 ht="15.0" customHeight="1">
      <c r="A1036" s="4" t="s">
        <v>2073</v>
      </c>
      <c r="B1036" s="4" t="s">
        <v>2074</v>
      </c>
      <c r="C1036" s="4" t="s">
        <v>2062</v>
      </c>
      <c r="D1036" s="4" t="s">
        <v>188</v>
      </c>
      <c r="E1036" s="4"/>
      <c r="F1036" s="5"/>
      <c r="G1036" s="5"/>
      <c r="H1036" s="6"/>
      <c r="I1036" s="4">
        <v>584.3683333333333</v>
      </c>
      <c r="J1036" s="4">
        <v>900.0</v>
      </c>
      <c r="K1036" s="5"/>
      <c r="L1036" s="5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 ht="15.0" customHeight="1">
      <c r="A1037" s="4" t="s">
        <v>2075</v>
      </c>
      <c r="B1037" s="4" t="s">
        <v>2076</v>
      </c>
      <c r="C1037" s="4" t="s">
        <v>2062</v>
      </c>
      <c r="D1037" s="4" t="s">
        <v>188</v>
      </c>
      <c r="E1037" s="4"/>
      <c r="F1037" s="5"/>
      <c r="G1037" s="5"/>
      <c r="H1037" s="6"/>
      <c r="I1037" s="4">
        <v>584.3683333333333</v>
      </c>
      <c r="J1037" s="4">
        <v>900.0</v>
      </c>
      <c r="K1037" s="5"/>
      <c r="L1037" s="5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 ht="15.0" customHeight="1">
      <c r="A1038" s="4" t="s">
        <v>2077</v>
      </c>
      <c r="B1038" s="4" t="s">
        <v>2078</v>
      </c>
      <c r="C1038" s="4" t="s">
        <v>2062</v>
      </c>
      <c r="D1038" s="4" t="s">
        <v>188</v>
      </c>
      <c r="E1038" s="4"/>
      <c r="F1038" s="5"/>
      <c r="G1038" s="5"/>
      <c r="H1038" s="6"/>
      <c r="I1038" s="4">
        <v>750.0</v>
      </c>
      <c r="J1038" s="4">
        <v>1150.0</v>
      </c>
      <c r="K1038" s="5"/>
      <c r="L1038" s="5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 ht="15.0" customHeight="1">
      <c r="A1039" s="4" t="s">
        <v>2079</v>
      </c>
      <c r="B1039" s="4" t="s">
        <v>2080</v>
      </c>
      <c r="C1039" s="4" t="s">
        <v>2062</v>
      </c>
      <c r="D1039" s="4" t="s">
        <v>188</v>
      </c>
      <c r="E1039" s="4"/>
      <c r="F1039" s="5"/>
      <c r="G1039" s="5"/>
      <c r="H1039" s="6"/>
      <c r="I1039" s="4">
        <v>750.0</v>
      </c>
      <c r="J1039" s="4">
        <v>1150.0</v>
      </c>
      <c r="K1039" s="5"/>
      <c r="L1039" s="5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 ht="15.0" customHeight="1">
      <c r="A1040" s="4" t="s">
        <v>2081</v>
      </c>
      <c r="B1040" s="4" t="s">
        <v>2082</v>
      </c>
      <c r="C1040" s="4" t="s">
        <v>2062</v>
      </c>
      <c r="D1040" s="4" t="s">
        <v>188</v>
      </c>
      <c r="E1040" s="4"/>
      <c r="F1040" s="5"/>
      <c r="G1040" s="5"/>
      <c r="H1040" s="6"/>
      <c r="I1040" s="4">
        <v>299.71333333333337</v>
      </c>
      <c r="J1040" s="4">
        <v>450.0</v>
      </c>
      <c r="K1040" s="5"/>
      <c r="L1040" s="5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 ht="15.0" customHeight="1">
      <c r="A1041" s="4" t="s">
        <v>2083</v>
      </c>
      <c r="B1041" s="4" t="s">
        <v>2084</v>
      </c>
      <c r="C1041" s="4" t="s">
        <v>2062</v>
      </c>
      <c r="D1041" s="4" t="s">
        <v>188</v>
      </c>
      <c r="E1041" s="4"/>
      <c r="F1041" s="5"/>
      <c r="G1041" s="5"/>
      <c r="H1041" s="6"/>
      <c r="I1041" s="4">
        <v>299.71333333333337</v>
      </c>
      <c r="J1041" s="4">
        <v>450.0</v>
      </c>
      <c r="K1041" s="5"/>
      <c r="L1041" s="5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 ht="15.0" customHeight="1">
      <c r="A1042" s="4" t="s">
        <v>2085</v>
      </c>
      <c r="B1042" s="4" t="s">
        <v>2086</v>
      </c>
      <c r="C1042" s="4" t="s">
        <v>2062</v>
      </c>
      <c r="D1042" s="4" t="s">
        <v>188</v>
      </c>
      <c r="E1042" s="4"/>
      <c r="F1042" s="5"/>
      <c r="G1042" s="5"/>
      <c r="H1042" s="6"/>
      <c r="I1042" s="4">
        <v>584.3683333333333</v>
      </c>
      <c r="J1042" s="4">
        <v>900.0</v>
      </c>
      <c r="K1042" s="5"/>
      <c r="L1042" s="5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 ht="15.0" customHeight="1">
      <c r="A1043" s="4" t="s">
        <v>2087</v>
      </c>
      <c r="B1043" s="4" t="s">
        <v>2088</v>
      </c>
      <c r="C1043" s="4" t="s">
        <v>2062</v>
      </c>
      <c r="D1043" s="4" t="s">
        <v>188</v>
      </c>
      <c r="E1043" s="4"/>
      <c r="F1043" s="5"/>
      <c r="G1043" s="5"/>
      <c r="H1043" s="6"/>
      <c r="I1043" s="4">
        <v>584.3683333333333</v>
      </c>
      <c r="J1043" s="4">
        <v>900.0</v>
      </c>
      <c r="K1043" s="5"/>
      <c r="L1043" s="5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 ht="15.0" customHeight="1">
      <c r="A1044" s="4" t="s">
        <v>2089</v>
      </c>
      <c r="B1044" s="4" t="s">
        <v>2090</v>
      </c>
      <c r="C1044" s="4" t="s">
        <v>2062</v>
      </c>
      <c r="D1044" s="4" t="s">
        <v>188</v>
      </c>
      <c r="E1044" s="4"/>
      <c r="F1044" s="5"/>
      <c r="G1044" s="5"/>
      <c r="H1044" s="6"/>
      <c r="I1044" s="4">
        <v>584.3683333333333</v>
      </c>
      <c r="J1044" s="4">
        <v>900.0</v>
      </c>
      <c r="K1044" s="5"/>
      <c r="L1044" s="5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 ht="15.0" customHeight="1">
      <c r="A1045" s="4" t="s">
        <v>2091</v>
      </c>
      <c r="B1045" s="4" t="s">
        <v>2092</v>
      </c>
      <c r="C1045" s="4" t="s">
        <v>2062</v>
      </c>
      <c r="D1045" s="4" t="s">
        <v>188</v>
      </c>
      <c r="E1045" s="4"/>
      <c r="F1045" s="5"/>
      <c r="G1045" s="5"/>
      <c r="H1045" s="6"/>
      <c r="I1045" s="4">
        <v>584.3683333333333</v>
      </c>
      <c r="J1045" s="4">
        <v>900.0</v>
      </c>
      <c r="K1045" s="5"/>
      <c r="L1045" s="5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 ht="15.0" customHeight="1">
      <c r="A1046" s="4" t="s">
        <v>2093</v>
      </c>
      <c r="B1046" s="4" t="s">
        <v>2094</v>
      </c>
      <c r="C1046" s="4" t="s">
        <v>2062</v>
      </c>
      <c r="D1046" s="4" t="s">
        <v>188</v>
      </c>
      <c r="E1046" s="4"/>
      <c r="F1046" s="5"/>
      <c r="G1046" s="5"/>
      <c r="H1046" s="6"/>
      <c r="I1046" s="4">
        <v>584.3683333333333</v>
      </c>
      <c r="J1046" s="4">
        <v>900.0</v>
      </c>
      <c r="K1046" s="5"/>
      <c r="L1046" s="5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 ht="15.0" customHeight="1">
      <c r="A1047" s="4" t="s">
        <v>2095</v>
      </c>
      <c r="B1047" s="4" t="s">
        <v>2096</v>
      </c>
      <c r="C1047" s="4" t="s">
        <v>2062</v>
      </c>
      <c r="D1047" s="4" t="s">
        <v>188</v>
      </c>
      <c r="E1047" s="4"/>
      <c r="F1047" s="5"/>
      <c r="G1047" s="5"/>
      <c r="H1047" s="6"/>
      <c r="I1047" s="4">
        <v>584.3683333333333</v>
      </c>
      <c r="J1047" s="4">
        <v>900.0</v>
      </c>
      <c r="K1047" s="5"/>
      <c r="L1047" s="5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ht="15.0" customHeight="1">
      <c r="A1048" s="4" t="s">
        <v>2097</v>
      </c>
      <c r="B1048" s="4" t="s">
        <v>2098</v>
      </c>
      <c r="C1048" s="4" t="s">
        <v>2062</v>
      </c>
      <c r="D1048" s="4" t="s">
        <v>188</v>
      </c>
      <c r="E1048" s="4"/>
      <c r="F1048" s="5"/>
      <c r="G1048" s="5"/>
      <c r="H1048" s="6"/>
      <c r="I1048" s="4">
        <v>1273.3658333333333</v>
      </c>
      <c r="J1048" s="4">
        <v>1950.0</v>
      </c>
      <c r="K1048" s="5"/>
      <c r="L1048" s="5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 ht="15.0" customHeight="1">
      <c r="A1049" s="4" t="s">
        <v>2099</v>
      </c>
      <c r="B1049" s="4" t="s">
        <v>2100</v>
      </c>
      <c r="C1049" s="4" t="s">
        <v>2062</v>
      </c>
      <c r="D1049" s="4" t="s">
        <v>188</v>
      </c>
      <c r="E1049" s="4"/>
      <c r="F1049" s="5"/>
      <c r="G1049" s="5"/>
      <c r="H1049" s="6"/>
      <c r="I1049" s="4">
        <v>1273.3658333333333</v>
      </c>
      <c r="J1049" s="4">
        <v>1950.0</v>
      </c>
      <c r="K1049" s="5"/>
      <c r="L1049" s="5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 ht="15.0" customHeight="1">
      <c r="A1050" s="4" t="s">
        <v>2101</v>
      </c>
      <c r="B1050" s="4" t="s">
        <v>2102</v>
      </c>
      <c r="C1050" s="4" t="s">
        <v>2062</v>
      </c>
      <c r="D1050" s="4" t="s">
        <v>188</v>
      </c>
      <c r="E1050" s="4"/>
      <c r="F1050" s="5"/>
      <c r="G1050" s="5"/>
      <c r="H1050" s="6"/>
      <c r="I1050" s="4">
        <v>1273.3658333333333</v>
      </c>
      <c r="J1050" s="4">
        <v>1950.0</v>
      </c>
      <c r="K1050" s="5"/>
      <c r="L1050" s="5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</row>
    <row r="1051" ht="15.0" customHeight="1">
      <c r="A1051" s="4" t="s">
        <v>2103</v>
      </c>
      <c r="B1051" s="4" t="s">
        <v>2104</v>
      </c>
      <c r="C1051" s="4" t="s">
        <v>2062</v>
      </c>
      <c r="D1051" s="4" t="s">
        <v>188</v>
      </c>
      <c r="E1051" s="4"/>
      <c r="F1051" s="5"/>
      <c r="G1051" s="5"/>
      <c r="H1051" s="6"/>
      <c r="I1051" s="4">
        <v>583.9133333333333</v>
      </c>
      <c r="J1051" s="4">
        <v>900.0</v>
      </c>
      <c r="K1051" s="5"/>
      <c r="L1051" s="5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</row>
    <row r="1052" ht="15.0" customHeight="1">
      <c r="A1052" s="4" t="s">
        <v>2105</v>
      </c>
      <c r="B1052" s="4" t="s">
        <v>2106</v>
      </c>
      <c r="C1052" s="4" t="s">
        <v>2062</v>
      </c>
      <c r="D1052" s="4" t="s">
        <v>188</v>
      </c>
      <c r="E1052" s="4"/>
      <c r="F1052" s="5"/>
      <c r="G1052" s="5"/>
      <c r="H1052" s="6"/>
      <c r="I1052" s="4">
        <v>583.9133333333333</v>
      </c>
      <c r="J1052" s="4">
        <v>900.0</v>
      </c>
      <c r="K1052" s="5"/>
      <c r="L1052" s="5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 ht="15.0" customHeight="1">
      <c r="A1053" s="4" t="s">
        <v>2107</v>
      </c>
      <c r="B1053" s="4" t="s">
        <v>2108</v>
      </c>
      <c r="C1053" s="4" t="s">
        <v>2062</v>
      </c>
      <c r="D1053" s="4" t="s">
        <v>1797</v>
      </c>
      <c r="E1053" s="4"/>
      <c r="F1053" s="5"/>
      <c r="G1053" s="5"/>
      <c r="H1053" s="6"/>
      <c r="I1053" s="4">
        <v>763.53625</v>
      </c>
      <c r="J1053" s="4">
        <v>1150.0</v>
      </c>
      <c r="K1053" s="5"/>
      <c r="L1053" s="5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</row>
    <row r="1054" ht="15.0" customHeight="1">
      <c r="A1054" s="4" t="s">
        <v>2109</v>
      </c>
      <c r="B1054" s="4" t="s">
        <v>2110</v>
      </c>
      <c r="C1054" s="4" t="s">
        <v>2062</v>
      </c>
      <c r="D1054" s="4" t="s">
        <v>1797</v>
      </c>
      <c r="E1054" s="4"/>
      <c r="F1054" s="5"/>
      <c r="G1054" s="5"/>
      <c r="H1054" s="6"/>
      <c r="I1054" s="4">
        <v>1488.78125</v>
      </c>
      <c r="J1054" s="4">
        <v>2300.0</v>
      </c>
      <c r="K1054" s="5"/>
      <c r="L1054" s="5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 ht="15.0" customHeight="1">
      <c r="A1055" s="4" t="s">
        <v>2111</v>
      </c>
      <c r="B1055" s="4" t="s">
        <v>2112</v>
      </c>
      <c r="C1055" s="4" t="s">
        <v>2062</v>
      </c>
      <c r="D1055" s="4" t="s">
        <v>1797</v>
      </c>
      <c r="E1055" s="4"/>
      <c r="F1055" s="5"/>
      <c r="G1055" s="5"/>
      <c r="H1055" s="6"/>
      <c r="I1055" s="4">
        <v>1297.9379166666665</v>
      </c>
      <c r="J1055" s="4">
        <v>2000.0</v>
      </c>
      <c r="K1055" s="5"/>
      <c r="L1055" s="5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</row>
    <row r="1056" ht="15.0" customHeight="1">
      <c r="A1056" s="4" t="s">
        <v>2113</v>
      </c>
      <c r="B1056" s="4" t="s">
        <v>2114</v>
      </c>
      <c r="C1056" s="4" t="s">
        <v>2062</v>
      </c>
      <c r="D1056" s="4" t="s">
        <v>1797</v>
      </c>
      <c r="E1056" s="4"/>
      <c r="F1056" s="5"/>
      <c r="G1056" s="5"/>
      <c r="H1056" s="6"/>
      <c r="I1056" s="4">
        <v>1297.9379166666665</v>
      </c>
      <c r="J1056" s="4">
        <v>2000.0</v>
      </c>
      <c r="K1056" s="5"/>
      <c r="L1056" s="5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57" ht="15.0" customHeight="1">
      <c r="A1057" s="4" t="s">
        <v>2115</v>
      </c>
      <c r="B1057" s="4" t="s">
        <v>2116</v>
      </c>
      <c r="C1057" s="4" t="s">
        <v>2062</v>
      </c>
      <c r="D1057" s="4" t="s">
        <v>1797</v>
      </c>
      <c r="E1057" s="4"/>
      <c r="F1057" s="5"/>
      <c r="G1057" s="5"/>
      <c r="H1057" s="6"/>
      <c r="I1057" s="4">
        <v>1145.3174999999999</v>
      </c>
      <c r="J1057" s="4">
        <v>1750.0</v>
      </c>
      <c r="K1057" s="5"/>
      <c r="L1057" s="5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</row>
    <row r="1058" ht="15.0" customHeight="1">
      <c r="A1058" s="4" t="s">
        <v>2117</v>
      </c>
      <c r="B1058" s="4" t="s">
        <v>2118</v>
      </c>
      <c r="C1058" s="4" t="s">
        <v>2062</v>
      </c>
      <c r="D1058" s="4" t="s">
        <v>1797</v>
      </c>
      <c r="E1058" s="4"/>
      <c r="F1058" s="5"/>
      <c r="G1058" s="5"/>
      <c r="H1058" s="6"/>
      <c r="I1058" s="4">
        <v>1145.3174999999999</v>
      </c>
      <c r="J1058" s="4">
        <v>1750.0</v>
      </c>
      <c r="K1058" s="5"/>
      <c r="L1058" s="5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</row>
    <row r="1059" ht="15.0" customHeight="1">
      <c r="A1059" s="4" t="s">
        <v>2119</v>
      </c>
      <c r="B1059" s="4" t="s">
        <v>2120</v>
      </c>
      <c r="C1059" s="4" t="s">
        <v>2062</v>
      </c>
      <c r="D1059" s="4" t="s">
        <v>1797</v>
      </c>
      <c r="E1059" s="4"/>
      <c r="F1059" s="5"/>
      <c r="G1059" s="5"/>
      <c r="H1059" s="6"/>
      <c r="I1059" s="4">
        <v>1145.3174999999999</v>
      </c>
      <c r="J1059" s="4">
        <v>1750.0</v>
      </c>
      <c r="K1059" s="5"/>
      <c r="L1059" s="5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</row>
    <row r="1060" ht="15.0" customHeight="1">
      <c r="A1060" s="4" t="s">
        <v>2121</v>
      </c>
      <c r="B1060" s="4" t="s">
        <v>2122</v>
      </c>
      <c r="C1060" s="4" t="s">
        <v>2062</v>
      </c>
      <c r="D1060" s="4" t="s">
        <v>1797</v>
      </c>
      <c r="E1060" s="4"/>
      <c r="F1060" s="5"/>
      <c r="G1060" s="5"/>
      <c r="H1060" s="6"/>
      <c r="I1060" s="4">
        <v>1297.9379166666665</v>
      </c>
      <c r="J1060" s="4">
        <v>2000.0</v>
      </c>
      <c r="K1060" s="5"/>
      <c r="L1060" s="5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</row>
    <row r="1061" ht="15.0" customHeight="1">
      <c r="A1061" s="4" t="s">
        <v>2123</v>
      </c>
      <c r="B1061" s="4" t="s">
        <v>2124</v>
      </c>
      <c r="C1061" s="4" t="s">
        <v>2062</v>
      </c>
      <c r="D1061" s="4" t="s">
        <v>1797</v>
      </c>
      <c r="E1061" s="4"/>
      <c r="F1061" s="5"/>
      <c r="G1061" s="5"/>
      <c r="H1061" s="6"/>
      <c r="I1061" s="4">
        <v>1297.9379166666665</v>
      </c>
      <c r="J1061" s="4">
        <v>2000.0</v>
      </c>
      <c r="K1061" s="5"/>
      <c r="L1061" s="5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</row>
    <row r="1062" ht="15.0" customHeight="1">
      <c r="A1062" s="4" t="s">
        <v>2125</v>
      </c>
      <c r="B1062" s="4" t="s">
        <v>2126</v>
      </c>
      <c r="C1062" s="4" t="s">
        <v>2062</v>
      </c>
      <c r="D1062" s="4" t="s">
        <v>1797</v>
      </c>
      <c r="E1062" s="4"/>
      <c r="F1062" s="5"/>
      <c r="G1062" s="5"/>
      <c r="H1062" s="6"/>
      <c r="I1062" s="4">
        <v>992.6424999999999</v>
      </c>
      <c r="J1062" s="4">
        <v>1550.0</v>
      </c>
      <c r="K1062" s="5"/>
      <c r="L1062" s="5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</row>
    <row r="1063" ht="15.0" customHeight="1">
      <c r="A1063" s="4" t="s">
        <v>2127</v>
      </c>
      <c r="B1063" s="4" t="s">
        <v>2128</v>
      </c>
      <c r="C1063" s="4" t="s">
        <v>2062</v>
      </c>
      <c r="D1063" s="4" t="s">
        <v>1797</v>
      </c>
      <c r="E1063" s="4"/>
      <c r="F1063" s="5"/>
      <c r="G1063" s="5"/>
      <c r="H1063" s="6"/>
      <c r="I1063" s="4">
        <v>1000.2770833333334</v>
      </c>
      <c r="J1063" s="4">
        <v>1550.0</v>
      </c>
      <c r="K1063" s="5"/>
      <c r="L1063" s="5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</row>
    <row r="1064" ht="15.0" customHeight="1">
      <c r="A1064" s="4" t="s">
        <v>2129</v>
      </c>
      <c r="B1064" s="4" t="s">
        <v>2130</v>
      </c>
      <c r="C1064" s="4" t="s">
        <v>2062</v>
      </c>
      <c r="D1064" s="4" t="s">
        <v>1797</v>
      </c>
      <c r="E1064" s="4"/>
      <c r="F1064" s="5"/>
      <c r="G1064" s="5"/>
      <c r="H1064" s="6"/>
      <c r="I1064" s="4">
        <v>980.8333333333334</v>
      </c>
      <c r="J1064" s="4">
        <v>1500.0</v>
      </c>
      <c r="K1064" s="5"/>
      <c r="L1064" s="5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</row>
    <row r="1065" ht="15.0" customHeight="1">
      <c r="A1065" s="4" t="s">
        <v>2131</v>
      </c>
      <c r="B1065" s="4" t="s">
        <v>2132</v>
      </c>
      <c r="C1065" s="4" t="s">
        <v>2062</v>
      </c>
      <c r="D1065" s="4" t="s">
        <v>1797</v>
      </c>
      <c r="E1065" s="4"/>
      <c r="F1065" s="5"/>
      <c r="G1065" s="5"/>
      <c r="H1065" s="6"/>
      <c r="I1065" s="4">
        <v>847.3279166666666</v>
      </c>
      <c r="J1065" s="4">
        <v>1300.0</v>
      </c>
      <c r="K1065" s="5"/>
      <c r="L1065" s="5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</row>
    <row r="1066" ht="15.0" customHeight="1">
      <c r="A1066" s="4" t="s">
        <v>2133</v>
      </c>
      <c r="B1066" s="4" t="s">
        <v>2134</v>
      </c>
      <c r="C1066" s="4" t="s">
        <v>2062</v>
      </c>
      <c r="D1066" s="4" t="s">
        <v>1797</v>
      </c>
      <c r="E1066" s="4"/>
      <c r="F1066" s="5"/>
      <c r="G1066" s="5"/>
      <c r="H1066" s="6"/>
      <c r="I1066" s="4">
        <v>992.6437500000001</v>
      </c>
      <c r="J1066" s="4">
        <v>1550.0</v>
      </c>
      <c r="K1066" s="5"/>
      <c r="L1066" s="5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</row>
    <row r="1067" ht="15.0" customHeight="1">
      <c r="A1067" s="4" t="s">
        <v>2135</v>
      </c>
      <c r="B1067" s="4" t="s">
        <v>2136</v>
      </c>
      <c r="C1067" s="4" t="s">
        <v>2062</v>
      </c>
      <c r="D1067" s="4" t="s">
        <v>1797</v>
      </c>
      <c r="E1067" s="4"/>
      <c r="F1067" s="5"/>
      <c r="G1067" s="5"/>
      <c r="H1067" s="6"/>
      <c r="I1067" s="4">
        <v>980.8333333333334</v>
      </c>
      <c r="J1067" s="4">
        <v>1500.0</v>
      </c>
      <c r="K1067" s="5"/>
      <c r="L1067" s="5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</row>
    <row r="1068" ht="15.0" customHeight="1">
      <c r="A1068" s="4" t="s">
        <v>2137</v>
      </c>
      <c r="B1068" s="4" t="s">
        <v>2138</v>
      </c>
      <c r="C1068" s="4" t="s">
        <v>2062</v>
      </c>
      <c r="D1068" s="4" t="s">
        <v>1797</v>
      </c>
      <c r="E1068" s="4"/>
      <c r="F1068" s="5"/>
      <c r="G1068" s="5"/>
      <c r="H1068" s="6"/>
      <c r="I1068" s="4">
        <v>980.8333333333334</v>
      </c>
      <c r="J1068" s="4">
        <v>1500.0</v>
      </c>
      <c r="K1068" s="5"/>
      <c r="L1068" s="5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</row>
    <row r="1069" ht="15.0" customHeight="1">
      <c r="A1069" s="4" t="s">
        <v>2139</v>
      </c>
      <c r="B1069" s="4" t="s">
        <v>2140</v>
      </c>
      <c r="C1069" s="4" t="s">
        <v>2062</v>
      </c>
      <c r="D1069" s="4" t="s">
        <v>1797</v>
      </c>
      <c r="E1069" s="4"/>
      <c r="F1069" s="5"/>
      <c r="G1069" s="5"/>
      <c r="H1069" s="6"/>
      <c r="I1069" s="4">
        <v>980.8333333333334</v>
      </c>
      <c r="J1069" s="4">
        <v>1500.0</v>
      </c>
      <c r="K1069" s="5"/>
      <c r="L1069" s="5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</row>
    <row r="1070" ht="15.0" customHeight="1">
      <c r="A1070" s="4" t="s">
        <v>2141</v>
      </c>
      <c r="B1070" s="4" t="s">
        <v>2142</v>
      </c>
      <c r="C1070" s="4" t="s">
        <v>2062</v>
      </c>
      <c r="D1070" s="4" t="s">
        <v>1797</v>
      </c>
      <c r="E1070" s="4"/>
      <c r="F1070" s="5"/>
      <c r="G1070" s="5"/>
      <c r="H1070" s="6"/>
      <c r="I1070" s="4">
        <v>1412.4887500000002</v>
      </c>
      <c r="J1070" s="4">
        <v>2150.0</v>
      </c>
      <c r="K1070" s="5"/>
      <c r="L1070" s="5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</row>
    <row r="1071" ht="15.0" customHeight="1">
      <c r="A1071" s="4" t="s">
        <v>2143</v>
      </c>
      <c r="B1071" s="4" t="s">
        <v>2144</v>
      </c>
      <c r="C1071" s="4" t="s">
        <v>2062</v>
      </c>
      <c r="D1071" s="4" t="s">
        <v>1797</v>
      </c>
      <c r="E1071" s="4"/>
      <c r="F1071" s="5"/>
      <c r="G1071" s="5"/>
      <c r="H1071" s="6"/>
      <c r="I1071" s="4">
        <v>1412.4887500000002</v>
      </c>
      <c r="J1071" s="4">
        <v>2150.0</v>
      </c>
      <c r="K1071" s="5"/>
      <c r="L1071" s="5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 ht="15.0" customHeight="1">
      <c r="A1072" s="4" t="s">
        <v>2145</v>
      </c>
      <c r="B1072" s="4" t="s">
        <v>2146</v>
      </c>
      <c r="C1072" s="4" t="s">
        <v>2062</v>
      </c>
      <c r="D1072" s="4" t="s">
        <v>1797</v>
      </c>
      <c r="E1072" s="4"/>
      <c r="F1072" s="5"/>
      <c r="G1072" s="5"/>
      <c r="H1072" s="6"/>
      <c r="I1072" s="4">
        <v>1412.4887500000002</v>
      </c>
      <c r="J1072" s="4">
        <v>2150.0</v>
      </c>
      <c r="K1072" s="5"/>
      <c r="L1072" s="5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 ht="15.0" customHeight="1">
      <c r="A1073" s="4" t="s">
        <v>2147</v>
      </c>
      <c r="B1073" s="4" t="s">
        <v>2148</v>
      </c>
      <c r="C1073" s="4" t="s">
        <v>2062</v>
      </c>
      <c r="D1073" s="4" t="s">
        <v>1797</v>
      </c>
      <c r="E1073" s="4"/>
      <c r="F1073" s="5"/>
      <c r="G1073" s="5"/>
      <c r="H1073" s="6"/>
      <c r="I1073" s="4">
        <v>1756.15375</v>
      </c>
      <c r="J1073" s="4">
        <v>2700.0</v>
      </c>
      <c r="K1073" s="5"/>
      <c r="L1073" s="5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 ht="15.0" customHeight="1">
      <c r="A1074" s="4" t="s">
        <v>2149</v>
      </c>
      <c r="B1074" s="4" t="s">
        <v>2150</v>
      </c>
      <c r="C1074" s="4" t="s">
        <v>2062</v>
      </c>
      <c r="D1074" s="4" t="s">
        <v>1797</v>
      </c>
      <c r="E1074" s="4"/>
      <c r="F1074" s="5"/>
      <c r="G1074" s="5"/>
      <c r="H1074" s="6"/>
      <c r="I1074" s="4">
        <v>1565.31375</v>
      </c>
      <c r="J1074" s="4">
        <v>2400.0</v>
      </c>
      <c r="K1074" s="5"/>
      <c r="L1074" s="5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 ht="15.0" customHeight="1">
      <c r="A1075" s="4" t="s">
        <v>2151</v>
      </c>
      <c r="B1075" s="4" t="s">
        <v>2152</v>
      </c>
      <c r="C1075" s="4" t="s">
        <v>2062</v>
      </c>
      <c r="D1075" s="4" t="s">
        <v>1797</v>
      </c>
      <c r="E1075" s="4"/>
      <c r="F1075" s="5"/>
      <c r="G1075" s="5"/>
      <c r="H1075" s="6"/>
      <c r="I1075" s="4">
        <v>3357.931666666667</v>
      </c>
      <c r="J1075" s="4">
        <v>4200.0</v>
      </c>
      <c r="K1075" s="5"/>
      <c r="L1075" s="5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 ht="15.0" customHeight="1">
      <c r="A1076" s="4" t="s">
        <v>2153</v>
      </c>
      <c r="B1076" s="4" t="s">
        <v>2154</v>
      </c>
      <c r="C1076" s="4" t="s">
        <v>2062</v>
      </c>
      <c r="D1076" s="4" t="s">
        <v>1797</v>
      </c>
      <c r="E1076" s="4"/>
      <c r="F1076" s="5"/>
      <c r="G1076" s="5"/>
      <c r="H1076" s="6"/>
      <c r="I1076" s="4">
        <v>1000.0</v>
      </c>
      <c r="J1076" s="4">
        <v>1250.0</v>
      </c>
      <c r="K1076" s="5"/>
      <c r="L1076" s="5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 ht="15.0" customHeight="1">
      <c r="A1077" s="4" t="s">
        <v>2155</v>
      </c>
      <c r="B1077" s="4" t="s">
        <v>2156</v>
      </c>
      <c r="C1077" s="4" t="s">
        <v>2062</v>
      </c>
      <c r="D1077" s="4" t="s">
        <v>1797</v>
      </c>
      <c r="E1077" s="4"/>
      <c r="F1077" s="5"/>
      <c r="G1077" s="5"/>
      <c r="H1077" s="6"/>
      <c r="I1077" s="4">
        <v>1000.0</v>
      </c>
      <c r="J1077" s="4">
        <v>1250.0</v>
      </c>
      <c r="K1077" s="5"/>
      <c r="L1077" s="5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 ht="15.0" customHeight="1">
      <c r="A1078" s="4" t="s">
        <v>2157</v>
      </c>
      <c r="B1078" s="4" t="s">
        <v>2158</v>
      </c>
      <c r="C1078" s="4" t="s">
        <v>2062</v>
      </c>
      <c r="D1078" s="4" t="s">
        <v>1797</v>
      </c>
      <c r="E1078" s="4"/>
      <c r="F1078" s="5"/>
      <c r="G1078" s="5"/>
      <c r="H1078" s="6"/>
      <c r="I1078" s="4">
        <v>900.0</v>
      </c>
      <c r="J1078" s="4">
        <v>1150.0</v>
      </c>
      <c r="K1078" s="5"/>
      <c r="L1078" s="5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 ht="15.0" customHeight="1">
      <c r="A1079" s="4" t="s">
        <v>2159</v>
      </c>
      <c r="B1079" s="4" t="s">
        <v>2160</v>
      </c>
      <c r="C1079" s="4" t="s">
        <v>2062</v>
      </c>
      <c r="D1079" s="4" t="s">
        <v>1797</v>
      </c>
      <c r="E1079" s="4"/>
      <c r="F1079" s="5"/>
      <c r="G1079" s="5"/>
      <c r="H1079" s="6"/>
      <c r="I1079" s="4">
        <v>1000.0</v>
      </c>
      <c r="J1079" s="4">
        <v>1250.0</v>
      </c>
      <c r="K1079" s="5"/>
      <c r="L1079" s="5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 ht="15.0" customHeight="1">
      <c r="A1080" s="4" t="s">
        <v>2161</v>
      </c>
      <c r="B1080" s="4" t="s">
        <v>2162</v>
      </c>
      <c r="C1080" s="4" t="s">
        <v>2062</v>
      </c>
      <c r="D1080" s="4" t="s">
        <v>1797</v>
      </c>
      <c r="E1080" s="4"/>
      <c r="F1080" s="5"/>
      <c r="G1080" s="5"/>
      <c r="H1080" s="6"/>
      <c r="I1080" s="4">
        <v>1000.0</v>
      </c>
      <c r="J1080" s="4">
        <v>1250.0</v>
      </c>
      <c r="K1080" s="5"/>
      <c r="L1080" s="5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 ht="15.0" customHeight="1">
      <c r="A1081" s="4" t="s">
        <v>2163</v>
      </c>
      <c r="B1081" s="4" t="s">
        <v>2164</v>
      </c>
      <c r="C1081" s="4" t="s">
        <v>2062</v>
      </c>
      <c r="D1081" s="4" t="s">
        <v>1797</v>
      </c>
      <c r="E1081" s="4"/>
      <c r="F1081" s="5"/>
      <c r="G1081" s="5"/>
      <c r="H1081" s="6"/>
      <c r="I1081" s="4">
        <v>2961.793333333333</v>
      </c>
      <c r="J1081" s="4">
        <v>3700.0</v>
      </c>
      <c r="K1081" s="5"/>
      <c r="L1081" s="5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 ht="15.0" customHeight="1">
      <c r="A1082" s="4" t="s">
        <v>2165</v>
      </c>
      <c r="B1082" s="4" t="s">
        <v>2166</v>
      </c>
      <c r="C1082" s="4" t="s">
        <v>2062</v>
      </c>
      <c r="D1082" s="4" t="s">
        <v>1797</v>
      </c>
      <c r="E1082" s="4"/>
      <c r="F1082" s="5"/>
      <c r="G1082" s="5"/>
      <c r="H1082" s="6"/>
      <c r="I1082" s="4">
        <v>2791.385</v>
      </c>
      <c r="J1082" s="4">
        <v>3500.0</v>
      </c>
      <c r="K1082" s="5"/>
      <c r="L1082" s="5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 ht="15.0" customHeight="1">
      <c r="A1083" s="4" t="s">
        <v>2167</v>
      </c>
      <c r="B1083" s="4" t="s">
        <v>2168</v>
      </c>
      <c r="C1083" s="4" t="s">
        <v>2169</v>
      </c>
      <c r="D1083" s="4" t="s">
        <v>188</v>
      </c>
      <c r="E1083" s="4"/>
      <c r="F1083" s="5"/>
      <c r="G1083" s="5"/>
      <c r="H1083" s="6"/>
      <c r="I1083" s="4">
        <v>1886.4499999999998</v>
      </c>
      <c r="J1083" s="4">
        <v>2900.0</v>
      </c>
      <c r="K1083" s="5"/>
      <c r="L1083" s="5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 ht="15.0" customHeight="1">
      <c r="A1084" s="4" t="s">
        <v>2170</v>
      </c>
      <c r="B1084" s="4" t="s">
        <v>2171</v>
      </c>
      <c r="C1084" s="4" t="s">
        <v>2169</v>
      </c>
      <c r="D1084" s="4" t="s">
        <v>188</v>
      </c>
      <c r="E1084" s="4"/>
      <c r="F1084" s="5"/>
      <c r="G1084" s="5"/>
      <c r="H1084" s="6"/>
      <c r="I1084" s="4">
        <v>720.0</v>
      </c>
      <c r="J1084" s="4">
        <v>1100.0</v>
      </c>
      <c r="K1084" s="5"/>
      <c r="L1084" s="5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 ht="15.0" customHeight="1">
      <c r="A1085" s="4" t="s">
        <v>2172</v>
      </c>
      <c r="B1085" s="4" t="s">
        <v>2173</v>
      </c>
      <c r="C1085" s="4" t="s">
        <v>2169</v>
      </c>
      <c r="D1085" s="4" t="s">
        <v>188</v>
      </c>
      <c r="E1085" s="4"/>
      <c r="F1085" s="5"/>
      <c r="G1085" s="5"/>
      <c r="H1085" s="6"/>
      <c r="I1085" s="4">
        <v>797.5999999999999</v>
      </c>
      <c r="J1085" s="4">
        <v>1200.0</v>
      </c>
      <c r="K1085" s="5"/>
      <c r="L1085" s="5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 ht="15.0" customHeight="1">
      <c r="A1086" s="4" t="s">
        <v>2174</v>
      </c>
      <c r="B1086" s="4" t="s">
        <v>2175</v>
      </c>
      <c r="C1086" s="4" t="s">
        <v>2169</v>
      </c>
      <c r="D1086" s="4" t="s">
        <v>188</v>
      </c>
      <c r="E1086" s="4"/>
      <c r="F1086" s="5"/>
      <c r="G1086" s="5"/>
      <c r="H1086" s="6"/>
      <c r="I1086" s="4">
        <v>797.5999999999999</v>
      </c>
      <c r="J1086" s="4">
        <v>1200.0</v>
      </c>
      <c r="K1086" s="5"/>
      <c r="L1086" s="5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 ht="15.0" customHeight="1">
      <c r="A1087" s="4" t="s">
        <v>2176</v>
      </c>
      <c r="B1087" s="4" t="s">
        <v>2177</v>
      </c>
      <c r="C1087" s="4" t="s">
        <v>2169</v>
      </c>
      <c r="D1087" s="4" t="s">
        <v>188</v>
      </c>
      <c r="E1087" s="4"/>
      <c r="F1087" s="5"/>
      <c r="G1087" s="5"/>
      <c r="H1087" s="6"/>
      <c r="I1087" s="4">
        <v>797.5999999999999</v>
      </c>
      <c r="J1087" s="4">
        <v>1200.0</v>
      </c>
      <c r="K1087" s="5"/>
      <c r="L1087" s="5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 ht="15.0" customHeight="1">
      <c r="A1088" s="4" t="s">
        <v>2178</v>
      </c>
      <c r="B1088" s="4" t="s">
        <v>2179</v>
      </c>
      <c r="C1088" s="4" t="s">
        <v>2169</v>
      </c>
      <c r="D1088" s="4" t="s">
        <v>188</v>
      </c>
      <c r="E1088" s="4"/>
      <c r="F1088" s="5"/>
      <c r="G1088" s="5"/>
      <c r="H1088" s="6"/>
      <c r="I1088" s="4">
        <v>1468.6000000000001</v>
      </c>
      <c r="J1088" s="4">
        <v>2300.0</v>
      </c>
      <c r="K1088" s="5"/>
      <c r="L1088" s="5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 ht="15.0" customHeight="1">
      <c r="A1089" s="4" t="s">
        <v>2180</v>
      </c>
      <c r="B1089" s="4" t="s">
        <v>2181</v>
      </c>
      <c r="C1089" s="4" t="s">
        <v>2169</v>
      </c>
      <c r="D1089" s="4" t="s">
        <v>188</v>
      </c>
      <c r="E1089" s="4"/>
      <c r="F1089" s="5"/>
      <c r="G1089" s="5"/>
      <c r="H1089" s="6"/>
      <c r="I1089" s="4">
        <v>1468.6000000000001</v>
      </c>
      <c r="J1089" s="4">
        <v>2300.0</v>
      </c>
      <c r="K1089" s="5"/>
      <c r="L1089" s="5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 ht="15.0" customHeight="1">
      <c r="A1090" s="4" t="s">
        <v>2182</v>
      </c>
      <c r="B1090" s="4" t="s">
        <v>2183</v>
      </c>
      <c r="C1090" s="4" t="s">
        <v>2169</v>
      </c>
      <c r="D1090" s="4" t="s">
        <v>188</v>
      </c>
      <c r="E1090" s="4"/>
      <c r="F1090" s="5"/>
      <c r="G1090" s="5"/>
      <c r="H1090" s="6"/>
      <c r="I1090" s="4">
        <v>661.8</v>
      </c>
      <c r="J1090" s="4">
        <v>1000.0</v>
      </c>
      <c r="K1090" s="5"/>
      <c r="L1090" s="5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 ht="15.0" customHeight="1">
      <c r="A1091" s="4" t="s">
        <v>2184</v>
      </c>
      <c r="B1091" s="4" t="s">
        <v>2185</v>
      </c>
      <c r="C1091" s="4" t="s">
        <v>2169</v>
      </c>
      <c r="D1091" s="4" t="s">
        <v>188</v>
      </c>
      <c r="E1091" s="4"/>
      <c r="F1091" s="5"/>
      <c r="G1091" s="5"/>
      <c r="H1091" s="6"/>
      <c r="I1091" s="4">
        <v>661.8</v>
      </c>
      <c r="J1091" s="4">
        <v>1000.0</v>
      </c>
      <c r="K1091" s="5"/>
      <c r="L1091" s="5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 ht="15.0" customHeight="1">
      <c r="A1092" s="4" t="s">
        <v>2186</v>
      </c>
      <c r="B1092" s="4" t="s">
        <v>2187</v>
      </c>
      <c r="C1092" s="4" t="s">
        <v>2169</v>
      </c>
      <c r="D1092" s="4" t="s">
        <v>188</v>
      </c>
      <c r="E1092" s="4"/>
      <c r="F1092" s="5"/>
      <c r="G1092" s="5"/>
      <c r="H1092" s="6"/>
      <c r="I1092" s="4">
        <v>661.8</v>
      </c>
      <c r="J1092" s="4">
        <v>1000.0</v>
      </c>
      <c r="K1092" s="5"/>
      <c r="L1092" s="5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 ht="15.0" customHeight="1">
      <c r="A1093" s="4" t="s">
        <v>2188</v>
      </c>
      <c r="B1093" s="4" t="s">
        <v>2189</v>
      </c>
      <c r="C1093" s="4" t="s">
        <v>2169</v>
      </c>
      <c r="D1093" s="4" t="s">
        <v>1797</v>
      </c>
      <c r="E1093" s="4"/>
      <c r="F1093" s="5"/>
      <c r="G1093" s="5"/>
      <c r="H1093" s="6"/>
      <c r="I1093" s="4">
        <v>5.0</v>
      </c>
      <c r="J1093" s="4">
        <v>0.0</v>
      </c>
      <c r="K1093" s="5"/>
      <c r="L1093" s="5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 ht="15.0" customHeight="1">
      <c r="A1094" s="4" t="s">
        <v>2190</v>
      </c>
      <c r="B1094" s="4" t="s">
        <v>2191</v>
      </c>
      <c r="C1094" s="4" t="s">
        <v>2169</v>
      </c>
      <c r="D1094" s="4" t="s">
        <v>1797</v>
      </c>
      <c r="E1094" s="4"/>
      <c r="F1094" s="5"/>
      <c r="G1094" s="5"/>
      <c r="H1094" s="6"/>
      <c r="I1094" s="4">
        <v>5.0</v>
      </c>
      <c r="J1094" s="4">
        <v>0.0</v>
      </c>
      <c r="K1094" s="5"/>
      <c r="L1094" s="5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 ht="15.0" customHeight="1">
      <c r="A1095" s="4" t="s">
        <v>2192</v>
      </c>
      <c r="B1095" s="4" t="s">
        <v>2193</v>
      </c>
      <c r="C1095" s="4" t="s">
        <v>2169</v>
      </c>
      <c r="D1095" s="4" t="s">
        <v>1797</v>
      </c>
      <c r="E1095" s="4"/>
      <c r="F1095" s="5"/>
      <c r="G1095" s="5"/>
      <c r="H1095" s="6"/>
      <c r="I1095" s="4">
        <v>5.0</v>
      </c>
      <c r="J1095" s="4">
        <v>0.0</v>
      </c>
      <c r="K1095" s="5"/>
      <c r="L1095" s="5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 ht="15.0" customHeight="1">
      <c r="A1096" s="4" t="s">
        <v>2194</v>
      </c>
      <c r="B1096" s="4" t="s">
        <v>2195</v>
      </c>
      <c r="C1096" s="4" t="s">
        <v>2169</v>
      </c>
      <c r="D1096" s="4" t="s">
        <v>1797</v>
      </c>
      <c r="E1096" s="4"/>
      <c r="F1096" s="5"/>
      <c r="G1096" s="5"/>
      <c r="H1096" s="6"/>
      <c r="I1096" s="4">
        <v>5.0</v>
      </c>
      <c r="J1096" s="4">
        <v>0.0</v>
      </c>
      <c r="K1096" s="5"/>
      <c r="L1096" s="5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 ht="15.0" customHeight="1">
      <c r="A1097" s="4" t="s">
        <v>2196</v>
      </c>
      <c r="B1097" s="4" t="s">
        <v>2197</v>
      </c>
      <c r="C1097" s="4" t="s">
        <v>2169</v>
      </c>
      <c r="D1097" s="4" t="s">
        <v>1797</v>
      </c>
      <c r="E1097" s="4"/>
      <c r="F1097" s="5"/>
      <c r="G1097" s="5"/>
      <c r="H1097" s="6"/>
      <c r="I1097" s="4">
        <v>5.0</v>
      </c>
      <c r="J1097" s="4">
        <v>0.0</v>
      </c>
      <c r="K1097" s="5"/>
      <c r="L1097" s="5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 ht="15.0" customHeight="1">
      <c r="A1098" s="4" t="s">
        <v>2198</v>
      </c>
      <c r="B1098" s="4" t="s">
        <v>2199</v>
      </c>
      <c r="C1098" s="4" t="s">
        <v>2169</v>
      </c>
      <c r="D1098" s="4" t="s">
        <v>1797</v>
      </c>
      <c r="E1098" s="4"/>
      <c r="F1098" s="5"/>
      <c r="G1098" s="5"/>
      <c r="H1098" s="6"/>
      <c r="I1098" s="4">
        <v>5.0</v>
      </c>
      <c r="J1098" s="4">
        <v>0.0</v>
      </c>
      <c r="K1098" s="5"/>
      <c r="L1098" s="5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 ht="15.0" customHeight="1">
      <c r="A1099" s="4" t="s">
        <v>2200</v>
      </c>
      <c r="B1099" s="4" t="s">
        <v>2201</v>
      </c>
      <c r="C1099" s="4" t="s">
        <v>2169</v>
      </c>
      <c r="D1099" s="4" t="s">
        <v>1797</v>
      </c>
      <c r="E1099" s="4"/>
      <c r="F1099" s="5"/>
      <c r="G1099" s="5"/>
      <c r="H1099" s="6"/>
      <c r="I1099" s="4">
        <v>5.0</v>
      </c>
      <c r="J1099" s="4">
        <v>0.0</v>
      </c>
      <c r="K1099" s="5"/>
      <c r="L1099" s="5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 ht="15.0" customHeight="1">
      <c r="A1100" s="4" t="s">
        <v>2202</v>
      </c>
      <c r="B1100" s="4" t="s">
        <v>2203</v>
      </c>
      <c r="C1100" s="4" t="s">
        <v>2169</v>
      </c>
      <c r="D1100" s="4" t="s">
        <v>1797</v>
      </c>
      <c r="E1100" s="4"/>
      <c r="F1100" s="5"/>
      <c r="G1100" s="5"/>
      <c r="H1100" s="6"/>
      <c r="I1100" s="4">
        <v>5.0</v>
      </c>
      <c r="J1100" s="4">
        <v>0.0</v>
      </c>
      <c r="K1100" s="5"/>
      <c r="L1100" s="5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 ht="15.0" customHeight="1">
      <c r="A1101" s="4" t="s">
        <v>2204</v>
      </c>
      <c r="B1101" s="4" t="s">
        <v>2205</v>
      </c>
      <c r="C1101" s="4" t="s">
        <v>2169</v>
      </c>
      <c r="D1101" s="4" t="s">
        <v>1797</v>
      </c>
      <c r="E1101" s="4"/>
      <c r="F1101" s="5"/>
      <c r="G1101" s="5"/>
      <c r="H1101" s="6"/>
      <c r="I1101" s="4">
        <v>5.0</v>
      </c>
      <c r="J1101" s="4">
        <v>0.0</v>
      </c>
      <c r="K1101" s="5"/>
      <c r="L1101" s="5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 ht="15.0" customHeight="1">
      <c r="A1102" s="4" t="s">
        <v>2206</v>
      </c>
      <c r="B1102" s="4" t="s">
        <v>2207</v>
      </c>
      <c r="C1102" s="4" t="s">
        <v>2169</v>
      </c>
      <c r="D1102" s="4" t="s">
        <v>1797</v>
      </c>
      <c r="E1102" s="4"/>
      <c r="F1102" s="5"/>
      <c r="G1102" s="5"/>
      <c r="H1102" s="6"/>
      <c r="I1102" s="4">
        <v>614.02</v>
      </c>
      <c r="J1102" s="4">
        <v>1000.0</v>
      </c>
      <c r="K1102" s="5"/>
      <c r="L1102" s="5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 ht="15.0" customHeight="1">
      <c r="A1103" s="4" t="s">
        <v>2208</v>
      </c>
      <c r="B1103" s="4" t="s">
        <v>2209</v>
      </c>
      <c r="C1103" s="4" t="s">
        <v>2169</v>
      </c>
      <c r="D1103" s="4" t="s">
        <v>1797</v>
      </c>
      <c r="E1103" s="4"/>
      <c r="F1103" s="5"/>
      <c r="G1103" s="5"/>
      <c r="H1103" s="6"/>
      <c r="I1103" s="4">
        <v>614.02</v>
      </c>
      <c r="J1103" s="4">
        <v>1000.0</v>
      </c>
      <c r="K1103" s="5"/>
      <c r="L1103" s="5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 ht="15.0" customHeight="1">
      <c r="A1104" s="4" t="s">
        <v>2210</v>
      </c>
      <c r="B1104" s="4" t="s">
        <v>2211</v>
      </c>
      <c r="C1104" s="4" t="s">
        <v>2169</v>
      </c>
      <c r="D1104" s="4" t="s">
        <v>1797</v>
      </c>
      <c r="E1104" s="4"/>
      <c r="F1104" s="5"/>
      <c r="G1104" s="5"/>
      <c r="H1104" s="6"/>
      <c r="I1104" s="4">
        <v>614.02</v>
      </c>
      <c r="J1104" s="4">
        <v>1000.0</v>
      </c>
      <c r="K1104" s="5"/>
      <c r="L1104" s="5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 ht="15.0" customHeight="1">
      <c r="A1105" s="4" t="s">
        <v>2212</v>
      </c>
      <c r="B1105" s="4" t="s">
        <v>2213</v>
      </c>
      <c r="C1105" s="4" t="s">
        <v>2169</v>
      </c>
      <c r="D1105" s="4" t="s">
        <v>1797</v>
      </c>
      <c r="E1105" s="4"/>
      <c r="F1105" s="5"/>
      <c r="G1105" s="5"/>
      <c r="H1105" s="6"/>
      <c r="I1105" s="4">
        <v>614.02</v>
      </c>
      <c r="J1105" s="4">
        <v>1000.0</v>
      </c>
      <c r="K1105" s="5"/>
      <c r="L1105" s="5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 ht="15.0" customHeight="1">
      <c r="A1106" s="4" t="s">
        <v>2214</v>
      </c>
      <c r="B1106" s="4" t="s">
        <v>2215</v>
      </c>
      <c r="C1106" s="4" t="s">
        <v>2169</v>
      </c>
      <c r="D1106" s="4" t="s">
        <v>188</v>
      </c>
      <c r="E1106" s="4"/>
      <c r="F1106" s="5"/>
      <c r="G1106" s="5"/>
      <c r="H1106" s="6"/>
      <c r="I1106" s="4">
        <v>614.02</v>
      </c>
      <c r="J1106" s="4">
        <v>1000.0</v>
      </c>
      <c r="K1106" s="5"/>
      <c r="L1106" s="5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 ht="15.0" customHeight="1">
      <c r="A1107" s="4" t="s">
        <v>2216</v>
      </c>
      <c r="B1107" s="4" t="s">
        <v>2217</v>
      </c>
      <c r="C1107" s="4" t="s">
        <v>2169</v>
      </c>
      <c r="D1107" s="4" t="s">
        <v>188</v>
      </c>
      <c r="E1107" s="4"/>
      <c r="F1107" s="5"/>
      <c r="G1107" s="5"/>
      <c r="H1107" s="6"/>
      <c r="I1107" s="4">
        <v>614.02</v>
      </c>
      <c r="J1107" s="4">
        <v>1000.0</v>
      </c>
      <c r="K1107" s="5"/>
      <c r="L1107" s="5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 ht="15.0" customHeight="1">
      <c r="A1108" s="4" t="s">
        <v>2218</v>
      </c>
      <c r="B1108" s="4" t="s">
        <v>2219</v>
      </c>
      <c r="C1108" s="4" t="s">
        <v>2169</v>
      </c>
      <c r="D1108" s="4" t="s">
        <v>188</v>
      </c>
      <c r="E1108" s="4"/>
      <c r="F1108" s="5"/>
      <c r="G1108" s="5"/>
      <c r="H1108" s="6"/>
      <c r="I1108" s="4">
        <v>614.02</v>
      </c>
      <c r="J1108" s="4">
        <v>1000.0</v>
      </c>
      <c r="K1108" s="5"/>
      <c r="L1108" s="5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 ht="15.0" customHeight="1">
      <c r="A1109" s="4" t="s">
        <v>2220</v>
      </c>
      <c r="B1109" s="4" t="s">
        <v>2221</v>
      </c>
      <c r="C1109" s="4" t="s">
        <v>2169</v>
      </c>
      <c r="D1109" s="4" t="s">
        <v>188</v>
      </c>
      <c r="E1109" s="4"/>
      <c r="F1109" s="5"/>
      <c r="G1109" s="5"/>
      <c r="H1109" s="6"/>
      <c r="I1109" s="4">
        <v>614.02</v>
      </c>
      <c r="J1109" s="4">
        <v>1000.0</v>
      </c>
      <c r="K1109" s="5"/>
      <c r="L1109" s="5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 ht="15.0" customHeight="1">
      <c r="A1110" s="4" t="s">
        <v>2222</v>
      </c>
      <c r="B1110" s="4" t="s">
        <v>2223</v>
      </c>
      <c r="C1110" s="4" t="s">
        <v>2169</v>
      </c>
      <c r="D1110" s="4" t="s">
        <v>188</v>
      </c>
      <c r="E1110" s="4"/>
      <c r="F1110" s="5"/>
      <c r="G1110" s="5"/>
      <c r="H1110" s="6"/>
      <c r="I1110" s="4">
        <v>614.02</v>
      </c>
      <c r="J1110" s="4">
        <v>1000.0</v>
      </c>
      <c r="K1110" s="5"/>
      <c r="L1110" s="5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 ht="15.0" customHeight="1">
      <c r="A1111" s="4" t="s">
        <v>2224</v>
      </c>
      <c r="B1111" s="4" t="s">
        <v>2225</v>
      </c>
      <c r="C1111" s="4" t="s">
        <v>2169</v>
      </c>
      <c r="D1111" s="4" t="s">
        <v>188</v>
      </c>
      <c r="E1111" s="4"/>
      <c r="F1111" s="5"/>
      <c r="G1111" s="5"/>
      <c r="H1111" s="6"/>
      <c r="I1111" s="4">
        <v>735.824</v>
      </c>
      <c r="J1111" s="4">
        <v>1100.0</v>
      </c>
      <c r="K1111" s="5"/>
      <c r="L1111" s="5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 ht="15.0" customHeight="1">
      <c r="A1112" s="4" t="s">
        <v>2226</v>
      </c>
      <c r="B1112" s="4" t="s">
        <v>2227</v>
      </c>
      <c r="C1112" s="4" t="s">
        <v>2169</v>
      </c>
      <c r="D1112" s="4" t="s">
        <v>188</v>
      </c>
      <c r="E1112" s="4"/>
      <c r="F1112" s="5"/>
      <c r="G1112" s="5"/>
      <c r="H1112" s="6"/>
      <c r="I1112" s="4">
        <v>1671.1999999999998</v>
      </c>
      <c r="J1112" s="4">
        <v>2600.0</v>
      </c>
      <c r="K1112" s="5"/>
      <c r="L1112" s="5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 ht="15.0" customHeight="1">
      <c r="A1113" s="4" t="s">
        <v>2228</v>
      </c>
      <c r="B1113" s="4" t="s">
        <v>2229</v>
      </c>
      <c r="C1113" s="4" t="s">
        <v>2169</v>
      </c>
      <c r="D1113" s="4" t="s">
        <v>188</v>
      </c>
      <c r="E1113" s="4"/>
      <c r="F1113" s="5"/>
      <c r="G1113" s="5"/>
      <c r="H1113" s="6"/>
      <c r="I1113" s="4">
        <v>1671.1999999999998</v>
      </c>
      <c r="J1113" s="4">
        <v>2600.0</v>
      </c>
      <c r="K1113" s="5"/>
      <c r="L1113" s="5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 ht="15.0" customHeight="1">
      <c r="A1114" s="4" t="s">
        <v>2230</v>
      </c>
      <c r="B1114" s="4" t="s">
        <v>2231</v>
      </c>
      <c r="C1114" s="4" t="s">
        <v>2169</v>
      </c>
      <c r="D1114" s="4" t="s">
        <v>188</v>
      </c>
      <c r="E1114" s="4"/>
      <c r="F1114" s="5"/>
      <c r="G1114" s="5"/>
      <c r="H1114" s="6"/>
      <c r="I1114" s="4">
        <v>1671.1999999999998</v>
      </c>
      <c r="J1114" s="4">
        <v>2600.0</v>
      </c>
      <c r="K1114" s="5"/>
      <c r="L1114" s="5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 ht="15.0" customHeight="1">
      <c r="A1115" s="4" t="s">
        <v>2232</v>
      </c>
      <c r="B1115" s="4" t="s">
        <v>2233</v>
      </c>
      <c r="C1115" s="4" t="s">
        <v>2169</v>
      </c>
      <c r="D1115" s="4" t="s">
        <v>188</v>
      </c>
      <c r="E1115" s="4"/>
      <c r="F1115" s="5"/>
      <c r="G1115" s="5"/>
      <c r="H1115" s="6"/>
      <c r="I1115" s="4">
        <v>1671.1999999999998</v>
      </c>
      <c r="J1115" s="4">
        <v>2600.0</v>
      </c>
      <c r="K1115" s="5"/>
      <c r="L1115" s="5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 ht="15.0" customHeight="1">
      <c r="A1116" s="4" t="s">
        <v>2234</v>
      </c>
      <c r="B1116" s="4" t="s">
        <v>2235</v>
      </c>
      <c r="C1116" s="4" t="s">
        <v>2169</v>
      </c>
      <c r="D1116" s="4" t="s">
        <v>188</v>
      </c>
      <c r="E1116" s="4"/>
      <c r="F1116" s="5"/>
      <c r="G1116" s="5"/>
      <c r="H1116" s="6"/>
      <c r="I1116" s="4">
        <v>1455.065</v>
      </c>
      <c r="J1116" s="4">
        <v>2200.0</v>
      </c>
      <c r="K1116" s="5"/>
      <c r="L1116" s="5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 ht="15.0" customHeight="1">
      <c r="A1117" s="4" t="s">
        <v>2236</v>
      </c>
      <c r="B1117" s="4" t="s">
        <v>2237</v>
      </c>
      <c r="C1117" s="4" t="s">
        <v>2169</v>
      </c>
      <c r="D1117" s="4" t="s">
        <v>188</v>
      </c>
      <c r="E1117" s="4"/>
      <c r="F1117" s="5"/>
      <c r="G1117" s="5"/>
      <c r="H1117" s="6"/>
      <c r="I1117" s="4">
        <v>1455.065</v>
      </c>
      <c r="J1117" s="4">
        <v>2200.0</v>
      </c>
      <c r="K1117" s="5"/>
      <c r="L1117" s="5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 ht="15.0" customHeight="1">
      <c r="A1118" s="4" t="s">
        <v>2238</v>
      </c>
      <c r="B1118" s="4" t="s">
        <v>2239</v>
      </c>
      <c r="C1118" s="4" t="s">
        <v>2169</v>
      </c>
      <c r="D1118" s="4" t="s">
        <v>188</v>
      </c>
      <c r="E1118" s="4"/>
      <c r="F1118" s="5"/>
      <c r="G1118" s="5"/>
      <c r="H1118" s="6"/>
      <c r="I1118" s="4">
        <v>1455.065</v>
      </c>
      <c r="J1118" s="4">
        <v>2200.0</v>
      </c>
      <c r="K1118" s="5"/>
      <c r="L1118" s="5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 ht="15.0" customHeight="1">
      <c r="A1119" s="4" t="s">
        <v>2240</v>
      </c>
      <c r="B1119" s="4" t="s">
        <v>2241</v>
      </c>
      <c r="C1119" s="4" t="s">
        <v>2169</v>
      </c>
      <c r="D1119" s="4" t="s">
        <v>188</v>
      </c>
      <c r="E1119" s="4"/>
      <c r="F1119" s="5"/>
      <c r="G1119" s="5"/>
      <c r="H1119" s="6"/>
      <c r="I1119" s="4">
        <v>1455.065</v>
      </c>
      <c r="J1119" s="4">
        <v>2200.0</v>
      </c>
      <c r="K1119" s="5"/>
      <c r="L1119" s="5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 ht="15.0" customHeight="1">
      <c r="A1120" s="4" t="s">
        <v>2242</v>
      </c>
      <c r="B1120" s="4" t="s">
        <v>2243</v>
      </c>
      <c r="C1120" s="4" t="s">
        <v>2169</v>
      </c>
      <c r="D1120" s="4" t="s">
        <v>188</v>
      </c>
      <c r="E1120" s="4"/>
      <c r="F1120" s="5"/>
      <c r="G1120" s="5"/>
      <c r="H1120" s="6"/>
      <c r="I1120" s="4">
        <v>1455.065</v>
      </c>
      <c r="J1120" s="4">
        <v>2200.0</v>
      </c>
      <c r="K1120" s="5"/>
      <c r="L1120" s="5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 ht="15.0" customHeight="1">
      <c r="A1121" s="4" t="s">
        <v>2244</v>
      </c>
      <c r="B1121" s="4" t="s">
        <v>2245</v>
      </c>
      <c r="C1121" s="4" t="s">
        <v>2169</v>
      </c>
      <c r="D1121" s="4" t="s">
        <v>188</v>
      </c>
      <c r="E1121" s="4"/>
      <c r="F1121" s="5"/>
      <c r="G1121" s="5"/>
      <c r="H1121" s="6"/>
      <c r="I1121" s="4">
        <v>1455.065</v>
      </c>
      <c r="J1121" s="4">
        <v>2200.0</v>
      </c>
      <c r="K1121" s="5"/>
      <c r="L1121" s="5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 ht="15.0" customHeight="1">
      <c r="A1122" s="4" t="s">
        <v>2246</v>
      </c>
      <c r="B1122" s="4" t="s">
        <v>2247</v>
      </c>
      <c r="C1122" s="4" t="s">
        <v>2169</v>
      </c>
      <c r="D1122" s="4" t="s">
        <v>188</v>
      </c>
      <c r="E1122" s="4"/>
      <c r="F1122" s="5"/>
      <c r="G1122" s="5"/>
      <c r="H1122" s="6"/>
      <c r="I1122" s="4">
        <v>1455.065</v>
      </c>
      <c r="J1122" s="4">
        <v>2200.0</v>
      </c>
      <c r="K1122" s="5"/>
      <c r="L1122" s="5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 ht="15.0" customHeight="1">
      <c r="A1123" s="4" t="s">
        <v>2248</v>
      </c>
      <c r="B1123" s="4" t="s">
        <v>2249</v>
      </c>
      <c r="C1123" s="4" t="s">
        <v>2169</v>
      </c>
      <c r="D1123" s="4" t="s">
        <v>188</v>
      </c>
      <c r="E1123" s="4"/>
      <c r="F1123" s="5"/>
      <c r="G1123" s="5"/>
      <c r="H1123" s="6"/>
      <c r="I1123" s="4">
        <v>1455.065</v>
      </c>
      <c r="J1123" s="4">
        <v>2200.0</v>
      </c>
      <c r="K1123" s="5"/>
      <c r="L1123" s="5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 ht="15.0" customHeight="1">
      <c r="A1124" s="4" t="s">
        <v>2250</v>
      </c>
      <c r="B1124" s="4" t="s">
        <v>2251</v>
      </c>
      <c r="C1124" s="4" t="s">
        <v>2169</v>
      </c>
      <c r="D1124" s="4" t="s">
        <v>188</v>
      </c>
      <c r="E1124" s="4"/>
      <c r="F1124" s="5"/>
      <c r="G1124" s="5"/>
      <c r="H1124" s="6"/>
      <c r="I1124" s="4">
        <v>1825.2245</v>
      </c>
      <c r="J1124" s="4">
        <v>2800.0</v>
      </c>
      <c r="K1124" s="5"/>
      <c r="L1124" s="5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 ht="15.0" customHeight="1">
      <c r="A1125" s="4" t="s">
        <v>2252</v>
      </c>
      <c r="B1125" s="4" t="s">
        <v>2253</v>
      </c>
      <c r="C1125" s="4" t="s">
        <v>2169</v>
      </c>
      <c r="D1125" s="4" t="s">
        <v>188</v>
      </c>
      <c r="E1125" s="4"/>
      <c r="F1125" s="5"/>
      <c r="G1125" s="5"/>
      <c r="H1125" s="6"/>
      <c r="I1125" s="4">
        <v>1825.2245</v>
      </c>
      <c r="J1125" s="4">
        <v>2800.0</v>
      </c>
      <c r="K1125" s="5"/>
      <c r="L1125" s="5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 ht="15.0" customHeight="1">
      <c r="A1126" s="4" t="s">
        <v>2254</v>
      </c>
      <c r="B1126" s="4" t="s">
        <v>2255</v>
      </c>
      <c r="C1126" s="4" t="s">
        <v>2169</v>
      </c>
      <c r="D1126" s="4" t="s">
        <v>188</v>
      </c>
      <c r="E1126" s="4"/>
      <c r="F1126" s="5"/>
      <c r="G1126" s="5"/>
      <c r="H1126" s="6"/>
      <c r="I1126" s="4">
        <v>1825.2245</v>
      </c>
      <c r="J1126" s="4">
        <v>2800.0</v>
      </c>
      <c r="K1126" s="5"/>
      <c r="L1126" s="5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 ht="15.0" customHeight="1">
      <c r="A1127" s="4" t="s">
        <v>2256</v>
      </c>
      <c r="B1127" s="4" t="s">
        <v>2257</v>
      </c>
      <c r="C1127" s="4" t="s">
        <v>2169</v>
      </c>
      <c r="D1127" s="4" t="s">
        <v>188</v>
      </c>
      <c r="E1127" s="4"/>
      <c r="F1127" s="5"/>
      <c r="G1127" s="5"/>
      <c r="H1127" s="6"/>
      <c r="I1127" s="4">
        <v>1825.2245</v>
      </c>
      <c r="J1127" s="4">
        <v>2800.0</v>
      </c>
      <c r="K1127" s="5"/>
      <c r="L1127" s="5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 ht="15.0" customHeight="1">
      <c r="A1128" s="4" t="s">
        <v>2258</v>
      </c>
      <c r="B1128" s="4" t="s">
        <v>2259</v>
      </c>
      <c r="C1128" s="4" t="s">
        <v>2169</v>
      </c>
      <c r="D1128" s="4" t="s">
        <v>188</v>
      </c>
      <c r="E1128" s="4"/>
      <c r="F1128" s="5"/>
      <c r="G1128" s="5"/>
      <c r="H1128" s="6"/>
      <c r="I1128" s="4">
        <v>1825.2245</v>
      </c>
      <c r="J1128" s="4">
        <v>2800.0</v>
      </c>
      <c r="K1128" s="5"/>
      <c r="L1128" s="5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 ht="15.0" customHeight="1">
      <c r="A1129" s="4" t="s">
        <v>2260</v>
      </c>
      <c r="B1129" s="4" t="s">
        <v>2261</v>
      </c>
      <c r="C1129" s="4" t="s">
        <v>2169</v>
      </c>
      <c r="D1129" s="4" t="s">
        <v>188</v>
      </c>
      <c r="E1129" s="4"/>
      <c r="F1129" s="5"/>
      <c r="G1129" s="5"/>
      <c r="H1129" s="6"/>
      <c r="I1129" s="4">
        <v>614.02</v>
      </c>
      <c r="J1129" s="4">
        <v>1000.0</v>
      </c>
      <c r="K1129" s="5"/>
      <c r="L1129" s="5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 ht="15.0" customHeight="1">
      <c r="A1130" s="4" t="s">
        <v>2262</v>
      </c>
      <c r="B1130" s="4" t="s">
        <v>2263</v>
      </c>
      <c r="C1130" s="4" t="s">
        <v>2169</v>
      </c>
      <c r="D1130" s="4" t="s">
        <v>188</v>
      </c>
      <c r="E1130" s="4"/>
      <c r="F1130" s="5"/>
      <c r="G1130" s="5"/>
      <c r="H1130" s="6"/>
      <c r="I1130" s="4">
        <v>614.02</v>
      </c>
      <c r="J1130" s="4">
        <v>1000.0</v>
      </c>
      <c r="K1130" s="5"/>
      <c r="L1130" s="5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 ht="15.0" customHeight="1">
      <c r="A1131" s="4" t="s">
        <v>2264</v>
      </c>
      <c r="B1131" s="4" t="s">
        <v>2265</v>
      </c>
      <c r="C1131" s="4" t="s">
        <v>2169</v>
      </c>
      <c r="D1131" s="4" t="s">
        <v>188</v>
      </c>
      <c r="E1131" s="4"/>
      <c r="F1131" s="5"/>
      <c r="G1131" s="5"/>
      <c r="H1131" s="6"/>
      <c r="I1131" s="4">
        <v>614.02</v>
      </c>
      <c r="J1131" s="4">
        <v>1000.0</v>
      </c>
      <c r="K1131" s="5"/>
      <c r="L1131" s="5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 ht="15.0" customHeight="1">
      <c r="A1132" s="4" t="s">
        <v>2266</v>
      </c>
      <c r="B1132" s="4" t="s">
        <v>2267</v>
      </c>
      <c r="C1132" s="4" t="s">
        <v>2169</v>
      </c>
      <c r="D1132" s="4" t="s">
        <v>188</v>
      </c>
      <c r="E1132" s="4"/>
      <c r="F1132" s="5"/>
      <c r="G1132" s="5"/>
      <c r="H1132" s="6"/>
      <c r="I1132" s="4">
        <v>614.02</v>
      </c>
      <c r="J1132" s="4">
        <v>1000.0</v>
      </c>
      <c r="K1132" s="5"/>
      <c r="L1132" s="5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ht="15.0" customHeight="1">
      <c r="A1133" s="4" t="s">
        <v>2268</v>
      </c>
      <c r="B1133" s="4" t="s">
        <v>2269</v>
      </c>
      <c r="C1133" s="4" t="s">
        <v>2169</v>
      </c>
      <c r="D1133" s="4" t="s">
        <v>188</v>
      </c>
      <c r="E1133" s="4"/>
      <c r="F1133" s="5"/>
      <c r="G1133" s="5"/>
      <c r="H1133" s="6"/>
      <c r="I1133" s="4">
        <v>614.02</v>
      </c>
      <c r="J1133" s="4">
        <v>1000.0</v>
      </c>
      <c r="K1133" s="5"/>
      <c r="L1133" s="5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 ht="15.0" customHeight="1">
      <c r="A1134" s="4" t="s">
        <v>2270</v>
      </c>
      <c r="B1134" s="4" t="s">
        <v>2271</v>
      </c>
      <c r="C1134" s="4" t="s">
        <v>2169</v>
      </c>
      <c r="D1134" s="4" t="s">
        <v>188</v>
      </c>
      <c r="E1134" s="4"/>
      <c r="F1134" s="5"/>
      <c r="G1134" s="5"/>
      <c r="H1134" s="6"/>
      <c r="I1134" s="4">
        <v>614.02</v>
      </c>
      <c r="J1134" s="4">
        <v>1000.0</v>
      </c>
      <c r="K1134" s="5"/>
      <c r="L1134" s="5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 ht="15.0" customHeight="1">
      <c r="A1135" s="4" t="s">
        <v>2272</v>
      </c>
      <c r="B1135" s="4" t="s">
        <v>2273</v>
      </c>
      <c r="C1135" s="4" t="s">
        <v>2169</v>
      </c>
      <c r="D1135" s="4" t="s">
        <v>188</v>
      </c>
      <c r="E1135" s="4"/>
      <c r="F1135" s="5"/>
      <c r="G1135" s="5"/>
      <c r="H1135" s="6"/>
      <c r="I1135" s="4">
        <v>614.02</v>
      </c>
      <c r="J1135" s="4">
        <v>1000.0</v>
      </c>
      <c r="K1135" s="5"/>
      <c r="L1135" s="5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 ht="15.0" customHeight="1">
      <c r="A1136" s="4" t="s">
        <v>2274</v>
      </c>
      <c r="B1136" s="4" t="s">
        <v>2275</v>
      </c>
      <c r="C1136" s="4" t="s">
        <v>2169</v>
      </c>
      <c r="D1136" s="4" t="s">
        <v>188</v>
      </c>
      <c r="E1136" s="4"/>
      <c r="F1136" s="5"/>
      <c r="G1136" s="5"/>
      <c r="H1136" s="6"/>
      <c r="I1136" s="4">
        <v>614.02</v>
      </c>
      <c r="J1136" s="4">
        <v>1000.0</v>
      </c>
      <c r="K1136" s="5"/>
      <c r="L1136" s="5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 ht="15.0" customHeight="1">
      <c r="A1137" s="4" t="s">
        <v>2276</v>
      </c>
      <c r="B1137" s="4" t="s">
        <v>2277</v>
      </c>
      <c r="C1137" s="4" t="s">
        <v>2169</v>
      </c>
      <c r="D1137" s="4" t="s">
        <v>188</v>
      </c>
      <c r="E1137" s="4"/>
      <c r="F1137" s="5"/>
      <c r="G1137" s="5"/>
      <c r="H1137" s="6"/>
      <c r="I1137" s="4">
        <v>734.0</v>
      </c>
      <c r="J1137" s="4">
        <v>1100.0</v>
      </c>
      <c r="K1137" s="5"/>
      <c r="L1137" s="5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 ht="15.0" customHeight="1">
      <c r="A1138" s="4" t="s">
        <v>2278</v>
      </c>
      <c r="B1138" s="4" t="s">
        <v>2279</v>
      </c>
      <c r="C1138" s="4" t="s">
        <v>2169</v>
      </c>
      <c r="D1138" s="4" t="s">
        <v>188</v>
      </c>
      <c r="E1138" s="4"/>
      <c r="F1138" s="5"/>
      <c r="G1138" s="5"/>
      <c r="H1138" s="6"/>
      <c r="I1138" s="4">
        <v>734.0</v>
      </c>
      <c r="J1138" s="4">
        <v>1100.0</v>
      </c>
      <c r="K1138" s="5"/>
      <c r="L1138" s="5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 ht="15.0" customHeight="1">
      <c r="A1139" s="4" t="s">
        <v>2280</v>
      </c>
      <c r="B1139" s="4" t="s">
        <v>2281</v>
      </c>
      <c r="C1139" s="4" t="s">
        <v>2169</v>
      </c>
      <c r="D1139" s="4" t="s">
        <v>188</v>
      </c>
      <c r="E1139" s="4"/>
      <c r="F1139" s="5"/>
      <c r="G1139" s="5"/>
      <c r="H1139" s="6"/>
      <c r="I1139" s="4">
        <v>734.0</v>
      </c>
      <c r="J1139" s="4">
        <v>1100.0</v>
      </c>
      <c r="K1139" s="5"/>
      <c r="L1139" s="5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 ht="15.0" customHeight="1">
      <c r="A1140" s="4" t="s">
        <v>2282</v>
      </c>
      <c r="B1140" s="4" t="s">
        <v>2283</v>
      </c>
      <c r="C1140" s="4" t="s">
        <v>2169</v>
      </c>
      <c r="D1140" s="4" t="s">
        <v>188</v>
      </c>
      <c r="E1140" s="4"/>
      <c r="F1140" s="5"/>
      <c r="G1140" s="5"/>
      <c r="H1140" s="6"/>
      <c r="I1140" s="4">
        <v>734.0</v>
      </c>
      <c r="J1140" s="4">
        <v>1100.0</v>
      </c>
      <c r="K1140" s="5"/>
      <c r="L1140" s="5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 ht="15.0" customHeight="1">
      <c r="A1141" s="4" t="s">
        <v>2284</v>
      </c>
      <c r="B1141" s="4" t="s">
        <v>2285</v>
      </c>
      <c r="C1141" s="4" t="s">
        <v>2169</v>
      </c>
      <c r="D1141" s="4" t="s">
        <v>188</v>
      </c>
      <c r="E1141" s="4"/>
      <c r="F1141" s="5"/>
      <c r="G1141" s="5"/>
      <c r="H1141" s="6"/>
      <c r="I1141" s="4">
        <v>699.1999999999999</v>
      </c>
      <c r="J1141" s="4">
        <v>1100.0</v>
      </c>
      <c r="K1141" s="5"/>
      <c r="L1141" s="5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 ht="15.0" customHeight="1">
      <c r="A1142" s="4" t="s">
        <v>2286</v>
      </c>
      <c r="B1142" s="4" t="s">
        <v>2287</v>
      </c>
      <c r="C1142" s="4" t="s">
        <v>1104</v>
      </c>
      <c r="D1142" s="4" t="s">
        <v>188</v>
      </c>
      <c r="E1142" s="4"/>
      <c r="F1142" s="5"/>
      <c r="G1142" s="5"/>
      <c r="H1142" s="6"/>
      <c r="I1142" s="4">
        <v>1.0</v>
      </c>
      <c r="J1142" s="4">
        <v>10.0</v>
      </c>
      <c r="K1142" s="5"/>
      <c r="L1142" s="5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 ht="15.0" customHeight="1">
      <c r="A1143" s="4" t="s">
        <v>2288</v>
      </c>
      <c r="B1143" s="4" t="s">
        <v>2289</v>
      </c>
      <c r="C1143" s="4" t="s">
        <v>1104</v>
      </c>
      <c r="D1143" s="4" t="s">
        <v>188</v>
      </c>
      <c r="E1143" s="4"/>
      <c r="F1143" s="5"/>
      <c r="G1143" s="5"/>
      <c r="H1143" s="6"/>
      <c r="I1143" s="4">
        <v>1.0</v>
      </c>
      <c r="J1143" s="4">
        <v>10.0</v>
      </c>
      <c r="K1143" s="5"/>
      <c r="L1143" s="5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 ht="15.0" customHeight="1">
      <c r="A1144" s="4" t="s">
        <v>2290</v>
      </c>
      <c r="B1144" s="4" t="s">
        <v>2291</v>
      </c>
      <c r="C1144" s="4" t="s">
        <v>1104</v>
      </c>
      <c r="D1144" s="4" t="s">
        <v>1797</v>
      </c>
      <c r="E1144" s="4"/>
      <c r="F1144" s="5"/>
      <c r="G1144" s="5"/>
      <c r="H1144" s="6"/>
      <c r="I1144" s="4">
        <v>1399.9</v>
      </c>
      <c r="J1144" s="4">
        <v>1750.0</v>
      </c>
      <c r="K1144" s="5"/>
      <c r="L1144" s="5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 ht="15.0" customHeight="1">
      <c r="A1145" s="4" t="s">
        <v>2292</v>
      </c>
      <c r="B1145" s="4" t="s">
        <v>2293</v>
      </c>
      <c r="C1145" s="4" t="s">
        <v>1104</v>
      </c>
      <c r="D1145" s="4" t="s">
        <v>1797</v>
      </c>
      <c r="E1145" s="4"/>
      <c r="F1145" s="5"/>
      <c r="G1145" s="5"/>
      <c r="H1145" s="6"/>
      <c r="I1145" s="4">
        <v>1399.9</v>
      </c>
      <c r="J1145" s="4">
        <v>1750.0</v>
      </c>
      <c r="K1145" s="5"/>
      <c r="L1145" s="5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 ht="15.0" customHeight="1">
      <c r="A1146" s="4" t="s">
        <v>2294</v>
      </c>
      <c r="B1146" s="4" t="s">
        <v>2295</v>
      </c>
      <c r="C1146" s="4" t="s">
        <v>1104</v>
      </c>
      <c r="D1146" s="4" t="s">
        <v>1797</v>
      </c>
      <c r="E1146" s="4"/>
      <c r="F1146" s="5"/>
      <c r="G1146" s="5"/>
      <c r="H1146" s="6"/>
      <c r="I1146" s="4">
        <v>4299.9</v>
      </c>
      <c r="J1146" s="4">
        <v>5350.0</v>
      </c>
      <c r="K1146" s="5"/>
      <c r="L1146" s="5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 ht="15.0" customHeight="1">
      <c r="A1147" s="4" t="s">
        <v>2296</v>
      </c>
      <c r="B1147" s="4" t="s">
        <v>2297</v>
      </c>
      <c r="C1147" s="4" t="s">
        <v>1104</v>
      </c>
      <c r="D1147" s="4" t="s">
        <v>1797</v>
      </c>
      <c r="E1147" s="4"/>
      <c r="F1147" s="5"/>
      <c r="G1147" s="5"/>
      <c r="H1147" s="6"/>
      <c r="I1147" s="4">
        <v>4299.89</v>
      </c>
      <c r="J1147" s="4">
        <v>5350.0</v>
      </c>
      <c r="K1147" s="5"/>
      <c r="L1147" s="5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 ht="15.0" customHeight="1">
      <c r="A1148" s="4" t="s">
        <v>2298</v>
      </c>
      <c r="B1148" s="4" t="s">
        <v>2299</v>
      </c>
      <c r="C1148" s="4" t="s">
        <v>1104</v>
      </c>
      <c r="D1148" s="4" t="s">
        <v>1797</v>
      </c>
      <c r="E1148" s="4"/>
      <c r="F1148" s="5"/>
      <c r="G1148" s="5"/>
      <c r="H1148" s="6"/>
      <c r="I1148" s="4">
        <v>4599.9</v>
      </c>
      <c r="J1148" s="4">
        <v>5750.0</v>
      </c>
      <c r="K1148" s="5"/>
      <c r="L1148" s="5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 ht="15.0" customHeight="1">
      <c r="A1149" s="4" t="s">
        <v>2300</v>
      </c>
      <c r="B1149" s="4" t="s">
        <v>2301</v>
      </c>
      <c r="C1149" s="4" t="s">
        <v>1104</v>
      </c>
      <c r="D1149" s="4" t="s">
        <v>1797</v>
      </c>
      <c r="E1149" s="4"/>
      <c r="F1149" s="5"/>
      <c r="G1149" s="5"/>
      <c r="H1149" s="6"/>
      <c r="I1149" s="4">
        <v>3699.9</v>
      </c>
      <c r="J1149" s="4">
        <v>4600.0</v>
      </c>
      <c r="K1149" s="5"/>
      <c r="L1149" s="5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 ht="15.0" customHeight="1">
      <c r="A1150" s="4" t="s">
        <v>2302</v>
      </c>
      <c r="B1150" s="4" t="s">
        <v>2303</v>
      </c>
      <c r="C1150" s="4" t="s">
        <v>1104</v>
      </c>
      <c r="D1150" s="4" t="s">
        <v>1797</v>
      </c>
      <c r="E1150" s="4"/>
      <c r="F1150" s="5"/>
      <c r="G1150" s="5"/>
      <c r="H1150" s="6"/>
      <c r="I1150" s="4">
        <v>1.0</v>
      </c>
      <c r="J1150" s="4">
        <v>10.0</v>
      </c>
      <c r="K1150" s="5"/>
      <c r="L1150" s="5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 ht="15.0" customHeight="1">
      <c r="A1151" s="4" t="s">
        <v>2304</v>
      </c>
      <c r="B1151" s="4" t="s">
        <v>2305</v>
      </c>
      <c r="C1151" s="4" t="s">
        <v>1104</v>
      </c>
      <c r="D1151" s="4" t="s">
        <v>1797</v>
      </c>
      <c r="E1151" s="4"/>
      <c r="F1151" s="5"/>
      <c r="G1151" s="5"/>
      <c r="H1151" s="6"/>
      <c r="I1151" s="4">
        <v>4699.89</v>
      </c>
      <c r="J1151" s="4">
        <v>5850.0</v>
      </c>
      <c r="K1151" s="5"/>
      <c r="L1151" s="5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 ht="15.0" customHeight="1">
      <c r="A1152" s="4" t="s">
        <v>2306</v>
      </c>
      <c r="B1152" s="4" t="s">
        <v>2307</v>
      </c>
      <c r="C1152" s="4" t="s">
        <v>1104</v>
      </c>
      <c r="D1152" s="4" t="s">
        <v>1797</v>
      </c>
      <c r="E1152" s="4"/>
      <c r="F1152" s="5"/>
      <c r="G1152" s="5"/>
      <c r="H1152" s="6"/>
      <c r="I1152" s="4">
        <v>1199.9</v>
      </c>
      <c r="J1152" s="4">
        <v>1500.0</v>
      </c>
      <c r="K1152" s="5"/>
      <c r="L1152" s="5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 ht="15.0" customHeight="1">
      <c r="A1153" s="4" t="s">
        <v>2308</v>
      </c>
      <c r="B1153" s="4" t="s">
        <v>2309</v>
      </c>
      <c r="C1153" s="4" t="s">
        <v>1104</v>
      </c>
      <c r="D1153" s="4" t="s">
        <v>1797</v>
      </c>
      <c r="E1153" s="4"/>
      <c r="F1153" s="5"/>
      <c r="G1153" s="5"/>
      <c r="H1153" s="6"/>
      <c r="I1153" s="4">
        <v>7399.9</v>
      </c>
      <c r="J1153" s="4">
        <v>9250.0</v>
      </c>
      <c r="K1153" s="5"/>
      <c r="L1153" s="5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 ht="15.0" customHeight="1">
      <c r="A1154" s="4" t="s">
        <v>2310</v>
      </c>
      <c r="B1154" s="4" t="s">
        <v>2311</v>
      </c>
      <c r="C1154" s="4" t="s">
        <v>1104</v>
      </c>
      <c r="D1154" s="4" t="s">
        <v>1797</v>
      </c>
      <c r="E1154" s="4"/>
      <c r="F1154" s="5"/>
      <c r="G1154" s="5"/>
      <c r="H1154" s="6"/>
      <c r="I1154" s="4">
        <v>1.0</v>
      </c>
      <c r="J1154" s="4">
        <v>10.0</v>
      </c>
      <c r="K1154" s="5"/>
      <c r="L1154" s="5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 ht="15.0" customHeight="1">
      <c r="A1155" s="4" t="s">
        <v>2312</v>
      </c>
      <c r="B1155" s="4" t="s">
        <v>2313</v>
      </c>
      <c r="C1155" s="4" t="s">
        <v>1104</v>
      </c>
      <c r="D1155" s="4" t="s">
        <v>1797</v>
      </c>
      <c r="E1155" s="4"/>
      <c r="F1155" s="5"/>
      <c r="G1155" s="5"/>
      <c r="H1155" s="6"/>
      <c r="I1155" s="4">
        <v>1699.9</v>
      </c>
      <c r="J1155" s="4">
        <v>2100.0</v>
      </c>
      <c r="K1155" s="5"/>
      <c r="L1155" s="5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 ht="15.0" customHeight="1">
      <c r="A1156" s="4" t="s">
        <v>2314</v>
      </c>
      <c r="B1156" s="4" t="s">
        <v>2315</v>
      </c>
      <c r="C1156" s="4" t="s">
        <v>1104</v>
      </c>
      <c r="D1156" s="4" t="s">
        <v>1797</v>
      </c>
      <c r="E1156" s="4"/>
      <c r="F1156" s="5"/>
      <c r="G1156" s="5"/>
      <c r="H1156" s="6"/>
      <c r="I1156" s="4">
        <v>2999.9</v>
      </c>
      <c r="J1156" s="4">
        <v>3750.0</v>
      </c>
      <c r="K1156" s="5"/>
      <c r="L1156" s="5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 ht="15.0" customHeight="1">
      <c r="A1157" s="4" t="s">
        <v>2316</v>
      </c>
      <c r="B1157" s="4" t="s">
        <v>2317</v>
      </c>
      <c r="C1157" s="4" t="s">
        <v>59</v>
      </c>
      <c r="D1157" s="4" t="s">
        <v>1797</v>
      </c>
      <c r="E1157" s="4"/>
      <c r="F1157" s="5"/>
      <c r="G1157" s="5"/>
      <c r="H1157" s="6"/>
      <c r="I1157" s="4">
        <v>989.9</v>
      </c>
      <c r="J1157" s="4">
        <v>1400.0</v>
      </c>
      <c r="K1157" s="5"/>
      <c r="L1157" s="5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 ht="15.0" customHeight="1">
      <c r="A1158" s="4" t="s">
        <v>2318</v>
      </c>
      <c r="B1158" s="4" t="s">
        <v>2319</v>
      </c>
      <c r="C1158" s="4" t="s">
        <v>1104</v>
      </c>
      <c r="D1158" s="4" t="s">
        <v>1797</v>
      </c>
      <c r="E1158" s="4"/>
      <c r="F1158" s="5"/>
      <c r="G1158" s="5"/>
      <c r="H1158" s="6"/>
      <c r="I1158" s="4">
        <v>1429.89</v>
      </c>
      <c r="J1158" s="4">
        <v>1800.0</v>
      </c>
      <c r="K1158" s="5"/>
      <c r="L1158" s="5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 ht="15.0" customHeight="1">
      <c r="A1159" s="4" t="s">
        <v>2320</v>
      </c>
      <c r="B1159" s="4" t="s">
        <v>2321</v>
      </c>
      <c r="C1159" s="4" t="s">
        <v>1104</v>
      </c>
      <c r="D1159" s="4" t="s">
        <v>1797</v>
      </c>
      <c r="E1159" s="4"/>
      <c r="F1159" s="5"/>
      <c r="G1159" s="5"/>
      <c r="H1159" s="6"/>
      <c r="I1159" s="4">
        <v>592.8</v>
      </c>
      <c r="J1159" s="4">
        <v>750.0</v>
      </c>
      <c r="K1159" s="5"/>
      <c r="L1159" s="5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 ht="15.0" customHeight="1">
      <c r="A1160" s="4" t="s">
        <v>2322</v>
      </c>
      <c r="B1160" s="4" t="s">
        <v>2323</v>
      </c>
      <c r="C1160" s="4" t="s">
        <v>1104</v>
      </c>
      <c r="D1160" s="4" t="s">
        <v>1797</v>
      </c>
      <c r="E1160" s="4"/>
      <c r="F1160" s="5"/>
      <c r="G1160" s="5"/>
      <c r="H1160" s="6"/>
      <c r="I1160" s="4">
        <v>1.0</v>
      </c>
      <c r="J1160" s="4">
        <v>10.0</v>
      </c>
      <c r="K1160" s="5"/>
      <c r="L1160" s="5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 ht="15.0" customHeight="1">
      <c r="A1161" s="4" t="s">
        <v>2324</v>
      </c>
      <c r="B1161" s="4" t="s">
        <v>2325</v>
      </c>
      <c r="C1161" s="4" t="s">
        <v>1104</v>
      </c>
      <c r="D1161" s="4" t="s">
        <v>1797</v>
      </c>
      <c r="E1161" s="4"/>
      <c r="F1161" s="5"/>
      <c r="G1161" s="5"/>
      <c r="H1161" s="6"/>
      <c r="I1161" s="4">
        <v>949.9</v>
      </c>
      <c r="J1161" s="4">
        <v>1200.0</v>
      </c>
      <c r="K1161" s="5"/>
      <c r="L1161" s="5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 ht="15.0" customHeight="1">
      <c r="A1162" s="4" t="s">
        <v>2326</v>
      </c>
      <c r="B1162" s="4" t="s">
        <v>2327</v>
      </c>
      <c r="C1162" s="4" t="s">
        <v>1104</v>
      </c>
      <c r="D1162" s="4" t="s">
        <v>1797</v>
      </c>
      <c r="E1162" s="4"/>
      <c r="F1162" s="5"/>
      <c r="G1162" s="5"/>
      <c r="H1162" s="6"/>
      <c r="I1162" s="4">
        <v>1.0</v>
      </c>
      <c r="J1162" s="4">
        <v>10.0</v>
      </c>
      <c r="K1162" s="5"/>
      <c r="L1162" s="5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 ht="15.0" customHeight="1">
      <c r="A1163" s="4" t="s">
        <v>2328</v>
      </c>
      <c r="B1163" s="4" t="s">
        <v>2329</v>
      </c>
      <c r="C1163" s="4" t="s">
        <v>1104</v>
      </c>
      <c r="D1163" s="4" t="s">
        <v>1797</v>
      </c>
      <c r="E1163" s="4"/>
      <c r="F1163" s="5"/>
      <c r="G1163" s="5"/>
      <c r="H1163" s="6"/>
      <c r="I1163" s="4">
        <v>1.0</v>
      </c>
      <c r="J1163" s="4">
        <v>10.0</v>
      </c>
      <c r="K1163" s="5"/>
      <c r="L1163" s="5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 ht="15.0" customHeight="1">
      <c r="A1164" s="4" t="s">
        <v>2330</v>
      </c>
      <c r="B1164" s="4" t="s">
        <v>2331</v>
      </c>
      <c r="C1164" s="4" t="s">
        <v>1104</v>
      </c>
      <c r="D1164" s="4" t="s">
        <v>1797</v>
      </c>
      <c r="E1164" s="4"/>
      <c r="F1164" s="5"/>
      <c r="G1164" s="5"/>
      <c r="H1164" s="6"/>
      <c r="I1164" s="4">
        <v>2499.9</v>
      </c>
      <c r="J1164" s="4">
        <v>3100.0</v>
      </c>
      <c r="K1164" s="5"/>
      <c r="L1164" s="5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 ht="15.0" customHeight="1">
      <c r="A1165" s="4" t="s">
        <v>2332</v>
      </c>
      <c r="B1165" s="4" t="s">
        <v>2333</v>
      </c>
      <c r="C1165" s="4" t="s">
        <v>1104</v>
      </c>
      <c r="D1165" s="4" t="s">
        <v>1797</v>
      </c>
      <c r="E1165" s="4"/>
      <c r="F1165" s="5"/>
      <c r="G1165" s="5"/>
      <c r="H1165" s="6"/>
      <c r="I1165" s="4">
        <v>5499.9</v>
      </c>
      <c r="J1165" s="4">
        <v>6850.0</v>
      </c>
      <c r="K1165" s="5"/>
      <c r="L1165" s="5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 ht="15.0" customHeight="1">
      <c r="A1166" s="4" t="s">
        <v>2334</v>
      </c>
      <c r="B1166" s="4" t="s">
        <v>2335</v>
      </c>
      <c r="C1166" s="4" t="s">
        <v>1104</v>
      </c>
      <c r="D1166" s="4" t="s">
        <v>1797</v>
      </c>
      <c r="E1166" s="4"/>
      <c r="F1166" s="5"/>
      <c r="G1166" s="5"/>
      <c r="H1166" s="6"/>
      <c r="I1166" s="4">
        <v>5499.9</v>
      </c>
      <c r="J1166" s="4">
        <v>6850.0</v>
      </c>
      <c r="K1166" s="5"/>
      <c r="L1166" s="5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 ht="15.0" customHeight="1">
      <c r="A1167" s="4" t="s">
        <v>2336</v>
      </c>
      <c r="B1167" s="4" t="s">
        <v>2337</v>
      </c>
      <c r="C1167" s="4" t="s">
        <v>1104</v>
      </c>
      <c r="D1167" s="4" t="s">
        <v>1797</v>
      </c>
      <c r="E1167" s="4"/>
      <c r="F1167" s="5"/>
      <c r="G1167" s="5"/>
      <c r="H1167" s="6"/>
      <c r="I1167" s="4">
        <v>1833.3</v>
      </c>
      <c r="J1167" s="4">
        <v>2300.0</v>
      </c>
      <c r="K1167" s="5"/>
      <c r="L1167" s="5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 ht="15.0" customHeight="1">
      <c r="A1168" s="4" t="s">
        <v>2338</v>
      </c>
      <c r="B1168" s="4" t="s">
        <v>2339</v>
      </c>
      <c r="C1168" s="4" t="s">
        <v>1104</v>
      </c>
      <c r="D1168" s="4" t="s">
        <v>1797</v>
      </c>
      <c r="E1168" s="4"/>
      <c r="F1168" s="5"/>
      <c r="G1168" s="5"/>
      <c r="H1168" s="6"/>
      <c r="I1168" s="4">
        <v>6799.9</v>
      </c>
      <c r="J1168" s="4">
        <v>8500.0</v>
      </c>
      <c r="K1168" s="5"/>
      <c r="L1168" s="5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 ht="15.0" customHeight="1">
      <c r="A1169" s="4" t="s">
        <v>2340</v>
      </c>
      <c r="B1169" s="4" t="s">
        <v>2341</v>
      </c>
      <c r="C1169" s="4" t="s">
        <v>1104</v>
      </c>
      <c r="D1169" s="4" t="s">
        <v>1797</v>
      </c>
      <c r="E1169" s="4"/>
      <c r="F1169" s="5"/>
      <c r="G1169" s="5"/>
      <c r="H1169" s="6"/>
      <c r="I1169" s="4">
        <v>2649.9</v>
      </c>
      <c r="J1169" s="4">
        <v>3300.0</v>
      </c>
      <c r="K1169" s="5"/>
      <c r="L1169" s="5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 ht="15.0" customHeight="1">
      <c r="A1170" s="4" t="s">
        <v>2342</v>
      </c>
      <c r="B1170" s="4" t="s">
        <v>2343</v>
      </c>
      <c r="C1170" s="4" t="s">
        <v>1104</v>
      </c>
      <c r="D1170" s="4" t="s">
        <v>1797</v>
      </c>
      <c r="E1170" s="4"/>
      <c r="F1170" s="5"/>
      <c r="G1170" s="5"/>
      <c r="H1170" s="6"/>
      <c r="I1170" s="4">
        <v>2649.9</v>
      </c>
      <c r="J1170" s="4">
        <v>3300.0</v>
      </c>
      <c r="K1170" s="5"/>
      <c r="L1170" s="5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 ht="15.0" customHeight="1">
      <c r="A1171" s="4" t="s">
        <v>2344</v>
      </c>
      <c r="B1171" s="4" t="s">
        <v>2345</v>
      </c>
      <c r="C1171" s="4" t="s">
        <v>1104</v>
      </c>
      <c r="D1171" s="4" t="s">
        <v>1797</v>
      </c>
      <c r="E1171" s="4"/>
      <c r="F1171" s="5"/>
      <c r="G1171" s="5"/>
      <c r="H1171" s="6"/>
      <c r="I1171" s="4">
        <v>2649.9</v>
      </c>
      <c r="J1171" s="4">
        <v>3300.0</v>
      </c>
      <c r="K1171" s="5"/>
      <c r="L1171" s="5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 ht="15.0" customHeight="1">
      <c r="A1172" s="4" t="s">
        <v>2346</v>
      </c>
      <c r="B1172" s="4" t="s">
        <v>2347</v>
      </c>
      <c r="C1172" s="4" t="s">
        <v>1104</v>
      </c>
      <c r="D1172" s="4" t="s">
        <v>1797</v>
      </c>
      <c r="E1172" s="4"/>
      <c r="F1172" s="5"/>
      <c r="G1172" s="5"/>
      <c r="H1172" s="6"/>
      <c r="I1172" s="4">
        <v>4799.9</v>
      </c>
      <c r="J1172" s="4">
        <v>6000.0</v>
      </c>
      <c r="K1172" s="5"/>
      <c r="L1172" s="5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 ht="15.0" customHeight="1">
      <c r="A1173" s="4" t="s">
        <v>2348</v>
      </c>
      <c r="B1173" s="4" t="s">
        <v>2349</v>
      </c>
      <c r="C1173" s="4" t="s">
        <v>1104</v>
      </c>
      <c r="D1173" s="4" t="s">
        <v>1797</v>
      </c>
      <c r="E1173" s="4"/>
      <c r="F1173" s="5"/>
      <c r="G1173" s="5"/>
      <c r="H1173" s="6"/>
      <c r="I1173" s="4">
        <v>2000.0</v>
      </c>
      <c r="J1173" s="4">
        <v>2500.0</v>
      </c>
      <c r="K1173" s="5"/>
      <c r="L1173" s="5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 ht="15.0" customHeight="1">
      <c r="A1174" s="4" t="s">
        <v>2350</v>
      </c>
      <c r="B1174" s="4" t="s">
        <v>2351</v>
      </c>
      <c r="C1174" s="4" t="s">
        <v>1104</v>
      </c>
      <c r="D1174" s="4" t="s">
        <v>1797</v>
      </c>
      <c r="E1174" s="4"/>
      <c r="F1174" s="5"/>
      <c r="G1174" s="5"/>
      <c r="H1174" s="6"/>
      <c r="I1174" s="4">
        <v>1750.0</v>
      </c>
      <c r="J1174" s="4">
        <v>2200.0</v>
      </c>
      <c r="K1174" s="5"/>
      <c r="L1174" s="5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 ht="15.0" customHeight="1">
      <c r="A1175" s="4" t="s">
        <v>2352</v>
      </c>
      <c r="B1175" s="4" t="s">
        <v>2353</v>
      </c>
      <c r="C1175" s="4" t="s">
        <v>1104</v>
      </c>
      <c r="D1175" s="4" t="s">
        <v>1797</v>
      </c>
      <c r="E1175" s="4"/>
      <c r="F1175" s="5"/>
      <c r="G1175" s="5"/>
      <c r="H1175" s="6"/>
      <c r="I1175" s="4">
        <v>1750.0</v>
      </c>
      <c r="J1175" s="4">
        <v>2200.0</v>
      </c>
      <c r="K1175" s="5"/>
      <c r="L1175" s="5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 ht="15.0" customHeight="1">
      <c r="A1176" s="4" t="s">
        <v>2354</v>
      </c>
      <c r="B1176" s="4" t="s">
        <v>2355</v>
      </c>
      <c r="C1176" s="4" t="s">
        <v>1104</v>
      </c>
      <c r="D1176" s="4" t="s">
        <v>1797</v>
      </c>
      <c r="E1176" s="4"/>
      <c r="F1176" s="5"/>
      <c r="G1176" s="5"/>
      <c r="H1176" s="6"/>
      <c r="I1176" s="4">
        <v>1499.9</v>
      </c>
      <c r="J1176" s="4">
        <v>1850.0</v>
      </c>
      <c r="K1176" s="5"/>
      <c r="L1176" s="5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 ht="15.0" customHeight="1">
      <c r="A1177" s="4" t="s">
        <v>2356</v>
      </c>
      <c r="B1177" s="4" t="s">
        <v>2357</v>
      </c>
      <c r="C1177" s="4" t="s">
        <v>1104</v>
      </c>
      <c r="D1177" s="4" t="s">
        <v>1797</v>
      </c>
      <c r="E1177" s="4"/>
      <c r="F1177" s="5"/>
      <c r="G1177" s="5"/>
      <c r="H1177" s="6"/>
      <c r="I1177" s="4">
        <v>2599.89</v>
      </c>
      <c r="J1177" s="4">
        <v>3250.0</v>
      </c>
      <c r="K1177" s="5"/>
      <c r="L1177" s="5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 ht="15.0" customHeight="1">
      <c r="A1178" s="4" t="s">
        <v>2358</v>
      </c>
      <c r="B1178" s="4" t="s">
        <v>2359</v>
      </c>
      <c r="C1178" s="4" t="s">
        <v>1104</v>
      </c>
      <c r="D1178" s="4" t="s">
        <v>1797</v>
      </c>
      <c r="E1178" s="4"/>
      <c r="F1178" s="5"/>
      <c r="G1178" s="5"/>
      <c r="H1178" s="6"/>
      <c r="I1178" s="4">
        <v>2599.89</v>
      </c>
      <c r="J1178" s="4">
        <v>3250.0</v>
      </c>
      <c r="K1178" s="5"/>
      <c r="L1178" s="5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 ht="15.0" customHeight="1">
      <c r="A1179" s="4" t="s">
        <v>2360</v>
      </c>
      <c r="B1179" s="4" t="s">
        <v>2361</v>
      </c>
      <c r="C1179" s="4" t="s">
        <v>1104</v>
      </c>
      <c r="D1179" s="4" t="s">
        <v>1797</v>
      </c>
      <c r="E1179" s="4"/>
      <c r="F1179" s="5"/>
      <c r="G1179" s="5"/>
      <c r="H1179" s="6"/>
      <c r="I1179" s="4">
        <v>2320.0</v>
      </c>
      <c r="J1179" s="4">
        <v>2900.0</v>
      </c>
      <c r="K1179" s="5"/>
      <c r="L1179" s="5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 ht="15.0" customHeight="1">
      <c r="A1180" s="4" t="s">
        <v>2362</v>
      </c>
      <c r="B1180" s="4" t="s">
        <v>2363</v>
      </c>
      <c r="C1180" s="4" t="s">
        <v>1104</v>
      </c>
      <c r="D1180" s="4" t="s">
        <v>1797</v>
      </c>
      <c r="E1180" s="4"/>
      <c r="F1180" s="5"/>
      <c r="G1180" s="5"/>
      <c r="H1180" s="6"/>
      <c r="I1180" s="4">
        <v>2320.0</v>
      </c>
      <c r="J1180" s="4">
        <v>2900.0</v>
      </c>
      <c r="K1180" s="5"/>
      <c r="L1180" s="5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 ht="15.0" customHeight="1">
      <c r="A1181" s="4" t="s">
        <v>2364</v>
      </c>
      <c r="B1181" s="4" t="s">
        <v>2365</v>
      </c>
      <c r="C1181" s="4" t="s">
        <v>1104</v>
      </c>
      <c r="D1181" s="4" t="s">
        <v>1797</v>
      </c>
      <c r="E1181" s="4"/>
      <c r="F1181" s="5"/>
      <c r="G1181" s="5"/>
      <c r="H1181" s="6"/>
      <c r="I1181" s="4">
        <v>1750.0</v>
      </c>
      <c r="J1181" s="4">
        <v>2200.0</v>
      </c>
      <c r="K1181" s="5"/>
      <c r="L1181" s="5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 ht="15.0" customHeight="1">
      <c r="A1182" s="4" t="s">
        <v>2366</v>
      </c>
      <c r="B1182" s="4" t="s">
        <v>2367</v>
      </c>
      <c r="C1182" s="4" t="s">
        <v>1104</v>
      </c>
      <c r="D1182" s="4" t="s">
        <v>1797</v>
      </c>
      <c r="E1182" s="4"/>
      <c r="F1182" s="5"/>
      <c r="G1182" s="5"/>
      <c r="H1182" s="6"/>
      <c r="I1182" s="4">
        <v>1750.0</v>
      </c>
      <c r="J1182" s="4">
        <v>2200.0</v>
      </c>
      <c r="K1182" s="5"/>
      <c r="L1182" s="5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 ht="15.0" customHeight="1">
      <c r="A1183" s="4" t="s">
        <v>2368</v>
      </c>
      <c r="B1183" s="4" t="s">
        <v>2369</v>
      </c>
      <c r="C1183" s="4" t="s">
        <v>1104</v>
      </c>
      <c r="D1183" s="4" t="s">
        <v>1797</v>
      </c>
      <c r="E1183" s="4"/>
      <c r="F1183" s="5"/>
      <c r="G1183" s="5"/>
      <c r="H1183" s="6"/>
      <c r="I1183" s="4">
        <v>1750.0</v>
      </c>
      <c r="J1183" s="4">
        <v>2200.0</v>
      </c>
      <c r="K1183" s="5"/>
      <c r="L1183" s="5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 ht="15.0" customHeight="1">
      <c r="A1184" s="4" t="s">
        <v>2370</v>
      </c>
      <c r="B1184" s="4" t="s">
        <v>2371</v>
      </c>
      <c r="C1184" s="4" t="s">
        <v>1104</v>
      </c>
      <c r="D1184" s="4" t="s">
        <v>1797</v>
      </c>
      <c r="E1184" s="4"/>
      <c r="F1184" s="5"/>
      <c r="G1184" s="5"/>
      <c r="H1184" s="6"/>
      <c r="I1184" s="4">
        <v>2500.0</v>
      </c>
      <c r="J1184" s="4">
        <v>3150.0</v>
      </c>
      <c r="K1184" s="5"/>
      <c r="L1184" s="5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 ht="15.0" customHeight="1">
      <c r="A1185" s="4" t="s">
        <v>2372</v>
      </c>
      <c r="B1185" s="4" t="s">
        <v>2373</v>
      </c>
      <c r="C1185" s="4" t="s">
        <v>1104</v>
      </c>
      <c r="D1185" s="4" t="s">
        <v>1797</v>
      </c>
      <c r="E1185" s="4"/>
      <c r="F1185" s="5"/>
      <c r="G1185" s="5"/>
      <c r="H1185" s="6"/>
      <c r="I1185" s="4">
        <v>1300.0</v>
      </c>
      <c r="J1185" s="4">
        <v>1650.0</v>
      </c>
      <c r="K1185" s="5"/>
      <c r="L1185" s="5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  <row r="1186" ht="15.0" customHeight="1">
      <c r="A1186" s="4" t="s">
        <v>2374</v>
      </c>
      <c r="B1186" s="4" t="s">
        <v>2375</v>
      </c>
      <c r="C1186" s="4" t="s">
        <v>1104</v>
      </c>
      <c r="D1186" s="4" t="s">
        <v>1797</v>
      </c>
      <c r="E1186" s="4"/>
      <c r="F1186" s="5"/>
      <c r="G1186" s="5"/>
      <c r="H1186" s="6"/>
      <c r="I1186" s="4">
        <v>1300.0</v>
      </c>
      <c r="J1186" s="4">
        <v>1650.0</v>
      </c>
      <c r="K1186" s="5"/>
      <c r="L1186" s="5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</row>
    <row r="1187" ht="15.0" customHeight="1">
      <c r="A1187" s="4" t="s">
        <v>2376</v>
      </c>
      <c r="B1187" s="4" t="s">
        <v>2377</v>
      </c>
      <c r="C1187" s="4" t="s">
        <v>1104</v>
      </c>
      <c r="D1187" s="4" t="s">
        <v>1797</v>
      </c>
      <c r="E1187" s="4"/>
      <c r="F1187" s="5"/>
      <c r="G1187" s="5"/>
      <c r="H1187" s="6"/>
      <c r="I1187" s="4">
        <v>1100.0</v>
      </c>
      <c r="J1187" s="4">
        <v>1400.0</v>
      </c>
      <c r="K1187" s="5"/>
      <c r="L1187" s="5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 ht="15.0" customHeight="1">
      <c r="A1188" s="4" t="s">
        <v>2378</v>
      </c>
      <c r="B1188" s="4" t="s">
        <v>2379</v>
      </c>
      <c r="C1188" s="4" t="s">
        <v>1104</v>
      </c>
      <c r="D1188" s="4" t="s">
        <v>1797</v>
      </c>
      <c r="E1188" s="4"/>
      <c r="F1188" s="5"/>
      <c r="G1188" s="5"/>
      <c r="H1188" s="6"/>
      <c r="I1188" s="4">
        <v>1100.0</v>
      </c>
      <c r="J1188" s="4">
        <v>1400.0</v>
      </c>
      <c r="K1188" s="5"/>
      <c r="L1188" s="5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</row>
    <row r="1189" ht="15.0" customHeight="1">
      <c r="A1189" s="4" t="s">
        <v>2380</v>
      </c>
      <c r="B1189" s="4" t="s">
        <v>2381</v>
      </c>
      <c r="C1189" s="4" t="s">
        <v>1104</v>
      </c>
      <c r="D1189" s="4" t="s">
        <v>1797</v>
      </c>
      <c r="E1189" s="4"/>
      <c r="F1189" s="5"/>
      <c r="G1189" s="5"/>
      <c r="H1189" s="6"/>
      <c r="I1189" s="4">
        <v>1200.0</v>
      </c>
      <c r="J1189" s="4">
        <v>1500.0</v>
      </c>
      <c r="K1189" s="5"/>
      <c r="L1189" s="5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</row>
    <row r="1190" ht="15.0" customHeight="1">
      <c r="A1190" s="4" t="s">
        <v>2382</v>
      </c>
      <c r="B1190" s="4" t="s">
        <v>2383</v>
      </c>
      <c r="C1190" s="4" t="s">
        <v>1104</v>
      </c>
      <c r="D1190" s="4" t="s">
        <v>1797</v>
      </c>
      <c r="E1190" s="4"/>
      <c r="F1190" s="5"/>
      <c r="G1190" s="5"/>
      <c r="H1190" s="6"/>
      <c r="I1190" s="4">
        <v>1200.0</v>
      </c>
      <c r="J1190" s="4">
        <v>1500.0</v>
      </c>
      <c r="K1190" s="5"/>
      <c r="L1190" s="5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 ht="15.0" customHeight="1">
      <c r="A1191" s="4" t="s">
        <v>2384</v>
      </c>
      <c r="B1191" s="4" t="s">
        <v>2385</v>
      </c>
      <c r="C1191" s="4" t="s">
        <v>1104</v>
      </c>
      <c r="D1191" s="4" t="s">
        <v>1797</v>
      </c>
      <c r="E1191" s="4"/>
      <c r="F1191" s="5"/>
      <c r="G1191" s="5"/>
      <c r="H1191" s="6"/>
      <c r="I1191" s="4">
        <v>1200.0</v>
      </c>
      <c r="J1191" s="4">
        <v>1500.0</v>
      </c>
      <c r="K1191" s="5"/>
      <c r="L1191" s="5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</row>
    <row r="1192" ht="15.0" customHeight="1">
      <c r="A1192" s="4" t="s">
        <v>2386</v>
      </c>
      <c r="B1192" s="4" t="s">
        <v>2387</v>
      </c>
      <c r="C1192" s="4" t="s">
        <v>1104</v>
      </c>
      <c r="D1192" s="4" t="s">
        <v>1797</v>
      </c>
      <c r="E1192" s="4"/>
      <c r="F1192" s="5"/>
      <c r="G1192" s="5"/>
      <c r="H1192" s="6"/>
      <c r="I1192" s="4">
        <v>4000.0</v>
      </c>
      <c r="J1192" s="4">
        <v>5000.0</v>
      </c>
      <c r="K1192" s="5"/>
      <c r="L1192" s="5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</row>
    <row r="1193" ht="15.0" customHeight="1">
      <c r="A1193" s="4" t="s">
        <v>2388</v>
      </c>
      <c r="B1193" s="4" t="s">
        <v>2389</v>
      </c>
      <c r="C1193" s="4" t="s">
        <v>1104</v>
      </c>
      <c r="D1193" s="4" t="s">
        <v>1797</v>
      </c>
      <c r="E1193" s="4"/>
      <c r="F1193" s="5"/>
      <c r="G1193" s="5"/>
      <c r="H1193" s="6"/>
      <c r="I1193" s="4">
        <v>4000.0</v>
      </c>
      <c r="J1193" s="4">
        <v>5000.0</v>
      </c>
      <c r="K1193" s="5"/>
      <c r="L1193" s="5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</row>
    <row r="1194" ht="15.0" customHeight="1">
      <c r="A1194" s="4" t="s">
        <v>2390</v>
      </c>
      <c r="B1194" s="4" t="s">
        <v>2391</v>
      </c>
      <c r="C1194" s="4" t="s">
        <v>1104</v>
      </c>
      <c r="D1194" s="4" t="s">
        <v>1797</v>
      </c>
      <c r="E1194" s="4"/>
      <c r="F1194" s="5"/>
      <c r="G1194" s="5"/>
      <c r="H1194" s="6"/>
      <c r="I1194" s="4">
        <v>3400.0</v>
      </c>
      <c r="J1194" s="4">
        <v>4250.0</v>
      </c>
      <c r="K1194" s="5"/>
      <c r="L1194" s="5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 ht="15.0" customHeight="1">
      <c r="A1195" s="4" t="s">
        <v>2392</v>
      </c>
      <c r="B1195" s="4" t="s">
        <v>2393</v>
      </c>
      <c r="C1195" s="4" t="s">
        <v>1104</v>
      </c>
      <c r="D1195" s="4" t="s">
        <v>1797</v>
      </c>
      <c r="E1195" s="4"/>
      <c r="F1195" s="5"/>
      <c r="G1195" s="5"/>
      <c r="H1195" s="6"/>
      <c r="I1195" s="4">
        <v>3450.0</v>
      </c>
      <c r="J1195" s="4">
        <v>4300.0</v>
      </c>
      <c r="K1195" s="5"/>
      <c r="L1195" s="5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</row>
    <row r="1196" ht="15.0" customHeight="1">
      <c r="A1196" s="4" t="s">
        <v>2394</v>
      </c>
      <c r="B1196" s="4" t="s">
        <v>2395</v>
      </c>
      <c r="C1196" s="4" t="s">
        <v>1104</v>
      </c>
      <c r="D1196" s="4" t="s">
        <v>1797</v>
      </c>
      <c r="E1196" s="4"/>
      <c r="F1196" s="5"/>
      <c r="G1196" s="5"/>
      <c r="H1196" s="6"/>
      <c r="I1196" s="4">
        <v>3450.0</v>
      </c>
      <c r="J1196" s="4">
        <v>4300.0</v>
      </c>
      <c r="K1196" s="5"/>
      <c r="L1196" s="5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 ht="15.0" customHeight="1">
      <c r="A1197" s="4" t="s">
        <v>2396</v>
      </c>
      <c r="B1197" s="4" t="s">
        <v>2397</v>
      </c>
      <c r="C1197" s="4" t="s">
        <v>1104</v>
      </c>
      <c r="D1197" s="4" t="s">
        <v>1797</v>
      </c>
      <c r="E1197" s="4"/>
      <c r="F1197" s="5"/>
      <c r="G1197" s="5"/>
      <c r="H1197" s="6"/>
      <c r="I1197" s="4">
        <v>3700.0</v>
      </c>
      <c r="J1197" s="4">
        <v>4650.0</v>
      </c>
      <c r="K1197" s="5"/>
      <c r="L1197" s="5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</row>
    <row r="1198" ht="15.0" customHeight="1">
      <c r="A1198" s="4" t="s">
        <v>2398</v>
      </c>
      <c r="B1198" s="4" t="s">
        <v>2399</v>
      </c>
      <c r="C1198" s="4" t="s">
        <v>1104</v>
      </c>
      <c r="D1198" s="4" t="s">
        <v>1797</v>
      </c>
      <c r="E1198" s="4"/>
      <c r="F1198" s="5"/>
      <c r="G1198" s="5"/>
      <c r="H1198" s="6"/>
      <c r="I1198" s="4">
        <v>3450.0</v>
      </c>
      <c r="J1198" s="4">
        <v>4300.0</v>
      </c>
      <c r="K1198" s="5"/>
      <c r="L1198" s="5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ht="15.0" customHeight="1">
      <c r="A1199" s="4" t="s">
        <v>2400</v>
      </c>
      <c r="B1199" s="4" t="s">
        <v>2401</v>
      </c>
      <c r="C1199" s="4" t="s">
        <v>2402</v>
      </c>
      <c r="D1199" s="4" t="s">
        <v>188</v>
      </c>
      <c r="E1199" s="4"/>
      <c r="F1199" s="5"/>
      <c r="G1199" s="5"/>
      <c r="H1199" s="6"/>
      <c r="I1199" s="4">
        <v>611.53</v>
      </c>
      <c r="J1199" s="4">
        <v>950.0</v>
      </c>
      <c r="K1199" s="5"/>
      <c r="L1199" s="5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 ht="15.0" customHeight="1">
      <c r="A1200" s="4" t="s">
        <v>2403</v>
      </c>
      <c r="B1200" s="4" t="s">
        <v>2404</v>
      </c>
      <c r="C1200" s="4" t="s">
        <v>2402</v>
      </c>
      <c r="D1200" s="4" t="s">
        <v>188</v>
      </c>
      <c r="E1200" s="4"/>
      <c r="F1200" s="5"/>
      <c r="G1200" s="5"/>
      <c r="H1200" s="6"/>
      <c r="I1200" s="4">
        <v>1060.0</v>
      </c>
      <c r="J1200" s="4">
        <v>1650.0</v>
      </c>
      <c r="K1200" s="5"/>
      <c r="L1200" s="5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</row>
    <row r="1201" ht="15.0" customHeight="1">
      <c r="A1201" s="4" t="s">
        <v>2405</v>
      </c>
      <c r="B1201" s="4" t="s">
        <v>2406</v>
      </c>
      <c r="C1201" s="4" t="s">
        <v>2402</v>
      </c>
      <c r="D1201" s="4" t="s">
        <v>188</v>
      </c>
      <c r="E1201" s="4"/>
      <c r="F1201" s="5"/>
      <c r="G1201" s="5"/>
      <c r="H1201" s="6"/>
      <c r="I1201" s="4">
        <v>1060.0</v>
      </c>
      <c r="J1201" s="4">
        <v>1650.0</v>
      </c>
      <c r="K1201" s="5"/>
      <c r="L1201" s="5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</row>
    <row r="1202" ht="15.0" customHeight="1">
      <c r="A1202" s="4" t="s">
        <v>2407</v>
      </c>
      <c r="B1202" s="4" t="s">
        <v>2408</v>
      </c>
      <c r="C1202" s="4" t="s">
        <v>2402</v>
      </c>
      <c r="D1202" s="4" t="s">
        <v>188</v>
      </c>
      <c r="E1202" s="4"/>
      <c r="F1202" s="5"/>
      <c r="G1202" s="5"/>
      <c r="H1202" s="6"/>
      <c r="I1202" s="4">
        <v>1060.0</v>
      </c>
      <c r="J1202" s="4">
        <v>1650.0</v>
      </c>
      <c r="K1202" s="5"/>
      <c r="L1202" s="5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</row>
    <row r="1203" ht="15.0" customHeight="1">
      <c r="A1203" s="4" t="s">
        <v>2409</v>
      </c>
      <c r="B1203" s="4" t="s">
        <v>2410</v>
      </c>
      <c r="C1203" s="4" t="s">
        <v>2402</v>
      </c>
      <c r="D1203" s="4" t="s">
        <v>188</v>
      </c>
      <c r="E1203" s="4"/>
      <c r="F1203" s="5"/>
      <c r="G1203" s="5"/>
      <c r="H1203" s="6"/>
      <c r="I1203" s="4">
        <v>1060.0</v>
      </c>
      <c r="J1203" s="4">
        <v>1650.0</v>
      </c>
      <c r="K1203" s="5"/>
      <c r="L1203" s="5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</row>
    <row r="1204" ht="15.0" customHeight="1">
      <c r="A1204" s="4" t="s">
        <v>2411</v>
      </c>
      <c r="B1204" s="4" t="s">
        <v>2412</v>
      </c>
      <c r="C1204" s="4" t="s">
        <v>2402</v>
      </c>
      <c r="D1204" s="4" t="s">
        <v>188</v>
      </c>
      <c r="E1204" s="4"/>
      <c r="F1204" s="5"/>
      <c r="G1204" s="5"/>
      <c r="H1204" s="6"/>
      <c r="I1204" s="4">
        <v>1386.15</v>
      </c>
      <c r="J1204" s="4">
        <v>2150.0</v>
      </c>
      <c r="K1204" s="5"/>
      <c r="L1204" s="5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</row>
    <row r="1205" ht="15.0" customHeight="1">
      <c r="A1205" s="4" t="s">
        <v>2413</v>
      </c>
      <c r="B1205" s="4" t="s">
        <v>2414</v>
      </c>
      <c r="C1205" s="4" t="s">
        <v>2402</v>
      </c>
      <c r="D1205" s="4" t="s">
        <v>188</v>
      </c>
      <c r="E1205" s="4"/>
      <c r="F1205" s="5"/>
      <c r="G1205" s="5"/>
      <c r="H1205" s="6"/>
      <c r="I1205" s="4">
        <v>492.14</v>
      </c>
      <c r="J1205" s="4">
        <v>750.0</v>
      </c>
      <c r="K1205" s="5"/>
      <c r="L1205" s="5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</row>
    <row r="1206" ht="15.0" customHeight="1">
      <c r="A1206" s="4" t="s">
        <v>2415</v>
      </c>
      <c r="B1206" s="4" t="s">
        <v>2416</v>
      </c>
      <c r="C1206" s="4" t="s">
        <v>2402</v>
      </c>
      <c r="D1206" s="4" t="s">
        <v>188</v>
      </c>
      <c r="E1206" s="4"/>
      <c r="F1206" s="5"/>
      <c r="G1206" s="5"/>
      <c r="H1206" s="6"/>
      <c r="I1206" s="4">
        <v>492.14</v>
      </c>
      <c r="J1206" s="4">
        <v>750.0</v>
      </c>
      <c r="K1206" s="5"/>
      <c r="L1206" s="5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</row>
    <row r="1207" ht="15.0" customHeight="1">
      <c r="A1207" s="4" t="s">
        <v>2417</v>
      </c>
      <c r="B1207" s="4" t="s">
        <v>2418</v>
      </c>
      <c r="C1207" s="4" t="s">
        <v>2402</v>
      </c>
      <c r="D1207" s="4" t="s">
        <v>188</v>
      </c>
      <c r="E1207" s="4"/>
      <c r="F1207" s="5"/>
      <c r="G1207" s="5"/>
      <c r="H1207" s="6"/>
      <c r="I1207" s="4">
        <v>492.14</v>
      </c>
      <c r="J1207" s="4">
        <v>750.0</v>
      </c>
      <c r="K1207" s="5"/>
      <c r="L1207" s="5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</row>
    <row r="1208" ht="15.0" customHeight="1">
      <c r="A1208" s="4" t="s">
        <v>2419</v>
      </c>
      <c r="B1208" s="4" t="s">
        <v>2420</v>
      </c>
      <c r="C1208" s="4" t="s">
        <v>2402</v>
      </c>
      <c r="D1208" s="4" t="s">
        <v>188</v>
      </c>
      <c r="E1208" s="4"/>
      <c r="F1208" s="5"/>
      <c r="G1208" s="5"/>
      <c r="H1208" s="6"/>
      <c r="I1208" s="4">
        <v>492.14</v>
      </c>
      <c r="J1208" s="4">
        <v>750.0</v>
      </c>
      <c r="K1208" s="5"/>
      <c r="L1208" s="5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</row>
    <row r="1209" ht="15.0" customHeight="1">
      <c r="A1209" s="4" t="s">
        <v>2421</v>
      </c>
      <c r="B1209" s="4" t="s">
        <v>2422</v>
      </c>
      <c r="C1209" s="4" t="s">
        <v>2402</v>
      </c>
      <c r="D1209" s="4" t="s">
        <v>188</v>
      </c>
      <c r="E1209" s="4"/>
      <c r="F1209" s="5"/>
      <c r="G1209" s="5"/>
      <c r="H1209" s="6"/>
      <c r="I1209" s="4">
        <v>492.14</v>
      </c>
      <c r="J1209" s="4">
        <v>750.0</v>
      </c>
      <c r="K1209" s="5"/>
      <c r="L1209" s="5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</row>
    <row r="1210" ht="15.0" customHeight="1">
      <c r="A1210" s="4" t="s">
        <v>2423</v>
      </c>
      <c r="B1210" s="4" t="s">
        <v>2424</v>
      </c>
      <c r="C1210" s="4" t="s">
        <v>2402</v>
      </c>
      <c r="D1210" s="4" t="s">
        <v>188</v>
      </c>
      <c r="E1210" s="4"/>
      <c r="F1210" s="5"/>
      <c r="G1210" s="5"/>
      <c r="H1210" s="6"/>
      <c r="I1210" s="4">
        <v>652.3</v>
      </c>
      <c r="J1210" s="4">
        <v>1000.0</v>
      </c>
      <c r="K1210" s="5"/>
      <c r="L1210" s="5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</row>
    <row r="1211" ht="15.0" customHeight="1">
      <c r="A1211" s="4" t="s">
        <v>2425</v>
      </c>
      <c r="B1211" s="4" t="s">
        <v>2426</v>
      </c>
      <c r="C1211" s="4" t="s">
        <v>2402</v>
      </c>
      <c r="D1211" s="4" t="s">
        <v>188</v>
      </c>
      <c r="E1211" s="4"/>
      <c r="F1211" s="5"/>
      <c r="G1211" s="5"/>
      <c r="H1211" s="6"/>
      <c r="I1211" s="4">
        <v>1141.53</v>
      </c>
      <c r="J1211" s="4">
        <v>1750.0</v>
      </c>
      <c r="K1211" s="5"/>
      <c r="L1211" s="5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 ht="15.0" customHeight="1">
      <c r="A1212" s="4" t="s">
        <v>2427</v>
      </c>
      <c r="B1212" s="4" t="s">
        <v>2428</v>
      </c>
      <c r="C1212" s="4" t="s">
        <v>2402</v>
      </c>
      <c r="D1212" s="4" t="s">
        <v>188</v>
      </c>
      <c r="E1212" s="4"/>
      <c r="F1212" s="5"/>
      <c r="G1212" s="5"/>
      <c r="H1212" s="6"/>
      <c r="I1212" s="4">
        <v>492.14</v>
      </c>
      <c r="J1212" s="4">
        <v>750.0</v>
      </c>
      <c r="K1212" s="5"/>
      <c r="L1212" s="5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</row>
    <row r="1213" ht="15.0" customHeight="1">
      <c r="A1213" s="4" t="s">
        <v>32</v>
      </c>
      <c r="B1213" s="4" t="s">
        <v>2429</v>
      </c>
      <c r="C1213" s="4" t="s">
        <v>2430</v>
      </c>
      <c r="D1213" s="4" t="s">
        <v>63</v>
      </c>
      <c r="E1213" s="4">
        <v>0.0</v>
      </c>
      <c r="F1213" s="5"/>
      <c r="G1213" s="5">
        <v>0.0</v>
      </c>
      <c r="H1213" s="6"/>
      <c r="I1213" s="4"/>
      <c r="J1213" s="4">
        <v>10.0</v>
      </c>
      <c r="K1213" s="5"/>
      <c r="L1213" s="5">
        <v>0.0</v>
      </c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 ht="15.0" customHeight="1">
      <c r="A1214" s="4" t="s">
        <v>36</v>
      </c>
      <c r="B1214" s="4" t="s">
        <v>2431</v>
      </c>
      <c r="C1214" s="4" t="s">
        <v>2430</v>
      </c>
      <c r="D1214" s="4" t="s">
        <v>63</v>
      </c>
      <c r="E1214" s="4">
        <v>0.0</v>
      </c>
      <c r="F1214" s="5"/>
      <c r="G1214" s="5">
        <v>0.0</v>
      </c>
      <c r="H1214" s="6"/>
      <c r="I1214" s="4"/>
      <c r="J1214" s="4">
        <v>10.0</v>
      </c>
      <c r="K1214" s="5"/>
      <c r="L1214" s="5">
        <v>0.0</v>
      </c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 ht="15.0" customHeight="1">
      <c r="A1215" s="4" t="s">
        <v>38</v>
      </c>
      <c r="B1215" s="4" t="s">
        <v>2432</v>
      </c>
      <c r="C1215" s="4" t="s">
        <v>2430</v>
      </c>
      <c r="D1215" s="4" t="s">
        <v>63</v>
      </c>
      <c r="E1215" s="4">
        <v>0.0</v>
      </c>
      <c r="F1215" s="5"/>
      <c r="G1215" s="5">
        <v>0.0</v>
      </c>
      <c r="H1215" s="6"/>
      <c r="I1215" s="4"/>
      <c r="J1215" s="4">
        <v>10.0</v>
      </c>
      <c r="K1215" s="5"/>
      <c r="L1215" s="5">
        <v>0.0</v>
      </c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</row>
    <row r="1216" ht="15.0" customHeight="1">
      <c r="A1216" s="4" t="s">
        <v>40</v>
      </c>
      <c r="B1216" s="4" t="s">
        <v>2433</v>
      </c>
      <c r="C1216" s="4" t="s">
        <v>2430</v>
      </c>
      <c r="D1216" s="4" t="s">
        <v>63</v>
      </c>
      <c r="E1216" s="4">
        <v>0.0</v>
      </c>
      <c r="F1216" s="5"/>
      <c r="G1216" s="5">
        <v>0.0</v>
      </c>
      <c r="H1216" s="6"/>
      <c r="I1216" s="4"/>
      <c r="J1216" s="4">
        <v>10.0</v>
      </c>
      <c r="K1216" s="5"/>
      <c r="L1216" s="5">
        <v>0.0</v>
      </c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</row>
    <row r="1217" ht="15.0" customHeight="1">
      <c r="A1217" s="4" t="s">
        <v>42</v>
      </c>
      <c r="B1217" s="4" t="s">
        <v>2434</v>
      </c>
      <c r="C1217" s="4" t="s">
        <v>2430</v>
      </c>
      <c r="D1217" s="4" t="s">
        <v>63</v>
      </c>
      <c r="E1217" s="4">
        <v>0.0</v>
      </c>
      <c r="F1217" s="5"/>
      <c r="G1217" s="5">
        <v>0.0</v>
      </c>
      <c r="H1217" s="6"/>
      <c r="I1217" s="4"/>
      <c r="J1217" s="4">
        <v>10.0</v>
      </c>
      <c r="K1217" s="5"/>
      <c r="L1217" s="5">
        <v>0.0</v>
      </c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</row>
    <row r="1218" ht="15.0" customHeight="1">
      <c r="A1218" s="4" t="s">
        <v>44</v>
      </c>
      <c r="B1218" s="4" t="s">
        <v>2435</v>
      </c>
      <c r="C1218" s="4" t="s">
        <v>2430</v>
      </c>
      <c r="D1218" s="4" t="s">
        <v>63</v>
      </c>
      <c r="E1218" s="4">
        <v>0.0</v>
      </c>
      <c r="F1218" s="5"/>
      <c r="G1218" s="5">
        <v>0.0</v>
      </c>
      <c r="H1218" s="6"/>
      <c r="I1218" s="4"/>
      <c r="J1218" s="4">
        <v>10.0</v>
      </c>
      <c r="K1218" s="5"/>
      <c r="L1218" s="5">
        <v>0.0</v>
      </c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</row>
    <row r="1219" ht="15.0" customHeight="1">
      <c r="A1219" s="4" t="s">
        <v>46</v>
      </c>
      <c r="B1219" s="4" t="s">
        <v>2436</v>
      </c>
      <c r="C1219" s="4" t="s">
        <v>2430</v>
      </c>
      <c r="D1219" s="4" t="s">
        <v>63</v>
      </c>
      <c r="E1219" s="4">
        <v>0.0</v>
      </c>
      <c r="F1219" s="5"/>
      <c r="G1219" s="5">
        <v>0.0</v>
      </c>
      <c r="H1219" s="6"/>
      <c r="I1219" s="4"/>
      <c r="J1219" s="4">
        <v>10.0</v>
      </c>
      <c r="K1219" s="5"/>
      <c r="L1219" s="5">
        <v>0.0</v>
      </c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</row>
    <row r="1220" ht="15.0" customHeight="1">
      <c r="A1220" s="4" t="s">
        <v>48</v>
      </c>
      <c r="B1220" s="4" t="s">
        <v>2437</v>
      </c>
      <c r="C1220" s="4" t="s">
        <v>2430</v>
      </c>
      <c r="D1220" s="4" t="s">
        <v>63</v>
      </c>
      <c r="E1220" s="4">
        <v>0.0</v>
      </c>
      <c r="F1220" s="5"/>
      <c r="G1220" s="5">
        <v>0.0</v>
      </c>
      <c r="H1220" s="6"/>
      <c r="I1220" s="4"/>
      <c r="J1220" s="4">
        <v>10.0</v>
      </c>
      <c r="K1220" s="5"/>
      <c r="L1220" s="5">
        <v>0.0</v>
      </c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</row>
    <row r="1221" ht="15.0" customHeight="1">
      <c r="A1221" s="4" t="s">
        <v>50</v>
      </c>
      <c r="B1221" s="4" t="s">
        <v>2438</v>
      </c>
      <c r="C1221" s="4" t="s">
        <v>2430</v>
      </c>
      <c r="D1221" s="4" t="s">
        <v>63</v>
      </c>
      <c r="E1221" s="4">
        <v>0.0</v>
      </c>
      <c r="F1221" s="5"/>
      <c r="G1221" s="5">
        <v>0.0</v>
      </c>
      <c r="H1221" s="6"/>
      <c r="I1221" s="4"/>
      <c r="J1221" s="4">
        <v>10.0</v>
      </c>
      <c r="K1221" s="5"/>
      <c r="L1221" s="5">
        <v>0.0</v>
      </c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 ht="15.0" customHeight="1">
      <c r="A1222" s="4" t="s">
        <v>52</v>
      </c>
      <c r="B1222" s="4" t="s">
        <v>2439</v>
      </c>
      <c r="C1222" s="4" t="s">
        <v>2430</v>
      </c>
      <c r="D1222" s="4" t="s">
        <v>63</v>
      </c>
      <c r="E1222" s="4">
        <v>0.0</v>
      </c>
      <c r="F1222" s="5"/>
      <c r="G1222" s="5">
        <v>0.0</v>
      </c>
      <c r="H1222" s="6"/>
      <c r="I1222" s="4"/>
      <c r="J1222" s="4">
        <v>10.0</v>
      </c>
      <c r="K1222" s="5"/>
      <c r="L1222" s="5">
        <v>0.0</v>
      </c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</row>
    <row r="1223" ht="15.0" customHeight="1">
      <c r="A1223" s="4" t="s">
        <v>55</v>
      </c>
      <c r="B1223" s="4" t="s">
        <v>2440</v>
      </c>
      <c r="C1223" s="4" t="s">
        <v>2430</v>
      </c>
      <c r="D1223" s="4" t="s">
        <v>63</v>
      </c>
      <c r="E1223" s="4">
        <v>0.0</v>
      </c>
      <c r="F1223" s="5"/>
      <c r="G1223" s="5">
        <v>0.0</v>
      </c>
      <c r="H1223" s="6"/>
      <c r="I1223" s="4"/>
      <c r="J1223" s="4">
        <v>10.0</v>
      </c>
      <c r="K1223" s="5"/>
      <c r="L1223" s="5">
        <v>0.0</v>
      </c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</row>
    <row r="1224" ht="15.0" customHeight="1">
      <c r="A1224" s="4" t="s">
        <v>57</v>
      </c>
      <c r="B1224" s="4" t="s">
        <v>2441</v>
      </c>
      <c r="C1224" s="4" t="s">
        <v>2430</v>
      </c>
      <c r="D1224" s="4" t="s">
        <v>63</v>
      </c>
      <c r="E1224" s="4">
        <v>0.0</v>
      </c>
      <c r="F1224" s="5"/>
      <c r="G1224" s="5">
        <v>0.0</v>
      </c>
      <c r="H1224" s="6"/>
      <c r="I1224" s="4"/>
      <c r="J1224" s="4">
        <v>10.0</v>
      </c>
      <c r="K1224" s="5"/>
      <c r="L1224" s="5">
        <v>0.0</v>
      </c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</row>
    <row r="1225" ht="15.0" customHeight="1">
      <c r="A1225" s="4" t="s">
        <v>2442</v>
      </c>
      <c r="B1225" s="4" t="s">
        <v>2443</v>
      </c>
      <c r="C1225" s="4" t="s">
        <v>2430</v>
      </c>
      <c r="D1225" s="4" t="s">
        <v>63</v>
      </c>
      <c r="E1225" s="4">
        <v>0.0</v>
      </c>
      <c r="F1225" s="5"/>
      <c r="G1225" s="5">
        <v>0.0</v>
      </c>
      <c r="H1225" s="6"/>
      <c r="I1225" s="4"/>
      <c r="J1225" s="4">
        <v>10.0</v>
      </c>
      <c r="K1225" s="5"/>
      <c r="L1225" s="5">
        <v>0.0</v>
      </c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</row>
    <row r="1226" ht="15.0" customHeight="1">
      <c r="A1226" s="4" t="s">
        <v>2444</v>
      </c>
      <c r="B1226" s="4" t="s">
        <v>2445</v>
      </c>
      <c r="C1226" s="4" t="s">
        <v>2430</v>
      </c>
      <c r="D1226" s="4" t="s">
        <v>63</v>
      </c>
      <c r="E1226" s="4">
        <v>0.0</v>
      </c>
      <c r="F1226" s="5"/>
      <c r="G1226" s="5">
        <v>0.0</v>
      </c>
      <c r="H1226" s="6"/>
      <c r="I1226" s="4"/>
      <c r="J1226" s="4">
        <v>10.0</v>
      </c>
      <c r="K1226" s="5"/>
      <c r="L1226" s="5">
        <v>0.0</v>
      </c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</row>
  </sheetData>
  <printOptions/>
  <pageMargins bottom="0.23622047244094488" footer="0.0" header="0.0" left="0.23622047244094488" right="0.2755905511811024" top="0.23622047244094488"/>
  <pageSetup fitToHeight="0" paperSize="9"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02.63"/>
    <col customWidth="1" min="3" max="3" width="15.25"/>
    <col customWidth="1" min="4" max="6" width="9.13"/>
  </cols>
  <sheetData>
    <row r="1">
      <c r="A1" s="8" t="s">
        <v>2446</v>
      </c>
      <c r="B1" s="9" t="s">
        <v>2447</v>
      </c>
      <c r="C1" s="10" t="s">
        <v>2448</v>
      </c>
      <c r="D1" s="11"/>
      <c r="E1" s="11"/>
      <c r="F1" s="11"/>
    </row>
    <row r="2">
      <c r="A2" s="9" t="s">
        <v>2449</v>
      </c>
      <c r="C2" s="12"/>
      <c r="D2" s="11"/>
      <c r="E2" s="11"/>
      <c r="F2" s="11"/>
    </row>
    <row r="3">
      <c r="A3" s="13">
        <v>1173022.0</v>
      </c>
      <c r="B3" s="13" t="s">
        <v>2450</v>
      </c>
      <c r="C3" s="12">
        <v>1704.31</v>
      </c>
      <c r="D3" s="11"/>
      <c r="E3" s="11"/>
      <c r="F3" s="11"/>
    </row>
    <row r="4">
      <c r="A4" s="13">
        <v>1173063.0</v>
      </c>
      <c r="B4" s="13" t="s">
        <v>2451</v>
      </c>
      <c r="C4" s="12">
        <v>1704.31</v>
      </c>
      <c r="D4" s="11"/>
      <c r="E4" s="11"/>
      <c r="F4" s="11"/>
    </row>
    <row r="5">
      <c r="A5" s="13">
        <v>1173038.0</v>
      </c>
      <c r="B5" s="13" t="s">
        <v>2452</v>
      </c>
      <c r="C5" s="12">
        <v>1704.31</v>
      </c>
      <c r="D5" s="11"/>
      <c r="E5" s="11"/>
      <c r="F5" s="11"/>
    </row>
    <row r="6">
      <c r="A6" s="13">
        <v>1173082.0</v>
      </c>
      <c r="B6" s="13" t="s">
        <v>2453</v>
      </c>
      <c r="C6" s="12">
        <v>1704.31</v>
      </c>
      <c r="D6" s="11"/>
      <c r="E6" s="11"/>
      <c r="F6" s="11"/>
    </row>
    <row r="7">
      <c r="A7" s="13">
        <v>1172507.0</v>
      </c>
      <c r="B7" s="13" t="s">
        <v>2454</v>
      </c>
      <c r="C7" s="12">
        <v>5673.84</v>
      </c>
      <c r="D7" s="11"/>
      <c r="E7" s="11"/>
      <c r="F7" s="11"/>
    </row>
    <row r="8">
      <c r="A8" s="13">
        <v>1173512.0</v>
      </c>
      <c r="B8" s="13" t="s">
        <v>2455</v>
      </c>
      <c r="C8" s="12">
        <v>3548.58</v>
      </c>
      <c r="D8" s="11"/>
      <c r="E8" s="11"/>
      <c r="F8" s="11"/>
    </row>
    <row r="9">
      <c r="A9" s="13">
        <v>1171312.0</v>
      </c>
      <c r="B9" s="13" t="s">
        <v>2456</v>
      </c>
      <c r="C9" s="12">
        <v>5182.26</v>
      </c>
      <c r="D9" s="11"/>
      <c r="E9" s="11"/>
      <c r="F9" s="11"/>
    </row>
    <row r="10">
      <c r="A10" s="13">
        <v>1171305.0</v>
      </c>
      <c r="B10" s="13" t="s">
        <v>2457</v>
      </c>
      <c r="C10" s="12">
        <v>5182.26</v>
      </c>
      <c r="D10" s="11"/>
      <c r="E10" s="11"/>
      <c r="F10" s="11"/>
    </row>
    <row r="11">
      <c r="A11" s="13">
        <v>1173650.0</v>
      </c>
      <c r="B11" s="13" t="s">
        <v>2458</v>
      </c>
      <c r="C11" s="12">
        <v>3215.21</v>
      </c>
      <c r="D11" s="11"/>
      <c r="E11" s="11"/>
      <c r="F11" s="11"/>
    </row>
    <row r="12">
      <c r="A12" s="13">
        <v>1172505.0</v>
      </c>
      <c r="B12" s="13" t="s">
        <v>2459</v>
      </c>
      <c r="C12" s="12">
        <v>5673.84</v>
      </c>
      <c r="D12" s="11"/>
      <c r="E12" s="11"/>
      <c r="F12" s="11"/>
    </row>
    <row r="13">
      <c r="A13" s="13">
        <v>1171107.0</v>
      </c>
      <c r="B13" s="13" t="s">
        <v>2460</v>
      </c>
      <c r="C13" s="12">
        <v>1258.76</v>
      </c>
      <c r="D13" s="11"/>
      <c r="E13" s="11"/>
      <c r="F13" s="11"/>
    </row>
    <row r="14">
      <c r="A14" s="13">
        <v>1171106.0</v>
      </c>
      <c r="B14" s="13" t="s">
        <v>2461</v>
      </c>
      <c r="C14" s="12">
        <v>1258.76</v>
      </c>
      <c r="D14" s="11"/>
      <c r="E14" s="11"/>
      <c r="F14" s="11"/>
    </row>
    <row r="15">
      <c r="A15" s="13">
        <v>1171104.0</v>
      </c>
      <c r="B15" s="13" t="s">
        <v>2462</v>
      </c>
      <c r="C15" s="12">
        <v>1258.76</v>
      </c>
      <c r="D15" s="11"/>
      <c r="E15" s="11"/>
      <c r="F15" s="11"/>
    </row>
    <row r="16">
      <c r="A16" s="13">
        <v>1171105.0</v>
      </c>
      <c r="B16" s="13" t="s">
        <v>2463</v>
      </c>
      <c r="C16" s="12">
        <v>1258.76</v>
      </c>
      <c r="D16" s="11"/>
      <c r="E16" s="11"/>
      <c r="F16" s="11"/>
    </row>
    <row r="17">
      <c r="A17" s="13">
        <v>1171505.0</v>
      </c>
      <c r="B17" s="13" t="s">
        <v>2464</v>
      </c>
      <c r="C17" s="12">
        <v>4024.81</v>
      </c>
      <c r="D17" s="11"/>
      <c r="E17" s="11"/>
      <c r="F17" s="11"/>
    </row>
    <row r="18">
      <c r="A18" s="13">
        <v>1171670.0</v>
      </c>
      <c r="B18" s="13" t="s">
        <v>2465</v>
      </c>
      <c r="C18" s="12">
        <v>1252.0</v>
      </c>
      <c r="D18" s="11"/>
      <c r="E18" s="11"/>
      <c r="F18" s="11"/>
    </row>
    <row r="19">
      <c r="A19" s="13">
        <v>1171671.0</v>
      </c>
      <c r="B19" s="13" t="s">
        <v>2466</v>
      </c>
      <c r="C19" s="12">
        <v>1252.0</v>
      </c>
      <c r="D19" s="11"/>
      <c r="E19" s="11"/>
      <c r="F19" s="11"/>
    </row>
    <row r="20">
      <c r="A20" s="13">
        <v>1170938.0</v>
      </c>
      <c r="B20" s="13" t="s">
        <v>2467</v>
      </c>
      <c r="C20" s="12">
        <v>208.58</v>
      </c>
      <c r="D20" s="11"/>
      <c r="E20" s="11"/>
      <c r="F20" s="11"/>
    </row>
    <row r="21" ht="15.75" customHeight="1">
      <c r="A21" s="13">
        <v>1170900.0</v>
      </c>
      <c r="B21" s="13" t="s">
        <v>2468</v>
      </c>
      <c r="C21" s="12">
        <v>208.58</v>
      </c>
      <c r="D21" s="11"/>
      <c r="E21" s="11"/>
      <c r="F21" s="11"/>
    </row>
    <row r="22" ht="15.75" customHeight="1">
      <c r="A22" s="9" t="s">
        <v>2469</v>
      </c>
      <c r="C22" s="12"/>
      <c r="D22" s="11"/>
      <c r="E22" s="11"/>
      <c r="F22" s="11"/>
    </row>
    <row r="23" ht="15.75" customHeight="1">
      <c r="A23" s="13">
        <v>1226130.0</v>
      </c>
      <c r="B23" s="13" t="s">
        <v>2470</v>
      </c>
      <c r="C23" s="12">
        <v>97.48</v>
      </c>
      <c r="D23" s="11"/>
      <c r="E23" s="11"/>
      <c r="F23" s="11"/>
    </row>
    <row r="24" ht="15.75" customHeight="1">
      <c r="A24" s="13">
        <v>1341481.0</v>
      </c>
      <c r="B24" s="13" t="s">
        <v>2471</v>
      </c>
      <c r="C24" s="12">
        <v>566.08</v>
      </c>
      <c r="D24" s="11"/>
      <c r="E24" s="11"/>
      <c r="F24" s="11"/>
    </row>
    <row r="25" ht="15.75" customHeight="1">
      <c r="A25" s="9" t="s">
        <v>2472</v>
      </c>
      <c r="C25" s="12"/>
      <c r="D25" s="11"/>
      <c r="E25" s="11"/>
      <c r="F25" s="11"/>
    </row>
    <row r="26" ht="15.75" customHeight="1">
      <c r="A26" s="13">
        <v>1209263.0</v>
      </c>
      <c r="B26" s="13" t="s">
        <v>2473</v>
      </c>
      <c r="C26" s="12">
        <v>5184.65</v>
      </c>
      <c r="D26" s="11"/>
      <c r="E26" s="11"/>
      <c r="F26" s="11"/>
    </row>
    <row r="27" ht="15.75" customHeight="1">
      <c r="A27" s="13">
        <v>1209215.0</v>
      </c>
      <c r="B27" s="13" t="s">
        <v>2474</v>
      </c>
      <c r="C27" s="12">
        <v>5184.65</v>
      </c>
      <c r="D27" s="11"/>
      <c r="E27" s="11"/>
      <c r="F27" s="11"/>
    </row>
    <row r="28" ht="15.75" customHeight="1">
      <c r="A28" s="13">
        <v>1202188.0</v>
      </c>
      <c r="B28" s="13" t="s">
        <v>2475</v>
      </c>
      <c r="C28" s="12">
        <v>7524.79</v>
      </c>
      <c r="D28" s="11"/>
      <c r="E28" s="11"/>
      <c r="F28" s="11"/>
    </row>
    <row r="29" ht="15.75" customHeight="1">
      <c r="A29" s="13">
        <v>1202159.0</v>
      </c>
      <c r="B29" s="13" t="s">
        <v>2476</v>
      </c>
      <c r="C29" s="12">
        <v>7524.79</v>
      </c>
      <c r="D29" s="11"/>
      <c r="E29" s="11"/>
      <c r="F29" s="11"/>
    </row>
    <row r="30" ht="15.75" customHeight="1">
      <c r="A30" s="13">
        <v>1202166.0</v>
      </c>
      <c r="B30" s="13" t="s">
        <v>2477</v>
      </c>
      <c r="C30" s="12">
        <v>7524.79</v>
      </c>
      <c r="D30" s="11"/>
      <c r="E30" s="11"/>
      <c r="F30" s="11"/>
    </row>
    <row r="31" ht="15.75" customHeight="1">
      <c r="A31" s="13">
        <v>1202198.0</v>
      </c>
      <c r="B31" s="13" t="s">
        <v>2478</v>
      </c>
      <c r="C31" s="12">
        <v>7524.79</v>
      </c>
      <c r="D31" s="11"/>
      <c r="E31" s="11"/>
      <c r="F31" s="11"/>
    </row>
    <row r="32" ht="15.75" customHeight="1">
      <c r="A32" s="13">
        <v>1202115.0</v>
      </c>
      <c r="B32" s="13" t="s">
        <v>2479</v>
      </c>
      <c r="C32" s="12">
        <v>7524.79</v>
      </c>
      <c r="D32" s="11"/>
      <c r="E32" s="11"/>
      <c r="F32" s="11"/>
    </row>
    <row r="33" ht="15.75" customHeight="1">
      <c r="A33" s="13">
        <v>1202172.0</v>
      </c>
      <c r="B33" s="13" t="s">
        <v>2480</v>
      </c>
      <c r="C33" s="12">
        <v>7524.79</v>
      </c>
      <c r="D33" s="11"/>
      <c r="E33" s="11"/>
      <c r="F33" s="11"/>
    </row>
    <row r="34" ht="15.75" customHeight="1">
      <c r="A34" s="13">
        <v>1209131.0</v>
      </c>
      <c r="B34" s="13" t="s">
        <v>2481</v>
      </c>
      <c r="C34" s="12">
        <v>10564.98</v>
      </c>
      <c r="D34" s="11"/>
      <c r="E34" s="11"/>
      <c r="F34" s="11"/>
    </row>
    <row r="35" ht="15.75" customHeight="1">
      <c r="A35" s="13">
        <v>1209101.0</v>
      </c>
      <c r="B35" s="13" t="s">
        <v>2482</v>
      </c>
      <c r="C35" s="12">
        <v>2848.4</v>
      </c>
      <c r="D35" s="11"/>
      <c r="E35" s="11"/>
      <c r="F35" s="11"/>
    </row>
    <row r="36" ht="15.75" customHeight="1">
      <c r="A36" s="13">
        <v>1209121.0</v>
      </c>
      <c r="B36" s="13" t="s">
        <v>2483</v>
      </c>
      <c r="C36" s="12">
        <v>8382.44</v>
      </c>
      <c r="D36" s="11"/>
      <c r="E36" s="11"/>
      <c r="F36" s="11"/>
    </row>
    <row r="37" ht="15.75" customHeight="1">
      <c r="A37" s="13">
        <v>1209102.0</v>
      </c>
      <c r="B37" s="13" t="s">
        <v>2484</v>
      </c>
      <c r="C37" s="12">
        <v>2848.4</v>
      </c>
      <c r="D37" s="11"/>
      <c r="E37" s="11"/>
      <c r="F37" s="11"/>
    </row>
    <row r="38" ht="15.75" customHeight="1">
      <c r="A38" s="13">
        <v>1209110.0</v>
      </c>
      <c r="B38" s="13" t="s">
        <v>2485</v>
      </c>
      <c r="C38" s="12">
        <v>2848.4</v>
      </c>
      <c r="D38" s="11"/>
      <c r="E38" s="11"/>
      <c r="F38" s="11"/>
    </row>
    <row r="39" ht="15.75" customHeight="1">
      <c r="A39" s="13">
        <v>1209111.0</v>
      </c>
      <c r="B39" s="13" t="s">
        <v>2486</v>
      </c>
      <c r="C39" s="12">
        <v>1775.61</v>
      </c>
      <c r="D39" s="11"/>
      <c r="E39" s="11"/>
      <c r="F39" s="11"/>
    </row>
    <row r="40" ht="15.75" customHeight="1">
      <c r="A40" s="13">
        <v>1209142.0</v>
      </c>
      <c r="B40" s="13" t="s">
        <v>2487</v>
      </c>
      <c r="C40" s="12">
        <v>6214.69</v>
      </c>
      <c r="D40" s="11"/>
      <c r="E40" s="11"/>
      <c r="F40" s="11"/>
    </row>
    <row r="41" ht="15.75" customHeight="1">
      <c r="A41" s="13">
        <v>1209103.0</v>
      </c>
      <c r="B41" s="13" t="s">
        <v>2488</v>
      </c>
      <c r="C41" s="12">
        <v>2848.4</v>
      </c>
      <c r="D41" s="11"/>
      <c r="E41" s="11"/>
      <c r="F41" s="11"/>
    </row>
    <row r="42" ht="15.75" customHeight="1">
      <c r="A42" s="13">
        <v>1209109.0</v>
      </c>
      <c r="B42" s="13" t="s">
        <v>2489</v>
      </c>
      <c r="C42" s="12">
        <v>2848.4</v>
      </c>
      <c r="D42" s="11"/>
      <c r="E42" s="11"/>
      <c r="F42" s="11"/>
    </row>
    <row r="43" ht="15.75" customHeight="1">
      <c r="A43" s="13">
        <v>1209123.0</v>
      </c>
      <c r="B43" s="13" t="s">
        <v>2490</v>
      </c>
      <c r="C43" s="12">
        <v>8382.44</v>
      </c>
      <c r="D43" s="11"/>
      <c r="E43" s="11"/>
      <c r="F43" s="11"/>
    </row>
    <row r="44" ht="15.75" customHeight="1">
      <c r="A44" s="13">
        <v>1209104.0</v>
      </c>
      <c r="B44" s="13" t="s">
        <v>2491</v>
      </c>
      <c r="C44" s="12">
        <v>2848.4</v>
      </c>
      <c r="D44" s="11"/>
      <c r="E44" s="11"/>
      <c r="F44" s="11"/>
    </row>
    <row r="45" ht="15.75" customHeight="1">
      <c r="A45" s="13">
        <v>1209124.0</v>
      </c>
      <c r="B45" s="13" t="s">
        <v>2492</v>
      </c>
      <c r="C45" s="12">
        <v>8382.44</v>
      </c>
      <c r="D45" s="11"/>
      <c r="E45" s="11"/>
      <c r="F45" s="11"/>
    </row>
    <row r="46" ht="15.75" customHeight="1">
      <c r="A46" s="13">
        <v>1209106.0</v>
      </c>
      <c r="B46" s="13" t="s">
        <v>2493</v>
      </c>
      <c r="C46" s="12">
        <v>2848.4</v>
      </c>
      <c r="D46" s="11"/>
      <c r="E46" s="11"/>
      <c r="F46" s="11"/>
    </row>
    <row r="47" ht="15.75" customHeight="1">
      <c r="A47" s="13">
        <v>1209125.0</v>
      </c>
      <c r="B47" s="13" t="s">
        <v>2494</v>
      </c>
      <c r="C47" s="12">
        <v>8382.44</v>
      </c>
      <c r="D47" s="11"/>
      <c r="E47" s="11"/>
      <c r="F47" s="11"/>
    </row>
    <row r="48" ht="15.75" customHeight="1">
      <c r="A48" s="13">
        <v>1209108.0</v>
      </c>
      <c r="B48" s="13" t="s">
        <v>2495</v>
      </c>
      <c r="C48" s="12">
        <v>2848.4</v>
      </c>
      <c r="D48" s="11"/>
      <c r="E48" s="11"/>
      <c r="F48" s="11"/>
    </row>
    <row r="49" ht="15.75" customHeight="1">
      <c r="A49" s="13">
        <v>1209122.0</v>
      </c>
      <c r="B49" s="13" t="s">
        <v>2496</v>
      </c>
      <c r="C49" s="12">
        <v>8382.44</v>
      </c>
      <c r="D49" s="11"/>
      <c r="E49" s="11"/>
      <c r="F49" s="11"/>
    </row>
    <row r="50" ht="15.75" customHeight="1">
      <c r="A50" s="13">
        <v>1209105.0</v>
      </c>
      <c r="B50" s="13" t="s">
        <v>2497</v>
      </c>
      <c r="C50" s="12">
        <v>2848.4</v>
      </c>
      <c r="D50" s="11"/>
      <c r="E50" s="11"/>
      <c r="F50" s="11"/>
    </row>
    <row r="51" ht="15.75" customHeight="1">
      <c r="A51" s="13">
        <v>1209107.0</v>
      </c>
      <c r="B51" s="13" t="s">
        <v>2498</v>
      </c>
      <c r="C51" s="12">
        <v>2848.4</v>
      </c>
      <c r="D51" s="11"/>
      <c r="E51" s="11"/>
      <c r="F51" s="11"/>
    </row>
    <row r="52" ht="15.75" customHeight="1">
      <c r="A52" s="13">
        <v>1209141.0</v>
      </c>
      <c r="B52" s="13" t="s">
        <v>2499</v>
      </c>
      <c r="C52" s="12">
        <v>6214.69</v>
      </c>
      <c r="D52" s="11"/>
      <c r="E52" s="11"/>
      <c r="F52" s="11"/>
    </row>
    <row r="53" ht="15.75" customHeight="1">
      <c r="A53" s="13">
        <v>1208593.0</v>
      </c>
      <c r="B53" s="13" t="s">
        <v>2500</v>
      </c>
      <c r="C53" s="12">
        <v>3033.83</v>
      </c>
      <c r="D53" s="11"/>
      <c r="E53" s="11"/>
      <c r="F53" s="11"/>
    </row>
    <row r="54" ht="15.75" customHeight="1">
      <c r="A54" s="13">
        <v>1202177.0</v>
      </c>
      <c r="B54" s="13" t="s">
        <v>2501</v>
      </c>
      <c r="C54" s="12">
        <v>7524.79</v>
      </c>
      <c r="D54" s="11"/>
      <c r="E54" s="11"/>
      <c r="F54" s="11"/>
    </row>
    <row r="55" ht="15.75" customHeight="1">
      <c r="A55" s="13">
        <v>1203540.0</v>
      </c>
      <c r="B55" s="13" t="s">
        <v>2502</v>
      </c>
      <c r="C55" s="12">
        <v>3954.79</v>
      </c>
      <c r="D55" s="11"/>
      <c r="E55" s="11"/>
      <c r="F55" s="11"/>
    </row>
    <row r="56" ht="15.75" customHeight="1">
      <c r="A56" s="13">
        <v>1203532.0</v>
      </c>
      <c r="B56" s="13" t="s">
        <v>2503</v>
      </c>
      <c r="C56" s="12">
        <v>1897.0</v>
      </c>
      <c r="D56" s="11"/>
      <c r="E56" s="11"/>
      <c r="F56" s="11"/>
    </row>
    <row r="57" ht="15.75" customHeight="1">
      <c r="A57" s="13">
        <v>1207263.0</v>
      </c>
      <c r="B57" s="13" t="s">
        <v>2504</v>
      </c>
      <c r="C57" s="12">
        <v>42.98</v>
      </c>
      <c r="D57" s="11"/>
      <c r="E57" s="11"/>
      <c r="F57" s="11"/>
    </row>
    <row r="58" ht="15.75" customHeight="1">
      <c r="A58" s="13">
        <v>1207283.0</v>
      </c>
      <c r="B58" s="13" t="s">
        <v>2505</v>
      </c>
      <c r="C58" s="12">
        <v>42.98</v>
      </c>
      <c r="D58" s="11"/>
      <c r="E58" s="11"/>
      <c r="F58" s="11"/>
    </row>
    <row r="59" ht="15.75" customHeight="1">
      <c r="A59" s="13">
        <v>1205522.0</v>
      </c>
      <c r="B59" s="13" t="s">
        <v>2506</v>
      </c>
      <c r="C59" s="12">
        <v>1774.35</v>
      </c>
      <c r="D59" s="11"/>
      <c r="E59" s="11"/>
      <c r="F59" s="11"/>
    </row>
    <row r="60" ht="15.75" customHeight="1">
      <c r="A60" s="13">
        <v>1205563.0</v>
      </c>
      <c r="B60" s="13" t="s">
        <v>2507</v>
      </c>
      <c r="C60" s="12">
        <v>1774.35</v>
      </c>
      <c r="D60" s="11"/>
      <c r="E60" s="11"/>
      <c r="F60" s="11"/>
    </row>
    <row r="61" ht="15.75" customHeight="1">
      <c r="A61" s="13">
        <v>1205583.0</v>
      </c>
      <c r="B61" s="13" t="s">
        <v>2508</v>
      </c>
      <c r="C61" s="12">
        <v>1774.35</v>
      </c>
      <c r="D61" s="11"/>
      <c r="E61" s="11"/>
      <c r="F61" s="11"/>
    </row>
    <row r="62" ht="15.75" customHeight="1">
      <c r="A62" s="13">
        <v>1205588.0</v>
      </c>
      <c r="B62" s="13" t="s">
        <v>2509</v>
      </c>
      <c r="C62" s="12">
        <v>1774.35</v>
      </c>
      <c r="D62" s="11"/>
      <c r="E62" s="11"/>
      <c r="F62" s="11"/>
    </row>
    <row r="63" ht="15.75" customHeight="1">
      <c r="A63" s="13">
        <v>1200538.0</v>
      </c>
      <c r="B63" s="13" t="s">
        <v>2510</v>
      </c>
      <c r="C63" s="12">
        <v>2091.44</v>
      </c>
      <c r="D63" s="11"/>
      <c r="E63" s="11"/>
      <c r="F63" s="11"/>
    </row>
    <row r="64" ht="15.75" customHeight="1">
      <c r="A64" s="13">
        <v>1200584.0</v>
      </c>
      <c r="B64" s="13" t="s">
        <v>2511</v>
      </c>
      <c r="C64" s="12">
        <v>1882.29</v>
      </c>
      <c r="D64" s="11"/>
      <c r="E64" s="11"/>
      <c r="F64" s="11"/>
    </row>
    <row r="65" ht="15.75" customHeight="1">
      <c r="A65" s="13">
        <v>1200550.0</v>
      </c>
      <c r="B65" s="13" t="s">
        <v>2512</v>
      </c>
      <c r="C65" s="12">
        <v>4146.1</v>
      </c>
      <c r="D65" s="11"/>
      <c r="E65" s="11"/>
      <c r="F65" s="11"/>
    </row>
    <row r="66" ht="15.75" customHeight="1">
      <c r="A66" s="13">
        <v>1200583.0</v>
      </c>
      <c r="B66" s="13" t="s">
        <v>2513</v>
      </c>
      <c r="C66" s="12">
        <v>2091.44</v>
      </c>
      <c r="D66" s="11"/>
      <c r="E66" s="11"/>
      <c r="F66" s="11"/>
    </row>
    <row r="67" ht="15.75" customHeight="1">
      <c r="A67" s="13">
        <v>1200018.0</v>
      </c>
      <c r="B67" s="13" t="s">
        <v>2514</v>
      </c>
      <c r="C67" s="12">
        <v>870.87</v>
      </c>
      <c r="D67" s="11"/>
      <c r="E67" s="11"/>
      <c r="F67" s="11"/>
    </row>
    <row r="68" ht="15.75" customHeight="1">
      <c r="A68" s="13">
        <v>1208594.0</v>
      </c>
      <c r="B68" s="13" t="s">
        <v>2515</v>
      </c>
      <c r="C68" s="12">
        <v>2196.06</v>
      </c>
      <c r="D68" s="11"/>
      <c r="E68" s="11"/>
      <c r="F68" s="11"/>
    </row>
    <row r="69" ht="15.75" customHeight="1">
      <c r="A69" s="13">
        <v>1207101.0</v>
      </c>
      <c r="B69" s="13" t="s">
        <v>2516</v>
      </c>
      <c r="C69" s="12">
        <v>8.01</v>
      </c>
      <c r="D69" s="11"/>
      <c r="E69" s="11"/>
      <c r="F69" s="11"/>
    </row>
    <row r="70" ht="15.75" customHeight="1">
      <c r="A70" s="13">
        <v>1207102.0</v>
      </c>
      <c r="B70" s="13" t="s">
        <v>2517</v>
      </c>
      <c r="C70" s="12">
        <v>48.07</v>
      </c>
      <c r="D70" s="11"/>
      <c r="E70" s="11"/>
      <c r="F70" s="11"/>
    </row>
    <row r="71" ht="15.75" customHeight="1">
      <c r="A71" s="13">
        <v>1200437.0</v>
      </c>
      <c r="B71" s="13" t="s">
        <v>2518</v>
      </c>
      <c r="C71" s="12">
        <v>2013.66</v>
      </c>
      <c r="D71" s="11"/>
      <c r="E71" s="11"/>
      <c r="F71" s="11"/>
    </row>
    <row r="72" ht="15.75" customHeight="1">
      <c r="A72" s="13">
        <v>1200463.0</v>
      </c>
      <c r="B72" s="13" t="s">
        <v>2519</v>
      </c>
      <c r="C72" s="12">
        <v>2013.66</v>
      </c>
      <c r="D72" s="11"/>
      <c r="E72" s="11"/>
      <c r="F72" s="11"/>
    </row>
    <row r="73" ht="15.75" customHeight="1">
      <c r="A73" s="13">
        <v>1202037.0</v>
      </c>
      <c r="B73" s="13" t="s">
        <v>2520</v>
      </c>
      <c r="C73" s="12">
        <v>38.81</v>
      </c>
      <c r="D73" s="11"/>
      <c r="E73" s="11"/>
      <c r="F73" s="11"/>
    </row>
    <row r="74" ht="15.75" customHeight="1">
      <c r="A74" s="13">
        <v>1202022.0</v>
      </c>
      <c r="B74" s="13" t="s">
        <v>2521</v>
      </c>
      <c r="C74" s="12">
        <v>38.81</v>
      </c>
      <c r="D74" s="11"/>
      <c r="E74" s="11"/>
      <c r="F74" s="11"/>
    </row>
    <row r="75" ht="15.75" customHeight="1">
      <c r="A75" s="13">
        <v>1202063.0</v>
      </c>
      <c r="B75" s="13" t="s">
        <v>2522</v>
      </c>
      <c r="C75" s="12">
        <v>38.81</v>
      </c>
      <c r="D75" s="11"/>
      <c r="E75" s="11"/>
      <c r="F75" s="11"/>
    </row>
    <row r="76" ht="15.75" customHeight="1">
      <c r="A76" s="13">
        <v>1207863.0</v>
      </c>
      <c r="B76" s="13" t="s">
        <v>2523</v>
      </c>
      <c r="C76" s="12">
        <v>991.21</v>
      </c>
      <c r="D76" s="11"/>
      <c r="E76" s="11"/>
      <c r="F76" s="11"/>
    </row>
    <row r="77" ht="15.75" customHeight="1">
      <c r="A77" s="13">
        <v>1207837.0</v>
      </c>
      <c r="B77" s="13" t="s">
        <v>2524</v>
      </c>
      <c r="C77" s="12">
        <v>991.21</v>
      </c>
      <c r="D77" s="11"/>
      <c r="E77" s="11"/>
      <c r="F77" s="11"/>
    </row>
    <row r="78" ht="15.75" customHeight="1">
      <c r="A78" s="13">
        <v>1207868.0</v>
      </c>
      <c r="B78" s="13" t="s">
        <v>2525</v>
      </c>
      <c r="C78" s="12">
        <v>991.21</v>
      </c>
      <c r="D78" s="11"/>
      <c r="E78" s="11"/>
      <c r="F78" s="11"/>
    </row>
    <row r="79" ht="15.75" customHeight="1">
      <c r="A79" s="13">
        <v>1207878.0</v>
      </c>
      <c r="B79" s="13" t="s">
        <v>2526</v>
      </c>
      <c r="C79" s="12">
        <v>991.21</v>
      </c>
      <c r="D79" s="11"/>
      <c r="E79" s="11"/>
      <c r="F79" s="11"/>
    </row>
    <row r="80" ht="15.75" customHeight="1">
      <c r="A80" s="13">
        <v>1207737.0</v>
      </c>
      <c r="B80" s="13" t="s">
        <v>2527</v>
      </c>
      <c r="C80" s="12">
        <v>6161.7</v>
      </c>
      <c r="D80" s="11"/>
      <c r="E80" s="11"/>
      <c r="F80" s="11"/>
    </row>
    <row r="81" ht="15.75" customHeight="1">
      <c r="A81" s="13">
        <v>1207768.0</v>
      </c>
      <c r="B81" s="13" t="s">
        <v>2528</v>
      </c>
      <c r="C81" s="12">
        <v>410.78</v>
      </c>
      <c r="D81" s="11"/>
      <c r="E81" s="11"/>
      <c r="F81" s="11"/>
    </row>
    <row r="82" ht="15.75" customHeight="1">
      <c r="A82" s="13">
        <v>1207763.0</v>
      </c>
      <c r="B82" s="13" t="s">
        <v>2529</v>
      </c>
      <c r="C82" s="12">
        <v>410.78</v>
      </c>
      <c r="D82" s="11"/>
      <c r="E82" s="11"/>
      <c r="F82" s="11"/>
    </row>
    <row r="83" ht="15.75" customHeight="1">
      <c r="A83" s="13">
        <v>1207778.0</v>
      </c>
      <c r="B83" s="13" t="s">
        <v>2530</v>
      </c>
      <c r="C83" s="12">
        <v>410.78</v>
      </c>
      <c r="D83" s="11"/>
      <c r="E83" s="11"/>
      <c r="F83" s="11"/>
    </row>
    <row r="84" ht="15.75" customHeight="1">
      <c r="A84" s="13">
        <v>1203038.0</v>
      </c>
      <c r="B84" s="13" t="s">
        <v>2531</v>
      </c>
      <c r="C84" s="12">
        <v>61.24</v>
      </c>
      <c r="D84" s="11"/>
      <c r="E84" s="11"/>
      <c r="F84" s="11"/>
    </row>
    <row r="85" ht="15.75" customHeight="1">
      <c r="A85" s="13">
        <v>1203063.0</v>
      </c>
      <c r="B85" s="13" t="s">
        <v>2532</v>
      </c>
      <c r="C85" s="12">
        <v>61.24</v>
      </c>
      <c r="D85" s="11"/>
      <c r="E85" s="11"/>
      <c r="F85" s="11"/>
    </row>
    <row r="86" ht="15.75" customHeight="1">
      <c r="A86" s="13">
        <v>1203037.0</v>
      </c>
      <c r="B86" s="13" t="s">
        <v>2533</v>
      </c>
      <c r="C86" s="12">
        <v>61.24</v>
      </c>
      <c r="D86" s="11"/>
      <c r="E86" s="11"/>
      <c r="F86" s="11"/>
    </row>
    <row r="87" ht="15.75" customHeight="1">
      <c r="A87" s="13">
        <v>1203088.0</v>
      </c>
      <c r="B87" s="13" t="s">
        <v>2534</v>
      </c>
      <c r="C87" s="12">
        <v>61.24</v>
      </c>
      <c r="D87" s="11"/>
      <c r="E87" s="11"/>
      <c r="F87" s="11"/>
    </row>
    <row r="88" ht="15.75" customHeight="1">
      <c r="A88" s="13">
        <v>1206900.0</v>
      </c>
      <c r="B88" s="13" t="s">
        <v>2535</v>
      </c>
      <c r="C88" s="12">
        <v>11946.85</v>
      </c>
      <c r="D88" s="11"/>
      <c r="E88" s="11"/>
      <c r="F88" s="11"/>
    </row>
    <row r="89" ht="15.75" customHeight="1">
      <c r="A89" s="13">
        <v>1206983.0</v>
      </c>
      <c r="B89" s="13" t="s">
        <v>2536</v>
      </c>
      <c r="C89" s="12">
        <v>11946.85</v>
      </c>
      <c r="D89" s="11"/>
      <c r="E89" s="11"/>
      <c r="F89" s="11"/>
    </row>
    <row r="90" ht="15.75" customHeight="1">
      <c r="A90" s="13">
        <v>1208338.0</v>
      </c>
      <c r="B90" s="13" t="s">
        <v>2537</v>
      </c>
      <c r="C90" s="12">
        <v>2693.94</v>
      </c>
      <c r="D90" s="11"/>
      <c r="E90" s="11"/>
      <c r="F90" s="11"/>
    </row>
    <row r="91" ht="15.75" customHeight="1">
      <c r="A91" s="13">
        <v>1208363.0</v>
      </c>
      <c r="B91" s="13" t="s">
        <v>2538</v>
      </c>
      <c r="C91" s="12">
        <v>2693.94</v>
      </c>
      <c r="D91" s="11"/>
      <c r="E91" s="11"/>
      <c r="F91" s="11"/>
    </row>
    <row r="92" ht="15.75" customHeight="1">
      <c r="A92" s="13">
        <v>1208383.0</v>
      </c>
      <c r="B92" s="13" t="s">
        <v>2539</v>
      </c>
      <c r="C92" s="12">
        <v>2693.94</v>
      </c>
      <c r="D92" s="11"/>
      <c r="E92" s="11"/>
      <c r="F92" s="11"/>
    </row>
    <row r="93" ht="15.75" customHeight="1">
      <c r="A93" s="13">
        <v>1209322.0</v>
      </c>
      <c r="B93" s="13" t="s">
        <v>2540</v>
      </c>
      <c r="C93" s="12">
        <v>1835.51</v>
      </c>
      <c r="D93" s="11"/>
      <c r="E93" s="11"/>
      <c r="F93" s="11"/>
    </row>
    <row r="94" ht="15.75" customHeight="1">
      <c r="A94" s="13">
        <v>1209370.0</v>
      </c>
      <c r="B94" s="13" t="s">
        <v>2541</v>
      </c>
      <c r="C94" s="12">
        <v>1835.51</v>
      </c>
      <c r="D94" s="11"/>
      <c r="E94" s="11"/>
      <c r="F94" s="11"/>
    </row>
    <row r="95" ht="15.75" customHeight="1">
      <c r="A95" s="13">
        <v>1209338.0</v>
      </c>
      <c r="B95" s="13" t="s">
        <v>2542</v>
      </c>
      <c r="C95" s="12">
        <v>1835.51</v>
      </c>
      <c r="D95" s="11"/>
      <c r="E95" s="11"/>
      <c r="F95" s="11"/>
    </row>
    <row r="96" ht="15.75" customHeight="1">
      <c r="A96" s="13">
        <v>1209363.0</v>
      </c>
      <c r="B96" s="13" t="s">
        <v>2543</v>
      </c>
      <c r="C96" s="12">
        <v>36.71</v>
      </c>
      <c r="D96" s="11"/>
      <c r="E96" s="11"/>
      <c r="F96" s="11"/>
    </row>
    <row r="97" ht="15.75" customHeight="1">
      <c r="A97" s="13">
        <v>1209399.0</v>
      </c>
      <c r="B97" s="13" t="s">
        <v>2544</v>
      </c>
      <c r="C97" s="12">
        <v>1835.51</v>
      </c>
      <c r="D97" s="11"/>
      <c r="E97" s="11"/>
      <c r="F97" s="11"/>
    </row>
    <row r="98" ht="15.75" customHeight="1">
      <c r="A98" s="13">
        <v>1209622.0</v>
      </c>
      <c r="B98" s="13" t="s">
        <v>2545</v>
      </c>
      <c r="C98" s="12">
        <v>1787.2</v>
      </c>
      <c r="D98" s="11"/>
      <c r="E98" s="11"/>
      <c r="F98" s="11"/>
    </row>
    <row r="99" ht="15.75" customHeight="1">
      <c r="A99" s="13">
        <v>1209638.0</v>
      </c>
      <c r="B99" s="13" t="s">
        <v>2546</v>
      </c>
      <c r="C99" s="12">
        <v>1787.2</v>
      </c>
      <c r="D99" s="11"/>
      <c r="E99" s="11"/>
      <c r="F99" s="11"/>
    </row>
    <row r="100" ht="15.75" customHeight="1">
      <c r="A100" s="13">
        <v>1209663.0</v>
      </c>
      <c r="B100" s="13" t="s">
        <v>2547</v>
      </c>
      <c r="C100" s="12">
        <v>1787.2</v>
      </c>
      <c r="D100" s="11"/>
      <c r="E100" s="11"/>
      <c r="F100" s="11"/>
    </row>
    <row r="101" ht="15.75" customHeight="1">
      <c r="A101" s="13">
        <v>1209683.0</v>
      </c>
      <c r="B101" s="13" t="s">
        <v>2548</v>
      </c>
      <c r="C101" s="12">
        <v>1787.2</v>
      </c>
      <c r="D101" s="11"/>
      <c r="E101" s="11"/>
      <c r="F101" s="11"/>
    </row>
    <row r="102" ht="15.75" customHeight="1">
      <c r="A102" s="13">
        <v>1201037.0</v>
      </c>
      <c r="B102" s="13" t="s">
        <v>2549</v>
      </c>
      <c r="C102" s="12">
        <v>245.29</v>
      </c>
      <c r="D102" s="11"/>
      <c r="E102" s="11"/>
      <c r="F102" s="11"/>
    </row>
    <row r="103" ht="15.75" customHeight="1">
      <c r="A103" s="13">
        <v>1201063.0</v>
      </c>
      <c r="B103" s="13" t="s">
        <v>2550</v>
      </c>
      <c r="C103" s="12">
        <v>245.29</v>
      </c>
      <c r="D103" s="11"/>
      <c r="E103" s="11"/>
      <c r="F103" s="11"/>
    </row>
    <row r="104" ht="15.75" customHeight="1">
      <c r="A104" s="13">
        <v>1203518.0</v>
      </c>
      <c r="B104" s="13" t="s">
        <v>2551</v>
      </c>
      <c r="C104" s="12">
        <v>7244.55</v>
      </c>
      <c r="D104" s="11"/>
      <c r="E104" s="11"/>
      <c r="F104" s="11"/>
    </row>
    <row r="105" ht="15.75" customHeight="1">
      <c r="A105" s="13">
        <v>1203500.0</v>
      </c>
      <c r="B105" s="13" t="s">
        <v>2552</v>
      </c>
      <c r="C105" s="12">
        <v>665.07</v>
      </c>
      <c r="D105" s="11"/>
      <c r="E105" s="11"/>
      <c r="F105" s="11"/>
    </row>
    <row r="106" ht="15.75" customHeight="1">
      <c r="A106" s="13">
        <v>1201740.0</v>
      </c>
      <c r="B106" s="13" t="s">
        <v>2553</v>
      </c>
      <c r="C106" s="12">
        <v>6464.02</v>
      </c>
      <c r="D106" s="11"/>
      <c r="E106" s="11"/>
      <c r="F106" s="11"/>
    </row>
    <row r="107" ht="15.75" customHeight="1">
      <c r="A107" s="13">
        <v>1201778.0</v>
      </c>
      <c r="B107" s="13" t="s">
        <v>2554</v>
      </c>
      <c r="C107" s="12">
        <v>404.0</v>
      </c>
      <c r="D107" s="11"/>
      <c r="E107" s="11"/>
      <c r="F107" s="11"/>
    </row>
    <row r="108" ht="15.75" customHeight="1">
      <c r="A108" s="13">
        <v>1201766.0</v>
      </c>
      <c r="B108" s="13" t="s">
        <v>2555</v>
      </c>
      <c r="C108" s="12">
        <v>404.0</v>
      </c>
      <c r="D108" s="11"/>
      <c r="E108" s="11"/>
      <c r="F108" s="11"/>
    </row>
    <row r="109" ht="15.75" customHeight="1">
      <c r="A109" s="13">
        <v>1201768.0</v>
      </c>
      <c r="B109" s="13" t="s">
        <v>2556</v>
      </c>
      <c r="C109" s="12">
        <v>404.0</v>
      </c>
      <c r="D109" s="11"/>
      <c r="E109" s="11"/>
      <c r="F109" s="11"/>
    </row>
    <row r="110" ht="15.75" customHeight="1">
      <c r="A110" s="13">
        <v>1201738.0</v>
      </c>
      <c r="B110" s="13" t="s">
        <v>2557</v>
      </c>
      <c r="C110" s="12">
        <v>404.0</v>
      </c>
      <c r="D110" s="11"/>
      <c r="E110" s="11"/>
      <c r="F110" s="11"/>
    </row>
    <row r="111" ht="15.75" customHeight="1">
      <c r="A111" s="13">
        <v>1201700.0</v>
      </c>
      <c r="B111" s="13" t="s">
        <v>2558</v>
      </c>
      <c r="C111" s="12">
        <v>404.0</v>
      </c>
      <c r="D111" s="11"/>
      <c r="E111" s="11"/>
      <c r="F111" s="11"/>
    </row>
    <row r="112" ht="15.75" customHeight="1">
      <c r="A112" s="13">
        <v>1201762.0</v>
      </c>
      <c r="B112" s="13" t="s">
        <v>2559</v>
      </c>
      <c r="C112" s="12">
        <v>404.0</v>
      </c>
      <c r="D112" s="11"/>
      <c r="E112" s="11"/>
      <c r="F112" s="11"/>
    </row>
    <row r="113" ht="15.75" customHeight="1">
      <c r="A113" s="13">
        <v>1204572.0</v>
      </c>
      <c r="B113" s="13" t="s">
        <v>2560</v>
      </c>
      <c r="C113" s="12">
        <v>4348.3</v>
      </c>
      <c r="D113" s="11"/>
      <c r="E113" s="11"/>
      <c r="F113" s="11"/>
    </row>
    <row r="114" ht="15.75" customHeight="1">
      <c r="A114" s="13">
        <v>1201337.0</v>
      </c>
      <c r="B114" s="13" t="s">
        <v>2561</v>
      </c>
      <c r="C114" s="12">
        <v>217.42</v>
      </c>
      <c r="D114" s="11"/>
      <c r="E114" s="11"/>
      <c r="F114" s="11"/>
    </row>
    <row r="115" ht="15.75" customHeight="1">
      <c r="A115" s="13">
        <v>1201363.0</v>
      </c>
      <c r="B115" s="13" t="s">
        <v>2562</v>
      </c>
      <c r="C115" s="12">
        <v>217.42</v>
      </c>
      <c r="D115" s="11"/>
      <c r="E115" s="11"/>
      <c r="F115" s="11"/>
    </row>
    <row r="116" ht="15.75" customHeight="1">
      <c r="A116" s="13">
        <v>1201378.0</v>
      </c>
      <c r="B116" s="13" t="s">
        <v>2563</v>
      </c>
      <c r="C116" s="12">
        <v>217.42</v>
      </c>
      <c r="D116" s="11"/>
      <c r="E116" s="11"/>
      <c r="F116" s="11"/>
    </row>
    <row r="117" ht="15.75" customHeight="1">
      <c r="A117" s="13">
        <v>1206910.0</v>
      </c>
      <c r="B117" s="13" t="s">
        <v>2564</v>
      </c>
      <c r="C117" s="12">
        <v>14071.56</v>
      </c>
      <c r="D117" s="11"/>
      <c r="E117" s="11"/>
      <c r="F117" s="11"/>
    </row>
    <row r="118" ht="15.75" customHeight="1">
      <c r="A118" s="13">
        <v>1209191.0</v>
      </c>
      <c r="B118" s="13" t="s">
        <v>2565</v>
      </c>
      <c r="C118" s="12">
        <v>5726.4</v>
      </c>
      <c r="D118" s="11"/>
      <c r="E118" s="11"/>
      <c r="F118" s="11"/>
    </row>
    <row r="119" ht="15.75" customHeight="1">
      <c r="A119" s="13">
        <v>1209193.0</v>
      </c>
      <c r="B119" s="13" t="s">
        <v>2566</v>
      </c>
      <c r="C119" s="12">
        <v>11896.7</v>
      </c>
      <c r="D119" s="11"/>
      <c r="E119" s="11"/>
      <c r="F119" s="11"/>
    </row>
    <row r="120" ht="15.75" customHeight="1">
      <c r="A120" s="13">
        <v>1209192.0</v>
      </c>
      <c r="B120" s="13" t="s">
        <v>2567</v>
      </c>
      <c r="C120" s="12">
        <v>11186.45</v>
      </c>
      <c r="D120" s="11"/>
      <c r="E120" s="11"/>
      <c r="F120" s="11"/>
    </row>
    <row r="121" ht="15.75" customHeight="1">
      <c r="A121" s="9" t="s">
        <v>2568</v>
      </c>
      <c r="C121" s="12"/>
      <c r="D121" s="11"/>
      <c r="E121" s="11"/>
      <c r="F121" s="11"/>
    </row>
    <row r="122" ht="15.75" customHeight="1">
      <c r="A122" s="13">
        <v>1249913.0</v>
      </c>
      <c r="B122" s="13" t="s">
        <v>2569</v>
      </c>
      <c r="C122" s="12">
        <v>3320.47</v>
      </c>
      <c r="D122" s="11"/>
      <c r="E122" s="11"/>
      <c r="F122" s="11"/>
    </row>
    <row r="123" ht="15.75" customHeight="1">
      <c r="A123" s="13">
        <v>1249904.0</v>
      </c>
      <c r="B123" s="13" t="s">
        <v>2570</v>
      </c>
      <c r="C123" s="12">
        <v>5635.77</v>
      </c>
      <c r="D123" s="11"/>
      <c r="E123" s="11"/>
      <c r="F123" s="11"/>
    </row>
    <row r="124" ht="15.75" customHeight="1">
      <c r="A124" s="13">
        <v>1249935.0</v>
      </c>
      <c r="B124" s="13" t="s">
        <v>2571</v>
      </c>
      <c r="C124" s="12">
        <v>5635.77</v>
      </c>
      <c r="D124" s="11"/>
      <c r="E124" s="11"/>
      <c r="F124" s="11"/>
    </row>
    <row r="125" ht="15.75" customHeight="1">
      <c r="A125" s="13">
        <v>1245560.0</v>
      </c>
      <c r="B125" s="13" t="s">
        <v>2572</v>
      </c>
      <c r="C125" s="12">
        <v>6836.13</v>
      </c>
      <c r="D125" s="11"/>
      <c r="E125" s="11"/>
      <c r="F125" s="11"/>
    </row>
    <row r="126" ht="15.75" customHeight="1">
      <c r="A126" s="13">
        <v>1240217.0</v>
      </c>
      <c r="B126" s="13" t="s">
        <v>2573</v>
      </c>
      <c r="C126" s="12">
        <v>1715.58</v>
      </c>
      <c r="D126" s="11"/>
      <c r="E126" s="11"/>
      <c r="F126" s="11"/>
    </row>
    <row r="127" ht="15.75" customHeight="1">
      <c r="A127" s="13">
        <v>1240218.0</v>
      </c>
      <c r="B127" s="13" t="s">
        <v>2574</v>
      </c>
      <c r="C127" s="12">
        <v>1086.76</v>
      </c>
      <c r="D127" s="11"/>
      <c r="E127" s="11"/>
      <c r="F127" s="11"/>
    </row>
    <row r="128" ht="15.75" customHeight="1">
      <c r="A128" s="13">
        <v>1240216.0</v>
      </c>
      <c r="B128" s="13" t="s">
        <v>2575</v>
      </c>
      <c r="C128" s="12">
        <v>5186.57</v>
      </c>
      <c r="D128" s="11"/>
      <c r="E128" s="11"/>
      <c r="F128" s="11"/>
    </row>
    <row r="129" ht="15.75" customHeight="1">
      <c r="A129" s="13">
        <v>1166601.0</v>
      </c>
      <c r="B129" s="13" t="s">
        <v>2576</v>
      </c>
      <c r="C129" s="12">
        <v>271.65</v>
      </c>
      <c r="D129" s="11"/>
      <c r="E129" s="11"/>
      <c r="F129" s="11"/>
    </row>
    <row r="130" ht="15.75" customHeight="1">
      <c r="A130" s="13">
        <v>1240219.0</v>
      </c>
      <c r="B130" s="13" t="s">
        <v>2577</v>
      </c>
      <c r="C130" s="12">
        <v>2276.16</v>
      </c>
      <c r="D130" s="11"/>
      <c r="E130" s="11"/>
      <c r="F130" s="11"/>
    </row>
    <row r="131" ht="15.75" customHeight="1">
      <c r="A131" s="13">
        <v>1240610.0</v>
      </c>
      <c r="B131" s="13" t="s">
        <v>2578</v>
      </c>
      <c r="C131" s="12">
        <v>14729.95</v>
      </c>
      <c r="D131" s="11"/>
      <c r="E131" s="11"/>
      <c r="F131" s="11"/>
    </row>
    <row r="132" ht="15.75" customHeight="1">
      <c r="A132" s="13">
        <v>1240605.0</v>
      </c>
      <c r="B132" s="13" t="s">
        <v>2579</v>
      </c>
      <c r="C132" s="12">
        <v>1227.5</v>
      </c>
      <c r="D132" s="11"/>
      <c r="E132" s="11"/>
      <c r="F132" s="11"/>
    </row>
    <row r="133" ht="15.75" customHeight="1">
      <c r="A133" s="13">
        <v>1240620.0</v>
      </c>
      <c r="B133" s="13" t="s">
        <v>2580</v>
      </c>
      <c r="C133" s="12">
        <v>14729.95</v>
      </c>
      <c r="D133" s="11"/>
      <c r="E133" s="11"/>
      <c r="F133" s="11"/>
    </row>
    <row r="134" ht="15.75" customHeight="1">
      <c r="A134" s="13">
        <v>1240600.0</v>
      </c>
      <c r="B134" s="13" t="s">
        <v>2581</v>
      </c>
      <c r="C134" s="12">
        <v>14729.95</v>
      </c>
      <c r="D134" s="11"/>
      <c r="E134" s="11"/>
      <c r="F134" s="11"/>
    </row>
    <row r="135" ht="15.75" customHeight="1">
      <c r="A135" s="13">
        <v>1240601.0</v>
      </c>
      <c r="B135" s="13" t="s">
        <v>2582</v>
      </c>
      <c r="C135" s="12">
        <v>1227.5</v>
      </c>
      <c r="D135" s="11"/>
      <c r="E135" s="11"/>
      <c r="F135" s="11"/>
    </row>
    <row r="136" ht="15.75" customHeight="1">
      <c r="A136" s="13">
        <v>1240604.0</v>
      </c>
      <c r="B136" s="13" t="s">
        <v>2583</v>
      </c>
      <c r="C136" s="12">
        <v>1227.5</v>
      </c>
      <c r="D136" s="11"/>
      <c r="E136" s="11"/>
      <c r="F136" s="11"/>
    </row>
    <row r="137" ht="15.75" customHeight="1">
      <c r="A137" s="9" t="s">
        <v>2584</v>
      </c>
      <c r="C137" s="12"/>
      <c r="D137" s="11"/>
      <c r="E137" s="11"/>
      <c r="F137" s="11"/>
    </row>
    <row r="138" ht="15.75" customHeight="1">
      <c r="A138" s="13">
        <v>1400777.0</v>
      </c>
      <c r="B138" s="13" t="s">
        <v>2585</v>
      </c>
      <c r="C138" s="12">
        <v>153.15</v>
      </c>
      <c r="D138" s="11"/>
      <c r="E138" s="11"/>
      <c r="F138" s="11"/>
    </row>
    <row r="139" ht="15.75" customHeight="1">
      <c r="A139" s="13">
        <v>1400763.0</v>
      </c>
      <c r="B139" s="13" t="s">
        <v>2586</v>
      </c>
      <c r="C139" s="12">
        <v>1837.77</v>
      </c>
      <c r="D139" s="11"/>
      <c r="E139" s="11"/>
      <c r="F139" s="11"/>
    </row>
    <row r="140" ht="15.75" customHeight="1">
      <c r="A140" s="13">
        <v>1400776.0</v>
      </c>
      <c r="B140" s="13" t="s">
        <v>2587</v>
      </c>
      <c r="C140" s="12">
        <v>1837.77</v>
      </c>
      <c r="D140" s="11"/>
      <c r="E140" s="11"/>
      <c r="F140" s="11"/>
    </row>
    <row r="141" ht="15.75" customHeight="1">
      <c r="A141" s="13">
        <v>1409802.0</v>
      </c>
      <c r="B141" s="13" t="s">
        <v>2588</v>
      </c>
      <c r="C141" s="12">
        <v>1834.81</v>
      </c>
      <c r="D141" s="11"/>
      <c r="E141" s="11"/>
      <c r="F141" s="11"/>
    </row>
    <row r="142" ht="15.75" customHeight="1">
      <c r="A142" s="13">
        <v>1409801.0</v>
      </c>
      <c r="B142" s="13" t="s">
        <v>2589</v>
      </c>
      <c r="C142" s="12">
        <v>1834.81</v>
      </c>
      <c r="D142" s="11"/>
      <c r="E142" s="11"/>
      <c r="F142" s="11"/>
    </row>
    <row r="143" ht="15.75" customHeight="1">
      <c r="A143" s="13">
        <v>1406100.0</v>
      </c>
      <c r="B143" s="13" t="s">
        <v>2590</v>
      </c>
      <c r="C143" s="12">
        <v>223.61</v>
      </c>
      <c r="D143" s="11"/>
      <c r="E143" s="11"/>
      <c r="F143" s="11"/>
    </row>
    <row r="144" ht="15.75" customHeight="1">
      <c r="A144" s="13">
        <v>1406102.0</v>
      </c>
      <c r="B144" s="13" t="s">
        <v>2591</v>
      </c>
      <c r="C144" s="12">
        <v>223.61</v>
      </c>
      <c r="D144" s="11"/>
      <c r="E144" s="11"/>
      <c r="F144" s="11"/>
    </row>
    <row r="145" ht="15.75" customHeight="1">
      <c r="A145" s="13">
        <v>1406101.0</v>
      </c>
      <c r="B145" s="13" t="s">
        <v>2592</v>
      </c>
      <c r="C145" s="12">
        <v>223.61</v>
      </c>
      <c r="D145" s="11"/>
      <c r="E145" s="11"/>
      <c r="F145" s="11"/>
    </row>
    <row r="146" ht="15.75" customHeight="1">
      <c r="A146" s="13">
        <v>1406166.0</v>
      </c>
      <c r="B146" s="13" t="s">
        <v>2593</v>
      </c>
      <c r="C146" s="12">
        <v>223.61</v>
      </c>
      <c r="D146" s="11"/>
      <c r="E146" s="11"/>
      <c r="F146" s="11"/>
    </row>
    <row r="147" ht="15.75" customHeight="1">
      <c r="A147" s="13">
        <v>1406169.0</v>
      </c>
      <c r="B147" s="13" t="s">
        <v>2594</v>
      </c>
      <c r="C147" s="12">
        <v>223.61</v>
      </c>
      <c r="D147" s="11"/>
      <c r="E147" s="11"/>
      <c r="F147" s="11"/>
    </row>
    <row r="148" ht="15.75" customHeight="1">
      <c r="A148" s="13">
        <v>1406172.0</v>
      </c>
      <c r="B148" s="13" t="s">
        <v>2595</v>
      </c>
      <c r="C148" s="12">
        <v>223.61</v>
      </c>
      <c r="D148" s="11"/>
      <c r="E148" s="11"/>
      <c r="F148" s="11"/>
    </row>
    <row r="149" ht="15.75" customHeight="1">
      <c r="A149" s="13">
        <v>1406183.0</v>
      </c>
      <c r="B149" s="13" t="s">
        <v>2596</v>
      </c>
      <c r="C149" s="12">
        <v>223.61</v>
      </c>
      <c r="D149" s="11"/>
      <c r="E149" s="11"/>
      <c r="F149" s="11"/>
    </row>
    <row r="150" ht="15.75" customHeight="1">
      <c r="A150" s="13">
        <v>1406188.0</v>
      </c>
      <c r="B150" s="13" t="s">
        <v>2597</v>
      </c>
      <c r="C150" s="12">
        <v>223.61</v>
      </c>
      <c r="D150" s="11"/>
      <c r="E150" s="11"/>
      <c r="F150" s="11"/>
    </row>
    <row r="151" ht="15.75" customHeight="1">
      <c r="A151" s="13">
        <v>1405900.0</v>
      </c>
      <c r="B151" s="13" t="s">
        <v>2598</v>
      </c>
      <c r="C151" s="12">
        <v>1516.46</v>
      </c>
      <c r="D151" s="11"/>
      <c r="E151" s="11"/>
      <c r="F151" s="11"/>
    </row>
    <row r="152" ht="15.75" customHeight="1">
      <c r="A152" s="13">
        <v>1404027.0</v>
      </c>
      <c r="B152" s="13" t="s">
        <v>2599</v>
      </c>
      <c r="C152" s="12">
        <v>171.88</v>
      </c>
      <c r="D152" s="11"/>
      <c r="E152" s="11"/>
      <c r="F152" s="11"/>
    </row>
    <row r="153" ht="15.75" customHeight="1">
      <c r="A153" s="13">
        <v>1404041.0</v>
      </c>
      <c r="B153" s="13" t="s">
        <v>2600</v>
      </c>
      <c r="C153" s="12">
        <v>2062.54</v>
      </c>
      <c r="D153" s="11"/>
      <c r="E153" s="11"/>
      <c r="F153" s="11"/>
    </row>
    <row r="154" ht="15.75" customHeight="1">
      <c r="A154" s="13">
        <v>1404042.0</v>
      </c>
      <c r="B154" s="13" t="s">
        <v>2601</v>
      </c>
      <c r="C154" s="12">
        <v>2062.54</v>
      </c>
      <c r="D154" s="11"/>
      <c r="E154" s="11"/>
      <c r="F154" s="11"/>
    </row>
    <row r="155" ht="15.75" customHeight="1">
      <c r="A155" s="13">
        <v>1404054.0</v>
      </c>
      <c r="B155" s="13" t="s">
        <v>2602</v>
      </c>
      <c r="C155" s="12">
        <v>171.88</v>
      </c>
      <c r="D155" s="11"/>
      <c r="E155" s="11"/>
      <c r="F155" s="11"/>
    </row>
    <row r="156" ht="15.75" customHeight="1">
      <c r="A156" s="13">
        <v>1404063.0</v>
      </c>
      <c r="B156" s="13" t="s">
        <v>2603</v>
      </c>
      <c r="C156" s="12">
        <v>171.88</v>
      </c>
      <c r="D156" s="11"/>
      <c r="E156" s="11"/>
      <c r="F156" s="11"/>
    </row>
    <row r="157" ht="15.75" customHeight="1">
      <c r="A157" s="13">
        <v>1404068.0</v>
      </c>
      <c r="B157" s="13" t="s">
        <v>2604</v>
      </c>
      <c r="C157" s="12">
        <v>171.88</v>
      </c>
      <c r="D157" s="11"/>
      <c r="E157" s="11"/>
      <c r="F157" s="11"/>
    </row>
    <row r="158" ht="15.75" customHeight="1">
      <c r="A158" s="13">
        <v>1404062.0</v>
      </c>
      <c r="B158" s="13" t="s">
        <v>2605</v>
      </c>
      <c r="C158" s="12">
        <v>171.88</v>
      </c>
      <c r="D158" s="11"/>
      <c r="E158" s="11"/>
      <c r="F158" s="11"/>
    </row>
    <row r="159" ht="15.75" customHeight="1">
      <c r="A159" s="13">
        <v>1404078.0</v>
      </c>
      <c r="B159" s="13" t="s">
        <v>2606</v>
      </c>
      <c r="C159" s="12">
        <v>202.42</v>
      </c>
      <c r="D159" s="11"/>
      <c r="E159" s="11"/>
      <c r="F159" s="11"/>
    </row>
    <row r="160" ht="15.75" customHeight="1">
      <c r="A160" s="13">
        <v>1406238.0</v>
      </c>
      <c r="B160" s="13" t="s">
        <v>2607</v>
      </c>
      <c r="C160" s="12">
        <v>2123.57</v>
      </c>
      <c r="D160" s="11"/>
      <c r="E160" s="11"/>
      <c r="F160" s="11"/>
    </row>
    <row r="161" ht="15.75" customHeight="1">
      <c r="A161" s="13">
        <v>1406237.0</v>
      </c>
      <c r="B161" s="13" t="s">
        <v>2608</v>
      </c>
      <c r="C161" s="12">
        <v>2123.57</v>
      </c>
      <c r="D161" s="11"/>
      <c r="E161" s="11"/>
      <c r="F161" s="11"/>
    </row>
    <row r="162" ht="15.75" customHeight="1">
      <c r="A162" s="13">
        <v>1406037.0</v>
      </c>
      <c r="B162" s="13" t="s">
        <v>2609</v>
      </c>
      <c r="C162" s="12">
        <v>3522.91</v>
      </c>
      <c r="D162" s="11"/>
      <c r="E162" s="11"/>
      <c r="F162" s="11"/>
    </row>
    <row r="163" ht="15.75" customHeight="1">
      <c r="A163" s="13">
        <v>1406232.0</v>
      </c>
      <c r="B163" s="13" t="s">
        <v>2610</v>
      </c>
      <c r="C163" s="12">
        <v>2123.57</v>
      </c>
      <c r="D163" s="11"/>
      <c r="E163" s="11"/>
      <c r="F163" s="11"/>
    </row>
    <row r="164" ht="15.75" customHeight="1">
      <c r="A164" s="13">
        <v>1406202.0</v>
      </c>
      <c r="B164" s="13" t="s">
        <v>2611</v>
      </c>
      <c r="C164" s="12">
        <v>2123.57</v>
      </c>
      <c r="D164" s="11"/>
      <c r="E164" s="11"/>
      <c r="F164" s="11"/>
    </row>
    <row r="165" ht="15.75" customHeight="1">
      <c r="A165" s="13">
        <v>1406208.0</v>
      </c>
      <c r="B165" s="13" t="s">
        <v>2612</v>
      </c>
      <c r="C165" s="12">
        <v>2123.57</v>
      </c>
      <c r="D165" s="11"/>
      <c r="E165" s="11"/>
      <c r="F165" s="11"/>
    </row>
    <row r="166" ht="15.75" customHeight="1">
      <c r="A166" s="13">
        <v>1406263.0</v>
      </c>
      <c r="B166" s="13" t="s">
        <v>2613</v>
      </c>
      <c r="C166" s="12">
        <v>2123.57</v>
      </c>
      <c r="D166" s="11"/>
      <c r="E166" s="11"/>
      <c r="F166" s="11"/>
    </row>
    <row r="167" ht="15.75" customHeight="1">
      <c r="A167" s="13">
        <v>1406000.0</v>
      </c>
      <c r="B167" s="13" t="s">
        <v>2614</v>
      </c>
      <c r="C167" s="12">
        <v>3522.91</v>
      </c>
      <c r="D167" s="11"/>
      <c r="E167" s="11"/>
      <c r="F167" s="11"/>
    </row>
    <row r="168" ht="15.75" customHeight="1">
      <c r="A168" s="13">
        <v>1406203.0</v>
      </c>
      <c r="B168" s="13" t="s">
        <v>2615</v>
      </c>
      <c r="C168" s="12">
        <v>2123.57</v>
      </c>
      <c r="D168" s="11"/>
      <c r="E168" s="11"/>
      <c r="F168" s="11"/>
    </row>
    <row r="169" ht="15.75" customHeight="1">
      <c r="A169" s="13">
        <v>1406201.0</v>
      </c>
      <c r="B169" s="13" t="s">
        <v>2616</v>
      </c>
      <c r="C169" s="12">
        <v>2123.57</v>
      </c>
      <c r="D169" s="11"/>
      <c r="E169" s="11"/>
      <c r="F169" s="11"/>
    </row>
    <row r="170" ht="15.75" customHeight="1">
      <c r="A170" s="13">
        <v>1403200.0</v>
      </c>
      <c r="B170" s="13" t="s">
        <v>2617</v>
      </c>
      <c r="C170" s="12">
        <v>123.21</v>
      </c>
      <c r="D170" s="11"/>
      <c r="E170" s="11"/>
      <c r="F170" s="11"/>
    </row>
    <row r="171" ht="15.75" customHeight="1">
      <c r="A171" s="13">
        <v>1402077.0</v>
      </c>
      <c r="B171" s="13" t="s">
        <v>2618</v>
      </c>
      <c r="C171" s="12">
        <v>452.64</v>
      </c>
      <c r="D171" s="11"/>
      <c r="E171" s="11"/>
      <c r="F171" s="11"/>
    </row>
    <row r="172" ht="15.75" customHeight="1">
      <c r="A172" s="13">
        <v>1402063.0</v>
      </c>
      <c r="B172" s="13" t="s">
        <v>2619</v>
      </c>
      <c r="C172" s="12">
        <v>452.64</v>
      </c>
      <c r="D172" s="11"/>
      <c r="E172" s="11"/>
      <c r="F172" s="11"/>
    </row>
    <row r="173" ht="15.75" customHeight="1">
      <c r="A173" s="13">
        <v>1403363.0</v>
      </c>
      <c r="B173" s="13" t="s">
        <v>2620</v>
      </c>
      <c r="C173" s="12">
        <v>4578.25</v>
      </c>
      <c r="D173" s="11"/>
      <c r="E173" s="11"/>
      <c r="F173" s="11"/>
    </row>
    <row r="174" ht="15.75" customHeight="1">
      <c r="A174" s="13">
        <v>1402238.0</v>
      </c>
      <c r="B174" s="13" t="s">
        <v>2621</v>
      </c>
      <c r="C174" s="12">
        <v>381.52</v>
      </c>
      <c r="D174" s="11"/>
      <c r="E174" s="11"/>
      <c r="F174" s="11"/>
    </row>
    <row r="175" ht="15.75" customHeight="1">
      <c r="A175" s="13">
        <v>1402262.0</v>
      </c>
      <c r="B175" s="13" t="s">
        <v>2622</v>
      </c>
      <c r="C175" s="12">
        <v>381.52</v>
      </c>
      <c r="D175" s="11"/>
      <c r="E175" s="11"/>
      <c r="F175" s="11"/>
    </row>
    <row r="176" ht="15.75" customHeight="1">
      <c r="A176" s="13">
        <v>1401777.0</v>
      </c>
      <c r="B176" s="13" t="s">
        <v>2623</v>
      </c>
      <c r="C176" s="12">
        <v>381.84</v>
      </c>
      <c r="D176" s="11"/>
      <c r="E176" s="11"/>
      <c r="F176" s="11"/>
    </row>
    <row r="177" ht="15.75" customHeight="1">
      <c r="A177" s="13">
        <v>1401763.0</v>
      </c>
      <c r="B177" s="13" t="s">
        <v>2624</v>
      </c>
      <c r="C177" s="12">
        <v>381.52</v>
      </c>
      <c r="D177" s="11"/>
      <c r="E177" s="11"/>
      <c r="F177" s="11"/>
    </row>
    <row r="178" ht="15.75" customHeight="1">
      <c r="A178" s="13">
        <v>1401768.0</v>
      </c>
      <c r="B178" s="13" t="s">
        <v>2625</v>
      </c>
      <c r="C178" s="12">
        <v>381.85</v>
      </c>
      <c r="D178" s="11"/>
      <c r="E178" s="11"/>
      <c r="F178" s="11"/>
    </row>
    <row r="179" ht="15.75" customHeight="1">
      <c r="A179" s="13">
        <v>1403545.0</v>
      </c>
      <c r="B179" s="13" t="s">
        <v>2626</v>
      </c>
      <c r="C179" s="12">
        <v>381.52</v>
      </c>
      <c r="D179" s="11"/>
      <c r="E179" s="11"/>
      <c r="F179" s="11"/>
    </row>
    <row r="180" ht="15.75" customHeight="1">
      <c r="A180" s="13">
        <v>1403563.0</v>
      </c>
      <c r="B180" s="13" t="s">
        <v>2627</v>
      </c>
      <c r="C180" s="12">
        <v>381.52</v>
      </c>
      <c r="D180" s="11"/>
      <c r="E180" s="11"/>
      <c r="F180" s="11"/>
    </row>
    <row r="181" ht="15.75" customHeight="1">
      <c r="A181" s="13">
        <v>1403572.0</v>
      </c>
      <c r="B181" s="13" t="s">
        <v>2628</v>
      </c>
      <c r="C181" s="12">
        <v>4582.14</v>
      </c>
      <c r="D181" s="11"/>
      <c r="E181" s="11"/>
      <c r="F181" s="11"/>
    </row>
    <row r="182" ht="15.75" customHeight="1">
      <c r="A182" s="13">
        <v>1401778.0</v>
      </c>
      <c r="B182" s="13" t="s">
        <v>2629</v>
      </c>
      <c r="C182" s="12">
        <v>381.84</v>
      </c>
      <c r="D182" s="11"/>
      <c r="E182" s="11"/>
      <c r="F182" s="11"/>
    </row>
    <row r="183" ht="15.75" customHeight="1">
      <c r="A183" s="13">
        <v>1403400.0</v>
      </c>
      <c r="B183" s="13" t="s">
        <v>2630</v>
      </c>
      <c r="C183" s="12">
        <v>182.36</v>
      </c>
      <c r="D183" s="11"/>
      <c r="E183" s="11"/>
      <c r="F183" s="11"/>
    </row>
    <row r="184" ht="15.75" customHeight="1">
      <c r="A184" s="13">
        <v>1402603.0</v>
      </c>
      <c r="B184" s="13" t="s">
        <v>2631</v>
      </c>
      <c r="C184" s="12">
        <v>1299.1</v>
      </c>
      <c r="D184" s="11"/>
      <c r="E184" s="11"/>
      <c r="F184" s="11"/>
    </row>
    <row r="185" ht="15.75" customHeight="1">
      <c r="A185" s="13">
        <v>1402621.0</v>
      </c>
      <c r="B185" s="13" t="s">
        <v>2632</v>
      </c>
      <c r="C185" s="12">
        <v>1771.1</v>
      </c>
      <c r="D185" s="11"/>
      <c r="E185" s="11"/>
      <c r="F185" s="11"/>
    </row>
    <row r="186" ht="15.75" customHeight="1">
      <c r="A186" s="13">
        <v>1402611.0</v>
      </c>
      <c r="B186" s="13" t="s">
        <v>2633</v>
      </c>
      <c r="C186" s="12">
        <v>1771.1</v>
      </c>
      <c r="D186" s="11"/>
      <c r="E186" s="11"/>
      <c r="F186" s="11"/>
    </row>
    <row r="187" ht="15.75" customHeight="1">
      <c r="A187" s="13">
        <v>1402631.0</v>
      </c>
      <c r="B187" s="13" t="s">
        <v>2634</v>
      </c>
      <c r="C187" s="12">
        <v>1771.1</v>
      </c>
      <c r="D187" s="11"/>
      <c r="E187" s="11"/>
      <c r="F187" s="11"/>
    </row>
    <row r="188" ht="15.75" customHeight="1">
      <c r="A188" s="13">
        <v>1402641.0</v>
      </c>
      <c r="B188" s="13" t="s">
        <v>2635</v>
      </c>
      <c r="C188" s="12">
        <v>1771.1</v>
      </c>
      <c r="D188" s="11"/>
      <c r="E188" s="11"/>
      <c r="F188" s="11"/>
    </row>
    <row r="189" ht="15.75" customHeight="1">
      <c r="A189" s="13">
        <v>1402610.0</v>
      </c>
      <c r="B189" s="13" t="s">
        <v>2636</v>
      </c>
      <c r="C189" s="12">
        <v>1771.1</v>
      </c>
      <c r="D189" s="11"/>
      <c r="E189" s="11"/>
      <c r="F189" s="11"/>
    </row>
    <row r="190" ht="15.75" customHeight="1">
      <c r="A190" s="13">
        <v>1402651.0</v>
      </c>
      <c r="B190" s="13" t="s">
        <v>2637</v>
      </c>
      <c r="C190" s="12">
        <v>1771.1</v>
      </c>
      <c r="D190" s="11"/>
      <c r="E190" s="11"/>
      <c r="F190" s="11"/>
    </row>
    <row r="191" ht="15.75" customHeight="1">
      <c r="A191" s="13">
        <v>1407100.0</v>
      </c>
      <c r="B191" s="13" t="s">
        <v>2638</v>
      </c>
      <c r="C191" s="12">
        <v>4234.86</v>
      </c>
      <c r="D191" s="11"/>
      <c r="E191" s="11"/>
      <c r="F191" s="11"/>
    </row>
    <row r="192" ht="15.75" customHeight="1">
      <c r="A192" s="13">
        <v>1400638.0</v>
      </c>
      <c r="B192" s="13" t="s">
        <v>2639</v>
      </c>
      <c r="C192" s="12">
        <v>1092.47</v>
      </c>
      <c r="D192" s="11"/>
      <c r="E192" s="11"/>
      <c r="F192" s="11"/>
    </row>
    <row r="193" ht="15.75" customHeight="1">
      <c r="A193" s="13">
        <v>1400637.0</v>
      </c>
      <c r="B193" s="13" t="s">
        <v>2640</v>
      </c>
      <c r="C193" s="12">
        <v>1092.47</v>
      </c>
      <c r="D193" s="11"/>
      <c r="E193" s="11"/>
      <c r="F193" s="11"/>
    </row>
    <row r="194" ht="15.75" customHeight="1">
      <c r="A194" s="13">
        <v>1400632.0</v>
      </c>
      <c r="B194" s="13" t="s">
        <v>2641</v>
      </c>
      <c r="C194" s="12">
        <v>1092.47</v>
      </c>
      <c r="D194" s="11"/>
      <c r="E194" s="11"/>
      <c r="F194" s="11"/>
    </row>
    <row r="195" ht="15.75" customHeight="1">
      <c r="A195" s="13">
        <v>1400665.0</v>
      </c>
      <c r="B195" s="13" t="s">
        <v>2642</v>
      </c>
      <c r="C195" s="12">
        <v>1092.47</v>
      </c>
      <c r="D195" s="11"/>
      <c r="E195" s="11"/>
      <c r="F195" s="11"/>
    </row>
    <row r="196" ht="15.75" customHeight="1">
      <c r="A196" s="13">
        <v>1400683.0</v>
      </c>
      <c r="B196" s="13" t="s">
        <v>2643</v>
      </c>
      <c r="C196" s="12">
        <v>1092.47</v>
      </c>
      <c r="D196" s="11"/>
      <c r="E196" s="11"/>
      <c r="F196" s="11"/>
    </row>
    <row r="197" ht="15.75" customHeight="1">
      <c r="A197" s="13">
        <v>1402600.0</v>
      </c>
      <c r="B197" s="13" t="s">
        <v>2644</v>
      </c>
      <c r="C197" s="12">
        <v>1871.93</v>
      </c>
      <c r="D197" s="11"/>
      <c r="E197" s="11"/>
      <c r="F197" s="11"/>
    </row>
    <row r="198" ht="15.75" customHeight="1">
      <c r="A198" s="13">
        <v>1402699.0</v>
      </c>
      <c r="B198" s="13" t="s">
        <v>2645</v>
      </c>
      <c r="C198" s="12">
        <v>1299.1</v>
      </c>
      <c r="D198" s="11"/>
      <c r="E198" s="11"/>
      <c r="F198" s="11"/>
    </row>
    <row r="199" ht="15.75" customHeight="1">
      <c r="A199" s="13">
        <v>1402602.0</v>
      </c>
      <c r="B199" s="13" t="s">
        <v>2646</v>
      </c>
      <c r="C199" s="12">
        <v>1299.1</v>
      </c>
      <c r="D199" s="11"/>
      <c r="E199" s="11"/>
      <c r="F199" s="11"/>
    </row>
    <row r="200" ht="15.75" customHeight="1">
      <c r="A200" s="13">
        <v>1401477.0</v>
      </c>
      <c r="B200" s="13" t="s">
        <v>2647</v>
      </c>
      <c r="C200" s="12">
        <v>365.48</v>
      </c>
      <c r="D200" s="11"/>
      <c r="E200" s="11"/>
      <c r="F200" s="11"/>
    </row>
    <row r="201" ht="15.75" customHeight="1">
      <c r="A201" s="13">
        <v>1401469.0</v>
      </c>
      <c r="B201" s="13" t="s">
        <v>2648</v>
      </c>
      <c r="C201" s="12">
        <v>365.48</v>
      </c>
      <c r="D201" s="11"/>
      <c r="E201" s="11"/>
      <c r="F201" s="11"/>
    </row>
    <row r="202" ht="15.75" customHeight="1">
      <c r="A202" s="13">
        <v>1401462.0</v>
      </c>
      <c r="B202" s="13" t="s">
        <v>2649</v>
      </c>
      <c r="C202" s="12">
        <v>365.48</v>
      </c>
      <c r="D202" s="11"/>
      <c r="E202" s="11"/>
      <c r="F202" s="11"/>
    </row>
    <row r="203" ht="15.75" customHeight="1">
      <c r="A203" s="13">
        <v>1402438.0</v>
      </c>
      <c r="B203" s="13" t="s">
        <v>2650</v>
      </c>
      <c r="C203" s="12">
        <v>365.48</v>
      </c>
      <c r="D203" s="11"/>
      <c r="E203" s="11"/>
      <c r="F203" s="11"/>
    </row>
    <row r="204" ht="15.75" customHeight="1">
      <c r="A204" s="13">
        <v>1401139.0</v>
      </c>
      <c r="B204" s="13" t="s">
        <v>2651</v>
      </c>
      <c r="C204" s="12">
        <v>365.48</v>
      </c>
      <c r="D204" s="11"/>
      <c r="E204" s="11"/>
      <c r="F204" s="11"/>
    </row>
    <row r="205" ht="15.75" customHeight="1">
      <c r="A205" s="13">
        <v>1401168.0</v>
      </c>
      <c r="B205" s="13" t="s">
        <v>2652</v>
      </c>
      <c r="C205" s="12">
        <v>365.48</v>
      </c>
      <c r="D205" s="11"/>
      <c r="E205" s="11"/>
      <c r="F205" s="11"/>
    </row>
    <row r="206" ht="15.75" customHeight="1">
      <c r="A206" s="13">
        <v>1401178.0</v>
      </c>
      <c r="B206" s="13" t="s">
        <v>2653</v>
      </c>
      <c r="C206" s="12">
        <v>365.48</v>
      </c>
      <c r="D206" s="11"/>
      <c r="E206" s="11"/>
      <c r="F206" s="11"/>
    </row>
    <row r="207" ht="15.75" customHeight="1">
      <c r="A207" s="13">
        <v>1400183.0</v>
      </c>
      <c r="B207" s="13" t="s">
        <v>2654</v>
      </c>
      <c r="C207" s="12">
        <v>1313.89</v>
      </c>
      <c r="D207" s="11"/>
      <c r="E207" s="11"/>
      <c r="F207" s="11"/>
    </row>
    <row r="208" ht="15.75" customHeight="1">
      <c r="A208" s="13">
        <v>1400182.0</v>
      </c>
      <c r="B208" s="13" t="s">
        <v>2655</v>
      </c>
      <c r="C208" s="12">
        <v>1313.89</v>
      </c>
      <c r="D208" s="11"/>
      <c r="E208" s="11"/>
      <c r="F208" s="11"/>
    </row>
    <row r="209" ht="15.75" customHeight="1">
      <c r="A209" s="13">
        <v>1400211.0</v>
      </c>
      <c r="B209" s="13" t="s">
        <v>2656</v>
      </c>
      <c r="C209" s="12">
        <v>1126.74</v>
      </c>
      <c r="D209" s="11"/>
      <c r="E209" s="11"/>
      <c r="F209" s="11"/>
    </row>
    <row r="210" ht="15.75" customHeight="1">
      <c r="A210" s="13">
        <v>1400212.0</v>
      </c>
      <c r="B210" s="13" t="s">
        <v>2657</v>
      </c>
      <c r="C210" s="12">
        <v>1126.74</v>
      </c>
      <c r="D210" s="11"/>
      <c r="E210" s="11"/>
      <c r="F210" s="11"/>
    </row>
    <row r="211" ht="15.75" customHeight="1">
      <c r="A211" s="13">
        <v>1402554.0</v>
      </c>
      <c r="B211" s="13" t="s">
        <v>2658</v>
      </c>
      <c r="C211" s="12">
        <v>305.6</v>
      </c>
      <c r="D211" s="11"/>
      <c r="E211" s="11"/>
      <c r="F211" s="11"/>
    </row>
    <row r="212" ht="15.75" customHeight="1">
      <c r="A212" s="13">
        <v>1401024.0</v>
      </c>
      <c r="B212" s="13" t="s">
        <v>2659</v>
      </c>
      <c r="C212" s="12">
        <v>365.48</v>
      </c>
      <c r="D212" s="11"/>
      <c r="E212" s="11"/>
      <c r="F212" s="11"/>
    </row>
    <row r="213" ht="15.75" customHeight="1">
      <c r="A213" s="13">
        <v>1401077.0</v>
      </c>
      <c r="B213" s="13" t="s">
        <v>2660</v>
      </c>
      <c r="C213" s="12">
        <v>305.6</v>
      </c>
      <c r="D213" s="11"/>
      <c r="E213" s="11"/>
      <c r="F213" s="11"/>
    </row>
    <row r="214" ht="15.75" customHeight="1">
      <c r="A214" s="13">
        <v>1401064.0</v>
      </c>
      <c r="B214" s="13" t="s">
        <v>2661</v>
      </c>
      <c r="C214" s="12">
        <v>305.6</v>
      </c>
      <c r="D214" s="11"/>
      <c r="E214" s="11"/>
      <c r="F214" s="11"/>
    </row>
    <row r="215" ht="15.75" customHeight="1">
      <c r="A215" s="13">
        <v>1401063.0</v>
      </c>
      <c r="B215" s="13" t="s">
        <v>2662</v>
      </c>
      <c r="C215" s="12">
        <v>305.6</v>
      </c>
      <c r="D215" s="11"/>
      <c r="E215" s="11"/>
      <c r="F215" s="11"/>
    </row>
    <row r="216" ht="15.75" customHeight="1">
      <c r="A216" s="13">
        <v>1401068.0</v>
      </c>
      <c r="B216" s="13" t="s">
        <v>2663</v>
      </c>
      <c r="C216" s="12">
        <v>305.6</v>
      </c>
      <c r="D216" s="11"/>
      <c r="E216" s="11"/>
      <c r="F216" s="11"/>
    </row>
    <row r="217" ht="15.75" customHeight="1">
      <c r="A217" s="13">
        <v>1401078.0</v>
      </c>
      <c r="B217" s="13" t="s">
        <v>2664</v>
      </c>
      <c r="C217" s="12">
        <v>305.6</v>
      </c>
      <c r="D217" s="11"/>
      <c r="E217" s="11"/>
      <c r="F217" s="11"/>
    </row>
    <row r="218" ht="15.75" customHeight="1">
      <c r="A218" s="13">
        <v>1400922.0</v>
      </c>
      <c r="B218" s="13" t="s">
        <v>2665</v>
      </c>
      <c r="C218" s="12">
        <v>213.3</v>
      </c>
      <c r="D218" s="11"/>
      <c r="E218" s="11"/>
      <c r="F218" s="11"/>
    </row>
    <row r="219" ht="15.75" customHeight="1">
      <c r="A219" s="13">
        <v>1400935.0</v>
      </c>
      <c r="B219" s="13" t="s">
        <v>2666</v>
      </c>
      <c r="C219" s="12">
        <v>213.3</v>
      </c>
      <c r="D219" s="11"/>
      <c r="E219" s="11"/>
      <c r="F219" s="11"/>
    </row>
    <row r="220" ht="15.75" customHeight="1">
      <c r="A220" s="13">
        <v>1400983.0</v>
      </c>
      <c r="B220" s="13" t="s">
        <v>2667</v>
      </c>
      <c r="C220" s="12">
        <v>213.3</v>
      </c>
      <c r="D220" s="11"/>
      <c r="E220" s="11"/>
      <c r="F220" s="11"/>
    </row>
    <row r="221" ht="15.75" customHeight="1">
      <c r="A221" s="13">
        <v>1402177.0</v>
      </c>
      <c r="B221" s="13" t="s">
        <v>2668</v>
      </c>
      <c r="C221" s="12">
        <v>213.3</v>
      </c>
      <c r="D221" s="11"/>
      <c r="E221" s="11"/>
      <c r="F221" s="11"/>
    </row>
    <row r="222" ht="15.75" customHeight="1">
      <c r="A222" s="13">
        <v>1402135.0</v>
      </c>
      <c r="B222" s="13" t="s">
        <v>2669</v>
      </c>
      <c r="C222" s="12">
        <v>213.3</v>
      </c>
      <c r="D222" s="11"/>
      <c r="E222" s="11"/>
      <c r="F222" s="11"/>
    </row>
    <row r="223" ht="15.75" customHeight="1">
      <c r="A223" s="13">
        <v>1402137.0</v>
      </c>
      <c r="B223" s="13" t="s">
        <v>2670</v>
      </c>
      <c r="C223" s="12">
        <v>213.3</v>
      </c>
      <c r="D223" s="11"/>
      <c r="E223" s="11"/>
      <c r="F223" s="11"/>
    </row>
    <row r="224" ht="15.75" customHeight="1">
      <c r="A224" s="13">
        <v>1402163.0</v>
      </c>
      <c r="B224" s="13" t="s">
        <v>2671</v>
      </c>
      <c r="C224" s="12">
        <v>213.3</v>
      </c>
      <c r="D224" s="11"/>
      <c r="E224" s="11"/>
      <c r="F224" s="11"/>
    </row>
    <row r="225" ht="15.75" customHeight="1">
      <c r="A225" s="13">
        <v>1402172.0</v>
      </c>
      <c r="B225" s="13" t="s">
        <v>2672</v>
      </c>
      <c r="C225" s="12">
        <v>2559.55</v>
      </c>
      <c r="D225" s="11"/>
      <c r="E225" s="11"/>
      <c r="F225" s="11"/>
    </row>
    <row r="226" ht="15.75" customHeight="1">
      <c r="A226" s="13">
        <v>1401506.0</v>
      </c>
      <c r="B226" s="13" t="s">
        <v>2673</v>
      </c>
      <c r="C226" s="12">
        <v>1805.15</v>
      </c>
      <c r="D226" s="11"/>
      <c r="E226" s="11"/>
      <c r="F226" s="11"/>
    </row>
    <row r="227" ht="15.75" customHeight="1">
      <c r="A227" s="13">
        <v>1403838.0</v>
      </c>
      <c r="B227" s="13" t="s">
        <v>2674</v>
      </c>
      <c r="C227" s="12">
        <v>296.93</v>
      </c>
      <c r="D227" s="11"/>
      <c r="E227" s="11"/>
      <c r="F227" s="11"/>
    </row>
    <row r="228" ht="15.75" customHeight="1">
      <c r="A228" s="13">
        <v>1403868.0</v>
      </c>
      <c r="B228" s="13" t="s">
        <v>2675</v>
      </c>
      <c r="C228" s="12">
        <v>296.93</v>
      </c>
      <c r="D228" s="11"/>
      <c r="E228" s="11"/>
      <c r="F228" s="11"/>
    </row>
    <row r="229" ht="15.75" customHeight="1">
      <c r="A229" s="13">
        <v>1403862.0</v>
      </c>
      <c r="B229" s="13" t="s">
        <v>2676</v>
      </c>
      <c r="C229" s="12">
        <v>296.93</v>
      </c>
      <c r="D229" s="11"/>
      <c r="E229" s="11"/>
      <c r="F229" s="11"/>
    </row>
    <row r="230" ht="15.75" customHeight="1">
      <c r="A230" s="13">
        <v>1403883.0</v>
      </c>
      <c r="B230" s="13" t="s">
        <v>2677</v>
      </c>
      <c r="C230" s="12">
        <v>296.93</v>
      </c>
      <c r="D230" s="11"/>
      <c r="E230" s="11"/>
      <c r="F230" s="11"/>
    </row>
    <row r="231" ht="15.75" customHeight="1">
      <c r="A231" s="13">
        <v>1405344.0</v>
      </c>
      <c r="B231" s="13" t="s">
        <v>2678</v>
      </c>
      <c r="C231" s="12">
        <v>458.38</v>
      </c>
      <c r="D231" s="11"/>
      <c r="E231" s="11"/>
      <c r="F231" s="11"/>
    </row>
    <row r="232" ht="15.75" customHeight="1">
      <c r="A232" s="13">
        <v>1405318.0</v>
      </c>
      <c r="B232" s="13" t="s">
        <v>2679</v>
      </c>
      <c r="C232" s="12">
        <v>5500.57</v>
      </c>
      <c r="D232" s="11"/>
      <c r="E232" s="11"/>
      <c r="F232" s="11"/>
    </row>
    <row r="233" ht="15.75" customHeight="1">
      <c r="A233" s="13">
        <v>1405301.0</v>
      </c>
      <c r="B233" s="13" t="s">
        <v>2680</v>
      </c>
      <c r="C233" s="12">
        <v>5500.57</v>
      </c>
      <c r="D233" s="11"/>
      <c r="E233" s="11"/>
      <c r="F233" s="11"/>
    </row>
    <row r="234" ht="15.75" customHeight="1">
      <c r="A234" s="13">
        <v>1405363.0</v>
      </c>
      <c r="B234" s="13" t="s">
        <v>2681</v>
      </c>
      <c r="C234" s="12">
        <v>458.38</v>
      </c>
      <c r="D234" s="11"/>
      <c r="E234" s="11"/>
      <c r="F234" s="11"/>
    </row>
    <row r="235" ht="15.75" customHeight="1">
      <c r="A235" s="13">
        <v>1405337.0</v>
      </c>
      <c r="B235" s="13" t="s">
        <v>2682</v>
      </c>
      <c r="C235" s="12">
        <v>458.38</v>
      </c>
      <c r="D235" s="11"/>
      <c r="E235" s="11"/>
      <c r="F235" s="11"/>
    </row>
    <row r="236" ht="15.75" customHeight="1">
      <c r="A236" s="13">
        <v>1405362.0</v>
      </c>
      <c r="B236" s="13" t="s">
        <v>2683</v>
      </c>
      <c r="C236" s="12">
        <v>458.38</v>
      </c>
      <c r="D236" s="11"/>
      <c r="E236" s="11"/>
      <c r="F236" s="11"/>
    </row>
    <row r="237" ht="15.75" customHeight="1">
      <c r="A237" s="13">
        <v>1401507.0</v>
      </c>
      <c r="B237" s="13" t="s">
        <v>2684</v>
      </c>
      <c r="C237" s="12">
        <v>14734.23</v>
      </c>
      <c r="D237" s="11"/>
      <c r="E237" s="11"/>
      <c r="F237" s="11"/>
    </row>
    <row r="238" ht="15.75" customHeight="1">
      <c r="A238" s="13">
        <v>1408000.0</v>
      </c>
      <c r="B238" s="13" t="s">
        <v>2685</v>
      </c>
      <c r="C238" s="12">
        <v>1303.86</v>
      </c>
      <c r="D238" s="11"/>
      <c r="E238" s="11"/>
      <c r="F238" s="11"/>
    </row>
    <row r="239" ht="15.75" customHeight="1">
      <c r="A239" s="13">
        <v>1402900.0</v>
      </c>
      <c r="B239" s="13" t="s">
        <v>2686</v>
      </c>
      <c r="C239" s="12">
        <v>183.86</v>
      </c>
      <c r="D239" s="11"/>
      <c r="E239" s="11"/>
      <c r="F239" s="11"/>
    </row>
    <row r="240" ht="15.75" customHeight="1">
      <c r="A240" s="9" t="s">
        <v>2687</v>
      </c>
      <c r="C240" s="12"/>
      <c r="D240" s="11"/>
      <c r="E240" s="11"/>
      <c r="F240" s="11"/>
    </row>
    <row r="241" ht="15.75" customHeight="1">
      <c r="A241" s="13">
        <v>1266200.0</v>
      </c>
      <c r="B241" s="13" t="s">
        <v>2688</v>
      </c>
      <c r="C241" s="12">
        <v>175.37</v>
      </c>
      <c r="D241" s="11"/>
      <c r="E241" s="11"/>
      <c r="F241" s="11"/>
    </row>
    <row r="242" ht="15.75" customHeight="1">
      <c r="A242" s="13">
        <v>1261800.0</v>
      </c>
      <c r="B242" s="13" t="s">
        <v>2689</v>
      </c>
      <c r="C242" s="12">
        <v>185.89</v>
      </c>
      <c r="D242" s="11"/>
      <c r="E242" s="11"/>
      <c r="F242" s="11"/>
    </row>
    <row r="243" ht="15.75" customHeight="1">
      <c r="A243" s="13">
        <v>1369728.0</v>
      </c>
      <c r="B243" s="13" t="s">
        <v>2690</v>
      </c>
      <c r="C243" s="12">
        <v>4624.03</v>
      </c>
      <c r="D243" s="11"/>
      <c r="E243" s="11"/>
      <c r="F243" s="11"/>
    </row>
    <row r="244" ht="15.75" customHeight="1">
      <c r="A244" s="13">
        <v>1369528.0</v>
      </c>
      <c r="B244" s="13" t="s">
        <v>2691</v>
      </c>
      <c r="C244" s="12">
        <v>5117.26</v>
      </c>
      <c r="D244" s="11"/>
      <c r="E244" s="11"/>
      <c r="F244" s="11"/>
    </row>
    <row r="245" ht="15.75" customHeight="1">
      <c r="A245" s="13">
        <v>1369754.0</v>
      </c>
      <c r="B245" s="13" t="s">
        <v>2692</v>
      </c>
      <c r="C245" s="12">
        <v>4624.03</v>
      </c>
      <c r="D245" s="11"/>
      <c r="E245" s="11"/>
      <c r="F245" s="11"/>
    </row>
    <row r="246" ht="15.75" customHeight="1">
      <c r="A246" s="13">
        <v>1369554.0</v>
      </c>
      <c r="B246" s="13" t="s">
        <v>2693</v>
      </c>
      <c r="C246" s="12">
        <v>5117.26</v>
      </c>
      <c r="D246" s="11"/>
      <c r="E246" s="11"/>
      <c r="F246" s="11"/>
    </row>
    <row r="247" ht="15.75" customHeight="1">
      <c r="A247" s="13">
        <v>1369765.0</v>
      </c>
      <c r="B247" s="13" t="s">
        <v>2694</v>
      </c>
      <c r="C247" s="12">
        <v>4624.03</v>
      </c>
      <c r="D247" s="11"/>
      <c r="E247" s="11"/>
      <c r="F247" s="11"/>
    </row>
    <row r="248" ht="15.75" customHeight="1">
      <c r="A248" s="13">
        <v>1369565.0</v>
      </c>
      <c r="B248" s="13" t="s">
        <v>2695</v>
      </c>
      <c r="C248" s="12">
        <v>5117.26</v>
      </c>
      <c r="D248" s="11"/>
      <c r="E248" s="11"/>
      <c r="F248" s="11"/>
    </row>
    <row r="249" ht="15.75" customHeight="1">
      <c r="A249" s="13">
        <v>1368324.0</v>
      </c>
      <c r="B249" s="13" t="s">
        <v>2696</v>
      </c>
      <c r="C249" s="12">
        <v>45.22</v>
      </c>
      <c r="D249" s="11"/>
      <c r="E249" s="11"/>
      <c r="F249" s="11"/>
    </row>
    <row r="250" ht="15.75" customHeight="1">
      <c r="A250" s="13">
        <v>1368325.0</v>
      </c>
      <c r="B250" s="13" t="s">
        <v>2697</v>
      </c>
      <c r="C250" s="12">
        <v>46.52</v>
      </c>
      <c r="D250" s="11"/>
      <c r="E250" s="11"/>
      <c r="F250" s="11"/>
    </row>
    <row r="251" ht="15.75" customHeight="1">
      <c r="A251" s="13">
        <v>1368335.0</v>
      </c>
      <c r="B251" s="13" t="s">
        <v>2698</v>
      </c>
      <c r="C251" s="12">
        <v>45.22</v>
      </c>
      <c r="D251" s="11"/>
      <c r="E251" s="11"/>
      <c r="F251" s="11"/>
    </row>
    <row r="252" ht="15.75" customHeight="1">
      <c r="A252" s="13">
        <v>1368338.0</v>
      </c>
      <c r="B252" s="13" t="s">
        <v>2699</v>
      </c>
      <c r="C252" s="12">
        <v>45.22</v>
      </c>
      <c r="D252" s="11"/>
      <c r="E252" s="11"/>
      <c r="F252" s="11"/>
    </row>
    <row r="253" ht="15.75" customHeight="1">
      <c r="A253" s="13">
        <v>1368354.0</v>
      </c>
      <c r="B253" s="13" t="s">
        <v>2700</v>
      </c>
      <c r="C253" s="12">
        <v>46.52</v>
      </c>
      <c r="D253" s="11"/>
      <c r="E253" s="11"/>
      <c r="F253" s="11"/>
    </row>
    <row r="254" ht="15.75" customHeight="1">
      <c r="A254" s="13">
        <v>1368367.0</v>
      </c>
      <c r="B254" s="13" t="s">
        <v>2701</v>
      </c>
      <c r="C254" s="12">
        <v>45.22</v>
      </c>
      <c r="D254" s="11"/>
      <c r="E254" s="11"/>
      <c r="F254" s="11"/>
    </row>
    <row r="255" ht="15.75" customHeight="1">
      <c r="A255" s="13">
        <v>1368368.0</v>
      </c>
      <c r="B255" s="13" t="s">
        <v>2702</v>
      </c>
      <c r="C255" s="12">
        <v>46.52</v>
      </c>
      <c r="D255" s="11"/>
      <c r="E255" s="11"/>
      <c r="F255" s="11"/>
    </row>
    <row r="256" ht="15.75" customHeight="1">
      <c r="A256" s="13">
        <v>1369828.0</v>
      </c>
      <c r="B256" s="13" t="s">
        <v>2703</v>
      </c>
      <c r="C256" s="12">
        <v>4515.24</v>
      </c>
      <c r="D256" s="11"/>
      <c r="E256" s="11"/>
      <c r="F256" s="11"/>
    </row>
    <row r="257" ht="15.75" customHeight="1">
      <c r="A257" s="13">
        <v>1369822.0</v>
      </c>
      <c r="B257" s="13" t="s">
        <v>2704</v>
      </c>
      <c r="C257" s="12">
        <v>5267.69</v>
      </c>
      <c r="D257" s="11"/>
      <c r="E257" s="11"/>
      <c r="F257" s="11"/>
    </row>
    <row r="258" ht="15.75" customHeight="1">
      <c r="A258" s="13">
        <v>1369800.0</v>
      </c>
      <c r="B258" s="13" t="s">
        <v>2705</v>
      </c>
      <c r="C258" s="12">
        <v>5267.69</v>
      </c>
      <c r="D258" s="11"/>
      <c r="E258" s="11"/>
      <c r="F258" s="11"/>
    </row>
    <row r="259" ht="15.75" customHeight="1">
      <c r="A259" s="13">
        <v>1369835.0</v>
      </c>
      <c r="B259" s="13" t="s">
        <v>2706</v>
      </c>
      <c r="C259" s="12">
        <v>4515.24</v>
      </c>
      <c r="D259" s="11"/>
      <c r="E259" s="11"/>
      <c r="F259" s="11"/>
    </row>
    <row r="260" ht="15.75" customHeight="1">
      <c r="A260" s="13">
        <v>1369838.0</v>
      </c>
      <c r="B260" s="13" t="s">
        <v>2707</v>
      </c>
      <c r="C260" s="12">
        <v>4515.24</v>
      </c>
      <c r="D260" s="11"/>
      <c r="E260" s="11"/>
      <c r="F260" s="11"/>
    </row>
    <row r="261" ht="15.75" customHeight="1">
      <c r="A261" s="13">
        <v>1369854.0</v>
      </c>
      <c r="B261" s="13" t="s">
        <v>2708</v>
      </c>
      <c r="C261" s="12">
        <v>4515.24</v>
      </c>
      <c r="D261" s="11"/>
      <c r="E261" s="11"/>
      <c r="F261" s="11"/>
    </row>
    <row r="262" ht="15.75" customHeight="1">
      <c r="A262" s="13">
        <v>1369865.0</v>
      </c>
      <c r="B262" s="13" t="s">
        <v>2709</v>
      </c>
      <c r="C262" s="12">
        <v>4515.24</v>
      </c>
      <c r="D262" s="11"/>
      <c r="E262" s="11"/>
      <c r="F262" s="11"/>
    </row>
    <row r="263" ht="15.75" customHeight="1">
      <c r="A263" s="13">
        <v>1369858.0</v>
      </c>
      <c r="B263" s="13" t="s">
        <v>2710</v>
      </c>
      <c r="C263" s="12">
        <v>5267.69</v>
      </c>
      <c r="D263" s="11"/>
      <c r="E263" s="11"/>
      <c r="F263" s="11"/>
    </row>
    <row r="264" ht="15.75" customHeight="1">
      <c r="A264" s="13">
        <v>1266001.0</v>
      </c>
      <c r="B264" s="13" t="s">
        <v>2711</v>
      </c>
      <c r="C264" s="12">
        <v>306.76</v>
      </c>
      <c r="D264" s="11"/>
      <c r="E264" s="11"/>
      <c r="F264" s="11"/>
    </row>
    <row r="265" ht="15.75" customHeight="1">
      <c r="A265" s="13">
        <v>1360082.0</v>
      </c>
      <c r="B265" s="13" t="s">
        <v>2712</v>
      </c>
      <c r="C265" s="12">
        <v>1141.29</v>
      </c>
      <c r="D265" s="11"/>
      <c r="E265" s="11"/>
      <c r="F265" s="11"/>
    </row>
    <row r="266" ht="15.75" customHeight="1">
      <c r="A266" s="13">
        <v>1360363.0</v>
      </c>
      <c r="B266" s="13" t="s">
        <v>2713</v>
      </c>
      <c r="C266" s="12">
        <v>294.29</v>
      </c>
      <c r="D266" s="11"/>
      <c r="E266" s="11"/>
      <c r="F266" s="11"/>
    </row>
    <row r="267" ht="15.75" customHeight="1">
      <c r="A267" s="13">
        <v>1369325.0</v>
      </c>
      <c r="B267" s="13" t="s">
        <v>2714</v>
      </c>
      <c r="C267" s="12">
        <v>362.11</v>
      </c>
      <c r="D267" s="11"/>
      <c r="E267" s="11"/>
      <c r="F267" s="11"/>
    </row>
    <row r="268" ht="15.75" customHeight="1">
      <c r="A268" s="13">
        <v>1369300.0</v>
      </c>
      <c r="B268" s="13" t="s">
        <v>2715</v>
      </c>
      <c r="C268" s="12">
        <v>362.11</v>
      </c>
      <c r="D268" s="11"/>
      <c r="E268" s="11"/>
      <c r="F268" s="11"/>
    </row>
    <row r="269" ht="15.75" customHeight="1">
      <c r="A269" s="13">
        <v>1369100.0</v>
      </c>
      <c r="B269" s="13" t="s">
        <v>2716</v>
      </c>
      <c r="C269" s="12">
        <v>362.11</v>
      </c>
      <c r="D269" s="11"/>
      <c r="E269" s="11"/>
      <c r="F269" s="11"/>
    </row>
    <row r="270" ht="15.75" customHeight="1">
      <c r="A270" s="13">
        <v>1369200.0</v>
      </c>
      <c r="B270" s="13" t="s">
        <v>2717</v>
      </c>
      <c r="C270" s="12">
        <v>362.11</v>
      </c>
      <c r="D270" s="11"/>
      <c r="E270" s="11"/>
      <c r="F270" s="11"/>
    </row>
    <row r="271" ht="15.75" customHeight="1">
      <c r="A271" s="13">
        <v>1360620.0</v>
      </c>
      <c r="B271" s="13" t="s">
        <v>2718</v>
      </c>
      <c r="C271" s="12">
        <v>1951.98</v>
      </c>
      <c r="D271" s="11"/>
      <c r="E271" s="11"/>
      <c r="F271" s="11"/>
    </row>
    <row r="272" ht="15.75" customHeight="1">
      <c r="A272" s="13">
        <v>1369425.0</v>
      </c>
      <c r="B272" s="13" t="s">
        <v>2719</v>
      </c>
      <c r="C272" s="12">
        <v>362.36</v>
      </c>
      <c r="D272" s="11"/>
      <c r="E272" s="11"/>
      <c r="F272" s="11"/>
    </row>
    <row r="273" ht="15.75" customHeight="1">
      <c r="A273" s="13">
        <v>1360492.0</v>
      </c>
      <c r="B273" s="13" t="s">
        <v>2720</v>
      </c>
      <c r="C273" s="12">
        <v>89.25</v>
      </c>
      <c r="D273" s="11"/>
      <c r="E273" s="11"/>
      <c r="F273" s="11"/>
    </row>
    <row r="274" ht="15.75" customHeight="1">
      <c r="A274" s="13">
        <v>1368753.0</v>
      </c>
      <c r="B274" s="13" t="s">
        <v>2721</v>
      </c>
      <c r="C274" s="12">
        <v>176.24</v>
      </c>
      <c r="D274" s="11"/>
      <c r="E274" s="11"/>
      <c r="F274" s="11"/>
    </row>
    <row r="275" ht="15.75" customHeight="1">
      <c r="A275" s="13">
        <v>1368738.0</v>
      </c>
      <c r="B275" s="13" t="s">
        <v>2722</v>
      </c>
      <c r="C275" s="12">
        <v>176.24</v>
      </c>
      <c r="D275" s="11"/>
      <c r="E275" s="11"/>
      <c r="F275" s="11"/>
    </row>
    <row r="276" ht="15.75" customHeight="1">
      <c r="A276" s="13">
        <v>1368674.0</v>
      </c>
      <c r="B276" s="13" t="s">
        <v>2723</v>
      </c>
      <c r="C276" s="12">
        <v>149.8</v>
      </c>
      <c r="D276" s="11"/>
      <c r="E276" s="11"/>
      <c r="F276" s="11"/>
    </row>
    <row r="277" ht="15.75" customHeight="1">
      <c r="A277" s="13">
        <v>1368782.0</v>
      </c>
      <c r="B277" s="13" t="s">
        <v>2724</v>
      </c>
      <c r="C277" s="12">
        <v>176.24</v>
      </c>
      <c r="D277" s="11"/>
      <c r="E277" s="11"/>
      <c r="F277" s="11"/>
    </row>
    <row r="278" ht="15.75" customHeight="1">
      <c r="A278" s="13">
        <v>1361025.0</v>
      </c>
      <c r="B278" s="13" t="s">
        <v>2725</v>
      </c>
      <c r="C278" s="12">
        <v>377.19</v>
      </c>
      <c r="D278" s="11"/>
      <c r="E278" s="11"/>
      <c r="F278" s="11"/>
    </row>
    <row r="279" ht="15.75" customHeight="1">
      <c r="A279" s="13">
        <v>1361063.0</v>
      </c>
      <c r="B279" s="13" t="s">
        <v>2726</v>
      </c>
      <c r="C279" s="12">
        <v>377.19</v>
      </c>
      <c r="D279" s="11"/>
      <c r="E279" s="11"/>
      <c r="F279" s="11"/>
    </row>
    <row r="280" ht="15.75" customHeight="1">
      <c r="A280" s="13">
        <v>1363563.0</v>
      </c>
      <c r="B280" s="13" t="s">
        <v>2727</v>
      </c>
      <c r="C280" s="12">
        <v>582.27</v>
      </c>
      <c r="D280" s="11"/>
      <c r="E280" s="11"/>
      <c r="F280" s="11"/>
    </row>
    <row r="281" ht="15.75" customHeight="1">
      <c r="A281" s="13">
        <v>1367625.0</v>
      </c>
      <c r="B281" s="13" t="s">
        <v>2728</v>
      </c>
      <c r="C281" s="12">
        <v>112.2</v>
      </c>
      <c r="D281" s="11"/>
      <c r="E281" s="11"/>
      <c r="F281" s="11"/>
    </row>
    <row r="282" ht="15.75" customHeight="1">
      <c r="A282" s="13">
        <v>1360463.0</v>
      </c>
      <c r="B282" s="13" t="s">
        <v>2729</v>
      </c>
      <c r="C282" s="12">
        <v>47.29</v>
      </c>
      <c r="D282" s="11"/>
      <c r="E282" s="11"/>
      <c r="F282" s="11"/>
    </row>
    <row r="283" ht="15.75" customHeight="1">
      <c r="A283" s="13">
        <v>1360425.0</v>
      </c>
      <c r="B283" s="13" t="s">
        <v>2730</v>
      </c>
      <c r="C283" s="12">
        <v>47.29</v>
      </c>
      <c r="D283" s="11"/>
      <c r="E283" s="11"/>
      <c r="F283" s="11"/>
    </row>
    <row r="284" ht="15.75" customHeight="1">
      <c r="A284" s="13">
        <v>1364435.0</v>
      </c>
      <c r="B284" s="13" t="s">
        <v>2731</v>
      </c>
      <c r="C284" s="12">
        <v>3966.6</v>
      </c>
      <c r="D284" s="11"/>
      <c r="E284" s="11"/>
      <c r="F284" s="11"/>
    </row>
    <row r="285" ht="15.75" customHeight="1">
      <c r="A285" s="13">
        <v>1361800.0</v>
      </c>
      <c r="B285" s="13" t="s">
        <v>2732</v>
      </c>
      <c r="C285" s="12">
        <v>109.42</v>
      </c>
      <c r="D285" s="11"/>
      <c r="E285" s="11"/>
      <c r="F285" s="11"/>
    </row>
    <row r="286" ht="15.75" customHeight="1">
      <c r="A286" s="13">
        <v>1368536.0</v>
      </c>
      <c r="B286" s="13" t="s">
        <v>2733</v>
      </c>
      <c r="C286" s="12">
        <v>200.66</v>
      </c>
      <c r="D286" s="11"/>
      <c r="E286" s="11"/>
      <c r="F286" s="11"/>
    </row>
    <row r="287" ht="15.75" customHeight="1">
      <c r="A287" s="13">
        <v>1368464.0</v>
      </c>
      <c r="B287" s="13" t="s">
        <v>2734</v>
      </c>
      <c r="C287" s="12">
        <v>48.8</v>
      </c>
      <c r="D287" s="11"/>
      <c r="E287" s="11"/>
      <c r="F287" s="11"/>
    </row>
    <row r="288" ht="15.75" customHeight="1">
      <c r="A288" s="13">
        <v>1368524.0</v>
      </c>
      <c r="B288" s="13" t="s">
        <v>2735</v>
      </c>
      <c r="C288" s="12">
        <v>363.82</v>
      </c>
      <c r="D288" s="11"/>
      <c r="E288" s="11"/>
      <c r="F288" s="11"/>
    </row>
    <row r="289" ht="15.75" customHeight="1">
      <c r="A289" s="13">
        <v>1368535.0</v>
      </c>
      <c r="B289" s="13" t="s">
        <v>2736</v>
      </c>
      <c r="C289" s="12">
        <v>363.82</v>
      </c>
      <c r="D289" s="11"/>
      <c r="E289" s="11"/>
      <c r="F289" s="11"/>
    </row>
    <row r="290" ht="15.75" customHeight="1">
      <c r="A290" s="13">
        <v>1368538.0</v>
      </c>
      <c r="B290" s="13" t="s">
        <v>2737</v>
      </c>
      <c r="C290" s="12">
        <v>363.82</v>
      </c>
      <c r="D290" s="11"/>
      <c r="E290" s="11"/>
      <c r="F290" s="11"/>
    </row>
    <row r="291" ht="15.75" customHeight="1">
      <c r="A291" s="13">
        <v>1368554.0</v>
      </c>
      <c r="B291" s="13" t="s">
        <v>2738</v>
      </c>
      <c r="C291" s="12">
        <v>374.3</v>
      </c>
      <c r="D291" s="11"/>
      <c r="E291" s="11"/>
      <c r="F291" s="11"/>
    </row>
    <row r="292" ht="15.75" customHeight="1">
      <c r="A292" s="13">
        <v>1368537.0</v>
      </c>
      <c r="B292" s="13" t="s">
        <v>2739</v>
      </c>
      <c r="C292" s="12">
        <v>374.3</v>
      </c>
      <c r="D292" s="11"/>
      <c r="E292" s="11"/>
      <c r="F292" s="11"/>
    </row>
    <row r="293" ht="15.75" customHeight="1">
      <c r="A293" s="13">
        <v>1368599.0</v>
      </c>
      <c r="B293" s="13" t="s">
        <v>2740</v>
      </c>
      <c r="C293" s="12">
        <v>374.3</v>
      </c>
      <c r="D293" s="11"/>
      <c r="E293" s="11"/>
      <c r="F293" s="11"/>
    </row>
    <row r="294" ht="15.75" customHeight="1">
      <c r="A294" s="13">
        <v>1368582.0</v>
      </c>
      <c r="B294" s="13" t="s">
        <v>2741</v>
      </c>
      <c r="C294" s="12">
        <v>363.82</v>
      </c>
      <c r="D294" s="11"/>
      <c r="E294" s="11"/>
      <c r="F294" s="11"/>
    </row>
    <row r="295" ht="15.75" customHeight="1">
      <c r="A295" s="13">
        <v>1368426.0</v>
      </c>
      <c r="B295" s="13" t="s">
        <v>2742</v>
      </c>
      <c r="C295" s="12">
        <v>48.8</v>
      </c>
      <c r="D295" s="11"/>
      <c r="E295" s="11"/>
      <c r="F295" s="11"/>
    </row>
    <row r="296" ht="15.75" customHeight="1">
      <c r="A296" s="13">
        <v>1368424.0</v>
      </c>
      <c r="B296" s="13" t="s">
        <v>2743</v>
      </c>
      <c r="C296" s="12">
        <v>195.05</v>
      </c>
      <c r="D296" s="11"/>
      <c r="E296" s="11"/>
      <c r="F296" s="11"/>
    </row>
    <row r="297" ht="15.75" customHeight="1">
      <c r="A297" s="13">
        <v>1368435.0</v>
      </c>
      <c r="B297" s="13" t="s">
        <v>2744</v>
      </c>
      <c r="C297" s="12">
        <v>211.22</v>
      </c>
      <c r="D297" s="11"/>
      <c r="E297" s="11"/>
      <c r="F297" s="11"/>
    </row>
    <row r="298" ht="15.75" customHeight="1">
      <c r="A298" s="13">
        <v>1368438.0</v>
      </c>
      <c r="B298" s="13" t="s">
        <v>2745</v>
      </c>
      <c r="C298" s="12">
        <v>195.05</v>
      </c>
      <c r="D298" s="11"/>
      <c r="E298" s="11"/>
      <c r="F298" s="11"/>
    </row>
    <row r="299" ht="15.75" customHeight="1">
      <c r="A299" s="13">
        <v>1368439.0</v>
      </c>
      <c r="B299" s="13" t="s">
        <v>2746</v>
      </c>
      <c r="C299" s="12">
        <v>45.85</v>
      </c>
      <c r="D299" s="11"/>
      <c r="E299" s="11"/>
      <c r="F299" s="11"/>
    </row>
    <row r="300" ht="15.75" customHeight="1">
      <c r="A300" s="13">
        <v>1368454.0</v>
      </c>
      <c r="B300" s="13" t="s">
        <v>2747</v>
      </c>
      <c r="C300" s="12">
        <v>195.05</v>
      </c>
      <c r="D300" s="11"/>
      <c r="E300" s="11"/>
      <c r="F300" s="11"/>
    </row>
    <row r="301" ht="15.75" customHeight="1">
      <c r="A301" s="13">
        <v>1368499.0</v>
      </c>
      <c r="B301" s="13" t="s">
        <v>2748</v>
      </c>
      <c r="C301" s="12">
        <v>200.66</v>
      </c>
      <c r="D301" s="11"/>
      <c r="E301" s="11"/>
      <c r="F301" s="11"/>
    </row>
    <row r="302" ht="15.75" customHeight="1">
      <c r="A302" s="13">
        <v>1368482.0</v>
      </c>
      <c r="B302" s="13" t="s">
        <v>2749</v>
      </c>
      <c r="C302" s="12">
        <v>195.05</v>
      </c>
      <c r="D302" s="11"/>
      <c r="E302" s="11"/>
      <c r="F302" s="11"/>
    </row>
    <row r="303" ht="15.75" customHeight="1">
      <c r="A303" s="13">
        <v>1360581.0</v>
      </c>
      <c r="B303" s="13" t="s">
        <v>2750</v>
      </c>
      <c r="C303" s="12">
        <v>26.44</v>
      </c>
      <c r="D303" s="11"/>
      <c r="E303" s="11"/>
      <c r="F303" s="11"/>
    </row>
    <row r="304" ht="15.75" customHeight="1">
      <c r="A304" s="13">
        <v>1360924.0</v>
      </c>
      <c r="B304" s="13" t="s">
        <v>2751</v>
      </c>
      <c r="C304" s="12">
        <v>386.41</v>
      </c>
      <c r="D304" s="11"/>
      <c r="E304" s="11"/>
      <c r="F304" s="11"/>
    </row>
    <row r="305" ht="15.75" customHeight="1">
      <c r="A305" s="13">
        <v>1360980.0</v>
      </c>
      <c r="B305" s="13" t="s">
        <v>2752</v>
      </c>
      <c r="C305" s="12">
        <v>386.41</v>
      </c>
      <c r="D305" s="11"/>
      <c r="E305" s="11"/>
      <c r="F305" s="11"/>
    </row>
    <row r="306" ht="15.75" customHeight="1">
      <c r="A306" s="13">
        <v>1360820.0</v>
      </c>
      <c r="B306" s="13" t="s">
        <v>2753</v>
      </c>
      <c r="C306" s="12">
        <v>507.14</v>
      </c>
      <c r="D306" s="11"/>
      <c r="E306" s="11"/>
      <c r="F306" s="11"/>
    </row>
    <row r="307" ht="15.75" customHeight="1">
      <c r="A307" s="13">
        <v>1360882.0</v>
      </c>
      <c r="B307" s="13" t="s">
        <v>2754</v>
      </c>
      <c r="C307" s="12">
        <v>31.9</v>
      </c>
      <c r="D307" s="11"/>
      <c r="E307" s="11"/>
      <c r="F307" s="11"/>
    </row>
    <row r="308" ht="15.75" customHeight="1">
      <c r="A308" s="13">
        <v>1361563.0</v>
      </c>
      <c r="B308" s="13" t="s">
        <v>2755</v>
      </c>
      <c r="C308" s="12">
        <v>801.66</v>
      </c>
      <c r="D308" s="11"/>
      <c r="E308" s="11"/>
      <c r="F308" s="11"/>
    </row>
    <row r="309" ht="15.75" customHeight="1">
      <c r="A309" s="13">
        <v>1361925.0</v>
      </c>
      <c r="B309" s="13" t="s">
        <v>2756</v>
      </c>
      <c r="C309" s="12">
        <v>348.01</v>
      </c>
      <c r="D309" s="11"/>
      <c r="E309" s="11"/>
      <c r="F309" s="11"/>
    </row>
    <row r="310" ht="15.75" customHeight="1">
      <c r="A310" s="13">
        <v>1361922.0</v>
      </c>
      <c r="B310" s="13" t="s">
        <v>2757</v>
      </c>
      <c r="C310" s="12">
        <v>348.01</v>
      </c>
      <c r="D310" s="11"/>
      <c r="E310" s="11"/>
      <c r="F310" s="11"/>
    </row>
    <row r="311" ht="15.75" customHeight="1">
      <c r="A311" s="13">
        <v>1361924.0</v>
      </c>
      <c r="B311" s="13" t="s">
        <v>2758</v>
      </c>
      <c r="C311" s="12">
        <v>348.01</v>
      </c>
      <c r="D311" s="11"/>
      <c r="E311" s="11"/>
      <c r="F311" s="11"/>
    </row>
    <row r="312" ht="15.75" customHeight="1">
      <c r="A312" s="13">
        <v>1362363.0</v>
      </c>
      <c r="B312" s="13" t="s">
        <v>2759</v>
      </c>
      <c r="C312" s="12">
        <v>505.32</v>
      </c>
      <c r="D312" s="11"/>
      <c r="E312" s="11"/>
      <c r="F312" s="11"/>
    </row>
    <row r="313" ht="15.75" customHeight="1">
      <c r="A313" s="13">
        <v>1362500.0</v>
      </c>
      <c r="B313" s="13" t="s">
        <v>2760</v>
      </c>
      <c r="C313" s="12">
        <v>1190.57</v>
      </c>
      <c r="D313" s="11"/>
      <c r="E313" s="11"/>
      <c r="F313" s="11"/>
    </row>
    <row r="314" ht="15.75" customHeight="1">
      <c r="A314" s="13">
        <v>1362300.0</v>
      </c>
      <c r="B314" s="13" t="s">
        <v>2761</v>
      </c>
      <c r="C314" s="12">
        <v>374.93</v>
      </c>
      <c r="D314" s="11"/>
      <c r="E314" s="11"/>
      <c r="F314" s="11"/>
    </row>
    <row r="315" ht="15.75" customHeight="1">
      <c r="A315" s="13">
        <v>1362400.0</v>
      </c>
      <c r="B315" s="13" t="s">
        <v>2762</v>
      </c>
      <c r="C315" s="12">
        <v>571.46</v>
      </c>
      <c r="D315" s="11"/>
      <c r="E315" s="11"/>
      <c r="F315" s="11"/>
    </row>
    <row r="316" ht="15.75" customHeight="1">
      <c r="A316" s="13">
        <v>1362622.0</v>
      </c>
      <c r="B316" s="13" t="s">
        <v>2763</v>
      </c>
      <c r="C316" s="12">
        <v>411.36</v>
      </c>
      <c r="D316" s="11"/>
      <c r="E316" s="11"/>
      <c r="F316" s="11"/>
    </row>
    <row r="317" ht="15.75" customHeight="1">
      <c r="A317" s="13">
        <v>1362624.0</v>
      </c>
      <c r="B317" s="13" t="s">
        <v>2764</v>
      </c>
      <c r="C317" s="12">
        <v>411.36</v>
      </c>
      <c r="D317" s="11"/>
      <c r="E317" s="11"/>
      <c r="F317" s="11"/>
    </row>
    <row r="318" ht="15.75" customHeight="1">
      <c r="A318" s="13">
        <v>1362638.0</v>
      </c>
      <c r="B318" s="13" t="s">
        <v>2765</v>
      </c>
      <c r="C318" s="12">
        <v>411.36</v>
      </c>
      <c r="D318" s="11"/>
      <c r="E318" s="11"/>
      <c r="F318" s="11"/>
    </row>
    <row r="319" ht="15.75" customHeight="1">
      <c r="A319" s="13">
        <v>1362654.0</v>
      </c>
      <c r="B319" s="13" t="s">
        <v>2766</v>
      </c>
      <c r="C319" s="12">
        <v>411.36</v>
      </c>
      <c r="D319" s="11"/>
      <c r="E319" s="11"/>
      <c r="F319" s="11"/>
    </row>
    <row r="320" ht="15.75" customHeight="1">
      <c r="A320" s="13">
        <v>1362682.0</v>
      </c>
      <c r="B320" s="13" t="s">
        <v>2767</v>
      </c>
      <c r="C320" s="12">
        <v>411.36</v>
      </c>
      <c r="D320" s="11"/>
      <c r="E320" s="11"/>
      <c r="F320" s="11"/>
    </row>
    <row r="321" ht="15.75" customHeight="1">
      <c r="A321" s="13">
        <v>1369660.0</v>
      </c>
      <c r="B321" s="13" t="s">
        <v>2768</v>
      </c>
      <c r="C321" s="12">
        <v>583.49</v>
      </c>
      <c r="D321" s="11"/>
      <c r="E321" s="11"/>
      <c r="F321" s="11"/>
    </row>
    <row r="322" ht="15.75" customHeight="1">
      <c r="A322" s="13">
        <v>1268725.0</v>
      </c>
      <c r="B322" s="13" t="s">
        <v>2769</v>
      </c>
      <c r="C322" s="12">
        <v>279.62</v>
      </c>
      <c r="D322" s="11"/>
      <c r="E322" s="11"/>
      <c r="F322" s="11"/>
    </row>
    <row r="323" ht="15.75" customHeight="1">
      <c r="A323" s="13">
        <v>1268763.0</v>
      </c>
      <c r="B323" s="13" t="s">
        <v>2770</v>
      </c>
      <c r="C323" s="12">
        <v>279.62</v>
      </c>
      <c r="D323" s="11"/>
      <c r="E323" s="11"/>
      <c r="F323" s="11"/>
    </row>
    <row r="324" ht="15.75" customHeight="1">
      <c r="A324" s="13">
        <v>1268663.0</v>
      </c>
      <c r="B324" s="13" t="s">
        <v>2771</v>
      </c>
      <c r="C324" s="12">
        <v>286.61</v>
      </c>
      <c r="D324" s="11"/>
      <c r="E324" s="11"/>
      <c r="F324" s="11"/>
    </row>
    <row r="325" ht="15.75" customHeight="1">
      <c r="A325" s="13">
        <v>1361263.0</v>
      </c>
      <c r="B325" s="13" t="s">
        <v>2772</v>
      </c>
      <c r="C325" s="12">
        <v>6964.09</v>
      </c>
      <c r="D325" s="11"/>
      <c r="E325" s="11"/>
      <c r="F325" s="11"/>
    </row>
    <row r="326" ht="15.75" customHeight="1">
      <c r="A326" s="13">
        <v>1361215.0</v>
      </c>
      <c r="B326" s="13" t="s">
        <v>2773</v>
      </c>
      <c r="C326" s="12">
        <v>2602.78</v>
      </c>
      <c r="D326" s="11"/>
      <c r="E326" s="11"/>
      <c r="F326" s="11"/>
    </row>
    <row r="327" ht="15.75" customHeight="1">
      <c r="A327" s="13">
        <v>1361210.0</v>
      </c>
      <c r="B327" s="13" t="s">
        <v>2774</v>
      </c>
      <c r="C327" s="12">
        <v>6964.09</v>
      </c>
      <c r="D327" s="11"/>
      <c r="E327" s="11"/>
      <c r="F327" s="11"/>
    </row>
    <row r="328" ht="15.75" customHeight="1">
      <c r="A328" s="13">
        <v>1361200.0</v>
      </c>
      <c r="B328" s="13" t="s">
        <v>2775</v>
      </c>
      <c r="C328" s="12">
        <v>139.28</v>
      </c>
      <c r="D328" s="11"/>
      <c r="E328" s="11"/>
      <c r="F328" s="11"/>
    </row>
    <row r="329" ht="15.75" customHeight="1">
      <c r="A329" s="13">
        <v>1367900.0</v>
      </c>
      <c r="B329" s="13" t="s">
        <v>2776</v>
      </c>
      <c r="C329" s="12">
        <v>2959.33</v>
      </c>
      <c r="D329" s="11"/>
      <c r="E329" s="11"/>
      <c r="F329" s="11"/>
    </row>
    <row r="330" ht="15.75" customHeight="1">
      <c r="A330" s="13">
        <v>1361300.0</v>
      </c>
      <c r="B330" s="13" t="s">
        <v>2777</v>
      </c>
      <c r="C330" s="12">
        <v>5009.96</v>
      </c>
      <c r="D330" s="11"/>
      <c r="E330" s="11"/>
      <c r="F330" s="11"/>
    </row>
    <row r="331" ht="15.75" customHeight="1">
      <c r="A331" s="13">
        <v>1362700.0</v>
      </c>
      <c r="B331" s="13" t="s">
        <v>2778</v>
      </c>
      <c r="C331" s="12">
        <v>5754.55</v>
      </c>
      <c r="D331" s="11"/>
      <c r="E331" s="11"/>
      <c r="F331" s="11"/>
    </row>
    <row r="332" ht="15.75" customHeight="1">
      <c r="A332" s="13">
        <v>1367800.0</v>
      </c>
      <c r="B332" s="13" t="s">
        <v>2779</v>
      </c>
      <c r="C332" s="12">
        <v>105.13</v>
      </c>
      <c r="D332" s="11"/>
      <c r="E332" s="11"/>
      <c r="F332" s="11"/>
    </row>
    <row r="333" ht="15.75" customHeight="1">
      <c r="A333" s="9" t="s">
        <v>2780</v>
      </c>
      <c r="C333" s="12"/>
      <c r="D333" s="11"/>
      <c r="E333" s="11"/>
      <c r="F333" s="11"/>
    </row>
    <row r="334" ht="15.75" customHeight="1">
      <c r="A334" s="13">
        <v>1160218.0</v>
      </c>
      <c r="B334" s="13" t="s">
        <v>2781</v>
      </c>
      <c r="C334" s="12">
        <v>1965.41</v>
      </c>
      <c r="D334" s="11"/>
      <c r="E334" s="11"/>
      <c r="F334" s="11"/>
    </row>
    <row r="335" ht="15.75" customHeight="1">
      <c r="A335" s="13">
        <v>1160217.0</v>
      </c>
      <c r="B335" s="13" t="s">
        <v>2782</v>
      </c>
      <c r="C335" s="12">
        <v>1861.96</v>
      </c>
      <c r="D335" s="11"/>
      <c r="E335" s="11"/>
      <c r="F335" s="11"/>
    </row>
    <row r="336" ht="15.75" customHeight="1">
      <c r="A336" s="13">
        <v>1160230.0</v>
      </c>
      <c r="B336" s="13" t="s">
        <v>2783</v>
      </c>
      <c r="C336" s="12">
        <v>1861.96</v>
      </c>
      <c r="D336" s="11"/>
      <c r="E336" s="11"/>
      <c r="F336" s="11"/>
    </row>
    <row r="337" ht="15.75" customHeight="1">
      <c r="A337" s="13">
        <v>1160219.0</v>
      </c>
      <c r="B337" s="13" t="s">
        <v>2784</v>
      </c>
      <c r="C337" s="12">
        <v>1861.96</v>
      </c>
      <c r="D337" s="11"/>
      <c r="E337" s="11"/>
      <c r="F337" s="11"/>
    </row>
    <row r="338" ht="15.75" customHeight="1">
      <c r="A338" s="13">
        <v>1164439.0</v>
      </c>
      <c r="B338" s="13" t="s">
        <v>2785</v>
      </c>
      <c r="C338" s="12">
        <v>3815.44</v>
      </c>
      <c r="D338" s="11"/>
      <c r="E338" s="11"/>
      <c r="F338" s="11"/>
    </row>
    <row r="339" ht="15.75" customHeight="1">
      <c r="A339" s="13">
        <v>1165400.0</v>
      </c>
      <c r="B339" s="13" t="s">
        <v>2786</v>
      </c>
      <c r="C339" s="12">
        <v>7867.75</v>
      </c>
      <c r="D339" s="11"/>
      <c r="E339" s="11"/>
      <c r="F339" s="11"/>
    </row>
    <row r="340" ht="15.75" customHeight="1">
      <c r="A340" s="13">
        <v>1164977.0</v>
      </c>
      <c r="B340" s="13" t="s">
        <v>2787</v>
      </c>
      <c r="C340" s="12">
        <v>1321.56</v>
      </c>
      <c r="D340" s="11"/>
      <c r="E340" s="11"/>
      <c r="F340" s="11"/>
    </row>
    <row r="341" ht="15.75" customHeight="1">
      <c r="A341" s="13">
        <v>1165009.0</v>
      </c>
      <c r="B341" s="13" t="s">
        <v>2788</v>
      </c>
      <c r="C341" s="12">
        <v>4785.75</v>
      </c>
      <c r="D341" s="11"/>
      <c r="E341" s="11"/>
      <c r="F341" s="11"/>
    </row>
    <row r="342" ht="15.75" customHeight="1">
      <c r="A342" s="13">
        <v>1165077.0</v>
      </c>
      <c r="B342" s="13" t="s">
        <v>2789</v>
      </c>
      <c r="C342" s="12">
        <v>4785.75</v>
      </c>
      <c r="D342" s="11"/>
      <c r="E342" s="11"/>
      <c r="F342" s="11"/>
    </row>
    <row r="343" ht="15.75" customHeight="1">
      <c r="A343" s="13">
        <v>1165038.0</v>
      </c>
      <c r="B343" s="13" t="s">
        <v>2790</v>
      </c>
      <c r="C343" s="12">
        <v>4785.75</v>
      </c>
      <c r="D343" s="11"/>
      <c r="E343" s="11"/>
      <c r="F343" s="11"/>
    </row>
    <row r="344" ht="15.75" customHeight="1">
      <c r="A344" s="13">
        <v>1165063.0</v>
      </c>
      <c r="B344" s="13" t="s">
        <v>2791</v>
      </c>
      <c r="C344" s="12">
        <v>4785.75</v>
      </c>
      <c r="D344" s="11"/>
      <c r="E344" s="11"/>
      <c r="F344" s="11"/>
    </row>
    <row r="345" ht="15.75" customHeight="1">
      <c r="A345" s="13">
        <v>1165076.0</v>
      </c>
      <c r="B345" s="13" t="s">
        <v>2792</v>
      </c>
      <c r="C345" s="12">
        <v>4785.75</v>
      </c>
      <c r="D345" s="11"/>
      <c r="E345" s="11"/>
      <c r="F345" s="11"/>
    </row>
    <row r="346" ht="15.75" customHeight="1">
      <c r="A346" s="13">
        <v>1162615.0</v>
      </c>
      <c r="B346" s="13" t="s">
        <v>2793</v>
      </c>
      <c r="C346" s="12">
        <v>931.57</v>
      </c>
      <c r="D346" s="11"/>
      <c r="E346" s="11"/>
      <c r="F346" s="11"/>
    </row>
    <row r="347" ht="15.75" customHeight="1">
      <c r="A347" s="13">
        <v>1162600.0</v>
      </c>
      <c r="B347" s="13" t="s">
        <v>2794</v>
      </c>
      <c r="C347" s="12">
        <v>2152.83</v>
      </c>
      <c r="D347" s="11"/>
      <c r="E347" s="11"/>
      <c r="F347" s="11"/>
    </row>
    <row r="348" ht="15.75" customHeight="1">
      <c r="A348" s="13">
        <v>1166025.0</v>
      </c>
      <c r="B348" s="13" t="s">
        <v>2795</v>
      </c>
      <c r="C348" s="12">
        <v>2130.43</v>
      </c>
      <c r="D348" s="11"/>
      <c r="E348" s="11"/>
      <c r="F348" s="11"/>
    </row>
    <row r="349" ht="15.75" customHeight="1">
      <c r="A349" s="13">
        <v>1161615.0</v>
      </c>
      <c r="B349" s="13" t="s">
        <v>2796</v>
      </c>
      <c r="C349" s="12">
        <v>918.37</v>
      </c>
      <c r="D349" s="11"/>
      <c r="E349" s="11"/>
      <c r="F349" s="11"/>
    </row>
    <row r="350" ht="15.75" customHeight="1">
      <c r="A350" s="13">
        <v>1161600.0</v>
      </c>
      <c r="B350" s="13" t="s">
        <v>2797</v>
      </c>
      <c r="C350" s="12">
        <v>4189.73</v>
      </c>
      <c r="D350" s="11"/>
      <c r="E350" s="11"/>
      <c r="F350" s="11"/>
    </row>
    <row r="351" ht="15.75" customHeight="1">
      <c r="A351" s="13">
        <v>1162500.0</v>
      </c>
      <c r="B351" s="13" t="s">
        <v>2798</v>
      </c>
      <c r="C351" s="12">
        <v>2090.96</v>
      </c>
      <c r="D351" s="11"/>
      <c r="E351" s="11"/>
      <c r="F351" s="11"/>
    </row>
    <row r="352" ht="15.75" customHeight="1">
      <c r="A352" s="13">
        <v>1161607.0</v>
      </c>
      <c r="B352" s="13" t="s">
        <v>2799</v>
      </c>
      <c r="C352" s="12">
        <v>1228.83</v>
      </c>
      <c r="D352" s="11"/>
      <c r="E352" s="11"/>
      <c r="F352" s="11"/>
    </row>
    <row r="353" ht="15.75" customHeight="1">
      <c r="A353" s="13">
        <v>1166077.0</v>
      </c>
      <c r="B353" s="13" t="s">
        <v>2800</v>
      </c>
      <c r="C353" s="12">
        <v>4833.02</v>
      </c>
      <c r="D353" s="11"/>
      <c r="E353" s="11"/>
      <c r="F353" s="11"/>
    </row>
    <row r="354" ht="15.75" customHeight="1">
      <c r="A354" s="13">
        <v>1166115.0</v>
      </c>
      <c r="B354" s="13" t="s">
        <v>2801</v>
      </c>
      <c r="C354" s="12">
        <v>931.57</v>
      </c>
      <c r="D354" s="11"/>
      <c r="E354" s="11"/>
      <c r="F354" s="11"/>
    </row>
    <row r="355" ht="15.75" customHeight="1">
      <c r="A355" s="13">
        <v>1162415.0</v>
      </c>
      <c r="B355" s="13" t="s">
        <v>2802</v>
      </c>
      <c r="C355" s="12">
        <v>931.57</v>
      </c>
      <c r="D355" s="11"/>
      <c r="E355" s="11"/>
      <c r="F355" s="11"/>
    </row>
    <row r="356" ht="15.75" customHeight="1">
      <c r="A356" s="13">
        <v>1162400.0</v>
      </c>
      <c r="B356" s="13" t="s">
        <v>2803</v>
      </c>
      <c r="C356" s="12">
        <v>4189.73</v>
      </c>
      <c r="D356" s="11"/>
      <c r="E356" s="11"/>
      <c r="F356" s="11"/>
    </row>
    <row r="357" ht="15.75" customHeight="1">
      <c r="A357" s="13">
        <v>1167524.0</v>
      </c>
      <c r="B357" s="13" t="s">
        <v>2804</v>
      </c>
      <c r="C357" s="12">
        <v>1783.81</v>
      </c>
      <c r="D357" s="11"/>
      <c r="E357" s="11"/>
      <c r="F357" s="11"/>
    </row>
    <row r="358" ht="15.75" customHeight="1">
      <c r="A358" s="13">
        <v>1169900.0</v>
      </c>
      <c r="B358" s="13" t="s">
        <v>2805</v>
      </c>
      <c r="C358" s="12">
        <v>6549.27</v>
      </c>
      <c r="D358" s="11"/>
      <c r="E358" s="11"/>
      <c r="F358" s="11"/>
    </row>
    <row r="359" ht="15.75" customHeight="1">
      <c r="A359" s="13">
        <v>1162025.0</v>
      </c>
      <c r="B359" s="13" t="s">
        <v>2806</v>
      </c>
      <c r="C359" s="12">
        <v>469.17</v>
      </c>
      <c r="D359" s="11"/>
      <c r="E359" s="11"/>
      <c r="F359" s="11"/>
    </row>
    <row r="360" ht="15.75" customHeight="1">
      <c r="A360" s="13">
        <v>1166930.0</v>
      </c>
      <c r="B360" s="13" t="s">
        <v>2807</v>
      </c>
      <c r="C360" s="12">
        <v>1271.81</v>
      </c>
      <c r="D360" s="11"/>
      <c r="E360" s="11"/>
      <c r="F360" s="11"/>
    </row>
    <row r="361" ht="15.75" customHeight="1">
      <c r="A361" s="13">
        <v>1165100.0</v>
      </c>
      <c r="B361" s="13" t="s">
        <v>2808</v>
      </c>
      <c r="C361" s="12">
        <v>87.65</v>
      </c>
      <c r="D361" s="11"/>
      <c r="E361" s="11"/>
      <c r="F361" s="11"/>
    </row>
    <row r="362" ht="15.75" customHeight="1">
      <c r="A362" s="13">
        <v>1163569.0</v>
      </c>
      <c r="B362" s="13" t="s">
        <v>2809</v>
      </c>
      <c r="C362" s="12">
        <v>5027.67</v>
      </c>
      <c r="D362" s="11"/>
      <c r="E362" s="11"/>
      <c r="F362" s="11"/>
    </row>
    <row r="363" ht="15.75" customHeight="1">
      <c r="A363" s="13">
        <v>1163536.0</v>
      </c>
      <c r="B363" s="13" t="s">
        <v>2810</v>
      </c>
      <c r="C363" s="12">
        <v>5027.67</v>
      </c>
      <c r="D363" s="11"/>
      <c r="E363" s="11"/>
      <c r="F363" s="11"/>
    </row>
    <row r="364" ht="15.75" customHeight="1">
      <c r="A364" s="13">
        <v>1163515.0</v>
      </c>
      <c r="B364" s="13" t="s">
        <v>2811</v>
      </c>
      <c r="C364" s="12">
        <v>1065.31</v>
      </c>
      <c r="D364" s="11"/>
      <c r="E364" s="11"/>
      <c r="F364" s="11"/>
    </row>
    <row r="365" ht="15.75" customHeight="1">
      <c r="A365" s="13">
        <v>1163555.0</v>
      </c>
      <c r="B365" s="13" t="s">
        <v>2812</v>
      </c>
      <c r="C365" s="12">
        <v>1065.31</v>
      </c>
      <c r="D365" s="11"/>
      <c r="E365" s="11"/>
      <c r="F365" s="11"/>
    </row>
    <row r="366" ht="15.75" customHeight="1">
      <c r="A366" s="13">
        <v>1163573.0</v>
      </c>
      <c r="B366" s="13" t="s">
        <v>2813</v>
      </c>
      <c r="C366" s="12">
        <v>3183.69</v>
      </c>
      <c r="D366" s="11"/>
      <c r="E366" s="11"/>
      <c r="F366" s="11"/>
    </row>
    <row r="367" ht="15.75" customHeight="1">
      <c r="A367" s="13">
        <v>1163527.0</v>
      </c>
      <c r="B367" s="13" t="s">
        <v>2814</v>
      </c>
      <c r="C367" s="12">
        <v>30.96</v>
      </c>
      <c r="D367" s="11"/>
      <c r="E367" s="11"/>
      <c r="F367" s="11"/>
    </row>
    <row r="368" ht="15.75" customHeight="1">
      <c r="A368" s="13">
        <v>1163500.0</v>
      </c>
      <c r="B368" s="13" t="s">
        <v>2815</v>
      </c>
      <c r="C368" s="12">
        <v>4281.18</v>
      </c>
      <c r="D368" s="11"/>
      <c r="E368" s="11"/>
      <c r="F368" s="11"/>
    </row>
    <row r="369" ht="15.75" customHeight="1">
      <c r="A369" s="13">
        <v>1163525.0</v>
      </c>
      <c r="B369" s="13" t="s">
        <v>2816</v>
      </c>
      <c r="C369" s="12">
        <v>4281.18</v>
      </c>
      <c r="D369" s="11"/>
      <c r="E369" s="11"/>
      <c r="F369" s="11"/>
    </row>
    <row r="370" ht="15.75" customHeight="1">
      <c r="A370" s="13">
        <v>1163523.0</v>
      </c>
      <c r="B370" s="13" t="s">
        <v>2817</v>
      </c>
      <c r="C370" s="12">
        <v>4281.18</v>
      </c>
      <c r="D370" s="11"/>
      <c r="E370" s="11"/>
      <c r="F370" s="11"/>
    </row>
    <row r="371" ht="15.75" customHeight="1">
      <c r="A371" s="13">
        <v>1163524.0</v>
      </c>
      <c r="B371" s="13" t="s">
        <v>2818</v>
      </c>
      <c r="C371" s="12">
        <v>4281.18</v>
      </c>
      <c r="D371" s="11"/>
      <c r="E371" s="11"/>
      <c r="F371" s="11"/>
    </row>
    <row r="372" ht="15.75" customHeight="1">
      <c r="A372" s="13">
        <v>1163526.0</v>
      </c>
      <c r="B372" s="13" t="s">
        <v>2819</v>
      </c>
      <c r="C372" s="12">
        <v>4281.18</v>
      </c>
      <c r="D372" s="11"/>
      <c r="E372" s="11"/>
      <c r="F372" s="11"/>
    </row>
    <row r="373" ht="15.75" customHeight="1">
      <c r="A373" s="13">
        <v>1163635.0</v>
      </c>
      <c r="B373" s="13" t="s">
        <v>2820</v>
      </c>
      <c r="C373" s="12">
        <v>4281.18</v>
      </c>
      <c r="D373" s="11"/>
      <c r="E373" s="11"/>
      <c r="F373" s="11"/>
    </row>
    <row r="374" ht="15.75" customHeight="1">
      <c r="A374" s="13">
        <v>1163563.0</v>
      </c>
      <c r="B374" s="13" t="s">
        <v>2821</v>
      </c>
      <c r="C374" s="12">
        <v>4281.18</v>
      </c>
      <c r="D374" s="11"/>
      <c r="E374" s="11"/>
      <c r="F374" s="11"/>
    </row>
    <row r="375" ht="15.75" customHeight="1">
      <c r="A375" s="13">
        <v>1163553.0</v>
      </c>
      <c r="B375" s="13" t="s">
        <v>2822</v>
      </c>
      <c r="C375" s="12">
        <v>4281.18</v>
      </c>
      <c r="D375" s="11"/>
      <c r="E375" s="11"/>
      <c r="F375" s="11"/>
    </row>
    <row r="376" ht="15.75" customHeight="1">
      <c r="A376" s="13">
        <v>1161678.0</v>
      </c>
      <c r="B376" s="13" t="s">
        <v>2823</v>
      </c>
      <c r="C376" s="12">
        <v>5572.64</v>
      </c>
      <c r="D376" s="11"/>
      <c r="E376" s="11"/>
      <c r="F376" s="11"/>
    </row>
    <row r="377" ht="15.75" customHeight="1">
      <c r="A377" s="13">
        <v>1163078.0</v>
      </c>
      <c r="B377" s="13" t="s">
        <v>2824</v>
      </c>
      <c r="C377" s="12">
        <v>5571.94</v>
      </c>
      <c r="D377" s="11"/>
      <c r="E377" s="11"/>
      <c r="F377" s="11"/>
    </row>
    <row r="378" ht="15.75" customHeight="1">
      <c r="A378" s="13">
        <v>1161500.0</v>
      </c>
      <c r="B378" s="13" t="s">
        <v>2825</v>
      </c>
      <c r="C378" s="12">
        <v>8.55</v>
      </c>
      <c r="D378" s="11"/>
      <c r="E378" s="11"/>
      <c r="F378" s="11"/>
    </row>
    <row r="379" ht="15.75" customHeight="1">
      <c r="A379" s="13">
        <v>1166368.0</v>
      </c>
      <c r="B379" s="13" t="s">
        <v>2826</v>
      </c>
      <c r="C379" s="12">
        <v>3397.77</v>
      </c>
      <c r="D379" s="11"/>
      <c r="E379" s="11"/>
      <c r="F379" s="11"/>
    </row>
    <row r="380" ht="15.75" customHeight="1">
      <c r="A380" s="13">
        <v>1166372.0</v>
      </c>
      <c r="B380" s="13" t="s">
        <v>2827</v>
      </c>
      <c r="C380" s="12">
        <v>3529.04</v>
      </c>
      <c r="D380" s="11"/>
      <c r="E380" s="11"/>
      <c r="F380" s="11"/>
    </row>
    <row r="381" ht="15.75" customHeight="1">
      <c r="A381" s="13">
        <v>1166371.0</v>
      </c>
      <c r="B381" s="13" t="s">
        <v>2828</v>
      </c>
      <c r="C381" s="12">
        <v>3397.77</v>
      </c>
      <c r="D381" s="11"/>
      <c r="E381" s="11"/>
      <c r="F381" s="11"/>
    </row>
    <row r="382" ht="15.75" customHeight="1">
      <c r="A382" s="13">
        <v>1166300.0</v>
      </c>
      <c r="B382" s="13" t="s">
        <v>2829</v>
      </c>
      <c r="C382" s="12">
        <v>37.67</v>
      </c>
      <c r="D382" s="11"/>
      <c r="E382" s="11"/>
      <c r="F382" s="11"/>
    </row>
    <row r="383" ht="15.75" customHeight="1">
      <c r="A383" s="13">
        <v>1162037.0</v>
      </c>
      <c r="B383" s="13" t="s">
        <v>2830</v>
      </c>
      <c r="C383" s="12">
        <v>495.24</v>
      </c>
      <c r="D383" s="11"/>
      <c r="E383" s="11"/>
      <c r="F383" s="11"/>
    </row>
    <row r="384" ht="15.75" customHeight="1">
      <c r="A384" s="13">
        <v>1162009.0</v>
      </c>
      <c r="B384" s="13" t="s">
        <v>2831</v>
      </c>
      <c r="C384" s="12">
        <v>495.24</v>
      </c>
      <c r="D384" s="11"/>
      <c r="E384" s="11"/>
      <c r="F384" s="11"/>
    </row>
    <row r="385" ht="15.75" customHeight="1">
      <c r="A385" s="13">
        <v>1162099.0</v>
      </c>
      <c r="B385" s="13" t="s">
        <v>2832</v>
      </c>
      <c r="C385" s="12">
        <v>495.24</v>
      </c>
      <c r="D385" s="11"/>
      <c r="E385" s="11"/>
      <c r="F385" s="11"/>
    </row>
    <row r="386" ht="15.75" customHeight="1">
      <c r="A386" s="13">
        <v>1162032.0</v>
      </c>
      <c r="B386" s="13" t="s">
        <v>2833</v>
      </c>
      <c r="C386" s="12">
        <v>495.24</v>
      </c>
      <c r="D386" s="11"/>
      <c r="E386" s="11"/>
      <c r="F386" s="11"/>
    </row>
    <row r="387" ht="15.75" customHeight="1">
      <c r="A387" s="13">
        <v>1165800.0</v>
      </c>
      <c r="B387" s="13" t="s">
        <v>2834</v>
      </c>
      <c r="C387" s="12">
        <v>444.26</v>
      </c>
      <c r="D387" s="11"/>
      <c r="E387" s="11"/>
      <c r="F387" s="11"/>
    </row>
    <row r="388" ht="15.75" customHeight="1">
      <c r="A388" s="13">
        <v>1165801.0</v>
      </c>
      <c r="B388" s="13" t="s">
        <v>2835</v>
      </c>
      <c r="C388" s="12">
        <v>450.82</v>
      </c>
      <c r="D388" s="11"/>
      <c r="E388" s="11"/>
      <c r="F388" s="11"/>
    </row>
    <row r="389" ht="15.75" customHeight="1">
      <c r="A389" s="13">
        <v>1165804.0</v>
      </c>
      <c r="B389" s="13" t="s">
        <v>2836</v>
      </c>
      <c r="C389" s="12">
        <v>444.26</v>
      </c>
      <c r="D389" s="11"/>
      <c r="E389" s="11"/>
      <c r="F389" s="11"/>
    </row>
    <row r="390" ht="15.75" customHeight="1">
      <c r="A390" s="13">
        <v>1165710.0</v>
      </c>
      <c r="B390" s="13" t="s">
        <v>2837</v>
      </c>
      <c r="C390" s="12">
        <v>174.95</v>
      </c>
      <c r="D390" s="11"/>
      <c r="E390" s="11"/>
      <c r="F390" s="11"/>
    </row>
    <row r="391" ht="15.75" customHeight="1">
      <c r="A391" s="13">
        <v>1165754.0</v>
      </c>
      <c r="B391" s="13" t="s">
        <v>2838</v>
      </c>
      <c r="C391" s="12">
        <v>4198.87</v>
      </c>
      <c r="D391" s="11"/>
      <c r="E391" s="11"/>
      <c r="F391" s="11"/>
    </row>
    <row r="392" ht="15.75" customHeight="1">
      <c r="A392" s="13">
        <v>1165799.0</v>
      </c>
      <c r="B392" s="13" t="s">
        <v>2839</v>
      </c>
      <c r="C392" s="12">
        <v>186.12</v>
      </c>
      <c r="D392" s="11"/>
      <c r="E392" s="11"/>
      <c r="F392" s="11"/>
    </row>
    <row r="393" ht="15.75" customHeight="1">
      <c r="A393" s="13">
        <v>1161139.0</v>
      </c>
      <c r="B393" s="13" t="s">
        <v>2840</v>
      </c>
      <c r="C393" s="12">
        <v>3116.89</v>
      </c>
      <c r="D393" s="11"/>
      <c r="E393" s="11"/>
      <c r="F393" s="11"/>
    </row>
    <row r="394" ht="15.75" customHeight="1">
      <c r="A394" s="13">
        <v>1161138.0</v>
      </c>
      <c r="B394" s="13" t="s">
        <v>2841</v>
      </c>
      <c r="C394" s="12">
        <v>3116.89</v>
      </c>
      <c r="D394" s="11"/>
      <c r="E394" s="11"/>
      <c r="F394" s="11"/>
    </row>
    <row r="395" ht="15.75" customHeight="1">
      <c r="A395" s="13">
        <v>1165826.0</v>
      </c>
      <c r="B395" s="13" t="s">
        <v>2842</v>
      </c>
      <c r="C395" s="12">
        <v>44.53</v>
      </c>
      <c r="D395" s="11"/>
      <c r="E395" s="11"/>
      <c r="F395" s="11"/>
    </row>
    <row r="396" ht="15.75" customHeight="1">
      <c r="A396" s="13">
        <v>1165822.0</v>
      </c>
      <c r="B396" s="13" t="s">
        <v>2843</v>
      </c>
      <c r="C396" s="12">
        <v>41.08</v>
      </c>
      <c r="D396" s="11"/>
      <c r="E396" s="11"/>
      <c r="F396" s="11"/>
    </row>
    <row r="397" ht="15.75" customHeight="1">
      <c r="A397" s="13">
        <v>1165831.0</v>
      </c>
      <c r="B397" s="13" t="s">
        <v>2844</v>
      </c>
      <c r="C397" s="12">
        <v>41.08</v>
      </c>
      <c r="D397" s="11"/>
      <c r="E397" s="11"/>
      <c r="F397" s="11"/>
    </row>
    <row r="398" ht="15.75" customHeight="1">
      <c r="A398" s="13">
        <v>1165838.0</v>
      </c>
      <c r="B398" s="13" t="s">
        <v>2845</v>
      </c>
      <c r="C398" s="12">
        <v>41.08</v>
      </c>
      <c r="D398" s="11"/>
      <c r="E398" s="11"/>
      <c r="F398" s="11"/>
    </row>
    <row r="399" ht="15.75" customHeight="1">
      <c r="A399" s="13">
        <v>1165855.0</v>
      </c>
      <c r="B399" s="13" t="s">
        <v>2846</v>
      </c>
      <c r="C399" s="12">
        <v>3116.89</v>
      </c>
      <c r="D399" s="11"/>
      <c r="E399" s="11"/>
      <c r="F399" s="11"/>
    </row>
    <row r="400" ht="15.75" customHeight="1">
      <c r="A400" s="13">
        <v>1165856.0</v>
      </c>
      <c r="B400" s="13" t="s">
        <v>2847</v>
      </c>
      <c r="C400" s="12">
        <v>3116.89</v>
      </c>
      <c r="D400" s="11"/>
      <c r="E400" s="11"/>
      <c r="F400" s="11"/>
    </row>
    <row r="401" ht="15.75" customHeight="1">
      <c r="A401" s="13">
        <v>1165869.0</v>
      </c>
      <c r="B401" s="13" t="s">
        <v>2848</v>
      </c>
      <c r="C401" s="12">
        <v>41.08</v>
      </c>
      <c r="D401" s="11"/>
      <c r="E401" s="11"/>
      <c r="F401" s="11"/>
    </row>
    <row r="402" ht="15.75" customHeight="1">
      <c r="A402" s="13">
        <v>1165875.0</v>
      </c>
      <c r="B402" s="13" t="s">
        <v>2849</v>
      </c>
      <c r="C402" s="12">
        <v>41.08</v>
      </c>
      <c r="D402" s="11"/>
      <c r="E402" s="11"/>
      <c r="F402" s="11"/>
    </row>
    <row r="403" ht="15.75" customHeight="1">
      <c r="A403" s="13">
        <v>1165883.0</v>
      </c>
      <c r="B403" s="13" t="s">
        <v>2850</v>
      </c>
      <c r="C403" s="12">
        <v>41.08</v>
      </c>
      <c r="D403" s="11"/>
      <c r="E403" s="11"/>
      <c r="F403" s="11"/>
    </row>
    <row r="404" ht="15.75" customHeight="1">
      <c r="A404" s="13">
        <v>1165888.0</v>
      </c>
      <c r="B404" s="13" t="s">
        <v>2851</v>
      </c>
      <c r="C404" s="12">
        <v>41.08</v>
      </c>
      <c r="D404" s="11"/>
      <c r="E404" s="11"/>
      <c r="F404" s="11"/>
    </row>
    <row r="405" ht="15.75" customHeight="1">
      <c r="A405" s="13">
        <v>1163100.0</v>
      </c>
      <c r="B405" s="13" t="s">
        <v>2852</v>
      </c>
      <c r="C405" s="12">
        <v>2785.97</v>
      </c>
      <c r="D405" s="11"/>
      <c r="E405" s="11"/>
      <c r="F405" s="11"/>
    </row>
    <row r="406" ht="15.75" customHeight="1">
      <c r="A406" s="13">
        <v>1166110.0</v>
      </c>
      <c r="B406" s="13" t="s">
        <v>2853</v>
      </c>
      <c r="C406" s="12">
        <v>804.3</v>
      </c>
      <c r="D406" s="11"/>
      <c r="E406" s="11"/>
      <c r="F406" s="11"/>
    </row>
    <row r="407" ht="15.75" customHeight="1">
      <c r="A407" s="13">
        <v>1165483.0</v>
      </c>
      <c r="B407" s="13" t="s">
        <v>2854</v>
      </c>
      <c r="C407" s="12">
        <v>103.3</v>
      </c>
      <c r="D407" s="11"/>
      <c r="E407" s="11"/>
      <c r="F407" s="11"/>
    </row>
    <row r="408" ht="15.75" customHeight="1">
      <c r="A408" s="13">
        <v>1166035.0</v>
      </c>
      <c r="B408" s="13" t="s">
        <v>2855</v>
      </c>
      <c r="C408" s="12">
        <v>4419.67</v>
      </c>
      <c r="D408" s="11"/>
      <c r="E408" s="11"/>
      <c r="F408" s="11"/>
    </row>
    <row r="409" ht="15.75" customHeight="1">
      <c r="A409" s="13">
        <v>1168984.0</v>
      </c>
      <c r="B409" s="13" t="s">
        <v>2856</v>
      </c>
      <c r="C409" s="12">
        <v>125.9</v>
      </c>
      <c r="D409" s="11"/>
      <c r="E409" s="11"/>
      <c r="F409" s="11"/>
    </row>
    <row r="410" ht="15.75" customHeight="1">
      <c r="A410" s="13">
        <v>1166000.0</v>
      </c>
      <c r="B410" s="13" t="s">
        <v>2857</v>
      </c>
      <c r="C410" s="12">
        <v>4419.67</v>
      </c>
      <c r="D410" s="11"/>
      <c r="E410" s="11"/>
      <c r="F410" s="11"/>
    </row>
    <row r="411" ht="15.75" customHeight="1">
      <c r="A411" s="13">
        <v>1168933.0</v>
      </c>
      <c r="B411" s="13" t="s">
        <v>2858</v>
      </c>
      <c r="C411" s="12">
        <v>125.9</v>
      </c>
      <c r="D411" s="11"/>
      <c r="E411" s="11"/>
      <c r="F411" s="11"/>
    </row>
    <row r="412" ht="15.75" customHeight="1">
      <c r="A412" s="13">
        <v>1166033.0</v>
      </c>
      <c r="B412" s="13" t="s">
        <v>2859</v>
      </c>
      <c r="C412" s="12">
        <v>4419.67</v>
      </c>
      <c r="D412" s="11"/>
      <c r="E412" s="11"/>
      <c r="F412" s="11"/>
    </row>
    <row r="413" ht="15.75" customHeight="1">
      <c r="A413" s="13">
        <v>1166042.0</v>
      </c>
      <c r="B413" s="13" t="s">
        <v>2860</v>
      </c>
      <c r="C413" s="12">
        <v>4419.67</v>
      </c>
      <c r="D413" s="11"/>
      <c r="E413" s="11"/>
      <c r="F413" s="11"/>
    </row>
    <row r="414" ht="15.75" customHeight="1">
      <c r="A414" s="13">
        <v>1166031.0</v>
      </c>
      <c r="B414" s="13" t="s">
        <v>2861</v>
      </c>
      <c r="C414" s="12">
        <v>4419.67</v>
      </c>
      <c r="D414" s="11"/>
      <c r="E414" s="11"/>
      <c r="F414" s="11"/>
    </row>
    <row r="415" ht="15.75" customHeight="1">
      <c r="A415" s="13">
        <v>1166032.0</v>
      </c>
      <c r="B415" s="13" t="s">
        <v>2862</v>
      </c>
      <c r="C415" s="12">
        <v>4419.67</v>
      </c>
      <c r="D415" s="11"/>
      <c r="E415" s="11"/>
      <c r="F415" s="11"/>
    </row>
    <row r="416" ht="15.75" customHeight="1">
      <c r="A416" s="13">
        <v>1166064.0</v>
      </c>
      <c r="B416" s="13" t="s">
        <v>2863</v>
      </c>
      <c r="C416" s="12">
        <v>4419.67</v>
      </c>
      <c r="D416" s="11"/>
      <c r="E416" s="11"/>
      <c r="F416" s="11"/>
    </row>
    <row r="417" ht="15.75" customHeight="1">
      <c r="A417" s="13">
        <v>1166072.0</v>
      </c>
      <c r="B417" s="13" t="s">
        <v>2864</v>
      </c>
      <c r="C417" s="12">
        <v>4419.67</v>
      </c>
      <c r="D417" s="11"/>
      <c r="E417" s="11"/>
      <c r="F417" s="11"/>
    </row>
    <row r="418" ht="15.75" customHeight="1">
      <c r="A418" s="13">
        <v>1162849.0</v>
      </c>
      <c r="B418" s="13" t="s">
        <v>2865</v>
      </c>
      <c r="C418" s="12">
        <v>1901.36</v>
      </c>
      <c r="D418" s="11"/>
      <c r="E418" s="11"/>
      <c r="F418" s="11"/>
    </row>
    <row r="419" ht="15.75" customHeight="1">
      <c r="A419" s="13">
        <v>1162800.0</v>
      </c>
      <c r="B419" s="13" t="s">
        <v>2866</v>
      </c>
      <c r="C419" s="12">
        <v>125.08</v>
      </c>
      <c r="D419" s="11"/>
      <c r="E419" s="11"/>
      <c r="F419" s="11"/>
    </row>
    <row r="420" ht="15.75" customHeight="1">
      <c r="A420" s="13">
        <v>1168138.0</v>
      </c>
      <c r="B420" s="13" t="s">
        <v>2867</v>
      </c>
      <c r="C420" s="12">
        <v>450.0</v>
      </c>
      <c r="D420" s="11"/>
      <c r="E420" s="11"/>
      <c r="F420" s="11"/>
    </row>
    <row r="421" ht="15.75" customHeight="1">
      <c r="A421" s="13">
        <v>1160241.0</v>
      </c>
      <c r="B421" s="13" t="s">
        <v>2868</v>
      </c>
      <c r="C421" s="12">
        <v>1971.48</v>
      </c>
      <c r="D421" s="11"/>
      <c r="E421" s="11"/>
      <c r="F421" s="11"/>
    </row>
    <row r="422" ht="15.75" customHeight="1">
      <c r="A422" s="13">
        <v>1166116.0</v>
      </c>
      <c r="B422" s="13" t="s">
        <v>2869</v>
      </c>
      <c r="C422" s="12">
        <v>648.31</v>
      </c>
      <c r="D422" s="11"/>
      <c r="E422" s="11"/>
      <c r="F422" s="11"/>
    </row>
    <row r="423" ht="15.75" customHeight="1">
      <c r="A423" s="13">
        <v>1163730.0</v>
      </c>
      <c r="B423" s="13" t="s">
        <v>2870</v>
      </c>
      <c r="C423" s="12">
        <v>1461.09</v>
      </c>
      <c r="D423" s="11"/>
      <c r="E423" s="11"/>
      <c r="F423" s="11"/>
    </row>
    <row r="424" ht="15.75" customHeight="1">
      <c r="A424" s="13">
        <v>1166200.0</v>
      </c>
      <c r="B424" s="13" t="s">
        <v>2871</v>
      </c>
      <c r="C424" s="12">
        <v>7.06</v>
      </c>
      <c r="D424" s="11"/>
      <c r="E424" s="11"/>
      <c r="F424" s="11"/>
    </row>
    <row r="425" ht="15.75" customHeight="1">
      <c r="A425" s="13">
        <v>1161200.0</v>
      </c>
      <c r="B425" s="13" t="s">
        <v>2872</v>
      </c>
      <c r="C425" s="12">
        <v>4530.66</v>
      </c>
      <c r="D425" s="11"/>
      <c r="E425" s="11"/>
      <c r="F425" s="11"/>
    </row>
    <row r="426" ht="15.75" customHeight="1">
      <c r="A426" s="13">
        <v>1166600.0</v>
      </c>
      <c r="B426" s="13" t="s">
        <v>2873</v>
      </c>
      <c r="C426" s="12">
        <v>7.06</v>
      </c>
      <c r="D426" s="11"/>
      <c r="E426" s="11"/>
      <c r="F426" s="11"/>
    </row>
    <row r="427" ht="15.75" customHeight="1">
      <c r="A427" s="13">
        <v>1166945.0</v>
      </c>
      <c r="B427" s="13" t="s">
        <v>2874</v>
      </c>
      <c r="C427" s="12">
        <v>614.5</v>
      </c>
      <c r="D427" s="11"/>
      <c r="E427" s="11"/>
      <c r="F427" s="11"/>
    </row>
    <row r="428" ht="15.75" customHeight="1">
      <c r="A428" s="13">
        <v>1161240.0</v>
      </c>
      <c r="B428" s="13" t="s">
        <v>2875</v>
      </c>
      <c r="C428" s="12">
        <v>802.65</v>
      </c>
      <c r="D428" s="11"/>
      <c r="E428" s="11"/>
      <c r="F428" s="11"/>
    </row>
    <row r="429" ht="15.75" customHeight="1">
      <c r="A429" s="13">
        <v>1166403.0</v>
      </c>
      <c r="B429" s="13" t="s">
        <v>2876</v>
      </c>
      <c r="C429" s="12">
        <v>1087.63</v>
      </c>
      <c r="D429" s="11"/>
      <c r="E429" s="11"/>
      <c r="F429" s="11"/>
    </row>
    <row r="430" ht="15.75" customHeight="1">
      <c r="A430" s="13">
        <v>1163810.0</v>
      </c>
      <c r="B430" s="13" t="s">
        <v>2877</v>
      </c>
      <c r="C430" s="12">
        <v>1379.94</v>
      </c>
      <c r="D430" s="11"/>
      <c r="E430" s="11"/>
      <c r="F430" s="11"/>
    </row>
    <row r="431" ht="15.75" customHeight="1">
      <c r="A431" s="13">
        <v>1163800.0</v>
      </c>
      <c r="B431" s="13" t="s">
        <v>2878</v>
      </c>
      <c r="C431" s="12">
        <v>3302.34</v>
      </c>
      <c r="D431" s="11"/>
      <c r="E431" s="11"/>
      <c r="F431" s="11"/>
    </row>
    <row r="432" ht="15.75" customHeight="1">
      <c r="A432" s="13">
        <v>1166450.0</v>
      </c>
      <c r="B432" s="13" t="s">
        <v>2879</v>
      </c>
      <c r="C432" s="12">
        <v>2725.07</v>
      </c>
      <c r="D432" s="11"/>
      <c r="E432" s="11"/>
      <c r="F432" s="11"/>
    </row>
    <row r="433" ht="15.75" customHeight="1">
      <c r="A433" s="13">
        <v>1166452.0</v>
      </c>
      <c r="B433" s="13" t="s">
        <v>2880</v>
      </c>
      <c r="C433" s="12">
        <v>2216.84</v>
      </c>
      <c r="D433" s="11"/>
      <c r="E433" s="11"/>
      <c r="F433" s="11"/>
    </row>
    <row r="434" ht="15.75" customHeight="1">
      <c r="A434" s="13">
        <v>1166434.0</v>
      </c>
      <c r="B434" s="13" t="s">
        <v>2881</v>
      </c>
      <c r="C434" s="12">
        <v>2216.84</v>
      </c>
      <c r="D434" s="11"/>
      <c r="E434" s="11"/>
      <c r="F434" s="11"/>
    </row>
    <row r="435" ht="15.75" customHeight="1">
      <c r="A435" s="13">
        <v>1166432.0</v>
      </c>
      <c r="B435" s="13" t="s">
        <v>2882</v>
      </c>
      <c r="C435" s="12">
        <v>2063.24</v>
      </c>
      <c r="D435" s="11"/>
      <c r="E435" s="11"/>
      <c r="F435" s="11"/>
    </row>
    <row r="436" ht="15.75" customHeight="1">
      <c r="A436" s="13">
        <v>1166406.0</v>
      </c>
      <c r="B436" s="13" t="s">
        <v>2883</v>
      </c>
      <c r="C436" s="12">
        <v>2625.76</v>
      </c>
      <c r="D436" s="11"/>
      <c r="E436" s="11"/>
      <c r="F436" s="11"/>
    </row>
    <row r="437" ht="15.75" customHeight="1">
      <c r="A437" s="13">
        <v>1166400.0</v>
      </c>
      <c r="B437" s="13" t="s">
        <v>2884</v>
      </c>
      <c r="C437" s="12">
        <v>2186.29</v>
      </c>
      <c r="D437" s="11"/>
      <c r="E437" s="11"/>
      <c r="F437" s="11"/>
    </row>
    <row r="438" ht="15.75" customHeight="1">
      <c r="A438" s="13">
        <v>1163899.0</v>
      </c>
      <c r="B438" s="13" t="s">
        <v>2885</v>
      </c>
      <c r="C438" s="12">
        <v>1169.37</v>
      </c>
      <c r="D438" s="11"/>
      <c r="E438" s="11"/>
      <c r="F438" s="11"/>
    </row>
    <row r="439" ht="15.75" customHeight="1">
      <c r="A439" s="13">
        <v>1168069.0</v>
      </c>
      <c r="B439" s="13" t="s">
        <v>2886</v>
      </c>
      <c r="C439" s="12">
        <v>1501.06</v>
      </c>
      <c r="D439" s="11"/>
      <c r="E439" s="11"/>
      <c r="F439" s="11"/>
    </row>
    <row r="440" ht="15.75" customHeight="1">
      <c r="A440" s="13">
        <v>1164670.0</v>
      </c>
      <c r="B440" s="13" t="s">
        <v>2887</v>
      </c>
      <c r="C440" s="12">
        <v>1957.27</v>
      </c>
      <c r="D440" s="11"/>
      <c r="E440" s="11"/>
      <c r="F440" s="11"/>
    </row>
    <row r="441" ht="15.75" customHeight="1">
      <c r="A441" s="13">
        <v>1164610.0</v>
      </c>
      <c r="B441" s="13" t="s">
        <v>2888</v>
      </c>
      <c r="C441" s="12">
        <v>3578.89</v>
      </c>
      <c r="D441" s="11"/>
      <c r="E441" s="11"/>
      <c r="F441" s="11"/>
    </row>
    <row r="442" ht="15.75" customHeight="1">
      <c r="A442" s="13">
        <v>1164615.0</v>
      </c>
      <c r="B442" s="13" t="s">
        <v>2889</v>
      </c>
      <c r="C442" s="12">
        <v>850.02</v>
      </c>
      <c r="D442" s="11"/>
      <c r="E442" s="11"/>
      <c r="F442" s="11"/>
    </row>
    <row r="443" ht="15.75" customHeight="1">
      <c r="A443" s="13">
        <v>1164601.0</v>
      </c>
      <c r="B443" s="13" t="s">
        <v>2890</v>
      </c>
      <c r="C443" s="12">
        <v>3399.95</v>
      </c>
      <c r="D443" s="11"/>
      <c r="E443" s="11"/>
      <c r="F443" s="11"/>
    </row>
    <row r="444" ht="15.75" customHeight="1">
      <c r="A444" s="13">
        <v>1160250.0</v>
      </c>
      <c r="B444" s="13" t="s">
        <v>2891</v>
      </c>
      <c r="C444" s="12">
        <v>1224.84</v>
      </c>
      <c r="D444" s="11"/>
      <c r="E444" s="11"/>
      <c r="F444" s="11"/>
    </row>
    <row r="445" ht="15.75" customHeight="1">
      <c r="A445" s="13">
        <v>1160251.0</v>
      </c>
      <c r="B445" s="13" t="s">
        <v>2892</v>
      </c>
      <c r="C445" s="12">
        <v>1224.84</v>
      </c>
      <c r="D445" s="11"/>
      <c r="E445" s="11"/>
      <c r="F445" s="11"/>
    </row>
    <row r="446" ht="15.75" customHeight="1">
      <c r="A446" s="13">
        <v>1168766.0</v>
      </c>
      <c r="B446" s="13" t="s">
        <v>2893</v>
      </c>
      <c r="C446" s="12">
        <v>364.54</v>
      </c>
      <c r="D446" s="11"/>
      <c r="E446" s="11"/>
      <c r="F446" s="11"/>
    </row>
    <row r="447" ht="15.75" customHeight="1">
      <c r="A447" s="13">
        <v>1168700.0</v>
      </c>
      <c r="B447" s="13" t="s">
        <v>2894</v>
      </c>
      <c r="C447" s="12">
        <v>364.54</v>
      </c>
      <c r="D447" s="11"/>
      <c r="E447" s="11"/>
      <c r="F447" s="11"/>
    </row>
    <row r="448" ht="15.75" customHeight="1">
      <c r="A448" s="13">
        <v>1168737.0</v>
      </c>
      <c r="B448" s="13" t="s">
        <v>2895</v>
      </c>
      <c r="C448" s="12">
        <v>4374.53</v>
      </c>
      <c r="D448" s="11"/>
      <c r="E448" s="11"/>
      <c r="F448" s="11"/>
    </row>
    <row r="449" ht="15.75" customHeight="1">
      <c r="A449" s="13">
        <v>1161296.0</v>
      </c>
      <c r="B449" s="13" t="s">
        <v>2896</v>
      </c>
      <c r="C449" s="12">
        <v>2214.76</v>
      </c>
      <c r="D449" s="11"/>
      <c r="E449" s="11"/>
      <c r="F449" s="11"/>
    </row>
    <row r="450" ht="15.75" customHeight="1">
      <c r="A450" s="13">
        <v>1166501.0</v>
      </c>
      <c r="B450" s="13" t="s">
        <v>2897</v>
      </c>
      <c r="C450" s="12">
        <v>2408.75</v>
      </c>
      <c r="D450" s="11"/>
      <c r="E450" s="11"/>
      <c r="F450" s="11"/>
    </row>
    <row r="451" ht="15.75" customHeight="1">
      <c r="A451" s="13">
        <v>1166596.0</v>
      </c>
      <c r="B451" s="13" t="s">
        <v>2898</v>
      </c>
      <c r="C451" s="12">
        <v>14.65</v>
      </c>
      <c r="D451" s="11"/>
      <c r="E451" s="11"/>
      <c r="F451" s="11"/>
    </row>
    <row r="452" ht="15.75" customHeight="1">
      <c r="A452" s="13">
        <v>1163015.0</v>
      </c>
      <c r="B452" s="13" t="s">
        <v>2899</v>
      </c>
      <c r="C452" s="12">
        <v>918.37</v>
      </c>
      <c r="D452" s="11"/>
      <c r="E452" s="11"/>
      <c r="F452" s="11"/>
    </row>
    <row r="453" ht="15.75" customHeight="1">
      <c r="A453" s="13">
        <v>1163000.0</v>
      </c>
      <c r="B453" s="13" t="s">
        <v>2900</v>
      </c>
      <c r="C453" s="12">
        <v>5571.94</v>
      </c>
      <c r="D453" s="11"/>
      <c r="E453" s="11"/>
      <c r="F453" s="11"/>
    </row>
    <row r="454" ht="15.75" customHeight="1">
      <c r="A454" s="13">
        <v>1167438.0</v>
      </c>
      <c r="B454" s="13" t="s">
        <v>2901</v>
      </c>
      <c r="C454" s="12">
        <v>485.35</v>
      </c>
      <c r="D454" s="11"/>
      <c r="E454" s="11"/>
      <c r="F454" s="11"/>
    </row>
    <row r="455" ht="15.75" customHeight="1">
      <c r="A455" s="13">
        <v>1167437.0</v>
      </c>
      <c r="B455" s="13" t="s">
        <v>2902</v>
      </c>
      <c r="C455" s="12">
        <v>509.27</v>
      </c>
      <c r="D455" s="11"/>
      <c r="E455" s="11"/>
      <c r="F455" s="11"/>
    </row>
    <row r="456" ht="15.75" customHeight="1">
      <c r="A456" s="13">
        <v>1167499.0</v>
      </c>
      <c r="B456" s="13" t="s">
        <v>2903</v>
      </c>
      <c r="C456" s="12">
        <v>485.35</v>
      </c>
      <c r="D456" s="11"/>
      <c r="E456" s="11"/>
      <c r="F456" s="11"/>
    </row>
    <row r="457" ht="15.75" customHeight="1">
      <c r="A457" s="13">
        <v>1167463.0</v>
      </c>
      <c r="B457" s="13" t="s">
        <v>2904</v>
      </c>
      <c r="C457" s="12">
        <v>496.38</v>
      </c>
      <c r="D457" s="11"/>
      <c r="E457" s="11"/>
      <c r="F457" s="11"/>
    </row>
    <row r="458" ht="15.75" customHeight="1">
      <c r="A458" s="13">
        <v>1167483.0</v>
      </c>
      <c r="B458" s="13" t="s">
        <v>2905</v>
      </c>
      <c r="C458" s="12">
        <v>496.38</v>
      </c>
      <c r="D458" s="11"/>
      <c r="E458" s="11"/>
      <c r="F458" s="11"/>
    </row>
    <row r="459" ht="15.75" customHeight="1">
      <c r="A459" s="13">
        <v>1164077.0</v>
      </c>
      <c r="B459" s="13" t="s">
        <v>2906</v>
      </c>
      <c r="C459" s="12">
        <v>2111.1</v>
      </c>
      <c r="D459" s="11"/>
      <c r="E459" s="11"/>
      <c r="F459" s="11"/>
    </row>
    <row r="460" ht="15.75" customHeight="1">
      <c r="A460" s="13">
        <v>1163901.0</v>
      </c>
      <c r="B460" s="13" t="s">
        <v>2907</v>
      </c>
      <c r="C460" s="12">
        <v>3226.83</v>
      </c>
      <c r="D460" s="11"/>
      <c r="E460" s="11"/>
      <c r="F460" s="11"/>
    </row>
    <row r="461" ht="15.75" customHeight="1">
      <c r="A461" s="13">
        <v>1163827.0</v>
      </c>
      <c r="B461" s="13" t="s">
        <v>2908</v>
      </c>
      <c r="C461" s="12">
        <v>3499.33</v>
      </c>
      <c r="D461" s="11"/>
      <c r="E461" s="11"/>
      <c r="F461" s="11"/>
    </row>
    <row r="462" ht="15.75" customHeight="1">
      <c r="A462" s="13">
        <v>1163900.0</v>
      </c>
      <c r="B462" s="13" t="s">
        <v>2909</v>
      </c>
      <c r="C462" s="12">
        <v>4121.22</v>
      </c>
      <c r="D462" s="11"/>
      <c r="E462" s="11"/>
      <c r="F462" s="11"/>
    </row>
    <row r="463" ht="15.75" customHeight="1">
      <c r="A463" s="13">
        <v>1167900.0</v>
      </c>
      <c r="B463" s="13" t="s">
        <v>2910</v>
      </c>
      <c r="C463" s="12">
        <v>46.71</v>
      </c>
      <c r="D463" s="11"/>
      <c r="E463" s="11"/>
      <c r="F463" s="11"/>
    </row>
    <row r="464" ht="15.75" customHeight="1">
      <c r="A464" s="13">
        <v>1164164.0</v>
      </c>
      <c r="B464" s="13" t="s">
        <v>2911</v>
      </c>
      <c r="C464" s="12">
        <v>3226.83</v>
      </c>
      <c r="D464" s="11"/>
      <c r="E464" s="11"/>
      <c r="F464" s="11"/>
    </row>
    <row r="465" ht="15.75" customHeight="1">
      <c r="A465" s="13">
        <v>1163363.0</v>
      </c>
      <c r="B465" s="13" t="s">
        <v>2912</v>
      </c>
      <c r="C465" s="12">
        <v>2348.15</v>
      </c>
      <c r="D465" s="11"/>
      <c r="E465" s="11"/>
      <c r="F465" s="11"/>
    </row>
    <row r="466" ht="15.75" customHeight="1">
      <c r="A466" s="13">
        <v>1163325.0</v>
      </c>
      <c r="B466" s="13" t="s">
        <v>2913</v>
      </c>
      <c r="C466" s="12">
        <v>2348.15</v>
      </c>
      <c r="D466" s="11"/>
      <c r="E466" s="11"/>
      <c r="F466" s="11"/>
    </row>
    <row r="467" ht="15.75" customHeight="1">
      <c r="A467" s="13">
        <v>1163224.0</v>
      </c>
      <c r="B467" s="13" t="s">
        <v>2914</v>
      </c>
      <c r="C467" s="12">
        <v>7.73</v>
      </c>
      <c r="D467" s="11"/>
      <c r="E467" s="11"/>
      <c r="F467" s="11"/>
    </row>
    <row r="468" ht="15.75" customHeight="1">
      <c r="A468" s="13">
        <v>1163253.0</v>
      </c>
      <c r="B468" s="13" t="s">
        <v>2915</v>
      </c>
      <c r="C468" s="12">
        <v>6.95</v>
      </c>
      <c r="D468" s="11"/>
      <c r="E468" s="11"/>
      <c r="F468" s="11"/>
    </row>
    <row r="469" ht="15.75" customHeight="1">
      <c r="A469" s="13">
        <v>1161037.0</v>
      </c>
      <c r="B469" s="13" t="s">
        <v>2916</v>
      </c>
      <c r="C469" s="12">
        <v>3791.35</v>
      </c>
      <c r="D469" s="11"/>
      <c r="E469" s="11"/>
      <c r="F469" s="11"/>
    </row>
    <row r="470" ht="15.75" customHeight="1">
      <c r="A470" s="13">
        <v>1161070.0</v>
      </c>
      <c r="B470" s="13" t="s">
        <v>2917</v>
      </c>
      <c r="C470" s="12">
        <v>3791.35</v>
      </c>
      <c r="D470" s="11"/>
      <c r="E470" s="11"/>
      <c r="F470" s="11"/>
    </row>
    <row r="471" ht="15.75" customHeight="1">
      <c r="A471" s="13">
        <v>1161083.0</v>
      </c>
      <c r="B471" s="13" t="s">
        <v>2918</v>
      </c>
      <c r="C471" s="12">
        <v>3791.35</v>
      </c>
      <c r="D471" s="11"/>
      <c r="E471" s="11"/>
      <c r="F471" s="11"/>
    </row>
    <row r="472" ht="15.75" customHeight="1">
      <c r="A472" s="13">
        <v>1168500.0</v>
      </c>
      <c r="B472" s="13" t="s">
        <v>2919</v>
      </c>
      <c r="C472" s="12">
        <v>3289.35</v>
      </c>
      <c r="D472" s="11"/>
      <c r="E472" s="11"/>
      <c r="F472" s="11"/>
    </row>
    <row r="473" ht="15.75" customHeight="1">
      <c r="A473" s="13">
        <v>1165301.0</v>
      </c>
      <c r="B473" s="13" t="s">
        <v>2920</v>
      </c>
      <c r="C473" s="12">
        <v>1000.84</v>
      </c>
      <c r="D473" s="11"/>
      <c r="E473" s="11"/>
      <c r="F473" s="11"/>
    </row>
    <row r="474" ht="15.75" customHeight="1">
      <c r="A474" s="13">
        <v>1165300.0</v>
      </c>
      <c r="B474" s="13" t="s">
        <v>2921</v>
      </c>
      <c r="C474" s="12">
        <v>4363.87</v>
      </c>
      <c r="D474" s="11"/>
      <c r="E474" s="11"/>
      <c r="F474" s="11"/>
    </row>
    <row r="475" ht="15.75" customHeight="1">
      <c r="A475" s="13">
        <v>1162000.0</v>
      </c>
      <c r="B475" s="13" t="s">
        <v>2922</v>
      </c>
      <c r="C475" s="12">
        <v>6045.06</v>
      </c>
      <c r="D475" s="11"/>
      <c r="E475" s="11"/>
      <c r="F475" s="11"/>
    </row>
    <row r="476" ht="15.75" customHeight="1">
      <c r="A476" s="13">
        <v>1162100.0</v>
      </c>
      <c r="B476" s="13" t="s">
        <v>2923</v>
      </c>
      <c r="C476" s="12">
        <v>3088.85</v>
      </c>
      <c r="D476" s="11"/>
      <c r="E476" s="11"/>
      <c r="F476" s="11"/>
    </row>
    <row r="477" ht="15.75" customHeight="1">
      <c r="A477" s="13">
        <v>1161837.0</v>
      </c>
      <c r="B477" s="13" t="s">
        <v>2924</v>
      </c>
      <c r="C477" s="12">
        <v>4189.73</v>
      </c>
      <c r="D477" s="11"/>
      <c r="E477" s="11"/>
      <c r="F477" s="11"/>
    </row>
    <row r="478" ht="15.75" customHeight="1">
      <c r="A478" s="13">
        <v>1164710.0</v>
      </c>
      <c r="B478" s="13" t="s">
        <v>2925</v>
      </c>
      <c r="C478" s="12">
        <v>224.29</v>
      </c>
      <c r="D478" s="11"/>
      <c r="E478" s="11"/>
      <c r="F478" s="11"/>
    </row>
    <row r="479" ht="15.75" customHeight="1">
      <c r="A479" s="13">
        <v>1164700.0</v>
      </c>
      <c r="B479" s="13" t="s">
        <v>2926</v>
      </c>
      <c r="C479" s="12">
        <v>537.55</v>
      </c>
      <c r="D479" s="11"/>
      <c r="E479" s="11"/>
      <c r="F479" s="11"/>
    </row>
    <row r="480" ht="15.75" customHeight="1">
      <c r="A480" s="13">
        <v>1164627.0</v>
      </c>
      <c r="B480" s="13" t="s">
        <v>2927</v>
      </c>
      <c r="C480" s="12">
        <v>2163.96</v>
      </c>
      <c r="D480" s="11"/>
      <c r="E480" s="11"/>
      <c r="F480" s="11"/>
    </row>
    <row r="481" ht="15.75" customHeight="1">
      <c r="A481" s="13">
        <v>1164639.0</v>
      </c>
      <c r="B481" s="13" t="s">
        <v>2928</v>
      </c>
      <c r="C481" s="12">
        <v>2163.96</v>
      </c>
      <c r="D481" s="11"/>
      <c r="E481" s="11"/>
      <c r="F481" s="11"/>
    </row>
    <row r="482" ht="15.75" customHeight="1">
      <c r="A482" s="13">
        <v>1164605.0</v>
      </c>
      <c r="B482" s="13" t="s">
        <v>2929</v>
      </c>
      <c r="C482" s="12">
        <v>2994.87</v>
      </c>
      <c r="D482" s="11"/>
      <c r="E482" s="11"/>
      <c r="F482" s="11"/>
    </row>
    <row r="483" ht="15.75" customHeight="1">
      <c r="A483" s="13">
        <v>1164626.0</v>
      </c>
      <c r="B483" s="13" t="s">
        <v>2930</v>
      </c>
      <c r="C483" s="12">
        <v>45.04</v>
      </c>
      <c r="D483" s="11"/>
      <c r="E483" s="11"/>
      <c r="F483" s="11"/>
    </row>
    <row r="484" ht="15.75" customHeight="1">
      <c r="A484" s="13">
        <v>1164638.0</v>
      </c>
      <c r="B484" s="13" t="s">
        <v>2931</v>
      </c>
      <c r="C484" s="12">
        <v>45.04</v>
      </c>
      <c r="D484" s="11"/>
      <c r="E484" s="11"/>
      <c r="F484" s="11"/>
    </row>
    <row r="485" ht="15.75" customHeight="1">
      <c r="A485" s="13">
        <v>1164672.0</v>
      </c>
      <c r="B485" s="13" t="s">
        <v>2932</v>
      </c>
      <c r="C485" s="12">
        <v>2994.87</v>
      </c>
      <c r="D485" s="11"/>
      <c r="E485" s="11"/>
      <c r="F485" s="11"/>
    </row>
    <row r="486" ht="15.75" customHeight="1">
      <c r="A486" s="13">
        <v>1164683.0</v>
      </c>
      <c r="B486" s="13" t="s">
        <v>2933</v>
      </c>
      <c r="C486" s="12">
        <v>42.78</v>
      </c>
      <c r="D486" s="11"/>
      <c r="E486" s="11"/>
      <c r="F486" s="11"/>
    </row>
    <row r="487" ht="15.75" customHeight="1">
      <c r="A487" s="13">
        <v>1160277.0</v>
      </c>
      <c r="B487" s="13" t="s">
        <v>2934</v>
      </c>
      <c r="C487" s="12">
        <v>2127.86</v>
      </c>
      <c r="D487" s="11"/>
      <c r="E487" s="11"/>
      <c r="F487" s="11"/>
    </row>
    <row r="488" ht="15.75" customHeight="1">
      <c r="A488" s="13">
        <v>1160223.0</v>
      </c>
      <c r="B488" s="13" t="s">
        <v>2935</v>
      </c>
      <c r="C488" s="12">
        <v>2127.86</v>
      </c>
      <c r="D488" s="11"/>
      <c r="E488" s="11"/>
      <c r="F488" s="11"/>
    </row>
    <row r="489" ht="15.75" customHeight="1">
      <c r="A489" s="13">
        <v>1160232.0</v>
      </c>
      <c r="B489" s="13" t="s">
        <v>2936</v>
      </c>
      <c r="C489" s="12">
        <v>2127.86</v>
      </c>
      <c r="D489" s="11"/>
      <c r="E489" s="11"/>
      <c r="F489" s="11"/>
    </row>
    <row r="490" ht="15.75" customHeight="1">
      <c r="A490" s="13">
        <v>1160264.0</v>
      </c>
      <c r="B490" s="13" t="s">
        <v>2937</v>
      </c>
      <c r="C490" s="12">
        <v>2127.86</v>
      </c>
      <c r="D490" s="11"/>
      <c r="E490" s="11"/>
      <c r="F490" s="11"/>
    </row>
    <row r="491" ht="15.75" customHeight="1">
      <c r="A491" s="13">
        <v>1162200.0</v>
      </c>
      <c r="B491" s="13" t="s">
        <v>2938</v>
      </c>
      <c r="C491" s="12">
        <v>2024.27</v>
      </c>
      <c r="D491" s="11"/>
      <c r="E491" s="11"/>
      <c r="F491" s="11"/>
    </row>
    <row r="492" ht="15.75" customHeight="1">
      <c r="A492" s="13">
        <v>1242818.0</v>
      </c>
      <c r="B492" s="13" t="s">
        <v>2939</v>
      </c>
      <c r="C492" s="12">
        <v>11056.2</v>
      </c>
      <c r="D492" s="11"/>
      <c r="E492" s="11"/>
      <c r="F492" s="11"/>
    </row>
    <row r="493" ht="15.75" customHeight="1">
      <c r="A493" s="13">
        <v>1242893.0</v>
      </c>
      <c r="B493" s="13" t="s">
        <v>2940</v>
      </c>
      <c r="C493" s="12">
        <v>7691.27</v>
      </c>
      <c r="D493" s="11"/>
      <c r="E493" s="11"/>
      <c r="F493" s="11"/>
    </row>
    <row r="494" ht="15.75" customHeight="1">
      <c r="A494" s="13">
        <v>1246497.0</v>
      </c>
      <c r="B494" s="13" t="s">
        <v>2941</v>
      </c>
      <c r="C494" s="12">
        <v>1694.03</v>
      </c>
      <c r="D494" s="11"/>
      <c r="E494" s="11"/>
      <c r="F494" s="11"/>
    </row>
    <row r="495" ht="15.75" customHeight="1">
      <c r="A495" s="13">
        <v>1246496.0</v>
      </c>
      <c r="B495" s="13" t="s">
        <v>2942</v>
      </c>
      <c r="C495" s="12">
        <v>1636.29</v>
      </c>
      <c r="D495" s="11"/>
      <c r="E495" s="11"/>
      <c r="F495" s="11"/>
    </row>
    <row r="496" ht="15.75" customHeight="1">
      <c r="A496" s="13">
        <v>1162938.0</v>
      </c>
      <c r="B496" s="13" t="s">
        <v>2943</v>
      </c>
      <c r="C496" s="12">
        <v>3378.54</v>
      </c>
      <c r="D496" s="11"/>
      <c r="E496" s="11"/>
      <c r="F496" s="11"/>
    </row>
    <row r="497" ht="15.75" customHeight="1">
      <c r="A497" s="13">
        <v>1160211.0</v>
      </c>
      <c r="B497" s="13" t="s">
        <v>2944</v>
      </c>
      <c r="C497" s="12">
        <v>1942.85</v>
      </c>
      <c r="D497" s="11"/>
      <c r="E497" s="11"/>
      <c r="F497" s="11"/>
    </row>
    <row r="498" ht="15.75" customHeight="1">
      <c r="A498" s="13">
        <v>1242813.0</v>
      </c>
      <c r="B498" s="13" t="s">
        <v>2945</v>
      </c>
      <c r="C498" s="12">
        <v>13941.63</v>
      </c>
      <c r="D498" s="11"/>
      <c r="E498" s="11"/>
      <c r="F498" s="11"/>
    </row>
    <row r="499" ht="15.75" customHeight="1">
      <c r="A499" s="13">
        <v>1160246.0</v>
      </c>
      <c r="B499" s="13" t="s">
        <v>2946</v>
      </c>
      <c r="C499" s="12">
        <v>1942.85</v>
      </c>
      <c r="D499" s="11"/>
      <c r="E499" s="11"/>
      <c r="F499" s="11"/>
    </row>
    <row r="500" ht="15.75" customHeight="1">
      <c r="A500" s="13">
        <v>1160209.0</v>
      </c>
      <c r="B500" s="13" t="s">
        <v>2947</v>
      </c>
      <c r="C500" s="12">
        <v>1942.85</v>
      </c>
      <c r="D500" s="11"/>
      <c r="E500" s="11"/>
      <c r="F500" s="11"/>
    </row>
    <row r="501" ht="15.75" customHeight="1">
      <c r="A501" s="13">
        <v>1242811.0</v>
      </c>
      <c r="B501" s="13" t="s">
        <v>2948</v>
      </c>
      <c r="C501" s="12">
        <v>13508.67</v>
      </c>
      <c r="D501" s="11"/>
      <c r="E501" s="11"/>
      <c r="F501" s="11"/>
    </row>
    <row r="502" ht="15.75" customHeight="1">
      <c r="A502" s="13">
        <v>1160228.0</v>
      </c>
      <c r="B502" s="13" t="s">
        <v>2949</v>
      </c>
      <c r="C502" s="12">
        <v>2444.77</v>
      </c>
      <c r="D502" s="11"/>
      <c r="E502" s="11"/>
      <c r="F502" s="11"/>
    </row>
    <row r="503" ht="15.75" customHeight="1">
      <c r="A503" s="13">
        <v>1160229.0</v>
      </c>
      <c r="B503" s="13" t="s">
        <v>2950</v>
      </c>
      <c r="C503" s="12">
        <v>2365.9</v>
      </c>
      <c r="D503" s="11"/>
      <c r="E503" s="11"/>
      <c r="F503" s="11"/>
    </row>
    <row r="504" ht="15.75" customHeight="1">
      <c r="A504" s="13">
        <v>1242814.0</v>
      </c>
      <c r="B504" s="13" t="s">
        <v>2951</v>
      </c>
      <c r="C504" s="12">
        <v>13446.75</v>
      </c>
      <c r="D504" s="11"/>
      <c r="E504" s="11"/>
      <c r="F504" s="11"/>
    </row>
    <row r="505" ht="15.75" customHeight="1">
      <c r="A505" s="13">
        <v>1160208.0</v>
      </c>
      <c r="B505" s="13" t="s">
        <v>2952</v>
      </c>
      <c r="C505" s="12">
        <v>2007.61</v>
      </c>
      <c r="D505" s="11"/>
      <c r="E505" s="11"/>
      <c r="F505" s="11"/>
    </row>
    <row r="506" ht="15.75" customHeight="1">
      <c r="A506" s="13">
        <v>1160210.0</v>
      </c>
      <c r="B506" s="13" t="s">
        <v>2953</v>
      </c>
      <c r="C506" s="12">
        <v>1047.71</v>
      </c>
      <c r="D506" s="11"/>
      <c r="E506" s="11"/>
      <c r="F506" s="11"/>
    </row>
    <row r="507" ht="15.75" customHeight="1">
      <c r="A507" s="9" t="s">
        <v>2954</v>
      </c>
      <c r="C507" s="12"/>
      <c r="D507" s="11"/>
      <c r="E507" s="11"/>
      <c r="F507" s="11"/>
    </row>
    <row r="508" ht="15.75" customHeight="1">
      <c r="A508" s="13">
        <v>1245636.0</v>
      </c>
      <c r="B508" s="13" t="s">
        <v>2955</v>
      </c>
      <c r="C508" s="12">
        <v>1940.6</v>
      </c>
      <c r="D508" s="11"/>
      <c r="E508" s="11"/>
      <c r="F508" s="11"/>
    </row>
    <row r="509" ht="15.75" customHeight="1">
      <c r="A509" s="13">
        <v>1241500.0</v>
      </c>
      <c r="B509" s="13" t="s">
        <v>2956</v>
      </c>
      <c r="C509" s="12">
        <v>1692.73</v>
      </c>
      <c r="D509" s="11"/>
      <c r="E509" s="11"/>
      <c r="F509" s="11"/>
    </row>
    <row r="510" ht="15.75" customHeight="1">
      <c r="A510" s="13">
        <v>1246502.0</v>
      </c>
      <c r="B510" s="13" t="s">
        <v>2957</v>
      </c>
      <c r="C510" s="12">
        <v>82.82</v>
      </c>
      <c r="D510" s="11"/>
      <c r="E510" s="11"/>
      <c r="F510" s="11"/>
    </row>
    <row r="511" ht="15.75" customHeight="1">
      <c r="A511" s="13">
        <v>1243400.0</v>
      </c>
      <c r="B511" s="13" t="s">
        <v>2958</v>
      </c>
      <c r="C511" s="12">
        <v>6128.5</v>
      </c>
      <c r="D511" s="11"/>
      <c r="E511" s="11"/>
      <c r="F511" s="11"/>
    </row>
    <row r="512" ht="15.75" customHeight="1">
      <c r="A512" s="13">
        <v>1243404.0</v>
      </c>
      <c r="B512" s="13" t="s">
        <v>2959</v>
      </c>
      <c r="C512" s="12">
        <v>1652.74</v>
      </c>
      <c r="D512" s="11"/>
      <c r="E512" s="11"/>
      <c r="F512" s="11"/>
    </row>
    <row r="513" ht="15.75" customHeight="1">
      <c r="A513" s="13">
        <v>1246535.0</v>
      </c>
      <c r="B513" s="13" t="s">
        <v>2960</v>
      </c>
      <c r="C513" s="12">
        <v>774.7</v>
      </c>
      <c r="D513" s="11"/>
      <c r="E513" s="11"/>
      <c r="F513" s="11"/>
    </row>
    <row r="514" ht="15.75" customHeight="1">
      <c r="A514" s="13">
        <v>1246405.0</v>
      </c>
      <c r="B514" s="13" t="s">
        <v>2961</v>
      </c>
      <c r="C514" s="12">
        <v>1636.29</v>
      </c>
      <c r="D514" s="11"/>
      <c r="E514" s="11"/>
      <c r="F514" s="11"/>
    </row>
    <row r="515" ht="15.75" customHeight="1">
      <c r="A515" s="13">
        <v>1246411.0</v>
      </c>
      <c r="B515" s="13" t="s">
        <v>2962</v>
      </c>
      <c r="C515" s="12">
        <v>1818.73</v>
      </c>
      <c r="D515" s="11"/>
      <c r="E515" s="11"/>
      <c r="F515" s="11"/>
    </row>
    <row r="516" ht="15.75" customHeight="1">
      <c r="A516" s="13">
        <v>1246494.0</v>
      </c>
      <c r="B516" s="13" t="s">
        <v>2963</v>
      </c>
      <c r="C516" s="12">
        <v>1692.71</v>
      </c>
      <c r="D516" s="11"/>
      <c r="E516" s="11"/>
      <c r="F516" s="11"/>
    </row>
    <row r="517" ht="15.75" customHeight="1">
      <c r="A517" s="13">
        <v>1246495.0</v>
      </c>
      <c r="B517" s="13" t="s">
        <v>2964</v>
      </c>
      <c r="C517" s="12">
        <v>1692.71</v>
      </c>
      <c r="D517" s="11"/>
      <c r="E517" s="11"/>
      <c r="F517" s="11"/>
    </row>
    <row r="518" ht="15.75" customHeight="1">
      <c r="A518" s="13">
        <v>1246410.0</v>
      </c>
      <c r="B518" s="13" t="s">
        <v>2965</v>
      </c>
      <c r="C518" s="12">
        <v>75.78</v>
      </c>
      <c r="D518" s="11"/>
      <c r="E518" s="11"/>
      <c r="F518" s="11"/>
    </row>
    <row r="519" ht="15.75" customHeight="1">
      <c r="A519" s="13">
        <v>1246420.0</v>
      </c>
      <c r="B519" s="13" t="s">
        <v>2966</v>
      </c>
      <c r="C519" s="12">
        <v>88.98</v>
      </c>
      <c r="D519" s="11"/>
      <c r="E519" s="11"/>
      <c r="F519" s="11"/>
    </row>
    <row r="520" ht="15.75" customHeight="1">
      <c r="A520" s="13">
        <v>1246478.0</v>
      </c>
      <c r="B520" s="13" t="s">
        <v>2967</v>
      </c>
      <c r="C520" s="12">
        <v>88.98</v>
      </c>
      <c r="D520" s="11"/>
      <c r="E520" s="11"/>
      <c r="F520" s="11"/>
    </row>
    <row r="521" ht="15.75" customHeight="1">
      <c r="A521" s="13">
        <v>1246472.0</v>
      </c>
      <c r="B521" s="13" t="s">
        <v>2968</v>
      </c>
      <c r="C521" s="12">
        <v>70.53</v>
      </c>
      <c r="D521" s="11"/>
      <c r="E521" s="11"/>
      <c r="F521" s="11"/>
    </row>
    <row r="522" ht="15.75" customHeight="1">
      <c r="A522" s="13">
        <v>1246402.0</v>
      </c>
      <c r="B522" s="13" t="s">
        <v>2969</v>
      </c>
      <c r="C522" s="12">
        <v>88.98</v>
      </c>
      <c r="D522" s="11"/>
      <c r="E522" s="11"/>
      <c r="F522" s="11"/>
    </row>
    <row r="523" ht="15.75" customHeight="1">
      <c r="A523" s="13">
        <v>1246600.0</v>
      </c>
      <c r="B523" s="13" t="s">
        <v>2970</v>
      </c>
      <c r="C523" s="12">
        <v>1247.35</v>
      </c>
      <c r="D523" s="11"/>
      <c r="E523" s="11"/>
      <c r="F523" s="11"/>
    </row>
    <row r="524" ht="15.75" customHeight="1">
      <c r="A524" s="13">
        <v>1249243.0</v>
      </c>
      <c r="B524" s="13" t="s">
        <v>2971</v>
      </c>
      <c r="C524" s="12">
        <v>933.8</v>
      </c>
      <c r="D524" s="11"/>
      <c r="E524" s="11"/>
      <c r="F524" s="11"/>
    </row>
    <row r="525" ht="15.75" customHeight="1">
      <c r="A525" s="13">
        <v>1249245.0</v>
      </c>
      <c r="B525" s="13" t="s">
        <v>2972</v>
      </c>
      <c r="C525" s="12">
        <v>840.42</v>
      </c>
      <c r="D525" s="11"/>
      <c r="E525" s="11"/>
      <c r="F525" s="11"/>
    </row>
    <row r="526" ht="15.75" customHeight="1">
      <c r="A526" s="13">
        <v>1249224.0</v>
      </c>
      <c r="B526" s="13" t="s">
        <v>2973</v>
      </c>
      <c r="C526" s="12">
        <v>933.8</v>
      </c>
      <c r="D526" s="11"/>
      <c r="E526" s="11"/>
      <c r="F526" s="11"/>
    </row>
    <row r="527" ht="15.75" customHeight="1">
      <c r="A527" s="13">
        <v>1242199.0</v>
      </c>
      <c r="B527" s="13" t="s">
        <v>2974</v>
      </c>
      <c r="C527" s="12">
        <v>48.19</v>
      </c>
      <c r="D527" s="11"/>
      <c r="E527" s="11"/>
      <c r="F527" s="11"/>
    </row>
    <row r="528" ht="15.75" customHeight="1">
      <c r="A528" s="13">
        <v>1242400.0</v>
      </c>
      <c r="B528" s="13" t="s">
        <v>2975</v>
      </c>
      <c r="C528" s="12">
        <v>79.64</v>
      </c>
      <c r="D528" s="11"/>
      <c r="E528" s="11"/>
      <c r="F528" s="11"/>
    </row>
    <row r="529" ht="15.75" customHeight="1">
      <c r="A529" s="13">
        <v>1244738.0</v>
      </c>
      <c r="B529" s="13" t="s">
        <v>2976</v>
      </c>
      <c r="C529" s="12">
        <v>333.75</v>
      </c>
      <c r="D529" s="11"/>
      <c r="E529" s="11"/>
      <c r="F529" s="11"/>
    </row>
    <row r="530" ht="15.75" customHeight="1">
      <c r="A530" s="13">
        <v>1244562.0</v>
      </c>
      <c r="B530" s="13" t="s">
        <v>2977</v>
      </c>
      <c r="C530" s="12">
        <v>333.75</v>
      </c>
      <c r="D530" s="11"/>
      <c r="E530" s="11"/>
      <c r="F530" s="11"/>
    </row>
    <row r="531" ht="15.75" customHeight="1">
      <c r="A531" s="13">
        <v>1244572.0</v>
      </c>
      <c r="B531" s="13" t="s">
        <v>2978</v>
      </c>
      <c r="C531" s="12">
        <v>333.75</v>
      </c>
      <c r="D531" s="11"/>
      <c r="E531" s="11"/>
      <c r="F531" s="11"/>
    </row>
    <row r="532" ht="15.75" customHeight="1">
      <c r="A532" s="13">
        <v>1244788.0</v>
      </c>
      <c r="B532" s="13" t="s">
        <v>2979</v>
      </c>
      <c r="C532" s="12">
        <v>333.75</v>
      </c>
      <c r="D532" s="11"/>
      <c r="E532" s="11"/>
      <c r="F532" s="11"/>
    </row>
    <row r="533" ht="15.75" customHeight="1">
      <c r="A533" s="13">
        <v>1246601.0</v>
      </c>
      <c r="B533" s="13" t="s">
        <v>2980</v>
      </c>
      <c r="C533" s="12">
        <v>6858.77</v>
      </c>
      <c r="D533" s="11"/>
      <c r="E533" s="11"/>
      <c r="F533" s="11"/>
    </row>
    <row r="534" ht="15.75" customHeight="1">
      <c r="A534" s="13">
        <v>1246000.0</v>
      </c>
      <c r="B534" s="13" t="s">
        <v>2981</v>
      </c>
      <c r="C534" s="12">
        <v>1414.76</v>
      </c>
      <c r="D534" s="11"/>
      <c r="E534" s="11"/>
      <c r="F534" s="11"/>
    </row>
    <row r="535" ht="15.75" customHeight="1">
      <c r="A535" s="13">
        <v>1244829.0</v>
      </c>
      <c r="B535" s="13" t="s">
        <v>2982</v>
      </c>
      <c r="C535" s="12">
        <v>145.16</v>
      </c>
      <c r="D535" s="11"/>
      <c r="E535" s="11"/>
      <c r="F535" s="11"/>
    </row>
    <row r="536" ht="15.75" customHeight="1">
      <c r="A536" s="13">
        <v>1244869.0</v>
      </c>
      <c r="B536" s="13" t="s">
        <v>2983</v>
      </c>
      <c r="C536" s="12">
        <v>3483.81</v>
      </c>
      <c r="D536" s="11"/>
      <c r="E536" s="11"/>
      <c r="F536" s="11"/>
    </row>
    <row r="537" ht="15.75" customHeight="1">
      <c r="A537" s="13">
        <v>1244872.0</v>
      </c>
      <c r="B537" s="13" t="s">
        <v>2984</v>
      </c>
      <c r="C537" s="12">
        <v>145.16</v>
      </c>
      <c r="D537" s="11"/>
      <c r="E537" s="11"/>
      <c r="F537" s="11"/>
    </row>
    <row r="538" ht="15.75" customHeight="1">
      <c r="A538" s="13">
        <v>1244800.0</v>
      </c>
      <c r="B538" s="13" t="s">
        <v>2985</v>
      </c>
      <c r="C538" s="12">
        <v>145.16</v>
      </c>
      <c r="D538" s="11"/>
      <c r="E538" s="11"/>
      <c r="F538" s="11"/>
    </row>
    <row r="539" ht="15.75" customHeight="1">
      <c r="A539" s="13">
        <v>1244888.0</v>
      </c>
      <c r="B539" s="13" t="s">
        <v>2986</v>
      </c>
      <c r="C539" s="12">
        <v>3483.81</v>
      </c>
      <c r="D539" s="11"/>
      <c r="E539" s="11"/>
      <c r="F539" s="11"/>
    </row>
    <row r="540" ht="15.75" customHeight="1">
      <c r="A540" s="13">
        <v>1243200.0</v>
      </c>
      <c r="B540" s="13" t="s">
        <v>2987</v>
      </c>
      <c r="C540" s="12">
        <v>1336.8</v>
      </c>
      <c r="D540" s="11"/>
      <c r="E540" s="11"/>
      <c r="F540" s="11"/>
    </row>
    <row r="541" ht="15.75" customHeight="1">
      <c r="A541" s="13">
        <v>1247800.0</v>
      </c>
      <c r="B541" s="13" t="s">
        <v>2988</v>
      </c>
      <c r="C541" s="12">
        <v>1084.03</v>
      </c>
      <c r="D541" s="11"/>
      <c r="E541" s="11"/>
      <c r="F541" s="11"/>
    </row>
    <row r="542" ht="15.75" customHeight="1">
      <c r="A542" s="13">
        <v>1243300.0</v>
      </c>
      <c r="B542" s="13" t="s">
        <v>2989</v>
      </c>
      <c r="C542" s="12">
        <v>1225.49</v>
      </c>
      <c r="D542" s="11"/>
      <c r="E542" s="11"/>
      <c r="F542" s="11"/>
    </row>
    <row r="543" ht="15.75" customHeight="1">
      <c r="A543" s="13">
        <v>1249547.0</v>
      </c>
      <c r="B543" s="13" t="s">
        <v>2990</v>
      </c>
      <c r="C543" s="12">
        <v>1941.39</v>
      </c>
      <c r="D543" s="11"/>
      <c r="E543" s="11"/>
      <c r="F543" s="11"/>
    </row>
    <row r="544" ht="15.75" customHeight="1">
      <c r="A544" s="13">
        <v>1249546.0</v>
      </c>
      <c r="B544" s="13" t="s">
        <v>2991</v>
      </c>
      <c r="C544" s="12">
        <v>1516.07</v>
      </c>
      <c r="D544" s="11"/>
      <c r="E544" s="11"/>
      <c r="F544" s="11"/>
    </row>
    <row r="545" ht="15.75" customHeight="1">
      <c r="A545" s="13">
        <v>1249545.0</v>
      </c>
      <c r="B545" s="13" t="s">
        <v>2992</v>
      </c>
      <c r="C545" s="12">
        <v>1600.3</v>
      </c>
      <c r="D545" s="11"/>
      <c r="E545" s="11"/>
      <c r="F545" s="11"/>
    </row>
    <row r="546" ht="15.75" customHeight="1">
      <c r="A546" s="13">
        <v>1249540.0</v>
      </c>
      <c r="B546" s="13" t="s">
        <v>2993</v>
      </c>
      <c r="C546" s="12">
        <v>419.4</v>
      </c>
      <c r="D546" s="11"/>
      <c r="E546" s="11"/>
      <c r="F546" s="11"/>
    </row>
    <row r="547" ht="15.75" customHeight="1">
      <c r="A547" s="13">
        <v>1240646.0</v>
      </c>
      <c r="B547" s="13" t="s">
        <v>2994</v>
      </c>
      <c r="C547" s="12">
        <v>1941.39</v>
      </c>
      <c r="D547" s="11"/>
      <c r="E547" s="11"/>
      <c r="F547" s="11"/>
    </row>
    <row r="548" ht="15.75" customHeight="1">
      <c r="A548" s="13">
        <v>1244451.0</v>
      </c>
      <c r="B548" s="13" t="s">
        <v>2995</v>
      </c>
      <c r="C548" s="12">
        <v>2084.62</v>
      </c>
      <c r="D548" s="11"/>
      <c r="E548" s="11"/>
      <c r="F548" s="11"/>
    </row>
    <row r="549" ht="15.75" customHeight="1">
      <c r="A549" s="13">
        <v>1243440.0</v>
      </c>
      <c r="B549" s="13" t="s">
        <v>2996</v>
      </c>
      <c r="C549" s="12">
        <v>2084.62</v>
      </c>
      <c r="D549" s="11"/>
      <c r="E549" s="11"/>
      <c r="F549" s="11"/>
    </row>
    <row r="550" ht="15.75" customHeight="1">
      <c r="A550" s="13">
        <v>1241300.0</v>
      </c>
      <c r="B550" s="13" t="s">
        <v>2997</v>
      </c>
      <c r="C550" s="12">
        <v>39.98</v>
      </c>
      <c r="D550" s="11"/>
      <c r="E550" s="11"/>
      <c r="F550" s="11"/>
    </row>
    <row r="551" ht="15.75" customHeight="1">
      <c r="A551" s="13">
        <v>1241938.0</v>
      </c>
      <c r="B551" s="13" t="s">
        <v>2998</v>
      </c>
      <c r="C551" s="12">
        <v>65.13</v>
      </c>
      <c r="D551" s="11"/>
      <c r="E551" s="11"/>
      <c r="F551" s="11"/>
    </row>
    <row r="552" ht="15.75" customHeight="1">
      <c r="A552" s="13">
        <v>1241983.0</v>
      </c>
      <c r="B552" s="13" t="s">
        <v>2999</v>
      </c>
      <c r="C552" s="12">
        <v>65.13</v>
      </c>
      <c r="D552" s="11"/>
      <c r="E552" s="11"/>
      <c r="F552" s="11"/>
    </row>
    <row r="553" ht="15.75" customHeight="1">
      <c r="A553" s="13">
        <v>1240416.0</v>
      </c>
      <c r="B553" s="13" t="s">
        <v>3000</v>
      </c>
      <c r="C553" s="12">
        <v>2625.83</v>
      </c>
      <c r="D553" s="11"/>
      <c r="E553" s="11"/>
      <c r="F553" s="11"/>
    </row>
    <row r="554" ht="15.75" customHeight="1">
      <c r="A554" s="13">
        <v>1240488.0</v>
      </c>
      <c r="B554" s="13" t="s">
        <v>3001</v>
      </c>
      <c r="C554" s="12">
        <v>2103.38</v>
      </c>
      <c r="D554" s="11"/>
      <c r="E554" s="11"/>
      <c r="F554" s="11"/>
    </row>
    <row r="555" ht="15.75" customHeight="1">
      <c r="A555" s="13">
        <v>1249548.0</v>
      </c>
      <c r="B555" s="13" t="s">
        <v>3002</v>
      </c>
      <c r="C555" s="12">
        <v>1614.24</v>
      </c>
      <c r="D555" s="11"/>
      <c r="E555" s="11"/>
      <c r="F555" s="11"/>
    </row>
    <row r="556" ht="15.75" customHeight="1">
      <c r="A556" s="13">
        <v>1249550.0</v>
      </c>
      <c r="B556" s="13" t="s">
        <v>3003</v>
      </c>
      <c r="C556" s="12">
        <v>1529.28</v>
      </c>
      <c r="D556" s="11"/>
      <c r="E556" s="11"/>
      <c r="F556" s="11"/>
    </row>
    <row r="557" ht="15.75" customHeight="1">
      <c r="A557" s="13">
        <v>1241695.0</v>
      </c>
      <c r="B557" s="13" t="s">
        <v>3004</v>
      </c>
      <c r="C557" s="12">
        <v>1236.2</v>
      </c>
      <c r="D557" s="11"/>
      <c r="E557" s="11"/>
      <c r="F557" s="11"/>
    </row>
    <row r="558" ht="15.75" customHeight="1">
      <c r="A558" s="13">
        <v>1241682.0</v>
      </c>
      <c r="B558" s="13" t="s">
        <v>3005</v>
      </c>
      <c r="C558" s="12">
        <v>417.27</v>
      </c>
      <c r="D558" s="11"/>
      <c r="E558" s="11"/>
      <c r="F558" s="11"/>
    </row>
    <row r="559" ht="15.75" customHeight="1">
      <c r="A559" s="13">
        <v>1241622.0</v>
      </c>
      <c r="B559" s="13" t="s">
        <v>3006</v>
      </c>
      <c r="C559" s="12">
        <v>2249.55</v>
      </c>
      <c r="D559" s="11"/>
      <c r="E559" s="11"/>
      <c r="F559" s="11"/>
    </row>
    <row r="560" ht="15.75" customHeight="1">
      <c r="A560" s="13">
        <v>1241683.0</v>
      </c>
      <c r="B560" s="13" t="s">
        <v>3007</v>
      </c>
      <c r="C560" s="12">
        <v>2249.54</v>
      </c>
      <c r="D560" s="11"/>
      <c r="E560" s="11"/>
      <c r="F560" s="11"/>
    </row>
    <row r="561" ht="15.75" customHeight="1">
      <c r="A561" s="13">
        <v>1241605.0</v>
      </c>
      <c r="B561" s="13" t="s">
        <v>3008</v>
      </c>
      <c r="C561" s="12">
        <v>2249.54</v>
      </c>
      <c r="D561" s="11"/>
      <c r="E561" s="11"/>
      <c r="F561" s="11"/>
    </row>
    <row r="562" ht="15.75" customHeight="1">
      <c r="A562" s="13">
        <v>1243075.0</v>
      </c>
      <c r="B562" s="13" t="s">
        <v>3009</v>
      </c>
      <c r="C562" s="12">
        <v>2249.55</v>
      </c>
      <c r="D562" s="11"/>
      <c r="E562" s="11"/>
      <c r="F562" s="11"/>
    </row>
    <row r="563" ht="15.75" customHeight="1">
      <c r="A563" s="13">
        <v>1241696.0</v>
      </c>
      <c r="B563" s="13" t="s">
        <v>3010</v>
      </c>
      <c r="C563" s="12">
        <v>51.51</v>
      </c>
      <c r="D563" s="11"/>
      <c r="E563" s="11"/>
      <c r="F563" s="11"/>
    </row>
    <row r="564" ht="15.75" customHeight="1">
      <c r="A564" s="13">
        <v>1241699.0</v>
      </c>
      <c r="B564" s="13" t="s">
        <v>3011</v>
      </c>
      <c r="C564" s="12">
        <v>2249.55</v>
      </c>
      <c r="D564" s="11"/>
      <c r="E564" s="11"/>
      <c r="F564" s="11"/>
    </row>
    <row r="565" ht="15.75" customHeight="1">
      <c r="A565" s="13">
        <v>1241212.0</v>
      </c>
      <c r="B565" s="13" t="s">
        <v>3012</v>
      </c>
      <c r="C565" s="12">
        <v>812.77</v>
      </c>
      <c r="D565" s="11"/>
      <c r="E565" s="11"/>
      <c r="F565" s="11"/>
    </row>
    <row r="566" ht="15.75" customHeight="1">
      <c r="A566" s="13">
        <v>1241200.0</v>
      </c>
      <c r="B566" s="13" t="s">
        <v>3013</v>
      </c>
      <c r="C566" s="12">
        <v>2783.7</v>
      </c>
      <c r="D566" s="11"/>
      <c r="E566" s="11"/>
      <c r="F566" s="11"/>
    </row>
    <row r="567" ht="15.75" customHeight="1">
      <c r="A567" s="13">
        <v>1241800.0</v>
      </c>
      <c r="B567" s="13" t="s">
        <v>3014</v>
      </c>
      <c r="C567" s="12">
        <v>55.67</v>
      </c>
      <c r="D567" s="11"/>
      <c r="E567" s="11"/>
      <c r="F567" s="11"/>
    </row>
    <row r="568" ht="15.75" customHeight="1">
      <c r="A568" s="13">
        <v>1241201.0</v>
      </c>
      <c r="B568" s="13" t="s">
        <v>3015</v>
      </c>
      <c r="C568" s="12">
        <v>55.67</v>
      </c>
      <c r="D568" s="11"/>
      <c r="E568" s="11"/>
      <c r="F568" s="11"/>
    </row>
    <row r="569" ht="15.75" customHeight="1">
      <c r="A569" s="13">
        <v>1240824.0</v>
      </c>
      <c r="B569" s="13" t="s">
        <v>3016</v>
      </c>
      <c r="C569" s="12">
        <v>3131.32</v>
      </c>
      <c r="D569" s="11"/>
      <c r="E569" s="11"/>
      <c r="F569" s="11"/>
    </row>
    <row r="570" ht="15.75" customHeight="1">
      <c r="A570" s="13">
        <v>1246701.0</v>
      </c>
      <c r="B570" s="13" t="s">
        <v>3017</v>
      </c>
      <c r="C570" s="12">
        <v>1495.28</v>
      </c>
      <c r="D570" s="11"/>
      <c r="E570" s="11"/>
      <c r="F570" s="11"/>
    </row>
    <row r="571" ht="15.75" customHeight="1">
      <c r="A571" s="13">
        <v>1246700.0</v>
      </c>
      <c r="B571" s="13" t="s">
        <v>3018</v>
      </c>
      <c r="C571" s="12">
        <v>29.91</v>
      </c>
      <c r="D571" s="11"/>
      <c r="E571" s="11"/>
      <c r="F571" s="11"/>
    </row>
    <row r="572" ht="15.75" customHeight="1">
      <c r="A572" s="13">
        <v>1246735.0</v>
      </c>
      <c r="B572" s="13" t="s">
        <v>3019</v>
      </c>
      <c r="C572" s="12">
        <v>29.91</v>
      </c>
      <c r="D572" s="11"/>
      <c r="E572" s="11"/>
      <c r="F572" s="11"/>
    </row>
    <row r="573" ht="15.75" customHeight="1">
      <c r="A573" s="13">
        <v>1246702.0</v>
      </c>
      <c r="B573" s="13" t="s">
        <v>3020</v>
      </c>
      <c r="C573" s="12">
        <v>29.91</v>
      </c>
      <c r="D573" s="11"/>
      <c r="E573" s="11"/>
      <c r="F573" s="11"/>
    </row>
    <row r="574" ht="15.75" customHeight="1">
      <c r="A574" s="13">
        <v>1246710.0</v>
      </c>
      <c r="B574" s="13" t="s">
        <v>3021</v>
      </c>
      <c r="C574" s="12">
        <v>29.91</v>
      </c>
      <c r="D574" s="11"/>
      <c r="E574" s="11"/>
      <c r="F574" s="11"/>
    </row>
    <row r="575" ht="15.75" customHeight="1">
      <c r="A575" s="13">
        <v>1242555.0</v>
      </c>
      <c r="B575" s="13" t="s">
        <v>3022</v>
      </c>
      <c r="C575" s="12">
        <v>1193.39</v>
      </c>
      <c r="D575" s="11"/>
      <c r="E575" s="11"/>
      <c r="F575" s="11"/>
    </row>
    <row r="576" ht="15.75" customHeight="1">
      <c r="A576" s="13">
        <v>1242511.0</v>
      </c>
      <c r="B576" s="13" t="s">
        <v>3023</v>
      </c>
      <c r="C576" s="12">
        <v>1800.62</v>
      </c>
      <c r="D576" s="11"/>
      <c r="E576" s="11"/>
      <c r="F576" s="11"/>
    </row>
    <row r="577" ht="15.75" customHeight="1">
      <c r="A577" s="13">
        <v>1242500.0</v>
      </c>
      <c r="B577" s="13" t="s">
        <v>3024</v>
      </c>
      <c r="C577" s="12">
        <v>121.79</v>
      </c>
      <c r="D577" s="11"/>
      <c r="E577" s="11"/>
      <c r="F577" s="11"/>
    </row>
    <row r="578" ht="15.75" customHeight="1">
      <c r="A578" s="13">
        <v>1242724.0</v>
      </c>
      <c r="B578" s="13" t="s">
        <v>3025</v>
      </c>
      <c r="C578" s="12">
        <v>96.35</v>
      </c>
      <c r="D578" s="11"/>
      <c r="E578" s="11"/>
      <c r="F578" s="11"/>
    </row>
    <row r="579" ht="15.75" customHeight="1">
      <c r="A579" s="13">
        <v>1247436.0</v>
      </c>
      <c r="B579" s="13" t="s">
        <v>3026</v>
      </c>
      <c r="C579" s="12">
        <v>1940.6</v>
      </c>
      <c r="D579" s="11"/>
      <c r="E579" s="11"/>
      <c r="F579" s="11"/>
    </row>
    <row r="580" ht="15.75" customHeight="1">
      <c r="A580" s="13">
        <v>1245600.0</v>
      </c>
      <c r="B580" s="13" t="s">
        <v>3027</v>
      </c>
      <c r="C580" s="12">
        <v>395.39</v>
      </c>
      <c r="D580" s="11"/>
      <c r="E580" s="11"/>
      <c r="F580" s="11"/>
    </row>
    <row r="581" ht="15.75" customHeight="1">
      <c r="A581" s="13">
        <v>1247404.0</v>
      </c>
      <c r="B581" s="13" t="s">
        <v>3028</v>
      </c>
      <c r="C581" s="12">
        <v>5410.34</v>
      </c>
      <c r="D581" s="11"/>
      <c r="E581" s="11"/>
      <c r="F581" s="11"/>
    </row>
    <row r="582" ht="15.75" customHeight="1">
      <c r="A582" s="13">
        <v>1247435.0</v>
      </c>
      <c r="B582" s="13" t="s">
        <v>3029</v>
      </c>
      <c r="C582" s="12">
        <v>5880.78</v>
      </c>
      <c r="D582" s="11"/>
      <c r="E582" s="11"/>
      <c r="F582" s="11"/>
    </row>
    <row r="583" ht="15.75" customHeight="1">
      <c r="A583" s="13">
        <v>1262459.0</v>
      </c>
      <c r="B583" s="13" t="s">
        <v>3030</v>
      </c>
      <c r="C583" s="12">
        <v>5167.0</v>
      </c>
      <c r="D583" s="11"/>
      <c r="E583" s="11"/>
      <c r="F583" s="11"/>
    </row>
    <row r="584" ht="15.75" customHeight="1">
      <c r="A584" s="13">
        <v>1247400.0</v>
      </c>
      <c r="B584" s="13" t="s">
        <v>3031</v>
      </c>
      <c r="C584" s="12">
        <v>2705.17</v>
      </c>
      <c r="D584" s="11"/>
      <c r="E584" s="11"/>
      <c r="F584" s="11"/>
    </row>
    <row r="585" ht="15.75" customHeight="1">
      <c r="A585" s="13">
        <v>1247418.0</v>
      </c>
      <c r="B585" s="13" t="s">
        <v>3032</v>
      </c>
      <c r="C585" s="12">
        <v>5410.34</v>
      </c>
      <c r="D585" s="11"/>
      <c r="E585" s="11"/>
      <c r="F585" s="11"/>
    </row>
    <row r="586" ht="15.75" customHeight="1">
      <c r="A586" s="13">
        <v>1242803.0</v>
      </c>
      <c r="B586" s="13" t="s">
        <v>3033</v>
      </c>
      <c r="C586" s="12">
        <v>1230.59</v>
      </c>
      <c r="D586" s="11"/>
      <c r="E586" s="11"/>
      <c r="F586" s="11"/>
    </row>
    <row r="587" ht="15.75" customHeight="1">
      <c r="A587" s="13">
        <v>1249940.0</v>
      </c>
      <c r="B587" s="13" t="s">
        <v>3034</v>
      </c>
      <c r="C587" s="12">
        <v>5635.77</v>
      </c>
      <c r="D587" s="11"/>
      <c r="E587" s="11"/>
      <c r="F587" s="11"/>
    </row>
    <row r="588" ht="15.75" customHeight="1">
      <c r="A588" s="13">
        <v>1249978.0</v>
      </c>
      <c r="B588" s="13" t="s">
        <v>3035</v>
      </c>
      <c r="C588" s="12">
        <v>5635.77</v>
      </c>
      <c r="D588" s="11"/>
      <c r="E588" s="11"/>
      <c r="F588" s="11"/>
    </row>
    <row r="589" ht="15.75" customHeight="1">
      <c r="A589" s="13">
        <v>1241310.0</v>
      </c>
      <c r="B589" s="13" t="s">
        <v>3036</v>
      </c>
      <c r="C589" s="12">
        <v>510.4</v>
      </c>
      <c r="D589" s="11"/>
      <c r="E589" s="11"/>
      <c r="F589" s="11"/>
    </row>
    <row r="590" ht="15.75" customHeight="1">
      <c r="A590" s="13">
        <v>1249543.0</v>
      </c>
      <c r="B590" s="13" t="s">
        <v>3037</v>
      </c>
      <c r="C590" s="12">
        <v>1516.07</v>
      </c>
      <c r="D590" s="11"/>
      <c r="E590" s="11"/>
      <c r="F590" s="11"/>
    </row>
    <row r="591" ht="15.75" customHeight="1">
      <c r="A591" s="13">
        <v>1240310.0</v>
      </c>
      <c r="B591" s="13" t="s">
        <v>3038</v>
      </c>
      <c r="C591" s="12">
        <v>4420.22</v>
      </c>
      <c r="D591" s="11"/>
      <c r="E591" s="11"/>
      <c r="F591" s="11"/>
    </row>
    <row r="592" ht="15.75" customHeight="1">
      <c r="A592" s="13">
        <v>1249800.0</v>
      </c>
      <c r="B592" s="13" t="s">
        <v>3039</v>
      </c>
      <c r="C592" s="12">
        <v>1399.35</v>
      </c>
      <c r="D592" s="11"/>
      <c r="E592" s="11"/>
      <c r="F592" s="11"/>
    </row>
    <row r="593" ht="15.75" customHeight="1">
      <c r="A593" s="13">
        <v>1245737.0</v>
      </c>
      <c r="B593" s="13" t="s">
        <v>3040</v>
      </c>
      <c r="C593" s="12">
        <v>42.85</v>
      </c>
      <c r="D593" s="11"/>
      <c r="E593" s="11"/>
      <c r="F593" s="11"/>
    </row>
    <row r="594" ht="15.75" customHeight="1">
      <c r="A594" s="13">
        <v>1245700.0</v>
      </c>
      <c r="B594" s="13" t="s">
        <v>3041</v>
      </c>
      <c r="C594" s="12">
        <v>42.85</v>
      </c>
      <c r="D594" s="11"/>
      <c r="E594" s="11"/>
      <c r="F594" s="11"/>
    </row>
    <row r="595" ht="15.75" customHeight="1">
      <c r="A595" s="13">
        <v>1240648.0</v>
      </c>
      <c r="B595" s="13" t="s">
        <v>3042</v>
      </c>
      <c r="C595" s="12">
        <v>2049.24</v>
      </c>
      <c r="D595" s="11"/>
      <c r="E595" s="11"/>
      <c r="F595" s="11"/>
    </row>
    <row r="596" ht="15.75" customHeight="1">
      <c r="A596" s="13">
        <v>1240647.0</v>
      </c>
      <c r="B596" s="13" t="s">
        <v>3043</v>
      </c>
      <c r="C596" s="12">
        <v>1941.39</v>
      </c>
      <c r="D596" s="11"/>
      <c r="E596" s="11"/>
      <c r="F596" s="11"/>
    </row>
    <row r="597" ht="15.75" customHeight="1">
      <c r="A597" s="13">
        <v>1242900.0</v>
      </c>
      <c r="B597" s="13" t="s">
        <v>3044</v>
      </c>
      <c r="C597" s="12">
        <v>374.83</v>
      </c>
      <c r="D597" s="11"/>
      <c r="E597" s="11"/>
      <c r="F597" s="11"/>
    </row>
    <row r="598" ht="15.75" customHeight="1">
      <c r="A598" s="13">
        <v>1249199.0</v>
      </c>
      <c r="B598" s="13" t="s">
        <v>3045</v>
      </c>
      <c r="C598" s="12">
        <v>1446.38</v>
      </c>
      <c r="D598" s="11"/>
      <c r="E598" s="11"/>
      <c r="F598" s="11"/>
    </row>
    <row r="599" ht="15.75" customHeight="1">
      <c r="A599" s="13">
        <v>1241401.0</v>
      </c>
      <c r="B599" s="13" t="s">
        <v>3046</v>
      </c>
      <c r="C599" s="12">
        <v>4109.58</v>
      </c>
      <c r="D599" s="11"/>
      <c r="E599" s="11"/>
      <c r="F599" s="11"/>
    </row>
    <row r="600" ht="15.75" customHeight="1">
      <c r="A600" s="13">
        <v>1242118.0</v>
      </c>
      <c r="B600" s="13" t="s">
        <v>3047</v>
      </c>
      <c r="C600" s="12">
        <v>6934.29</v>
      </c>
      <c r="D600" s="11"/>
      <c r="E600" s="11"/>
      <c r="F600" s="11"/>
    </row>
    <row r="601" ht="15.75" customHeight="1">
      <c r="A601" s="13">
        <v>1240746.0</v>
      </c>
      <c r="B601" s="13" t="s">
        <v>3048</v>
      </c>
      <c r="C601" s="12">
        <v>1941.39</v>
      </c>
      <c r="D601" s="11"/>
      <c r="E601" s="11"/>
      <c r="F601" s="11"/>
    </row>
    <row r="602" ht="15.75" customHeight="1">
      <c r="A602" s="13">
        <v>1242810.0</v>
      </c>
      <c r="B602" s="13" t="s">
        <v>3049</v>
      </c>
      <c r="C602" s="12">
        <v>10572.62</v>
      </c>
      <c r="D602" s="11"/>
      <c r="E602" s="11"/>
      <c r="F602" s="11"/>
    </row>
    <row r="603" ht="15.75" customHeight="1">
      <c r="A603" s="13">
        <v>1262471.0</v>
      </c>
      <c r="B603" s="13" t="s">
        <v>3050</v>
      </c>
      <c r="C603" s="12">
        <v>6431.73</v>
      </c>
      <c r="D603" s="11"/>
      <c r="E603" s="11"/>
      <c r="F603" s="11"/>
    </row>
    <row r="604" ht="15.75" customHeight="1">
      <c r="A604" s="13">
        <v>1262403.0</v>
      </c>
      <c r="B604" s="13" t="s">
        <v>3051</v>
      </c>
      <c r="C604" s="12">
        <v>6431.73</v>
      </c>
      <c r="D604" s="11"/>
      <c r="E604" s="11"/>
      <c r="F604" s="11"/>
    </row>
    <row r="605" ht="15.75" customHeight="1">
      <c r="A605" s="13">
        <v>1262405.0</v>
      </c>
      <c r="B605" s="13" t="s">
        <v>3052</v>
      </c>
      <c r="C605" s="12">
        <v>6431.73</v>
      </c>
      <c r="D605" s="11"/>
      <c r="E605" s="11"/>
      <c r="F605" s="11"/>
    </row>
    <row r="606" ht="15.75" customHeight="1">
      <c r="A606" s="13">
        <v>1240748.0</v>
      </c>
      <c r="B606" s="13" t="s">
        <v>3053</v>
      </c>
      <c r="C606" s="12">
        <v>2006.1</v>
      </c>
      <c r="D606" s="11"/>
      <c r="E606" s="11"/>
      <c r="F606" s="11"/>
    </row>
    <row r="607" ht="15.75" customHeight="1">
      <c r="A607" s="13">
        <v>1242815.0</v>
      </c>
      <c r="B607" s="13" t="s">
        <v>3054</v>
      </c>
      <c r="C607" s="12">
        <v>13759.77</v>
      </c>
      <c r="D607" s="11"/>
      <c r="E607" s="11"/>
      <c r="F607" s="11"/>
    </row>
    <row r="608" ht="15.75" customHeight="1">
      <c r="A608" s="9" t="s">
        <v>3055</v>
      </c>
      <c r="C608" s="12"/>
      <c r="D608" s="11"/>
      <c r="E608" s="11"/>
      <c r="F608" s="11"/>
    </row>
    <row r="609" ht="15.75" customHeight="1">
      <c r="A609" s="13">
        <v>1325800.0</v>
      </c>
      <c r="B609" s="13" t="s">
        <v>3056</v>
      </c>
      <c r="C609" s="12">
        <v>3745.67</v>
      </c>
      <c r="D609" s="11"/>
      <c r="E609" s="11"/>
      <c r="F609" s="11"/>
    </row>
    <row r="610" ht="15.75" customHeight="1">
      <c r="A610" s="13">
        <v>1328499.0</v>
      </c>
      <c r="B610" s="13" t="s">
        <v>3057</v>
      </c>
      <c r="C610" s="12">
        <v>21414.04</v>
      </c>
      <c r="D610" s="11"/>
      <c r="E610" s="11"/>
      <c r="F610" s="11"/>
    </row>
    <row r="611" ht="15.75" customHeight="1">
      <c r="A611" s="13">
        <v>1323020.0</v>
      </c>
      <c r="B611" s="13" t="s">
        <v>3058</v>
      </c>
      <c r="C611" s="12">
        <v>2169.87</v>
      </c>
      <c r="D611" s="11"/>
      <c r="E611" s="11"/>
      <c r="F611" s="11"/>
    </row>
    <row r="612" ht="15.75" customHeight="1">
      <c r="A612" s="13">
        <v>1323032.0</v>
      </c>
      <c r="B612" s="13" t="s">
        <v>3059</v>
      </c>
      <c r="C612" s="12">
        <v>4046.87</v>
      </c>
      <c r="D612" s="11"/>
      <c r="E612" s="11"/>
      <c r="F612" s="11"/>
    </row>
    <row r="613" ht="15.75" customHeight="1">
      <c r="A613" s="13">
        <v>1323000.0</v>
      </c>
      <c r="B613" s="13" t="s">
        <v>3060</v>
      </c>
      <c r="C613" s="12">
        <v>4046.87</v>
      </c>
      <c r="D613" s="11"/>
      <c r="E613" s="11"/>
      <c r="F613" s="11"/>
    </row>
    <row r="614" ht="15.75" customHeight="1">
      <c r="A614" s="13">
        <v>1323001.0</v>
      </c>
      <c r="B614" s="13" t="s">
        <v>3061</v>
      </c>
      <c r="C614" s="12">
        <v>4046.87</v>
      </c>
      <c r="D614" s="11"/>
      <c r="E614" s="11"/>
      <c r="F614" s="11"/>
    </row>
    <row r="615" ht="15.75" customHeight="1">
      <c r="A615" s="13">
        <v>1324276.0</v>
      </c>
      <c r="B615" s="13" t="s">
        <v>3062</v>
      </c>
      <c r="C615" s="12">
        <v>2060.7</v>
      </c>
      <c r="D615" s="11"/>
      <c r="E615" s="11"/>
      <c r="F615" s="11"/>
    </row>
    <row r="616" ht="15.75" customHeight="1">
      <c r="A616" s="13">
        <v>1320410.0</v>
      </c>
      <c r="B616" s="13" t="s">
        <v>3063</v>
      </c>
      <c r="C616" s="12">
        <v>1985.49</v>
      </c>
      <c r="D616" s="11"/>
      <c r="E616" s="11"/>
      <c r="F616" s="11"/>
    </row>
    <row r="617" ht="15.75" customHeight="1">
      <c r="A617" s="13">
        <v>1329310.0</v>
      </c>
      <c r="B617" s="13" t="s">
        <v>3064</v>
      </c>
      <c r="C617" s="12">
        <v>3727.13</v>
      </c>
      <c r="D617" s="11"/>
      <c r="E617" s="11"/>
      <c r="F617" s="11"/>
    </row>
    <row r="618" ht="15.75" customHeight="1">
      <c r="A618" s="13">
        <v>1329311.0</v>
      </c>
      <c r="B618" s="13" t="s">
        <v>3065</v>
      </c>
      <c r="C618" s="12">
        <v>788.5</v>
      </c>
      <c r="D618" s="11"/>
      <c r="E618" s="11"/>
      <c r="F618" s="11"/>
    </row>
    <row r="619" ht="15.75" customHeight="1">
      <c r="A619" s="13">
        <v>1321090.0</v>
      </c>
      <c r="B619" s="13" t="s">
        <v>3066</v>
      </c>
      <c r="C619" s="12">
        <v>1401.9</v>
      </c>
      <c r="D619" s="11"/>
      <c r="E619" s="11"/>
      <c r="F619" s="11"/>
    </row>
    <row r="620" ht="15.75" customHeight="1">
      <c r="A620" s="13">
        <v>1321022.0</v>
      </c>
      <c r="B620" s="13" t="s">
        <v>3067</v>
      </c>
      <c r="C620" s="12">
        <v>1401.9</v>
      </c>
      <c r="D620" s="11"/>
      <c r="E620" s="11"/>
      <c r="F620" s="11"/>
    </row>
    <row r="621" ht="15.75" customHeight="1">
      <c r="A621" s="13">
        <v>1321050.0</v>
      </c>
      <c r="B621" s="13" t="s">
        <v>3068</v>
      </c>
      <c r="C621" s="12">
        <v>3108.4</v>
      </c>
      <c r="D621" s="11"/>
      <c r="E621" s="11"/>
      <c r="F621" s="11"/>
    </row>
    <row r="622" ht="15.75" customHeight="1">
      <c r="A622" s="13">
        <v>1321091.0</v>
      </c>
      <c r="B622" s="13" t="s">
        <v>3069</v>
      </c>
      <c r="C622" s="12">
        <v>1401.9</v>
      </c>
      <c r="D622" s="11"/>
      <c r="E622" s="11"/>
      <c r="F622" s="11"/>
    </row>
    <row r="623" ht="15.75" customHeight="1">
      <c r="A623" s="13">
        <v>1329312.0</v>
      </c>
      <c r="B623" s="13" t="s">
        <v>3070</v>
      </c>
      <c r="C623" s="12">
        <v>4866.19</v>
      </c>
      <c r="D623" s="11"/>
      <c r="E623" s="11"/>
      <c r="F623" s="11"/>
    </row>
    <row r="624" ht="15.75" customHeight="1">
      <c r="A624" s="13">
        <v>1321605.0</v>
      </c>
      <c r="B624" s="13" t="s">
        <v>3071</v>
      </c>
      <c r="C624" s="12">
        <v>3942.81</v>
      </c>
      <c r="D624" s="11"/>
      <c r="E624" s="11"/>
      <c r="F624" s="11"/>
    </row>
    <row r="625" ht="15.75" customHeight="1">
      <c r="A625" s="13">
        <v>1321601.0</v>
      </c>
      <c r="B625" s="13" t="s">
        <v>3072</v>
      </c>
      <c r="C625" s="12">
        <v>438.09</v>
      </c>
      <c r="D625" s="11"/>
      <c r="E625" s="11"/>
      <c r="F625" s="11"/>
    </row>
    <row r="626" ht="15.75" customHeight="1">
      <c r="A626" s="13">
        <v>1321602.0</v>
      </c>
      <c r="B626" s="13" t="s">
        <v>3073</v>
      </c>
      <c r="C626" s="12">
        <v>438.09</v>
      </c>
      <c r="D626" s="11"/>
      <c r="E626" s="11"/>
      <c r="F626" s="11"/>
    </row>
    <row r="627" ht="15.75" customHeight="1">
      <c r="A627" s="13">
        <v>1324300.0</v>
      </c>
      <c r="B627" s="13" t="s">
        <v>3074</v>
      </c>
      <c r="C627" s="12">
        <v>438.09</v>
      </c>
      <c r="D627" s="11"/>
      <c r="E627" s="11"/>
      <c r="F627" s="11"/>
    </row>
    <row r="628" ht="15.75" customHeight="1">
      <c r="A628" s="13">
        <v>1321610.0</v>
      </c>
      <c r="B628" s="13" t="s">
        <v>3075</v>
      </c>
      <c r="C628" s="12">
        <v>1438.08</v>
      </c>
      <c r="D628" s="11"/>
      <c r="E628" s="11"/>
      <c r="F628" s="11"/>
    </row>
    <row r="629" ht="15.75" customHeight="1">
      <c r="A629" s="13">
        <v>1321082.0</v>
      </c>
      <c r="B629" s="13" t="s">
        <v>3076</v>
      </c>
      <c r="C629" s="12">
        <v>1401.9</v>
      </c>
      <c r="D629" s="11"/>
      <c r="E629" s="11"/>
      <c r="F629" s="11"/>
    </row>
    <row r="630" ht="15.75" customHeight="1">
      <c r="A630" s="13">
        <v>1329415.0</v>
      </c>
      <c r="B630" s="13" t="s">
        <v>3077</v>
      </c>
      <c r="C630" s="12">
        <v>1218.6</v>
      </c>
      <c r="D630" s="11"/>
      <c r="E630" s="11"/>
      <c r="F630" s="11"/>
    </row>
    <row r="631" ht="15.75" customHeight="1">
      <c r="A631" s="13">
        <v>1329450.0</v>
      </c>
      <c r="B631" s="13" t="s">
        <v>3078</v>
      </c>
      <c r="C631" s="12">
        <v>4300.93</v>
      </c>
      <c r="D631" s="11"/>
      <c r="E631" s="11"/>
      <c r="F631" s="11"/>
    </row>
    <row r="632" ht="15.75" customHeight="1">
      <c r="A632" s="13">
        <v>1322704.0</v>
      </c>
      <c r="B632" s="13" t="s">
        <v>3079</v>
      </c>
      <c r="C632" s="12">
        <v>1583.34</v>
      </c>
      <c r="D632" s="11"/>
      <c r="E632" s="11"/>
      <c r="F632" s="11"/>
    </row>
    <row r="633" ht="15.75" customHeight="1">
      <c r="A633" s="13">
        <v>1321520.0</v>
      </c>
      <c r="B633" s="13" t="s">
        <v>3080</v>
      </c>
      <c r="C633" s="12">
        <v>1401.9</v>
      </c>
      <c r="D633" s="11"/>
      <c r="E633" s="11"/>
      <c r="F633" s="11"/>
    </row>
    <row r="634" ht="15.75" customHeight="1">
      <c r="A634" s="13">
        <v>1324310.0</v>
      </c>
      <c r="B634" s="13" t="s">
        <v>3081</v>
      </c>
      <c r="C634" s="12">
        <v>438.09</v>
      </c>
      <c r="D634" s="11"/>
      <c r="E634" s="11"/>
      <c r="F634" s="11"/>
    </row>
    <row r="635" ht="15.75" customHeight="1">
      <c r="A635" s="13">
        <v>1321401.0</v>
      </c>
      <c r="B635" s="13" t="s">
        <v>3082</v>
      </c>
      <c r="C635" s="12">
        <v>244.57</v>
      </c>
      <c r="D635" s="11"/>
      <c r="E635" s="11"/>
      <c r="F635" s="11"/>
    </row>
    <row r="636" ht="15.75" customHeight="1">
      <c r="A636" s="13">
        <v>1321400.0</v>
      </c>
      <c r="B636" s="13" t="s">
        <v>3083</v>
      </c>
      <c r="C636" s="12">
        <v>244.57</v>
      </c>
      <c r="D636" s="11"/>
      <c r="E636" s="11"/>
      <c r="F636" s="11"/>
    </row>
    <row r="637" ht="15.75" customHeight="1">
      <c r="A637" s="13">
        <v>1321514.0</v>
      </c>
      <c r="B637" s="13" t="s">
        <v>3084</v>
      </c>
      <c r="C637" s="12">
        <v>1583.34</v>
      </c>
      <c r="D637" s="11"/>
      <c r="E637" s="11"/>
      <c r="F637" s="11"/>
    </row>
    <row r="638" ht="15.75" customHeight="1">
      <c r="A638" s="13">
        <v>1320702.0</v>
      </c>
      <c r="B638" s="13" t="s">
        <v>3085</v>
      </c>
      <c r="C638" s="12">
        <v>1238.59</v>
      </c>
      <c r="D638" s="11"/>
      <c r="E638" s="11"/>
      <c r="F638" s="11"/>
    </row>
    <row r="639" ht="15.75" customHeight="1">
      <c r="A639" s="13">
        <v>1321532.0</v>
      </c>
      <c r="B639" s="13" t="s">
        <v>3086</v>
      </c>
      <c r="C639" s="12">
        <v>365.08</v>
      </c>
      <c r="D639" s="11"/>
      <c r="E639" s="11"/>
      <c r="F639" s="11"/>
    </row>
    <row r="640" ht="15.75" customHeight="1">
      <c r="A640" s="13">
        <v>1321583.0</v>
      </c>
      <c r="B640" s="13" t="s">
        <v>3087</v>
      </c>
      <c r="C640" s="12">
        <v>438.09</v>
      </c>
      <c r="D640" s="11"/>
      <c r="E640" s="11"/>
      <c r="F640" s="11"/>
    </row>
    <row r="641" ht="15.75" customHeight="1">
      <c r="A641" s="13">
        <v>1321506.0</v>
      </c>
      <c r="B641" s="13" t="s">
        <v>3088</v>
      </c>
      <c r="C641" s="12">
        <v>250.12</v>
      </c>
      <c r="D641" s="11"/>
      <c r="E641" s="11"/>
      <c r="F641" s="11"/>
    </row>
    <row r="642" ht="15.75" customHeight="1">
      <c r="A642" s="13">
        <v>1321502.0</v>
      </c>
      <c r="B642" s="13" t="s">
        <v>3089</v>
      </c>
      <c r="C642" s="12">
        <v>250.12</v>
      </c>
      <c r="D642" s="11"/>
      <c r="E642" s="11"/>
      <c r="F642" s="11"/>
    </row>
    <row r="643" ht="15.75" customHeight="1">
      <c r="A643" s="13">
        <v>1321500.0</v>
      </c>
      <c r="B643" s="13" t="s">
        <v>3090</v>
      </c>
      <c r="C643" s="12">
        <v>250.12</v>
      </c>
      <c r="D643" s="11"/>
      <c r="E643" s="11"/>
      <c r="F643" s="11"/>
    </row>
    <row r="644" ht="15.75" customHeight="1">
      <c r="A644" s="13">
        <v>1321505.0</v>
      </c>
      <c r="B644" s="13" t="s">
        <v>3091</v>
      </c>
      <c r="C644" s="12">
        <v>250.12</v>
      </c>
      <c r="D644" s="11"/>
      <c r="E644" s="11"/>
      <c r="F644" s="11"/>
    </row>
    <row r="645" ht="15.75" customHeight="1">
      <c r="A645" s="13">
        <v>1321501.0</v>
      </c>
      <c r="B645" s="13" t="s">
        <v>3092</v>
      </c>
      <c r="C645" s="12">
        <v>250.12</v>
      </c>
      <c r="D645" s="11"/>
      <c r="E645" s="11"/>
      <c r="F645" s="11"/>
    </row>
    <row r="646" ht="15.75" customHeight="1">
      <c r="A646" s="13">
        <v>1321507.0</v>
      </c>
      <c r="B646" s="13" t="s">
        <v>3093</v>
      </c>
      <c r="C646" s="12">
        <v>311.01</v>
      </c>
      <c r="D646" s="11"/>
      <c r="E646" s="11"/>
      <c r="F646" s="11"/>
    </row>
    <row r="647" ht="15.75" customHeight="1">
      <c r="A647" s="13">
        <v>1326515.0</v>
      </c>
      <c r="B647" s="13" t="s">
        <v>3094</v>
      </c>
      <c r="C647" s="12">
        <v>1250.96</v>
      </c>
      <c r="D647" s="11"/>
      <c r="E647" s="11"/>
      <c r="F647" s="11"/>
    </row>
    <row r="648" ht="15.75" customHeight="1">
      <c r="A648" s="13">
        <v>1321315.0</v>
      </c>
      <c r="B648" s="13" t="s">
        <v>3095</v>
      </c>
      <c r="C648" s="12">
        <v>1250.96</v>
      </c>
      <c r="D648" s="11"/>
      <c r="E648" s="11"/>
      <c r="F648" s="11"/>
    </row>
    <row r="649" ht="15.75" customHeight="1">
      <c r="A649" s="13">
        <v>1322615.0</v>
      </c>
      <c r="B649" s="13" t="s">
        <v>3096</v>
      </c>
      <c r="C649" s="12">
        <v>1250.96</v>
      </c>
      <c r="D649" s="11"/>
      <c r="E649" s="11"/>
      <c r="F649" s="11"/>
    </row>
    <row r="650" ht="15.75" customHeight="1">
      <c r="A650" s="13">
        <v>1321002.0</v>
      </c>
      <c r="B650" s="13" t="s">
        <v>3097</v>
      </c>
      <c r="C650" s="12">
        <v>4951.42</v>
      </c>
      <c r="D650" s="11"/>
      <c r="E650" s="11"/>
      <c r="F650" s="11"/>
    </row>
    <row r="651" ht="15.75" customHeight="1">
      <c r="A651" s="13">
        <v>1321032.0</v>
      </c>
      <c r="B651" s="13" t="s">
        <v>3098</v>
      </c>
      <c r="C651" s="12">
        <v>4951.42</v>
      </c>
      <c r="D651" s="11"/>
      <c r="E651" s="11"/>
      <c r="F651" s="11"/>
    </row>
    <row r="652" ht="15.75" customHeight="1">
      <c r="A652" s="13">
        <v>1321001.0</v>
      </c>
      <c r="B652" s="13" t="s">
        <v>3099</v>
      </c>
      <c r="C652" s="12">
        <v>4951.42</v>
      </c>
      <c r="D652" s="11"/>
      <c r="E652" s="11"/>
      <c r="F652" s="11"/>
    </row>
    <row r="653" ht="15.75" customHeight="1">
      <c r="A653" s="13">
        <v>1321000.0</v>
      </c>
      <c r="B653" s="13" t="s">
        <v>3100</v>
      </c>
      <c r="C653" s="12">
        <v>4951.43</v>
      </c>
      <c r="D653" s="11"/>
      <c r="E653" s="11"/>
      <c r="F653" s="11"/>
    </row>
    <row r="654" ht="15.75" customHeight="1">
      <c r="A654" s="13">
        <v>1320938.0</v>
      </c>
      <c r="B654" s="13" t="s">
        <v>3101</v>
      </c>
      <c r="C654" s="12">
        <v>3108.4</v>
      </c>
      <c r="D654" s="11"/>
      <c r="E654" s="11"/>
      <c r="F654" s="11"/>
    </row>
    <row r="655" ht="15.75" customHeight="1">
      <c r="A655" s="13">
        <v>1326502.0</v>
      </c>
      <c r="B655" s="13" t="s">
        <v>3102</v>
      </c>
      <c r="C655" s="12">
        <v>3108.4</v>
      </c>
      <c r="D655" s="11"/>
      <c r="E655" s="11"/>
      <c r="F655" s="11"/>
    </row>
    <row r="656" ht="15.75" customHeight="1">
      <c r="A656" s="13">
        <v>1321338.0</v>
      </c>
      <c r="B656" s="13" t="s">
        <v>3103</v>
      </c>
      <c r="C656" s="12">
        <v>3108.4</v>
      </c>
      <c r="D656" s="11"/>
      <c r="E656" s="11"/>
      <c r="F656" s="11"/>
    </row>
    <row r="657" ht="15.75" customHeight="1">
      <c r="A657" s="13">
        <v>1326500.0</v>
      </c>
      <c r="B657" s="13" t="s">
        <v>3104</v>
      </c>
      <c r="C657" s="12">
        <v>3108.4</v>
      </c>
      <c r="D657" s="11"/>
      <c r="E657" s="11"/>
      <c r="F657" s="11"/>
    </row>
    <row r="658" ht="15.75" customHeight="1">
      <c r="A658" s="13">
        <v>1322650.0</v>
      </c>
      <c r="B658" s="13" t="s">
        <v>3105</v>
      </c>
      <c r="C658" s="12">
        <v>3108.4</v>
      </c>
      <c r="D658" s="11"/>
      <c r="E658" s="11"/>
      <c r="F658" s="11"/>
    </row>
    <row r="659" ht="15.75" customHeight="1">
      <c r="A659" s="13">
        <v>1321550.0</v>
      </c>
      <c r="B659" s="13" t="s">
        <v>3106</v>
      </c>
      <c r="C659" s="12">
        <v>3108.4</v>
      </c>
      <c r="D659" s="11"/>
      <c r="E659" s="11"/>
      <c r="F659" s="11"/>
    </row>
    <row r="660" ht="15.75" customHeight="1">
      <c r="A660" s="13">
        <v>1321555.0</v>
      </c>
      <c r="B660" s="13" t="s">
        <v>3107</v>
      </c>
      <c r="C660" s="12">
        <v>3108.4</v>
      </c>
      <c r="D660" s="11"/>
      <c r="E660" s="11"/>
      <c r="F660" s="11"/>
    </row>
    <row r="661" ht="15.75" customHeight="1">
      <c r="A661" s="13">
        <v>1320738.0</v>
      </c>
      <c r="B661" s="13" t="s">
        <v>3108</v>
      </c>
      <c r="C661" s="12">
        <v>301.4</v>
      </c>
      <c r="D661" s="11"/>
      <c r="E661" s="11"/>
      <c r="F661" s="11"/>
    </row>
    <row r="662" ht="15.75" customHeight="1">
      <c r="A662" s="13">
        <v>1329032.0</v>
      </c>
      <c r="B662" s="13" t="s">
        <v>3109</v>
      </c>
      <c r="C662" s="12">
        <v>2696.59</v>
      </c>
      <c r="D662" s="11"/>
      <c r="E662" s="11"/>
      <c r="F662" s="11"/>
    </row>
    <row r="663" ht="15.75" customHeight="1">
      <c r="A663" s="13">
        <v>1329038.0</v>
      </c>
      <c r="B663" s="13" t="s">
        <v>3110</v>
      </c>
      <c r="C663" s="12">
        <v>2696.59</v>
      </c>
      <c r="D663" s="11"/>
      <c r="E663" s="11"/>
      <c r="F663" s="11"/>
    </row>
    <row r="664" ht="15.75" customHeight="1">
      <c r="A664" s="13">
        <v>1329037.0</v>
      </c>
      <c r="B664" s="13" t="s">
        <v>3111</v>
      </c>
      <c r="C664" s="12">
        <v>2696.59</v>
      </c>
      <c r="D664" s="11"/>
      <c r="E664" s="11"/>
      <c r="F664" s="11"/>
    </row>
    <row r="665" ht="15.75" customHeight="1">
      <c r="A665" s="13">
        <v>1329068.0</v>
      </c>
      <c r="B665" s="13" t="s">
        <v>3112</v>
      </c>
      <c r="C665" s="12">
        <v>2696.59</v>
      </c>
      <c r="D665" s="11"/>
      <c r="E665" s="11"/>
      <c r="F665" s="11"/>
    </row>
    <row r="666" ht="15.75" customHeight="1">
      <c r="A666" s="13">
        <v>1320700.0</v>
      </c>
      <c r="B666" s="13" t="s">
        <v>3113</v>
      </c>
      <c r="C666" s="12">
        <v>2148.54</v>
      </c>
      <c r="D666" s="11"/>
      <c r="E666" s="11"/>
      <c r="F666" s="11"/>
    </row>
    <row r="667" ht="15.75" customHeight="1">
      <c r="A667" s="13">
        <v>1320160.0</v>
      </c>
      <c r="B667" s="13" t="s">
        <v>3114</v>
      </c>
      <c r="C667" s="12">
        <v>2885.74</v>
      </c>
      <c r="D667" s="11"/>
      <c r="E667" s="11"/>
      <c r="F667" s="11"/>
    </row>
    <row r="668" ht="15.75" customHeight="1">
      <c r="A668" s="13">
        <v>1321204.0</v>
      </c>
      <c r="B668" s="13" t="s">
        <v>3115</v>
      </c>
      <c r="C668" s="12">
        <v>4480.3</v>
      </c>
      <c r="D668" s="11"/>
      <c r="E668" s="11"/>
      <c r="F668" s="11"/>
    </row>
    <row r="669" ht="15.75" customHeight="1">
      <c r="A669" s="13">
        <v>1321270.0</v>
      </c>
      <c r="B669" s="13" t="s">
        <v>3116</v>
      </c>
      <c r="C669" s="12">
        <v>5644.97</v>
      </c>
      <c r="D669" s="11"/>
      <c r="E669" s="11"/>
      <c r="F669" s="11"/>
    </row>
    <row r="670" ht="15.75" customHeight="1">
      <c r="A670" s="13">
        <v>1321202.0</v>
      </c>
      <c r="B670" s="13" t="s">
        <v>3117</v>
      </c>
      <c r="C670" s="12">
        <v>4480.3</v>
      </c>
      <c r="D670" s="11"/>
      <c r="E670" s="11"/>
      <c r="F670" s="11"/>
    </row>
    <row r="671" ht="15.75" customHeight="1">
      <c r="A671" s="13">
        <v>1329654.0</v>
      </c>
      <c r="B671" s="13" t="s">
        <v>3118</v>
      </c>
      <c r="C671" s="12">
        <v>8135.94</v>
      </c>
      <c r="D671" s="11"/>
      <c r="E671" s="11"/>
      <c r="F671" s="11"/>
    </row>
    <row r="672" ht="15.75" customHeight="1">
      <c r="A672" s="13">
        <v>1325701.0</v>
      </c>
      <c r="B672" s="13" t="s">
        <v>3119</v>
      </c>
      <c r="C672" s="12">
        <v>3361.39</v>
      </c>
      <c r="D672" s="11"/>
      <c r="E672" s="11"/>
      <c r="F672" s="11"/>
    </row>
    <row r="673" ht="15.75" customHeight="1">
      <c r="A673" s="13">
        <v>1325721.0</v>
      </c>
      <c r="B673" s="13" t="s">
        <v>3120</v>
      </c>
      <c r="C673" s="12">
        <v>9663.35</v>
      </c>
      <c r="D673" s="11"/>
      <c r="E673" s="11"/>
      <c r="F673" s="11"/>
    </row>
    <row r="674" ht="15.75" customHeight="1">
      <c r="A674" s="13">
        <v>1325700.0</v>
      </c>
      <c r="B674" s="13" t="s">
        <v>3121</v>
      </c>
      <c r="C674" s="12">
        <v>3361.39</v>
      </c>
      <c r="D674" s="11"/>
      <c r="E674" s="11"/>
      <c r="F674" s="11"/>
    </row>
    <row r="675" ht="15.75" customHeight="1">
      <c r="A675" s="13">
        <v>1325720.0</v>
      </c>
      <c r="B675" s="13" t="s">
        <v>3122</v>
      </c>
      <c r="C675" s="12">
        <v>18553.64</v>
      </c>
      <c r="D675" s="11"/>
      <c r="E675" s="11"/>
      <c r="F675" s="11"/>
    </row>
    <row r="676" ht="15.75" customHeight="1">
      <c r="A676" s="13">
        <v>1325702.0</v>
      </c>
      <c r="B676" s="13" t="s">
        <v>3123</v>
      </c>
      <c r="C676" s="12">
        <v>6306.21</v>
      </c>
      <c r="D676" s="11"/>
      <c r="E676" s="11"/>
      <c r="F676" s="11"/>
    </row>
    <row r="677" ht="15.75" customHeight="1">
      <c r="A677" s="13">
        <v>1325722.0</v>
      </c>
      <c r="B677" s="13" t="s">
        <v>3124</v>
      </c>
      <c r="C677" s="12">
        <v>12175.92</v>
      </c>
      <c r="D677" s="11"/>
      <c r="E677" s="11"/>
      <c r="F677" s="11"/>
    </row>
    <row r="678" ht="15.75" customHeight="1">
      <c r="A678" s="13">
        <v>1323092.0</v>
      </c>
      <c r="B678" s="13" t="s">
        <v>3125</v>
      </c>
      <c r="C678" s="12">
        <v>2010.54</v>
      </c>
      <c r="D678" s="11"/>
      <c r="E678" s="11"/>
      <c r="F678" s="11"/>
    </row>
    <row r="679" ht="15.75" customHeight="1">
      <c r="A679" s="13">
        <v>1320260.0</v>
      </c>
      <c r="B679" s="13" t="s">
        <v>3126</v>
      </c>
      <c r="C679" s="12">
        <v>2885.74</v>
      </c>
      <c r="D679" s="11"/>
      <c r="E679" s="11"/>
      <c r="F679" s="11"/>
    </row>
    <row r="680" ht="15.75" customHeight="1">
      <c r="A680" s="13">
        <v>1206911.0</v>
      </c>
      <c r="B680" s="13" t="s">
        <v>3127</v>
      </c>
      <c r="C680" s="12">
        <v>1516.46</v>
      </c>
      <c r="D680" s="11"/>
      <c r="E680" s="11"/>
      <c r="F680" s="11"/>
    </row>
    <row r="681" ht="15.75" customHeight="1">
      <c r="A681" s="13">
        <v>1329910.0</v>
      </c>
      <c r="B681" s="13" t="s">
        <v>3128</v>
      </c>
      <c r="C681" s="12">
        <v>5072.81</v>
      </c>
      <c r="D681" s="11"/>
      <c r="E681" s="11"/>
      <c r="F681" s="11"/>
    </row>
    <row r="682" ht="15.75" customHeight="1">
      <c r="A682" s="13">
        <v>1329900.0</v>
      </c>
      <c r="B682" s="13" t="s">
        <v>3129</v>
      </c>
      <c r="C682" s="12">
        <v>442.02</v>
      </c>
      <c r="D682" s="11"/>
      <c r="E682" s="11"/>
      <c r="F682" s="11"/>
    </row>
    <row r="683" ht="15.75" customHeight="1">
      <c r="A683" s="13">
        <v>1327001.0</v>
      </c>
      <c r="B683" s="13" t="s">
        <v>3130</v>
      </c>
      <c r="C683" s="12">
        <v>4716.11</v>
      </c>
      <c r="D683" s="11"/>
      <c r="E683" s="11"/>
      <c r="F683" s="11"/>
    </row>
    <row r="684" ht="15.75" customHeight="1">
      <c r="A684" s="13">
        <v>1327600.0</v>
      </c>
      <c r="B684" s="13" t="s">
        <v>3131</v>
      </c>
      <c r="C684" s="12">
        <v>609.46</v>
      </c>
      <c r="D684" s="11"/>
      <c r="E684" s="11"/>
      <c r="F684" s="11"/>
    </row>
    <row r="685" ht="15.75" customHeight="1">
      <c r="A685" s="13">
        <v>1327606.0</v>
      </c>
      <c r="B685" s="13" t="s">
        <v>3132</v>
      </c>
      <c r="C685" s="12">
        <v>546.6</v>
      </c>
      <c r="D685" s="11"/>
      <c r="E685" s="11"/>
      <c r="F685" s="11"/>
    </row>
    <row r="686" ht="15.75" customHeight="1">
      <c r="A686" s="13">
        <v>1327735.0</v>
      </c>
      <c r="B686" s="13" t="s">
        <v>3133</v>
      </c>
      <c r="C686" s="12">
        <v>442.02</v>
      </c>
      <c r="D686" s="11"/>
      <c r="E686" s="11"/>
      <c r="F686" s="11"/>
    </row>
    <row r="687" ht="15.75" customHeight="1">
      <c r="A687" s="13">
        <v>1327726.0</v>
      </c>
      <c r="B687" s="13" t="s">
        <v>3134</v>
      </c>
      <c r="C687" s="12">
        <v>422.73</v>
      </c>
      <c r="D687" s="11"/>
      <c r="E687" s="11"/>
      <c r="F687" s="11"/>
    </row>
    <row r="688" ht="15.75" customHeight="1">
      <c r="A688" s="13">
        <v>1327773.0</v>
      </c>
      <c r="B688" s="13" t="s">
        <v>3135</v>
      </c>
      <c r="C688" s="12">
        <v>422.73</v>
      </c>
      <c r="D688" s="11"/>
      <c r="E688" s="11"/>
      <c r="F688" s="11"/>
    </row>
    <row r="689" ht="15.75" customHeight="1">
      <c r="A689" s="13">
        <v>1327160.0</v>
      </c>
      <c r="B689" s="13" t="s">
        <v>3136</v>
      </c>
      <c r="C689" s="12">
        <v>546.6</v>
      </c>
      <c r="D689" s="11"/>
      <c r="E689" s="11"/>
      <c r="F689" s="11"/>
    </row>
    <row r="690" ht="15.75" customHeight="1">
      <c r="A690" s="13">
        <v>1327120.0</v>
      </c>
      <c r="B690" s="13" t="s">
        <v>3137</v>
      </c>
      <c r="C690" s="12">
        <v>199.93</v>
      </c>
      <c r="D690" s="11"/>
      <c r="E690" s="11"/>
      <c r="F690" s="11"/>
    </row>
    <row r="691" ht="15.75" customHeight="1">
      <c r="A691" s="13">
        <v>1328500.0</v>
      </c>
      <c r="B691" s="13" t="s">
        <v>3138</v>
      </c>
      <c r="C691" s="12">
        <v>336.87</v>
      </c>
      <c r="D691" s="11"/>
      <c r="E691" s="11"/>
      <c r="F691" s="11"/>
    </row>
    <row r="692" ht="15.75" customHeight="1">
      <c r="A692" s="13">
        <v>1328800.0</v>
      </c>
      <c r="B692" s="13" t="s">
        <v>3139</v>
      </c>
      <c r="C692" s="12">
        <v>315.73</v>
      </c>
      <c r="D692" s="11"/>
      <c r="E692" s="11"/>
      <c r="F692" s="11"/>
    </row>
    <row r="693" ht="15.75" customHeight="1">
      <c r="A693" s="13">
        <v>1327372.0</v>
      </c>
      <c r="B693" s="13" t="s">
        <v>3140</v>
      </c>
      <c r="C693" s="12">
        <v>68.32</v>
      </c>
      <c r="D693" s="11"/>
      <c r="E693" s="11"/>
      <c r="F693" s="11"/>
    </row>
    <row r="694" ht="15.75" customHeight="1">
      <c r="A694" s="13">
        <v>1327906.0</v>
      </c>
      <c r="B694" s="13" t="s">
        <v>3141</v>
      </c>
      <c r="C694" s="12">
        <v>546.6</v>
      </c>
      <c r="D694" s="11"/>
      <c r="E694" s="11"/>
      <c r="F694" s="11"/>
    </row>
    <row r="695" ht="15.75" customHeight="1">
      <c r="A695" s="13">
        <v>1327348.0</v>
      </c>
      <c r="B695" s="13" t="s">
        <v>3142</v>
      </c>
      <c r="C695" s="12">
        <v>546.6</v>
      </c>
      <c r="D695" s="11"/>
      <c r="E695" s="11"/>
      <c r="F695" s="11"/>
    </row>
    <row r="696" ht="15.75" customHeight="1">
      <c r="A696" s="13">
        <v>1327910.0</v>
      </c>
      <c r="B696" s="13" t="s">
        <v>3143</v>
      </c>
      <c r="C696" s="12">
        <v>546.6</v>
      </c>
      <c r="D696" s="11"/>
      <c r="E696" s="11"/>
      <c r="F696" s="11"/>
    </row>
    <row r="697" ht="15.75" customHeight="1">
      <c r="A697" s="13">
        <v>1327904.0</v>
      </c>
      <c r="B697" s="13" t="s">
        <v>3144</v>
      </c>
      <c r="C697" s="12">
        <v>91.1</v>
      </c>
      <c r="D697" s="11"/>
      <c r="E697" s="11"/>
      <c r="F697" s="11"/>
    </row>
    <row r="698" ht="15.75" customHeight="1">
      <c r="A698" s="13">
        <v>1327913.0</v>
      </c>
      <c r="B698" s="13" t="s">
        <v>3145</v>
      </c>
      <c r="C698" s="12">
        <v>946.21</v>
      </c>
      <c r="D698" s="11"/>
      <c r="E698" s="11"/>
      <c r="F698" s="11"/>
    </row>
    <row r="699" ht="15.75" customHeight="1">
      <c r="A699" s="13">
        <v>1327903.0</v>
      </c>
      <c r="B699" s="13" t="s">
        <v>3146</v>
      </c>
      <c r="C699" s="12">
        <v>91.1</v>
      </c>
      <c r="D699" s="11"/>
      <c r="E699" s="11"/>
      <c r="F699" s="11"/>
    </row>
    <row r="700" ht="15.75" customHeight="1">
      <c r="A700" s="13">
        <v>1327907.0</v>
      </c>
      <c r="B700" s="13" t="s">
        <v>3147</v>
      </c>
      <c r="C700" s="12">
        <v>91.1</v>
      </c>
      <c r="D700" s="11"/>
      <c r="E700" s="11"/>
      <c r="F700" s="11"/>
    </row>
    <row r="701" ht="15.75" customHeight="1">
      <c r="A701" s="13">
        <v>1327908.0</v>
      </c>
      <c r="B701" s="13" t="s">
        <v>3148</v>
      </c>
      <c r="C701" s="12">
        <v>546.6</v>
      </c>
      <c r="D701" s="11"/>
      <c r="E701" s="11"/>
      <c r="F701" s="11"/>
    </row>
    <row r="702" ht="15.75" customHeight="1">
      <c r="A702" s="13">
        <v>1327912.0</v>
      </c>
      <c r="B702" s="13" t="s">
        <v>3149</v>
      </c>
      <c r="C702" s="12">
        <v>546.6</v>
      </c>
      <c r="D702" s="11"/>
      <c r="E702" s="11"/>
      <c r="F702" s="11"/>
    </row>
    <row r="703" ht="15.75" customHeight="1">
      <c r="A703" s="13">
        <v>1327901.0</v>
      </c>
      <c r="B703" s="13" t="s">
        <v>3150</v>
      </c>
      <c r="C703" s="12">
        <v>91.1</v>
      </c>
      <c r="D703" s="11"/>
      <c r="E703" s="11"/>
      <c r="F703" s="11"/>
    </row>
    <row r="704" ht="15.75" customHeight="1">
      <c r="A704" s="13">
        <v>1327902.0</v>
      </c>
      <c r="B704" s="13" t="s">
        <v>3151</v>
      </c>
      <c r="C704" s="12">
        <v>546.6</v>
      </c>
      <c r="D704" s="11"/>
      <c r="E704" s="11"/>
      <c r="F704" s="11"/>
    </row>
    <row r="705" ht="15.75" customHeight="1">
      <c r="A705" s="9" t="s">
        <v>3152</v>
      </c>
      <c r="C705" s="12"/>
      <c r="D705" s="11"/>
      <c r="E705" s="11"/>
      <c r="F705" s="11"/>
    </row>
    <row r="706" ht="15.75" customHeight="1">
      <c r="A706" s="13">
        <v>1186328.0</v>
      </c>
      <c r="B706" s="13" t="s">
        <v>3153</v>
      </c>
      <c r="C706" s="12">
        <v>1053.33</v>
      </c>
      <c r="D706" s="11"/>
      <c r="E706" s="11"/>
      <c r="F706" s="11"/>
    </row>
    <row r="707" ht="15.75" customHeight="1">
      <c r="A707" s="13">
        <v>1186363.0</v>
      </c>
      <c r="B707" s="13" t="s">
        <v>3154</v>
      </c>
      <c r="C707" s="12">
        <v>1053.33</v>
      </c>
      <c r="D707" s="11"/>
      <c r="E707" s="11"/>
      <c r="F707" s="11"/>
    </row>
    <row r="708" ht="15.75" customHeight="1">
      <c r="A708" s="13">
        <v>1186338.0</v>
      </c>
      <c r="B708" s="13" t="s">
        <v>3155</v>
      </c>
      <c r="C708" s="12">
        <v>1053.33</v>
      </c>
      <c r="D708" s="11"/>
      <c r="E708" s="11"/>
      <c r="F708" s="11"/>
    </row>
    <row r="709" ht="15.75" customHeight="1">
      <c r="A709" s="13">
        <v>1186354.0</v>
      </c>
      <c r="B709" s="13" t="s">
        <v>3156</v>
      </c>
      <c r="C709" s="12">
        <v>1053.33</v>
      </c>
      <c r="D709" s="11"/>
      <c r="E709" s="11"/>
      <c r="F709" s="11"/>
    </row>
    <row r="710" ht="15.75" customHeight="1">
      <c r="A710" s="13">
        <v>1186028.0</v>
      </c>
      <c r="B710" s="13" t="s">
        <v>3157</v>
      </c>
      <c r="C710" s="12">
        <v>1673.89</v>
      </c>
      <c r="D710" s="11"/>
      <c r="E710" s="11"/>
      <c r="F710" s="11"/>
    </row>
    <row r="711" ht="15.75" customHeight="1">
      <c r="A711" s="13">
        <v>1186063.0</v>
      </c>
      <c r="B711" s="13" t="s">
        <v>3158</v>
      </c>
      <c r="C711" s="12">
        <v>1673.89</v>
      </c>
      <c r="D711" s="11"/>
      <c r="E711" s="11"/>
      <c r="F711" s="11"/>
    </row>
    <row r="712" ht="15.75" customHeight="1">
      <c r="A712" s="13">
        <v>1186038.0</v>
      </c>
      <c r="B712" s="13" t="s">
        <v>3159</v>
      </c>
      <c r="C712" s="12">
        <v>1673.89</v>
      </c>
      <c r="D712" s="11"/>
      <c r="E712" s="11"/>
      <c r="F712" s="11"/>
    </row>
    <row r="713" ht="15.75" customHeight="1">
      <c r="A713" s="13">
        <v>1186054.0</v>
      </c>
      <c r="B713" s="13" t="s">
        <v>3160</v>
      </c>
      <c r="C713" s="12">
        <v>1673.89</v>
      </c>
      <c r="D713" s="11"/>
      <c r="E713" s="11"/>
      <c r="F713" s="11"/>
    </row>
    <row r="714" ht="15.75" customHeight="1">
      <c r="A714" s="13">
        <v>1180463.0</v>
      </c>
      <c r="B714" s="13" t="s">
        <v>3161</v>
      </c>
      <c r="C714" s="12">
        <v>963.09</v>
      </c>
      <c r="D714" s="11"/>
      <c r="E714" s="11"/>
      <c r="F714" s="11"/>
    </row>
    <row r="715" ht="15.75" customHeight="1">
      <c r="A715" s="13">
        <v>1180438.0</v>
      </c>
      <c r="B715" s="13" t="s">
        <v>3162</v>
      </c>
      <c r="C715" s="12">
        <v>963.09</v>
      </c>
      <c r="D715" s="11"/>
      <c r="E715" s="11"/>
      <c r="F715" s="11"/>
    </row>
    <row r="716" ht="15.75" customHeight="1">
      <c r="A716" s="13">
        <v>1180454.0</v>
      </c>
      <c r="B716" s="13" t="s">
        <v>3163</v>
      </c>
      <c r="C716" s="12">
        <v>963.09</v>
      </c>
      <c r="D716" s="11"/>
      <c r="E716" s="11"/>
      <c r="F716" s="11"/>
    </row>
    <row r="717" ht="15.75" customHeight="1">
      <c r="A717" s="13">
        <v>1186165.0</v>
      </c>
      <c r="B717" s="13" t="s">
        <v>3164</v>
      </c>
      <c r="C717" s="12">
        <v>681.12</v>
      </c>
      <c r="D717" s="11"/>
      <c r="E717" s="11"/>
      <c r="F717" s="11"/>
    </row>
    <row r="718" ht="15.75" customHeight="1">
      <c r="A718" s="13">
        <v>1180622.0</v>
      </c>
      <c r="B718" s="13" t="s">
        <v>3165</v>
      </c>
      <c r="C718" s="12">
        <v>390.34</v>
      </c>
      <c r="D718" s="11"/>
      <c r="E718" s="11"/>
      <c r="F718" s="11"/>
    </row>
    <row r="719" ht="15.75" customHeight="1">
      <c r="A719" s="13">
        <v>1186463.0</v>
      </c>
      <c r="B719" s="13" t="s">
        <v>3166</v>
      </c>
      <c r="C719" s="12">
        <v>390.34</v>
      </c>
      <c r="D719" s="11"/>
      <c r="E719" s="11"/>
      <c r="F719" s="11"/>
    </row>
    <row r="720" ht="15.75" customHeight="1">
      <c r="A720" s="13">
        <v>1180638.0</v>
      </c>
      <c r="B720" s="13" t="s">
        <v>3167</v>
      </c>
      <c r="C720" s="12">
        <v>390.34</v>
      </c>
      <c r="D720" s="11"/>
      <c r="E720" s="11"/>
      <c r="F720" s="11"/>
    </row>
    <row r="721" ht="15.75" customHeight="1">
      <c r="A721" s="13">
        <v>1189063.0</v>
      </c>
      <c r="B721" s="13" t="s">
        <v>3168</v>
      </c>
      <c r="C721" s="12">
        <v>301.72</v>
      </c>
      <c r="D721" s="11"/>
      <c r="E721" s="11"/>
      <c r="F721" s="11"/>
    </row>
    <row r="722" ht="15.75" customHeight="1">
      <c r="A722" s="13">
        <v>1188905.0</v>
      </c>
      <c r="B722" s="13" t="s">
        <v>3169</v>
      </c>
      <c r="C722" s="12">
        <v>514.56</v>
      </c>
      <c r="D722" s="11"/>
      <c r="E722" s="11"/>
      <c r="F722" s="11"/>
    </row>
    <row r="723" ht="15.75" customHeight="1">
      <c r="A723" s="13">
        <v>1188904.0</v>
      </c>
      <c r="B723" s="13" t="s">
        <v>3170</v>
      </c>
      <c r="C723" s="12">
        <v>514.56</v>
      </c>
      <c r="D723" s="11"/>
      <c r="E723" s="11"/>
      <c r="F723" s="11"/>
    </row>
    <row r="724" ht="15.75" customHeight="1">
      <c r="A724" s="13">
        <v>1188906.0</v>
      </c>
      <c r="B724" s="13" t="s">
        <v>3171</v>
      </c>
      <c r="C724" s="12">
        <v>514.56</v>
      </c>
      <c r="D724" s="11"/>
      <c r="E724" s="11"/>
      <c r="F724" s="11"/>
    </row>
    <row r="725" ht="15.75" customHeight="1">
      <c r="A725" s="13">
        <v>1181863.0</v>
      </c>
      <c r="B725" s="13" t="s">
        <v>3172</v>
      </c>
      <c r="C725" s="12">
        <v>368.81</v>
      </c>
      <c r="D725" s="11"/>
      <c r="E725" s="11"/>
      <c r="F725" s="11"/>
    </row>
    <row r="726" ht="15.75" customHeight="1">
      <c r="A726" s="13">
        <v>1181837.0</v>
      </c>
      <c r="B726" s="13" t="s">
        <v>3173</v>
      </c>
      <c r="C726" s="12">
        <v>368.81</v>
      </c>
      <c r="D726" s="11"/>
      <c r="E726" s="11"/>
      <c r="F726" s="11"/>
    </row>
    <row r="727" ht="15.75" customHeight="1">
      <c r="A727" s="13">
        <v>1188925.0</v>
      </c>
      <c r="B727" s="13" t="s">
        <v>3174</v>
      </c>
      <c r="C727" s="12">
        <v>307.51</v>
      </c>
      <c r="D727" s="11"/>
      <c r="E727" s="11"/>
      <c r="F727" s="11"/>
    </row>
    <row r="728" ht="15.75" customHeight="1">
      <c r="A728" s="13">
        <v>1188963.0</v>
      </c>
      <c r="B728" s="13" t="s">
        <v>3175</v>
      </c>
      <c r="C728" s="12">
        <v>307.51</v>
      </c>
      <c r="D728" s="11"/>
      <c r="E728" s="11"/>
      <c r="F728" s="11"/>
    </row>
    <row r="729" ht="15.75" customHeight="1">
      <c r="A729" s="13">
        <v>1186163.0</v>
      </c>
      <c r="B729" s="13" t="s">
        <v>3176</v>
      </c>
      <c r="C729" s="12">
        <v>681.12</v>
      </c>
      <c r="D729" s="11"/>
      <c r="E729" s="11"/>
      <c r="F729" s="11"/>
    </row>
    <row r="730" ht="15.75" customHeight="1">
      <c r="A730" s="13">
        <v>1181626.0</v>
      </c>
      <c r="B730" s="13" t="s">
        <v>3177</v>
      </c>
      <c r="C730" s="12">
        <v>356.82</v>
      </c>
      <c r="D730" s="11"/>
      <c r="E730" s="11"/>
      <c r="F730" s="11"/>
    </row>
    <row r="731" ht="15.75" customHeight="1">
      <c r="A731" s="13">
        <v>1181628.0</v>
      </c>
      <c r="B731" s="13" t="s">
        <v>3178</v>
      </c>
      <c r="C731" s="12">
        <v>356.82</v>
      </c>
      <c r="D731" s="11"/>
      <c r="E731" s="11"/>
      <c r="F731" s="11"/>
    </row>
    <row r="732" ht="15.75" customHeight="1">
      <c r="A732" s="13">
        <v>1181654.0</v>
      </c>
      <c r="B732" s="13" t="s">
        <v>3179</v>
      </c>
      <c r="C732" s="12">
        <v>320.98</v>
      </c>
      <c r="D732" s="11"/>
      <c r="E732" s="11"/>
      <c r="F732" s="11"/>
    </row>
    <row r="733" ht="15.75" customHeight="1">
      <c r="A733" s="13">
        <v>1181662.0</v>
      </c>
      <c r="B733" s="13" t="s">
        <v>3180</v>
      </c>
      <c r="C733" s="12">
        <v>320.98</v>
      </c>
      <c r="D733" s="11"/>
      <c r="E733" s="11"/>
      <c r="F733" s="11"/>
    </row>
    <row r="734" ht="15.75" customHeight="1">
      <c r="A734" s="13">
        <v>1181629.0</v>
      </c>
      <c r="B734" s="13" t="s">
        <v>3181</v>
      </c>
      <c r="C734" s="12">
        <v>301.72</v>
      </c>
      <c r="D734" s="11"/>
      <c r="E734" s="11"/>
      <c r="F734" s="11"/>
    </row>
    <row r="735" ht="15.75" customHeight="1">
      <c r="A735" s="13">
        <v>1181637.0</v>
      </c>
      <c r="B735" s="13" t="s">
        <v>3182</v>
      </c>
      <c r="C735" s="12">
        <v>301.72</v>
      </c>
      <c r="D735" s="11"/>
      <c r="E735" s="11"/>
      <c r="F735" s="11"/>
    </row>
    <row r="736" ht="15.75" customHeight="1">
      <c r="A736" s="13">
        <v>1181638.0</v>
      </c>
      <c r="B736" s="13" t="s">
        <v>3182</v>
      </c>
      <c r="C736" s="12">
        <v>347.62</v>
      </c>
      <c r="D736" s="11"/>
      <c r="E736" s="11"/>
      <c r="F736" s="11"/>
    </row>
    <row r="737" ht="15.75" customHeight="1">
      <c r="A737" s="13">
        <v>1181632.0</v>
      </c>
      <c r="B737" s="13" t="s">
        <v>3183</v>
      </c>
      <c r="C737" s="12">
        <v>301.72</v>
      </c>
      <c r="D737" s="11"/>
      <c r="E737" s="11"/>
      <c r="F737" s="11"/>
    </row>
    <row r="738" ht="15.75" customHeight="1">
      <c r="A738" s="13">
        <v>1181602.0</v>
      </c>
      <c r="B738" s="13" t="s">
        <v>3184</v>
      </c>
      <c r="C738" s="12">
        <v>301.72</v>
      </c>
      <c r="D738" s="11"/>
      <c r="E738" s="11"/>
      <c r="F738" s="11"/>
    </row>
    <row r="739" ht="15.75" customHeight="1">
      <c r="A739" s="13">
        <v>1181603.0</v>
      </c>
      <c r="B739" s="13" t="s">
        <v>3185</v>
      </c>
      <c r="C739" s="12">
        <v>301.72</v>
      </c>
      <c r="D739" s="11"/>
      <c r="E739" s="11"/>
      <c r="F739" s="11"/>
    </row>
    <row r="740" ht="15.75" customHeight="1">
      <c r="A740" s="13">
        <v>1181604.0</v>
      </c>
      <c r="B740" s="13" t="s">
        <v>3186</v>
      </c>
      <c r="C740" s="12">
        <v>301.72</v>
      </c>
      <c r="D740" s="11"/>
      <c r="E740" s="11"/>
      <c r="F740" s="11"/>
    </row>
    <row r="741" ht="15.75" customHeight="1">
      <c r="A741" s="13">
        <v>1181607.0</v>
      </c>
      <c r="B741" s="13" t="s">
        <v>3187</v>
      </c>
      <c r="C741" s="12">
        <v>347.62</v>
      </c>
      <c r="D741" s="11"/>
      <c r="E741" s="11"/>
      <c r="F741" s="11"/>
    </row>
    <row r="742" ht="15.75" customHeight="1">
      <c r="A742" s="13">
        <v>1181635.0</v>
      </c>
      <c r="B742" s="13" t="s">
        <v>3188</v>
      </c>
      <c r="C742" s="12">
        <v>301.72</v>
      </c>
      <c r="D742" s="11"/>
      <c r="E742" s="11"/>
      <c r="F742" s="11"/>
    </row>
    <row r="743" ht="15.75" customHeight="1">
      <c r="A743" s="13">
        <v>1181669.0</v>
      </c>
      <c r="B743" s="13" t="s">
        <v>3189</v>
      </c>
      <c r="C743" s="12">
        <v>320.98</v>
      </c>
      <c r="D743" s="11"/>
      <c r="E743" s="11"/>
      <c r="F743" s="11"/>
    </row>
    <row r="744" ht="15.75" customHeight="1">
      <c r="A744" s="13">
        <v>1181434.0</v>
      </c>
      <c r="B744" s="13" t="s">
        <v>3190</v>
      </c>
      <c r="C744" s="12">
        <v>324.77</v>
      </c>
      <c r="D744" s="11"/>
      <c r="E744" s="11"/>
      <c r="F744" s="11"/>
    </row>
    <row r="745" ht="15.75" customHeight="1">
      <c r="A745" s="13">
        <v>1181422.0</v>
      </c>
      <c r="B745" s="13" t="s">
        <v>3191</v>
      </c>
      <c r="C745" s="12">
        <v>324.77</v>
      </c>
      <c r="D745" s="11"/>
      <c r="E745" s="11"/>
      <c r="F745" s="11"/>
    </row>
    <row r="746" ht="15.75" customHeight="1">
      <c r="A746" s="13">
        <v>1181473.0</v>
      </c>
      <c r="B746" s="13" t="s">
        <v>3192</v>
      </c>
      <c r="C746" s="12">
        <v>324.77</v>
      </c>
      <c r="D746" s="11"/>
      <c r="E746" s="11"/>
      <c r="F746" s="11"/>
    </row>
    <row r="747" ht="15.75" customHeight="1">
      <c r="A747" s="13">
        <v>1181433.0</v>
      </c>
      <c r="B747" s="13" t="s">
        <v>3193</v>
      </c>
      <c r="C747" s="12">
        <v>324.77</v>
      </c>
      <c r="D747" s="11"/>
      <c r="E747" s="11"/>
      <c r="F747" s="11"/>
    </row>
    <row r="748" ht="15.75" customHeight="1">
      <c r="A748" s="13">
        <v>1181454.0</v>
      </c>
      <c r="B748" s="13" t="s">
        <v>3194</v>
      </c>
      <c r="C748" s="12">
        <v>324.77</v>
      </c>
      <c r="D748" s="11"/>
      <c r="E748" s="11"/>
      <c r="F748" s="11"/>
    </row>
    <row r="749" ht="15.75" customHeight="1">
      <c r="A749" s="13">
        <v>1181447.0</v>
      </c>
      <c r="B749" s="13" t="s">
        <v>3195</v>
      </c>
      <c r="C749" s="12">
        <v>324.77</v>
      </c>
      <c r="D749" s="11"/>
      <c r="E749" s="11"/>
      <c r="F749" s="11"/>
    </row>
    <row r="750" ht="15.75" customHeight="1">
      <c r="A750" s="13">
        <v>1181456.0</v>
      </c>
      <c r="B750" s="13" t="s">
        <v>3196</v>
      </c>
      <c r="C750" s="12">
        <v>324.77</v>
      </c>
      <c r="D750" s="11"/>
      <c r="E750" s="11"/>
      <c r="F750" s="11"/>
    </row>
    <row r="751" ht="15.75" customHeight="1">
      <c r="A751" s="13">
        <v>1181438.0</v>
      </c>
      <c r="B751" s="13" t="s">
        <v>3197</v>
      </c>
      <c r="C751" s="12">
        <v>324.77</v>
      </c>
      <c r="D751" s="11"/>
      <c r="E751" s="11"/>
      <c r="F751" s="11"/>
    </row>
    <row r="752" ht="15.75" customHeight="1">
      <c r="A752" s="13">
        <v>1181469.0</v>
      </c>
      <c r="B752" s="13" t="s">
        <v>3198</v>
      </c>
      <c r="C752" s="12">
        <v>324.77</v>
      </c>
      <c r="D752" s="11"/>
      <c r="E752" s="11"/>
      <c r="F752" s="11"/>
    </row>
    <row r="753" ht="15.75" customHeight="1">
      <c r="A753" s="13">
        <v>1181468.0</v>
      </c>
      <c r="B753" s="13" t="s">
        <v>3199</v>
      </c>
      <c r="C753" s="12">
        <v>324.77</v>
      </c>
      <c r="D753" s="11"/>
      <c r="E753" s="11"/>
      <c r="F753" s="11"/>
    </row>
    <row r="754" ht="15.75" customHeight="1">
      <c r="A754" s="13">
        <v>1181467.0</v>
      </c>
      <c r="B754" s="13" t="s">
        <v>3200</v>
      </c>
      <c r="C754" s="12">
        <v>324.77</v>
      </c>
      <c r="D754" s="11"/>
      <c r="E754" s="11"/>
      <c r="F754" s="11"/>
    </row>
    <row r="755" ht="15.75" customHeight="1">
      <c r="A755" s="13">
        <v>1181492.0</v>
      </c>
      <c r="B755" s="13" t="s">
        <v>3201</v>
      </c>
      <c r="C755" s="12">
        <v>324.77</v>
      </c>
      <c r="D755" s="11"/>
      <c r="E755" s="11"/>
      <c r="F755" s="11"/>
    </row>
    <row r="756" ht="15.75" customHeight="1">
      <c r="A756" s="13">
        <v>1181122.0</v>
      </c>
      <c r="B756" s="13" t="s">
        <v>3202</v>
      </c>
      <c r="C756" s="12">
        <v>385.01</v>
      </c>
      <c r="D756" s="11"/>
      <c r="E756" s="11"/>
      <c r="F756" s="11"/>
    </row>
    <row r="757" ht="15.75" customHeight="1">
      <c r="A757" s="13">
        <v>1181161.0</v>
      </c>
      <c r="B757" s="13" t="s">
        <v>3203</v>
      </c>
      <c r="C757" s="12">
        <v>385.01</v>
      </c>
      <c r="D757" s="11"/>
      <c r="E757" s="11"/>
      <c r="F757" s="11"/>
    </row>
    <row r="758" ht="15.75" customHeight="1">
      <c r="A758" s="13">
        <v>1181169.0</v>
      </c>
      <c r="B758" s="13" t="s">
        <v>3204</v>
      </c>
      <c r="C758" s="12">
        <v>385.01</v>
      </c>
      <c r="D758" s="11"/>
      <c r="E758" s="11"/>
      <c r="F758" s="11"/>
    </row>
    <row r="759" ht="15.75" customHeight="1">
      <c r="A759" s="13">
        <v>1181135.0</v>
      </c>
      <c r="B759" s="13" t="s">
        <v>3205</v>
      </c>
      <c r="C759" s="12">
        <v>385.01</v>
      </c>
      <c r="D759" s="11"/>
      <c r="E759" s="11"/>
      <c r="F759" s="11"/>
    </row>
    <row r="760" ht="15.75" customHeight="1">
      <c r="A760" s="13">
        <v>1181167.0</v>
      </c>
      <c r="B760" s="13" t="s">
        <v>3206</v>
      </c>
      <c r="C760" s="12">
        <v>385.01</v>
      </c>
      <c r="D760" s="11"/>
      <c r="E760" s="11"/>
      <c r="F760" s="11"/>
    </row>
    <row r="761" ht="15.75" customHeight="1">
      <c r="A761" s="13">
        <v>1181162.0</v>
      </c>
      <c r="B761" s="13" t="s">
        <v>3207</v>
      </c>
      <c r="C761" s="12">
        <v>385.01</v>
      </c>
      <c r="D761" s="11"/>
      <c r="E761" s="11"/>
      <c r="F761" s="11"/>
    </row>
    <row r="762" ht="15.75" customHeight="1">
      <c r="A762" s="13">
        <v>1181238.0</v>
      </c>
      <c r="B762" s="13" t="s">
        <v>3208</v>
      </c>
      <c r="C762" s="12">
        <v>387.89</v>
      </c>
      <c r="D762" s="11"/>
      <c r="E762" s="11"/>
      <c r="F762" s="11"/>
    </row>
    <row r="763" ht="15.75" customHeight="1">
      <c r="A763" s="13">
        <v>1181138.0</v>
      </c>
      <c r="B763" s="13" t="s">
        <v>3209</v>
      </c>
      <c r="C763" s="12">
        <v>385.01</v>
      </c>
      <c r="D763" s="11"/>
      <c r="E763" s="11"/>
      <c r="F763" s="11"/>
    </row>
    <row r="764" ht="15.75" customHeight="1">
      <c r="A764" s="13">
        <v>1180203.0</v>
      </c>
      <c r="B764" s="13" t="s">
        <v>3210</v>
      </c>
      <c r="C764" s="12">
        <v>571.32</v>
      </c>
      <c r="D764" s="11"/>
      <c r="E764" s="11"/>
      <c r="F764" s="11"/>
    </row>
    <row r="765" ht="15.75" customHeight="1">
      <c r="A765" s="13">
        <v>1180206.0</v>
      </c>
      <c r="B765" s="13" t="s">
        <v>3211</v>
      </c>
      <c r="C765" s="12">
        <v>571.32</v>
      </c>
      <c r="D765" s="11"/>
      <c r="E765" s="11"/>
      <c r="F765" s="11"/>
    </row>
    <row r="766" ht="15.75" customHeight="1">
      <c r="A766" s="13">
        <v>1180207.0</v>
      </c>
      <c r="B766" s="13" t="s">
        <v>3212</v>
      </c>
      <c r="C766" s="12">
        <v>571.32</v>
      </c>
      <c r="D766" s="11"/>
      <c r="E766" s="11"/>
      <c r="F766" s="11"/>
    </row>
    <row r="767" ht="15.75" customHeight="1">
      <c r="A767" s="13">
        <v>1180204.0</v>
      </c>
      <c r="B767" s="13" t="s">
        <v>3213</v>
      </c>
      <c r="C767" s="12">
        <v>571.32</v>
      </c>
      <c r="D767" s="11"/>
      <c r="E767" s="11"/>
      <c r="F767" s="11"/>
    </row>
    <row r="768" ht="15.75" customHeight="1">
      <c r="A768" s="13">
        <v>1180205.0</v>
      </c>
      <c r="B768" s="13" t="s">
        <v>3214</v>
      </c>
      <c r="C768" s="12">
        <v>571.32</v>
      </c>
      <c r="D768" s="11"/>
      <c r="E768" s="11"/>
      <c r="F768" s="11"/>
    </row>
    <row r="769" ht="15.75" customHeight="1">
      <c r="A769" s="13">
        <v>1185737.0</v>
      </c>
      <c r="B769" s="13" t="s">
        <v>3215</v>
      </c>
      <c r="C769" s="12">
        <v>832.53</v>
      </c>
      <c r="D769" s="11"/>
      <c r="E769" s="11"/>
      <c r="F769" s="11"/>
    </row>
    <row r="770" ht="15.75" customHeight="1">
      <c r="A770" s="13">
        <v>1189145.0</v>
      </c>
      <c r="B770" s="13" t="s">
        <v>3216</v>
      </c>
      <c r="C770" s="12">
        <v>832.53</v>
      </c>
      <c r="D770" s="11"/>
      <c r="E770" s="11"/>
      <c r="F770" s="11"/>
    </row>
    <row r="771" ht="15.75" customHeight="1">
      <c r="A771" s="13">
        <v>1185782.0</v>
      </c>
      <c r="B771" s="13" t="s">
        <v>3217</v>
      </c>
      <c r="C771" s="12">
        <v>832.53</v>
      </c>
      <c r="D771" s="11"/>
      <c r="E771" s="11"/>
      <c r="F771" s="11"/>
    </row>
    <row r="772" ht="15.75" customHeight="1">
      <c r="A772" s="13">
        <v>1182000.0</v>
      </c>
      <c r="B772" s="13" t="s">
        <v>3218</v>
      </c>
      <c r="C772" s="12">
        <v>1752.09</v>
      </c>
      <c r="D772" s="11"/>
      <c r="E772" s="11"/>
      <c r="F772" s="11"/>
    </row>
    <row r="773" ht="15.75" customHeight="1">
      <c r="A773" s="13">
        <v>1188807.0</v>
      </c>
      <c r="B773" s="13" t="s">
        <v>3219</v>
      </c>
      <c r="C773" s="12">
        <v>378.64</v>
      </c>
      <c r="D773" s="11"/>
      <c r="E773" s="11"/>
      <c r="F773" s="11"/>
    </row>
    <row r="774" ht="15.75" customHeight="1">
      <c r="A774" s="13">
        <v>1186278.0</v>
      </c>
      <c r="B774" s="13" t="s">
        <v>3220</v>
      </c>
      <c r="C774" s="12">
        <v>2270.86</v>
      </c>
      <c r="D774" s="11"/>
      <c r="E774" s="11"/>
      <c r="F774" s="11"/>
    </row>
    <row r="775" ht="15.75" customHeight="1">
      <c r="A775" s="13">
        <v>1186235.0</v>
      </c>
      <c r="B775" s="13" t="s">
        <v>3221</v>
      </c>
      <c r="C775" s="12">
        <v>2696.86</v>
      </c>
      <c r="D775" s="11"/>
      <c r="E775" s="11"/>
      <c r="F775" s="11"/>
    </row>
    <row r="776" ht="15.75" customHeight="1">
      <c r="A776" s="13">
        <v>1185604.0</v>
      </c>
      <c r="B776" s="13" t="s">
        <v>3222</v>
      </c>
      <c r="C776" s="12">
        <v>2950.45</v>
      </c>
      <c r="D776" s="11"/>
      <c r="E776" s="11"/>
      <c r="F776" s="11"/>
    </row>
    <row r="777" ht="15.75" customHeight="1">
      <c r="A777" s="13">
        <v>1185603.0</v>
      </c>
      <c r="B777" s="13" t="s">
        <v>3223</v>
      </c>
      <c r="C777" s="12">
        <v>368.81</v>
      </c>
      <c r="D777" s="11"/>
      <c r="E777" s="11"/>
      <c r="F777" s="11"/>
    </row>
    <row r="778" ht="15.75" customHeight="1">
      <c r="A778" s="13">
        <v>1186505.0</v>
      </c>
      <c r="B778" s="13" t="s">
        <v>3224</v>
      </c>
      <c r="C778" s="12">
        <v>1299.42</v>
      </c>
      <c r="D778" s="11"/>
      <c r="E778" s="11"/>
      <c r="F778" s="11"/>
    </row>
    <row r="779" ht="15.75" customHeight="1">
      <c r="A779" s="13">
        <v>1186506.0</v>
      </c>
      <c r="B779" s="13" t="s">
        <v>3225</v>
      </c>
      <c r="C779" s="12">
        <v>1299.42</v>
      </c>
      <c r="D779" s="11"/>
      <c r="E779" s="11"/>
      <c r="F779" s="11"/>
    </row>
    <row r="780" ht="15.75" customHeight="1">
      <c r="A780" s="9" t="s">
        <v>3226</v>
      </c>
      <c r="C780" s="12"/>
      <c r="D780" s="11"/>
      <c r="E780" s="11"/>
      <c r="F780" s="11"/>
    </row>
    <row r="781" ht="15.75" customHeight="1">
      <c r="A781" s="13">
        <v>1421716.0</v>
      </c>
      <c r="B781" s="13" t="s">
        <v>3227</v>
      </c>
      <c r="C781" s="12">
        <v>2520.82</v>
      </c>
      <c r="D781" s="11"/>
      <c r="E781" s="11"/>
      <c r="F781" s="11"/>
    </row>
    <row r="782" ht="15.75" customHeight="1">
      <c r="A782" s="13">
        <v>1421730.0</v>
      </c>
      <c r="B782" s="13" t="s">
        <v>3228</v>
      </c>
      <c r="C782" s="12">
        <v>560.11</v>
      </c>
      <c r="D782" s="11"/>
      <c r="E782" s="11"/>
      <c r="F782" s="11"/>
    </row>
    <row r="783" ht="15.75" customHeight="1">
      <c r="A783" s="13">
        <v>1421743.0</v>
      </c>
      <c r="B783" s="13" t="s">
        <v>3229</v>
      </c>
      <c r="C783" s="12">
        <v>1022.58</v>
      </c>
      <c r="D783" s="11"/>
      <c r="E783" s="11"/>
      <c r="F783" s="11"/>
    </row>
    <row r="784" ht="15.75" customHeight="1">
      <c r="A784" s="13">
        <v>1421705.0</v>
      </c>
      <c r="B784" s="13" t="s">
        <v>3230</v>
      </c>
      <c r="C784" s="12">
        <v>1689.39</v>
      </c>
      <c r="D784" s="11"/>
      <c r="E784" s="11"/>
      <c r="F784" s="11"/>
    </row>
    <row r="785" ht="15.75" customHeight="1">
      <c r="A785" s="13">
        <v>1421792.0</v>
      </c>
      <c r="B785" s="13" t="s">
        <v>3231</v>
      </c>
      <c r="C785" s="12">
        <v>1689.39</v>
      </c>
      <c r="D785" s="11"/>
      <c r="E785" s="11"/>
      <c r="F785" s="11"/>
    </row>
    <row r="786" ht="15.75" customHeight="1">
      <c r="A786" s="13">
        <v>1428121.0</v>
      </c>
      <c r="B786" s="13" t="s">
        <v>3232</v>
      </c>
      <c r="C786" s="12">
        <v>5874.37</v>
      </c>
      <c r="D786" s="11"/>
      <c r="E786" s="11"/>
      <c r="F786" s="11"/>
    </row>
    <row r="787" ht="15.75" customHeight="1">
      <c r="A787" s="13">
        <v>1428802.0</v>
      </c>
      <c r="B787" s="13" t="s">
        <v>3233</v>
      </c>
      <c r="C787" s="12">
        <v>348.16</v>
      </c>
      <c r="D787" s="11"/>
      <c r="E787" s="11"/>
      <c r="F787" s="11"/>
    </row>
    <row r="788" ht="15.75" customHeight="1">
      <c r="A788" s="13">
        <v>1428820.0</v>
      </c>
      <c r="B788" s="13" t="s">
        <v>3234</v>
      </c>
      <c r="C788" s="12">
        <v>313.35</v>
      </c>
      <c r="D788" s="11"/>
      <c r="E788" s="11"/>
      <c r="F788" s="11"/>
    </row>
    <row r="789" ht="15.75" customHeight="1">
      <c r="A789" s="13">
        <v>1184147.0</v>
      </c>
      <c r="B789" s="13" t="s">
        <v>3235</v>
      </c>
      <c r="C789" s="12">
        <v>458.61</v>
      </c>
      <c r="D789" s="11"/>
      <c r="E789" s="11"/>
      <c r="F789" s="11"/>
    </row>
    <row r="790" ht="15.75" customHeight="1">
      <c r="A790" s="13">
        <v>1429330.0</v>
      </c>
      <c r="B790" s="13" t="s">
        <v>3236</v>
      </c>
      <c r="C790" s="12">
        <v>2065.3</v>
      </c>
      <c r="D790" s="11"/>
      <c r="E790" s="11"/>
      <c r="F790" s="11"/>
    </row>
    <row r="791" ht="15.75" customHeight="1">
      <c r="A791" s="13">
        <v>1429355.0</v>
      </c>
      <c r="B791" s="13" t="s">
        <v>3237</v>
      </c>
      <c r="C791" s="12">
        <v>469.35</v>
      </c>
      <c r="D791" s="11"/>
      <c r="E791" s="11"/>
      <c r="F791" s="11"/>
    </row>
    <row r="792" ht="15.75" customHeight="1">
      <c r="A792" s="13">
        <v>1428122.0</v>
      </c>
      <c r="B792" s="13" t="s">
        <v>3238</v>
      </c>
      <c r="C792" s="12">
        <v>7188.09</v>
      </c>
      <c r="D792" s="11"/>
      <c r="E792" s="11"/>
      <c r="F792" s="11"/>
    </row>
    <row r="793" ht="15.75" customHeight="1">
      <c r="A793" s="13">
        <v>1426501.0</v>
      </c>
      <c r="B793" s="13" t="s">
        <v>3239</v>
      </c>
      <c r="C793" s="12">
        <v>226.92</v>
      </c>
      <c r="D793" s="11"/>
      <c r="E793" s="11"/>
      <c r="F793" s="11"/>
    </row>
    <row r="794" ht="15.75" customHeight="1">
      <c r="A794" s="13">
        <v>1426502.0</v>
      </c>
      <c r="B794" s="13" t="s">
        <v>3240</v>
      </c>
      <c r="C794" s="12">
        <v>226.92</v>
      </c>
      <c r="D794" s="11"/>
      <c r="E794" s="11"/>
      <c r="F794" s="11"/>
    </row>
    <row r="795" ht="15.75" customHeight="1">
      <c r="A795" s="13">
        <v>1426503.0</v>
      </c>
      <c r="B795" s="13" t="s">
        <v>3241</v>
      </c>
      <c r="C795" s="12">
        <v>226.92</v>
      </c>
      <c r="D795" s="11"/>
      <c r="E795" s="11"/>
      <c r="F795" s="11"/>
    </row>
    <row r="796" ht="15.75" customHeight="1">
      <c r="A796" s="13">
        <v>1426836.0</v>
      </c>
      <c r="B796" s="13" t="s">
        <v>3242</v>
      </c>
      <c r="C796" s="12">
        <v>571.71</v>
      </c>
      <c r="D796" s="11"/>
      <c r="E796" s="11"/>
      <c r="F796" s="11"/>
    </row>
    <row r="797" ht="15.75" customHeight="1">
      <c r="A797" s="13">
        <v>1426801.0</v>
      </c>
      <c r="B797" s="13" t="s">
        <v>3243</v>
      </c>
      <c r="C797" s="12">
        <v>571.71</v>
      </c>
      <c r="D797" s="11"/>
      <c r="E797" s="11"/>
      <c r="F797" s="11"/>
    </row>
    <row r="798" ht="15.75" customHeight="1">
      <c r="A798" s="13">
        <v>1429440.0</v>
      </c>
      <c r="B798" s="13" t="s">
        <v>3244</v>
      </c>
      <c r="C798" s="12">
        <v>1906.12</v>
      </c>
      <c r="D798" s="11"/>
      <c r="E798" s="11"/>
      <c r="F798" s="11"/>
    </row>
    <row r="799" ht="15.75" customHeight="1">
      <c r="A799" s="13">
        <v>1429465.0</v>
      </c>
      <c r="B799" s="13" t="s">
        <v>3245</v>
      </c>
      <c r="C799" s="12">
        <v>474.78</v>
      </c>
      <c r="D799" s="11"/>
      <c r="E799" s="11"/>
      <c r="F799" s="11"/>
    </row>
    <row r="800" ht="15.75" customHeight="1">
      <c r="A800" s="13">
        <v>1421901.0</v>
      </c>
      <c r="B800" s="13" t="s">
        <v>3246</v>
      </c>
      <c r="C800" s="12">
        <v>2800.91</v>
      </c>
      <c r="D800" s="11"/>
      <c r="E800" s="11"/>
      <c r="F800" s="11"/>
    </row>
    <row r="801" ht="15.75" customHeight="1">
      <c r="A801" s="13">
        <v>1421595.0</v>
      </c>
      <c r="B801" s="13" t="s">
        <v>3247</v>
      </c>
      <c r="C801" s="12">
        <v>1520.47</v>
      </c>
      <c r="D801" s="11"/>
      <c r="E801" s="11"/>
      <c r="F801" s="11"/>
    </row>
    <row r="802" ht="15.75" customHeight="1">
      <c r="A802" s="13">
        <v>1421905.0</v>
      </c>
      <c r="B802" s="13" t="s">
        <v>3248</v>
      </c>
      <c r="C802" s="12">
        <v>920.32</v>
      </c>
      <c r="D802" s="11"/>
      <c r="E802" s="11"/>
      <c r="F802" s="11"/>
    </row>
    <row r="803" ht="15.75" customHeight="1">
      <c r="A803" s="13">
        <v>1423774.0</v>
      </c>
      <c r="B803" s="13" t="s">
        <v>3249</v>
      </c>
      <c r="C803" s="12">
        <v>313.95</v>
      </c>
      <c r="D803" s="11"/>
      <c r="E803" s="11"/>
      <c r="F803" s="11"/>
    </row>
    <row r="804" ht="15.75" customHeight="1">
      <c r="A804" s="13">
        <v>1423778.0</v>
      </c>
      <c r="B804" s="13" t="s">
        <v>3250</v>
      </c>
      <c r="C804" s="12">
        <v>313.95</v>
      </c>
      <c r="D804" s="11"/>
      <c r="E804" s="11"/>
      <c r="F804" s="11"/>
    </row>
    <row r="805" ht="15.75" customHeight="1">
      <c r="A805" s="13">
        <v>1429211.0</v>
      </c>
      <c r="B805" s="13" t="s">
        <v>3251</v>
      </c>
      <c r="C805" s="12">
        <v>1148.65</v>
      </c>
      <c r="D805" s="11"/>
      <c r="E805" s="11"/>
      <c r="F805" s="11"/>
    </row>
    <row r="806" ht="15.75" customHeight="1">
      <c r="A806" s="13">
        <v>1429250.0</v>
      </c>
      <c r="B806" s="13" t="s">
        <v>3252</v>
      </c>
      <c r="C806" s="12">
        <v>568.08</v>
      </c>
      <c r="D806" s="11"/>
      <c r="E806" s="11"/>
      <c r="F806" s="11"/>
    </row>
    <row r="807" ht="15.75" customHeight="1">
      <c r="A807" s="13">
        <v>1428352.0</v>
      </c>
      <c r="B807" s="13" t="s">
        <v>3253</v>
      </c>
      <c r="C807" s="12">
        <v>506.05</v>
      </c>
      <c r="D807" s="11"/>
      <c r="E807" s="11"/>
      <c r="F807" s="11"/>
    </row>
    <row r="808" ht="15.75" customHeight="1">
      <c r="A808" s="13">
        <v>1428399.0</v>
      </c>
      <c r="B808" s="13" t="s">
        <v>3254</v>
      </c>
      <c r="C808" s="12">
        <v>506.05</v>
      </c>
      <c r="D808" s="11"/>
      <c r="E808" s="11"/>
      <c r="F808" s="11"/>
    </row>
    <row r="809" ht="15.75" customHeight="1">
      <c r="A809" s="13">
        <v>1428374.0</v>
      </c>
      <c r="B809" s="13" t="s">
        <v>3255</v>
      </c>
      <c r="C809" s="12">
        <v>506.05</v>
      </c>
      <c r="D809" s="11"/>
      <c r="E809" s="11"/>
      <c r="F809" s="11"/>
    </row>
    <row r="810" ht="15.75" customHeight="1">
      <c r="A810" s="13">
        <v>1428378.0</v>
      </c>
      <c r="B810" s="13" t="s">
        <v>3256</v>
      </c>
      <c r="C810" s="12">
        <v>506.05</v>
      </c>
      <c r="D810" s="11"/>
      <c r="E810" s="11"/>
      <c r="F810" s="11"/>
    </row>
    <row r="811" ht="15.75" customHeight="1">
      <c r="A811" s="13">
        <v>1424986.0</v>
      </c>
      <c r="B811" s="13" t="s">
        <v>3257</v>
      </c>
      <c r="C811" s="12">
        <v>1520.47</v>
      </c>
      <c r="D811" s="11"/>
      <c r="E811" s="11"/>
      <c r="F811" s="11"/>
    </row>
    <row r="812" ht="15.75" customHeight="1">
      <c r="A812" s="13">
        <v>1424984.0</v>
      </c>
      <c r="B812" s="13" t="s">
        <v>3257</v>
      </c>
      <c r="C812" s="12">
        <v>1289.16</v>
      </c>
      <c r="D812" s="11"/>
      <c r="E812" s="11"/>
      <c r="F812" s="11"/>
    </row>
    <row r="813" ht="15.75" customHeight="1">
      <c r="A813" s="13">
        <v>1424995.0</v>
      </c>
      <c r="B813" s="13" t="s">
        <v>3258</v>
      </c>
      <c r="C813" s="12">
        <v>920.32</v>
      </c>
      <c r="D813" s="11"/>
      <c r="E813" s="11"/>
      <c r="F813" s="11"/>
    </row>
    <row r="814" ht="15.75" customHeight="1">
      <c r="A814" s="13">
        <v>1424916.0</v>
      </c>
      <c r="B814" s="13" t="s">
        <v>3259</v>
      </c>
      <c r="C814" s="12">
        <v>2800.88</v>
      </c>
      <c r="D814" s="11"/>
      <c r="E814" s="11"/>
      <c r="F814" s="11"/>
    </row>
    <row r="815" ht="15.75" customHeight="1">
      <c r="A815" s="13">
        <v>1424915.0</v>
      </c>
      <c r="B815" s="13" t="s">
        <v>3260</v>
      </c>
      <c r="C815" s="12">
        <v>2240.73</v>
      </c>
      <c r="D815" s="11"/>
      <c r="E815" s="11"/>
      <c r="F815" s="11"/>
    </row>
    <row r="816" ht="15.75" customHeight="1">
      <c r="A816" s="13">
        <v>1424958.0</v>
      </c>
      <c r="B816" s="13" t="s">
        <v>3261</v>
      </c>
      <c r="C816" s="12">
        <v>920.32</v>
      </c>
      <c r="D816" s="11"/>
      <c r="E816" s="11"/>
      <c r="F816" s="11"/>
    </row>
    <row r="817" ht="15.75" customHeight="1">
      <c r="A817" s="13">
        <v>1428212.0</v>
      </c>
      <c r="B817" s="13" t="s">
        <v>3262</v>
      </c>
      <c r="C817" s="12">
        <v>436.5</v>
      </c>
      <c r="D817" s="11"/>
      <c r="E817" s="11"/>
      <c r="F817" s="11"/>
    </row>
    <row r="818" ht="15.75" customHeight="1">
      <c r="A818" s="13">
        <v>1428210.0</v>
      </c>
      <c r="B818" s="13" t="s">
        <v>3263</v>
      </c>
      <c r="C818" s="12">
        <v>434.3</v>
      </c>
      <c r="D818" s="11"/>
      <c r="E818" s="11"/>
      <c r="F818" s="11"/>
    </row>
    <row r="819" ht="15.75" customHeight="1">
      <c r="A819" s="13">
        <v>1428201.0</v>
      </c>
      <c r="B819" s="13" t="s">
        <v>3264</v>
      </c>
      <c r="C819" s="12">
        <v>252.25</v>
      </c>
      <c r="D819" s="11"/>
      <c r="E819" s="11"/>
      <c r="F819" s="11"/>
    </row>
    <row r="820" ht="15.75" customHeight="1">
      <c r="A820" s="13">
        <v>1428211.0</v>
      </c>
      <c r="B820" s="13" t="s">
        <v>3265</v>
      </c>
      <c r="C820" s="12">
        <v>436.5</v>
      </c>
      <c r="D820" s="11"/>
      <c r="E820" s="11"/>
      <c r="F820" s="11"/>
    </row>
    <row r="821" ht="15.75" customHeight="1">
      <c r="A821" s="13">
        <v>1421000.0</v>
      </c>
      <c r="B821" s="13" t="s">
        <v>3266</v>
      </c>
      <c r="C821" s="12">
        <v>299.95</v>
      </c>
      <c r="D821" s="11"/>
      <c r="E821" s="11"/>
      <c r="F821" s="11"/>
    </row>
    <row r="822" ht="15.75" customHeight="1">
      <c r="A822" s="13">
        <v>1427300.0</v>
      </c>
      <c r="B822" s="13" t="s">
        <v>3267</v>
      </c>
      <c r="C822" s="12">
        <v>292.36</v>
      </c>
      <c r="D822" s="11"/>
      <c r="E822" s="11"/>
      <c r="F822" s="11"/>
    </row>
    <row r="823" ht="15.75" customHeight="1">
      <c r="A823" s="13">
        <v>1427100.0</v>
      </c>
      <c r="B823" s="13" t="s">
        <v>3268</v>
      </c>
      <c r="C823" s="12">
        <v>120.71</v>
      </c>
      <c r="D823" s="11"/>
      <c r="E823" s="11"/>
      <c r="F823" s="11"/>
    </row>
    <row r="824" ht="15.75" customHeight="1">
      <c r="A824" s="13">
        <v>1427230.0</v>
      </c>
      <c r="B824" s="13" t="s">
        <v>3269</v>
      </c>
      <c r="C824" s="12">
        <v>123.49</v>
      </c>
      <c r="D824" s="11"/>
      <c r="E824" s="11"/>
      <c r="F824" s="11"/>
    </row>
    <row r="825" ht="15.75" customHeight="1">
      <c r="A825" s="13">
        <v>1428841.0</v>
      </c>
      <c r="B825" s="13" t="s">
        <v>3270</v>
      </c>
      <c r="C825" s="12">
        <v>301.29</v>
      </c>
      <c r="D825" s="11"/>
      <c r="E825" s="11"/>
      <c r="F825" s="11"/>
    </row>
    <row r="826" ht="15.75" customHeight="1">
      <c r="A826" s="13">
        <v>1428840.0</v>
      </c>
      <c r="B826" s="13" t="s">
        <v>3271</v>
      </c>
      <c r="C826" s="12">
        <v>301.29</v>
      </c>
      <c r="D826" s="11"/>
      <c r="E826" s="11"/>
      <c r="F826" s="11"/>
    </row>
    <row r="827" ht="15.75" customHeight="1">
      <c r="A827" s="13">
        <v>1428033.0</v>
      </c>
      <c r="B827" s="13" t="s">
        <v>3272</v>
      </c>
      <c r="C827" s="12">
        <v>2089.13</v>
      </c>
      <c r="D827" s="11"/>
      <c r="E827" s="11"/>
      <c r="F827" s="11"/>
    </row>
    <row r="828" ht="15.75" customHeight="1">
      <c r="A828" s="13">
        <v>1426200.0</v>
      </c>
      <c r="B828" s="13" t="s">
        <v>3273</v>
      </c>
      <c r="C828" s="12">
        <v>93.41</v>
      </c>
      <c r="D828" s="11"/>
      <c r="E828" s="11"/>
      <c r="F828" s="11"/>
    </row>
    <row r="829" ht="15.75" customHeight="1">
      <c r="A829" s="13">
        <v>1426280.0</v>
      </c>
      <c r="B829" s="13" t="s">
        <v>3274</v>
      </c>
      <c r="C829" s="12">
        <v>552.64</v>
      </c>
      <c r="D829" s="11"/>
      <c r="E829" s="11"/>
      <c r="F829" s="11"/>
    </row>
    <row r="830" ht="15.75" customHeight="1">
      <c r="A830" s="13">
        <v>1428810.0</v>
      </c>
      <c r="B830" s="13" t="s">
        <v>3275</v>
      </c>
      <c r="C830" s="12">
        <v>194.17</v>
      </c>
      <c r="D830" s="11"/>
      <c r="E830" s="11"/>
      <c r="F830" s="11"/>
    </row>
    <row r="831" ht="15.75" customHeight="1">
      <c r="A831" s="13">
        <v>1428801.0</v>
      </c>
      <c r="B831" s="13" t="s">
        <v>3276</v>
      </c>
      <c r="C831" s="12">
        <v>348.16</v>
      </c>
      <c r="D831" s="11"/>
      <c r="E831" s="11"/>
      <c r="F831" s="11"/>
    </row>
    <row r="832" ht="15.75" customHeight="1">
      <c r="A832" s="13">
        <v>1428830.0</v>
      </c>
      <c r="B832" s="13" t="s">
        <v>3277</v>
      </c>
      <c r="C832" s="12">
        <v>313.35</v>
      </c>
      <c r="D832" s="11"/>
      <c r="E832" s="11"/>
      <c r="F832" s="11"/>
    </row>
    <row r="833" ht="15.75" customHeight="1">
      <c r="A833" s="13">
        <v>1428117.0</v>
      </c>
      <c r="B833" s="13" t="s">
        <v>3278</v>
      </c>
      <c r="C833" s="12">
        <v>2181.91</v>
      </c>
      <c r="D833" s="11"/>
      <c r="E833" s="11"/>
      <c r="F833" s="11"/>
    </row>
    <row r="834" ht="15.75" customHeight="1">
      <c r="A834" s="13">
        <v>1428124.0</v>
      </c>
      <c r="B834" s="13" t="s">
        <v>3279</v>
      </c>
      <c r="C834" s="12">
        <v>503.52</v>
      </c>
      <c r="D834" s="11"/>
      <c r="E834" s="11"/>
      <c r="F834" s="11"/>
    </row>
    <row r="835" ht="15.75" customHeight="1">
      <c r="A835" s="13">
        <v>1428125.0</v>
      </c>
      <c r="B835" s="13" t="s">
        <v>3280</v>
      </c>
      <c r="C835" s="12">
        <v>503.52</v>
      </c>
      <c r="D835" s="11"/>
      <c r="E835" s="11"/>
      <c r="F835" s="11"/>
    </row>
    <row r="836" ht="15.75" customHeight="1">
      <c r="A836" s="13">
        <v>1428112.0</v>
      </c>
      <c r="B836" s="13" t="s">
        <v>3281</v>
      </c>
      <c r="C836" s="12">
        <v>2181.91</v>
      </c>
      <c r="D836" s="11"/>
      <c r="E836" s="11"/>
      <c r="F836" s="11"/>
    </row>
    <row r="837" ht="15.75" customHeight="1">
      <c r="A837" s="13">
        <v>1428102.0</v>
      </c>
      <c r="B837" s="13" t="s">
        <v>3282</v>
      </c>
      <c r="C837" s="12">
        <v>503.52</v>
      </c>
      <c r="D837" s="11"/>
      <c r="E837" s="11"/>
      <c r="F837" s="11"/>
    </row>
    <row r="838" ht="15.75" customHeight="1">
      <c r="A838" s="13">
        <v>1428104.0</v>
      </c>
      <c r="B838" s="13" t="s">
        <v>3283</v>
      </c>
      <c r="C838" s="12">
        <v>503.52</v>
      </c>
      <c r="D838" s="11"/>
      <c r="E838" s="11"/>
      <c r="F838" s="11"/>
    </row>
    <row r="839" ht="15.75" customHeight="1">
      <c r="A839" s="13">
        <v>1428116.0</v>
      </c>
      <c r="B839" s="13" t="s">
        <v>3284</v>
      </c>
      <c r="C839" s="12">
        <v>1110.79</v>
      </c>
      <c r="D839" s="11"/>
      <c r="E839" s="11"/>
      <c r="F839" s="11"/>
    </row>
    <row r="840" ht="15.75" customHeight="1">
      <c r="A840" s="13">
        <v>1428115.0</v>
      </c>
      <c r="B840" s="13" t="s">
        <v>3285</v>
      </c>
      <c r="C840" s="12">
        <v>1153.51</v>
      </c>
      <c r="D840" s="11"/>
      <c r="E840" s="11"/>
      <c r="F840" s="11"/>
    </row>
    <row r="841" ht="15.75" customHeight="1">
      <c r="A841" s="13">
        <v>1428114.0</v>
      </c>
      <c r="B841" s="13" t="s">
        <v>3286</v>
      </c>
      <c r="C841" s="12">
        <v>2181.91</v>
      </c>
      <c r="D841" s="11"/>
      <c r="E841" s="11"/>
      <c r="F841" s="11"/>
    </row>
    <row r="842" ht="15.75" customHeight="1">
      <c r="A842" s="13">
        <v>1423466.0</v>
      </c>
      <c r="B842" s="13" t="s">
        <v>3287</v>
      </c>
      <c r="C842" s="12">
        <v>655.81</v>
      </c>
      <c r="D842" s="11"/>
      <c r="E842" s="11"/>
      <c r="F842" s="11"/>
    </row>
    <row r="843" ht="15.75" customHeight="1">
      <c r="A843" s="13">
        <v>1428106.0</v>
      </c>
      <c r="B843" s="13" t="s">
        <v>3288</v>
      </c>
      <c r="C843" s="12">
        <v>1627.78</v>
      </c>
      <c r="D843" s="11"/>
      <c r="E843" s="11"/>
      <c r="F843" s="11"/>
    </row>
    <row r="844" ht="15.75" customHeight="1">
      <c r="A844" s="13">
        <v>1428108.0</v>
      </c>
      <c r="B844" s="13" t="s">
        <v>3289</v>
      </c>
      <c r="C844" s="12">
        <v>3246.92</v>
      </c>
      <c r="D844" s="11"/>
      <c r="E844" s="11"/>
      <c r="F844" s="11"/>
    </row>
    <row r="845" ht="15.75" customHeight="1">
      <c r="A845" s="13">
        <v>1428107.0</v>
      </c>
      <c r="B845" s="13" t="s">
        <v>3290</v>
      </c>
      <c r="C845" s="12">
        <v>3108.07</v>
      </c>
      <c r="D845" s="11"/>
      <c r="E845" s="11"/>
      <c r="F845" s="11"/>
    </row>
    <row r="846" ht="15.75" customHeight="1">
      <c r="A846" s="13">
        <v>1428119.0</v>
      </c>
      <c r="B846" s="13" t="s">
        <v>3291</v>
      </c>
      <c r="C846" s="12">
        <v>2747.09</v>
      </c>
      <c r="D846" s="11"/>
      <c r="E846" s="11"/>
      <c r="F846" s="11"/>
    </row>
    <row r="847" ht="15.75" customHeight="1">
      <c r="A847" s="13">
        <v>1428110.0</v>
      </c>
      <c r="B847" s="13" t="s">
        <v>3292</v>
      </c>
      <c r="C847" s="12">
        <v>3845.04</v>
      </c>
      <c r="D847" s="11"/>
      <c r="E847" s="11"/>
      <c r="F847" s="11"/>
    </row>
    <row r="848" ht="15.75" customHeight="1">
      <c r="A848" s="13">
        <v>1428113.0</v>
      </c>
      <c r="B848" s="13" t="s">
        <v>3293</v>
      </c>
      <c r="C848" s="12">
        <v>4272.27</v>
      </c>
      <c r="D848" s="11"/>
      <c r="E848" s="11"/>
      <c r="F848" s="11"/>
    </row>
    <row r="849" ht="15.75" customHeight="1">
      <c r="A849" s="13">
        <v>1428105.0</v>
      </c>
      <c r="B849" s="13" t="s">
        <v>3294</v>
      </c>
      <c r="C849" s="12">
        <v>686.61</v>
      </c>
      <c r="D849" s="11"/>
      <c r="E849" s="11"/>
      <c r="F849" s="11"/>
    </row>
    <row r="850" ht="15.75" customHeight="1">
      <c r="A850" s="13">
        <v>1428103.0</v>
      </c>
      <c r="B850" s="13" t="s">
        <v>3295</v>
      </c>
      <c r="C850" s="12">
        <v>686.61</v>
      </c>
      <c r="D850" s="11"/>
      <c r="E850" s="11"/>
      <c r="F850" s="11"/>
    </row>
    <row r="851" ht="15.75" customHeight="1">
      <c r="A851" s="13">
        <v>1428101.0</v>
      </c>
      <c r="B851" s="13" t="s">
        <v>3296</v>
      </c>
      <c r="C851" s="12">
        <v>686.61</v>
      </c>
      <c r="D851" s="11"/>
      <c r="E851" s="11"/>
      <c r="F851" s="11"/>
    </row>
    <row r="852" ht="15.75" customHeight="1">
      <c r="A852" s="13">
        <v>1427527.0</v>
      </c>
      <c r="B852" s="13" t="s">
        <v>3297</v>
      </c>
      <c r="C852" s="12">
        <v>728.35</v>
      </c>
      <c r="D852" s="11"/>
      <c r="E852" s="11"/>
      <c r="F852" s="11"/>
    </row>
    <row r="853" ht="15.75" customHeight="1">
      <c r="A853" s="13">
        <v>1423115.0</v>
      </c>
      <c r="B853" s="13" t="s">
        <v>3298</v>
      </c>
      <c r="C853" s="12">
        <v>1356.45</v>
      </c>
      <c r="D853" s="11"/>
      <c r="E853" s="11"/>
      <c r="F853" s="11"/>
    </row>
    <row r="854" ht="15.75" customHeight="1">
      <c r="A854" s="13">
        <v>1427570.0</v>
      </c>
      <c r="B854" s="13" t="s">
        <v>3299</v>
      </c>
      <c r="C854" s="12">
        <v>658.0</v>
      </c>
      <c r="D854" s="11"/>
      <c r="E854" s="11"/>
      <c r="F854" s="11"/>
    </row>
    <row r="855" ht="15.75" customHeight="1">
      <c r="A855" s="13">
        <v>1427565.0</v>
      </c>
      <c r="B855" s="13" t="s">
        <v>3300</v>
      </c>
      <c r="C855" s="12">
        <v>652.39</v>
      </c>
      <c r="D855" s="11"/>
      <c r="E855" s="11"/>
      <c r="F855" s="11"/>
    </row>
    <row r="856" ht="15.75" customHeight="1">
      <c r="A856" s="13">
        <v>1427501.0</v>
      </c>
      <c r="B856" s="13" t="s">
        <v>3301</v>
      </c>
      <c r="C856" s="12">
        <v>662.8</v>
      </c>
      <c r="D856" s="11"/>
      <c r="E856" s="11"/>
      <c r="F856" s="11"/>
    </row>
    <row r="857" ht="15.75" customHeight="1">
      <c r="A857" s="13">
        <v>1427584.0</v>
      </c>
      <c r="B857" s="13" t="s">
        <v>3302</v>
      </c>
      <c r="C857" s="12">
        <v>662.8</v>
      </c>
      <c r="D857" s="11"/>
      <c r="E857" s="11"/>
      <c r="F857" s="11"/>
    </row>
    <row r="858" ht="15.75" customHeight="1">
      <c r="A858" s="13">
        <v>1427400.0</v>
      </c>
      <c r="B858" s="13" t="s">
        <v>3303</v>
      </c>
      <c r="C858" s="12">
        <v>1123.72</v>
      </c>
      <c r="D858" s="11"/>
      <c r="E858" s="11"/>
      <c r="F858" s="11"/>
    </row>
    <row r="859" ht="15.75" customHeight="1">
      <c r="A859" s="13">
        <v>1427415.0</v>
      </c>
      <c r="B859" s="13" t="s">
        <v>3304</v>
      </c>
      <c r="C859" s="12">
        <v>1123.72</v>
      </c>
      <c r="D859" s="11"/>
      <c r="E859" s="11"/>
      <c r="F859" s="11"/>
    </row>
    <row r="860" ht="15.75" customHeight="1">
      <c r="A860" s="13">
        <v>1423100.0</v>
      </c>
      <c r="B860" s="13" t="s">
        <v>3305</v>
      </c>
      <c r="C860" s="12">
        <v>1886.57</v>
      </c>
      <c r="D860" s="11"/>
      <c r="E860" s="11"/>
      <c r="F860" s="11"/>
    </row>
    <row r="861" ht="15.75" customHeight="1">
      <c r="A861" s="13">
        <v>1427500.0</v>
      </c>
      <c r="B861" s="13" t="s">
        <v>3306</v>
      </c>
      <c r="C861" s="12">
        <v>638.97</v>
      </c>
      <c r="D861" s="11"/>
      <c r="E861" s="11"/>
      <c r="F861" s="11"/>
    </row>
    <row r="862" ht="15.75" customHeight="1">
      <c r="A862" s="13">
        <v>1428120.0</v>
      </c>
      <c r="B862" s="13" t="s">
        <v>3307</v>
      </c>
      <c r="C862" s="12">
        <v>5227.17</v>
      </c>
      <c r="D862" s="11"/>
      <c r="E862" s="11"/>
      <c r="F862" s="11"/>
    </row>
    <row r="863" ht="15.75" customHeight="1">
      <c r="A863" s="13">
        <v>1425178.0</v>
      </c>
      <c r="B863" s="13" t="s">
        <v>3308</v>
      </c>
      <c r="C863" s="12">
        <v>493.68</v>
      </c>
      <c r="D863" s="11"/>
      <c r="E863" s="11"/>
      <c r="F863" s="11"/>
    </row>
    <row r="864" ht="15.75" customHeight="1">
      <c r="A864" s="13">
        <v>1429880.0</v>
      </c>
      <c r="B864" s="13" t="s">
        <v>3309</v>
      </c>
      <c r="C864" s="12">
        <v>748.71</v>
      </c>
      <c r="D864" s="11"/>
      <c r="E864" s="11"/>
      <c r="F864" s="11"/>
    </row>
    <row r="865" ht="15.75" customHeight="1">
      <c r="A865" s="13">
        <v>1421500.0</v>
      </c>
      <c r="B865" s="13" t="s">
        <v>3310</v>
      </c>
      <c r="C865" s="12">
        <v>91.91</v>
      </c>
      <c r="D865" s="11"/>
      <c r="E865" s="11"/>
      <c r="F865" s="11"/>
    </row>
    <row r="866" ht="15.75" customHeight="1">
      <c r="A866" s="13">
        <v>1429651.0</v>
      </c>
      <c r="B866" s="13" t="s">
        <v>3311</v>
      </c>
      <c r="C866" s="12">
        <v>2669.82</v>
      </c>
      <c r="D866" s="11"/>
      <c r="E866" s="11"/>
      <c r="F866" s="11"/>
    </row>
    <row r="867" ht="15.75" customHeight="1">
      <c r="A867" s="13">
        <v>1429650.0</v>
      </c>
      <c r="B867" s="13" t="s">
        <v>3312</v>
      </c>
      <c r="C867" s="12">
        <v>2722.95</v>
      </c>
      <c r="D867" s="11"/>
      <c r="E867" s="11"/>
      <c r="F867" s="11"/>
    </row>
    <row r="868" ht="15.75" customHeight="1">
      <c r="A868" s="13">
        <v>1429565.0</v>
      </c>
      <c r="B868" s="13" t="s">
        <v>3313</v>
      </c>
      <c r="C868" s="12">
        <v>429.39</v>
      </c>
      <c r="D868" s="11"/>
      <c r="E868" s="11"/>
      <c r="F868" s="11"/>
    </row>
    <row r="869" ht="15.75" customHeight="1">
      <c r="A869" s="13">
        <v>1429578.0</v>
      </c>
      <c r="B869" s="13" t="s">
        <v>3314</v>
      </c>
      <c r="C869" s="12">
        <v>460.23</v>
      </c>
      <c r="D869" s="11"/>
      <c r="E869" s="11"/>
      <c r="F869" s="11"/>
    </row>
    <row r="870" ht="15.75" customHeight="1">
      <c r="A870" s="13">
        <v>1421468.0</v>
      </c>
      <c r="B870" s="13" t="s">
        <v>3315</v>
      </c>
      <c r="C870" s="12">
        <v>4414.69</v>
      </c>
      <c r="D870" s="11"/>
      <c r="E870" s="11"/>
      <c r="F870" s="11"/>
    </row>
    <row r="871" ht="15.75" customHeight="1">
      <c r="A871" s="13">
        <v>1423040.0</v>
      </c>
      <c r="B871" s="13" t="s">
        <v>3316</v>
      </c>
      <c r="C871" s="12">
        <v>630.3</v>
      </c>
      <c r="D871" s="11"/>
      <c r="E871" s="11"/>
      <c r="F871" s="11"/>
    </row>
    <row r="872" ht="15.75" customHeight="1">
      <c r="A872" s="13">
        <v>1429006.0</v>
      </c>
      <c r="B872" s="13" t="s">
        <v>3317</v>
      </c>
      <c r="C872" s="12">
        <v>637.31</v>
      </c>
      <c r="D872" s="11"/>
      <c r="E872" s="11"/>
      <c r="F872" s="11"/>
    </row>
    <row r="873" ht="15.75" customHeight="1">
      <c r="A873" s="13">
        <v>1429111.0</v>
      </c>
      <c r="B873" s="13" t="s">
        <v>3318</v>
      </c>
      <c r="C873" s="12">
        <v>1104.88</v>
      </c>
      <c r="D873" s="11"/>
      <c r="E873" s="11"/>
      <c r="F873" s="11"/>
    </row>
    <row r="874" ht="15.75" customHeight="1">
      <c r="A874" s="13">
        <v>1429029.0</v>
      </c>
      <c r="B874" s="13" t="s">
        <v>3319</v>
      </c>
      <c r="C874" s="12">
        <v>2270.55</v>
      </c>
      <c r="D874" s="11"/>
      <c r="E874" s="11"/>
      <c r="F874" s="11"/>
    </row>
    <row r="875" ht="15.75" customHeight="1">
      <c r="A875" s="13">
        <v>1427843.0</v>
      </c>
      <c r="B875" s="13" t="s">
        <v>3320</v>
      </c>
      <c r="C875" s="12">
        <v>3690.31</v>
      </c>
      <c r="D875" s="11"/>
      <c r="E875" s="11"/>
      <c r="F875" s="11"/>
    </row>
    <row r="876" ht="15.75" customHeight="1">
      <c r="A876" s="13">
        <v>1429120.0</v>
      </c>
      <c r="B876" s="13" t="s">
        <v>3321</v>
      </c>
      <c r="C876" s="12">
        <v>716.14</v>
      </c>
      <c r="D876" s="11"/>
      <c r="E876" s="11"/>
      <c r="F876" s="11"/>
    </row>
    <row r="877" ht="15.75" customHeight="1">
      <c r="A877" s="13">
        <v>1429110.0</v>
      </c>
      <c r="B877" s="13" t="s">
        <v>3322</v>
      </c>
      <c r="C877" s="12">
        <v>1088.87</v>
      </c>
      <c r="D877" s="11"/>
      <c r="E877" s="11"/>
      <c r="F877" s="11"/>
    </row>
    <row r="878" ht="15.75" customHeight="1">
      <c r="A878" s="13">
        <v>1429028.0</v>
      </c>
      <c r="B878" s="13" t="s">
        <v>3323</v>
      </c>
      <c r="C878" s="12">
        <v>2362.89</v>
      </c>
      <c r="D878" s="11"/>
      <c r="E878" s="11"/>
      <c r="F878" s="11"/>
    </row>
    <row r="879" ht="15.75" customHeight="1">
      <c r="A879" s="13">
        <v>1427842.0</v>
      </c>
      <c r="B879" s="13" t="s">
        <v>3324</v>
      </c>
      <c r="C879" s="12">
        <v>3690.31</v>
      </c>
      <c r="D879" s="11"/>
      <c r="E879" s="11"/>
      <c r="F879" s="11"/>
    </row>
    <row r="880" ht="15.75" customHeight="1">
      <c r="A880" s="13">
        <v>1423365.0</v>
      </c>
      <c r="B880" s="13" t="s">
        <v>3325</v>
      </c>
      <c r="C880" s="12">
        <v>587.8</v>
      </c>
      <c r="D880" s="11"/>
      <c r="E880" s="11"/>
      <c r="F880" s="11"/>
    </row>
    <row r="881" ht="15.75" customHeight="1">
      <c r="A881" s="13">
        <v>1429167.0</v>
      </c>
      <c r="B881" s="13" t="s">
        <v>3326</v>
      </c>
      <c r="C881" s="12">
        <v>669.67</v>
      </c>
      <c r="D881" s="11"/>
      <c r="E881" s="11"/>
      <c r="F881" s="11"/>
    </row>
    <row r="882" ht="15.75" customHeight="1">
      <c r="A882" s="13">
        <v>1429020.0</v>
      </c>
      <c r="B882" s="13" t="s">
        <v>3327</v>
      </c>
      <c r="C882" s="12">
        <v>239.14</v>
      </c>
      <c r="D882" s="11"/>
      <c r="E882" s="11"/>
      <c r="F882" s="11"/>
    </row>
    <row r="883" ht="15.75" customHeight="1">
      <c r="A883" s="13">
        <v>1429030.0</v>
      </c>
      <c r="B883" s="13" t="s">
        <v>3328</v>
      </c>
      <c r="C883" s="12">
        <v>342.23</v>
      </c>
      <c r="D883" s="11"/>
      <c r="E883" s="11"/>
      <c r="F883" s="11"/>
    </row>
    <row r="884" ht="15.75" customHeight="1">
      <c r="A884" s="13">
        <v>1429033.0</v>
      </c>
      <c r="B884" s="13" t="s">
        <v>3329</v>
      </c>
      <c r="C884" s="12">
        <v>3119.77</v>
      </c>
      <c r="D884" s="11"/>
      <c r="E884" s="11"/>
      <c r="F884" s="11"/>
    </row>
    <row r="885" ht="15.75" customHeight="1">
      <c r="A885" s="13">
        <v>1429055.0</v>
      </c>
      <c r="B885" s="13" t="s">
        <v>3330</v>
      </c>
      <c r="C885" s="12">
        <v>705.82</v>
      </c>
      <c r="D885" s="11"/>
      <c r="E885" s="11"/>
      <c r="F885" s="11"/>
    </row>
    <row r="886" ht="15.75" customHeight="1">
      <c r="A886" s="13">
        <v>1429072.0</v>
      </c>
      <c r="B886" s="13" t="s">
        <v>3331</v>
      </c>
      <c r="C886" s="12">
        <v>719.02</v>
      </c>
      <c r="D886" s="11"/>
      <c r="E886" s="11"/>
      <c r="F886" s="11"/>
    </row>
    <row r="887" ht="15.75" customHeight="1">
      <c r="A887" s="13">
        <v>1429166.0</v>
      </c>
      <c r="B887" s="13" t="s">
        <v>3332</v>
      </c>
      <c r="C887" s="12">
        <v>637.31</v>
      </c>
      <c r="D887" s="11"/>
      <c r="E887" s="11"/>
      <c r="F887" s="11"/>
    </row>
    <row r="888" ht="15.75" customHeight="1">
      <c r="A888" s="13">
        <v>1427915.0</v>
      </c>
      <c r="B888" s="13" t="s">
        <v>3333</v>
      </c>
      <c r="C888" s="12">
        <v>1077.39</v>
      </c>
      <c r="D888" s="11"/>
      <c r="E888" s="11"/>
      <c r="F888" s="11"/>
    </row>
    <row r="889" ht="15.75" customHeight="1">
      <c r="A889" s="13">
        <v>1427972.0</v>
      </c>
      <c r="B889" s="13" t="s">
        <v>3334</v>
      </c>
      <c r="C889" s="12">
        <v>1035.24</v>
      </c>
      <c r="D889" s="11"/>
      <c r="E889" s="11"/>
      <c r="F889" s="11"/>
    </row>
    <row r="890" ht="15.75" customHeight="1">
      <c r="A890" s="13">
        <v>1427920.0</v>
      </c>
      <c r="B890" s="13" t="s">
        <v>3335</v>
      </c>
      <c r="C890" s="12">
        <v>1077.39</v>
      </c>
      <c r="D890" s="11"/>
      <c r="E890" s="11"/>
      <c r="F890" s="11"/>
    </row>
    <row r="891" ht="15.75" customHeight="1">
      <c r="A891" s="13">
        <v>1422272.0</v>
      </c>
      <c r="B891" s="13" t="s">
        <v>3336</v>
      </c>
      <c r="C891" s="12">
        <v>1520.45</v>
      </c>
      <c r="D891" s="11"/>
      <c r="E891" s="11"/>
      <c r="F891" s="11"/>
    </row>
    <row r="892" ht="15.75" customHeight="1">
      <c r="A892" s="13">
        <v>1422115.0</v>
      </c>
      <c r="B892" s="13" t="s">
        <v>3337</v>
      </c>
      <c r="C892" s="12">
        <v>1520.45</v>
      </c>
      <c r="D892" s="11"/>
      <c r="E892" s="11"/>
      <c r="F892" s="11"/>
    </row>
    <row r="893" ht="15.75" customHeight="1">
      <c r="A893" s="13">
        <v>1422248.0</v>
      </c>
      <c r="B893" s="13" t="s">
        <v>3338</v>
      </c>
      <c r="C893" s="12">
        <v>1520.45</v>
      </c>
      <c r="D893" s="11"/>
      <c r="E893" s="11"/>
      <c r="F893" s="11"/>
    </row>
    <row r="894" ht="15.75" customHeight="1">
      <c r="A894" s="13">
        <v>1422254.0</v>
      </c>
      <c r="B894" s="13" t="s">
        <v>3339</v>
      </c>
      <c r="C894" s="12">
        <v>977.33</v>
      </c>
      <c r="D894" s="11"/>
      <c r="E894" s="11"/>
      <c r="F894" s="11"/>
    </row>
    <row r="895" ht="15.75" customHeight="1">
      <c r="A895" s="13">
        <v>1422243.0</v>
      </c>
      <c r="B895" s="13" t="s">
        <v>3340</v>
      </c>
      <c r="C895" s="12">
        <v>1614.6</v>
      </c>
      <c r="D895" s="11"/>
      <c r="E895" s="11"/>
      <c r="F895" s="11"/>
    </row>
    <row r="896" ht="15.75" customHeight="1">
      <c r="A896" s="13">
        <v>1422253.0</v>
      </c>
      <c r="B896" s="13" t="s">
        <v>3341</v>
      </c>
      <c r="C896" s="12">
        <v>977.33</v>
      </c>
      <c r="D896" s="11"/>
      <c r="E896" s="11"/>
      <c r="F896" s="11"/>
    </row>
    <row r="897" ht="15.75" customHeight="1">
      <c r="A897" s="13">
        <v>1422252.0</v>
      </c>
      <c r="B897" s="13" t="s">
        <v>3342</v>
      </c>
      <c r="C897" s="12">
        <v>1614.62</v>
      </c>
      <c r="D897" s="11"/>
      <c r="E897" s="11"/>
      <c r="F897" s="11"/>
    </row>
    <row r="898" ht="15.75" customHeight="1">
      <c r="A898" s="13">
        <v>1422172.0</v>
      </c>
      <c r="B898" s="13" t="s">
        <v>3343</v>
      </c>
      <c r="C898" s="12">
        <v>1520.45</v>
      </c>
      <c r="D898" s="11"/>
      <c r="E898" s="11"/>
      <c r="F898" s="11"/>
    </row>
    <row r="899" ht="15.75" customHeight="1">
      <c r="A899" s="13">
        <v>1421504.0</v>
      </c>
      <c r="B899" s="13" t="s">
        <v>3344</v>
      </c>
      <c r="C899" s="12">
        <v>2520.82</v>
      </c>
      <c r="D899" s="11"/>
      <c r="E899" s="11"/>
      <c r="F899" s="11"/>
    </row>
    <row r="900" ht="15.75" customHeight="1">
      <c r="A900" s="13">
        <v>1421518.0</v>
      </c>
      <c r="B900" s="13" t="s">
        <v>3345</v>
      </c>
      <c r="C900" s="12">
        <v>2240.73</v>
      </c>
      <c r="D900" s="11"/>
      <c r="E900" s="11"/>
      <c r="F900" s="11"/>
    </row>
    <row r="901" ht="15.75" customHeight="1">
      <c r="A901" s="13">
        <v>1421594.0</v>
      </c>
      <c r="B901" s="13" t="s">
        <v>3346</v>
      </c>
      <c r="C901" s="12">
        <v>1520.45</v>
      </c>
      <c r="D901" s="11"/>
      <c r="E901" s="11"/>
      <c r="F901" s="11"/>
    </row>
    <row r="902" ht="15.75" customHeight="1">
      <c r="A902" s="13">
        <v>1422420.0</v>
      </c>
      <c r="B902" s="13" t="s">
        <v>3347</v>
      </c>
      <c r="C902" s="12">
        <v>560.11</v>
      </c>
      <c r="D902" s="11"/>
      <c r="E902" s="11"/>
      <c r="F902" s="11"/>
    </row>
    <row r="903" ht="15.75" customHeight="1">
      <c r="A903" s="13">
        <v>1425066.0</v>
      </c>
      <c r="B903" s="13" t="s">
        <v>3348</v>
      </c>
      <c r="C903" s="12">
        <v>3900.72</v>
      </c>
      <c r="D903" s="11"/>
      <c r="E903" s="11"/>
      <c r="F903" s="11"/>
    </row>
    <row r="904" ht="15.75" customHeight="1">
      <c r="A904" s="13">
        <v>1425025.0</v>
      </c>
      <c r="B904" s="13" t="s">
        <v>3349</v>
      </c>
      <c r="C904" s="12">
        <v>3900.72</v>
      </c>
      <c r="D904" s="11"/>
      <c r="E904" s="11"/>
      <c r="F904" s="11"/>
    </row>
    <row r="905" ht="15.75" customHeight="1">
      <c r="A905" s="13">
        <v>1425052.0</v>
      </c>
      <c r="B905" s="13" t="s">
        <v>3350</v>
      </c>
      <c r="C905" s="12">
        <v>3900.72</v>
      </c>
      <c r="D905" s="11"/>
      <c r="E905" s="11"/>
      <c r="F905" s="11"/>
    </row>
    <row r="906" ht="15.75" customHeight="1">
      <c r="A906" s="13">
        <v>1428472.0</v>
      </c>
      <c r="B906" s="13" t="s">
        <v>3351</v>
      </c>
      <c r="C906" s="12">
        <v>3216.87</v>
      </c>
      <c r="D906" s="11"/>
      <c r="E906" s="11"/>
      <c r="F906" s="11"/>
    </row>
    <row r="907" ht="15.75" customHeight="1">
      <c r="A907" s="13">
        <v>1428478.0</v>
      </c>
      <c r="B907" s="13" t="s">
        <v>3352</v>
      </c>
      <c r="C907" s="12">
        <v>3216.87</v>
      </c>
      <c r="D907" s="11"/>
      <c r="E907" s="11"/>
      <c r="F907" s="11"/>
    </row>
    <row r="908" ht="15.75" customHeight="1">
      <c r="A908" s="13">
        <v>1425800.0</v>
      </c>
      <c r="B908" s="13" t="s">
        <v>3353</v>
      </c>
      <c r="C908" s="12">
        <v>3216.87</v>
      </c>
      <c r="D908" s="11"/>
      <c r="E908" s="11"/>
      <c r="F908" s="11"/>
    </row>
    <row r="909" ht="15.75" customHeight="1">
      <c r="A909" s="13">
        <v>1425500.0</v>
      </c>
      <c r="B909" s="13" t="s">
        <v>3354</v>
      </c>
      <c r="C909" s="12">
        <v>1561.43</v>
      </c>
      <c r="D909" s="11"/>
      <c r="E909" s="11"/>
      <c r="F909" s="11"/>
    </row>
    <row r="910" ht="15.75" customHeight="1">
      <c r="A910" s="13">
        <v>1425572.0</v>
      </c>
      <c r="B910" s="13" t="s">
        <v>3355</v>
      </c>
      <c r="C910" s="12">
        <v>1561.43</v>
      </c>
      <c r="D910" s="11"/>
      <c r="E910" s="11"/>
      <c r="F910" s="11"/>
    </row>
    <row r="911" ht="15.75" customHeight="1">
      <c r="A911" s="13">
        <v>1425578.0</v>
      </c>
      <c r="B911" s="13" t="s">
        <v>3356</v>
      </c>
      <c r="C911" s="12">
        <v>1561.43</v>
      </c>
      <c r="D911" s="11"/>
      <c r="E911" s="11"/>
      <c r="F911" s="11"/>
    </row>
    <row r="912" ht="15.75" customHeight="1">
      <c r="A912" s="13">
        <v>1428123.0</v>
      </c>
      <c r="B912" s="13" t="s">
        <v>3357</v>
      </c>
      <c r="C912" s="12">
        <v>1174.87</v>
      </c>
      <c r="D912" s="11"/>
      <c r="E912" s="11"/>
      <c r="F912" s="11"/>
    </row>
    <row r="913" ht="15.75" customHeight="1">
      <c r="A913" s="13">
        <v>1428118.0</v>
      </c>
      <c r="B913" s="13" t="s">
        <v>3358</v>
      </c>
      <c r="C913" s="12">
        <v>2059.84</v>
      </c>
      <c r="D913" s="11"/>
      <c r="E913" s="11"/>
      <c r="F913" s="11"/>
    </row>
    <row r="914" ht="15.75" customHeight="1">
      <c r="A914" s="13">
        <v>1427223.0</v>
      </c>
      <c r="B914" s="13" t="s">
        <v>3359</v>
      </c>
      <c r="C914" s="12">
        <v>1062.69</v>
      </c>
      <c r="D914" s="11"/>
      <c r="E914" s="11"/>
      <c r="F914" s="11"/>
    </row>
    <row r="915" ht="15.75" customHeight="1">
      <c r="A915" s="13">
        <v>1427221.0</v>
      </c>
      <c r="B915" s="13" t="s">
        <v>3360</v>
      </c>
      <c r="C915" s="12">
        <v>1062.69</v>
      </c>
      <c r="D915" s="11"/>
      <c r="E915" s="11"/>
      <c r="F915" s="11"/>
    </row>
    <row r="916" ht="15.75" customHeight="1">
      <c r="A916" s="13">
        <v>1427220.0</v>
      </c>
      <c r="B916" s="13" t="s">
        <v>3361</v>
      </c>
      <c r="C916" s="12">
        <v>1062.69</v>
      </c>
      <c r="D916" s="11"/>
      <c r="E916" s="11"/>
      <c r="F916" s="11"/>
    </row>
    <row r="917" ht="15.75" customHeight="1">
      <c r="A917" s="13">
        <v>1427215.0</v>
      </c>
      <c r="B917" s="13" t="s">
        <v>3362</v>
      </c>
      <c r="C917" s="12">
        <v>1062.69</v>
      </c>
      <c r="D917" s="11"/>
      <c r="E917" s="11"/>
      <c r="F917" s="11"/>
    </row>
    <row r="918" ht="15.75" customHeight="1">
      <c r="A918" s="13">
        <v>1423300.0</v>
      </c>
      <c r="B918" s="13" t="s">
        <v>3363</v>
      </c>
      <c r="C918" s="12">
        <v>1191.97</v>
      </c>
      <c r="D918" s="11"/>
      <c r="E918" s="11"/>
      <c r="F918" s="11"/>
    </row>
    <row r="919" ht="15.75" customHeight="1">
      <c r="A919" s="13">
        <v>1423400.0</v>
      </c>
      <c r="B919" s="13" t="s">
        <v>3364</v>
      </c>
      <c r="C919" s="12">
        <v>1433.93</v>
      </c>
      <c r="D919" s="11"/>
      <c r="E919" s="11"/>
      <c r="F919" s="11"/>
    </row>
    <row r="920" ht="15.75" customHeight="1">
      <c r="A920" s="13">
        <v>1426940.0</v>
      </c>
      <c r="B920" s="13" t="s">
        <v>3365</v>
      </c>
      <c r="C920" s="12">
        <v>640.14</v>
      </c>
      <c r="D920" s="11"/>
      <c r="E920" s="11"/>
      <c r="F920" s="11"/>
    </row>
    <row r="921" ht="15.75" customHeight="1">
      <c r="A921" s="13">
        <v>1426652.0</v>
      </c>
      <c r="B921" s="13" t="s">
        <v>3366</v>
      </c>
      <c r="C921" s="12">
        <v>493.23</v>
      </c>
      <c r="D921" s="11"/>
      <c r="E921" s="11"/>
      <c r="F921" s="11"/>
    </row>
    <row r="922" ht="15.75" customHeight="1">
      <c r="A922" s="13">
        <v>1422360.0</v>
      </c>
      <c r="B922" s="13" t="s">
        <v>3367</v>
      </c>
      <c r="C922" s="12">
        <v>640.14</v>
      </c>
      <c r="D922" s="11"/>
      <c r="E922" s="11"/>
      <c r="F922" s="11"/>
    </row>
    <row r="923" ht="15.75" customHeight="1">
      <c r="A923" s="13">
        <v>1422374.0</v>
      </c>
      <c r="B923" s="13" t="s">
        <v>3368</v>
      </c>
      <c r="C923" s="12">
        <v>1160.46</v>
      </c>
      <c r="D923" s="11"/>
      <c r="E923" s="11"/>
      <c r="F923" s="11"/>
    </row>
    <row r="924" ht="15.75" customHeight="1">
      <c r="A924" s="13">
        <v>1428532.0</v>
      </c>
      <c r="B924" s="13" t="s">
        <v>3369</v>
      </c>
      <c r="C924" s="12">
        <v>755.85</v>
      </c>
      <c r="D924" s="11"/>
      <c r="E924" s="11"/>
      <c r="F924" s="11"/>
    </row>
    <row r="925" ht="15.75" customHeight="1">
      <c r="A925" s="13">
        <v>1428581.0</v>
      </c>
      <c r="B925" s="13" t="s">
        <v>3370</v>
      </c>
      <c r="C925" s="12">
        <v>1534.2</v>
      </c>
      <c r="D925" s="11"/>
      <c r="E925" s="11"/>
      <c r="F925" s="11"/>
    </row>
    <row r="926" ht="15.75" customHeight="1">
      <c r="A926" s="13">
        <v>1428582.0</v>
      </c>
      <c r="B926" s="13" t="s">
        <v>3371</v>
      </c>
      <c r="C926" s="12">
        <v>991.33</v>
      </c>
      <c r="D926" s="11"/>
      <c r="E926" s="11"/>
      <c r="F926" s="11"/>
    </row>
    <row r="927" ht="15.75" customHeight="1">
      <c r="A927" s="13">
        <v>1428584.0</v>
      </c>
      <c r="B927" s="13" t="s">
        <v>3372</v>
      </c>
      <c r="C927" s="12">
        <v>755.85</v>
      </c>
      <c r="D927" s="11"/>
      <c r="E927" s="11"/>
      <c r="F927" s="11"/>
    </row>
    <row r="928" ht="15.75" customHeight="1">
      <c r="A928" s="13">
        <v>1428564.0</v>
      </c>
      <c r="B928" s="13" t="s">
        <v>3373</v>
      </c>
      <c r="C928" s="12">
        <v>1007.8</v>
      </c>
      <c r="D928" s="11"/>
      <c r="E928" s="11"/>
      <c r="F928" s="11"/>
    </row>
    <row r="929" ht="15.75" customHeight="1">
      <c r="A929" s="13">
        <v>1428562.0</v>
      </c>
      <c r="B929" s="13" t="s">
        <v>3374</v>
      </c>
      <c r="C929" s="12">
        <v>357.16</v>
      </c>
      <c r="D929" s="11"/>
      <c r="E929" s="11"/>
      <c r="F929" s="11"/>
    </row>
    <row r="930" ht="15.75" customHeight="1">
      <c r="A930" s="13">
        <v>1428563.0</v>
      </c>
      <c r="B930" s="13" t="s">
        <v>3375</v>
      </c>
      <c r="C930" s="12">
        <v>480.99</v>
      </c>
      <c r="D930" s="11"/>
      <c r="E930" s="11"/>
      <c r="F930" s="11"/>
    </row>
    <row r="931" ht="15.75" customHeight="1">
      <c r="A931" s="13">
        <v>1428591.0</v>
      </c>
      <c r="B931" s="13" t="s">
        <v>3376</v>
      </c>
      <c r="C931" s="12">
        <v>1007.8</v>
      </c>
      <c r="D931" s="11"/>
      <c r="E931" s="11"/>
      <c r="F931" s="11"/>
    </row>
    <row r="932" ht="15.75" customHeight="1">
      <c r="A932" s="13">
        <v>1428589.0</v>
      </c>
      <c r="B932" s="13" t="s">
        <v>3377</v>
      </c>
      <c r="C932" s="12">
        <v>357.16</v>
      </c>
      <c r="D932" s="11"/>
      <c r="E932" s="11"/>
      <c r="F932" s="11"/>
    </row>
    <row r="933" ht="15.75" customHeight="1">
      <c r="A933" s="13">
        <v>1428590.0</v>
      </c>
      <c r="B933" s="13" t="s">
        <v>3378</v>
      </c>
      <c r="C933" s="12">
        <v>481.01</v>
      </c>
      <c r="D933" s="11"/>
      <c r="E933" s="11"/>
      <c r="F933" s="11"/>
    </row>
    <row r="934" ht="15.75" customHeight="1">
      <c r="A934" s="13">
        <v>1428588.0</v>
      </c>
      <c r="B934" s="13" t="s">
        <v>3379</v>
      </c>
      <c r="C934" s="12">
        <v>480.99</v>
      </c>
      <c r="D934" s="11"/>
      <c r="E934" s="11"/>
      <c r="F934" s="11"/>
    </row>
    <row r="935" ht="15.75" customHeight="1">
      <c r="A935" s="13">
        <v>1428533.0</v>
      </c>
      <c r="B935" s="13" t="s">
        <v>3380</v>
      </c>
      <c r="C935" s="12">
        <v>755.85</v>
      </c>
      <c r="D935" s="11"/>
      <c r="E935" s="11"/>
      <c r="F935" s="11"/>
    </row>
    <row r="936" ht="15.75" customHeight="1">
      <c r="A936" s="13">
        <v>1428501.0</v>
      </c>
      <c r="B936" s="13" t="s">
        <v>3381</v>
      </c>
      <c r="C936" s="12">
        <v>755.85</v>
      </c>
      <c r="D936" s="11"/>
      <c r="E936" s="11"/>
      <c r="F936" s="11"/>
    </row>
    <row r="937" ht="15.75" customHeight="1">
      <c r="A937" s="13">
        <v>1428502.0</v>
      </c>
      <c r="B937" s="13" t="s">
        <v>3382</v>
      </c>
      <c r="C937" s="12">
        <v>1007.8</v>
      </c>
      <c r="D937" s="11"/>
      <c r="E937" s="11"/>
      <c r="F937" s="11"/>
    </row>
    <row r="938" ht="15.75" customHeight="1">
      <c r="A938" s="13">
        <v>1428515.0</v>
      </c>
      <c r="B938" s="13" t="s">
        <v>3383</v>
      </c>
      <c r="C938" s="12">
        <v>535.68</v>
      </c>
      <c r="D938" s="11"/>
      <c r="E938" s="11"/>
      <c r="F938" s="11"/>
    </row>
    <row r="939" ht="15.75" customHeight="1">
      <c r="A939" s="13">
        <v>1428505.0</v>
      </c>
      <c r="B939" s="13" t="s">
        <v>3384</v>
      </c>
      <c r="C939" s="12">
        <v>755.85</v>
      </c>
      <c r="D939" s="11"/>
      <c r="E939" s="11"/>
      <c r="F939" s="11"/>
    </row>
    <row r="940" ht="15.75" customHeight="1">
      <c r="A940" s="13">
        <v>1428506.0</v>
      </c>
      <c r="B940" s="13" t="s">
        <v>3385</v>
      </c>
      <c r="C940" s="12">
        <v>1007.8</v>
      </c>
      <c r="D940" s="11"/>
      <c r="E940" s="11"/>
      <c r="F940" s="11"/>
    </row>
    <row r="941" ht="15.75" customHeight="1">
      <c r="A941" s="13">
        <v>1428560.0</v>
      </c>
      <c r="B941" s="13" t="s">
        <v>3386</v>
      </c>
      <c r="C941" s="12">
        <v>755.85</v>
      </c>
      <c r="D941" s="11"/>
      <c r="E941" s="11"/>
      <c r="F941" s="11"/>
    </row>
    <row r="942" ht="15.75" customHeight="1">
      <c r="A942" s="13">
        <v>1428561.0</v>
      </c>
      <c r="B942" s="13" t="s">
        <v>3387</v>
      </c>
      <c r="C942" s="12">
        <v>1007.8</v>
      </c>
      <c r="D942" s="11"/>
      <c r="E942" s="11"/>
      <c r="F942" s="11"/>
    </row>
    <row r="943" ht="15.75" customHeight="1">
      <c r="A943" s="13">
        <v>1428596.0</v>
      </c>
      <c r="B943" s="13" t="s">
        <v>3388</v>
      </c>
      <c r="C943" s="12">
        <v>535.68</v>
      </c>
      <c r="D943" s="11"/>
      <c r="E943" s="11"/>
      <c r="F943" s="11"/>
    </row>
    <row r="944" ht="15.75" customHeight="1">
      <c r="A944" s="13">
        <v>1428597.0</v>
      </c>
      <c r="B944" s="13" t="s">
        <v>3389</v>
      </c>
      <c r="C944" s="12">
        <v>755.85</v>
      </c>
      <c r="D944" s="11"/>
      <c r="E944" s="11"/>
      <c r="F944" s="11"/>
    </row>
    <row r="945" ht="15.75" customHeight="1">
      <c r="A945" s="13">
        <v>1428598.0</v>
      </c>
      <c r="B945" s="13" t="s">
        <v>3390</v>
      </c>
      <c r="C945" s="12">
        <v>1007.8</v>
      </c>
      <c r="D945" s="11"/>
      <c r="E945" s="11"/>
      <c r="F945" s="11"/>
    </row>
    <row r="946" ht="15.75" customHeight="1">
      <c r="A946" s="13">
        <v>1428534.0</v>
      </c>
      <c r="B946" s="13" t="s">
        <v>3391</v>
      </c>
      <c r="C946" s="12">
        <v>755.85</v>
      </c>
      <c r="D946" s="11"/>
      <c r="E946" s="11"/>
      <c r="F946" s="11"/>
    </row>
    <row r="947" ht="15.75" customHeight="1">
      <c r="A947" s="13">
        <v>1428542.0</v>
      </c>
      <c r="B947" s="13" t="s">
        <v>3392</v>
      </c>
      <c r="C947" s="12">
        <v>535.68</v>
      </c>
      <c r="D947" s="11"/>
      <c r="E947" s="11"/>
      <c r="F947" s="11"/>
    </row>
    <row r="948" ht="15.75" customHeight="1">
      <c r="A948" s="13">
        <v>1428543.0</v>
      </c>
      <c r="B948" s="13" t="s">
        <v>3393</v>
      </c>
      <c r="C948" s="12">
        <v>755.85</v>
      </c>
      <c r="D948" s="11"/>
      <c r="E948" s="11"/>
      <c r="F948" s="11"/>
    </row>
    <row r="949" ht="15.75" customHeight="1">
      <c r="A949" s="13">
        <v>1420657.0</v>
      </c>
      <c r="B949" s="13" t="s">
        <v>3394</v>
      </c>
      <c r="C949" s="12">
        <v>294.76</v>
      </c>
      <c r="D949" s="11"/>
      <c r="E949" s="11"/>
      <c r="F949" s="11"/>
    </row>
    <row r="950" ht="15.75" customHeight="1">
      <c r="A950" s="13">
        <v>1420658.0</v>
      </c>
      <c r="B950" s="13" t="s">
        <v>3395</v>
      </c>
      <c r="C950" s="12">
        <v>294.76</v>
      </c>
      <c r="D950" s="11"/>
      <c r="E950" s="11"/>
      <c r="F950" s="11"/>
    </row>
    <row r="951" ht="15.75" customHeight="1">
      <c r="A951" s="13">
        <v>1428812.0</v>
      </c>
      <c r="B951" s="13" t="s">
        <v>3396</v>
      </c>
      <c r="C951" s="12">
        <v>194.17</v>
      </c>
      <c r="D951" s="11"/>
      <c r="E951" s="11"/>
      <c r="F951" s="11"/>
    </row>
    <row r="952" ht="15.75" customHeight="1">
      <c r="A952" s="13">
        <v>1428803.0</v>
      </c>
      <c r="B952" s="13" t="s">
        <v>3397</v>
      </c>
      <c r="C952" s="12">
        <v>348.16</v>
      </c>
      <c r="D952" s="11"/>
      <c r="E952" s="11"/>
      <c r="F952" s="11"/>
    </row>
    <row r="953" ht="15.75" customHeight="1">
      <c r="A953" s="9" t="s">
        <v>3398</v>
      </c>
      <c r="C953" s="12"/>
      <c r="D953" s="11"/>
      <c r="E953" s="11"/>
      <c r="F953" s="11"/>
    </row>
    <row r="954" ht="15.75" customHeight="1">
      <c r="A954" s="13">
        <v>2295163.0</v>
      </c>
      <c r="B954" s="13" t="s">
        <v>3399</v>
      </c>
      <c r="C954" s="12">
        <v>1497.73</v>
      </c>
      <c r="D954" s="11"/>
      <c r="E954" s="11"/>
      <c r="F954" s="11"/>
    </row>
    <row r="955" ht="15.75" customHeight="1">
      <c r="A955" s="13">
        <v>2295063.0</v>
      </c>
      <c r="B955" s="13" t="s">
        <v>3400</v>
      </c>
      <c r="C955" s="12">
        <v>871.92</v>
      </c>
      <c r="D955" s="11"/>
      <c r="E955" s="11"/>
      <c r="F955" s="11"/>
    </row>
    <row r="956" ht="15.75" customHeight="1">
      <c r="A956" s="13">
        <v>2295485.0</v>
      </c>
      <c r="B956" s="13" t="s">
        <v>3401</v>
      </c>
      <c r="C956" s="12">
        <v>738.52</v>
      </c>
      <c r="D956" s="11"/>
      <c r="E956" s="11"/>
      <c r="F956" s="11"/>
    </row>
    <row r="957" ht="15.75" customHeight="1">
      <c r="A957" s="13">
        <v>2295486.0</v>
      </c>
      <c r="B957" s="13" t="s">
        <v>3402</v>
      </c>
      <c r="C957" s="12">
        <v>783.1</v>
      </c>
      <c r="D957" s="11"/>
      <c r="E957" s="11"/>
      <c r="F957" s="11"/>
    </row>
    <row r="958" ht="15.75" customHeight="1">
      <c r="A958" s="13">
        <v>2290537.0</v>
      </c>
      <c r="B958" s="13" t="s">
        <v>3403</v>
      </c>
      <c r="C958" s="12">
        <v>361.45</v>
      </c>
      <c r="D958" s="11"/>
      <c r="E958" s="11"/>
      <c r="F958" s="11"/>
    </row>
    <row r="959" ht="15.75" customHeight="1">
      <c r="A959" s="13">
        <v>2290536.0</v>
      </c>
      <c r="B959" s="13" t="s">
        <v>3404</v>
      </c>
      <c r="C959" s="12">
        <v>361.45</v>
      </c>
      <c r="D959" s="11"/>
      <c r="E959" s="11"/>
      <c r="F959" s="11"/>
    </row>
    <row r="960" ht="15.75" customHeight="1">
      <c r="A960" s="13">
        <v>2295110.0</v>
      </c>
      <c r="B960" s="13" t="s">
        <v>3405</v>
      </c>
      <c r="C960" s="12">
        <v>1105.56</v>
      </c>
      <c r="D960" s="11"/>
      <c r="E960" s="11"/>
      <c r="F960" s="11"/>
    </row>
    <row r="961" ht="15.75" customHeight="1">
      <c r="A961" s="13">
        <v>2295010.0</v>
      </c>
      <c r="B961" s="13" t="s">
        <v>3406</v>
      </c>
      <c r="C961" s="12">
        <v>635.77</v>
      </c>
      <c r="D961" s="11"/>
      <c r="E961" s="11"/>
      <c r="F961" s="11"/>
    </row>
    <row r="962" ht="15.75" customHeight="1">
      <c r="A962" s="13">
        <v>2295083.0</v>
      </c>
      <c r="B962" s="13" t="s">
        <v>3407</v>
      </c>
      <c r="C962" s="12">
        <v>557.0</v>
      </c>
      <c r="D962" s="11"/>
      <c r="E962" s="11"/>
      <c r="F962" s="11"/>
    </row>
    <row r="963" ht="15.75" customHeight="1">
      <c r="A963" s="13">
        <v>2295183.0</v>
      </c>
      <c r="B963" s="13" t="s">
        <v>3408</v>
      </c>
      <c r="C963" s="12">
        <v>915.54</v>
      </c>
      <c r="D963" s="11"/>
      <c r="E963" s="11"/>
      <c r="F963" s="11"/>
    </row>
    <row r="964" ht="15.75" customHeight="1">
      <c r="A964" s="13">
        <v>2295120.0</v>
      </c>
      <c r="B964" s="13" t="s">
        <v>3409</v>
      </c>
      <c r="C964" s="12">
        <v>1269.44</v>
      </c>
      <c r="D964" s="11"/>
      <c r="E964" s="11"/>
      <c r="F964" s="11"/>
    </row>
    <row r="965" ht="15.75" customHeight="1">
      <c r="A965" s="13">
        <v>2295030.0</v>
      </c>
      <c r="B965" s="13" t="s">
        <v>3410</v>
      </c>
      <c r="C965" s="12">
        <v>1026.61</v>
      </c>
      <c r="D965" s="11"/>
      <c r="E965" s="11"/>
      <c r="F965" s="11"/>
    </row>
    <row r="966" ht="15.75" customHeight="1">
      <c r="A966" s="13">
        <v>2295007.0</v>
      </c>
      <c r="B966" s="13" t="s">
        <v>3411</v>
      </c>
      <c r="C966" s="12">
        <v>793.79</v>
      </c>
      <c r="D966" s="11"/>
      <c r="E966" s="11"/>
      <c r="F966" s="11"/>
    </row>
    <row r="967" ht="15.75" customHeight="1">
      <c r="A967" s="13">
        <v>2295020.0</v>
      </c>
      <c r="B967" s="13" t="s">
        <v>3412</v>
      </c>
      <c r="C967" s="12">
        <v>793.79</v>
      </c>
      <c r="D967" s="11"/>
      <c r="E967" s="11"/>
      <c r="F967" s="11"/>
    </row>
    <row r="968" ht="15.75" customHeight="1">
      <c r="A968" s="13">
        <v>2295600.0</v>
      </c>
      <c r="B968" s="13" t="s">
        <v>3413</v>
      </c>
      <c r="C968" s="12">
        <v>566.63</v>
      </c>
      <c r="D968" s="11"/>
      <c r="E968" s="11"/>
      <c r="F968" s="11"/>
    </row>
    <row r="969" ht="15.75" customHeight="1">
      <c r="A969" s="13">
        <v>2295801.0</v>
      </c>
      <c r="B969" s="13" t="s">
        <v>3414</v>
      </c>
      <c r="C969" s="12">
        <v>491.2</v>
      </c>
      <c r="D969" s="11"/>
      <c r="E969" s="11"/>
      <c r="F969" s="11"/>
    </row>
    <row r="970" ht="15.75" customHeight="1">
      <c r="A970" s="13">
        <v>2295800.0</v>
      </c>
      <c r="B970" s="13" t="s">
        <v>3415</v>
      </c>
      <c r="C970" s="12">
        <v>256.5</v>
      </c>
      <c r="D970" s="11"/>
      <c r="E970" s="11"/>
      <c r="F970" s="11"/>
    </row>
    <row r="971" ht="15.75" customHeight="1">
      <c r="A971" s="13">
        <v>2295714.0</v>
      </c>
      <c r="B971" s="13" t="s">
        <v>3416</v>
      </c>
      <c r="C971" s="12">
        <v>872.81</v>
      </c>
      <c r="D971" s="11"/>
      <c r="E971" s="11"/>
      <c r="F971" s="11"/>
    </row>
    <row r="972" ht="15.75" customHeight="1">
      <c r="A972" s="13">
        <v>2295700.0</v>
      </c>
      <c r="B972" s="13" t="s">
        <v>3417</v>
      </c>
      <c r="C972" s="12">
        <v>163.11</v>
      </c>
      <c r="D972" s="11"/>
      <c r="E972" s="11"/>
      <c r="F972" s="11"/>
    </row>
    <row r="973" ht="15.75" customHeight="1">
      <c r="A973" s="9" t="s">
        <v>3418</v>
      </c>
      <c r="C973" s="12"/>
      <c r="D973" s="11"/>
      <c r="E973" s="11"/>
      <c r="F973" s="11"/>
    </row>
    <row r="974" ht="15.75" customHeight="1">
      <c r="A974" s="13">
        <v>2104005.0</v>
      </c>
      <c r="B974" s="13" t="s">
        <v>3419</v>
      </c>
      <c r="C974" s="12">
        <v>9523.15</v>
      </c>
      <c r="D974" s="11"/>
      <c r="E974" s="11"/>
      <c r="F974" s="11"/>
    </row>
    <row r="975" ht="15.75" customHeight="1">
      <c r="A975" s="13">
        <v>2101801.0</v>
      </c>
      <c r="B975" s="13" t="s">
        <v>3420</v>
      </c>
      <c r="C975" s="12">
        <v>7197.99</v>
      </c>
      <c r="D975" s="11"/>
      <c r="E975" s="11"/>
      <c r="F975" s="11"/>
    </row>
    <row r="976" ht="15.75" customHeight="1">
      <c r="A976" s="13">
        <v>2105115.0</v>
      </c>
      <c r="B976" s="13" t="s">
        <v>3421</v>
      </c>
      <c r="C976" s="12">
        <v>2599.51</v>
      </c>
      <c r="D976" s="11"/>
      <c r="E976" s="11"/>
      <c r="F976" s="11"/>
    </row>
    <row r="977" ht="15.75" customHeight="1">
      <c r="A977" s="13">
        <v>2105109.0</v>
      </c>
      <c r="B977" s="13" t="s">
        <v>3422</v>
      </c>
      <c r="C977" s="12">
        <v>1614.16</v>
      </c>
      <c r="D977" s="11"/>
      <c r="E977" s="11"/>
      <c r="F977" s="11"/>
    </row>
    <row r="978" ht="15.75" customHeight="1">
      <c r="A978" s="13">
        <v>2125150.0</v>
      </c>
      <c r="B978" s="13" t="s">
        <v>3423</v>
      </c>
      <c r="C978" s="12">
        <v>1446.3</v>
      </c>
      <c r="D978" s="11"/>
      <c r="E978" s="11"/>
      <c r="F978" s="11"/>
    </row>
    <row r="979" ht="15.75" customHeight="1">
      <c r="A979" s="13">
        <v>2121012.0</v>
      </c>
      <c r="B979" s="13" t="s">
        <v>3424</v>
      </c>
      <c r="C979" s="12">
        <v>4982.74</v>
      </c>
      <c r="D979" s="11"/>
      <c r="E979" s="11"/>
      <c r="F979" s="11"/>
    </row>
    <row r="980" ht="15.75" customHeight="1">
      <c r="A980" s="13">
        <v>2121025.0</v>
      </c>
      <c r="B980" s="13" t="s">
        <v>3425</v>
      </c>
      <c r="C980" s="12">
        <v>484.16</v>
      </c>
      <c r="D980" s="11"/>
      <c r="E980" s="11"/>
      <c r="F980" s="11"/>
    </row>
    <row r="981" ht="15.75" customHeight="1">
      <c r="A981" s="13">
        <v>2120425.0</v>
      </c>
      <c r="B981" s="13" t="s">
        <v>3426</v>
      </c>
      <c r="C981" s="12">
        <v>648.07</v>
      </c>
      <c r="D981" s="11"/>
      <c r="E981" s="11"/>
      <c r="F981" s="11"/>
    </row>
    <row r="982" ht="15.75" customHeight="1">
      <c r="A982" s="13">
        <v>2120450.0</v>
      </c>
      <c r="B982" s="13" t="s">
        <v>3427</v>
      </c>
      <c r="C982" s="12">
        <v>1235.2</v>
      </c>
      <c r="D982" s="11"/>
      <c r="E982" s="11"/>
      <c r="F982" s="11"/>
    </row>
    <row r="983" ht="15.75" customHeight="1">
      <c r="A983" s="13">
        <v>2240510.0</v>
      </c>
      <c r="B983" s="13" t="s">
        <v>3428</v>
      </c>
      <c r="C983" s="12">
        <v>268.11</v>
      </c>
      <c r="D983" s="11"/>
      <c r="E983" s="11"/>
      <c r="F983" s="11"/>
    </row>
    <row r="984" ht="15.75" customHeight="1">
      <c r="A984" s="13">
        <v>2110541.0</v>
      </c>
      <c r="B984" s="13" t="s">
        <v>3429</v>
      </c>
      <c r="C984" s="12">
        <v>166.45</v>
      </c>
      <c r="D984" s="11"/>
      <c r="E984" s="11"/>
      <c r="F984" s="11"/>
    </row>
    <row r="985" ht="15.75" customHeight="1">
      <c r="A985" s="9" t="s">
        <v>3430</v>
      </c>
      <c r="C985" s="12"/>
      <c r="D985" s="11"/>
      <c r="E985" s="11"/>
      <c r="F985" s="11"/>
    </row>
    <row r="986" ht="15.75" customHeight="1">
      <c r="A986" s="13">
        <v>2288500.0</v>
      </c>
      <c r="B986" s="13" t="s">
        <v>3431</v>
      </c>
      <c r="C986" s="12">
        <v>848.11</v>
      </c>
      <c r="D986" s="11"/>
      <c r="E986" s="11"/>
      <c r="F986" s="11"/>
    </row>
    <row r="987" ht="15.75" customHeight="1">
      <c r="A987" s="13">
        <v>2287200.0</v>
      </c>
      <c r="B987" s="13" t="s">
        <v>3432</v>
      </c>
      <c r="C987" s="12">
        <v>545.39</v>
      </c>
      <c r="D987" s="11"/>
      <c r="E987" s="11"/>
      <c r="F987" s="11"/>
    </row>
    <row r="988" ht="15.75" customHeight="1">
      <c r="A988" s="13">
        <v>2281020.0</v>
      </c>
      <c r="B988" s="13" t="s">
        <v>3433</v>
      </c>
      <c r="C988" s="12">
        <v>1652.4</v>
      </c>
      <c r="D988" s="11"/>
      <c r="E988" s="11"/>
      <c r="F988" s="11"/>
    </row>
    <row r="989" ht="15.75" customHeight="1">
      <c r="A989" s="13">
        <v>2280620.0</v>
      </c>
      <c r="B989" s="13" t="s">
        <v>3434</v>
      </c>
      <c r="C989" s="12">
        <v>1571.19</v>
      </c>
      <c r="D989" s="11"/>
      <c r="E989" s="11"/>
      <c r="F989" s="11"/>
    </row>
    <row r="990" ht="15.75" customHeight="1">
      <c r="A990" s="13">
        <v>2280610.0</v>
      </c>
      <c r="B990" s="13" t="s">
        <v>3435</v>
      </c>
      <c r="C990" s="12">
        <v>1217.22</v>
      </c>
      <c r="D990" s="11"/>
      <c r="E990" s="11"/>
      <c r="F990" s="11"/>
    </row>
    <row r="991" ht="15.75" customHeight="1">
      <c r="A991" s="13">
        <v>2280720.0</v>
      </c>
      <c r="B991" s="13" t="s">
        <v>3436</v>
      </c>
      <c r="C991" s="12">
        <v>2999.23</v>
      </c>
      <c r="D991" s="11"/>
      <c r="E991" s="11"/>
      <c r="F991" s="11"/>
    </row>
    <row r="992" ht="15.75" customHeight="1">
      <c r="A992" s="13">
        <v>2280510.0</v>
      </c>
      <c r="B992" s="13" t="s">
        <v>3437</v>
      </c>
      <c r="C992" s="12">
        <v>1350.17</v>
      </c>
      <c r="D992" s="11"/>
      <c r="E992" s="11"/>
      <c r="F992" s="11"/>
    </row>
    <row r="993" ht="15.75" customHeight="1">
      <c r="A993" s="13">
        <v>2280520.0</v>
      </c>
      <c r="B993" s="13" t="s">
        <v>3438</v>
      </c>
      <c r="C993" s="12">
        <v>1350.17</v>
      </c>
      <c r="D993" s="11"/>
      <c r="E993" s="11"/>
      <c r="F993" s="11"/>
    </row>
    <row r="994" ht="15.75" customHeight="1">
      <c r="A994" s="13">
        <v>2281810.0</v>
      </c>
      <c r="B994" s="13" t="s">
        <v>3439</v>
      </c>
      <c r="C994" s="12">
        <v>2627.4</v>
      </c>
      <c r="D994" s="11"/>
      <c r="E994" s="11"/>
      <c r="F994" s="11"/>
    </row>
    <row r="995" ht="15.75" customHeight="1">
      <c r="A995" s="13">
        <v>2281820.0</v>
      </c>
      <c r="B995" s="13" t="s">
        <v>3440</v>
      </c>
      <c r="C995" s="12">
        <v>2660.76</v>
      </c>
      <c r="D995" s="11"/>
      <c r="E995" s="11"/>
      <c r="F995" s="11"/>
    </row>
    <row r="996" ht="15.75" customHeight="1">
      <c r="A996" s="13">
        <v>2283601.0</v>
      </c>
      <c r="B996" s="13" t="s">
        <v>3441</v>
      </c>
      <c r="C996" s="12">
        <v>2885.27</v>
      </c>
      <c r="D996" s="11"/>
      <c r="E996" s="11"/>
      <c r="F996" s="11"/>
    </row>
    <row r="997" ht="15.75" customHeight="1">
      <c r="A997" s="13">
        <v>2283602.0</v>
      </c>
      <c r="B997" s="13" t="s">
        <v>3442</v>
      </c>
      <c r="C997" s="12">
        <v>2209.03</v>
      </c>
      <c r="D997" s="11"/>
      <c r="E997" s="11"/>
      <c r="F997" s="11"/>
    </row>
    <row r="998" ht="15.75" customHeight="1">
      <c r="A998" s="13">
        <v>2286902.0</v>
      </c>
      <c r="B998" s="13" t="s">
        <v>3443</v>
      </c>
      <c r="C998" s="12">
        <v>637.31</v>
      </c>
      <c r="D998" s="11"/>
      <c r="E998" s="11"/>
      <c r="F998" s="11"/>
    </row>
    <row r="999" ht="15.75" customHeight="1">
      <c r="A999" s="13">
        <v>2284501.0</v>
      </c>
      <c r="B999" s="13" t="s">
        <v>3444</v>
      </c>
      <c r="C999" s="12">
        <v>944.86</v>
      </c>
      <c r="D999" s="11"/>
      <c r="E999" s="11"/>
      <c r="F999" s="11"/>
    </row>
    <row r="1000" ht="15.75" customHeight="1">
      <c r="A1000" s="13">
        <v>2283502.0</v>
      </c>
      <c r="B1000" s="13" t="s">
        <v>3445</v>
      </c>
      <c r="C1000" s="12">
        <v>649.67</v>
      </c>
      <c r="D1000" s="11"/>
      <c r="E1000" s="11"/>
      <c r="F1000" s="11"/>
    </row>
    <row r="1001" ht="15.75" customHeight="1">
      <c r="A1001" s="13">
        <v>2283501.0</v>
      </c>
      <c r="B1001" s="13" t="s">
        <v>3446</v>
      </c>
      <c r="C1001" s="12">
        <v>405.01</v>
      </c>
      <c r="D1001" s="11"/>
      <c r="E1001" s="11"/>
      <c r="F1001" s="11"/>
    </row>
    <row r="1002" ht="15.75" customHeight="1">
      <c r="A1002" s="13">
        <v>2283503.0</v>
      </c>
      <c r="B1002" s="13" t="s">
        <v>3447</v>
      </c>
      <c r="C1002" s="12">
        <v>582.97</v>
      </c>
      <c r="D1002" s="11"/>
      <c r="E1002" s="11"/>
      <c r="F1002" s="11"/>
    </row>
    <row r="1003" ht="15.75" customHeight="1">
      <c r="A1003" s="13">
        <v>2283504.0</v>
      </c>
      <c r="B1003" s="13" t="s">
        <v>3448</v>
      </c>
      <c r="C1003" s="12">
        <v>606.44</v>
      </c>
      <c r="D1003" s="11"/>
      <c r="E1003" s="11"/>
      <c r="F1003" s="11"/>
    </row>
    <row r="1004" ht="15.75" customHeight="1">
      <c r="A1004" s="13">
        <v>2283505.0</v>
      </c>
      <c r="B1004" s="13" t="s">
        <v>3449</v>
      </c>
      <c r="C1004" s="12">
        <v>405.01</v>
      </c>
      <c r="D1004" s="11"/>
      <c r="E1004" s="11"/>
      <c r="F1004" s="11"/>
    </row>
    <row r="1005" ht="15.75" customHeight="1">
      <c r="A1005" s="13">
        <v>2270920.0</v>
      </c>
      <c r="B1005" s="13" t="s">
        <v>3450</v>
      </c>
      <c r="C1005" s="12">
        <v>1600.56</v>
      </c>
      <c r="D1005" s="11"/>
      <c r="E1005" s="11"/>
      <c r="F1005" s="11"/>
    </row>
    <row r="1006" ht="15.75" customHeight="1">
      <c r="A1006" s="13">
        <v>2271000.0</v>
      </c>
      <c r="B1006" s="13" t="s">
        <v>3451</v>
      </c>
      <c r="C1006" s="12">
        <v>1947.55</v>
      </c>
      <c r="D1006" s="11"/>
      <c r="E1006" s="11"/>
      <c r="F1006" s="11"/>
    </row>
    <row r="1007" ht="15.75" customHeight="1">
      <c r="A1007" s="13">
        <v>2288600.0</v>
      </c>
      <c r="B1007" s="13" t="s">
        <v>3452</v>
      </c>
      <c r="C1007" s="12">
        <v>848.11</v>
      </c>
      <c r="D1007" s="11"/>
      <c r="E1007" s="11"/>
      <c r="F1007" s="11"/>
    </row>
    <row r="1008" ht="15.75" customHeight="1">
      <c r="A1008" s="13">
        <v>2289500.0</v>
      </c>
      <c r="B1008" s="13" t="s">
        <v>3453</v>
      </c>
      <c r="C1008" s="12">
        <v>683.43</v>
      </c>
      <c r="D1008" s="11"/>
      <c r="E1008" s="11"/>
      <c r="F1008" s="11"/>
    </row>
    <row r="1009" ht="15.75" customHeight="1">
      <c r="A1009" s="13">
        <v>2287500.0</v>
      </c>
      <c r="B1009" s="13" t="s">
        <v>3454</v>
      </c>
      <c r="C1009" s="12">
        <v>666.96</v>
      </c>
      <c r="D1009" s="11"/>
      <c r="E1009" s="11"/>
      <c r="F1009" s="11"/>
    </row>
    <row r="1010" ht="15.75" customHeight="1">
      <c r="A1010" s="13">
        <v>2280300.0</v>
      </c>
      <c r="B1010" s="13" t="s">
        <v>3455</v>
      </c>
      <c r="C1010" s="12">
        <v>2672.5</v>
      </c>
      <c r="D1010" s="11"/>
      <c r="E1010" s="11"/>
      <c r="F1010" s="11"/>
    </row>
    <row r="1011" ht="15.75" customHeight="1">
      <c r="A1011" s="13">
        <v>2280301.0</v>
      </c>
      <c r="B1011" s="13" t="s">
        <v>3456</v>
      </c>
      <c r="C1011" s="12">
        <v>2672.5</v>
      </c>
      <c r="D1011" s="11"/>
      <c r="E1011" s="11"/>
      <c r="F1011" s="11"/>
    </row>
    <row r="1012" ht="15.75" customHeight="1">
      <c r="A1012" s="13">
        <v>2289200.0</v>
      </c>
      <c r="B1012" s="13" t="s">
        <v>3457</v>
      </c>
      <c r="C1012" s="12">
        <v>693.31</v>
      </c>
      <c r="D1012" s="11"/>
      <c r="E1012" s="11"/>
      <c r="F1012" s="11"/>
    </row>
    <row r="1013" ht="15.75" customHeight="1">
      <c r="A1013" s="13">
        <v>2280800.0</v>
      </c>
      <c r="B1013" s="13" t="s">
        <v>3458</v>
      </c>
      <c r="C1013" s="12">
        <v>79.05</v>
      </c>
      <c r="D1013" s="11"/>
      <c r="E1013" s="11"/>
      <c r="F1013" s="11"/>
    </row>
    <row r="1014" ht="15.75" customHeight="1">
      <c r="A1014" s="13">
        <v>2287600.0</v>
      </c>
      <c r="B1014" s="13" t="s">
        <v>3459</v>
      </c>
      <c r="C1014" s="12">
        <v>494.91</v>
      </c>
      <c r="D1014" s="11"/>
      <c r="E1014" s="11"/>
      <c r="F1014" s="11"/>
    </row>
    <row r="1015" ht="15.75" customHeight="1">
      <c r="A1015" s="13">
        <v>2287700.0</v>
      </c>
      <c r="B1015" s="13" t="s">
        <v>3460</v>
      </c>
      <c r="C1015" s="12">
        <v>494.91</v>
      </c>
      <c r="D1015" s="11"/>
      <c r="E1015" s="11"/>
      <c r="F1015" s="11"/>
    </row>
    <row r="1016" ht="15.75" customHeight="1">
      <c r="A1016" s="13">
        <v>2286002.0</v>
      </c>
      <c r="B1016" s="13" t="s">
        <v>3461</v>
      </c>
      <c r="C1016" s="12">
        <v>757.53</v>
      </c>
      <c r="D1016" s="11"/>
      <c r="E1016" s="11"/>
      <c r="F1016" s="11"/>
    </row>
    <row r="1017" ht="15.75" customHeight="1">
      <c r="A1017" s="13">
        <v>2286001.0</v>
      </c>
      <c r="B1017" s="13" t="s">
        <v>3462</v>
      </c>
      <c r="C1017" s="12">
        <v>884.34</v>
      </c>
      <c r="D1017" s="11"/>
      <c r="E1017" s="11"/>
      <c r="F1017" s="11"/>
    </row>
    <row r="1018" ht="15.75" customHeight="1">
      <c r="A1018" s="13">
        <v>2460412.0</v>
      </c>
      <c r="B1018" s="13" t="s">
        <v>3463</v>
      </c>
      <c r="C1018" s="12">
        <v>1482.72</v>
      </c>
      <c r="D1018" s="11"/>
      <c r="E1018" s="11"/>
      <c r="F1018" s="11"/>
    </row>
    <row r="1019" ht="15.75" customHeight="1">
      <c r="A1019" s="13">
        <v>2462712.0</v>
      </c>
      <c r="B1019" s="13" t="s">
        <v>3464</v>
      </c>
      <c r="C1019" s="12">
        <v>1372.56</v>
      </c>
      <c r="D1019" s="11"/>
      <c r="E1019" s="11"/>
      <c r="F1019" s="11"/>
    </row>
    <row r="1020" ht="15.75" customHeight="1">
      <c r="A1020" s="13">
        <v>2462720.0</v>
      </c>
      <c r="B1020" s="13" t="s">
        <v>3465</v>
      </c>
      <c r="C1020" s="12">
        <v>1976.49</v>
      </c>
      <c r="D1020" s="11"/>
      <c r="E1020" s="11"/>
      <c r="F1020" s="11"/>
    </row>
    <row r="1021" ht="15.75" customHeight="1">
      <c r="A1021" s="13">
        <v>2463025.0</v>
      </c>
      <c r="B1021" s="13" t="s">
        <v>3466</v>
      </c>
      <c r="C1021" s="12">
        <v>589.57</v>
      </c>
      <c r="D1021" s="11"/>
      <c r="E1021" s="11"/>
      <c r="F1021" s="11"/>
    </row>
    <row r="1022" ht="15.75" customHeight="1">
      <c r="A1022" s="13">
        <v>2288003.0</v>
      </c>
      <c r="B1022" s="13" t="s">
        <v>3467</v>
      </c>
      <c r="C1022" s="12">
        <v>683.43</v>
      </c>
      <c r="D1022" s="11"/>
      <c r="E1022" s="11"/>
      <c r="F1022" s="11"/>
    </row>
    <row r="1023" ht="15.75" customHeight="1">
      <c r="A1023" s="13">
        <v>2288002.0</v>
      </c>
      <c r="B1023" s="13" t="s">
        <v>3468</v>
      </c>
      <c r="C1023" s="12">
        <v>708.13</v>
      </c>
      <c r="D1023" s="11"/>
      <c r="E1023" s="11"/>
      <c r="F1023" s="11"/>
    </row>
    <row r="1024" ht="15.75" customHeight="1">
      <c r="A1024" s="13">
        <v>2280485.0</v>
      </c>
      <c r="B1024" s="13" t="s">
        <v>3469</v>
      </c>
      <c r="C1024" s="12">
        <v>1308.26</v>
      </c>
      <c r="D1024" s="11"/>
      <c r="E1024" s="11"/>
      <c r="F1024" s="11"/>
    </row>
    <row r="1025" ht="15.75" customHeight="1">
      <c r="A1025" s="13">
        <v>2280488.0</v>
      </c>
      <c r="B1025" s="13" t="s">
        <v>3470</v>
      </c>
      <c r="C1025" s="12">
        <v>3224.24</v>
      </c>
      <c r="D1025" s="11"/>
      <c r="E1025" s="11"/>
      <c r="F1025" s="11"/>
    </row>
    <row r="1026" ht="15.75" customHeight="1">
      <c r="A1026" s="13">
        <v>2280460.0</v>
      </c>
      <c r="B1026" s="13" t="s">
        <v>3471</v>
      </c>
      <c r="C1026" s="12">
        <v>1776.36</v>
      </c>
      <c r="D1026" s="11"/>
      <c r="E1026" s="11"/>
      <c r="F1026" s="11"/>
    </row>
    <row r="1027" ht="15.75" customHeight="1">
      <c r="A1027" s="9" t="s">
        <v>3472</v>
      </c>
      <c r="C1027" s="12"/>
      <c r="D1027" s="11"/>
      <c r="E1027" s="11"/>
      <c r="F1027" s="11"/>
    </row>
    <row r="1028" ht="15.75" customHeight="1">
      <c r="A1028" s="13">
        <v>2281604.0</v>
      </c>
      <c r="B1028" s="13" t="s">
        <v>3473</v>
      </c>
      <c r="C1028" s="12">
        <v>430.5</v>
      </c>
      <c r="D1028" s="11"/>
      <c r="E1028" s="11"/>
      <c r="F1028" s="11"/>
    </row>
    <row r="1029" ht="15.75" customHeight="1">
      <c r="A1029" s="13">
        <v>2281621.0</v>
      </c>
      <c r="B1029" s="13" t="s">
        <v>3474</v>
      </c>
      <c r="C1029" s="12">
        <v>705.76</v>
      </c>
      <c r="D1029" s="11"/>
      <c r="E1029" s="11"/>
      <c r="F1029" s="11"/>
    </row>
    <row r="1030" ht="15.75" customHeight="1">
      <c r="A1030" s="13">
        <v>2281603.0</v>
      </c>
      <c r="B1030" s="13" t="s">
        <v>3475</v>
      </c>
      <c r="C1030" s="12">
        <v>634.62</v>
      </c>
      <c r="D1030" s="11"/>
      <c r="E1030" s="11"/>
      <c r="F1030" s="11"/>
    </row>
    <row r="1031" ht="15.75" customHeight="1">
      <c r="A1031" s="13">
        <v>2281630.0</v>
      </c>
      <c r="B1031" s="13" t="s">
        <v>3476</v>
      </c>
      <c r="C1031" s="12">
        <v>966.76</v>
      </c>
      <c r="D1031" s="11"/>
      <c r="E1031" s="11"/>
      <c r="F1031" s="11"/>
    </row>
    <row r="1032" ht="15.75" customHeight="1">
      <c r="A1032" s="13">
        <v>2290431.0</v>
      </c>
      <c r="B1032" s="13" t="s">
        <v>3477</v>
      </c>
      <c r="C1032" s="12">
        <v>417.17</v>
      </c>
      <c r="D1032" s="11"/>
      <c r="E1032" s="11"/>
      <c r="F1032" s="11"/>
    </row>
    <row r="1033" ht="15.75" customHeight="1">
      <c r="A1033" s="13">
        <v>2281639.0</v>
      </c>
      <c r="B1033" s="13" t="s">
        <v>3478</v>
      </c>
      <c r="C1033" s="12">
        <v>776.33</v>
      </c>
      <c r="D1033" s="11"/>
      <c r="E1033" s="11"/>
      <c r="F1033" s="11"/>
    </row>
    <row r="1034" ht="15.75" customHeight="1">
      <c r="A1034" s="13">
        <v>2281638.0</v>
      </c>
      <c r="B1034" s="13" t="s">
        <v>3479</v>
      </c>
      <c r="C1034" s="12">
        <v>480.48</v>
      </c>
      <c r="D1034" s="11"/>
      <c r="E1034" s="11"/>
      <c r="F1034" s="11"/>
    </row>
    <row r="1035" ht="15.75" customHeight="1">
      <c r="A1035" s="9" t="s">
        <v>3480</v>
      </c>
      <c r="C1035" s="12"/>
      <c r="D1035" s="11"/>
      <c r="E1035" s="11"/>
      <c r="F1035" s="11"/>
    </row>
    <row r="1036" ht="15.75" customHeight="1">
      <c r="A1036" s="13">
        <v>2267900.0</v>
      </c>
      <c r="B1036" s="13" t="s">
        <v>3481</v>
      </c>
      <c r="C1036" s="12">
        <v>1190.15</v>
      </c>
      <c r="D1036" s="11"/>
      <c r="E1036" s="11"/>
      <c r="F1036" s="11"/>
    </row>
    <row r="1037" ht="15.75" customHeight="1">
      <c r="A1037" s="13">
        <v>2263025.0</v>
      </c>
      <c r="B1037" s="13" t="s">
        <v>3482</v>
      </c>
      <c r="C1037" s="12">
        <v>1325.92</v>
      </c>
      <c r="D1037" s="11"/>
      <c r="E1037" s="11"/>
      <c r="F1037" s="11"/>
    </row>
    <row r="1038" ht="15.75" customHeight="1">
      <c r="A1038" s="13">
        <v>2263050.0</v>
      </c>
      <c r="B1038" s="13" t="s">
        <v>3483</v>
      </c>
      <c r="C1038" s="12">
        <v>2235.81</v>
      </c>
      <c r="D1038" s="11"/>
      <c r="E1038" s="11"/>
      <c r="F1038" s="11"/>
    </row>
    <row r="1039" ht="15.75" customHeight="1">
      <c r="A1039" s="13">
        <v>2265225.0</v>
      </c>
      <c r="B1039" s="13" t="s">
        <v>3484</v>
      </c>
      <c r="C1039" s="12">
        <v>616.74</v>
      </c>
      <c r="D1039" s="11"/>
      <c r="E1039" s="11"/>
      <c r="F1039" s="11"/>
    </row>
    <row r="1040" ht="15.75" customHeight="1">
      <c r="A1040" s="13">
        <v>2261600.0</v>
      </c>
      <c r="B1040" s="13" t="s">
        <v>3485</v>
      </c>
      <c r="C1040" s="12">
        <v>1050.75</v>
      </c>
      <c r="D1040" s="11"/>
      <c r="E1040" s="11"/>
      <c r="F1040" s="11"/>
    </row>
    <row r="1041" ht="15.75" customHeight="1">
      <c r="A1041" s="13">
        <v>2268400.0</v>
      </c>
      <c r="B1041" s="13" t="s">
        <v>3486</v>
      </c>
      <c r="C1041" s="12">
        <v>710.26</v>
      </c>
      <c r="D1041" s="11"/>
      <c r="E1041" s="11"/>
      <c r="F1041" s="11"/>
    </row>
    <row r="1042" ht="15.75" customHeight="1">
      <c r="A1042" s="13">
        <v>2268501.0</v>
      </c>
      <c r="B1042" s="13" t="s">
        <v>3487</v>
      </c>
      <c r="C1042" s="12">
        <v>781.29</v>
      </c>
      <c r="D1042" s="11"/>
      <c r="E1042" s="11"/>
      <c r="F1042" s="11"/>
    </row>
    <row r="1043" ht="15.75" customHeight="1">
      <c r="A1043" s="13">
        <v>2268080.0</v>
      </c>
      <c r="B1043" s="13" t="s">
        <v>3488</v>
      </c>
      <c r="C1043" s="12">
        <v>12.72</v>
      </c>
      <c r="D1043" s="11"/>
      <c r="E1043" s="11"/>
      <c r="F1043" s="11"/>
    </row>
    <row r="1044" ht="15.75" customHeight="1">
      <c r="A1044" s="13">
        <v>2268000.0</v>
      </c>
      <c r="B1044" s="13" t="s">
        <v>3489</v>
      </c>
      <c r="C1044" s="12">
        <v>1312.2</v>
      </c>
      <c r="D1044" s="11"/>
      <c r="E1044" s="11"/>
      <c r="F1044" s="11"/>
    </row>
    <row r="1045" ht="15.75" customHeight="1">
      <c r="A1045" s="13">
        <v>2260720.0</v>
      </c>
      <c r="B1045" s="13" t="s">
        <v>3490</v>
      </c>
      <c r="C1045" s="12">
        <v>1054.47</v>
      </c>
      <c r="D1045" s="11"/>
      <c r="E1045" s="11"/>
      <c r="F1045" s="11"/>
    </row>
    <row r="1046" ht="15.75" customHeight="1">
      <c r="A1046" s="13">
        <v>2260820.0</v>
      </c>
      <c r="B1046" s="13" t="s">
        <v>3491</v>
      </c>
      <c r="C1046" s="12">
        <v>633.77</v>
      </c>
      <c r="D1046" s="11"/>
      <c r="E1046" s="11"/>
      <c r="F1046" s="11"/>
    </row>
    <row r="1047" ht="15.75" customHeight="1">
      <c r="A1047" s="13">
        <v>2260105.0</v>
      </c>
      <c r="B1047" s="13" t="s">
        <v>3492</v>
      </c>
      <c r="C1047" s="12">
        <v>462.74</v>
      </c>
      <c r="D1047" s="11"/>
      <c r="E1047" s="11"/>
      <c r="F1047" s="11"/>
    </row>
    <row r="1048" ht="15.75" customHeight="1">
      <c r="A1048" s="13">
        <v>2260103.0</v>
      </c>
      <c r="B1048" s="13" t="s">
        <v>3493</v>
      </c>
      <c r="C1048" s="12">
        <v>367.82</v>
      </c>
      <c r="D1048" s="11"/>
      <c r="E1048" s="11"/>
      <c r="F1048" s="11"/>
    </row>
    <row r="1049" ht="15.75" customHeight="1">
      <c r="A1049" s="13">
        <v>2268640.0</v>
      </c>
      <c r="B1049" s="13" t="s">
        <v>3494</v>
      </c>
      <c r="C1049" s="12">
        <v>2668.41</v>
      </c>
      <c r="D1049" s="11"/>
      <c r="E1049" s="11"/>
      <c r="F1049" s="11"/>
    </row>
    <row r="1050" ht="15.75" customHeight="1">
      <c r="A1050" s="13">
        <v>2268606.0</v>
      </c>
      <c r="B1050" s="13" t="s">
        <v>3495</v>
      </c>
      <c r="C1050" s="12">
        <v>413.98</v>
      </c>
      <c r="D1050" s="11"/>
      <c r="E1050" s="11"/>
      <c r="F1050" s="11"/>
    </row>
    <row r="1051" ht="15.75" customHeight="1">
      <c r="A1051" s="13">
        <v>2262510.0</v>
      </c>
      <c r="B1051" s="13" t="s">
        <v>3496</v>
      </c>
      <c r="C1051" s="12">
        <v>2139.65</v>
      </c>
      <c r="D1051" s="11"/>
      <c r="E1051" s="11"/>
      <c r="F1051" s="11"/>
    </row>
    <row r="1052" ht="15.75" customHeight="1">
      <c r="A1052" s="13">
        <v>2262505.0</v>
      </c>
      <c r="B1052" s="13" t="s">
        <v>3497</v>
      </c>
      <c r="C1052" s="12">
        <v>1258.3</v>
      </c>
      <c r="D1052" s="11"/>
      <c r="E1052" s="11"/>
      <c r="F1052" s="11"/>
    </row>
    <row r="1053" ht="15.75" customHeight="1">
      <c r="A1053" s="13">
        <v>2262550.0</v>
      </c>
      <c r="B1053" s="13" t="s">
        <v>3498</v>
      </c>
      <c r="C1053" s="12">
        <v>7567.17</v>
      </c>
      <c r="D1053" s="11"/>
      <c r="E1053" s="11"/>
      <c r="F1053" s="11"/>
    </row>
    <row r="1054" ht="15.75" customHeight="1">
      <c r="A1054" s="13">
        <v>2262625.0</v>
      </c>
      <c r="B1054" s="13" t="s">
        <v>3499</v>
      </c>
      <c r="C1054" s="12">
        <v>1681.09</v>
      </c>
      <c r="D1054" s="11"/>
      <c r="E1054" s="11"/>
      <c r="F1054" s="11"/>
    </row>
    <row r="1055" ht="15.75" customHeight="1">
      <c r="A1055" s="13">
        <v>2262650.0</v>
      </c>
      <c r="B1055" s="13" t="s">
        <v>3500</v>
      </c>
      <c r="C1055" s="12">
        <v>2890.09</v>
      </c>
      <c r="D1055" s="11"/>
      <c r="E1055" s="11"/>
      <c r="F1055" s="11"/>
    </row>
    <row r="1056" ht="15.75" customHeight="1">
      <c r="A1056" s="13">
        <v>2262540.0</v>
      </c>
      <c r="B1056" s="13" t="s">
        <v>3501</v>
      </c>
      <c r="C1056" s="12">
        <v>5132.45</v>
      </c>
      <c r="D1056" s="11"/>
      <c r="E1056" s="11"/>
      <c r="F1056" s="11"/>
    </row>
    <row r="1057" ht="15.75" customHeight="1">
      <c r="A1057" s="13">
        <v>2262931.0</v>
      </c>
      <c r="B1057" s="13" t="s">
        <v>3502</v>
      </c>
      <c r="C1057" s="12">
        <v>2275.86</v>
      </c>
      <c r="D1057" s="11"/>
      <c r="E1057" s="11"/>
      <c r="F1057" s="11"/>
    </row>
    <row r="1058" ht="15.75" customHeight="1">
      <c r="A1058" s="13">
        <v>2261521.0</v>
      </c>
      <c r="B1058" s="13" t="s">
        <v>3503</v>
      </c>
      <c r="C1058" s="12">
        <v>3368.52</v>
      </c>
      <c r="D1058" s="11"/>
      <c r="E1058" s="11"/>
      <c r="F1058" s="11"/>
    </row>
    <row r="1059" ht="15.75" customHeight="1">
      <c r="A1059" s="13">
        <v>2262930.0</v>
      </c>
      <c r="B1059" s="13" t="s">
        <v>3504</v>
      </c>
      <c r="C1059" s="12">
        <v>1313.85</v>
      </c>
      <c r="D1059" s="11"/>
      <c r="E1059" s="11"/>
      <c r="F1059" s="11"/>
    </row>
    <row r="1060" ht="15.75" customHeight="1">
      <c r="A1060" s="13">
        <v>2262700.0</v>
      </c>
      <c r="B1060" s="13" t="s">
        <v>3505</v>
      </c>
      <c r="C1060" s="12">
        <v>1751.34</v>
      </c>
      <c r="D1060" s="11"/>
      <c r="E1060" s="11"/>
      <c r="F1060" s="11"/>
    </row>
    <row r="1061" ht="15.75" customHeight="1">
      <c r="A1061" s="13">
        <v>2262820.0</v>
      </c>
      <c r="B1061" s="13" t="s">
        <v>3506</v>
      </c>
      <c r="C1061" s="12">
        <v>437.27</v>
      </c>
      <c r="D1061" s="11"/>
      <c r="E1061" s="11"/>
      <c r="F1061" s="11"/>
    </row>
    <row r="1062" ht="15.75" customHeight="1">
      <c r="A1062" s="13">
        <v>2262705.0</v>
      </c>
      <c r="B1062" s="13" t="s">
        <v>3507</v>
      </c>
      <c r="C1062" s="12">
        <v>1027.2</v>
      </c>
      <c r="D1062" s="11"/>
      <c r="E1062" s="11"/>
      <c r="F1062" s="11"/>
    </row>
    <row r="1063" ht="15.75" customHeight="1">
      <c r="A1063" s="13">
        <v>2262315.0</v>
      </c>
      <c r="B1063" s="13" t="s">
        <v>3508</v>
      </c>
      <c r="C1063" s="12">
        <v>2215.45</v>
      </c>
      <c r="D1063" s="11"/>
      <c r="E1063" s="11"/>
      <c r="F1063" s="11"/>
    </row>
    <row r="1064" ht="15.75" customHeight="1">
      <c r="A1064" s="13">
        <v>2262145.0</v>
      </c>
      <c r="B1064" s="13" t="s">
        <v>3509</v>
      </c>
      <c r="C1064" s="12">
        <v>2813.61</v>
      </c>
      <c r="D1064" s="11"/>
      <c r="E1064" s="11"/>
      <c r="F1064" s="11"/>
    </row>
    <row r="1065" ht="15.75" customHeight="1">
      <c r="A1065" s="13">
        <v>2265035.0</v>
      </c>
      <c r="B1065" s="13" t="s">
        <v>3510</v>
      </c>
      <c r="C1065" s="12">
        <v>1943.98</v>
      </c>
      <c r="D1065" s="11"/>
      <c r="E1065" s="11"/>
      <c r="F1065" s="11"/>
    </row>
    <row r="1066" ht="15.75" customHeight="1">
      <c r="A1066" s="13">
        <v>2265041.0</v>
      </c>
      <c r="B1066" s="13" t="s">
        <v>3511</v>
      </c>
      <c r="C1066" s="12">
        <v>3466.68</v>
      </c>
      <c r="D1066" s="11"/>
      <c r="E1066" s="11"/>
      <c r="F1066" s="11"/>
    </row>
    <row r="1067" ht="15.75" customHeight="1">
      <c r="A1067" s="13">
        <v>2260520.0</v>
      </c>
      <c r="B1067" s="13" t="s">
        <v>3512</v>
      </c>
      <c r="C1067" s="12">
        <v>2004.34</v>
      </c>
      <c r="D1067" s="11"/>
      <c r="E1067" s="11"/>
      <c r="F1067" s="11"/>
    </row>
    <row r="1068" ht="15.75" customHeight="1">
      <c r="A1068" s="13">
        <v>2260550.0</v>
      </c>
      <c r="B1068" s="13" t="s">
        <v>3513</v>
      </c>
      <c r="C1068" s="12">
        <v>1132.49</v>
      </c>
      <c r="D1068" s="11"/>
      <c r="E1068" s="11"/>
      <c r="F1068" s="11"/>
    </row>
    <row r="1069" ht="15.75" customHeight="1">
      <c r="A1069" s="13">
        <v>2260248.0</v>
      </c>
      <c r="B1069" s="13" t="s">
        <v>3514</v>
      </c>
      <c r="C1069" s="12">
        <v>608.8</v>
      </c>
      <c r="D1069" s="11"/>
      <c r="E1069" s="11"/>
      <c r="F1069" s="11"/>
    </row>
    <row r="1070" ht="15.75" customHeight="1">
      <c r="A1070" s="13">
        <v>2260296.0</v>
      </c>
      <c r="B1070" s="13" t="s">
        <v>3515</v>
      </c>
      <c r="C1070" s="12">
        <v>1095.84</v>
      </c>
      <c r="D1070" s="11"/>
      <c r="E1070" s="11"/>
      <c r="F1070" s="11"/>
    </row>
    <row r="1071" ht="15.75" customHeight="1">
      <c r="A1071" s="13">
        <v>2260290.0</v>
      </c>
      <c r="B1071" s="13" t="s">
        <v>3516</v>
      </c>
      <c r="C1071" s="12">
        <v>413.98</v>
      </c>
      <c r="D1071" s="11"/>
      <c r="E1071" s="11"/>
      <c r="F1071" s="11"/>
    </row>
    <row r="1072" ht="15.75" customHeight="1">
      <c r="A1072" s="13">
        <v>2260320.0</v>
      </c>
      <c r="B1072" s="13" t="s">
        <v>3517</v>
      </c>
      <c r="C1072" s="12">
        <v>1166.51</v>
      </c>
      <c r="D1072" s="11"/>
      <c r="E1072" s="11"/>
      <c r="F1072" s="11"/>
    </row>
    <row r="1073" ht="15.75" customHeight="1">
      <c r="A1073" s="13">
        <v>2260350.0</v>
      </c>
      <c r="B1073" s="13" t="s">
        <v>3518</v>
      </c>
      <c r="C1073" s="12">
        <v>2177.32</v>
      </c>
      <c r="D1073" s="11"/>
      <c r="E1073" s="11"/>
      <c r="F1073" s="11"/>
    </row>
    <row r="1074" ht="15.75" customHeight="1">
      <c r="A1074" s="13">
        <v>2260360.0</v>
      </c>
      <c r="B1074" s="13" t="s">
        <v>3519</v>
      </c>
      <c r="C1074" s="12">
        <v>2516.01</v>
      </c>
      <c r="D1074" s="11"/>
      <c r="E1074" s="11"/>
      <c r="F1074" s="11"/>
    </row>
    <row r="1075" ht="15.75" customHeight="1">
      <c r="A1075" s="13">
        <v>2260420.0</v>
      </c>
      <c r="B1075" s="13" t="s">
        <v>3520</v>
      </c>
      <c r="C1075" s="12">
        <v>1248.16</v>
      </c>
      <c r="D1075" s="11"/>
      <c r="E1075" s="11"/>
      <c r="F1075" s="11"/>
    </row>
    <row r="1076" ht="15.75" customHeight="1">
      <c r="A1076" s="13">
        <v>2260450.0</v>
      </c>
      <c r="B1076" s="13" t="s">
        <v>3521</v>
      </c>
      <c r="C1076" s="12">
        <v>2329.74</v>
      </c>
      <c r="D1076" s="11"/>
      <c r="E1076" s="11"/>
      <c r="F1076" s="11"/>
    </row>
    <row r="1077" ht="15.75" customHeight="1">
      <c r="A1077" s="13">
        <v>2261000.0</v>
      </c>
      <c r="B1077" s="13" t="s">
        <v>3522</v>
      </c>
      <c r="C1077" s="12">
        <v>1055.98</v>
      </c>
      <c r="D1077" s="11"/>
      <c r="E1077" s="11"/>
      <c r="F1077" s="11"/>
    </row>
    <row r="1078" ht="15.75" customHeight="1">
      <c r="A1078" s="13">
        <v>2261100.0</v>
      </c>
      <c r="B1078" s="13" t="s">
        <v>3523</v>
      </c>
      <c r="C1078" s="12">
        <v>1967.48</v>
      </c>
      <c r="D1078" s="11"/>
      <c r="E1078" s="11"/>
      <c r="F1078" s="11"/>
    </row>
    <row r="1079" ht="15.75" customHeight="1">
      <c r="A1079" s="13">
        <v>2261110.0</v>
      </c>
      <c r="B1079" s="13" t="s">
        <v>3524</v>
      </c>
      <c r="C1079" s="12">
        <v>2272.6</v>
      </c>
      <c r="D1079" s="11"/>
      <c r="E1079" s="11"/>
      <c r="F1079" s="11"/>
    </row>
    <row r="1080" ht="15.75" customHeight="1">
      <c r="A1080" s="9" t="s">
        <v>3525</v>
      </c>
      <c r="C1080" s="12"/>
      <c r="D1080" s="11"/>
      <c r="E1080" s="11"/>
      <c r="F1080" s="11"/>
    </row>
    <row r="1081" ht="15.75" customHeight="1">
      <c r="A1081" s="13">
        <v>1223725.0</v>
      </c>
      <c r="B1081" s="13" t="s">
        <v>3526</v>
      </c>
      <c r="C1081" s="12">
        <v>1572.41</v>
      </c>
      <c r="D1081" s="11"/>
      <c r="E1081" s="11"/>
      <c r="F1081" s="11"/>
    </row>
    <row r="1082" ht="15.75" customHeight="1">
      <c r="A1082" s="13">
        <v>1223723.0</v>
      </c>
      <c r="B1082" s="13" t="s">
        <v>3527</v>
      </c>
      <c r="C1082" s="12">
        <v>1572.41</v>
      </c>
      <c r="D1082" s="11"/>
      <c r="E1082" s="11"/>
      <c r="F1082" s="11"/>
    </row>
    <row r="1083" ht="15.75" customHeight="1">
      <c r="A1083" s="13">
        <v>1223753.0</v>
      </c>
      <c r="B1083" s="13" t="s">
        <v>3528</v>
      </c>
      <c r="C1083" s="12">
        <v>1572.41</v>
      </c>
      <c r="D1083" s="11"/>
      <c r="E1083" s="11"/>
      <c r="F1083" s="11"/>
    </row>
    <row r="1084" ht="15.75" customHeight="1">
      <c r="A1084" s="13">
        <v>1223738.0</v>
      </c>
      <c r="B1084" s="13" t="s">
        <v>3529</v>
      </c>
      <c r="C1084" s="12">
        <v>1572.41</v>
      </c>
      <c r="D1084" s="11"/>
      <c r="E1084" s="11"/>
      <c r="F1084" s="11"/>
    </row>
    <row r="1085" ht="15.75" customHeight="1">
      <c r="A1085" s="13">
        <v>1223773.0</v>
      </c>
      <c r="B1085" s="13" t="s">
        <v>3530</v>
      </c>
      <c r="C1085" s="12">
        <v>1572.41</v>
      </c>
      <c r="D1085" s="11"/>
      <c r="E1085" s="11"/>
      <c r="F1085" s="11"/>
    </row>
    <row r="1086" ht="15.75" customHeight="1">
      <c r="A1086" s="13">
        <v>2189763.0</v>
      </c>
      <c r="B1086" s="13" t="s">
        <v>3531</v>
      </c>
      <c r="C1086" s="12">
        <v>3053.62</v>
      </c>
      <c r="D1086" s="11"/>
      <c r="E1086" s="11"/>
      <c r="F1086" s="11"/>
    </row>
    <row r="1087" ht="15.75" customHeight="1">
      <c r="A1087" s="13">
        <v>2189782.0</v>
      </c>
      <c r="B1087" s="13" t="s">
        <v>3532</v>
      </c>
      <c r="C1087" s="12">
        <v>3053.62</v>
      </c>
      <c r="D1087" s="11"/>
      <c r="E1087" s="11"/>
      <c r="F1087" s="11"/>
    </row>
    <row r="1088" ht="15.75" customHeight="1">
      <c r="A1088" s="13">
        <v>2189663.0</v>
      </c>
      <c r="B1088" s="13" t="s">
        <v>3533</v>
      </c>
      <c r="C1088" s="12">
        <v>2469.67</v>
      </c>
      <c r="D1088" s="11"/>
      <c r="E1088" s="11"/>
      <c r="F1088" s="11"/>
    </row>
    <row r="1089" ht="15.75" customHeight="1">
      <c r="A1089" s="13">
        <v>2189682.0</v>
      </c>
      <c r="B1089" s="13" t="s">
        <v>3534</v>
      </c>
      <c r="C1089" s="12">
        <v>2469.67</v>
      </c>
      <c r="D1089" s="11"/>
      <c r="E1089" s="11"/>
      <c r="F1089" s="11"/>
    </row>
    <row r="1090" ht="15.75" customHeight="1">
      <c r="A1090" s="13">
        <v>2180763.0</v>
      </c>
      <c r="B1090" s="13" t="s">
        <v>3535</v>
      </c>
      <c r="C1090" s="12">
        <v>1327.42</v>
      </c>
      <c r="D1090" s="11"/>
      <c r="E1090" s="11"/>
      <c r="F1090" s="11"/>
    </row>
    <row r="1091" ht="15.75" customHeight="1">
      <c r="A1091" s="13">
        <v>2180724.0</v>
      </c>
      <c r="B1091" s="13" t="s">
        <v>3536</v>
      </c>
      <c r="C1091" s="12">
        <v>1327.42</v>
      </c>
      <c r="D1091" s="11"/>
      <c r="E1091" s="11"/>
      <c r="F1091" s="11"/>
    </row>
    <row r="1092" ht="15.75" customHeight="1">
      <c r="A1092" s="13">
        <v>2180754.0</v>
      </c>
      <c r="B1092" s="13" t="s">
        <v>3537</v>
      </c>
      <c r="C1092" s="12">
        <v>1250.16</v>
      </c>
      <c r="D1092" s="11"/>
      <c r="E1092" s="11"/>
      <c r="F1092" s="11"/>
    </row>
    <row r="1093" ht="15.75" customHeight="1">
      <c r="A1093" s="13">
        <v>2180762.0</v>
      </c>
      <c r="B1093" s="13" t="s">
        <v>3538</v>
      </c>
      <c r="C1093" s="12">
        <v>1228.62</v>
      </c>
      <c r="D1093" s="11"/>
      <c r="E1093" s="11"/>
      <c r="F1093" s="11"/>
    </row>
    <row r="1094" ht="15.75" customHeight="1">
      <c r="A1094" s="13">
        <v>2180782.0</v>
      </c>
      <c r="B1094" s="13" t="s">
        <v>3539</v>
      </c>
      <c r="C1094" s="12">
        <v>1210.89</v>
      </c>
      <c r="D1094" s="11"/>
      <c r="E1094" s="11"/>
      <c r="F1094" s="11"/>
    </row>
    <row r="1095" ht="15.75" customHeight="1">
      <c r="A1095" s="13">
        <v>2180653.0</v>
      </c>
      <c r="B1095" s="13" t="s">
        <v>3540</v>
      </c>
      <c r="C1095" s="12">
        <v>1304.71</v>
      </c>
      <c r="D1095" s="11"/>
      <c r="E1095" s="11"/>
      <c r="F1095" s="11"/>
    </row>
    <row r="1096" ht="15.75" customHeight="1">
      <c r="A1096" s="13">
        <v>2180682.0</v>
      </c>
      <c r="B1096" s="13" t="s">
        <v>3541</v>
      </c>
      <c r="C1096" s="12">
        <v>1106.77</v>
      </c>
      <c r="D1096" s="11"/>
      <c r="E1096" s="11"/>
      <c r="F1096" s="11"/>
    </row>
    <row r="1097" ht="15.75" customHeight="1">
      <c r="A1097" s="13">
        <v>2180727.0</v>
      </c>
      <c r="B1097" s="13" t="s">
        <v>3542</v>
      </c>
      <c r="C1097" s="12">
        <v>1469.28</v>
      </c>
      <c r="D1097" s="11"/>
      <c r="E1097" s="11"/>
      <c r="F1097" s="11"/>
    </row>
    <row r="1098" ht="15.75" customHeight="1">
      <c r="A1098" s="13">
        <v>1140763.0</v>
      </c>
      <c r="B1098" s="13" t="s">
        <v>3543</v>
      </c>
      <c r="C1098" s="12">
        <v>2327.98</v>
      </c>
      <c r="D1098" s="11"/>
      <c r="E1098" s="11"/>
      <c r="F1098" s="11"/>
    </row>
    <row r="1099" ht="15.75" customHeight="1">
      <c r="A1099" s="13">
        <v>1148563.0</v>
      </c>
      <c r="B1099" s="13" t="s">
        <v>3544</v>
      </c>
      <c r="C1099" s="12">
        <v>2327.98</v>
      </c>
      <c r="D1099" s="11"/>
      <c r="E1099" s="11"/>
      <c r="F1099" s="11"/>
    </row>
    <row r="1100" ht="15.75" customHeight="1">
      <c r="A1100" s="13">
        <v>1224240.0</v>
      </c>
      <c r="B1100" s="13" t="s">
        <v>3545</v>
      </c>
      <c r="C1100" s="12">
        <v>2283.59</v>
      </c>
      <c r="D1100" s="11"/>
      <c r="E1100" s="11"/>
      <c r="F1100" s="11"/>
    </row>
    <row r="1101" ht="15.75" customHeight="1">
      <c r="A1101" s="13">
        <v>1224220.0</v>
      </c>
      <c r="B1101" s="13" t="s">
        <v>3546</v>
      </c>
      <c r="C1101" s="12">
        <v>1489.67</v>
      </c>
      <c r="D1101" s="11"/>
      <c r="E1101" s="11"/>
      <c r="F1101" s="11"/>
    </row>
    <row r="1102" ht="15.75" customHeight="1">
      <c r="A1102" s="13">
        <v>1224211.0</v>
      </c>
      <c r="B1102" s="13" t="s">
        <v>3547</v>
      </c>
      <c r="C1102" s="12">
        <v>1562.61</v>
      </c>
      <c r="D1102" s="11"/>
      <c r="E1102" s="11"/>
      <c r="F1102" s="11"/>
    </row>
    <row r="1103" ht="15.75" customHeight="1">
      <c r="A1103" s="13">
        <v>1224212.0</v>
      </c>
      <c r="B1103" s="13" t="s">
        <v>3548</v>
      </c>
      <c r="C1103" s="12">
        <v>989.84</v>
      </c>
      <c r="D1103" s="11"/>
      <c r="E1103" s="11"/>
      <c r="F1103" s="11"/>
    </row>
    <row r="1104" ht="15.75" customHeight="1">
      <c r="A1104" s="13">
        <v>1224200.0</v>
      </c>
      <c r="B1104" s="13" t="s">
        <v>3549</v>
      </c>
      <c r="C1104" s="12">
        <v>92.31</v>
      </c>
      <c r="D1104" s="11"/>
      <c r="E1104" s="11"/>
      <c r="F1104" s="11"/>
    </row>
    <row r="1105" ht="15.75" customHeight="1">
      <c r="A1105" s="13">
        <v>1224230.0</v>
      </c>
      <c r="B1105" s="13" t="s">
        <v>3550</v>
      </c>
      <c r="C1105" s="12">
        <v>2394.39</v>
      </c>
      <c r="D1105" s="11"/>
      <c r="E1105" s="11"/>
      <c r="F1105" s="11"/>
    </row>
    <row r="1106" ht="15.75" customHeight="1">
      <c r="A1106" s="13">
        <v>1224210.0</v>
      </c>
      <c r="B1106" s="13" t="s">
        <v>3551</v>
      </c>
      <c r="C1106" s="12">
        <v>1562.61</v>
      </c>
      <c r="D1106" s="11"/>
      <c r="E1106" s="11"/>
      <c r="F1106" s="11"/>
    </row>
    <row r="1107" ht="15.75" customHeight="1">
      <c r="A1107" s="13">
        <v>1140100.0</v>
      </c>
      <c r="B1107" s="13" t="s">
        <v>3552</v>
      </c>
      <c r="C1107" s="12">
        <v>2327.98</v>
      </c>
      <c r="D1107" s="11"/>
      <c r="E1107" s="11"/>
      <c r="F1107" s="11"/>
    </row>
    <row r="1108" ht="15.75" customHeight="1">
      <c r="A1108" s="13">
        <v>2382135.0</v>
      </c>
      <c r="B1108" s="13" t="s">
        <v>3553</v>
      </c>
      <c r="C1108" s="12">
        <v>620.65</v>
      </c>
      <c r="D1108" s="11"/>
      <c r="E1108" s="11"/>
      <c r="F1108" s="11"/>
    </row>
    <row r="1109" ht="15.75" customHeight="1">
      <c r="A1109" s="13">
        <v>2382182.0</v>
      </c>
      <c r="B1109" s="13" t="s">
        <v>3554</v>
      </c>
      <c r="C1109" s="12">
        <v>620.65</v>
      </c>
      <c r="D1109" s="11"/>
      <c r="E1109" s="11"/>
      <c r="F1109" s="11"/>
    </row>
    <row r="1110" ht="15.75" customHeight="1">
      <c r="A1110" s="13">
        <v>2382053.0</v>
      </c>
      <c r="B1110" s="13" t="s">
        <v>3555</v>
      </c>
      <c r="C1110" s="12">
        <v>620.65</v>
      </c>
      <c r="D1110" s="11"/>
      <c r="E1110" s="11"/>
      <c r="F1110" s="11"/>
    </row>
    <row r="1111" ht="15.75" customHeight="1">
      <c r="A1111" s="13">
        <v>2382035.0</v>
      </c>
      <c r="B1111" s="13" t="s">
        <v>3556</v>
      </c>
      <c r="C1111" s="12">
        <v>620.65</v>
      </c>
      <c r="D1111" s="11"/>
      <c r="E1111" s="11"/>
      <c r="F1111" s="11"/>
    </row>
    <row r="1112" ht="15.75" customHeight="1">
      <c r="A1112" s="13">
        <v>2382082.0</v>
      </c>
      <c r="B1112" s="13" t="s">
        <v>3557</v>
      </c>
      <c r="C1112" s="12">
        <v>561.11</v>
      </c>
      <c r="D1112" s="11"/>
      <c r="E1112" s="11"/>
      <c r="F1112" s="11"/>
    </row>
    <row r="1113" ht="15.75" customHeight="1">
      <c r="A1113" s="13">
        <v>2381129.0</v>
      </c>
      <c r="B1113" s="13" t="s">
        <v>3558</v>
      </c>
      <c r="C1113" s="12">
        <v>671.31</v>
      </c>
      <c r="D1113" s="11"/>
      <c r="E1113" s="11"/>
      <c r="F1113" s="11"/>
    </row>
    <row r="1114" ht="15.75" customHeight="1">
      <c r="A1114" s="13">
        <v>2381139.0</v>
      </c>
      <c r="B1114" s="13" t="s">
        <v>3559</v>
      </c>
      <c r="C1114" s="12">
        <v>671.31</v>
      </c>
      <c r="D1114" s="11"/>
      <c r="E1114" s="11"/>
      <c r="F1114" s="11"/>
    </row>
    <row r="1115" ht="15.75" customHeight="1">
      <c r="A1115" s="13">
        <v>2381138.0</v>
      </c>
      <c r="B1115" s="13" t="s">
        <v>3560</v>
      </c>
      <c r="C1115" s="12">
        <v>671.31</v>
      </c>
      <c r="D1115" s="11"/>
      <c r="E1115" s="11"/>
      <c r="F1115" s="11"/>
    </row>
    <row r="1116" ht="15.75" customHeight="1">
      <c r="A1116" s="13">
        <v>2381026.0</v>
      </c>
      <c r="B1116" s="13" t="s">
        <v>3561</v>
      </c>
      <c r="C1116" s="12">
        <v>671.31</v>
      </c>
      <c r="D1116" s="11"/>
      <c r="E1116" s="11"/>
      <c r="F1116" s="11"/>
    </row>
    <row r="1117" ht="15.75" customHeight="1">
      <c r="A1117" s="13">
        <v>2381029.0</v>
      </c>
      <c r="B1117" s="13" t="s">
        <v>3562</v>
      </c>
      <c r="C1117" s="12">
        <v>671.31</v>
      </c>
      <c r="D1117" s="11"/>
      <c r="E1117" s="11"/>
      <c r="F1117" s="11"/>
    </row>
    <row r="1118" ht="15.75" customHeight="1">
      <c r="A1118" s="13">
        <v>2381039.0</v>
      </c>
      <c r="B1118" s="13" t="s">
        <v>3563</v>
      </c>
      <c r="C1118" s="12">
        <v>671.31</v>
      </c>
      <c r="D1118" s="11"/>
      <c r="E1118" s="11"/>
      <c r="F1118" s="11"/>
    </row>
    <row r="1119" ht="15.75" customHeight="1">
      <c r="A1119" s="13">
        <v>2381035.0</v>
      </c>
      <c r="B1119" s="13" t="s">
        <v>3564</v>
      </c>
      <c r="C1119" s="12">
        <v>671.31</v>
      </c>
      <c r="D1119" s="11"/>
      <c r="E1119" s="11"/>
      <c r="F1119" s="11"/>
    </row>
    <row r="1120" ht="15.75" customHeight="1">
      <c r="A1120" s="13">
        <v>2381038.0</v>
      </c>
      <c r="B1120" s="13" t="s">
        <v>3565</v>
      </c>
      <c r="C1120" s="12">
        <v>671.31</v>
      </c>
      <c r="D1120" s="11"/>
      <c r="E1120" s="11"/>
      <c r="F1120" s="11"/>
    </row>
    <row r="1121" ht="15.75" customHeight="1">
      <c r="A1121" s="13">
        <v>2381062.0</v>
      </c>
      <c r="B1121" s="13" t="s">
        <v>3566</v>
      </c>
      <c r="C1121" s="12">
        <v>671.31</v>
      </c>
      <c r="D1121" s="11"/>
      <c r="E1121" s="11"/>
      <c r="F1121" s="11"/>
    </row>
    <row r="1122" ht="15.75" customHeight="1">
      <c r="A1122" s="13">
        <v>2243529.0</v>
      </c>
      <c r="B1122" s="13" t="s">
        <v>3567</v>
      </c>
      <c r="C1122" s="12">
        <v>3475.2</v>
      </c>
      <c r="D1122" s="11"/>
      <c r="E1122" s="11"/>
      <c r="F1122" s="11"/>
    </row>
    <row r="1123" ht="15.75" customHeight="1">
      <c r="A1123" s="13">
        <v>1224252.0</v>
      </c>
      <c r="B1123" s="13" t="s">
        <v>3568</v>
      </c>
      <c r="C1123" s="12">
        <v>563.92</v>
      </c>
      <c r="D1123" s="11"/>
      <c r="E1123" s="11"/>
      <c r="F1123" s="11"/>
    </row>
    <row r="1124" ht="15.75" customHeight="1">
      <c r="A1124" s="13">
        <v>1146200.0</v>
      </c>
      <c r="B1124" s="13" t="s">
        <v>3569</v>
      </c>
      <c r="C1124" s="12">
        <v>2670.06</v>
      </c>
      <c r="D1124" s="11"/>
      <c r="E1124" s="11"/>
      <c r="F1124" s="11"/>
    </row>
    <row r="1125" ht="15.75" customHeight="1">
      <c r="A1125" s="13">
        <v>1146235.0</v>
      </c>
      <c r="B1125" s="13" t="s">
        <v>3570</v>
      </c>
      <c r="C1125" s="12">
        <v>5377.49</v>
      </c>
      <c r="D1125" s="11"/>
      <c r="E1125" s="11"/>
      <c r="F1125" s="11"/>
    </row>
    <row r="1126" ht="15.75" customHeight="1">
      <c r="A1126" s="13">
        <v>2384577.0</v>
      </c>
      <c r="B1126" s="13" t="s">
        <v>3571</v>
      </c>
      <c r="C1126" s="12">
        <v>826.82</v>
      </c>
      <c r="D1126" s="11"/>
      <c r="E1126" s="11"/>
      <c r="F1126" s="11"/>
    </row>
    <row r="1127" ht="15.75" customHeight="1">
      <c r="A1127" s="13">
        <v>2384582.0</v>
      </c>
      <c r="B1127" s="13" t="s">
        <v>3572</v>
      </c>
      <c r="C1127" s="12">
        <v>826.82</v>
      </c>
      <c r="D1127" s="11"/>
      <c r="E1127" s="11"/>
      <c r="F1127" s="11"/>
    </row>
    <row r="1128" ht="15.75" customHeight="1">
      <c r="A1128" s="13">
        <v>2380465.0</v>
      </c>
      <c r="B1128" s="13" t="s">
        <v>3573</v>
      </c>
      <c r="C1128" s="12">
        <v>1391.6</v>
      </c>
      <c r="D1128" s="11"/>
      <c r="E1128" s="11"/>
      <c r="F1128" s="11"/>
    </row>
    <row r="1129" ht="15.75" customHeight="1">
      <c r="A1129" s="13">
        <v>1140228.0</v>
      </c>
      <c r="B1129" s="13" t="s">
        <v>3574</v>
      </c>
      <c r="C1129" s="12">
        <v>2327.98</v>
      </c>
      <c r="D1129" s="11"/>
      <c r="E1129" s="11"/>
      <c r="F1129" s="11"/>
    </row>
    <row r="1130" ht="15.75" customHeight="1">
      <c r="A1130" s="13">
        <v>2990742.0</v>
      </c>
      <c r="B1130" s="13" t="s">
        <v>3575</v>
      </c>
      <c r="C1130" s="12">
        <v>1431.87</v>
      </c>
      <c r="D1130" s="11"/>
      <c r="E1130" s="11"/>
      <c r="F1130" s="11"/>
    </row>
    <row r="1131" ht="15.75" customHeight="1">
      <c r="A1131" s="13">
        <v>2990743.0</v>
      </c>
      <c r="B1131" s="13" t="s">
        <v>3576</v>
      </c>
      <c r="C1131" s="12">
        <v>1431.87</v>
      </c>
      <c r="D1131" s="11"/>
      <c r="E1131" s="11"/>
      <c r="F1131" s="11"/>
    </row>
    <row r="1132" ht="15.75" customHeight="1">
      <c r="A1132" s="13">
        <v>2990836.0</v>
      </c>
      <c r="B1132" s="13" t="s">
        <v>3577</v>
      </c>
      <c r="C1132" s="12">
        <v>2010.73</v>
      </c>
      <c r="D1132" s="11"/>
      <c r="E1132" s="11"/>
      <c r="F1132" s="11"/>
    </row>
    <row r="1133" ht="15.75" customHeight="1">
      <c r="A1133" s="13">
        <v>2990838.0</v>
      </c>
      <c r="B1133" s="13" t="s">
        <v>3578</v>
      </c>
      <c r="C1133" s="12">
        <v>2010.73</v>
      </c>
      <c r="D1133" s="11"/>
      <c r="E1133" s="11"/>
      <c r="F1133" s="11"/>
    </row>
    <row r="1134" ht="15.75" customHeight="1">
      <c r="A1134" s="13">
        <v>2990840.0</v>
      </c>
      <c r="B1134" s="13" t="s">
        <v>3579</v>
      </c>
      <c r="C1134" s="12">
        <v>2010.73</v>
      </c>
      <c r="D1134" s="11"/>
      <c r="E1134" s="11"/>
      <c r="F1134" s="11"/>
    </row>
    <row r="1135" ht="15.75" customHeight="1">
      <c r="A1135" s="13">
        <v>2992130.0</v>
      </c>
      <c r="B1135" s="13" t="s">
        <v>3580</v>
      </c>
      <c r="C1135" s="12">
        <v>22373.61</v>
      </c>
      <c r="D1135" s="11"/>
      <c r="E1135" s="11"/>
      <c r="F1135" s="11"/>
    </row>
    <row r="1136" ht="15.75" customHeight="1">
      <c r="A1136" s="13">
        <v>2992150.0</v>
      </c>
      <c r="B1136" s="13" t="s">
        <v>3581</v>
      </c>
      <c r="C1136" s="12">
        <v>4026.92</v>
      </c>
      <c r="D1136" s="11"/>
      <c r="E1136" s="11"/>
      <c r="F1136" s="11"/>
    </row>
    <row r="1137" ht="15.75" customHeight="1">
      <c r="A1137" s="13">
        <v>2992109.0</v>
      </c>
      <c r="B1137" s="13" t="s">
        <v>3582</v>
      </c>
      <c r="C1137" s="12">
        <v>2092.44</v>
      </c>
      <c r="D1137" s="11"/>
      <c r="E1137" s="11"/>
      <c r="F1137" s="11"/>
    </row>
    <row r="1138" ht="15.75" customHeight="1">
      <c r="A1138" s="13">
        <v>2991502.0</v>
      </c>
      <c r="B1138" s="13" t="s">
        <v>3583</v>
      </c>
      <c r="C1138" s="12">
        <v>1804.06</v>
      </c>
      <c r="D1138" s="11"/>
      <c r="E1138" s="11"/>
      <c r="F1138" s="11"/>
    </row>
    <row r="1139" ht="15.75" customHeight="1">
      <c r="A1139" s="13">
        <v>2990334.0</v>
      </c>
      <c r="B1139" s="13" t="s">
        <v>3584</v>
      </c>
      <c r="C1139" s="12">
        <v>4586.84</v>
      </c>
      <c r="D1139" s="11"/>
      <c r="E1139" s="11"/>
      <c r="F1139" s="11"/>
    </row>
    <row r="1140" ht="15.75" customHeight="1">
      <c r="A1140" s="13">
        <v>2992051.0</v>
      </c>
      <c r="B1140" s="13" t="s">
        <v>3585</v>
      </c>
      <c r="C1140" s="12">
        <v>5391.74</v>
      </c>
      <c r="D1140" s="11"/>
      <c r="E1140" s="11"/>
      <c r="F1140" s="11"/>
    </row>
    <row r="1141" ht="15.75" customHeight="1">
      <c r="A1141" s="13">
        <v>2992050.0</v>
      </c>
      <c r="B1141" s="13" t="s">
        <v>3586</v>
      </c>
      <c r="C1141" s="12">
        <v>4491.19</v>
      </c>
      <c r="D1141" s="11"/>
      <c r="E1141" s="11"/>
      <c r="F1141" s="11"/>
    </row>
    <row r="1142" ht="15.75" customHeight="1">
      <c r="A1142" s="13">
        <v>2990250.0</v>
      </c>
      <c r="B1142" s="13" t="s">
        <v>3587</v>
      </c>
      <c r="C1142" s="12">
        <v>5393.84</v>
      </c>
      <c r="D1142" s="11"/>
      <c r="E1142" s="11"/>
      <c r="F1142" s="11"/>
    </row>
    <row r="1143" ht="15.75" customHeight="1">
      <c r="A1143" s="13">
        <v>1140024.0</v>
      </c>
      <c r="B1143" s="13" t="s">
        <v>3588</v>
      </c>
      <c r="C1143" s="12">
        <v>3989.22</v>
      </c>
      <c r="D1143" s="11"/>
      <c r="E1143" s="11"/>
      <c r="F1143" s="11"/>
    </row>
    <row r="1144" ht="15.75" customHeight="1">
      <c r="A1144" s="9" t="s">
        <v>3589</v>
      </c>
      <c r="C1144" s="12"/>
      <c r="D1144" s="11"/>
      <c r="E1144" s="11"/>
      <c r="F1144" s="11"/>
    </row>
    <row r="1145" ht="15.75" customHeight="1">
      <c r="A1145" s="13">
        <v>2991500.0</v>
      </c>
      <c r="B1145" s="13" t="s">
        <v>3590</v>
      </c>
      <c r="C1145" s="12">
        <v>1720.16</v>
      </c>
      <c r="D1145" s="11"/>
      <c r="E1145" s="11"/>
      <c r="F1145" s="11"/>
    </row>
    <row r="1146" ht="15.75" customHeight="1">
      <c r="A1146" s="13">
        <v>2222000.0</v>
      </c>
      <c r="B1146" s="13" t="s">
        <v>3591</v>
      </c>
      <c r="C1146" s="12">
        <v>521.42</v>
      </c>
      <c r="D1146" s="11"/>
      <c r="E1146" s="11"/>
      <c r="F1146" s="11"/>
    </row>
    <row r="1147" ht="15.75" customHeight="1">
      <c r="A1147" s="13">
        <v>2201618.0</v>
      </c>
      <c r="B1147" s="13" t="s">
        <v>3592</v>
      </c>
      <c r="C1147" s="12">
        <v>1013.59</v>
      </c>
      <c r="D1147" s="11"/>
      <c r="E1147" s="11"/>
      <c r="F1147" s="11"/>
    </row>
    <row r="1148" ht="15.75" customHeight="1">
      <c r="A1148" s="13">
        <v>2201636.0</v>
      </c>
      <c r="B1148" s="13" t="s">
        <v>3593</v>
      </c>
      <c r="C1148" s="12">
        <v>1850.88</v>
      </c>
      <c r="D1148" s="11"/>
      <c r="E1148" s="11"/>
      <c r="F1148" s="11"/>
    </row>
    <row r="1149" ht="15.75" customHeight="1">
      <c r="A1149" s="13">
        <v>2201900.0</v>
      </c>
      <c r="B1149" s="13" t="s">
        <v>3594</v>
      </c>
      <c r="C1149" s="12">
        <v>164.81</v>
      </c>
      <c r="D1149" s="11"/>
      <c r="E1149" s="11"/>
      <c r="F1149" s="11"/>
    </row>
    <row r="1150" ht="15.75" customHeight="1">
      <c r="A1150" s="13">
        <v>2201018.0</v>
      </c>
      <c r="B1150" s="13" t="s">
        <v>3595</v>
      </c>
      <c r="C1150" s="12">
        <v>707.49</v>
      </c>
      <c r="D1150" s="11"/>
      <c r="E1150" s="11"/>
      <c r="F1150" s="11"/>
    </row>
    <row r="1151" ht="15.75" customHeight="1">
      <c r="A1151" s="13">
        <v>2201036.0</v>
      </c>
      <c r="B1151" s="13" t="s">
        <v>3596</v>
      </c>
      <c r="C1151" s="12">
        <v>1409.29</v>
      </c>
      <c r="D1151" s="11"/>
      <c r="E1151" s="11"/>
      <c r="F1151" s="11"/>
    </row>
    <row r="1152" ht="15.75" customHeight="1">
      <c r="A1152" s="13">
        <v>2201080.0</v>
      </c>
      <c r="B1152" s="13" t="s">
        <v>3597</v>
      </c>
      <c r="C1152" s="12">
        <v>2888.35</v>
      </c>
      <c r="D1152" s="11"/>
      <c r="E1152" s="11"/>
      <c r="F1152" s="11"/>
    </row>
    <row r="1153" ht="15.75" customHeight="1">
      <c r="A1153" s="13">
        <v>2221400.0</v>
      </c>
      <c r="B1153" s="13" t="s">
        <v>3598</v>
      </c>
      <c r="C1153" s="12">
        <v>158.37</v>
      </c>
      <c r="D1153" s="11"/>
      <c r="E1153" s="11"/>
      <c r="F1153" s="11"/>
    </row>
    <row r="1154" ht="15.75" customHeight="1">
      <c r="A1154" s="13">
        <v>2225612.0</v>
      </c>
      <c r="B1154" s="13" t="s">
        <v>3599</v>
      </c>
      <c r="C1154" s="12">
        <v>1216.95</v>
      </c>
      <c r="D1154" s="11"/>
      <c r="E1154" s="11"/>
      <c r="F1154" s="11"/>
    </row>
    <row r="1155" ht="15.75" customHeight="1">
      <c r="A1155" s="13">
        <v>2225625.0</v>
      </c>
      <c r="B1155" s="13" t="s">
        <v>3600</v>
      </c>
      <c r="C1155" s="12">
        <v>2189.27</v>
      </c>
      <c r="D1155" s="11"/>
      <c r="E1155" s="11"/>
      <c r="F1155" s="11"/>
    </row>
    <row r="1156" ht="15.75" customHeight="1">
      <c r="A1156" s="13">
        <v>2225650.0</v>
      </c>
      <c r="B1156" s="13" t="s">
        <v>3601</v>
      </c>
      <c r="C1156" s="12">
        <v>4326.15</v>
      </c>
      <c r="D1156" s="11"/>
      <c r="E1156" s="11"/>
      <c r="F1156" s="11"/>
    </row>
    <row r="1157" ht="15.75" customHeight="1">
      <c r="A1157" s="13">
        <v>2225512.0</v>
      </c>
      <c r="B1157" s="13" t="s">
        <v>3602</v>
      </c>
      <c r="C1157" s="12">
        <v>1216.95</v>
      </c>
      <c r="D1157" s="11"/>
      <c r="E1157" s="11"/>
      <c r="F1157" s="11"/>
    </row>
    <row r="1158" ht="15.75" customHeight="1">
      <c r="A1158" s="13">
        <v>2225501.0</v>
      </c>
      <c r="B1158" s="13" t="s">
        <v>3603</v>
      </c>
      <c r="C1158" s="12">
        <v>8525.18</v>
      </c>
      <c r="D1158" s="11"/>
      <c r="E1158" s="11"/>
      <c r="F1158" s="11"/>
    </row>
    <row r="1159" ht="15.75" customHeight="1">
      <c r="A1159" s="13">
        <v>2225525.0</v>
      </c>
      <c r="B1159" s="13" t="s">
        <v>3604</v>
      </c>
      <c r="C1159" s="12">
        <v>2189.27</v>
      </c>
      <c r="D1159" s="11"/>
      <c r="E1159" s="11"/>
      <c r="F1159" s="11"/>
    </row>
    <row r="1160" ht="15.75" customHeight="1">
      <c r="A1160" s="13">
        <v>2225550.0</v>
      </c>
      <c r="B1160" s="13" t="s">
        <v>3605</v>
      </c>
      <c r="C1160" s="12">
        <v>4326.15</v>
      </c>
      <c r="D1160" s="11"/>
      <c r="E1160" s="11"/>
      <c r="F1160" s="11"/>
    </row>
    <row r="1161" ht="15.75" customHeight="1">
      <c r="A1161" s="13">
        <v>2226000.0</v>
      </c>
      <c r="B1161" s="13" t="s">
        <v>3606</v>
      </c>
      <c r="C1161" s="12">
        <v>2059.17</v>
      </c>
      <c r="D1161" s="11"/>
      <c r="E1161" s="11"/>
      <c r="F1161" s="11"/>
    </row>
    <row r="1162" ht="15.75" customHeight="1">
      <c r="A1162" s="13">
        <v>2222003.0</v>
      </c>
      <c r="B1162" s="13" t="s">
        <v>3607</v>
      </c>
      <c r="C1162" s="12">
        <v>1475.09</v>
      </c>
      <c r="D1162" s="11"/>
      <c r="E1162" s="11"/>
      <c r="F1162" s="11"/>
    </row>
    <row r="1163" ht="15.75" customHeight="1">
      <c r="A1163" s="13">
        <v>2222001.0</v>
      </c>
      <c r="B1163" s="13" t="s">
        <v>3608</v>
      </c>
      <c r="C1163" s="12">
        <v>1475.09</v>
      </c>
      <c r="D1163" s="11"/>
      <c r="E1163" s="11"/>
      <c r="F1163" s="11"/>
    </row>
    <row r="1164" ht="15.75" customHeight="1">
      <c r="A1164" s="13">
        <v>2220245.0</v>
      </c>
      <c r="B1164" s="13" t="s">
        <v>3609</v>
      </c>
      <c r="C1164" s="12">
        <v>2175.78</v>
      </c>
      <c r="D1164" s="11"/>
      <c r="E1164" s="11"/>
      <c r="F1164" s="11"/>
    </row>
    <row r="1165" ht="15.75" customHeight="1">
      <c r="A1165" s="13">
        <v>2220244.0</v>
      </c>
      <c r="B1165" s="13" t="s">
        <v>3610</v>
      </c>
      <c r="C1165" s="12">
        <v>2175.78</v>
      </c>
      <c r="D1165" s="11"/>
      <c r="E1165" s="11"/>
      <c r="F1165" s="11"/>
    </row>
    <row r="1166" ht="15.75" customHeight="1">
      <c r="A1166" s="13">
        <v>2220150.0</v>
      </c>
      <c r="B1166" s="13" t="s">
        <v>3611</v>
      </c>
      <c r="C1166" s="12">
        <v>2356.65</v>
      </c>
      <c r="D1166" s="11"/>
      <c r="E1166" s="11"/>
      <c r="F1166" s="11"/>
    </row>
    <row r="1167" ht="15.75" customHeight="1">
      <c r="A1167" s="13">
        <v>2220146.0</v>
      </c>
      <c r="B1167" s="13" t="s">
        <v>3612</v>
      </c>
      <c r="C1167" s="12">
        <v>2356.65</v>
      </c>
      <c r="D1167" s="11"/>
      <c r="E1167" s="11"/>
      <c r="F1167" s="11"/>
    </row>
    <row r="1168" ht="15.75" customHeight="1">
      <c r="A1168" s="13">
        <v>2220145.0</v>
      </c>
      <c r="B1168" s="13" t="s">
        <v>3613</v>
      </c>
      <c r="C1168" s="12">
        <v>2356.65</v>
      </c>
      <c r="D1168" s="11"/>
      <c r="E1168" s="11"/>
      <c r="F1168" s="11"/>
    </row>
    <row r="1169" ht="15.75" customHeight="1">
      <c r="A1169" s="13">
        <v>2220151.0</v>
      </c>
      <c r="B1169" s="13" t="s">
        <v>3614</v>
      </c>
      <c r="C1169" s="12">
        <v>2356.65</v>
      </c>
      <c r="D1169" s="11"/>
      <c r="E1169" s="11"/>
      <c r="F1169" s="11"/>
    </row>
    <row r="1170" ht="15.75" customHeight="1">
      <c r="A1170" s="13">
        <v>2220243.0</v>
      </c>
      <c r="B1170" s="13" t="s">
        <v>3615</v>
      </c>
      <c r="C1170" s="12">
        <v>2175.78</v>
      </c>
      <c r="D1170" s="11"/>
      <c r="E1170" s="11"/>
      <c r="F1170" s="11"/>
    </row>
    <row r="1171" ht="15.75" customHeight="1">
      <c r="A1171" s="13">
        <v>2220132.0</v>
      </c>
      <c r="B1171" s="13" t="s">
        <v>3616</v>
      </c>
      <c r="C1171" s="12">
        <v>2356.65</v>
      </c>
      <c r="D1171" s="11"/>
      <c r="E1171" s="11"/>
      <c r="F1171" s="11"/>
    </row>
    <row r="1172" ht="15.75" customHeight="1">
      <c r="A1172" s="13">
        <v>2220136.0</v>
      </c>
      <c r="B1172" s="13" t="s">
        <v>3617</v>
      </c>
      <c r="C1172" s="12">
        <v>2356.65</v>
      </c>
      <c r="D1172" s="11"/>
      <c r="E1172" s="11"/>
      <c r="F1172" s="11"/>
    </row>
    <row r="1173" ht="15.75" customHeight="1">
      <c r="A1173" s="13">
        <v>2220131.0</v>
      </c>
      <c r="B1173" s="13" t="s">
        <v>3618</v>
      </c>
      <c r="C1173" s="12">
        <v>2356.65</v>
      </c>
      <c r="D1173" s="11"/>
      <c r="E1173" s="11"/>
      <c r="F1173" s="11"/>
    </row>
    <row r="1174" ht="15.75" customHeight="1">
      <c r="A1174" s="13">
        <v>2220137.0</v>
      </c>
      <c r="B1174" s="13" t="s">
        <v>3619</v>
      </c>
      <c r="C1174" s="12">
        <v>2356.65</v>
      </c>
      <c r="D1174" s="11"/>
      <c r="E1174" s="11"/>
      <c r="F1174" s="11"/>
    </row>
    <row r="1175" ht="15.75" customHeight="1">
      <c r="A1175" s="13">
        <v>2222002.0</v>
      </c>
      <c r="B1175" s="13" t="s">
        <v>3620</v>
      </c>
      <c r="C1175" s="12">
        <v>1475.09</v>
      </c>
      <c r="D1175" s="11"/>
      <c r="E1175" s="11"/>
      <c r="F1175" s="11"/>
    </row>
    <row r="1176" ht="15.75" customHeight="1">
      <c r="A1176" s="13">
        <v>2223100.0</v>
      </c>
      <c r="B1176" s="13" t="s">
        <v>3621</v>
      </c>
      <c r="C1176" s="12">
        <v>5309.09</v>
      </c>
      <c r="D1176" s="11"/>
      <c r="E1176" s="11"/>
      <c r="F1176" s="11"/>
    </row>
    <row r="1177" ht="15.75" customHeight="1">
      <c r="A1177" s="13">
        <v>2500576.0</v>
      </c>
      <c r="B1177" s="13" t="s">
        <v>3622</v>
      </c>
      <c r="C1177" s="12">
        <v>350.79</v>
      </c>
      <c r="D1177" s="11"/>
      <c r="E1177" s="11"/>
      <c r="F1177" s="11"/>
    </row>
    <row r="1178" ht="15.75" customHeight="1">
      <c r="A1178" s="13">
        <v>2503041.0</v>
      </c>
      <c r="B1178" s="13" t="s">
        <v>3623</v>
      </c>
      <c r="C1178" s="12">
        <v>965.1</v>
      </c>
      <c r="D1178" s="11"/>
      <c r="E1178" s="11"/>
      <c r="F1178" s="11"/>
    </row>
    <row r="1179" ht="15.75" customHeight="1">
      <c r="A1179" s="13">
        <v>2503042.0</v>
      </c>
      <c r="B1179" s="13" t="s">
        <v>3624</v>
      </c>
      <c r="C1179" s="12">
        <v>1736.79</v>
      </c>
      <c r="D1179" s="11"/>
      <c r="E1179" s="11"/>
      <c r="F1179" s="11"/>
    </row>
    <row r="1180" ht="15.75" customHeight="1">
      <c r="A1180" s="13">
        <v>2503025.0</v>
      </c>
      <c r="B1180" s="13" t="s">
        <v>3625</v>
      </c>
      <c r="C1180" s="12">
        <v>965.1</v>
      </c>
      <c r="D1180" s="11"/>
      <c r="E1180" s="11"/>
      <c r="F1180" s="11"/>
    </row>
    <row r="1181" ht="15.75" customHeight="1">
      <c r="A1181" s="13">
        <v>2503061.0</v>
      </c>
      <c r="B1181" s="13" t="s">
        <v>3626</v>
      </c>
      <c r="C1181" s="12">
        <v>965.1</v>
      </c>
      <c r="D1181" s="11"/>
      <c r="E1181" s="11"/>
      <c r="F1181" s="11"/>
    </row>
    <row r="1182" ht="15.75" customHeight="1">
      <c r="A1182" s="13">
        <v>2503062.0</v>
      </c>
      <c r="B1182" s="13" t="s">
        <v>3627</v>
      </c>
      <c r="C1182" s="12">
        <v>1736.79</v>
      </c>
      <c r="D1182" s="11"/>
      <c r="E1182" s="11"/>
      <c r="F1182" s="11"/>
    </row>
    <row r="1183" ht="15.75" customHeight="1">
      <c r="A1183" s="13">
        <v>2503125.0</v>
      </c>
      <c r="B1183" s="13" t="s">
        <v>3628</v>
      </c>
      <c r="C1183" s="12">
        <v>965.1</v>
      </c>
      <c r="D1183" s="11"/>
      <c r="E1183" s="11"/>
      <c r="F1183" s="11"/>
    </row>
    <row r="1184" ht="15.75" customHeight="1">
      <c r="A1184" s="13">
        <v>2991400.0</v>
      </c>
      <c r="B1184" s="13" t="s">
        <v>3629</v>
      </c>
      <c r="C1184" s="12">
        <v>996.29</v>
      </c>
      <c r="D1184" s="11"/>
      <c r="E1184" s="11"/>
      <c r="F1184" s="11"/>
    </row>
    <row r="1185" ht="15.75" customHeight="1">
      <c r="A1185" s="13">
        <v>2221310.0</v>
      </c>
      <c r="B1185" s="13" t="s">
        <v>3630</v>
      </c>
      <c r="C1185" s="12">
        <v>3786.59</v>
      </c>
      <c r="D1185" s="11"/>
      <c r="E1185" s="11"/>
      <c r="F1185" s="11"/>
    </row>
    <row r="1186" ht="15.75" customHeight="1">
      <c r="A1186" s="13">
        <v>2221305.0</v>
      </c>
      <c r="B1186" s="13" t="s">
        <v>3631</v>
      </c>
      <c r="C1186" s="12">
        <v>2509.27</v>
      </c>
      <c r="D1186" s="11"/>
      <c r="E1186" s="11"/>
      <c r="F1186" s="11"/>
    </row>
    <row r="1187" ht="15.75" customHeight="1">
      <c r="A1187" s="13">
        <v>2221210.0</v>
      </c>
      <c r="B1187" s="13" t="s">
        <v>3632</v>
      </c>
      <c r="C1187" s="12">
        <v>3786.59</v>
      </c>
      <c r="D1187" s="11"/>
      <c r="E1187" s="11"/>
      <c r="F1187" s="11"/>
    </row>
    <row r="1188" ht="15.75" customHeight="1">
      <c r="A1188" s="13">
        <v>2221205.0</v>
      </c>
      <c r="B1188" s="13" t="s">
        <v>3633</v>
      </c>
      <c r="C1188" s="12">
        <v>2509.27</v>
      </c>
      <c r="D1188" s="11"/>
      <c r="E1188" s="11"/>
      <c r="F1188" s="11"/>
    </row>
    <row r="1189" ht="15.75" customHeight="1">
      <c r="A1189" s="13">
        <v>2221010.0</v>
      </c>
      <c r="B1189" s="13" t="s">
        <v>3634</v>
      </c>
      <c r="C1189" s="12">
        <v>820.12</v>
      </c>
      <c r="D1189" s="11"/>
      <c r="E1189" s="11"/>
      <c r="F1189" s="11"/>
    </row>
    <row r="1190" ht="15.75" customHeight="1">
      <c r="A1190" s="13">
        <v>2500577.0</v>
      </c>
      <c r="B1190" s="13" t="s">
        <v>3635</v>
      </c>
      <c r="C1190" s="12">
        <v>295.1</v>
      </c>
      <c r="D1190" s="11"/>
      <c r="E1190" s="11"/>
      <c r="F1190" s="11"/>
    </row>
    <row r="1191" ht="15.75" customHeight="1">
      <c r="A1191" s="13">
        <v>2501035.0</v>
      </c>
      <c r="B1191" s="13" t="s">
        <v>3636</v>
      </c>
      <c r="C1191" s="12">
        <v>2307.44</v>
      </c>
      <c r="D1191" s="11"/>
      <c r="E1191" s="11"/>
      <c r="F1191" s="11"/>
    </row>
    <row r="1192" ht="15.75" customHeight="1">
      <c r="A1192" s="13">
        <v>2501041.0</v>
      </c>
      <c r="B1192" s="13" t="s">
        <v>3637</v>
      </c>
      <c r="C1192" s="12">
        <v>707.63</v>
      </c>
      <c r="D1192" s="11"/>
      <c r="E1192" s="11"/>
      <c r="F1192" s="11"/>
    </row>
    <row r="1193" ht="15.75" customHeight="1">
      <c r="A1193" s="13">
        <v>2501034.0</v>
      </c>
      <c r="B1193" s="13" t="s">
        <v>3638</v>
      </c>
      <c r="C1193" s="12">
        <v>1275.05</v>
      </c>
      <c r="D1193" s="11"/>
      <c r="E1193" s="11"/>
      <c r="F1193" s="11"/>
    </row>
    <row r="1194" ht="15.75" customHeight="1">
      <c r="A1194" s="13">
        <v>2501625.0</v>
      </c>
      <c r="B1194" s="13" t="s">
        <v>3639</v>
      </c>
      <c r="C1194" s="12">
        <v>645.64</v>
      </c>
      <c r="D1194" s="11"/>
      <c r="E1194" s="11"/>
      <c r="F1194" s="11"/>
    </row>
    <row r="1195" ht="15.75" customHeight="1">
      <c r="A1195" s="13">
        <v>2501669.0</v>
      </c>
      <c r="B1195" s="13" t="s">
        <v>3640</v>
      </c>
      <c r="C1195" s="12">
        <v>607.28</v>
      </c>
      <c r="D1195" s="11"/>
      <c r="E1195" s="11"/>
      <c r="F1195" s="11"/>
    </row>
    <row r="1196" ht="15.75" customHeight="1">
      <c r="A1196" s="13">
        <v>2501643.0</v>
      </c>
      <c r="B1196" s="13" t="s">
        <v>3641</v>
      </c>
      <c r="C1196" s="12">
        <v>592.89</v>
      </c>
      <c r="D1196" s="11"/>
      <c r="E1196" s="11"/>
      <c r="F1196" s="11"/>
    </row>
    <row r="1197" ht="15.75" customHeight="1">
      <c r="A1197" s="13">
        <v>2501685.0</v>
      </c>
      <c r="B1197" s="13" t="s">
        <v>3642</v>
      </c>
      <c r="C1197" s="12">
        <v>899.92</v>
      </c>
      <c r="D1197" s="11"/>
      <c r="E1197" s="11"/>
      <c r="F1197" s="11"/>
    </row>
    <row r="1198" ht="15.75" customHeight="1">
      <c r="A1198" s="13">
        <v>2501050.0</v>
      </c>
      <c r="B1198" s="13" t="s">
        <v>3643</v>
      </c>
      <c r="C1198" s="12">
        <v>1275.05</v>
      </c>
      <c r="D1198" s="11"/>
      <c r="E1198" s="11"/>
      <c r="F1198" s="11"/>
    </row>
    <row r="1199" ht="15.75" customHeight="1">
      <c r="A1199" s="13">
        <v>2520481.0</v>
      </c>
      <c r="B1199" s="13" t="s">
        <v>3644</v>
      </c>
      <c r="C1199" s="12">
        <v>1016.3</v>
      </c>
      <c r="D1199" s="11"/>
      <c r="E1199" s="11"/>
      <c r="F1199" s="11"/>
    </row>
    <row r="1200" ht="15.75" customHeight="1">
      <c r="A1200" s="13">
        <v>2520951.0</v>
      </c>
      <c r="B1200" s="13" t="s">
        <v>3645</v>
      </c>
      <c r="C1200" s="12">
        <v>6726.69</v>
      </c>
      <c r="D1200" s="11"/>
      <c r="E1200" s="11"/>
      <c r="F1200" s="11"/>
    </row>
    <row r="1201" ht="15.75" customHeight="1">
      <c r="A1201" s="13">
        <v>2520950.0</v>
      </c>
      <c r="B1201" s="13" t="s">
        <v>3646</v>
      </c>
      <c r="C1201" s="12">
        <v>3546.81</v>
      </c>
      <c r="D1201" s="11"/>
      <c r="E1201" s="11"/>
      <c r="F1201" s="11"/>
    </row>
    <row r="1202" ht="15.75" customHeight="1">
      <c r="A1202" s="13">
        <v>2527030.0</v>
      </c>
      <c r="B1202" s="13" t="s">
        <v>3647</v>
      </c>
      <c r="C1202" s="12">
        <v>980.01</v>
      </c>
      <c r="D1202" s="11"/>
      <c r="E1202" s="11"/>
      <c r="F1202" s="11"/>
    </row>
    <row r="1203" ht="15.75" customHeight="1">
      <c r="A1203" s="13">
        <v>2527040.0</v>
      </c>
      <c r="B1203" s="13" t="s">
        <v>3648</v>
      </c>
      <c r="C1203" s="12">
        <v>980.01</v>
      </c>
      <c r="D1203" s="11"/>
      <c r="E1203" s="11"/>
      <c r="F1203" s="11"/>
    </row>
    <row r="1204" ht="15.75" customHeight="1">
      <c r="A1204" s="13">
        <v>2527035.0</v>
      </c>
      <c r="B1204" s="13" t="s">
        <v>3649</v>
      </c>
      <c r="C1204" s="12">
        <v>980.01</v>
      </c>
      <c r="D1204" s="11"/>
      <c r="E1204" s="11"/>
      <c r="F1204" s="11"/>
    </row>
    <row r="1205" ht="15.75" customHeight="1">
      <c r="A1205" s="13">
        <v>2526010.0</v>
      </c>
      <c r="B1205" s="13" t="s">
        <v>3650</v>
      </c>
      <c r="C1205" s="12">
        <v>1856.37</v>
      </c>
      <c r="D1205" s="11"/>
      <c r="E1205" s="11"/>
      <c r="F1205" s="11"/>
    </row>
    <row r="1206" ht="15.75" customHeight="1">
      <c r="A1206" s="13">
        <v>2527099.0</v>
      </c>
      <c r="B1206" s="13" t="s">
        <v>3651</v>
      </c>
      <c r="C1206" s="12">
        <v>980.01</v>
      </c>
      <c r="D1206" s="11"/>
      <c r="E1206" s="11"/>
      <c r="F1206" s="11"/>
    </row>
    <row r="1207" ht="15.75" customHeight="1">
      <c r="A1207" s="13">
        <v>2527076.0</v>
      </c>
      <c r="B1207" s="13" t="s">
        <v>3652</v>
      </c>
      <c r="C1207" s="12">
        <v>980.01</v>
      </c>
      <c r="D1207" s="11"/>
      <c r="E1207" s="11"/>
      <c r="F1207" s="11"/>
    </row>
    <row r="1208" ht="15.75" customHeight="1">
      <c r="A1208" s="13">
        <v>2521801.0</v>
      </c>
      <c r="B1208" s="13" t="s">
        <v>3653</v>
      </c>
      <c r="C1208" s="12">
        <v>1628.92</v>
      </c>
      <c r="D1208" s="11"/>
      <c r="E1208" s="11"/>
      <c r="F1208" s="11"/>
    </row>
    <row r="1209" ht="15.75" customHeight="1">
      <c r="A1209" s="13">
        <v>2521802.0</v>
      </c>
      <c r="B1209" s="13" t="s">
        <v>3654</v>
      </c>
      <c r="C1209" s="12">
        <v>1573.17</v>
      </c>
      <c r="D1209" s="11"/>
      <c r="E1209" s="11"/>
      <c r="F1209" s="11"/>
    </row>
    <row r="1210" ht="15.75" customHeight="1">
      <c r="A1210" s="13">
        <v>2527200.0</v>
      </c>
      <c r="B1210" s="13" t="s">
        <v>3655</v>
      </c>
      <c r="C1210" s="12">
        <v>1978.41</v>
      </c>
      <c r="D1210" s="11"/>
      <c r="E1210" s="11"/>
      <c r="F1210" s="11"/>
    </row>
    <row r="1211" ht="15.75" customHeight="1">
      <c r="A1211" s="13">
        <v>2520850.0</v>
      </c>
      <c r="B1211" s="13" t="s">
        <v>3656</v>
      </c>
      <c r="C1211" s="12">
        <v>2186.67</v>
      </c>
      <c r="D1211" s="11"/>
      <c r="E1211" s="11"/>
      <c r="F1211" s="11"/>
    </row>
    <row r="1212" ht="15.75" customHeight="1">
      <c r="A1212" s="13">
        <v>2521000.0</v>
      </c>
      <c r="B1212" s="13" t="s">
        <v>3657</v>
      </c>
      <c r="C1212" s="12">
        <v>535.57</v>
      </c>
      <c r="D1212" s="11"/>
      <c r="E1212" s="11"/>
      <c r="F1212" s="11"/>
    </row>
    <row r="1213" ht="15.75" customHeight="1">
      <c r="A1213" s="13">
        <v>2521901.0</v>
      </c>
      <c r="B1213" s="13" t="s">
        <v>3658</v>
      </c>
      <c r="C1213" s="12">
        <v>1403.81</v>
      </c>
      <c r="D1213" s="11"/>
      <c r="E1213" s="11"/>
      <c r="F1213" s="11"/>
    </row>
    <row r="1214" ht="15.75" customHeight="1">
      <c r="A1214" s="13">
        <v>2527050.0</v>
      </c>
      <c r="B1214" s="13" t="s">
        <v>3659</v>
      </c>
      <c r="C1214" s="12">
        <v>1978.41</v>
      </c>
      <c r="D1214" s="11"/>
      <c r="E1214" s="11"/>
      <c r="F1214" s="11"/>
    </row>
    <row r="1215" ht="15.75" customHeight="1">
      <c r="A1215" s="13">
        <v>2527150.0</v>
      </c>
      <c r="B1215" s="13" t="s">
        <v>3660</v>
      </c>
      <c r="C1215" s="12">
        <v>1978.41</v>
      </c>
      <c r="D1215" s="11"/>
      <c r="E1215" s="11"/>
      <c r="F1215" s="11"/>
    </row>
    <row r="1216" ht="15.75" customHeight="1">
      <c r="A1216" s="9" t="s">
        <v>3661</v>
      </c>
      <c r="C1216" s="12"/>
      <c r="D1216" s="11"/>
      <c r="E1216" s="11"/>
      <c r="F1216" s="11"/>
    </row>
    <row r="1217" ht="15.75" customHeight="1">
      <c r="A1217" s="13">
        <v>2402800.0</v>
      </c>
      <c r="B1217" s="13" t="s">
        <v>3662</v>
      </c>
      <c r="C1217" s="12">
        <v>217.88</v>
      </c>
      <c r="D1217" s="11"/>
      <c r="E1217" s="11"/>
      <c r="F1217" s="11"/>
    </row>
    <row r="1218" ht="15.75" customHeight="1">
      <c r="A1218" s="13">
        <v>2402900.0</v>
      </c>
      <c r="B1218" s="13" t="s">
        <v>3663</v>
      </c>
      <c r="C1218" s="12">
        <v>250.6</v>
      </c>
      <c r="D1218" s="11"/>
      <c r="E1218" s="11"/>
      <c r="F1218" s="11"/>
    </row>
    <row r="1219" ht="15.75" customHeight="1">
      <c r="A1219" s="13">
        <v>2401958.0</v>
      </c>
      <c r="B1219" s="13" t="s">
        <v>3664</v>
      </c>
      <c r="C1219" s="12">
        <v>641.77</v>
      </c>
      <c r="D1219" s="11"/>
      <c r="E1219" s="11"/>
      <c r="F1219" s="11"/>
    </row>
    <row r="1220" ht="15.75" customHeight="1">
      <c r="A1220" s="13">
        <v>2291550.0</v>
      </c>
      <c r="B1220" s="13" t="s">
        <v>3665</v>
      </c>
      <c r="C1220" s="12">
        <v>684.41</v>
      </c>
      <c r="D1220" s="11"/>
      <c r="E1220" s="11"/>
      <c r="F1220" s="11"/>
    </row>
    <row r="1221" ht="15.75" customHeight="1">
      <c r="A1221" s="13">
        <v>2291200.0</v>
      </c>
      <c r="B1221" s="13" t="s">
        <v>3666</v>
      </c>
      <c r="C1221" s="12">
        <v>853.05</v>
      </c>
      <c r="D1221" s="11"/>
      <c r="E1221" s="11"/>
      <c r="F1221" s="11"/>
    </row>
    <row r="1222" ht="15.75" customHeight="1">
      <c r="A1222" s="13">
        <v>2400423.0</v>
      </c>
      <c r="B1222" s="13" t="s">
        <v>3667</v>
      </c>
      <c r="C1222" s="12">
        <v>661.12</v>
      </c>
      <c r="D1222" s="11"/>
      <c r="E1222" s="11"/>
      <c r="F1222" s="11"/>
    </row>
    <row r="1223" ht="15.75" customHeight="1">
      <c r="A1223" s="13">
        <v>2400424.0</v>
      </c>
      <c r="B1223" s="13" t="s">
        <v>3668</v>
      </c>
      <c r="C1223" s="12">
        <v>760.32</v>
      </c>
      <c r="D1223" s="11"/>
      <c r="E1223" s="11"/>
      <c r="F1223" s="11"/>
    </row>
    <row r="1224" ht="15.75" customHeight="1">
      <c r="A1224" s="13">
        <v>2400425.0</v>
      </c>
      <c r="B1224" s="13" t="s">
        <v>3669</v>
      </c>
      <c r="C1224" s="12">
        <v>514.96</v>
      </c>
      <c r="D1224" s="11"/>
      <c r="E1224" s="11"/>
      <c r="F1224" s="11"/>
    </row>
    <row r="1225" ht="15.75" customHeight="1">
      <c r="A1225" s="13">
        <v>2291100.0</v>
      </c>
      <c r="B1225" s="13" t="s">
        <v>3670</v>
      </c>
      <c r="C1225" s="12">
        <v>186.64</v>
      </c>
      <c r="D1225" s="11"/>
      <c r="E1225" s="11"/>
      <c r="F1225" s="11"/>
    </row>
    <row r="1226" ht="15.75" customHeight="1">
      <c r="A1226" s="13">
        <v>2401600.0</v>
      </c>
      <c r="B1226" s="13" t="s">
        <v>3671</v>
      </c>
      <c r="C1226" s="12">
        <v>673.86</v>
      </c>
      <c r="D1226" s="11"/>
      <c r="E1226" s="11"/>
      <c r="F1226" s="11"/>
    </row>
    <row r="1227" ht="15.75" customHeight="1">
      <c r="A1227" s="13">
        <v>2402257.0</v>
      </c>
      <c r="B1227" s="13" t="s">
        <v>3672</v>
      </c>
      <c r="C1227" s="12">
        <v>176.72</v>
      </c>
      <c r="D1227" s="11"/>
      <c r="E1227" s="11"/>
      <c r="F1227" s="11"/>
    </row>
    <row r="1228" ht="15.75" customHeight="1">
      <c r="A1228" s="13">
        <v>2402200.0</v>
      </c>
      <c r="B1228" s="13" t="s">
        <v>3673</v>
      </c>
      <c r="C1228" s="12">
        <v>820.04</v>
      </c>
      <c r="D1228" s="11"/>
      <c r="E1228" s="11"/>
      <c r="F1228" s="11"/>
    </row>
    <row r="1229" ht="15.75" customHeight="1">
      <c r="A1229" s="13">
        <v>2402601.0</v>
      </c>
      <c r="B1229" s="13" t="s">
        <v>3674</v>
      </c>
      <c r="C1229" s="12">
        <v>1251.46</v>
      </c>
      <c r="D1229" s="11"/>
      <c r="E1229" s="11"/>
      <c r="F1229" s="11"/>
    </row>
    <row r="1230" ht="15.75" customHeight="1">
      <c r="A1230" s="13">
        <v>2402600.0</v>
      </c>
      <c r="B1230" s="13" t="s">
        <v>3675</v>
      </c>
      <c r="C1230" s="12">
        <v>1042.88</v>
      </c>
      <c r="D1230" s="11"/>
      <c r="E1230" s="11"/>
      <c r="F1230" s="11"/>
    </row>
    <row r="1231" ht="15.75" customHeight="1">
      <c r="A1231" s="13">
        <v>2402110.0</v>
      </c>
      <c r="B1231" s="13" t="s">
        <v>3676</v>
      </c>
      <c r="C1231" s="12">
        <v>1326.33</v>
      </c>
      <c r="D1231" s="11"/>
      <c r="E1231" s="11"/>
      <c r="F1231" s="11"/>
    </row>
    <row r="1232" ht="15.75" customHeight="1">
      <c r="A1232" s="13">
        <v>2402100.0</v>
      </c>
      <c r="B1232" s="13" t="s">
        <v>3677</v>
      </c>
      <c r="C1232" s="12">
        <v>1105.27</v>
      </c>
      <c r="D1232" s="11"/>
      <c r="E1232" s="11"/>
      <c r="F1232" s="11"/>
    </row>
    <row r="1233" ht="15.75" customHeight="1">
      <c r="A1233" s="13">
        <v>2403100.0</v>
      </c>
      <c r="B1233" s="13" t="s">
        <v>3678</v>
      </c>
      <c r="C1233" s="12">
        <v>973.35</v>
      </c>
      <c r="D1233" s="11"/>
      <c r="E1233" s="11"/>
      <c r="F1233" s="11"/>
    </row>
    <row r="1234" ht="15.75" customHeight="1">
      <c r="A1234" s="13">
        <v>2402301.0</v>
      </c>
      <c r="B1234" s="13" t="s">
        <v>3679</v>
      </c>
      <c r="C1234" s="12">
        <v>927.0</v>
      </c>
      <c r="D1234" s="11"/>
      <c r="E1234" s="11"/>
      <c r="F1234" s="11"/>
    </row>
    <row r="1235" ht="15.75" customHeight="1">
      <c r="A1235" s="13">
        <v>2402400.0</v>
      </c>
      <c r="B1235" s="13" t="s">
        <v>3680</v>
      </c>
      <c r="C1235" s="12">
        <v>1366.25</v>
      </c>
      <c r="D1235" s="11"/>
      <c r="E1235" s="11"/>
      <c r="F1235" s="11"/>
    </row>
    <row r="1236" ht="15.75" customHeight="1">
      <c r="A1236" s="13">
        <v>2402572.0</v>
      </c>
      <c r="B1236" s="13" t="s">
        <v>3681</v>
      </c>
      <c r="C1236" s="12">
        <v>1272.69</v>
      </c>
      <c r="D1236" s="11"/>
      <c r="E1236" s="11"/>
      <c r="F1236" s="11"/>
    </row>
    <row r="1237" ht="15.75" customHeight="1">
      <c r="A1237" s="13">
        <v>2401300.0</v>
      </c>
      <c r="B1237" s="13" t="s">
        <v>3682</v>
      </c>
      <c r="C1237" s="12">
        <v>719.49</v>
      </c>
      <c r="D1237" s="11"/>
      <c r="E1237" s="11"/>
      <c r="F1237" s="11"/>
    </row>
    <row r="1238" ht="15.75" customHeight="1">
      <c r="A1238" s="9" t="s">
        <v>3683</v>
      </c>
      <c r="C1238" s="12"/>
      <c r="D1238" s="11"/>
      <c r="E1238" s="11"/>
      <c r="F1238" s="11"/>
    </row>
    <row r="1239" ht="15.75" customHeight="1">
      <c r="A1239" s="13">
        <v>2991100.0</v>
      </c>
      <c r="B1239" s="13" t="s">
        <v>3684</v>
      </c>
      <c r="C1239" s="12">
        <v>687.48</v>
      </c>
      <c r="D1239" s="11"/>
      <c r="E1239" s="11"/>
      <c r="F1239" s="11"/>
    </row>
    <row r="1240" ht="15.75" customHeight="1">
      <c r="A1240" s="13">
        <v>2991158.0</v>
      </c>
      <c r="B1240" s="13" t="s">
        <v>3685</v>
      </c>
      <c r="C1240" s="12">
        <v>581.21</v>
      </c>
      <c r="D1240" s="11"/>
      <c r="E1240" s="11"/>
      <c r="F1240" s="11"/>
    </row>
    <row r="1241" ht="15.75" customHeight="1">
      <c r="A1241" s="13">
        <v>2990640.0</v>
      </c>
      <c r="B1241" s="13" t="s">
        <v>3686</v>
      </c>
      <c r="C1241" s="12">
        <v>225.41</v>
      </c>
      <c r="D1241" s="11"/>
      <c r="E1241" s="11"/>
      <c r="F1241" s="11"/>
    </row>
    <row r="1242" ht="15.75" customHeight="1">
      <c r="A1242" s="13">
        <v>2990540.0</v>
      </c>
      <c r="B1242" s="13" t="s">
        <v>3687</v>
      </c>
      <c r="C1242" s="12">
        <v>886.77</v>
      </c>
      <c r="D1242" s="11"/>
      <c r="E1242" s="11"/>
      <c r="F1242" s="11"/>
    </row>
    <row r="1243" ht="15.75" customHeight="1">
      <c r="A1243" s="13">
        <v>2991211.0</v>
      </c>
      <c r="B1243" s="13" t="s">
        <v>3688</v>
      </c>
      <c r="C1243" s="12">
        <v>777.65</v>
      </c>
      <c r="D1243" s="11"/>
      <c r="E1243" s="11"/>
      <c r="F1243" s="11"/>
    </row>
    <row r="1244" ht="15.75" customHeight="1">
      <c r="A1244" s="13">
        <v>2991300.0</v>
      </c>
      <c r="B1244" s="13" t="s">
        <v>3689</v>
      </c>
      <c r="C1244" s="12">
        <v>1060.39</v>
      </c>
      <c r="D1244" s="11"/>
      <c r="E1244" s="11"/>
      <c r="F1244" s="11"/>
    </row>
    <row r="1245" ht="15.75" customHeight="1">
      <c r="A1245" s="9" t="s">
        <v>3690</v>
      </c>
      <c r="C1245" s="12"/>
      <c r="D1245" s="11"/>
      <c r="E1245" s="11"/>
      <c r="F1245" s="11"/>
    </row>
    <row r="1246" ht="15.75" customHeight="1">
      <c r="A1246" s="13">
        <v>2460302.0</v>
      </c>
      <c r="B1246" s="13" t="s">
        <v>3691</v>
      </c>
      <c r="C1246" s="12">
        <v>291.26</v>
      </c>
      <c r="D1246" s="11"/>
      <c r="E1246" s="11"/>
      <c r="F1246" s="11"/>
    </row>
    <row r="1247" ht="15.75" customHeight="1">
      <c r="A1247" s="13">
        <v>2460303.0</v>
      </c>
      <c r="B1247" s="13" t="s">
        <v>3692</v>
      </c>
      <c r="C1247" s="12">
        <v>519.21</v>
      </c>
      <c r="D1247" s="11"/>
      <c r="E1247" s="11"/>
      <c r="F1247" s="11"/>
    </row>
    <row r="1248" ht="15.75" customHeight="1">
      <c r="A1248" s="13">
        <v>2460606.0</v>
      </c>
      <c r="B1248" s="13" t="s">
        <v>3693</v>
      </c>
      <c r="C1248" s="12">
        <v>661.43</v>
      </c>
      <c r="D1248" s="11"/>
      <c r="E1248" s="11"/>
      <c r="F1248" s="11"/>
    </row>
    <row r="1249" ht="15.75" customHeight="1">
      <c r="A1249" s="13">
        <v>2462113.0</v>
      </c>
      <c r="B1249" s="13" t="s">
        <v>3694</v>
      </c>
      <c r="C1249" s="12">
        <v>292.74</v>
      </c>
      <c r="D1249" s="11"/>
      <c r="E1249" s="11"/>
      <c r="F1249" s="11"/>
    </row>
    <row r="1250" ht="15.75" customHeight="1">
      <c r="A1250" s="13">
        <v>2462110.0</v>
      </c>
      <c r="B1250" s="13" t="s">
        <v>3695</v>
      </c>
      <c r="C1250" s="12">
        <v>1244.86</v>
      </c>
      <c r="D1250" s="11"/>
      <c r="E1250" s="11"/>
      <c r="F1250" s="11"/>
    </row>
    <row r="1251" ht="15.75" customHeight="1">
      <c r="A1251" s="13">
        <v>2462121.0</v>
      </c>
      <c r="B1251" s="13" t="s">
        <v>3696</v>
      </c>
      <c r="C1251" s="12">
        <v>390.62</v>
      </c>
      <c r="D1251" s="11"/>
      <c r="E1251" s="11"/>
      <c r="F1251" s="11"/>
    </row>
    <row r="1252" ht="15.75" customHeight="1">
      <c r="A1252" s="13">
        <v>2462100.0</v>
      </c>
      <c r="B1252" s="13" t="s">
        <v>3697</v>
      </c>
      <c r="C1252" s="12">
        <v>668.1</v>
      </c>
      <c r="D1252" s="11"/>
      <c r="E1252" s="11"/>
      <c r="F1252" s="11"/>
    </row>
    <row r="1253" ht="15.75" customHeight="1">
      <c r="A1253" s="13">
        <v>2461000.0</v>
      </c>
      <c r="B1253" s="13" t="s">
        <v>3698</v>
      </c>
      <c r="C1253" s="12">
        <v>417.33</v>
      </c>
      <c r="D1253" s="11"/>
      <c r="E1253" s="11"/>
      <c r="F1253" s="11"/>
    </row>
    <row r="1254" ht="15.75" customHeight="1">
      <c r="A1254" s="13">
        <v>2462200.0</v>
      </c>
      <c r="B1254" s="13" t="s">
        <v>3699</v>
      </c>
      <c r="C1254" s="12">
        <v>116.07</v>
      </c>
      <c r="D1254" s="11"/>
      <c r="E1254" s="11"/>
      <c r="F1254" s="11"/>
    </row>
    <row r="1255" ht="15.75" customHeight="1">
      <c r="A1255" s="13">
        <v>2462026.0</v>
      </c>
      <c r="B1255" s="13" t="s">
        <v>3700</v>
      </c>
      <c r="C1255" s="12">
        <v>435.56</v>
      </c>
      <c r="D1255" s="11"/>
      <c r="E1255" s="11"/>
      <c r="F1255" s="11"/>
    </row>
    <row r="1256" ht="15.75" customHeight="1">
      <c r="A1256" s="13">
        <v>2462000.0</v>
      </c>
      <c r="B1256" s="13" t="s">
        <v>3701</v>
      </c>
      <c r="C1256" s="12">
        <v>435.56</v>
      </c>
      <c r="D1256" s="11"/>
      <c r="E1256" s="11"/>
      <c r="F1256" s="11"/>
    </row>
    <row r="1257" ht="15.75" customHeight="1">
      <c r="A1257" s="13">
        <v>2462076.0</v>
      </c>
      <c r="B1257" s="13" t="s">
        <v>3702</v>
      </c>
      <c r="C1257" s="12">
        <v>435.56</v>
      </c>
      <c r="D1257" s="11"/>
      <c r="E1257" s="11"/>
      <c r="F1257" s="11"/>
    </row>
    <row r="1258" ht="15.75" customHeight="1">
      <c r="A1258" s="13">
        <v>2462034.0</v>
      </c>
      <c r="B1258" s="13" t="s">
        <v>3703</v>
      </c>
      <c r="C1258" s="12">
        <v>435.56</v>
      </c>
      <c r="D1258" s="11"/>
      <c r="E1258" s="11"/>
      <c r="F1258" s="11"/>
    </row>
    <row r="1259" ht="15.75" customHeight="1">
      <c r="A1259" s="13">
        <v>2461100.0</v>
      </c>
      <c r="B1259" s="13" t="s">
        <v>3704</v>
      </c>
      <c r="C1259" s="12">
        <v>608.41</v>
      </c>
      <c r="D1259" s="11"/>
      <c r="E1259" s="11"/>
      <c r="F1259" s="11"/>
    </row>
    <row r="1260" ht="15.75" customHeight="1">
      <c r="A1260" s="13">
        <v>2460601.0</v>
      </c>
      <c r="B1260" s="13" t="s">
        <v>3705</v>
      </c>
      <c r="C1260" s="12">
        <v>1345.51</v>
      </c>
      <c r="D1260" s="11"/>
      <c r="E1260" s="11"/>
      <c r="F1260" s="11"/>
    </row>
    <row r="1261" ht="15.75" customHeight="1">
      <c r="A1261" s="13">
        <v>2460607.0</v>
      </c>
      <c r="B1261" s="13" t="s">
        <v>3706</v>
      </c>
      <c r="C1261" s="12">
        <v>11122.11</v>
      </c>
      <c r="D1261" s="11"/>
      <c r="E1261" s="11"/>
      <c r="F1261" s="11"/>
    </row>
    <row r="1262" ht="15.75" customHeight="1">
      <c r="A1262" s="9" t="s">
        <v>3707</v>
      </c>
      <c r="C1262" s="12"/>
      <c r="D1262" s="11"/>
      <c r="E1262" s="11"/>
      <c r="F1262" s="11"/>
    </row>
    <row r="1263" ht="15.75" customHeight="1">
      <c r="A1263" s="13">
        <v>2342050.0</v>
      </c>
      <c r="B1263" s="13" t="s">
        <v>3708</v>
      </c>
      <c r="C1263" s="12">
        <v>1013.15</v>
      </c>
      <c r="D1263" s="11"/>
      <c r="E1263" s="11"/>
      <c r="F1263" s="11"/>
    </row>
    <row r="1264" ht="15.75" customHeight="1">
      <c r="A1264" s="13">
        <v>2346030.0</v>
      </c>
      <c r="B1264" s="13" t="s">
        <v>3709</v>
      </c>
      <c r="C1264" s="12">
        <v>2083.57</v>
      </c>
      <c r="D1264" s="11"/>
      <c r="E1264" s="11"/>
      <c r="F1264" s="11"/>
    </row>
    <row r="1265" ht="15.75" customHeight="1">
      <c r="A1265" s="13">
        <v>2344404.0</v>
      </c>
      <c r="B1265" s="13" t="s">
        <v>3710</v>
      </c>
      <c r="C1265" s="12">
        <v>1878.97</v>
      </c>
      <c r="D1265" s="11"/>
      <c r="E1265" s="11"/>
      <c r="F1265" s="11"/>
    </row>
    <row r="1266" ht="15.75" customHeight="1">
      <c r="A1266" s="13">
        <v>2344351.0</v>
      </c>
      <c r="B1266" s="13" t="s">
        <v>3711</v>
      </c>
      <c r="C1266" s="12">
        <v>1474.92</v>
      </c>
      <c r="D1266" s="11"/>
      <c r="E1266" s="11"/>
      <c r="F1266" s="11"/>
    </row>
    <row r="1267" ht="15.75" customHeight="1">
      <c r="A1267" s="13">
        <v>2344304.0</v>
      </c>
      <c r="B1267" s="13" t="s">
        <v>3712</v>
      </c>
      <c r="C1267" s="12">
        <v>2083.57</v>
      </c>
      <c r="D1267" s="11"/>
      <c r="E1267" s="11"/>
      <c r="F1267" s="11"/>
    </row>
    <row r="1268" ht="15.75" customHeight="1">
      <c r="A1268" s="13">
        <v>2344441.0</v>
      </c>
      <c r="B1268" s="13" t="s">
        <v>3713</v>
      </c>
      <c r="C1268" s="12">
        <v>2199.81</v>
      </c>
      <c r="D1268" s="11"/>
      <c r="E1268" s="11"/>
      <c r="F1268" s="11"/>
    </row>
    <row r="1269" ht="15.75" customHeight="1">
      <c r="A1269" s="13">
        <v>2344455.0</v>
      </c>
      <c r="B1269" s="13" t="s">
        <v>3714</v>
      </c>
      <c r="C1269" s="12">
        <v>1972.87</v>
      </c>
      <c r="D1269" s="11"/>
      <c r="E1269" s="11"/>
      <c r="F1269" s="11"/>
    </row>
    <row r="1270" ht="15.75" customHeight="1">
      <c r="A1270" s="13">
        <v>2342073.0</v>
      </c>
      <c r="B1270" s="13" t="s">
        <v>3715</v>
      </c>
      <c r="C1270" s="12">
        <v>1144.89</v>
      </c>
      <c r="D1270" s="11"/>
      <c r="E1270" s="11"/>
      <c r="F1270" s="11"/>
    </row>
    <row r="1271" ht="15.75" customHeight="1">
      <c r="A1271" s="13">
        <v>2241100.0</v>
      </c>
      <c r="B1271" s="13" t="s">
        <v>3716</v>
      </c>
      <c r="C1271" s="12">
        <v>6036.76</v>
      </c>
      <c r="D1271" s="11"/>
      <c r="E1271" s="11"/>
      <c r="F1271" s="11"/>
    </row>
    <row r="1272" ht="15.75" customHeight="1">
      <c r="A1272" s="13">
        <v>2241000.0</v>
      </c>
      <c r="B1272" s="13" t="s">
        <v>3717</v>
      </c>
      <c r="C1272" s="12">
        <v>6036.76</v>
      </c>
      <c r="D1272" s="11"/>
      <c r="E1272" s="11"/>
      <c r="F1272" s="11"/>
    </row>
    <row r="1273" ht="15.75" customHeight="1">
      <c r="A1273" s="13">
        <v>2345145.0</v>
      </c>
      <c r="B1273" s="13" t="s">
        <v>3718</v>
      </c>
      <c r="C1273" s="12">
        <v>2101.84</v>
      </c>
      <c r="D1273" s="11"/>
      <c r="E1273" s="11"/>
      <c r="F1273" s="11"/>
    </row>
    <row r="1274" ht="15.75" customHeight="1">
      <c r="A1274" s="13">
        <v>2342400.0</v>
      </c>
      <c r="B1274" s="13" t="s">
        <v>3719</v>
      </c>
      <c r="C1274" s="12">
        <v>180.92</v>
      </c>
      <c r="D1274" s="11"/>
      <c r="E1274" s="11"/>
      <c r="F1274" s="11"/>
    </row>
    <row r="1275" ht="15.75" customHeight="1">
      <c r="A1275" s="13">
        <v>2241900.0</v>
      </c>
      <c r="B1275" s="13" t="s">
        <v>3720</v>
      </c>
      <c r="C1275" s="12">
        <v>1210.89</v>
      </c>
      <c r="D1275" s="11"/>
      <c r="E1275" s="11"/>
      <c r="F1275" s="11"/>
    </row>
    <row r="1276" ht="15.75" customHeight="1">
      <c r="A1276" s="13">
        <v>2241200.0</v>
      </c>
      <c r="B1276" s="13" t="s">
        <v>3721</v>
      </c>
      <c r="C1276" s="12">
        <v>7957.03</v>
      </c>
      <c r="D1276" s="11"/>
      <c r="E1276" s="11"/>
      <c r="F1276" s="11"/>
    </row>
    <row r="1277" ht="15.75" customHeight="1">
      <c r="A1277" s="13">
        <v>2244063.0</v>
      </c>
      <c r="B1277" s="13" t="s">
        <v>3722</v>
      </c>
      <c r="C1277" s="12">
        <v>1626.34</v>
      </c>
      <c r="D1277" s="11"/>
      <c r="E1277" s="11"/>
      <c r="F1277" s="11"/>
    </row>
    <row r="1278" ht="15.75" customHeight="1">
      <c r="A1278" s="13">
        <v>2245040.0</v>
      </c>
      <c r="B1278" s="13" t="s">
        <v>3723</v>
      </c>
      <c r="C1278" s="12">
        <v>1148.77</v>
      </c>
      <c r="D1278" s="11"/>
      <c r="E1278" s="11"/>
      <c r="F1278" s="11"/>
    </row>
    <row r="1279" ht="15.75" customHeight="1">
      <c r="A1279" s="13">
        <v>2247027.0</v>
      </c>
      <c r="B1279" s="13" t="s">
        <v>3724</v>
      </c>
      <c r="C1279" s="12">
        <v>752.37</v>
      </c>
      <c r="D1279" s="11"/>
      <c r="E1279" s="11"/>
      <c r="F1279" s="11"/>
    </row>
    <row r="1280" ht="15.75" customHeight="1">
      <c r="A1280" s="13">
        <v>2247036.0</v>
      </c>
      <c r="B1280" s="13" t="s">
        <v>3725</v>
      </c>
      <c r="C1280" s="12">
        <v>752.37</v>
      </c>
      <c r="D1280" s="11"/>
      <c r="E1280" s="11"/>
      <c r="F1280" s="11"/>
    </row>
    <row r="1281" ht="15.75" customHeight="1">
      <c r="A1281" s="13">
        <v>2247039.0</v>
      </c>
      <c r="B1281" s="13" t="s">
        <v>3726</v>
      </c>
      <c r="C1281" s="12">
        <v>752.37</v>
      </c>
      <c r="D1281" s="11"/>
      <c r="E1281" s="11"/>
      <c r="F1281" s="11"/>
    </row>
    <row r="1282" ht="15.75" customHeight="1">
      <c r="A1282" s="13">
        <v>2247038.0</v>
      </c>
      <c r="B1282" s="13" t="s">
        <v>3727</v>
      </c>
      <c r="C1282" s="12">
        <v>797.97</v>
      </c>
      <c r="D1282" s="11"/>
      <c r="E1282" s="11"/>
      <c r="F1282" s="11"/>
    </row>
    <row r="1283" ht="15.75" customHeight="1">
      <c r="A1283" s="13">
        <v>2247032.0</v>
      </c>
      <c r="B1283" s="13" t="s">
        <v>3728</v>
      </c>
      <c r="C1283" s="12">
        <v>1082.96</v>
      </c>
      <c r="D1283" s="11"/>
      <c r="E1283" s="11"/>
      <c r="F1283" s="11"/>
    </row>
    <row r="1284" ht="15.75" customHeight="1">
      <c r="A1284" s="13">
        <v>2247035.0</v>
      </c>
      <c r="B1284" s="13" t="s">
        <v>3729</v>
      </c>
      <c r="C1284" s="12">
        <v>1082.96</v>
      </c>
      <c r="D1284" s="11"/>
      <c r="E1284" s="11"/>
      <c r="F1284" s="11"/>
    </row>
    <row r="1285" ht="15.75" customHeight="1">
      <c r="A1285" s="13">
        <v>2247069.0</v>
      </c>
      <c r="B1285" s="13" t="s">
        <v>3730</v>
      </c>
      <c r="C1285" s="12">
        <v>752.37</v>
      </c>
      <c r="D1285" s="11"/>
      <c r="E1285" s="11"/>
      <c r="F1285" s="11"/>
    </row>
    <row r="1286" ht="15.75" customHeight="1">
      <c r="A1286" s="13">
        <v>2247062.0</v>
      </c>
      <c r="B1286" s="13" t="s">
        <v>3731</v>
      </c>
      <c r="C1286" s="12">
        <v>752.37</v>
      </c>
      <c r="D1286" s="11"/>
      <c r="E1286" s="11"/>
      <c r="F1286" s="11"/>
    </row>
    <row r="1287" ht="15.75" customHeight="1">
      <c r="A1287" s="13">
        <v>2247227.0</v>
      </c>
      <c r="B1287" s="13" t="s">
        <v>3732</v>
      </c>
      <c r="C1287" s="12">
        <v>778.97</v>
      </c>
      <c r="D1287" s="11"/>
      <c r="E1287" s="11"/>
      <c r="F1287" s="11"/>
    </row>
    <row r="1288" ht="15.75" customHeight="1">
      <c r="A1288" s="13">
        <v>2247239.0</v>
      </c>
      <c r="B1288" s="13" t="s">
        <v>3733</v>
      </c>
      <c r="C1288" s="12">
        <v>778.97</v>
      </c>
      <c r="D1288" s="11"/>
      <c r="E1288" s="11"/>
      <c r="F1288" s="11"/>
    </row>
    <row r="1289" ht="15.75" customHeight="1">
      <c r="A1289" s="13">
        <v>2247238.0</v>
      </c>
      <c r="B1289" s="13" t="s">
        <v>3734</v>
      </c>
      <c r="C1289" s="12">
        <v>792.54</v>
      </c>
      <c r="D1289" s="11"/>
      <c r="E1289" s="11"/>
      <c r="F1289" s="11"/>
    </row>
    <row r="1290" ht="15.75" customHeight="1">
      <c r="A1290" s="13">
        <v>2247232.0</v>
      </c>
      <c r="B1290" s="13" t="s">
        <v>3735</v>
      </c>
      <c r="C1290" s="12">
        <v>1072.41</v>
      </c>
      <c r="D1290" s="11"/>
      <c r="E1290" s="11"/>
      <c r="F1290" s="11"/>
    </row>
    <row r="1291" ht="15.75" customHeight="1">
      <c r="A1291" s="13">
        <v>2247269.0</v>
      </c>
      <c r="B1291" s="13" t="s">
        <v>3736</v>
      </c>
      <c r="C1291" s="12">
        <v>778.97</v>
      </c>
      <c r="D1291" s="11"/>
      <c r="E1291" s="11"/>
      <c r="F1291" s="11"/>
    </row>
    <row r="1292" ht="15.75" customHeight="1">
      <c r="A1292" s="13">
        <v>2247262.0</v>
      </c>
      <c r="B1292" s="13" t="s">
        <v>3737</v>
      </c>
      <c r="C1292" s="12">
        <v>778.97</v>
      </c>
      <c r="D1292" s="11"/>
      <c r="E1292" s="11"/>
      <c r="F1292" s="11"/>
    </row>
    <row r="1293" ht="15.75" customHeight="1">
      <c r="A1293" s="13">
        <v>2248099.0</v>
      </c>
      <c r="B1293" s="13" t="s">
        <v>3738</v>
      </c>
      <c r="C1293" s="12">
        <v>1721.34</v>
      </c>
      <c r="D1293" s="11"/>
      <c r="E1293" s="11"/>
      <c r="F1293" s="11"/>
    </row>
    <row r="1294" ht="15.75" customHeight="1">
      <c r="A1294" s="13">
        <v>2248027.0</v>
      </c>
      <c r="B1294" s="13" t="s">
        <v>3739</v>
      </c>
      <c r="C1294" s="12">
        <v>1413.55</v>
      </c>
      <c r="D1294" s="11"/>
      <c r="E1294" s="11"/>
      <c r="F1294" s="11"/>
    </row>
    <row r="1295" ht="15.75" customHeight="1">
      <c r="A1295" s="13">
        <v>2248299.0</v>
      </c>
      <c r="B1295" s="13" t="s">
        <v>3740</v>
      </c>
      <c r="C1295" s="12">
        <v>2238.12</v>
      </c>
      <c r="D1295" s="11"/>
      <c r="E1295" s="11"/>
      <c r="F1295" s="11"/>
    </row>
    <row r="1296" ht="15.75" customHeight="1">
      <c r="A1296" s="13">
        <v>2248227.0</v>
      </c>
      <c r="B1296" s="13" t="s">
        <v>3741</v>
      </c>
      <c r="C1296" s="12">
        <v>2011.4</v>
      </c>
      <c r="D1296" s="11"/>
      <c r="E1296" s="11"/>
      <c r="F1296" s="11"/>
    </row>
    <row r="1297" ht="15.75" customHeight="1">
      <c r="A1297" s="13">
        <v>2248236.0</v>
      </c>
      <c r="B1297" s="13" t="s">
        <v>3742</v>
      </c>
      <c r="C1297" s="12">
        <v>2011.4</v>
      </c>
      <c r="D1297" s="11"/>
      <c r="E1297" s="11"/>
      <c r="F1297" s="11"/>
    </row>
    <row r="1298" ht="15.75" customHeight="1">
      <c r="A1298" s="13">
        <v>2248239.0</v>
      </c>
      <c r="B1298" s="13" t="s">
        <v>3743</v>
      </c>
      <c r="C1298" s="12">
        <v>2011.4</v>
      </c>
      <c r="D1298" s="11"/>
      <c r="E1298" s="11"/>
      <c r="F1298" s="11"/>
    </row>
    <row r="1299" ht="15.75" customHeight="1">
      <c r="A1299" s="13">
        <v>2248238.0</v>
      </c>
      <c r="B1299" s="13" t="s">
        <v>3744</v>
      </c>
      <c r="C1299" s="12">
        <v>2258.39</v>
      </c>
      <c r="D1299" s="11"/>
      <c r="E1299" s="11"/>
      <c r="F1299" s="11"/>
    </row>
    <row r="1300" ht="15.75" customHeight="1">
      <c r="A1300" s="13">
        <v>2248232.0</v>
      </c>
      <c r="B1300" s="13" t="s">
        <v>3745</v>
      </c>
      <c r="C1300" s="12">
        <v>2258.39</v>
      </c>
      <c r="D1300" s="11"/>
      <c r="E1300" s="11"/>
      <c r="F1300" s="11"/>
    </row>
    <row r="1301" ht="15.75" customHeight="1">
      <c r="A1301" s="13">
        <v>2248235.0</v>
      </c>
      <c r="B1301" s="13" t="s">
        <v>3746</v>
      </c>
      <c r="C1301" s="12">
        <v>2238.12</v>
      </c>
      <c r="D1301" s="11"/>
      <c r="E1301" s="11"/>
      <c r="F1301" s="11"/>
    </row>
    <row r="1302" ht="15.75" customHeight="1">
      <c r="A1302" s="13">
        <v>2248270.0</v>
      </c>
      <c r="B1302" s="13" t="s">
        <v>3747</v>
      </c>
      <c r="C1302" s="12">
        <v>2238.12</v>
      </c>
      <c r="D1302" s="11"/>
      <c r="E1302" s="11"/>
      <c r="F1302" s="11"/>
    </row>
    <row r="1303" ht="15.75" customHeight="1">
      <c r="A1303" s="13">
        <v>2248262.0</v>
      </c>
      <c r="B1303" s="13" t="s">
        <v>3748</v>
      </c>
      <c r="C1303" s="12">
        <v>2011.4</v>
      </c>
      <c r="D1303" s="11"/>
      <c r="E1303" s="11"/>
      <c r="F1303" s="11"/>
    </row>
    <row r="1304" ht="15.75" customHeight="1">
      <c r="A1304" s="13">
        <v>2248036.0</v>
      </c>
      <c r="B1304" s="13" t="s">
        <v>3749</v>
      </c>
      <c r="C1304" s="12">
        <v>1413.55</v>
      </c>
      <c r="D1304" s="11"/>
      <c r="E1304" s="11"/>
      <c r="F1304" s="11"/>
    </row>
    <row r="1305" ht="15.75" customHeight="1">
      <c r="A1305" s="13">
        <v>2248039.0</v>
      </c>
      <c r="B1305" s="13" t="s">
        <v>3750</v>
      </c>
      <c r="C1305" s="12">
        <v>1413.55</v>
      </c>
      <c r="D1305" s="11"/>
      <c r="E1305" s="11"/>
      <c r="F1305" s="11"/>
    </row>
    <row r="1306" ht="15.75" customHeight="1">
      <c r="A1306" s="13">
        <v>2248038.0</v>
      </c>
      <c r="B1306" s="13" t="s">
        <v>3751</v>
      </c>
      <c r="C1306" s="12">
        <v>1774.54</v>
      </c>
      <c r="D1306" s="11"/>
      <c r="E1306" s="11"/>
      <c r="F1306" s="11"/>
    </row>
    <row r="1307" ht="15.75" customHeight="1">
      <c r="A1307" s="13">
        <v>2248032.0</v>
      </c>
      <c r="B1307" s="13" t="s">
        <v>3752</v>
      </c>
      <c r="C1307" s="12">
        <v>1774.54</v>
      </c>
      <c r="D1307" s="11"/>
      <c r="E1307" s="11"/>
      <c r="F1307" s="11"/>
    </row>
    <row r="1308" ht="15.75" customHeight="1">
      <c r="A1308" s="13">
        <v>2248035.0</v>
      </c>
      <c r="B1308" s="13" t="s">
        <v>3753</v>
      </c>
      <c r="C1308" s="12">
        <v>1721.34</v>
      </c>
      <c r="D1308" s="11"/>
      <c r="E1308" s="11"/>
      <c r="F1308" s="11"/>
    </row>
    <row r="1309" ht="15.75" customHeight="1">
      <c r="A1309" s="13">
        <v>2248070.0</v>
      </c>
      <c r="B1309" s="13" t="s">
        <v>3754</v>
      </c>
      <c r="C1309" s="12">
        <v>1964.53</v>
      </c>
      <c r="D1309" s="11"/>
      <c r="E1309" s="11"/>
      <c r="F1309" s="11"/>
    </row>
    <row r="1310" ht="15.75" customHeight="1">
      <c r="A1310" s="13">
        <v>2248062.0</v>
      </c>
      <c r="B1310" s="13" t="s">
        <v>3755</v>
      </c>
      <c r="C1310" s="12">
        <v>1413.55</v>
      </c>
      <c r="D1310" s="11"/>
      <c r="E1310" s="11"/>
      <c r="F1310" s="11"/>
    </row>
    <row r="1311" ht="15.75" customHeight="1">
      <c r="A1311" s="13">
        <v>2241627.0</v>
      </c>
      <c r="B1311" s="13" t="s">
        <v>3756</v>
      </c>
      <c r="C1311" s="12">
        <v>1125.52</v>
      </c>
      <c r="D1311" s="11"/>
      <c r="E1311" s="11"/>
      <c r="F1311" s="11"/>
    </row>
    <row r="1312" ht="15.75" customHeight="1">
      <c r="A1312" s="13">
        <v>2241636.0</v>
      </c>
      <c r="B1312" s="13" t="s">
        <v>3757</v>
      </c>
      <c r="C1312" s="12">
        <v>1125.52</v>
      </c>
      <c r="D1312" s="11"/>
      <c r="E1312" s="11"/>
      <c r="F1312" s="11"/>
    </row>
    <row r="1313" ht="15.75" customHeight="1">
      <c r="A1313" s="13">
        <v>2241639.0</v>
      </c>
      <c r="B1313" s="13" t="s">
        <v>3758</v>
      </c>
      <c r="C1313" s="12">
        <v>1043.66</v>
      </c>
      <c r="D1313" s="11"/>
      <c r="E1313" s="11"/>
      <c r="F1313" s="11"/>
    </row>
    <row r="1314" ht="15.75" customHeight="1">
      <c r="A1314" s="13">
        <v>2241638.0</v>
      </c>
      <c r="B1314" s="13" t="s">
        <v>3759</v>
      </c>
      <c r="C1314" s="12">
        <v>1392.63</v>
      </c>
      <c r="D1314" s="11"/>
      <c r="E1314" s="11"/>
      <c r="F1314" s="11"/>
    </row>
    <row r="1315" ht="15.75" customHeight="1">
      <c r="A1315" s="13">
        <v>2241662.0</v>
      </c>
      <c r="B1315" s="13" t="s">
        <v>3760</v>
      </c>
      <c r="C1315" s="12">
        <v>1125.52</v>
      </c>
      <c r="D1315" s="11"/>
      <c r="E1315" s="11"/>
      <c r="F1315" s="11"/>
    </row>
    <row r="1316" ht="15.75" customHeight="1">
      <c r="A1316" s="13">
        <v>2241727.0</v>
      </c>
      <c r="B1316" s="13" t="s">
        <v>3761</v>
      </c>
      <c r="C1316" s="12">
        <v>1159.62</v>
      </c>
      <c r="D1316" s="11"/>
      <c r="E1316" s="11"/>
      <c r="F1316" s="11"/>
    </row>
    <row r="1317" ht="15.75" customHeight="1">
      <c r="A1317" s="13">
        <v>2241736.0</v>
      </c>
      <c r="B1317" s="13" t="s">
        <v>3762</v>
      </c>
      <c r="C1317" s="12">
        <v>1159.62</v>
      </c>
      <c r="D1317" s="11"/>
      <c r="E1317" s="11"/>
      <c r="F1317" s="11"/>
    </row>
    <row r="1318" ht="15.75" customHeight="1">
      <c r="A1318" s="13">
        <v>2241739.0</v>
      </c>
      <c r="B1318" s="13" t="s">
        <v>3763</v>
      </c>
      <c r="C1318" s="12">
        <v>1193.73</v>
      </c>
      <c r="D1318" s="11"/>
      <c r="E1318" s="11"/>
      <c r="F1318" s="11"/>
    </row>
    <row r="1319" ht="15.75" customHeight="1">
      <c r="A1319" s="13">
        <v>2241738.0</v>
      </c>
      <c r="B1319" s="13" t="s">
        <v>3764</v>
      </c>
      <c r="C1319" s="12">
        <v>1477.03</v>
      </c>
      <c r="D1319" s="11"/>
      <c r="E1319" s="11"/>
      <c r="F1319" s="11"/>
    </row>
    <row r="1320" ht="15.75" customHeight="1">
      <c r="A1320" s="13">
        <v>2241762.0</v>
      </c>
      <c r="B1320" s="13" t="s">
        <v>3765</v>
      </c>
      <c r="C1320" s="12">
        <v>1193.73</v>
      </c>
      <c r="D1320" s="11"/>
      <c r="E1320" s="11"/>
      <c r="F1320" s="11"/>
    </row>
    <row r="1321" ht="15.75" customHeight="1">
      <c r="A1321" s="9" t="s">
        <v>3766</v>
      </c>
      <c r="C1321" s="12"/>
      <c r="D1321" s="11"/>
      <c r="E1321" s="11"/>
      <c r="F1321" s="11"/>
    </row>
    <row r="1322" ht="15.75" customHeight="1">
      <c r="A1322" s="13">
        <v>2162602.0</v>
      </c>
      <c r="B1322" s="13" t="s">
        <v>3767</v>
      </c>
      <c r="C1322" s="12">
        <v>1336.83</v>
      </c>
      <c r="D1322" s="11"/>
      <c r="E1322" s="11"/>
      <c r="F1322" s="11"/>
    </row>
    <row r="1323" ht="15.75" customHeight="1">
      <c r="A1323" s="13">
        <v>2162700.0</v>
      </c>
      <c r="B1323" s="13" t="s">
        <v>3768</v>
      </c>
      <c r="C1323" s="12">
        <v>1665.64</v>
      </c>
      <c r="D1323" s="11"/>
      <c r="E1323" s="11"/>
      <c r="F1323" s="11"/>
    </row>
    <row r="1324" ht="15.75" customHeight="1">
      <c r="A1324" s="13">
        <v>2162600.0</v>
      </c>
      <c r="B1324" s="13" t="s">
        <v>3769</v>
      </c>
      <c r="C1324" s="12">
        <v>959.03</v>
      </c>
      <c r="D1324" s="11"/>
      <c r="E1324" s="11"/>
      <c r="F1324" s="11"/>
    </row>
    <row r="1325" ht="15.75" customHeight="1">
      <c r="A1325" s="13">
        <v>2162711.0</v>
      </c>
      <c r="B1325" s="13" t="s">
        <v>3770</v>
      </c>
      <c r="C1325" s="12">
        <v>1724.4</v>
      </c>
      <c r="D1325" s="11"/>
      <c r="E1325" s="11"/>
      <c r="F1325" s="11"/>
    </row>
    <row r="1326" ht="15.75" customHeight="1">
      <c r="A1326" s="13">
        <v>2162701.0</v>
      </c>
      <c r="B1326" s="13" t="s">
        <v>3771</v>
      </c>
      <c r="C1326" s="12">
        <v>1511.84</v>
      </c>
      <c r="D1326" s="11"/>
      <c r="E1326" s="11"/>
      <c r="F1326" s="11"/>
    </row>
    <row r="1327" ht="15.75" customHeight="1">
      <c r="A1327" s="13">
        <v>2162601.0</v>
      </c>
      <c r="B1327" s="13" t="s">
        <v>3772</v>
      </c>
      <c r="C1327" s="12">
        <v>838.79</v>
      </c>
      <c r="D1327" s="11"/>
      <c r="E1327" s="11"/>
      <c r="F1327" s="11"/>
    </row>
    <row r="1328" ht="15.75" customHeight="1">
      <c r="A1328" s="13">
        <v>2162050.0</v>
      </c>
      <c r="B1328" s="13" t="s">
        <v>3773</v>
      </c>
      <c r="C1328" s="12">
        <v>225.73</v>
      </c>
      <c r="D1328" s="11"/>
      <c r="E1328" s="11"/>
      <c r="F1328" s="11"/>
    </row>
    <row r="1329" ht="15.75" customHeight="1">
      <c r="A1329" s="13">
        <v>2161910.0</v>
      </c>
      <c r="B1329" s="13" t="s">
        <v>3774</v>
      </c>
      <c r="C1329" s="12">
        <v>1681.39</v>
      </c>
      <c r="D1329" s="11"/>
      <c r="E1329" s="11"/>
      <c r="F1329" s="11"/>
    </row>
    <row r="1330" ht="15.75" customHeight="1">
      <c r="A1330" s="13">
        <v>2161911.0</v>
      </c>
      <c r="B1330" s="13" t="s">
        <v>3775</v>
      </c>
      <c r="C1330" s="12">
        <v>1717.6</v>
      </c>
      <c r="D1330" s="11"/>
      <c r="E1330" s="11"/>
      <c r="F1330" s="11"/>
    </row>
    <row r="1331" ht="15.75" customHeight="1">
      <c r="A1331" s="13">
        <v>2164200.0</v>
      </c>
      <c r="B1331" s="13" t="s">
        <v>3776</v>
      </c>
      <c r="C1331" s="12">
        <v>194.11</v>
      </c>
      <c r="D1331" s="11"/>
      <c r="E1331" s="11"/>
      <c r="F1331" s="11"/>
    </row>
    <row r="1332" ht="15.75" customHeight="1">
      <c r="A1332" s="13">
        <v>2163600.0</v>
      </c>
      <c r="B1332" s="13" t="s">
        <v>3777</v>
      </c>
      <c r="C1332" s="12">
        <v>1862.69</v>
      </c>
      <c r="D1332" s="11"/>
      <c r="E1332" s="11"/>
      <c r="F1332" s="11"/>
    </row>
    <row r="1333" ht="15.75" customHeight="1">
      <c r="A1333" s="13">
        <v>2163400.0</v>
      </c>
      <c r="B1333" s="13" t="s">
        <v>3778</v>
      </c>
      <c r="C1333" s="12">
        <v>1307.11</v>
      </c>
      <c r="D1333" s="11"/>
      <c r="E1333" s="11"/>
      <c r="F1333" s="11"/>
    </row>
    <row r="1334" ht="15.75" customHeight="1">
      <c r="A1334" s="13">
        <v>2163804.0</v>
      </c>
      <c r="B1334" s="13" t="s">
        <v>3779</v>
      </c>
      <c r="C1334" s="12">
        <v>413.17</v>
      </c>
      <c r="D1334" s="11"/>
      <c r="E1334" s="11"/>
      <c r="F1334" s="11"/>
    </row>
    <row r="1335" ht="15.75" customHeight="1">
      <c r="A1335" s="13">
        <v>2301028.0</v>
      </c>
      <c r="B1335" s="13" t="s">
        <v>3780</v>
      </c>
      <c r="C1335" s="12">
        <v>762.73</v>
      </c>
      <c r="D1335" s="11"/>
      <c r="E1335" s="11"/>
      <c r="F1335" s="11"/>
    </row>
    <row r="1336" ht="15.75" customHeight="1">
      <c r="A1336" s="13">
        <v>2302536.0</v>
      </c>
      <c r="B1336" s="13" t="s">
        <v>3781</v>
      </c>
      <c r="C1336" s="12">
        <v>544.82</v>
      </c>
      <c r="D1336" s="11"/>
      <c r="E1336" s="11"/>
      <c r="F1336" s="11"/>
    </row>
    <row r="1337" ht="15.75" customHeight="1">
      <c r="A1337" s="13">
        <v>2301100.0</v>
      </c>
      <c r="B1337" s="13" t="s">
        <v>3782</v>
      </c>
      <c r="C1337" s="12">
        <v>762.73</v>
      </c>
      <c r="D1337" s="11"/>
      <c r="E1337" s="11"/>
      <c r="F1337" s="11"/>
    </row>
    <row r="1338" ht="15.75" customHeight="1">
      <c r="A1338" s="13">
        <v>2301500.0</v>
      </c>
      <c r="B1338" s="13" t="s">
        <v>3783</v>
      </c>
      <c r="C1338" s="12">
        <v>544.82</v>
      </c>
      <c r="D1338" s="11"/>
      <c r="E1338" s="11"/>
      <c r="F1338" s="11"/>
    </row>
    <row r="1339" ht="15.75" customHeight="1">
      <c r="A1339" s="13">
        <v>2302527.0</v>
      </c>
      <c r="B1339" s="13" t="s">
        <v>3784</v>
      </c>
      <c r="C1339" s="12">
        <v>544.82</v>
      </c>
      <c r="D1339" s="11"/>
      <c r="E1339" s="11"/>
      <c r="F1339" s="11"/>
    </row>
    <row r="1340" ht="15.75" customHeight="1">
      <c r="A1340" s="13">
        <v>2301900.0</v>
      </c>
      <c r="B1340" s="13" t="s">
        <v>3785</v>
      </c>
      <c r="C1340" s="12">
        <v>544.82</v>
      </c>
      <c r="D1340" s="11"/>
      <c r="E1340" s="11"/>
      <c r="F1340" s="11"/>
    </row>
    <row r="1341" ht="15.75" customHeight="1">
      <c r="A1341" s="13">
        <v>2301228.0</v>
      </c>
      <c r="B1341" s="13" t="s">
        <v>3786</v>
      </c>
      <c r="C1341" s="12">
        <v>544.82</v>
      </c>
      <c r="D1341" s="11"/>
      <c r="E1341" s="11"/>
      <c r="F1341" s="11"/>
    </row>
    <row r="1342" ht="15.75" customHeight="1">
      <c r="A1342" s="13">
        <v>2302000.0</v>
      </c>
      <c r="B1342" s="13" t="s">
        <v>3787</v>
      </c>
      <c r="C1342" s="12">
        <v>544.82</v>
      </c>
      <c r="D1342" s="11"/>
      <c r="E1342" s="11"/>
      <c r="F1342" s="11"/>
    </row>
    <row r="1343" ht="15.75" customHeight="1">
      <c r="A1343" s="13">
        <v>2301200.0</v>
      </c>
      <c r="B1343" s="13" t="s">
        <v>3788</v>
      </c>
      <c r="C1343" s="12">
        <v>762.73</v>
      </c>
      <c r="D1343" s="11"/>
      <c r="E1343" s="11"/>
      <c r="F1343" s="11"/>
    </row>
    <row r="1344" ht="15.75" customHeight="1">
      <c r="A1344" s="13">
        <v>2301300.0</v>
      </c>
      <c r="B1344" s="13" t="s">
        <v>3789</v>
      </c>
      <c r="C1344" s="12">
        <v>762.73</v>
      </c>
      <c r="D1344" s="11"/>
      <c r="E1344" s="11"/>
      <c r="F1344" s="11"/>
    </row>
    <row r="1345" ht="15.75" customHeight="1">
      <c r="A1345" s="13">
        <v>2301400.0</v>
      </c>
      <c r="B1345" s="13" t="s">
        <v>3790</v>
      </c>
      <c r="C1345" s="12">
        <v>544.82</v>
      </c>
      <c r="D1345" s="11"/>
      <c r="E1345" s="11"/>
      <c r="F1345" s="11"/>
    </row>
    <row r="1346" ht="15.75" customHeight="1">
      <c r="A1346" s="13">
        <v>2302100.0</v>
      </c>
      <c r="B1346" s="13" t="s">
        <v>3791</v>
      </c>
      <c r="C1346" s="12">
        <v>544.82</v>
      </c>
      <c r="D1346" s="11"/>
      <c r="E1346" s="11"/>
      <c r="F1346" s="11"/>
    </row>
    <row r="1347" ht="15.75" customHeight="1">
      <c r="A1347" s="13">
        <v>2302520.0</v>
      </c>
      <c r="B1347" s="13" t="s">
        <v>3792</v>
      </c>
      <c r="C1347" s="12">
        <v>626.15</v>
      </c>
      <c r="D1347" s="11"/>
      <c r="E1347" s="11"/>
      <c r="F1347" s="11"/>
    </row>
    <row r="1348" ht="15.75" customHeight="1">
      <c r="A1348" s="13">
        <v>2301221.0</v>
      </c>
      <c r="B1348" s="13" t="s">
        <v>3793</v>
      </c>
      <c r="C1348" s="12">
        <v>626.15</v>
      </c>
      <c r="D1348" s="11"/>
      <c r="E1348" s="11"/>
      <c r="F1348" s="11"/>
    </row>
    <row r="1349" ht="15.75" customHeight="1">
      <c r="A1349" s="13">
        <v>2302530.0</v>
      </c>
      <c r="B1349" s="13" t="s">
        <v>3794</v>
      </c>
      <c r="C1349" s="12">
        <v>544.82</v>
      </c>
      <c r="D1349" s="11"/>
      <c r="E1349" s="11"/>
      <c r="F1349" s="11"/>
    </row>
    <row r="1350" ht="15.75" customHeight="1">
      <c r="A1350" s="13">
        <v>2163806.0</v>
      </c>
      <c r="B1350" s="13" t="s">
        <v>3795</v>
      </c>
      <c r="C1350" s="12">
        <v>1884.58</v>
      </c>
      <c r="D1350" s="11"/>
      <c r="E1350" s="11"/>
      <c r="F1350" s="11"/>
    </row>
    <row r="1351" ht="15.75" customHeight="1">
      <c r="A1351" s="13">
        <v>2163802.0</v>
      </c>
      <c r="B1351" s="13" t="s">
        <v>3796</v>
      </c>
      <c r="C1351" s="12">
        <v>1884.58</v>
      </c>
      <c r="D1351" s="11"/>
      <c r="E1351" s="11"/>
      <c r="F1351" s="11"/>
    </row>
    <row r="1352" ht="15.75" customHeight="1">
      <c r="A1352" s="13">
        <v>2163800.0</v>
      </c>
      <c r="B1352" s="13" t="s">
        <v>3797</v>
      </c>
      <c r="C1352" s="12">
        <v>1978.8</v>
      </c>
      <c r="D1352" s="11"/>
      <c r="E1352" s="11"/>
      <c r="F1352" s="11"/>
    </row>
    <row r="1353" ht="15.75" customHeight="1">
      <c r="A1353" s="13">
        <v>2163801.0</v>
      </c>
      <c r="B1353" s="13" t="s">
        <v>3798</v>
      </c>
      <c r="C1353" s="12">
        <v>1884.58</v>
      </c>
      <c r="D1353" s="11"/>
      <c r="E1353" s="11"/>
      <c r="F1353" s="11"/>
    </row>
    <row r="1354" ht="15.75" customHeight="1">
      <c r="A1354" s="13">
        <v>2163803.0</v>
      </c>
      <c r="B1354" s="13" t="s">
        <v>3799</v>
      </c>
      <c r="C1354" s="12">
        <v>1884.58</v>
      </c>
      <c r="D1354" s="11"/>
      <c r="E1354" s="11"/>
      <c r="F1354" s="11"/>
    </row>
    <row r="1355" ht="15.75" customHeight="1">
      <c r="A1355" s="13">
        <v>2163831.0</v>
      </c>
      <c r="B1355" s="13" t="s">
        <v>3800</v>
      </c>
      <c r="C1355" s="12">
        <v>1978.86</v>
      </c>
      <c r="D1355" s="11"/>
      <c r="E1355" s="11"/>
      <c r="F1355" s="11"/>
    </row>
    <row r="1356" ht="15.75" customHeight="1">
      <c r="A1356" s="13">
        <v>2164131.0</v>
      </c>
      <c r="B1356" s="13" t="s">
        <v>3801</v>
      </c>
      <c r="C1356" s="12">
        <v>1978.86</v>
      </c>
      <c r="D1356" s="11"/>
      <c r="E1356" s="11"/>
      <c r="F1356" s="11"/>
    </row>
    <row r="1357" ht="15.75" customHeight="1">
      <c r="A1357" s="13">
        <v>2163828.0</v>
      </c>
      <c r="B1357" s="13" t="s">
        <v>3802</v>
      </c>
      <c r="C1357" s="12">
        <v>1978.86</v>
      </c>
      <c r="D1357" s="11"/>
      <c r="E1357" s="11"/>
      <c r="F1357" s="11"/>
    </row>
    <row r="1358" ht="15.75" customHeight="1">
      <c r="A1358" s="13">
        <v>2164130.0</v>
      </c>
      <c r="B1358" s="13" t="s">
        <v>3803</v>
      </c>
      <c r="C1358" s="12">
        <v>1978.86</v>
      </c>
      <c r="D1358" s="11"/>
      <c r="E1358" s="11"/>
      <c r="F1358" s="11"/>
    </row>
    <row r="1359" ht="15.75" customHeight="1">
      <c r="A1359" s="9" t="s">
        <v>3804</v>
      </c>
      <c r="C1359" s="12"/>
      <c r="D1359" s="11"/>
      <c r="E1359" s="11"/>
      <c r="F1359" s="11"/>
    </row>
    <row r="1360" ht="15.75" customHeight="1">
      <c r="A1360" s="13">
        <v>1268013.0</v>
      </c>
      <c r="B1360" s="13" t="s">
        <v>3805</v>
      </c>
      <c r="C1360" s="12">
        <v>716.99</v>
      </c>
      <c r="D1360" s="11"/>
      <c r="E1360" s="11"/>
      <c r="F1360" s="11"/>
    </row>
    <row r="1361" ht="15.75" customHeight="1">
      <c r="A1361" s="13">
        <v>2323776.0</v>
      </c>
      <c r="B1361" s="13" t="s">
        <v>3806</v>
      </c>
      <c r="C1361" s="12">
        <v>638.07</v>
      </c>
      <c r="D1361" s="11"/>
      <c r="E1361" s="11"/>
      <c r="F1361" s="11"/>
    </row>
    <row r="1362" ht="15.75" customHeight="1">
      <c r="A1362" s="13">
        <v>2321186.0</v>
      </c>
      <c r="B1362" s="13" t="s">
        <v>3807</v>
      </c>
      <c r="C1362" s="12">
        <v>1010.57</v>
      </c>
      <c r="D1362" s="11"/>
      <c r="E1362" s="11"/>
      <c r="F1362" s="11"/>
    </row>
    <row r="1363" ht="15.75" customHeight="1">
      <c r="A1363" s="13">
        <v>1268007.0</v>
      </c>
      <c r="B1363" s="13" t="s">
        <v>3808</v>
      </c>
      <c r="C1363" s="12">
        <v>1743.6</v>
      </c>
      <c r="D1363" s="11"/>
      <c r="E1363" s="11"/>
      <c r="F1363" s="11"/>
    </row>
    <row r="1364" ht="15.75" customHeight="1">
      <c r="A1364" s="13">
        <v>1268003.0</v>
      </c>
      <c r="B1364" s="13" t="s">
        <v>3809</v>
      </c>
      <c r="C1364" s="12">
        <v>989.44</v>
      </c>
      <c r="D1364" s="11"/>
      <c r="E1364" s="11"/>
      <c r="F1364" s="11"/>
    </row>
    <row r="1365" ht="15.75" customHeight="1">
      <c r="A1365" s="13">
        <v>1265370.0</v>
      </c>
      <c r="B1365" s="13" t="s">
        <v>3810</v>
      </c>
      <c r="C1365" s="12">
        <v>504.79</v>
      </c>
      <c r="D1365" s="11"/>
      <c r="E1365" s="11"/>
      <c r="F1365" s="11"/>
    </row>
    <row r="1366" ht="15.75" customHeight="1">
      <c r="A1366" s="13">
        <v>2186637.0</v>
      </c>
      <c r="B1366" s="13" t="s">
        <v>3811</v>
      </c>
      <c r="C1366" s="12">
        <v>728.01</v>
      </c>
      <c r="D1366" s="11"/>
      <c r="E1366" s="11"/>
      <c r="F1366" s="11"/>
    </row>
    <row r="1367" ht="15.75" customHeight="1">
      <c r="A1367" s="13">
        <v>2186667.0</v>
      </c>
      <c r="B1367" s="13" t="s">
        <v>3812</v>
      </c>
      <c r="C1367" s="12">
        <v>728.01</v>
      </c>
      <c r="D1367" s="11"/>
      <c r="E1367" s="11"/>
      <c r="F1367" s="11"/>
    </row>
    <row r="1368" ht="15.75" customHeight="1">
      <c r="A1368" s="13">
        <v>2186724.0</v>
      </c>
      <c r="B1368" s="13" t="s">
        <v>3813</v>
      </c>
      <c r="C1368" s="12">
        <v>808.9</v>
      </c>
      <c r="D1368" s="11"/>
      <c r="E1368" s="11"/>
      <c r="F1368" s="11"/>
    </row>
    <row r="1369" ht="15.75" customHeight="1">
      <c r="A1369" s="13">
        <v>2186737.0</v>
      </c>
      <c r="B1369" s="13" t="s">
        <v>3814</v>
      </c>
      <c r="C1369" s="12">
        <v>808.9</v>
      </c>
      <c r="D1369" s="11"/>
      <c r="E1369" s="11"/>
      <c r="F1369" s="11"/>
    </row>
    <row r="1370" ht="15.75" customHeight="1">
      <c r="A1370" s="13">
        <v>2186754.0</v>
      </c>
      <c r="B1370" s="13" t="s">
        <v>3815</v>
      </c>
      <c r="C1370" s="12">
        <v>808.9</v>
      </c>
      <c r="D1370" s="11"/>
      <c r="E1370" s="11"/>
      <c r="F1370" s="11"/>
    </row>
    <row r="1371" ht="15.75" customHeight="1">
      <c r="A1371" s="13">
        <v>2186767.0</v>
      </c>
      <c r="B1371" s="13" t="s">
        <v>3816</v>
      </c>
      <c r="C1371" s="12">
        <v>808.9</v>
      </c>
      <c r="D1371" s="11"/>
      <c r="E1371" s="11"/>
      <c r="F1371" s="11"/>
    </row>
    <row r="1372" ht="15.75" customHeight="1">
      <c r="A1372" s="13">
        <v>2186782.0</v>
      </c>
      <c r="B1372" s="13" t="s">
        <v>3817</v>
      </c>
      <c r="C1372" s="12">
        <v>808.9</v>
      </c>
      <c r="D1372" s="11"/>
      <c r="E1372" s="11"/>
      <c r="F1372" s="11"/>
    </row>
    <row r="1373" ht="15.75" customHeight="1">
      <c r="A1373" s="13">
        <v>2189524.0</v>
      </c>
      <c r="B1373" s="13" t="s">
        <v>3818</v>
      </c>
      <c r="C1373" s="12">
        <v>703.36</v>
      </c>
      <c r="D1373" s="11"/>
      <c r="E1373" s="11"/>
      <c r="F1373" s="11"/>
    </row>
    <row r="1374" ht="15.75" customHeight="1">
      <c r="A1374" s="13">
        <v>2189537.0</v>
      </c>
      <c r="B1374" s="13" t="s">
        <v>3819</v>
      </c>
      <c r="C1374" s="12">
        <v>703.36</v>
      </c>
      <c r="D1374" s="11"/>
      <c r="E1374" s="11"/>
      <c r="F1374" s="11"/>
    </row>
    <row r="1375" ht="15.75" customHeight="1">
      <c r="A1375" s="13">
        <v>2189554.0</v>
      </c>
      <c r="B1375" s="13" t="s">
        <v>3820</v>
      </c>
      <c r="C1375" s="12">
        <v>703.36</v>
      </c>
      <c r="D1375" s="11"/>
      <c r="E1375" s="11"/>
      <c r="F1375" s="11"/>
    </row>
    <row r="1376" ht="15.75" customHeight="1">
      <c r="A1376" s="13">
        <v>2189567.0</v>
      </c>
      <c r="B1376" s="13" t="s">
        <v>3821</v>
      </c>
      <c r="C1376" s="12">
        <v>703.36</v>
      </c>
      <c r="D1376" s="11"/>
      <c r="E1376" s="11"/>
      <c r="F1376" s="11"/>
    </row>
    <row r="1377" ht="15.75" customHeight="1">
      <c r="A1377" s="13">
        <v>2189582.0</v>
      </c>
      <c r="B1377" s="13" t="s">
        <v>3822</v>
      </c>
      <c r="C1377" s="12">
        <v>703.36</v>
      </c>
      <c r="D1377" s="11"/>
      <c r="E1377" s="11"/>
      <c r="F1377" s="11"/>
    </row>
    <row r="1378" ht="15.75" customHeight="1">
      <c r="A1378" s="13">
        <v>2184337.0</v>
      </c>
      <c r="B1378" s="13" t="s">
        <v>3823</v>
      </c>
      <c r="C1378" s="12">
        <v>703.48</v>
      </c>
      <c r="D1378" s="11"/>
      <c r="E1378" s="11"/>
      <c r="F1378" s="11"/>
    </row>
    <row r="1379" ht="15.75" customHeight="1">
      <c r="A1379" s="13">
        <v>2184367.0</v>
      </c>
      <c r="B1379" s="13" t="s">
        <v>3824</v>
      </c>
      <c r="C1379" s="12">
        <v>703.48</v>
      </c>
      <c r="D1379" s="11"/>
      <c r="E1379" s="11"/>
      <c r="F1379" s="11"/>
    </row>
    <row r="1380" ht="15.75" customHeight="1">
      <c r="A1380" s="13">
        <v>2184324.0</v>
      </c>
      <c r="B1380" s="13" t="s">
        <v>3825</v>
      </c>
      <c r="C1380" s="12">
        <v>703.48</v>
      </c>
      <c r="D1380" s="11"/>
      <c r="E1380" s="11"/>
      <c r="F1380" s="11"/>
    </row>
    <row r="1381" ht="15.75" customHeight="1">
      <c r="A1381" s="13">
        <v>2184382.0</v>
      </c>
      <c r="B1381" s="13" t="s">
        <v>3826</v>
      </c>
      <c r="C1381" s="12">
        <v>703.48</v>
      </c>
      <c r="D1381" s="11"/>
      <c r="E1381" s="11"/>
      <c r="F1381" s="11"/>
    </row>
    <row r="1382" ht="15.75" customHeight="1">
      <c r="A1382" s="13">
        <v>2183837.0</v>
      </c>
      <c r="B1382" s="13" t="s">
        <v>3827</v>
      </c>
      <c r="C1382" s="12">
        <v>430.2</v>
      </c>
      <c r="D1382" s="11"/>
      <c r="E1382" s="11"/>
      <c r="F1382" s="11"/>
    </row>
    <row r="1383" ht="15.75" customHeight="1">
      <c r="A1383" s="13">
        <v>2183824.0</v>
      </c>
      <c r="B1383" s="13" t="s">
        <v>3828</v>
      </c>
      <c r="C1383" s="12">
        <v>430.2</v>
      </c>
      <c r="D1383" s="11"/>
      <c r="E1383" s="11"/>
      <c r="F1383" s="11"/>
    </row>
    <row r="1384" ht="15.75" customHeight="1">
      <c r="A1384" s="13">
        <v>2183867.0</v>
      </c>
      <c r="B1384" s="13" t="s">
        <v>3829</v>
      </c>
      <c r="C1384" s="12">
        <v>430.2</v>
      </c>
      <c r="D1384" s="11"/>
      <c r="E1384" s="11"/>
      <c r="F1384" s="11"/>
    </row>
    <row r="1385" ht="15.75" customHeight="1">
      <c r="A1385" s="13">
        <v>2183882.0</v>
      </c>
      <c r="B1385" s="13" t="s">
        <v>3830</v>
      </c>
      <c r="C1385" s="12">
        <v>430.2</v>
      </c>
      <c r="D1385" s="11"/>
      <c r="E1385" s="11"/>
      <c r="F1385" s="11"/>
    </row>
    <row r="1386" ht="15.75" customHeight="1">
      <c r="A1386" s="13">
        <v>2182624.0</v>
      </c>
      <c r="B1386" s="13" t="s">
        <v>3831</v>
      </c>
      <c r="C1386" s="12">
        <v>672.13</v>
      </c>
      <c r="D1386" s="11"/>
      <c r="E1386" s="11"/>
      <c r="F1386" s="11"/>
    </row>
    <row r="1387" ht="15.75" customHeight="1">
      <c r="A1387" s="13">
        <v>2182637.0</v>
      </c>
      <c r="B1387" s="13" t="s">
        <v>3832</v>
      </c>
      <c r="C1387" s="12">
        <v>672.13</v>
      </c>
      <c r="D1387" s="11"/>
      <c r="E1387" s="11"/>
      <c r="F1387" s="11"/>
    </row>
    <row r="1388" ht="15.75" customHeight="1">
      <c r="A1388" s="13">
        <v>2182667.0</v>
      </c>
      <c r="B1388" s="13" t="s">
        <v>3833</v>
      </c>
      <c r="C1388" s="12">
        <v>610.29</v>
      </c>
      <c r="D1388" s="11"/>
      <c r="E1388" s="11"/>
      <c r="F1388" s="11"/>
    </row>
    <row r="1389" ht="15.75" customHeight="1">
      <c r="A1389" s="13">
        <v>2182682.0</v>
      </c>
      <c r="B1389" s="13" t="s">
        <v>3834</v>
      </c>
      <c r="C1389" s="12">
        <v>610.29</v>
      </c>
      <c r="D1389" s="11"/>
      <c r="E1389" s="11"/>
      <c r="F1389" s="11"/>
    </row>
    <row r="1390" ht="15.75" customHeight="1">
      <c r="A1390" s="13">
        <v>2185937.0</v>
      </c>
      <c r="B1390" s="13" t="s">
        <v>3835</v>
      </c>
      <c r="C1390" s="12">
        <v>547.93</v>
      </c>
      <c r="D1390" s="11"/>
      <c r="E1390" s="11"/>
      <c r="F1390" s="11"/>
    </row>
    <row r="1391" ht="15.75" customHeight="1">
      <c r="A1391" s="13">
        <v>2185982.0</v>
      </c>
      <c r="B1391" s="13" t="s">
        <v>3836</v>
      </c>
      <c r="C1391" s="12">
        <v>547.93</v>
      </c>
      <c r="D1391" s="11"/>
      <c r="E1391" s="11"/>
      <c r="F1391" s="11"/>
    </row>
    <row r="1392" ht="15.75" customHeight="1">
      <c r="A1392" s="13">
        <v>2189135.0</v>
      </c>
      <c r="B1392" s="13" t="s">
        <v>3837</v>
      </c>
      <c r="C1392" s="12">
        <v>250.93</v>
      </c>
      <c r="D1392" s="11"/>
      <c r="E1392" s="11"/>
      <c r="F1392" s="11"/>
    </row>
    <row r="1393" ht="15.75" customHeight="1">
      <c r="A1393" s="13">
        <v>2182724.0</v>
      </c>
      <c r="B1393" s="13" t="s">
        <v>3838</v>
      </c>
      <c r="C1393" s="12">
        <v>250.93</v>
      </c>
      <c r="D1393" s="11"/>
      <c r="E1393" s="11"/>
      <c r="F1393" s="11"/>
    </row>
    <row r="1394" ht="15.75" customHeight="1">
      <c r="A1394" s="13">
        <v>2182737.0</v>
      </c>
      <c r="B1394" s="13" t="s">
        <v>3839</v>
      </c>
      <c r="C1394" s="12">
        <v>250.93</v>
      </c>
      <c r="D1394" s="11"/>
      <c r="E1394" s="11"/>
      <c r="F1394" s="11"/>
    </row>
    <row r="1395" ht="15.75" customHeight="1">
      <c r="A1395" s="13">
        <v>2182767.0</v>
      </c>
      <c r="B1395" s="13" t="s">
        <v>3840</v>
      </c>
      <c r="C1395" s="12">
        <v>250.93</v>
      </c>
      <c r="D1395" s="11"/>
      <c r="E1395" s="11"/>
      <c r="F1395" s="11"/>
    </row>
    <row r="1396" ht="15.75" customHeight="1">
      <c r="A1396" s="13">
        <v>2182782.0</v>
      </c>
      <c r="B1396" s="13" t="s">
        <v>3841</v>
      </c>
      <c r="C1396" s="12">
        <v>250.93</v>
      </c>
      <c r="D1396" s="11"/>
      <c r="E1396" s="11"/>
      <c r="F1396" s="11"/>
    </row>
    <row r="1397" ht="15.75" customHeight="1">
      <c r="A1397" s="13">
        <v>2323804.0</v>
      </c>
      <c r="B1397" s="13" t="s">
        <v>3842</v>
      </c>
      <c r="C1397" s="12">
        <v>19683.6</v>
      </c>
      <c r="D1397" s="11"/>
      <c r="E1397" s="11"/>
      <c r="F1397" s="11"/>
    </row>
    <row r="1398" ht="15.75" customHeight="1">
      <c r="A1398" s="13">
        <v>9999518.0</v>
      </c>
      <c r="B1398" s="13" t="s">
        <v>3843</v>
      </c>
      <c r="C1398" s="12">
        <v>4852.48</v>
      </c>
      <c r="D1398" s="11"/>
      <c r="E1398" s="11"/>
      <c r="F1398" s="11"/>
    </row>
    <row r="1399" ht="15.75" customHeight="1">
      <c r="A1399" s="13">
        <v>2323803.0</v>
      </c>
      <c r="B1399" s="13" t="s">
        <v>3844</v>
      </c>
      <c r="C1399" s="12">
        <v>10096.66</v>
      </c>
      <c r="D1399" s="11"/>
      <c r="E1399" s="11"/>
      <c r="F1399" s="11"/>
    </row>
    <row r="1400" ht="15.75" customHeight="1">
      <c r="A1400" s="13">
        <v>999535.0</v>
      </c>
      <c r="B1400" s="13" t="s">
        <v>3845</v>
      </c>
      <c r="C1400" s="12">
        <v>6599.92</v>
      </c>
      <c r="D1400" s="11"/>
      <c r="E1400" s="11"/>
      <c r="F1400" s="11"/>
    </row>
    <row r="1401" ht="15.75" customHeight="1">
      <c r="A1401" s="13">
        <v>999534.0</v>
      </c>
      <c r="B1401" s="13" t="s">
        <v>3846</v>
      </c>
      <c r="C1401" s="12">
        <v>14421.58</v>
      </c>
      <c r="D1401" s="11"/>
      <c r="E1401" s="11"/>
      <c r="F1401" s="11"/>
    </row>
    <row r="1402" ht="15.75" customHeight="1">
      <c r="A1402" s="13">
        <v>2323800.0</v>
      </c>
      <c r="B1402" s="13" t="s">
        <v>3847</v>
      </c>
      <c r="C1402" s="12">
        <v>11397.06</v>
      </c>
      <c r="D1402" s="11"/>
      <c r="E1402" s="11"/>
      <c r="F1402" s="11"/>
    </row>
    <row r="1403" ht="15.75" customHeight="1">
      <c r="A1403" s="13">
        <v>2323797.0</v>
      </c>
      <c r="B1403" s="13" t="s">
        <v>3848</v>
      </c>
      <c r="C1403" s="12">
        <v>4725.9</v>
      </c>
      <c r="D1403" s="11"/>
      <c r="E1403" s="11"/>
      <c r="F1403" s="11"/>
    </row>
    <row r="1404" ht="15.75" customHeight="1">
      <c r="A1404" s="13">
        <v>2323799.0</v>
      </c>
      <c r="B1404" s="13" t="s">
        <v>3849</v>
      </c>
      <c r="C1404" s="12">
        <v>9455.58</v>
      </c>
      <c r="D1404" s="11"/>
      <c r="E1404" s="11"/>
      <c r="F1404" s="11"/>
    </row>
    <row r="1405" ht="15.75" customHeight="1">
      <c r="A1405" s="13">
        <v>2323704.0</v>
      </c>
      <c r="B1405" s="13" t="s">
        <v>3850</v>
      </c>
      <c r="C1405" s="12">
        <v>18589.91</v>
      </c>
      <c r="D1405" s="11"/>
      <c r="E1405" s="11"/>
      <c r="F1405" s="11"/>
    </row>
    <row r="1406" ht="15.75" customHeight="1">
      <c r="A1406" s="13">
        <v>2323798.0</v>
      </c>
      <c r="B1406" s="13" t="s">
        <v>3851</v>
      </c>
      <c r="C1406" s="12">
        <v>5484.15</v>
      </c>
      <c r="D1406" s="11"/>
      <c r="E1406" s="11"/>
      <c r="F1406" s="11"/>
    </row>
    <row r="1407" ht="15.75" customHeight="1">
      <c r="A1407" s="13">
        <v>2323802.0</v>
      </c>
      <c r="B1407" s="13" t="s">
        <v>3852</v>
      </c>
      <c r="C1407" s="12">
        <v>10880.04</v>
      </c>
      <c r="D1407" s="11"/>
      <c r="E1407" s="11"/>
      <c r="F1407" s="11"/>
    </row>
    <row r="1408" ht="15.75" customHeight="1">
      <c r="A1408" s="13">
        <v>2324002.0</v>
      </c>
      <c r="B1408" s="13" t="s">
        <v>3853</v>
      </c>
      <c r="C1408" s="12">
        <v>1100.38</v>
      </c>
      <c r="D1408" s="11"/>
      <c r="E1408" s="11"/>
      <c r="F1408" s="11"/>
    </row>
    <row r="1409" ht="15.75" customHeight="1">
      <c r="A1409" s="13">
        <v>9999520.0</v>
      </c>
      <c r="B1409" s="13" t="s">
        <v>3854</v>
      </c>
      <c r="C1409" s="12">
        <v>15000.51</v>
      </c>
      <c r="D1409" s="11"/>
      <c r="E1409" s="11"/>
      <c r="F1409" s="11"/>
    </row>
    <row r="1410" ht="15.75" customHeight="1">
      <c r="A1410" s="13">
        <v>9999519.0</v>
      </c>
      <c r="B1410" s="13" t="s">
        <v>3855</v>
      </c>
      <c r="C1410" s="12">
        <v>8653.8</v>
      </c>
      <c r="D1410" s="11"/>
      <c r="E1410" s="11"/>
      <c r="F1410" s="11"/>
    </row>
    <row r="1411" ht="15.75" customHeight="1">
      <c r="A1411" s="13">
        <v>1268008.0</v>
      </c>
      <c r="B1411" s="13" t="s">
        <v>3856</v>
      </c>
      <c r="C1411" s="12">
        <v>716.99</v>
      </c>
      <c r="D1411" s="11"/>
      <c r="E1411" s="11"/>
      <c r="F1411" s="11"/>
    </row>
    <row r="1412" ht="15.75" customHeight="1">
      <c r="A1412" s="13">
        <v>1268014.0</v>
      </c>
      <c r="B1412" s="13" t="s">
        <v>3857</v>
      </c>
      <c r="C1412" s="12">
        <v>448.89</v>
      </c>
      <c r="D1412" s="11"/>
      <c r="E1412" s="11"/>
      <c r="F1412" s="11"/>
    </row>
    <row r="1413" ht="15.75" customHeight="1">
      <c r="A1413" s="13">
        <v>2323778.0</v>
      </c>
      <c r="B1413" s="13" t="s">
        <v>3858</v>
      </c>
      <c r="C1413" s="12">
        <v>564.45</v>
      </c>
      <c r="D1413" s="11"/>
      <c r="E1413" s="11"/>
      <c r="F1413" s="11"/>
    </row>
    <row r="1414" ht="15.75" customHeight="1">
      <c r="A1414" s="13">
        <v>2320101.0</v>
      </c>
      <c r="B1414" s="13" t="s">
        <v>3859</v>
      </c>
      <c r="C1414" s="12">
        <v>504.79</v>
      </c>
      <c r="D1414" s="11"/>
      <c r="E1414" s="11"/>
      <c r="F1414" s="11"/>
    </row>
    <row r="1415" ht="15.75" customHeight="1">
      <c r="A1415" s="13">
        <v>2323782.0</v>
      </c>
      <c r="B1415" s="13" t="s">
        <v>3860</v>
      </c>
      <c r="C1415" s="12">
        <v>384.22</v>
      </c>
      <c r="D1415" s="11"/>
      <c r="E1415" s="11"/>
      <c r="F1415" s="11"/>
    </row>
    <row r="1416" ht="15.75" customHeight="1">
      <c r="A1416" s="13">
        <v>2321608.0</v>
      </c>
      <c r="B1416" s="13" t="s">
        <v>3861</v>
      </c>
      <c r="C1416" s="12">
        <v>322.1</v>
      </c>
      <c r="D1416" s="11"/>
      <c r="E1416" s="11"/>
      <c r="F1416" s="11"/>
    </row>
    <row r="1417" ht="15.75" customHeight="1">
      <c r="A1417" s="13">
        <v>2321188.0</v>
      </c>
      <c r="B1417" s="13" t="s">
        <v>3862</v>
      </c>
      <c r="C1417" s="12">
        <v>609.38</v>
      </c>
      <c r="D1417" s="11"/>
      <c r="E1417" s="11"/>
      <c r="F1417" s="11"/>
    </row>
    <row r="1418" ht="15.75" customHeight="1">
      <c r="A1418" s="13">
        <v>2327510.0</v>
      </c>
      <c r="B1418" s="13" t="s">
        <v>3863</v>
      </c>
      <c r="C1418" s="12">
        <v>309.13</v>
      </c>
      <c r="D1418" s="11"/>
      <c r="E1418" s="11"/>
      <c r="F1418" s="11"/>
    </row>
    <row r="1419" ht="15.75" customHeight="1">
      <c r="A1419" s="13">
        <v>2327580.0</v>
      </c>
      <c r="B1419" s="13" t="s">
        <v>3864</v>
      </c>
      <c r="C1419" s="12">
        <v>253.76</v>
      </c>
      <c r="D1419" s="11"/>
      <c r="E1419" s="11"/>
      <c r="F1419" s="11"/>
    </row>
    <row r="1420" ht="15.75" customHeight="1">
      <c r="A1420" s="13">
        <v>2323781.0</v>
      </c>
      <c r="B1420" s="13" t="s">
        <v>3865</v>
      </c>
      <c r="C1420" s="12">
        <v>628.02</v>
      </c>
      <c r="D1420" s="11"/>
      <c r="E1420" s="11"/>
      <c r="F1420" s="11"/>
    </row>
    <row r="1421" ht="15.75" customHeight="1">
      <c r="A1421" s="13">
        <v>2321429.0</v>
      </c>
      <c r="B1421" s="13" t="s">
        <v>3866</v>
      </c>
      <c r="C1421" s="12">
        <v>686.78</v>
      </c>
      <c r="D1421" s="11"/>
      <c r="E1421" s="11"/>
      <c r="F1421" s="11"/>
    </row>
    <row r="1422" ht="15.75" customHeight="1">
      <c r="A1422" s="13">
        <v>2323770.0</v>
      </c>
      <c r="B1422" s="13" t="s">
        <v>3867</v>
      </c>
      <c r="C1422" s="12">
        <v>304.49</v>
      </c>
      <c r="D1422" s="11"/>
      <c r="E1422" s="11"/>
      <c r="F1422" s="11"/>
    </row>
    <row r="1423" ht="15.75" customHeight="1">
      <c r="A1423" s="13">
        <v>2321460.0</v>
      </c>
      <c r="B1423" s="13" t="s">
        <v>3868</v>
      </c>
      <c r="C1423" s="12">
        <v>200.16</v>
      </c>
      <c r="D1423" s="11"/>
      <c r="E1423" s="11"/>
      <c r="F1423" s="11"/>
    </row>
    <row r="1424" ht="15.75" customHeight="1">
      <c r="A1424" s="13">
        <v>2324165.0</v>
      </c>
      <c r="B1424" s="13" t="s">
        <v>3869</v>
      </c>
      <c r="C1424" s="12">
        <v>260.6</v>
      </c>
      <c r="D1424" s="11"/>
      <c r="E1424" s="11"/>
      <c r="F1424" s="11"/>
    </row>
    <row r="1425" ht="15.75" customHeight="1">
      <c r="A1425" s="13">
        <v>2323499.0</v>
      </c>
      <c r="B1425" s="13" t="s">
        <v>3870</v>
      </c>
      <c r="C1425" s="12">
        <v>323.55</v>
      </c>
      <c r="D1425" s="11"/>
      <c r="E1425" s="11"/>
      <c r="F1425" s="11"/>
    </row>
    <row r="1426" ht="15.75" customHeight="1">
      <c r="A1426" s="13">
        <v>2321189.0</v>
      </c>
      <c r="B1426" s="13" t="s">
        <v>3871</v>
      </c>
      <c r="C1426" s="12">
        <v>847.07</v>
      </c>
      <c r="D1426" s="11"/>
      <c r="E1426" s="11"/>
      <c r="F1426" s="11"/>
    </row>
    <row r="1427" ht="15.75" customHeight="1">
      <c r="A1427" s="13">
        <v>2323788.0</v>
      </c>
      <c r="B1427" s="13" t="s">
        <v>3872</v>
      </c>
      <c r="C1427" s="12">
        <v>727.07</v>
      </c>
      <c r="D1427" s="11"/>
      <c r="E1427" s="11"/>
      <c r="F1427" s="11"/>
    </row>
    <row r="1428" ht="15.75" customHeight="1">
      <c r="A1428" s="13">
        <v>2321469.0</v>
      </c>
      <c r="B1428" s="13" t="s">
        <v>3873</v>
      </c>
      <c r="C1428" s="12">
        <v>381.65</v>
      </c>
      <c r="D1428" s="11"/>
      <c r="E1428" s="11"/>
      <c r="F1428" s="11"/>
    </row>
    <row r="1429" ht="15.75" customHeight="1">
      <c r="A1429" s="13">
        <v>1268011.0</v>
      </c>
      <c r="B1429" s="13" t="s">
        <v>3874</v>
      </c>
      <c r="C1429" s="12">
        <v>727.74</v>
      </c>
      <c r="D1429" s="11"/>
      <c r="E1429" s="11"/>
      <c r="F1429" s="11"/>
    </row>
    <row r="1430" ht="15.75" customHeight="1">
      <c r="A1430" s="13">
        <v>1268006.0</v>
      </c>
      <c r="B1430" s="13" t="s">
        <v>3875</v>
      </c>
      <c r="C1430" s="12">
        <v>444.53</v>
      </c>
      <c r="D1430" s="11"/>
      <c r="E1430" s="11"/>
      <c r="F1430" s="11"/>
    </row>
    <row r="1431" ht="15.75" customHeight="1">
      <c r="A1431" s="13">
        <v>1340420.0</v>
      </c>
      <c r="B1431" s="13" t="s">
        <v>3876</v>
      </c>
      <c r="C1431" s="12">
        <v>399.7</v>
      </c>
      <c r="D1431" s="11"/>
      <c r="E1431" s="11"/>
      <c r="F1431" s="11"/>
    </row>
    <row r="1432" ht="15.75" customHeight="1">
      <c r="A1432" s="13">
        <v>1342330.0</v>
      </c>
      <c r="B1432" s="13" t="s">
        <v>3877</v>
      </c>
      <c r="C1432" s="12">
        <v>35815.09</v>
      </c>
      <c r="D1432" s="11"/>
      <c r="E1432" s="11"/>
      <c r="F1432" s="11"/>
    </row>
    <row r="1433" ht="15.75" customHeight="1">
      <c r="A1433" s="13">
        <v>1341250.0</v>
      </c>
      <c r="B1433" s="13" t="s">
        <v>3878</v>
      </c>
      <c r="C1433" s="12">
        <v>5394.64</v>
      </c>
      <c r="D1433" s="11"/>
      <c r="E1433" s="11"/>
      <c r="F1433" s="11"/>
    </row>
    <row r="1434" ht="15.75" customHeight="1">
      <c r="A1434" s="13">
        <v>1342011.0</v>
      </c>
      <c r="B1434" s="13" t="s">
        <v>3879</v>
      </c>
      <c r="C1434" s="12">
        <v>1450.68</v>
      </c>
      <c r="D1434" s="11"/>
      <c r="E1434" s="11"/>
      <c r="F1434" s="11"/>
    </row>
    <row r="1435" ht="15.75" customHeight="1">
      <c r="A1435" s="13">
        <v>1341212.0</v>
      </c>
      <c r="B1435" s="13" t="s">
        <v>3880</v>
      </c>
      <c r="C1435" s="12">
        <v>1152.23</v>
      </c>
      <c r="D1435" s="11"/>
      <c r="E1435" s="11"/>
      <c r="F1435" s="11"/>
    </row>
    <row r="1436" ht="15.75" customHeight="1">
      <c r="A1436" s="13">
        <v>1341025.0</v>
      </c>
      <c r="B1436" s="13" t="s">
        <v>3881</v>
      </c>
      <c r="C1436" s="12">
        <v>399.69</v>
      </c>
      <c r="D1436" s="11"/>
      <c r="E1436" s="11"/>
      <c r="F1436" s="11"/>
    </row>
    <row r="1437" ht="15.75" customHeight="1">
      <c r="A1437" s="13">
        <v>1341241.0</v>
      </c>
      <c r="B1437" s="13" t="s">
        <v>3882</v>
      </c>
      <c r="C1437" s="12">
        <v>3554.17</v>
      </c>
      <c r="D1437" s="11"/>
      <c r="E1437" s="11"/>
      <c r="F1437" s="11"/>
    </row>
    <row r="1438" ht="15.75" customHeight="1">
      <c r="A1438" s="13">
        <v>1341240.0</v>
      </c>
      <c r="B1438" s="13" t="s">
        <v>3883</v>
      </c>
      <c r="C1438" s="12">
        <v>576.79</v>
      </c>
      <c r="D1438" s="11"/>
      <c r="E1438" s="11"/>
      <c r="F1438" s="11"/>
    </row>
    <row r="1439" ht="15.75" customHeight="1">
      <c r="A1439" s="13">
        <v>1341263.0</v>
      </c>
      <c r="B1439" s="13" t="s">
        <v>3884</v>
      </c>
      <c r="C1439" s="12">
        <v>675.5</v>
      </c>
      <c r="D1439" s="11"/>
      <c r="E1439" s="11"/>
      <c r="F1439" s="11"/>
    </row>
    <row r="1440" ht="15.75" customHeight="1">
      <c r="A1440" s="13">
        <v>1345010.0</v>
      </c>
      <c r="B1440" s="13" t="s">
        <v>3885</v>
      </c>
      <c r="C1440" s="12">
        <v>621.58</v>
      </c>
      <c r="D1440" s="11"/>
      <c r="E1440" s="11"/>
      <c r="F1440" s="11"/>
    </row>
    <row r="1441" ht="15.75" customHeight="1">
      <c r="A1441" s="13">
        <v>1345015.0</v>
      </c>
      <c r="B1441" s="13" t="s">
        <v>3886</v>
      </c>
      <c r="C1441" s="12">
        <v>887.95</v>
      </c>
      <c r="D1441" s="11"/>
      <c r="E1441" s="11"/>
      <c r="F1441" s="11"/>
    </row>
    <row r="1442" ht="15.75" customHeight="1">
      <c r="A1442" s="13">
        <v>1345035.0</v>
      </c>
      <c r="B1442" s="13" t="s">
        <v>3887</v>
      </c>
      <c r="C1442" s="12">
        <v>2.88</v>
      </c>
      <c r="D1442" s="11"/>
      <c r="E1442" s="11"/>
      <c r="F1442" s="11"/>
    </row>
    <row r="1443" ht="15.75" customHeight="1">
      <c r="A1443" s="13">
        <v>1345084.0</v>
      </c>
      <c r="B1443" s="13" t="s">
        <v>3888</v>
      </c>
      <c r="C1443" s="12">
        <v>344.08</v>
      </c>
      <c r="D1443" s="11"/>
      <c r="E1443" s="11"/>
      <c r="F1443" s="11"/>
    </row>
    <row r="1444" ht="15.75" customHeight="1">
      <c r="A1444" s="13">
        <v>1268005.0</v>
      </c>
      <c r="B1444" s="13" t="s">
        <v>3889</v>
      </c>
      <c r="C1444" s="12">
        <v>695.16</v>
      </c>
      <c r="D1444" s="11"/>
      <c r="E1444" s="11"/>
      <c r="F1444" s="11"/>
    </row>
    <row r="1445" ht="15.75" customHeight="1">
      <c r="A1445" s="13">
        <v>1268009.0</v>
      </c>
      <c r="B1445" s="13" t="s">
        <v>3890</v>
      </c>
      <c r="C1445" s="12">
        <v>561.12</v>
      </c>
      <c r="D1445" s="11"/>
      <c r="E1445" s="11"/>
      <c r="F1445" s="11"/>
    </row>
    <row r="1446" ht="15.75" customHeight="1">
      <c r="A1446" s="13">
        <v>2322924.0</v>
      </c>
      <c r="B1446" s="13" t="s">
        <v>3891</v>
      </c>
      <c r="C1446" s="12">
        <v>1832.21</v>
      </c>
      <c r="D1446" s="11"/>
      <c r="E1446" s="11"/>
      <c r="F1446" s="11"/>
    </row>
    <row r="1447" ht="15.75" customHeight="1">
      <c r="A1447" s="13">
        <v>2322500.0</v>
      </c>
      <c r="B1447" s="13" t="s">
        <v>3892</v>
      </c>
      <c r="C1447" s="12">
        <v>1431.41</v>
      </c>
      <c r="D1447" s="11"/>
      <c r="E1447" s="11"/>
      <c r="F1447" s="11"/>
    </row>
    <row r="1448" ht="15.75" customHeight="1">
      <c r="A1448" s="13">
        <v>2323624.0</v>
      </c>
      <c r="B1448" s="13" t="s">
        <v>3893</v>
      </c>
      <c r="C1448" s="12">
        <v>2003.98</v>
      </c>
      <c r="D1448" s="11"/>
      <c r="E1448" s="11"/>
      <c r="F1448" s="11"/>
    </row>
    <row r="1449" ht="15.75" customHeight="1">
      <c r="A1449" s="13">
        <v>2323637.0</v>
      </c>
      <c r="B1449" s="13" t="s">
        <v>3894</v>
      </c>
      <c r="C1449" s="12">
        <v>1603.18</v>
      </c>
      <c r="D1449" s="11"/>
      <c r="E1449" s="11"/>
      <c r="F1449" s="11"/>
    </row>
    <row r="1450" ht="15.75" customHeight="1">
      <c r="A1450" s="13">
        <v>2320263.0</v>
      </c>
      <c r="B1450" s="13" t="s">
        <v>3895</v>
      </c>
      <c r="C1450" s="12">
        <v>1070.44</v>
      </c>
      <c r="D1450" s="11"/>
      <c r="E1450" s="11"/>
      <c r="F1450" s="11"/>
    </row>
    <row r="1451" ht="15.75" customHeight="1">
      <c r="A1451" s="13">
        <v>2320240.0</v>
      </c>
      <c r="B1451" s="13" t="s">
        <v>3896</v>
      </c>
      <c r="C1451" s="12">
        <v>1177.48</v>
      </c>
      <c r="D1451" s="11"/>
      <c r="E1451" s="11"/>
      <c r="F1451" s="11"/>
    </row>
    <row r="1452" ht="15.75" customHeight="1">
      <c r="A1452" s="13">
        <v>2320210.0</v>
      </c>
      <c r="B1452" s="13" t="s">
        <v>3897</v>
      </c>
      <c r="C1452" s="12">
        <v>1016.92</v>
      </c>
      <c r="D1452" s="11"/>
      <c r="E1452" s="11"/>
      <c r="F1452" s="11"/>
    </row>
    <row r="1453" ht="15.75" customHeight="1">
      <c r="A1453" s="13">
        <v>2324424.0</v>
      </c>
      <c r="B1453" s="13" t="s">
        <v>3898</v>
      </c>
      <c r="C1453" s="12">
        <v>1098.2</v>
      </c>
      <c r="D1453" s="11"/>
      <c r="E1453" s="11"/>
      <c r="F1453" s="11"/>
    </row>
    <row r="1454" ht="15.75" customHeight="1">
      <c r="A1454" s="13">
        <v>2324437.0</v>
      </c>
      <c r="B1454" s="13" t="s">
        <v>3899</v>
      </c>
      <c r="C1454" s="12">
        <v>998.37</v>
      </c>
      <c r="D1454" s="11"/>
      <c r="E1454" s="11"/>
      <c r="F1454" s="11"/>
    </row>
    <row r="1455" ht="15.75" customHeight="1">
      <c r="A1455" s="13">
        <v>2324423.0</v>
      </c>
      <c r="B1455" s="13" t="s">
        <v>3900</v>
      </c>
      <c r="C1455" s="12">
        <v>898.53</v>
      </c>
      <c r="D1455" s="11"/>
      <c r="E1455" s="11"/>
      <c r="F1455" s="11"/>
    </row>
    <row r="1456" ht="15.75" customHeight="1">
      <c r="A1456" s="13">
        <v>2322640.0</v>
      </c>
      <c r="B1456" s="13" t="s">
        <v>3901</v>
      </c>
      <c r="C1456" s="12">
        <v>1088.39</v>
      </c>
      <c r="D1456" s="11"/>
      <c r="E1456" s="11"/>
      <c r="F1456" s="11"/>
    </row>
    <row r="1457" ht="15.75" customHeight="1">
      <c r="A1457" s="13">
        <v>2322620.0</v>
      </c>
      <c r="B1457" s="13" t="s">
        <v>3902</v>
      </c>
      <c r="C1457" s="12">
        <v>1134.7</v>
      </c>
      <c r="D1457" s="11"/>
      <c r="E1457" s="11"/>
      <c r="F1457" s="11"/>
    </row>
    <row r="1458" ht="15.75" customHeight="1">
      <c r="A1458" s="13">
        <v>2322667.0</v>
      </c>
      <c r="B1458" s="13" t="s">
        <v>3903</v>
      </c>
      <c r="C1458" s="12">
        <v>1065.23</v>
      </c>
      <c r="D1458" s="11"/>
      <c r="E1458" s="11"/>
      <c r="F1458" s="11"/>
    </row>
    <row r="1459" ht="15.75" customHeight="1">
      <c r="A1459" s="13">
        <v>2322600.0</v>
      </c>
      <c r="B1459" s="13" t="s">
        <v>3904</v>
      </c>
      <c r="C1459" s="12">
        <v>1018.92</v>
      </c>
      <c r="D1459" s="11"/>
      <c r="E1459" s="11"/>
      <c r="F1459" s="11"/>
    </row>
    <row r="1460" ht="15.75" customHeight="1">
      <c r="A1460" s="13">
        <v>2329563.0</v>
      </c>
      <c r="B1460" s="13" t="s">
        <v>3905</v>
      </c>
      <c r="C1460" s="12">
        <v>721.96</v>
      </c>
      <c r="D1460" s="11"/>
      <c r="E1460" s="11"/>
      <c r="F1460" s="11"/>
    </row>
    <row r="1461" ht="15.75" customHeight="1">
      <c r="A1461" s="13">
        <v>2329540.0</v>
      </c>
      <c r="B1461" s="13" t="s">
        <v>3906</v>
      </c>
      <c r="C1461" s="12">
        <v>721.96</v>
      </c>
      <c r="D1461" s="11"/>
      <c r="E1461" s="11"/>
      <c r="F1461" s="11"/>
    </row>
    <row r="1462" ht="15.75" customHeight="1">
      <c r="A1462" s="13">
        <v>2329541.0</v>
      </c>
      <c r="B1462" s="13" t="s">
        <v>3907</v>
      </c>
      <c r="C1462" s="12">
        <v>688.38</v>
      </c>
      <c r="D1462" s="11"/>
      <c r="E1462" s="11"/>
      <c r="F1462" s="11"/>
    </row>
    <row r="1463" ht="15.75" customHeight="1">
      <c r="A1463" s="13">
        <v>2327024.0</v>
      </c>
      <c r="B1463" s="13" t="s">
        <v>3908</v>
      </c>
      <c r="C1463" s="12">
        <v>647.09</v>
      </c>
      <c r="D1463" s="11"/>
      <c r="E1463" s="11"/>
      <c r="F1463" s="11"/>
    </row>
    <row r="1464" ht="15.75" customHeight="1">
      <c r="A1464" s="13">
        <v>2322780.0</v>
      </c>
      <c r="B1464" s="13" t="s">
        <v>3909</v>
      </c>
      <c r="C1464" s="12">
        <v>572.33</v>
      </c>
      <c r="D1464" s="11"/>
      <c r="E1464" s="11"/>
      <c r="F1464" s="11"/>
    </row>
    <row r="1465" ht="15.75" customHeight="1">
      <c r="A1465" s="13">
        <v>2322781.0</v>
      </c>
      <c r="B1465" s="13" t="s">
        <v>3910</v>
      </c>
      <c r="C1465" s="12">
        <v>1826.01</v>
      </c>
      <c r="D1465" s="11"/>
      <c r="E1465" s="11"/>
      <c r="F1465" s="11"/>
    </row>
    <row r="1466" ht="15.75" customHeight="1">
      <c r="A1466" s="13">
        <v>2327010.0</v>
      </c>
      <c r="B1466" s="13" t="s">
        <v>3911</v>
      </c>
      <c r="C1466" s="12">
        <v>486.76</v>
      </c>
      <c r="D1466" s="11"/>
      <c r="E1466" s="11"/>
      <c r="F1466" s="11"/>
    </row>
    <row r="1467" ht="15.75" customHeight="1">
      <c r="A1467" s="13">
        <v>2323777.0</v>
      </c>
      <c r="B1467" s="13" t="s">
        <v>3912</v>
      </c>
      <c r="C1467" s="12">
        <v>604.04</v>
      </c>
      <c r="D1467" s="11"/>
      <c r="E1467" s="11"/>
      <c r="F1467" s="11"/>
    </row>
    <row r="1468" ht="15.75" customHeight="1">
      <c r="A1468" s="13">
        <v>2323700.0</v>
      </c>
      <c r="B1468" s="13" t="s">
        <v>3913</v>
      </c>
      <c r="C1468" s="12">
        <v>897.07</v>
      </c>
      <c r="D1468" s="11"/>
      <c r="E1468" s="11"/>
      <c r="F1468" s="11"/>
    </row>
    <row r="1469" ht="15.75" customHeight="1">
      <c r="A1469" s="13">
        <v>2320601.0</v>
      </c>
      <c r="B1469" s="13" t="s">
        <v>3914</v>
      </c>
      <c r="C1469" s="12">
        <v>328.27</v>
      </c>
      <c r="D1469" s="11"/>
      <c r="E1469" s="11"/>
      <c r="F1469" s="11"/>
    </row>
    <row r="1470" ht="15.75" customHeight="1">
      <c r="A1470" s="13">
        <v>1268017.0</v>
      </c>
      <c r="B1470" s="13" t="s">
        <v>3915</v>
      </c>
      <c r="C1470" s="12">
        <v>544.91</v>
      </c>
      <c r="D1470" s="11"/>
      <c r="E1470" s="11"/>
      <c r="F1470" s="11"/>
    </row>
    <row r="1471" ht="15.75" customHeight="1">
      <c r="A1471" s="13">
        <v>1268004.0</v>
      </c>
      <c r="B1471" s="13" t="s">
        <v>3916</v>
      </c>
      <c r="C1471" s="12">
        <v>716.99</v>
      </c>
      <c r="D1471" s="11"/>
      <c r="E1471" s="11"/>
      <c r="F1471" s="11"/>
    </row>
    <row r="1472" ht="15.75" customHeight="1">
      <c r="A1472" s="13">
        <v>2320477.0</v>
      </c>
      <c r="B1472" s="13" t="s">
        <v>3917</v>
      </c>
      <c r="C1472" s="12">
        <v>577.42</v>
      </c>
      <c r="D1472" s="11"/>
      <c r="E1472" s="11"/>
      <c r="F1472" s="11"/>
    </row>
    <row r="1473" ht="15.75" customHeight="1">
      <c r="A1473" s="13">
        <v>1260196.0</v>
      </c>
      <c r="B1473" s="13" t="s">
        <v>3918</v>
      </c>
      <c r="C1473" s="12">
        <v>1334.4</v>
      </c>
      <c r="D1473" s="11"/>
      <c r="E1473" s="11"/>
      <c r="F1473" s="11"/>
    </row>
    <row r="1474" ht="15.75" customHeight="1">
      <c r="A1474" s="13">
        <v>1260195.0</v>
      </c>
      <c r="B1474" s="13" t="s">
        <v>3919</v>
      </c>
      <c r="C1474" s="12">
        <v>486.87</v>
      </c>
      <c r="D1474" s="11"/>
      <c r="E1474" s="11"/>
      <c r="F1474" s="11"/>
    </row>
    <row r="1475" ht="15.75" customHeight="1">
      <c r="A1475" s="13">
        <v>1260180.0</v>
      </c>
      <c r="B1475" s="13" t="s">
        <v>3920</v>
      </c>
      <c r="C1475" s="12">
        <v>577.89</v>
      </c>
      <c r="D1475" s="11"/>
      <c r="E1475" s="11"/>
      <c r="F1475" s="11"/>
    </row>
    <row r="1476" ht="15.75" customHeight="1">
      <c r="A1476" s="13">
        <v>1260122.0</v>
      </c>
      <c r="B1476" s="13" t="s">
        <v>3921</v>
      </c>
      <c r="C1476" s="12">
        <v>649.11</v>
      </c>
      <c r="D1476" s="11"/>
      <c r="E1476" s="11"/>
      <c r="F1476" s="11"/>
    </row>
    <row r="1477" ht="15.75" customHeight="1">
      <c r="A1477" s="13">
        <v>1260123.0</v>
      </c>
      <c r="B1477" s="13" t="s">
        <v>3922</v>
      </c>
      <c r="C1477" s="12">
        <v>1442.74</v>
      </c>
      <c r="D1477" s="11"/>
      <c r="E1477" s="11"/>
      <c r="F1477" s="11"/>
    </row>
    <row r="1478" ht="15.75" customHeight="1">
      <c r="A1478" s="13">
        <v>1267683.0</v>
      </c>
      <c r="B1478" s="13" t="s">
        <v>3923</v>
      </c>
      <c r="C1478" s="12">
        <v>366.98</v>
      </c>
      <c r="D1478" s="11"/>
      <c r="E1478" s="11"/>
      <c r="F1478" s="11"/>
    </row>
    <row r="1479" ht="15.75" customHeight="1">
      <c r="A1479" s="13">
        <v>1268010.0</v>
      </c>
      <c r="B1479" s="13" t="s">
        <v>3924</v>
      </c>
      <c r="C1479" s="12">
        <v>387.17</v>
      </c>
      <c r="D1479" s="11"/>
      <c r="E1479" s="11"/>
      <c r="F1479" s="11"/>
    </row>
    <row r="1480" ht="15.75" customHeight="1">
      <c r="A1480" s="13">
        <v>1268075.0</v>
      </c>
      <c r="B1480" s="13" t="s">
        <v>3925</v>
      </c>
      <c r="C1480" s="12">
        <v>265.7</v>
      </c>
      <c r="D1480" s="11"/>
      <c r="E1480" s="11"/>
      <c r="F1480" s="11"/>
    </row>
    <row r="1481" ht="15.75" customHeight="1">
      <c r="A1481" s="13">
        <v>2189319.0</v>
      </c>
      <c r="B1481" s="13" t="s">
        <v>3926</v>
      </c>
      <c r="C1481" s="12">
        <v>1191.79</v>
      </c>
      <c r="D1481" s="11"/>
      <c r="E1481" s="11"/>
      <c r="F1481" s="11"/>
    </row>
    <row r="1482" ht="15.75" customHeight="1">
      <c r="A1482" s="13">
        <v>2189327.0</v>
      </c>
      <c r="B1482" s="13" t="s">
        <v>3927</v>
      </c>
      <c r="C1482" s="12">
        <v>1191.79</v>
      </c>
      <c r="D1482" s="11"/>
      <c r="E1482" s="11"/>
      <c r="F1482" s="11"/>
    </row>
    <row r="1483" ht="15.75" customHeight="1">
      <c r="A1483" s="13">
        <v>2189318.0</v>
      </c>
      <c r="B1483" s="13" t="s">
        <v>3928</v>
      </c>
      <c r="C1483" s="12">
        <v>1191.79</v>
      </c>
      <c r="D1483" s="11"/>
      <c r="E1483" s="11"/>
      <c r="F1483" s="11"/>
    </row>
    <row r="1484" ht="15.75" customHeight="1">
      <c r="A1484" s="13">
        <v>2189346.0</v>
      </c>
      <c r="B1484" s="13" t="s">
        <v>3929</v>
      </c>
      <c r="C1484" s="12">
        <v>1191.79</v>
      </c>
      <c r="D1484" s="11"/>
      <c r="E1484" s="11"/>
      <c r="F1484" s="11"/>
    </row>
    <row r="1485" ht="15.75" customHeight="1">
      <c r="A1485" s="13">
        <v>2189345.0</v>
      </c>
      <c r="B1485" s="13" t="s">
        <v>3930</v>
      </c>
      <c r="C1485" s="12">
        <v>1191.79</v>
      </c>
      <c r="D1485" s="11"/>
      <c r="E1485" s="11"/>
      <c r="F1485" s="11"/>
    </row>
    <row r="1486" ht="15.75" customHeight="1">
      <c r="A1486" s="13">
        <v>2321095.0</v>
      </c>
      <c r="B1486" s="13" t="s">
        <v>3931</v>
      </c>
      <c r="C1486" s="12">
        <v>460.22</v>
      </c>
      <c r="D1486" s="11"/>
      <c r="E1486" s="11"/>
      <c r="F1486" s="11"/>
    </row>
    <row r="1487" ht="15.75" customHeight="1">
      <c r="A1487" s="13">
        <v>1269510.0</v>
      </c>
      <c r="B1487" s="13" t="s">
        <v>3932</v>
      </c>
      <c r="C1487" s="12">
        <v>1801.04</v>
      </c>
      <c r="D1487" s="11"/>
      <c r="E1487" s="11"/>
      <c r="F1487" s="11"/>
    </row>
    <row r="1488" ht="15.75" customHeight="1">
      <c r="A1488" s="13">
        <v>2322831.0</v>
      </c>
      <c r="B1488" s="13" t="s">
        <v>3933</v>
      </c>
      <c r="C1488" s="12">
        <v>504.86</v>
      </c>
      <c r="D1488" s="11"/>
      <c r="E1488" s="11"/>
      <c r="F1488" s="11"/>
    </row>
    <row r="1489" ht="15.75" customHeight="1">
      <c r="A1489" s="13">
        <v>2329212.0</v>
      </c>
      <c r="B1489" s="13" t="s">
        <v>3934</v>
      </c>
      <c r="C1489" s="12">
        <v>504.86</v>
      </c>
      <c r="D1489" s="11"/>
      <c r="E1489" s="11"/>
      <c r="F1489" s="11"/>
    </row>
    <row r="1490" ht="15.75" customHeight="1">
      <c r="A1490" s="13">
        <v>2322402.0</v>
      </c>
      <c r="B1490" s="13" t="s">
        <v>3935</v>
      </c>
      <c r="C1490" s="12">
        <v>1027.78</v>
      </c>
      <c r="D1490" s="11"/>
      <c r="E1490" s="11"/>
      <c r="F1490" s="11"/>
    </row>
    <row r="1491" ht="15.75" customHeight="1">
      <c r="A1491" s="13">
        <v>2322404.0</v>
      </c>
      <c r="B1491" s="13" t="s">
        <v>3936</v>
      </c>
      <c r="C1491" s="12">
        <v>302.11</v>
      </c>
      <c r="D1491" s="11"/>
      <c r="E1491" s="11"/>
      <c r="F1491" s="11"/>
    </row>
    <row r="1492" ht="15.75" customHeight="1">
      <c r="A1492" s="13">
        <v>2321301.0</v>
      </c>
      <c r="B1492" s="13" t="s">
        <v>3937</v>
      </c>
      <c r="C1492" s="12">
        <v>703.94</v>
      </c>
      <c r="D1492" s="11"/>
      <c r="E1492" s="11"/>
      <c r="F1492" s="11"/>
    </row>
    <row r="1493" ht="15.75" customHeight="1">
      <c r="A1493" s="13">
        <v>2320920.0</v>
      </c>
      <c r="B1493" s="13" t="s">
        <v>3938</v>
      </c>
      <c r="C1493" s="12">
        <v>1090.36</v>
      </c>
      <c r="D1493" s="11"/>
      <c r="E1493" s="11"/>
      <c r="F1493" s="11"/>
    </row>
    <row r="1494" ht="15.75" customHeight="1">
      <c r="A1494" s="13">
        <v>2320906.0</v>
      </c>
      <c r="B1494" s="13" t="s">
        <v>3939</v>
      </c>
      <c r="C1494" s="12">
        <v>366.57</v>
      </c>
      <c r="D1494" s="11"/>
      <c r="E1494" s="11"/>
      <c r="F1494" s="11"/>
    </row>
    <row r="1495" ht="15.75" customHeight="1">
      <c r="A1495" s="13">
        <v>2320956.0</v>
      </c>
      <c r="B1495" s="13" t="s">
        <v>3940</v>
      </c>
      <c r="C1495" s="12">
        <v>409.89</v>
      </c>
      <c r="D1495" s="11"/>
      <c r="E1495" s="11"/>
      <c r="F1495" s="11"/>
    </row>
    <row r="1496" ht="15.75" customHeight="1">
      <c r="A1496" s="13">
        <v>2320960.0</v>
      </c>
      <c r="B1496" s="13" t="s">
        <v>3941</v>
      </c>
      <c r="C1496" s="12">
        <v>270.33</v>
      </c>
      <c r="D1496" s="11"/>
      <c r="E1496" s="11"/>
      <c r="F1496" s="11"/>
    </row>
    <row r="1497" ht="15.75" customHeight="1">
      <c r="A1497" s="13">
        <v>2320926.0</v>
      </c>
      <c r="B1497" s="13" t="s">
        <v>3942</v>
      </c>
      <c r="C1497" s="12">
        <v>605.06</v>
      </c>
      <c r="D1497" s="11"/>
      <c r="E1497" s="11"/>
      <c r="F1497" s="11"/>
    </row>
    <row r="1498" ht="15.75" customHeight="1">
      <c r="A1498" s="13">
        <v>2320912.0</v>
      </c>
      <c r="B1498" s="13" t="s">
        <v>3943</v>
      </c>
      <c r="C1498" s="12">
        <v>330.66</v>
      </c>
      <c r="D1498" s="11"/>
      <c r="E1498" s="11"/>
      <c r="F1498" s="11"/>
    </row>
    <row r="1499" ht="15.75" customHeight="1">
      <c r="A1499" s="13">
        <v>2320925.0</v>
      </c>
      <c r="B1499" s="13" t="s">
        <v>3944</v>
      </c>
      <c r="C1499" s="12">
        <v>671.69</v>
      </c>
      <c r="D1499" s="11"/>
      <c r="E1499" s="11"/>
      <c r="F1499" s="11"/>
    </row>
    <row r="1500" ht="15.75" customHeight="1">
      <c r="A1500" s="13">
        <v>2320930.0</v>
      </c>
      <c r="B1500" s="13" t="s">
        <v>3945</v>
      </c>
      <c r="C1500" s="12">
        <v>357.03</v>
      </c>
      <c r="D1500" s="11"/>
      <c r="E1500" s="11"/>
      <c r="F1500" s="11"/>
    </row>
    <row r="1501" ht="15.75" customHeight="1">
      <c r="A1501" s="13">
        <v>2322826.0</v>
      </c>
      <c r="B1501" s="13" t="s">
        <v>3946</v>
      </c>
      <c r="C1501" s="12">
        <v>877.31</v>
      </c>
      <c r="D1501" s="11"/>
      <c r="E1501" s="11"/>
      <c r="F1501" s="11"/>
    </row>
    <row r="1502" ht="15.75" customHeight="1">
      <c r="A1502" s="13">
        <v>2321365.0</v>
      </c>
      <c r="B1502" s="13" t="s">
        <v>3947</v>
      </c>
      <c r="C1502" s="12">
        <v>877.31</v>
      </c>
      <c r="D1502" s="11"/>
      <c r="E1502" s="11"/>
      <c r="F1502" s="11"/>
    </row>
    <row r="1503" ht="15.75" customHeight="1">
      <c r="A1503" s="13">
        <v>2321363.0</v>
      </c>
      <c r="B1503" s="13" t="s">
        <v>3948</v>
      </c>
      <c r="C1503" s="12">
        <v>877.31</v>
      </c>
      <c r="D1503" s="11"/>
      <c r="E1503" s="11"/>
      <c r="F1503" s="11"/>
    </row>
    <row r="1504" ht="15.75" customHeight="1">
      <c r="A1504" s="13">
        <v>2322871.0</v>
      </c>
      <c r="B1504" s="13" t="s">
        <v>3949</v>
      </c>
      <c r="C1504" s="12">
        <v>877.31</v>
      </c>
      <c r="D1504" s="11"/>
      <c r="E1504" s="11"/>
      <c r="F1504" s="11"/>
    </row>
    <row r="1505" ht="15.75" customHeight="1">
      <c r="A1505" s="13">
        <v>2321344.0</v>
      </c>
      <c r="B1505" s="13" t="s">
        <v>3950</v>
      </c>
      <c r="C1505" s="12">
        <v>877.31</v>
      </c>
      <c r="D1505" s="11"/>
      <c r="E1505" s="11"/>
      <c r="F1505" s="11"/>
    </row>
    <row r="1506" ht="15.75" customHeight="1">
      <c r="A1506" s="13">
        <v>2321346.0</v>
      </c>
      <c r="B1506" s="13" t="s">
        <v>3951</v>
      </c>
      <c r="C1506" s="12">
        <v>877.31</v>
      </c>
      <c r="D1506" s="11"/>
      <c r="E1506" s="11"/>
      <c r="F1506" s="11"/>
    </row>
    <row r="1507" ht="15.75" customHeight="1">
      <c r="A1507" s="13">
        <v>2321306.0</v>
      </c>
      <c r="B1507" s="13" t="s">
        <v>3952</v>
      </c>
      <c r="C1507" s="12">
        <v>576.34</v>
      </c>
      <c r="D1507" s="11"/>
      <c r="E1507" s="11"/>
      <c r="F1507" s="11"/>
    </row>
    <row r="1508" ht="15.75" customHeight="1">
      <c r="A1508" s="13">
        <v>2321352.0</v>
      </c>
      <c r="B1508" s="13" t="s">
        <v>3953</v>
      </c>
      <c r="C1508" s="12">
        <v>576.34</v>
      </c>
      <c r="D1508" s="11"/>
      <c r="E1508" s="11"/>
      <c r="F1508" s="11"/>
    </row>
    <row r="1509" ht="15.75" customHeight="1">
      <c r="A1509" s="13">
        <v>2321305.0</v>
      </c>
      <c r="B1509" s="13" t="s">
        <v>3954</v>
      </c>
      <c r="C1509" s="12">
        <v>576.34</v>
      </c>
      <c r="D1509" s="11"/>
      <c r="E1509" s="11"/>
      <c r="F1509" s="11"/>
    </row>
    <row r="1510" ht="15.75" customHeight="1">
      <c r="A1510" s="13">
        <v>2321377.0</v>
      </c>
      <c r="B1510" s="13" t="s">
        <v>3955</v>
      </c>
      <c r="C1510" s="12">
        <v>896.92</v>
      </c>
      <c r="D1510" s="11"/>
      <c r="E1510" s="11"/>
      <c r="F1510" s="11"/>
    </row>
    <row r="1511" ht="15.75" customHeight="1">
      <c r="A1511" s="13">
        <v>2321213.0</v>
      </c>
      <c r="B1511" s="13" t="s">
        <v>3956</v>
      </c>
      <c r="C1511" s="12">
        <v>328.71</v>
      </c>
      <c r="D1511" s="11"/>
      <c r="E1511" s="11"/>
      <c r="F1511" s="11"/>
    </row>
    <row r="1512" ht="15.75" customHeight="1">
      <c r="A1512" s="13">
        <v>2321207.0</v>
      </c>
      <c r="B1512" s="13" t="s">
        <v>3957</v>
      </c>
      <c r="C1512" s="12">
        <v>639.22</v>
      </c>
      <c r="D1512" s="11"/>
      <c r="E1512" s="11"/>
      <c r="F1512" s="11"/>
    </row>
    <row r="1513" ht="15.75" customHeight="1">
      <c r="A1513" s="13">
        <v>2321358.0</v>
      </c>
      <c r="B1513" s="13" t="s">
        <v>3958</v>
      </c>
      <c r="C1513" s="12">
        <v>379.31</v>
      </c>
      <c r="D1513" s="11"/>
      <c r="E1513" s="11"/>
      <c r="F1513" s="11"/>
    </row>
    <row r="1514" ht="15.75" customHeight="1">
      <c r="A1514" s="13">
        <v>2321206.0</v>
      </c>
      <c r="B1514" s="13" t="s">
        <v>3959</v>
      </c>
      <c r="C1514" s="12">
        <v>553.67</v>
      </c>
      <c r="D1514" s="11"/>
      <c r="E1514" s="11"/>
      <c r="F1514" s="11"/>
    </row>
    <row r="1515" ht="15.75" customHeight="1">
      <c r="A1515" s="13">
        <v>2323401.0</v>
      </c>
      <c r="B1515" s="13" t="s">
        <v>3960</v>
      </c>
      <c r="C1515" s="12">
        <v>343.29</v>
      </c>
      <c r="D1515" s="11"/>
      <c r="E1515" s="11"/>
      <c r="F1515" s="11"/>
    </row>
    <row r="1516" ht="15.75" customHeight="1">
      <c r="A1516" s="13">
        <v>2321210.0</v>
      </c>
      <c r="B1516" s="13" t="s">
        <v>3961</v>
      </c>
      <c r="C1516" s="12">
        <v>451.87</v>
      </c>
      <c r="D1516" s="11"/>
      <c r="E1516" s="11"/>
      <c r="F1516" s="11"/>
    </row>
    <row r="1517" ht="15.75" customHeight="1">
      <c r="A1517" s="13">
        <v>2321212.0</v>
      </c>
      <c r="B1517" s="13" t="s">
        <v>3962</v>
      </c>
      <c r="C1517" s="12">
        <v>265.8</v>
      </c>
      <c r="D1517" s="11"/>
      <c r="E1517" s="11"/>
      <c r="F1517" s="11"/>
    </row>
    <row r="1518" ht="15.75" customHeight="1">
      <c r="A1518" s="13">
        <v>2321190.0</v>
      </c>
      <c r="B1518" s="13" t="s">
        <v>3963</v>
      </c>
      <c r="C1518" s="12">
        <v>420.83</v>
      </c>
      <c r="D1518" s="11"/>
      <c r="E1518" s="11"/>
      <c r="F1518" s="11"/>
    </row>
    <row r="1519" ht="15.75" customHeight="1">
      <c r="A1519" s="13">
        <v>2321357.0</v>
      </c>
      <c r="B1519" s="13" t="s">
        <v>3964</v>
      </c>
      <c r="C1519" s="12">
        <v>1038.85</v>
      </c>
      <c r="D1519" s="11"/>
      <c r="E1519" s="11"/>
      <c r="F1519" s="11"/>
    </row>
    <row r="1520" ht="15.75" customHeight="1">
      <c r="A1520" s="13">
        <v>2329000.0</v>
      </c>
      <c r="B1520" s="13" t="s">
        <v>3965</v>
      </c>
      <c r="C1520" s="12">
        <v>886.21</v>
      </c>
      <c r="D1520" s="11"/>
      <c r="E1520" s="11"/>
      <c r="F1520" s="11"/>
    </row>
    <row r="1521" ht="15.75" customHeight="1">
      <c r="A1521" s="13">
        <v>2329880.0</v>
      </c>
      <c r="B1521" s="13" t="s">
        <v>3966</v>
      </c>
      <c r="C1521" s="12">
        <v>204.48</v>
      </c>
      <c r="D1521" s="11"/>
      <c r="E1521" s="11"/>
      <c r="F1521" s="11"/>
    </row>
    <row r="1522" ht="15.75" customHeight="1">
      <c r="A1522" s="13">
        <v>2321378.0</v>
      </c>
      <c r="B1522" s="13" t="s">
        <v>3967</v>
      </c>
      <c r="C1522" s="12">
        <v>292.09</v>
      </c>
      <c r="D1522" s="11"/>
      <c r="E1522" s="11"/>
      <c r="F1522" s="11"/>
    </row>
    <row r="1523" ht="15.75" customHeight="1">
      <c r="A1523" s="13">
        <v>2321672.0</v>
      </c>
      <c r="B1523" s="13" t="s">
        <v>3968</v>
      </c>
      <c r="C1523" s="12">
        <v>191.54</v>
      </c>
      <c r="D1523" s="11"/>
      <c r="E1523" s="11"/>
      <c r="F1523" s="11"/>
    </row>
    <row r="1524" ht="15.75" customHeight="1">
      <c r="A1524" s="13">
        <v>2320946.0</v>
      </c>
      <c r="B1524" s="13" t="s">
        <v>3969</v>
      </c>
      <c r="C1524" s="12">
        <v>1222.38</v>
      </c>
      <c r="D1524" s="11"/>
      <c r="E1524" s="11"/>
      <c r="F1524" s="11"/>
    </row>
    <row r="1525" ht="15.75" customHeight="1">
      <c r="A1525" s="13">
        <v>2320916.0</v>
      </c>
      <c r="B1525" s="13" t="s">
        <v>3970</v>
      </c>
      <c r="C1525" s="12">
        <v>938.15</v>
      </c>
      <c r="D1525" s="11"/>
      <c r="E1525" s="11"/>
      <c r="F1525" s="11"/>
    </row>
    <row r="1526" ht="15.75" customHeight="1">
      <c r="A1526" s="13">
        <v>2320913.0</v>
      </c>
      <c r="B1526" s="13" t="s">
        <v>3971</v>
      </c>
      <c r="C1526" s="12">
        <v>1287.31</v>
      </c>
      <c r="D1526" s="11"/>
      <c r="E1526" s="11"/>
      <c r="F1526" s="11"/>
    </row>
    <row r="1527" ht="15.75" customHeight="1">
      <c r="A1527" s="9" t="s">
        <v>3972</v>
      </c>
      <c r="C1527" s="12"/>
      <c r="D1527" s="11"/>
      <c r="E1527" s="11"/>
      <c r="F1527" s="11"/>
    </row>
    <row r="1528" ht="15.75" customHeight="1">
      <c r="A1528" s="13">
        <v>3321100.0</v>
      </c>
      <c r="B1528" s="13" t="s">
        <v>3973</v>
      </c>
      <c r="C1528" s="12">
        <v>1083.18</v>
      </c>
      <c r="D1528" s="11"/>
      <c r="E1528" s="11"/>
      <c r="F1528" s="11"/>
    </row>
    <row r="1529" ht="15.75" customHeight="1">
      <c r="A1529" s="13">
        <v>3639108.0</v>
      </c>
      <c r="B1529" s="13" t="s">
        <v>3974</v>
      </c>
      <c r="C1529" s="12">
        <v>1384.67</v>
      </c>
      <c r="D1529" s="11"/>
      <c r="E1529" s="11"/>
      <c r="F1529" s="11"/>
    </row>
    <row r="1530" ht="15.75" customHeight="1">
      <c r="A1530" s="13">
        <v>3639115.0</v>
      </c>
      <c r="B1530" s="13" t="s">
        <v>3975</v>
      </c>
      <c r="C1530" s="12">
        <v>1723.82</v>
      </c>
      <c r="D1530" s="11"/>
      <c r="E1530" s="11"/>
      <c r="F1530" s="11"/>
    </row>
    <row r="1531" ht="15.75" customHeight="1">
      <c r="A1531" s="13">
        <v>3639114.0</v>
      </c>
      <c r="B1531" s="13" t="s">
        <v>3976</v>
      </c>
      <c r="C1531" s="12">
        <v>1723.82</v>
      </c>
      <c r="D1531" s="11"/>
      <c r="E1531" s="11"/>
      <c r="F1531" s="11"/>
    </row>
    <row r="1532" ht="15.75" customHeight="1">
      <c r="A1532" s="13">
        <v>3639131.0</v>
      </c>
      <c r="B1532" s="13" t="s">
        <v>3977</v>
      </c>
      <c r="C1532" s="12">
        <v>1723.82</v>
      </c>
      <c r="D1532" s="11"/>
      <c r="E1532" s="11"/>
      <c r="F1532" s="11"/>
    </row>
    <row r="1533" ht="15.75" customHeight="1">
      <c r="A1533" s="13">
        <v>3638612.0</v>
      </c>
      <c r="B1533" s="13" t="s">
        <v>3978</v>
      </c>
      <c r="C1533" s="12">
        <v>1434.45</v>
      </c>
      <c r="D1533" s="11"/>
      <c r="E1533" s="11"/>
      <c r="F1533" s="11"/>
    </row>
    <row r="1534" ht="15.75" customHeight="1">
      <c r="A1534" s="13">
        <v>3635926.0</v>
      </c>
      <c r="B1534" s="13" t="s">
        <v>3979</v>
      </c>
      <c r="C1534" s="12">
        <v>1303.68</v>
      </c>
      <c r="D1534" s="11"/>
      <c r="E1534" s="11"/>
      <c r="F1534" s="11"/>
    </row>
    <row r="1535" ht="15.75" customHeight="1">
      <c r="A1535" s="13">
        <v>3635922.0</v>
      </c>
      <c r="B1535" s="13" t="s">
        <v>3980</v>
      </c>
      <c r="C1535" s="12">
        <v>1434.05</v>
      </c>
      <c r="D1535" s="11"/>
      <c r="E1535" s="11"/>
      <c r="F1535" s="11"/>
    </row>
    <row r="1536" ht="15.75" customHeight="1">
      <c r="A1536" s="13">
        <v>3635995.0</v>
      </c>
      <c r="B1536" s="13" t="s">
        <v>3981</v>
      </c>
      <c r="C1536" s="12">
        <v>1874.23</v>
      </c>
      <c r="D1536" s="11"/>
      <c r="E1536" s="11"/>
      <c r="F1536" s="11"/>
    </row>
    <row r="1537" ht="15.75" customHeight="1">
      <c r="A1537" s="13">
        <v>3635900.0</v>
      </c>
      <c r="B1537" s="13" t="s">
        <v>3982</v>
      </c>
      <c r="C1537" s="12">
        <v>108.64</v>
      </c>
      <c r="D1537" s="11"/>
      <c r="E1537" s="11"/>
      <c r="F1537" s="11"/>
    </row>
    <row r="1538" ht="15.75" customHeight="1">
      <c r="A1538" s="13">
        <v>3321000.0</v>
      </c>
      <c r="B1538" s="13" t="s">
        <v>3983</v>
      </c>
      <c r="C1538" s="12">
        <v>784.59</v>
      </c>
      <c r="D1538" s="11"/>
      <c r="E1538" s="11"/>
      <c r="F1538" s="11"/>
    </row>
    <row r="1539" ht="15.75" customHeight="1">
      <c r="A1539" s="13">
        <v>3638804.0</v>
      </c>
      <c r="B1539" s="13" t="s">
        <v>3984</v>
      </c>
      <c r="C1539" s="12">
        <v>2853.45</v>
      </c>
      <c r="D1539" s="11"/>
      <c r="E1539" s="11"/>
      <c r="F1539" s="11"/>
    </row>
    <row r="1540" ht="15.75" customHeight="1">
      <c r="A1540" s="13">
        <v>3638300.0</v>
      </c>
      <c r="B1540" s="13" t="s">
        <v>3985</v>
      </c>
      <c r="C1540" s="12">
        <v>9857.72</v>
      </c>
      <c r="D1540" s="11"/>
      <c r="E1540" s="11"/>
      <c r="F1540" s="11"/>
    </row>
    <row r="1541" ht="15.75" customHeight="1">
      <c r="A1541" s="13">
        <v>3638201.0</v>
      </c>
      <c r="B1541" s="13" t="s">
        <v>3986</v>
      </c>
      <c r="C1541" s="12">
        <v>297.35</v>
      </c>
      <c r="D1541" s="11"/>
      <c r="E1541" s="11"/>
      <c r="F1541" s="11"/>
    </row>
    <row r="1542" ht="15.75" customHeight="1">
      <c r="A1542" s="13">
        <v>3630614.0</v>
      </c>
      <c r="B1542" s="13" t="s">
        <v>3987</v>
      </c>
      <c r="C1542" s="12">
        <v>355.52</v>
      </c>
      <c r="D1542" s="11"/>
      <c r="E1542" s="11"/>
      <c r="F1542" s="11"/>
    </row>
    <row r="1543" ht="15.75" customHeight="1">
      <c r="A1543" s="13">
        <v>3630608.0</v>
      </c>
      <c r="B1543" s="13" t="s">
        <v>3988</v>
      </c>
      <c r="C1543" s="12">
        <v>1590.5</v>
      </c>
      <c r="D1543" s="11"/>
      <c r="E1543" s="11"/>
      <c r="F1543" s="11"/>
    </row>
    <row r="1544" ht="15.75" customHeight="1">
      <c r="A1544" s="13">
        <v>3630613.0</v>
      </c>
      <c r="B1544" s="13" t="s">
        <v>3989</v>
      </c>
      <c r="C1544" s="12">
        <v>355.52</v>
      </c>
      <c r="D1544" s="11"/>
      <c r="E1544" s="11"/>
      <c r="F1544" s="11"/>
    </row>
    <row r="1545" ht="15.75" customHeight="1">
      <c r="A1545" s="13">
        <v>3630612.0</v>
      </c>
      <c r="B1545" s="13" t="s">
        <v>3990</v>
      </c>
      <c r="C1545" s="12">
        <v>355.52</v>
      </c>
      <c r="D1545" s="11"/>
      <c r="E1545" s="11"/>
      <c r="F1545" s="11"/>
    </row>
    <row r="1546" ht="15.75" customHeight="1">
      <c r="A1546" s="13">
        <v>3630609.0</v>
      </c>
      <c r="B1546" s="13" t="s">
        <v>3991</v>
      </c>
      <c r="C1546" s="12">
        <v>1590.5</v>
      </c>
      <c r="D1546" s="11"/>
      <c r="E1546" s="11"/>
      <c r="F1546" s="11"/>
    </row>
    <row r="1547" ht="15.75" customHeight="1">
      <c r="A1547" s="13">
        <v>3630611.0</v>
      </c>
      <c r="B1547" s="13" t="s">
        <v>3992</v>
      </c>
      <c r="C1547" s="12">
        <v>355.52</v>
      </c>
      <c r="D1547" s="11"/>
      <c r="E1547" s="11"/>
      <c r="F1547" s="11"/>
    </row>
    <row r="1548" ht="15.75" customHeight="1">
      <c r="A1548" s="13">
        <v>3634001.0</v>
      </c>
      <c r="B1548" s="13" t="s">
        <v>3993</v>
      </c>
      <c r="C1548" s="12">
        <v>77.82</v>
      </c>
      <c r="D1548" s="11"/>
      <c r="E1548" s="11"/>
      <c r="F1548" s="11"/>
    </row>
    <row r="1549" ht="15.75" customHeight="1">
      <c r="A1549" s="13">
        <v>3636201.0</v>
      </c>
      <c r="B1549" s="13" t="s">
        <v>3994</v>
      </c>
      <c r="C1549" s="12">
        <v>23199.48</v>
      </c>
      <c r="D1549" s="11"/>
      <c r="E1549" s="11"/>
      <c r="F1549" s="11"/>
    </row>
    <row r="1550" ht="15.75" customHeight="1">
      <c r="A1550" s="13">
        <v>3634103.0</v>
      </c>
      <c r="B1550" s="13" t="s">
        <v>3995</v>
      </c>
      <c r="C1550" s="12">
        <v>8305.04</v>
      </c>
      <c r="D1550" s="11"/>
      <c r="E1550" s="11"/>
      <c r="F1550" s="11"/>
    </row>
    <row r="1551" ht="15.75" customHeight="1">
      <c r="A1551" s="13">
        <v>3634101.0</v>
      </c>
      <c r="B1551" s="13" t="s">
        <v>3996</v>
      </c>
      <c r="C1551" s="12">
        <v>9629.03</v>
      </c>
      <c r="D1551" s="11"/>
      <c r="E1551" s="11"/>
      <c r="F1551" s="11"/>
    </row>
    <row r="1552" ht="15.75" customHeight="1">
      <c r="A1552" s="13">
        <v>3634102.0</v>
      </c>
      <c r="B1552" s="13" t="s">
        <v>3997</v>
      </c>
      <c r="C1552" s="12">
        <v>8305.04</v>
      </c>
      <c r="D1552" s="11"/>
      <c r="E1552" s="11"/>
      <c r="F1552" s="11"/>
    </row>
    <row r="1553" ht="15.75" customHeight="1">
      <c r="A1553" s="13">
        <v>3636200.0</v>
      </c>
      <c r="B1553" s="13" t="s">
        <v>3998</v>
      </c>
      <c r="C1553" s="12">
        <v>20100.61</v>
      </c>
      <c r="D1553" s="11"/>
      <c r="E1553" s="11"/>
      <c r="F1553" s="11"/>
    </row>
    <row r="1554" ht="15.75" customHeight="1">
      <c r="A1554" s="13">
        <v>3636084.0</v>
      </c>
      <c r="B1554" s="13" t="s">
        <v>3999</v>
      </c>
      <c r="C1554" s="12">
        <v>2093.03</v>
      </c>
      <c r="D1554" s="11"/>
      <c r="E1554" s="11"/>
      <c r="F1554" s="11"/>
    </row>
    <row r="1555" ht="15.75" customHeight="1">
      <c r="A1555" s="13">
        <v>3636045.0</v>
      </c>
      <c r="B1555" s="13" t="s">
        <v>4000</v>
      </c>
      <c r="C1555" s="12">
        <v>2093.03</v>
      </c>
      <c r="D1555" s="11"/>
      <c r="E1555" s="11"/>
      <c r="F1555" s="11"/>
    </row>
    <row r="1556" ht="15.75" customHeight="1">
      <c r="A1556" s="13">
        <v>3636029.0</v>
      </c>
      <c r="B1556" s="13" t="s">
        <v>4001</v>
      </c>
      <c r="C1556" s="12">
        <v>2093.03</v>
      </c>
      <c r="D1556" s="11"/>
      <c r="E1556" s="11"/>
      <c r="F1556" s="11"/>
    </row>
    <row r="1557" ht="15.75" customHeight="1">
      <c r="A1557" s="13">
        <v>3636049.0</v>
      </c>
      <c r="B1557" s="13" t="s">
        <v>4002</v>
      </c>
      <c r="C1557" s="12">
        <v>2093.03</v>
      </c>
      <c r="D1557" s="11"/>
      <c r="E1557" s="11"/>
      <c r="F1557" s="11"/>
    </row>
    <row r="1558" ht="15.75" customHeight="1">
      <c r="A1558" s="13">
        <v>3636062.0</v>
      </c>
      <c r="B1558" s="13" t="s">
        <v>4003</v>
      </c>
      <c r="C1558" s="12">
        <v>2093.03</v>
      </c>
      <c r="D1558" s="11"/>
      <c r="E1558" s="11"/>
      <c r="F1558" s="11"/>
    </row>
    <row r="1559" ht="15.75" customHeight="1">
      <c r="A1559" s="13">
        <v>3636076.0</v>
      </c>
      <c r="B1559" s="13" t="s">
        <v>4004</v>
      </c>
      <c r="C1559" s="12">
        <v>2093.03</v>
      </c>
      <c r="D1559" s="11"/>
      <c r="E1559" s="11"/>
      <c r="F1559" s="11"/>
    </row>
    <row r="1560" ht="15.75" customHeight="1">
      <c r="A1560" s="13">
        <v>3636077.0</v>
      </c>
      <c r="B1560" s="13" t="s">
        <v>4005</v>
      </c>
      <c r="C1560" s="12">
        <v>2093.03</v>
      </c>
      <c r="D1560" s="11"/>
      <c r="E1560" s="11"/>
      <c r="F1560" s="11"/>
    </row>
    <row r="1561" ht="15.75" customHeight="1">
      <c r="A1561" s="13">
        <v>3636083.0</v>
      </c>
      <c r="B1561" s="13" t="s">
        <v>4006</v>
      </c>
      <c r="C1561" s="12">
        <v>2093.03</v>
      </c>
      <c r="D1561" s="11"/>
      <c r="E1561" s="11"/>
      <c r="F1561" s="11"/>
    </row>
    <row r="1562" ht="15.75" customHeight="1">
      <c r="A1562" s="13">
        <v>3639975.0</v>
      </c>
      <c r="B1562" s="13" t="s">
        <v>4007</v>
      </c>
      <c r="C1562" s="12">
        <v>104.79</v>
      </c>
      <c r="D1562" s="11"/>
      <c r="E1562" s="11"/>
      <c r="F1562" s="11"/>
    </row>
    <row r="1563" ht="15.75" customHeight="1">
      <c r="A1563" s="13">
        <v>3639983.0</v>
      </c>
      <c r="B1563" s="13" t="s">
        <v>4008</v>
      </c>
      <c r="C1563" s="12">
        <v>104.79</v>
      </c>
      <c r="D1563" s="11"/>
      <c r="E1563" s="11"/>
      <c r="F1563" s="11"/>
    </row>
    <row r="1564" ht="15.75" customHeight="1">
      <c r="A1564" s="13">
        <v>3639500.0</v>
      </c>
      <c r="B1564" s="13" t="s">
        <v>4009</v>
      </c>
      <c r="C1564" s="12">
        <v>205.83</v>
      </c>
      <c r="D1564" s="11"/>
      <c r="E1564" s="11"/>
      <c r="F1564" s="11"/>
    </row>
    <row r="1565" ht="15.75" customHeight="1">
      <c r="A1565" s="13">
        <v>3639598.0</v>
      </c>
      <c r="B1565" s="13" t="s">
        <v>4010</v>
      </c>
      <c r="C1565" s="12">
        <v>205.83</v>
      </c>
      <c r="D1565" s="11"/>
      <c r="E1565" s="11"/>
      <c r="F1565" s="11"/>
    </row>
    <row r="1566" ht="15.75" customHeight="1">
      <c r="A1566" s="13">
        <v>3639826.0</v>
      </c>
      <c r="B1566" s="13" t="s">
        <v>4011</v>
      </c>
      <c r="C1566" s="12">
        <v>104.79</v>
      </c>
      <c r="D1566" s="11"/>
      <c r="E1566" s="11"/>
      <c r="F1566" s="11"/>
    </row>
    <row r="1567" ht="15.75" customHeight="1">
      <c r="A1567" s="13">
        <v>3639878.0</v>
      </c>
      <c r="B1567" s="13" t="s">
        <v>4012</v>
      </c>
      <c r="C1567" s="12">
        <v>104.79</v>
      </c>
      <c r="D1567" s="11"/>
      <c r="E1567" s="11"/>
      <c r="F1567" s="11"/>
    </row>
    <row r="1568" ht="15.75" customHeight="1">
      <c r="A1568" s="13">
        <v>3639864.0</v>
      </c>
      <c r="B1568" s="13" t="s">
        <v>4013</v>
      </c>
      <c r="C1568" s="12">
        <v>104.79</v>
      </c>
      <c r="D1568" s="11"/>
      <c r="E1568" s="11"/>
      <c r="F1568" s="11"/>
    </row>
    <row r="1569" ht="15.75" customHeight="1">
      <c r="A1569" s="13">
        <v>3639863.0</v>
      </c>
      <c r="B1569" s="13" t="s">
        <v>4014</v>
      </c>
      <c r="C1569" s="12">
        <v>104.79</v>
      </c>
      <c r="D1569" s="11"/>
      <c r="E1569" s="11"/>
      <c r="F1569" s="11"/>
    </row>
    <row r="1570" ht="15.75" customHeight="1">
      <c r="A1570" s="13">
        <v>3639875.0</v>
      </c>
      <c r="B1570" s="13" t="s">
        <v>4015</v>
      </c>
      <c r="C1570" s="12">
        <v>104.79</v>
      </c>
      <c r="D1570" s="11"/>
      <c r="E1570" s="11"/>
      <c r="F1570" s="11"/>
    </row>
    <row r="1571" ht="15.75" customHeight="1">
      <c r="A1571" s="13">
        <v>3639883.0</v>
      </c>
      <c r="B1571" s="13" t="s">
        <v>4016</v>
      </c>
      <c r="C1571" s="12">
        <v>104.79</v>
      </c>
      <c r="D1571" s="11"/>
      <c r="E1571" s="11"/>
      <c r="F1571" s="11"/>
    </row>
    <row r="1572" ht="15.75" customHeight="1">
      <c r="A1572" s="13">
        <v>3322010.0</v>
      </c>
      <c r="B1572" s="13" t="s">
        <v>4017</v>
      </c>
      <c r="C1572" s="12">
        <v>3040.47</v>
      </c>
      <c r="D1572" s="11"/>
      <c r="E1572" s="11"/>
      <c r="F1572" s="11"/>
    </row>
    <row r="1573" ht="15.75" customHeight="1">
      <c r="A1573" s="13">
        <v>3637102.0</v>
      </c>
      <c r="B1573" s="13" t="s">
        <v>4018</v>
      </c>
      <c r="C1573" s="12">
        <v>63.29</v>
      </c>
      <c r="D1573" s="11"/>
      <c r="E1573" s="11"/>
      <c r="F1573" s="11"/>
    </row>
    <row r="1574" ht="15.75" customHeight="1">
      <c r="A1574" s="13">
        <v>3638500.0</v>
      </c>
      <c r="B1574" s="13" t="s">
        <v>4019</v>
      </c>
      <c r="C1574" s="12">
        <v>304.25</v>
      </c>
      <c r="D1574" s="11"/>
      <c r="E1574" s="11"/>
      <c r="F1574" s="11"/>
    </row>
    <row r="1575" ht="15.75" customHeight="1">
      <c r="A1575" s="13">
        <v>3633006.0</v>
      </c>
      <c r="B1575" s="13" t="s">
        <v>4020</v>
      </c>
      <c r="C1575" s="12">
        <v>908.0</v>
      </c>
      <c r="D1575" s="11"/>
      <c r="E1575" s="11"/>
      <c r="F1575" s="11"/>
    </row>
    <row r="1576" ht="15.75" customHeight="1">
      <c r="A1576" s="13">
        <v>3631312.0</v>
      </c>
      <c r="B1576" s="13" t="s">
        <v>4021</v>
      </c>
      <c r="C1576" s="12">
        <v>1425.4</v>
      </c>
      <c r="D1576" s="11"/>
      <c r="E1576" s="11"/>
      <c r="F1576" s="11"/>
    </row>
    <row r="1577" ht="15.75" customHeight="1">
      <c r="A1577" s="13">
        <v>3321312.0</v>
      </c>
      <c r="B1577" s="13" t="s">
        <v>4022</v>
      </c>
      <c r="C1577" s="12">
        <v>626.9</v>
      </c>
      <c r="D1577" s="11"/>
      <c r="E1577" s="11"/>
      <c r="F1577" s="11"/>
    </row>
    <row r="1578" ht="15.75" customHeight="1">
      <c r="A1578" s="13">
        <v>3321304.0</v>
      </c>
      <c r="B1578" s="13" t="s">
        <v>4023</v>
      </c>
      <c r="C1578" s="12">
        <v>435.25</v>
      </c>
      <c r="D1578" s="11"/>
      <c r="E1578" s="11"/>
      <c r="F1578" s="11"/>
    </row>
    <row r="1579" ht="15.75" customHeight="1">
      <c r="A1579" s="13">
        <v>3636012.0</v>
      </c>
      <c r="B1579" s="13" t="s">
        <v>4024</v>
      </c>
      <c r="C1579" s="12">
        <v>1925.81</v>
      </c>
      <c r="D1579" s="11"/>
      <c r="E1579" s="11"/>
      <c r="F1579" s="11"/>
    </row>
    <row r="1580" ht="15.75" customHeight="1">
      <c r="A1580" s="13">
        <v>3631010.0</v>
      </c>
      <c r="B1580" s="13" t="s">
        <v>4025</v>
      </c>
      <c r="C1580" s="12">
        <v>1006.84</v>
      </c>
      <c r="D1580" s="11"/>
      <c r="E1580" s="11"/>
      <c r="F1580" s="11"/>
    </row>
    <row r="1581" ht="15.75" customHeight="1">
      <c r="A1581" s="13">
        <v>3631006.0</v>
      </c>
      <c r="B1581" s="13" t="s">
        <v>4026</v>
      </c>
      <c r="C1581" s="12">
        <v>667.18</v>
      </c>
      <c r="D1581" s="11"/>
      <c r="E1581" s="11"/>
      <c r="F1581" s="11"/>
    </row>
    <row r="1582" ht="15.75" customHeight="1">
      <c r="A1582" s="13">
        <v>3631300.0</v>
      </c>
      <c r="B1582" s="13" t="s">
        <v>4027</v>
      </c>
      <c r="C1582" s="12">
        <v>1304.75</v>
      </c>
      <c r="D1582" s="11"/>
      <c r="E1582" s="11"/>
      <c r="F1582" s="11"/>
    </row>
    <row r="1583" ht="15.75" customHeight="1">
      <c r="A1583" s="13">
        <v>3631306.0</v>
      </c>
      <c r="B1583" s="13" t="s">
        <v>4028</v>
      </c>
      <c r="C1583" s="12">
        <v>134.05</v>
      </c>
      <c r="D1583" s="11"/>
      <c r="E1583" s="11"/>
      <c r="F1583" s="11"/>
    </row>
    <row r="1584" ht="15.75" customHeight="1">
      <c r="A1584" s="13">
        <v>3631400.0</v>
      </c>
      <c r="B1584" s="13" t="s">
        <v>4029</v>
      </c>
      <c r="C1584" s="12">
        <v>995.6</v>
      </c>
      <c r="D1584" s="11"/>
      <c r="E1584" s="11"/>
      <c r="F1584" s="11"/>
    </row>
    <row r="1585" ht="15.75" customHeight="1">
      <c r="A1585" s="13">
        <v>3631410.0</v>
      </c>
      <c r="B1585" s="13" t="s">
        <v>4030</v>
      </c>
      <c r="C1585" s="12">
        <v>845.56</v>
      </c>
      <c r="D1585" s="11"/>
      <c r="E1585" s="11"/>
      <c r="F1585" s="11"/>
    </row>
    <row r="1586" ht="15.75" customHeight="1">
      <c r="A1586" s="13">
        <v>3631226.0</v>
      </c>
      <c r="B1586" s="13" t="s">
        <v>4031</v>
      </c>
      <c r="C1586" s="12">
        <v>133.41</v>
      </c>
      <c r="D1586" s="11"/>
      <c r="E1586" s="11"/>
      <c r="F1586" s="11"/>
    </row>
    <row r="1587" ht="15.75" customHeight="1">
      <c r="A1587" s="13">
        <v>3631225.0</v>
      </c>
      <c r="B1587" s="13" t="s">
        <v>4032</v>
      </c>
      <c r="C1587" s="12">
        <v>133.41</v>
      </c>
      <c r="D1587" s="11"/>
      <c r="E1587" s="11"/>
      <c r="F1587" s="11"/>
    </row>
    <row r="1588" ht="15.75" customHeight="1">
      <c r="A1588" s="13">
        <v>3631267.0</v>
      </c>
      <c r="B1588" s="13" t="s">
        <v>4033</v>
      </c>
      <c r="C1588" s="12">
        <v>133.41</v>
      </c>
      <c r="D1588" s="11"/>
      <c r="E1588" s="11"/>
      <c r="F1588" s="11"/>
    </row>
    <row r="1589" ht="15.75" customHeight="1">
      <c r="A1589" s="13">
        <v>3631262.0</v>
      </c>
      <c r="B1589" s="13" t="s">
        <v>4034</v>
      </c>
      <c r="C1589" s="12">
        <v>133.41</v>
      </c>
      <c r="D1589" s="11"/>
      <c r="E1589" s="11"/>
      <c r="F1589" s="11"/>
    </row>
    <row r="1590" ht="15.75" customHeight="1">
      <c r="A1590" s="13">
        <v>3631276.0</v>
      </c>
      <c r="B1590" s="13" t="s">
        <v>4035</v>
      </c>
      <c r="C1590" s="12">
        <v>133.41</v>
      </c>
      <c r="D1590" s="11"/>
      <c r="E1590" s="11"/>
      <c r="F1590" s="11"/>
    </row>
    <row r="1591" ht="15.75" customHeight="1">
      <c r="A1591" s="13">
        <v>3631277.0</v>
      </c>
      <c r="B1591" s="13" t="s">
        <v>4036</v>
      </c>
      <c r="C1591" s="12">
        <v>133.41</v>
      </c>
      <c r="D1591" s="11"/>
      <c r="E1591" s="11"/>
      <c r="F1591" s="11"/>
    </row>
    <row r="1592" ht="15.75" customHeight="1">
      <c r="A1592" s="13">
        <v>3631278.0</v>
      </c>
      <c r="B1592" s="13" t="s">
        <v>4037</v>
      </c>
      <c r="C1592" s="12">
        <v>133.41</v>
      </c>
      <c r="D1592" s="11"/>
      <c r="E1592" s="11"/>
      <c r="F1592" s="11"/>
    </row>
    <row r="1593" ht="15.75" customHeight="1">
      <c r="A1593" s="13">
        <v>3631283.0</v>
      </c>
      <c r="B1593" s="13" t="s">
        <v>4038</v>
      </c>
      <c r="C1593" s="12">
        <v>133.41</v>
      </c>
      <c r="D1593" s="11"/>
      <c r="E1593" s="11"/>
      <c r="F1593" s="11"/>
    </row>
    <row r="1594" ht="15.75" customHeight="1">
      <c r="A1594" s="13">
        <v>3631284.0</v>
      </c>
      <c r="B1594" s="13" t="s">
        <v>4039</v>
      </c>
      <c r="C1594" s="12">
        <v>133.41</v>
      </c>
      <c r="D1594" s="11"/>
      <c r="E1594" s="11"/>
      <c r="F1594" s="11"/>
    </row>
    <row r="1595" ht="15.75" customHeight="1">
      <c r="A1595" s="13">
        <v>3631229.0</v>
      </c>
      <c r="B1595" s="13" t="s">
        <v>4040</v>
      </c>
      <c r="C1595" s="12">
        <v>133.41</v>
      </c>
      <c r="D1595" s="11"/>
      <c r="E1595" s="11"/>
      <c r="F1595" s="11"/>
    </row>
    <row r="1596" ht="15.75" customHeight="1">
      <c r="A1596" s="13">
        <v>3631223.0</v>
      </c>
      <c r="B1596" s="13" t="s">
        <v>4041</v>
      </c>
      <c r="C1596" s="12">
        <v>133.41</v>
      </c>
      <c r="D1596" s="11"/>
      <c r="E1596" s="11"/>
      <c r="F1596" s="11"/>
    </row>
    <row r="1597" ht="15.75" customHeight="1">
      <c r="A1597" s="13">
        <v>3631263.0</v>
      </c>
      <c r="B1597" s="13" t="s">
        <v>4042</v>
      </c>
      <c r="C1597" s="12">
        <v>133.41</v>
      </c>
      <c r="D1597" s="11"/>
      <c r="E1597" s="11"/>
      <c r="F1597" s="11"/>
    </row>
    <row r="1598" ht="15.75" customHeight="1">
      <c r="A1598" s="13">
        <v>3321928.0</v>
      </c>
      <c r="B1598" s="13" t="s">
        <v>4043</v>
      </c>
      <c r="C1598" s="12">
        <v>4040.73</v>
      </c>
      <c r="D1598" s="11"/>
      <c r="E1598" s="11"/>
      <c r="F1598" s="11"/>
    </row>
    <row r="1599" ht="15.75" customHeight="1">
      <c r="A1599" s="13">
        <v>3321930.0</v>
      </c>
      <c r="B1599" s="13" t="s">
        <v>4044</v>
      </c>
      <c r="C1599" s="12">
        <v>4040.73</v>
      </c>
      <c r="D1599" s="11"/>
      <c r="E1599" s="11"/>
      <c r="F1599" s="11"/>
    </row>
    <row r="1600" ht="15.75" customHeight="1">
      <c r="A1600" s="13">
        <v>3321825.0</v>
      </c>
      <c r="B1600" s="13" t="s">
        <v>4045</v>
      </c>
      <c r="C1600" s="12">
        <v>1806.08</v>
      </c>
      <c r="D1600" s="11"/>
      <c r="E1600" s="11"/>
      <c r="F1600" s="11"/>
    </row>
    <row r="1601" ht="15.75" customHeight="1">
      <c r="A1601" s="13">
        <v>3321929.0</v>
      </c>
      <c r="B1601" s="13" t="s">
        <v>4046</v>
      </c>
      <c r="C1601" s="12">
        <v>1928.53</v>
      </c>
      <c r="D1601" s="11"/>
      <c r="E1601" s="11"/>
      <c r="F1601" s="11"/>
    </row>
    <row r="1602" ht="15.75" customHeight="1">
      <c r="A1602" s="13">
        <v>3321967.0</v>
      </c>
      <c r="B1602" s="13" t="s">
        <v>4047</v>
      </c>
      <c r="C1602" s="12">
        <v>1928.53</v>
      </c>
      <c r="D1602" s="11"/>
      <c r="E1602" s="11"/>
      <c r="F1602" s="11"/>
    </row>
    <row r="1603" ht="15.75" customHeight="1">
      <c r="A1603" s="13">
        <v>3321963.0</v>
      </c>
      <c r="B1603" s="13" t="s">
        <v>4048</v>
      </c>
      <c r="C1603" s="12">
        <v>1928.53</v>
      </c>
      <c r="D1603" s="11"/>
      <c r="E1603" s="11"/>
      <c r="F1603" s="11"/>
    </row>
    <row r="1604" ht="15.75" customHeight="1">
      <c r="A1604" s="13">
        <v>3321850.0</v>
      </c>
      <c r="B1604" s="13" t="s">
        <v>4049</v>
      </c>
      <c r="C1604" s="12">
        <v>3489.72</v>
      </c>
      <c r="D1604" s="11"/>
      <c r="E1604" s="11"/>
      <c r="F1604" s="11"/>
    </row>
    <row r="1605" ht="15.75" customHeight="1">
      <c r="A1605" s="13">
        <v>3321832.0</v>
      </c>
      <c r="B1605" s="13" t="s">
        <v>4050</v>
      </c>
      <c r="C1605" s="12">
        <v>3857.06</v>
      </c>
      <c r="D1605" s="11"/>
      <c r="E1605" s="11"/>
      <c r="F1605" s="11"/>
    </row>
    <row r="1606" ht="15.75" customHeight="1">
      <c r="A1606" s="13">
        <v>3639445.0</v>
      </c>
      <c r="B1606" s="13" t="s">
        <v>4051</v>
      </c>
      <c r="C1606" s="12">
        <v>589.42</v>
      </c>
      <c r="D1606" s="11"/>
      <c r="E1606" s="11"/>
      <c r="F1606" s="11"/>
    </row>
    <row r="1607" ht="15.75" customHeight="1">
      <c r="A1607" s="13">
        <v>3639417.0</v>
      </c>
      <c r="B1607" s="13" t="s">
        <v>4052</v>
      </c>
      <c r="C1607" s="12">
        <v>988.49</v>
      </c>
      <c r="D1607" s="11"/>
      <c r="E1607" s="11"/>
      <c r="F1607" s="11"/>
    </row>
    <row r="1608" ht="15.75" customHeight="1">
      <c r="A1608" s="13">
        <v>3639437.0</v>
      </c>
      <c r="B1608" s="13" t="s">
        <v>4053</v>
      </c>
      <c r="C1608" s="12">
        <v>492.12</v>
      </c>
      <c r="D1608" s="11"/>
      <c r="E1608" s="11"/>
      <c r="F1608" s="11"/>
    </row>
    <row r="1609" ht="15.75" customHeight="1">
      <c r="A1609" s="13">
        <v>3634143.0</v>
      </c>
      <c r="B1609" s="13" t="s">
        <v>4054</v>
      </c>
      <c r="C1609" s="12">
        <v>943.26</v>
      </c>
      <c r="D1609" s="11"/>
      <c r="E1609" s="11"/>
      <c r="F1609" s="11"/>
    </row>
    <row r="1610" ht="15.75" customHeight="1">
      <c r="A1610" s="13">
        <v>3634145.0</v>
      </c>
      <c r="B1610" s="13" t="s">
        <v>4055</v>
      </c>
      <c r="C1610" s="12">
        <v>1798.16</v>
      </c>
      <c r="D1610" s="11"/>
      <c r="E1610" s="11"/>
      <c r="F1610" s="11"/>
    </row>
    <row r="1611" ht="15.75" customHeight="1">
      <c r="A1611" s="13">
        <v>3634144.0</v>
      </c>
      <c r="B1611" s="13" t="s">
        <v>4056</v>
      </c>
      <c r="C1611" s="12">
        <v>881.41</v>
      </c>
      <c r="D1611" s="11"/>
      <c r="E1611" s="11"/>
      <c r="F1611" s="11"/>
    </row>
    <row r="1612" ht="15.75" customHeight="1">
      <c r="A1612" s="13">
        <v>3634116.0</v>
      </c>
      <c r="B1612" s="13" t="s">
        <v>4057</v>
      </c>
      <c r="C1612" s="12">
        <v>1621.44</v>
      </c>
      <c r="D1612" s="11"/>
      <c r="E1612" s="11"/>
      <c r="F1612" s="11"/>
    </row>
    <row r="1613" ht="15.75" customHeight="1">
      <c r="A1613" s="13">
        <v>3639446.0</v>
      </c>
      <c r="B1613" s="13" t="s">
        <v>4058</v>
      </c>
      <c r="C1613" s="12">
        <v>468.31</v>
      </c>
      <c r="D1613" s="11"/>
      <c r="E1613" s="11"/>
      <c r="F1613" s="11"/>
    </row>
    <row r="1614" ht="15.75" customHeight="1">
      <c r="A1614" s="13">
        <v>3639436.0</v>
      </c>
      <c r="B1614" s="13" t="s">
        <v>4059</v>
      </c>
      <c r="C1614" s="12">
        <v>497.03</v>
      </c>
      <c r="D1614" s="11"/>
      <c r="E1614" s="11"/>
      <c r="F1614" s="11"/>
    </row>
    <row r="1615" ht="15.75" customHeight="1">
      <c r="A1615" s="13">
        <v>3639448.0</v>
      </c>
      <c r="B1615" s="13" t="s">
        <v>4060</v>
      </c>
      <c r="C1615" s="12">
        <v>393.91</v>
      </c>
      <c r="D1615" s="11"/>
      <c r="E1615" s="11"/>
      <c r="F1615" s="11"/>
    </row>
    <row r="1616" ht="15.75" customHeight="1">
      <c r="A1616" s="13">
        <v>3639414.0</v>
      </c>
      <c r="B1616" s="13" t="s">
        <v>4061</v>
      </c>
      <c r="C1616" s="12">
        <v>497.03</v>
      </c>
      <c r="D1616" s="11"/>
      <c r="E1616" s="11"/>
      <c r="F1616" s="11"/>
    </row>
    <row r="1617" ht="15.75" customHeight="1">
      <c r="A1617" s="13">
        <v>3639425.0</v>
      </c>
      <c r="B1617" s="13" t="s">
        <v>4062</v>
      </c>
      <c r="C1617" s="12">
        <v>821.76</v>
      </c>
      <c r="D1617" s="11"/>
      <c r="E1617" s="11"/>
      <c r="F1617" s="11"/>
    </row>
    <row r="1618" ht="15.75" customHeight="1">
      <c r="A1618" s="13">
        <v>3639439.0</v>
      </c>
      <c r="B1618" s="13" t="s">
        <v>4063</v>
      </c>
      <c r="C1618" s="12">
        <v>516.92</v>
      </c>
      <c r="D1618" s="11"/>
      <c r="E1618" s="11"/>
      <c r="F1618" s="11"/>
    </row>
    <row r="1619" ht="15.75" customHeight="1">
      <c r="A1619" s="13">
        <v>3638400.0</v>
      </c>
      <c r="B1619" s="13" t="s">
        <v>4064</v>
      </c>
      <c r="C1619" s="12">
        <v>3129.44</v>
      </c>
      <c r="D1619" s="11"/>
      <c r="E1619" s="11"/>
      <c r="F1619" s="11"/>
    </row>
    <row r="1620" ht="15.75" customHeight="1">
      <c r="A1620" s="13">
        <v>3630850.0</v>
      </c>
      <c r="B1620" s="13" t="s">
        <v>4065</v>
      </c>
      <c r="C1620" s="12">
        <v>799.93</v>
      </c>
      <c r="D1620" s="11"/>
      <c r="E1620" s="11"/>
      <c r="F1620" s="11"/>
    </row>
    <row r="1621" ht="15.75" customHeight="1">
      <c r="A1621" s="13">
        <v>3630849.0</v>
      </c>
      <c r="B1621" s="13" t="s">
        <v>4066</v>
      </c>
      <c r="C1621" s="12">
        <v>799.93</v>
      </c>
      <c r="D1621" s="11"/>
      <c r="E1621" s="11"/>
      <c r="F1621" s="11"/>
    </row>
    <row r="1622" ht="15.75" customHeight="1">
      <c r="A1622" s="9" t="s">
        <v>4067</v>
      </c>
      <c r="C1622" s="12"/>
      <c r="D1622" s="11"/>
      <c r="E1622" s="11"/>
      <c r="F1622" s="11"/>
    </row>
    <row r="1623" ht="15.75" customHeight="1">
      <c r="A1623" s="13">
        <v>3391905.0</v>
      </c>
      <c r="B1623" s="13" t="s">
        <v>4068</v>
      </c>
      <c r="C1623" s="12">
        <v>1015.27</v>
      </c>
      <c r="D1623" s="11"/>
      <c r="E1623" s="11"/>
      <c r="F1623" s="11"/>
    </row>
    <row r="1624" ht="15.75" customHeight="1">
      <c r="A1624" s="13">
        <v>3391810.0</v>
      </c>
      <c r="B1624" s="13" t="s">
        <v>4069</v>
      </c>
      <c r="C1624" s="12">
        <v>582.31</v>
      </c>
      <c r="D1624" s="11"/>
      <c r="E1624" s="11"/>
      <c r="F1624" s="11"/>
    </row>
    <row r="1625" ht="15.75" customHeight="1">
      <c r="A1625" s="13">
        <v>3391700.0</v>
      </c>
      <c r="B1625" s="13" t="s">
        <v>4070</v>
      </c>
      <c r="C1625" s="12">
        <v>40.21</v>
      </c>
      <c r="D1625" s="11"/>
      <c r="E1625" s="11"/>
      <c r="F1625" s="11"/>
    </row>
    <row r="1626" ht="15.75" customHeight="1">
      <c r="A1626" s="13">
        <v>3391904.0</v>
      </c>
      <c r="B1626" s="13" t="s">
        <v>4071</v>
      </c>
      <c r="C1626" s="12">
        <v>596.6</v>
      </c>
      <c r="D1626" s="11"/>
      <c r="E1626" s="11"/>
      <c r="F1626" s="11"/>
    </row>
    <row r="1627" ht="15.75" customHeight="1">
      <c r="A1627" s="13">
        <v>3391400.0</v>
      </c>
      <c r="B1627" s="13" t="s">
        <v>4072</v>
      </c>
      <c r="C1627" s="12">
        <v>33.69</v>
      </c>
      <c r="D1627" s="11"/>
      <c r="E1627" s="11"/>
      <c r="F1627" s="11"/>
    </row>
    <row r="1628" ht="15.75" customHeight="1">
      <c r="A1628" s="13">
        <v>3391800.0</v>
      </c>
      <c r="B1628" s="13" t="s">
        <v>4073</v>
      </c>
      <c r="C1628" s="12">
        <v>440.23</v>
      </c>
      <c r="D1628" s="11"/>
      <c r="E1628" s="11"/>
      <c r="F1628" s="11"/>
    </row>
    <row r="1629" ht="15.75" customHeight="1">
      <c r="A1629" s="13">
        <v>3391500.0</v>
      </c>
      <c r="B1629" s="13" t="s">
        <v>4074</v>
      </c>
      <c r="C1629" s="12">
        <v>48.92</v>
      </c>
      <c r="D1629" s="11"/>
      <c r="E1629" s="11"/>
      <c r="F1629" s="11"/>
    </row>
    <row r="1630" ht="15.75" customHeight="1">
      <c r="A1630" s="13">
        <v>3391900.0</v>
      </c>
      <c r="B1630" s="13" t="s">
        <v>4075</v>
      </c>
      <c r="C1630" s="12">
        <v>730.6</v>
      </c>
      <c r="D1630" s="11"/>
      <c r="E1630" s="11"/>
      <c r="F1630" s="11"/>
    </row>
    <row r="1631" ht="15.75" customHeight="1">
      <c r="A1631" s="13">
        <v>3392205.0</v>
      </c>
      <c r="B1631" s="13" t="s">
        <v>4076</v>
      </c>
      <c r="C1631" s="12">
        <v>62.32</v>
      </c>
      <c r="D1631" s="11"/>
      <c r="E1631" s="11"/>
      <c r="F1631" s="11"/>
    </row>
    <row r="1632" ht="15.75" customHeight="1">
      <c r="A1632" s="13">
        <v>3392206.0</v>
      </c>
      <c r="B1632" s="13" t="s">
        <v>4077</v>
      </c>
      <c r="C1632" s="12">
        <v>113.41</v>
      </c>
      <c r="D1632" s="11"/>
      <c r="E1632" s="11"/>
      <c r="F1632" s="11"/>
    </row>
    <row r="1633" ht="15.75" customHeight="1">
      <c r="A1633" s="13">
        <v>3392124.0</v>
      </c>
      <c r="B1633" s="13" t="s">
        <v>4078</v>
      </c>
      <c r="C1633" s="12">
        <v>1320.86</v>
      </c>
      <c r="D1633" s="11"/>
      <c r="E1633" s="11"/>
      <c r="F1633" s="11"/>
    </row>
    <row r="1634" ht="15.75" customHeight="1">
      <c r="A1634" s="13">
        <v>3392163.0</v>
      </c>
      <c r="B1634" s="13" t="s">
        <v>4079</v>
      </c>
      <c r="C1634" s="12">
        <v>1512.81</v>
      </c>
      <c r="D1634" s="11"/>
      <c r="E1634" s="11"/>
      <c r="F1634" s="11"/>
    </row>
    <row r="1635" ht="15.75" customHeight="1">
      <c r="A1635" s="13">
        <v>3392004.0</v>
      </c>
      <c r="B1635" s="13" t="s">
        <v>4080</v>
      </c>
      <c r="C1635" s="12">
        <v>90.74</v>
      </c>
      <c r="D1635" s="11"/>
      <c r="E1635" s="11"/>
      <c r="F1635" s="11"/>
    </row>
    <row r="1636" ht="15.75" customHeight="1">
      <c r="A1636" s="13">
        <v>3392003.0</v>
      </c>
      <c r="B1636" s="13" t="s">
        <v>4081</v>
      </c>
      <c r="C1636" s="12">
        <v>51.34</v>
      </c>
      <c r="D1636" s="11"/>
      <c r="E1636" s="11"/>
      <c r="F1636" s="11"/>
    </row>
    <row r="1637" ht="15.75" customHeight="1">
      <c r="A1637" s="13">
        <v>3392002.0</v>
      </c>
      <c r="B1637" s="13" t="s">
        <v>4082</v>
      </c>
      <c r="C1637" s="12">
        <v>105.73</v>
      </c>
      <c r="D1637" s="11"/>
      <c r="E1637" s="11"/>
      <c r="F1637" s="11"/>
    </row>
    <row r="1638" ht="15.75" customHeight="1">
      <c r="A1638" s="13">
        <v>3395004.0</v>
      </c>
      <c r="B1638" s="13" t="s">
        <v>4083</v>
      </c>
      <c r="C1638" s="12">
        <v>1062.67</v>
      </c>
      <c r="D1638" s="11"/>
      <c r="E1638" s="11"/>
      <c r="F1638" s="11"/>
    </row>
    <row r="1639" ht="15.75" customHeight="1">
      <c r="A1639" s="13">
        <v>3395001.0</v>
      </c>
      <c r="B1639" s="13" t="s">
        <v>4084</v>
      </c>
      <c r="C1639" s="12">
        <v>1519.97</v>
      </c>
      <c r="D1639" s="11"/>
      <c r="E1639" s="11"/>
      <c r="F1639" s="11"/>
    </row>
    <row r="1640" ht="15.75" customHeight="1">
      <c r="A1640" s="13">
        <v>3392500.0</v>
      </c>
      <c r="B1640" s="13" t="s">
        <v>4085</v>
      </c>
      <c r="C1640" s="12">
        <v>93.71</v>
      </c>
      <c r="D1640" s="11"/>
      <c r="E1640" s="11"/>
      <c r="F1640" s="11"/>
    </row>
    <row r="1641" ht="15.75" customHeight="1">
      <c r="A1641" s="13">
        <v>3392600.0</v>
      </c>
      <c r="B1641" s="13" t="s">
        <v>4086</v>
      </c>
      <c r="C1641" s="12">
        <v>69.29</v>
      </c>
      <c r="D1641" s="11"/>
      <c r="E1641" s="11"/>
      <c r="F1641" s="11"/>
    </row>
    <row r="1642" ht="15.75" customHeight="1">
      <c r="A1642" s="13">
        <v>3393103.0</v>
      </c>
      <c r="B1642" s="13" t="s">
        <v>4087</v>
      </c>
      <c r="C1642" s="12">
        <v>621.15</v>
      </c>
      <c r="D1642" s="11"/>
      <c r="E1642" s="11"/>
      <c r="F1642" s="11"/>
    </row>
    <row r="1643" ht="15.75" customHeight="1">
      <c r="A1643" s="13">
        <v>3392631.0</v>
      </c>
      <c r="B1643" s="13" t="s">
        <v>4088</v>
      </c>
      <c r="C1643" s="12">
        <v>5517.49</v>
      </c>
      <c r="D1643" s="11"/>
      <c r="E1643" s="11"/>
      <c r="F1643" s="11"/>
    </row>
    <row r="1644" ht="15.75" customHeight="1">
      <c r="A1644" s="13">
        <v>3392605.0</v>
      </c>
      <c r="B1644" s="13" t="s">
        <v>4089</v>
      </c>
      <c r="C1644" s="12">
        <v>704.41</v>
      </c>
      <c r="D1644" s="11"/>
      <c r="E1644" s="11"/>
      <c r="F1644" s="11"/>
    </row>
    <row r="1645" ht="15.75" customHeight="1">
      <c r="A1645" s="13">
        <v>3392630.0</v>
      </c>
      <c r="B1645" s="13" t="s">
        <v>4090</v>
      </c>
      <c r="C1645" s="12">
        <v>462.31</v>
      </c>
      <c r="D1645" s="11"/>
      <c r="E1645" s="11"/>
      <c r="F1645" s="11"/>
    </row>
    <row r="1646" ht="15.75" customHeight="1">
      <c r="A1646" s="13">
        <v>3392610.0</v>
      </c>
      <c r="B1646" s="13" t="s">
        <v>4091</v>
      </c>
      <c r="C1646" s="12">
        <v>287.39</v>
      </c>
      <c r="D1646" s="11"/>
      <c r="E1646" s="11"/>
      <c r="F1646" s="11"/>
    </row>
    <row r="1647" ht="15.75" customHeight="1">
      <c r="A1647" s="13">
        <v>3392620.0</v>
      </c>
      <c r="B1647" s="13" t="s">
        <v>4092</v>
      </c>
      <c r="C1647" s="12">
        <v>396.76</v>
      </c>
      <c r="D1647" s="11"/>
      <c r="E1647" s="11"/>
      <c r="F1647" s="11"/>
    </row>
    <row r="1648" ht="15.75" customHeight="1">
      <c r="A1648" s="13">
        <v>3392621.0</v>
      </c>
      <c r="B1648" s="13" t="s">
        <v>4093</v>
      </c>
      <c r="C1648" s="12">
        <v>837.53</v>
      </c>
      <c r="D1648" s="11"/>
      <c r="E1648" s="11"/>
      <c r="F1648" s="11"/>
    </row>
    <row r="1649" ht="15.75" customHeight="1">
      <c r="A1649" s="13">
        <v>3392640.0</v>
      </c>
      <c r="B1649" s="13" t="s">
        <v>4094</v>
      </c>
      <c r="C1649" s="12">
        <v>581.57</v>
      </c>
      <c r="D1649" s="11"/>
      <c r="E1649" s="11"/>
      <c r="F1649" s="11"/>
    </row>
    <row r="1650" ht="15.75" customHeight="1">
      <c r="A1650" s="13">
        <v>3393000.0</v>
      </c>
      <c r="B1650" s="13" t="s">
        <v>4095</v>
      </c>
      <c r="C1650" s="12">
        <v>7016.45</v>
      </c>
      <c r="D1650" s="11"/>
      <c r="E1650" s="11"/>
      <c r="F1650" s="11"/>
    </row>
    <row r="1651" ht="15.75" customHeight="1">
      <c r="A1651" s="13">
        <v>3390510.0</v>
      </c>
      <c r="B1651" s="13" t="s">
        <v>4096</v>
      </c>
      <c r="C1651" s="12">
        <v>14252.24</v>
      </c>
      <c r="D1651" s="11"/>
      <c r="E1651" s="11"/>
      <c r="F1651" s="11"/>
    </row>
    <row r="1652" ht="15.75" customHeight="1">
      <c r="A1652" s="13">
        <v>3390502.0</v>
      </c>
      <c r="B1652" s="13" t="s">
        <v>4097</v>
      </c>
      <c r="C1652" s="12">
        <v>3708.46</v>
      </c>
      <c r="D1652" s="11"/>
      <c r="E1652" s="11"/>
      <c r="F1652" s="11"/>
    </row>
    <row r="1653" ht="15.75" customHeight="1">
      <c r="A1653" s="9" t="s">
        <v>4098</v>
      </c>
      <c r="C1653" s="12"/>
      <c r="D1653" s="11"/>
      <c r="E1653" s="11"/>
      <c r="F1653" s="11"/>
    </row>
    <row r="1654" ht="15.75" customHeight="1">
      <c r="A1654" s="13">
        <v>3181402.0</v>
      </c>
      <c r="B1654" s="13" t="s">
        <v>4099</v>
      </c>
      <c r="C1654" s="12">
        <v>534.12</v>
      </c>
      <c r="D1654" s="11"/>
      <c r="E1654" s="11"/>
      <c r="F1654" s="11"/>
    </row>
    <row r="1655" ht="15.75" customHeight="1">
      <c r="A1655" s="13">
        <v>3182200.0</v>
      </c>
      <c r="B1655" s="13" t="s">
        <v>4100</v>
      </c>
      <c r="C1655" s="12">
        <v>1040.92</v>
      </c>
      <c r="D1655" s="11"/>
      <c r="E1655" s="11"/>
      <c r="F1655" s="11"/>
    </row>
    <row r="1656" ht="15.75" customHeight="1">
      <c r="A1656" s="13">
        <v>3182300.0</v>
      </c>
      <c r="B1656" s="13" t="s">
        <v>4101</v>
      </c>
      <c r="C1656" s="12">
        <v>3085.24</v>
      </c>
      <c r="D1656" s="11"/>
      <c r="E1656" s="11"/>
      <c r="F1656" s="11"/>
    </row>
    <row r="1657" ht="15.75" customHeight="1">
      <c r="A1657" s="13">
        <v>3182500.0</v>
      </c>
      <c r="B1657" s="13" t="s">
        <v>4102</v>
      </c>
      <c r="C1657" s="12">
        <v>2726.15</v>
      </c>
      <c r="D1657" s="11"/>
      <c r="E1657" s="11"/>
      <c r="F1657" s="11"/>
    </row>
    <row r="1658" ht="15.75" customHeight="1">
      <c r="A1658" s="13">
        <v>3181804.0</v>
      </c>
      <c r="B1658" s="13" t="s">
        <v>4103</v>
      </c>
      <c r="C1658" s="12">
        <v>1562.96</v>
      </c>
      <c r="D1658" s="11"/>
      <c r="E1658" s="11"/>
      <c r="F1658" s="11"/>
    </row>
    <row r="1659" ht="15.75" customHeight="1">
      <c r="A1659" s="13">
        <v>3181904.0</v>
      </c>
      <c r="B1659" s="13" t="s">
        <v>4104</v>
      </c>
      <c r="C1659" s="12">
        <v>1896.95</v>
      </c>
      <c r="D1659" s="11"/>
      <c r="E1659" s="11"/>
      <c r="F1659" s="11"/>
    </row>
    <row r="1660" ht="15.75" customHeight="1">
      <c r="A1660" s="13">
        <v>3181800.0</v>
      </c>
      <c r="B1660" s="13" t="s">
        <v>4105</v>
      </c>
      <c r="C1660" s="12">
        <v>1786.47</v>
      </c>
      <c r="D1660" s="11"/>
      <c r="E1660" s="11"/>
      <c r="F1660" s="11"/>
    </row>
    <row r="1661" ht="15.75" customHeight="1">
      <c r="A1661" s="13">
        <v>3181900.0</v>
      </c>
      <c r="B1661" s="13" t="s">
        <v>4106</v>
      </c>
      <c r="C1661" s="12">
        <v>2009.65</v>
      </c>
      <c r="D1661" s="11"/>
      <c r="E1661" s="11"/>
      <c r="F1661" s="11"/>
    </row>
    <row r="1662" ht="15.75" customHeight="1">
      <c r="A1662" s="13">
        <v>3181003.0</v>
      </c>
      <c r="B1662" s="13" t="s">
        <v>4107</v>
      </c>
      <c r="C1662" s="12">
        <v>540.08</v>
      </c>
      <c r="D1662" s="11"/>
      <c r="E1662" s="11"/>
      <c r="F1662" s="11"/>
    </row>
    <row r="1663" ht="15.75" customHeight="1">
      <c r="A1663" s="13">
        <v>3181100.0</v>
      </c>
      <c r="B1663" s="13" t="s">
        <v>4108</v>
      </c>
      <c r="C1663" s="12">
        <v>1684.42</v>
      </c>
      <c r="D1663" s="11"/>
      <c r="E1663" s="11"/>
      <c r="F1663" s="11"/>
    </row>
    <row r="1664" ht="15.75" customHeight="1">
      <c r="A1664" s="9" t="s">
        <v>4109</v>
      </c>
      <c r="C1664" s="12"/>
      <c r="D1664" s="11"/>
      <c r="E1664" s="11"/>
      <c r="F1664" s="11"/>
    </row>
    <row r="1665" ht="15.75" customHeight="1">
      <c r="A1665" s="13">
        <v>3405436.0</v>
      </c>
      <c r="B1665" s="13" t="s">
        <v>4110</v>
      </c>
      <c r="C1665" s="12">
        <v>7302.4</v>
      </c>
      <c r="D1665" s="11"/>
      <c r="E1665" s="11"/>
      <c r="F1665" s="11"/>
    </row>
    <row r="1666" ht="15.75" customHeight="1">
      <c r="A1666" s="13">
        <v>3400301.0</v>
      </c>
      <c r="B1666" s="13" t="s">
        <v>4111</v>
      </c>
      <c r="C1666" s="12">
        <v>1058.22</v>
      </c>
      <c r="D1666" s="11"/>
      <c r="E1666" s="11"/>
      <c r="F1666" s="11"/>
    </row>
    <row r="1667" ht="15.75" customHeight="1">
      <c r="A1667" s="13">
        <v>3400410.0</v>
      </c>
      <c r="B1667" s="13" t="s">
        <v>4112</v>
      </c>
      <c r="C1667" s="12">
        <v>2486.48</v>
      </c>
      <c r="D1667" s="11"/>
      <c r="E1667" s="11"/>
      <c r="F1667" s="11"/>
    </row>
    <row r="1668" ht="15.75" customHeight="1">
      <c r="A1668" s="13">
        <v>3400620.0</v>
      </c>
      <c r="B1668" s="13" t="s">
        <v>4113</v>
      </c>
      <c r="C1668" s="12">
        <v>14237.17</v>
      </c>
      <c r="D1668" s="11"/>
      <c r="E1668" s="11"/>
      <c r="F1668" s="11"/>
    </row>
    <row r="1669" ht="15.75" customHeight="1">
      <c r="A1669" s="13">
        <v>3405000.0</v>
      </c>
      <c r="B1669" s="13" t="s">
        <v>4114</v>
      </c>
      <c r="C1669" s="12">
        <v>1745.26</v>
      </c>
      <c r="D1669" s="11"/>
      <c r="E1669" s="11"/>
      <c r="F1669" s="11"/>
    </row>
    <row r="1670" ht="15.75" customHeight="1">
      <c r="A1670" s="13">
        <v>3400510.0</v>
      </c>
      <c r="B1670" s="13" t="s">
        <v>4115</v>
      </c>
      <c r="C1670" s="12">
        <v>13969.06</v>
      </c>
      <c r="D1670" s="11"/>
      <c r="E1670" s="11"/>
      <c r="F1670" s="11"/>
    </row>
    <row r="1671" ht="15.75" customHeight="1">
      <c r="A1671" s="13">
        <v>3400421.0</v>
      </c>
      <c r="B1671" s="13" t="s">
        <v>4116</v>
      </c>
      <c r="C1671" s="12">
        <v>11367.06</v>
      </c>
      <c r="D1671" s="11"/>
      <c r="E1671" s="11"/>
      <c r="F1671" s="11"/>
    </row>
    <row r="1672" ht="15.75" customHeight="1">
      <c r="A1672" s="13">
        <v>3400512.0</v>
      </c>
      <c r="B1672" s="13" t="s">
        <v>4117</v>
      </c>
      <c r="C1672" s="12">
        <v>751.96</v>
      </c>
      <c r="D1672" s="11"/>
      <c r="E1672" s="11"/>
      <c r="F1672" s="11"/>
    </row>
    <row r="1673" ht="15.75" customHeight="1">
      <c r="A1673" s="13">
        <v>3400115.0</v>
      </c>
      <c r="B1673" s="13" t="s">
        <v>4118</v>
      </c>
      <c r="C1673" s="12">
        <v>4871.7</v>
      </c>
      <c r="D1673" s="11"/>
      <c r="E1673" s="11"/>
      <c r="F1673" s="11"/>
    </row>
    <row r="1674" ht="15.75" customHeight="1">
      <c r="A1674" s="13">
        <v>3404100.0</v>
      </c>
      <c r="B1674" s="13" t="s">
        <v>4119</v>
      </c>
      <c r="C1674" s="12">
        <v>718.19</v>
      </c>
      <c r="D1674" s="11"/>
      <c r="E1674" s="11"/>
      <c r="F1674" s="11"/>
    </row>
    <row r="1675" ht="15.75" customHeight="1">
      <c r="A1675" s="13">
        <v>3402900.0</v>
      </c>
      <c r="B1675" s="13" t="s">
        <v>4120</v>
      </c>
      <c r="C1675" s="12">
        <v>436.05</v>
      </c>
      <c r="D1675" s="11"/>
      <c r="E1675" s="11"/>
      <c r="F1675" s="11"/>
    </row>
    <row r="1676" ht="15.75" customHeight="1">
      <c r="A1676" s="13">
        <v>3401000.0</v>
      </c>
      <c r="B1676" s="13" t="s">
        <v>4121</v>
      </c>
      <c r="C1676" s="12">
        <v>209.29</v>
      </c>
      <c r="D1676" s="11"/>
      <c r="E1676" s="11"/>
      <c r="F1676" s="11"/>
    </row>
    <row r="1677" ht="15.75" customHeight="1">
      <c r="A1677" s="13">
        <v>3401100.0</v>
      </c>
      <c r="B1677" s="13" t="s">
        <v>4122</v>
      </c>
      <c r="C1677" s="12">
        <v>247.7</v>
      </c>
      <c r="D1677" s="11"/>
      <c r="E1677" s="11"/>
      <c r="F1677" s="11"/>
    </row>
    <row r="1678" ht="15.75" customHeight="1">
      <c r="A1678" s="13">
        <v>3401236.0</v>
      </c>
      <c r="B1678" s="13" t="s">
        <v>4123</v>
      </c>
      <c r="C1678" s="12">
        <v>203.72</v>
      </c>
      <c r="D1678" s="11"/>
      <c r="E1678" s="11"/>
      <c r="F1678" s="11"/>
    </row>
    <row r="1679" ht="15.75" customHeight="1">
      <c r="A1679" s="13">
        <v>3401260.0</v>
      </c>
      <c r="B1679" s="13" t="s">
        <v>4124</v>
      </c>
      <c r="C1679" s="12">
        <v>140.16</v>
      </c>
      <c r="D1679" s="11"/>
      <c r="E1679" s="11"/>
      <c r="F1679" s="11"/>
    </row>
    <row r="1680" ht="15.75" customHeight="1">
      <c r="A1680" s="13">
        <v>3400200.0</v>
      </c>
      <c r="B1680" s="13" t="s">
        <v>4125</v>
      </c>
      <c r="C1680" s="12">
        <v>7735.25</v>
      </c>
      <c r="D1680" s="11"/>
      <c r="E1680" s="11"/>
      <c r="F1680" s="11"/>
    </row>
    <row r="1681" ht="15.75" customHeight="1">
      <c r="A1681" s="13">
        <v>3405500.0</v>
      </c>
      <c r="B1681" s="13" t="s">
        <v>4126</v>
      </c>
      <c r="C1681" s="12">
        <v>331.36</v>
      </c>
      <c r="D1681" s="11"/>
      <c r="E1681" s="11"/>
      <c r="F1681" s="11"/>
    </row>
    <row r="1682" ht="15.75" customHeight="1">
      <c r="A1682" s="13">
        <v>3405510.0</v>
      </c>
      <c r="B1682" s="13" t="s">
        <v>4127</v>
      </c>
      <c r="C1682" s="12">
        <v>8294.9</v>
      </c>
      <c r="D1682" s="11"/>
      <c r="E1682" s="11"/>
      <c r="F1682" s="11"/>
    </row>
    <row r="1683" ht="15.75" customHeight="1">
      <c r="A1683" s="13">
        <v>3402100.0</v>
      </c>
      <c r="B1683" s="13" t="s">
        <v>4128</v>
      </c>
      <c r="C1683" s="12">
        <v>564.52</v>
      </c>
      <c r="D1683" s="11"/>
      <c r="E1683" s="11"/>
      <c r="F1683" s="11"/>
    </row>
    <row r="1684" ht="15.75" customHeight="1">
      <c r="A1684" s="13">
        <v>3402200.0</v>
      </c>
      <c r="B1684" s="13" t="s">
        <v>4129</v>
      </c>
      <c r="C1684" s="12">
        <v>690.97</v>
      </c>
      <c r="D1684" s="11"/>
      <c r="E1684" s="11"/>
      <c r="F1684" s="11"/>
    </row>
    <row r="1685" ht="15.75" customHeight="1">
      <c r="A1685" s="13">
        <v>3401400.0</v>
      </c>
      <c r="B1685" s="13" t="s">
        <v>4130</v>
      </c>
      <c r="C1685" s="12">
        <v>323.06</v>
      </c>
      <c r="D1685" s="11"/>
      <c r="E1685" s="11"/>
      <c r="F1685" s="11"/>
    </row>
    <row r="1686" ht="15.75" customHeight="1">
      <c r="A1686" s="13">
        <v>3401800.0</v>
      </c>
      <c r="B1686" s="13" t="s">
        <v>4131</v>
      </c>
      <c r="C1686" s="12">
        <v>99.13</v>
      </c>
      <c r="D1686" s="11"/>
      <c r="E1686" s="11"/>
      <c r="F1686" s="11"/>
    </row>
    <row r="1687" ht="15.75" customHeight="1">
      <c r="A1687" s="13">
        <v>3401500.0</v>
      </c>
      <c r="B1687" s="13" t="s">
        <v>4132</v>
      </c>
      <c r="C1687" s="12">
        <v>520.86</v>
      </c>
      <c r="D1687" s="11"/>
      <c r="E1687" s="11"/>
      <c r="F1687" s="11"/>
    </row>
    <row r="1688" ht="15.75" customHeight="1">
      <c r="A1688" s="13">
        <v>3401310.0</v>
      </c>
      <c r="B1688" s="13" t="s">
        <v>4133</v>
      </c>
      <c r="C1688" s="12">
        <v>2491.13</v>
      </c>
      <c r="D1688" s="11"/>
      <c r="E1688" s="11"/>
      <c r="F1688" s="11"/>
    </row>
    <row r="1689" ht="15.75" customHeight="1">
      <c r="A1689" s="13">
        <v>3401900.0</v>
      </c>
      <c r="B1689" s="13" t="s">
        <v>4134</v>
      </c>
      <c r="C1689" s="12">
        <v>494.53</v>
      </c>
      <c r="D1689" s="11"/>
      <c r="E1689" s="11"/>
      <c r="F1689" s="11"/>
    </row>
    <row r="1690" ht="15.75" customHeight="1">
      <c r="A1690" s="13">
        <v>3402000.0</v>
      </c>
      <c r="B1690" s="13" t="s">
        <v>4135</v>
      </c>
      <c r="C1690" s="12">
        <v>628.86</v>
      </c>
      <c r="D1690" s="11"/>
      <c r="E1690" s="11"/>
      <c r="F1690" s="11"/>
    </row>
    <row r="1691" ht="15.75" customHeight="1">
      <c r="A1691" s="9" t="s">
        <v>4136</v>
      </c>
      <c r="C1691" s="12"/>
      <c r="D1691" s="11"/>
      <c r="E1691" s="11"/>
      <c r="F1691" s="11"/>
    </row>
    <row r="1692" ht="15.75" customHeight="1">
      <c r="A1692" s="13">
        <v>3011710.0</v>
      </c>
      <c r="B1692" s="13" t="s">
        <v>4137</v>
      </c>
      <c r="C1692" s="12">
        <v>1955.71</v>
      </c>
      <c r="D1692" s="11"/>
      <c r="E1692" s="11"/>
      <c r="F1692" s="11"/>
    </row>
    <row r="1693" ht="15.75" customHeight="1">
      <c r="A1693" s="13">
        <v>3012600.0</v>
      </c>
      <c r="B1693" s="13" t="s">
        <v>4138</v>
      </c>
      <c r="C1693" s="12">
        <v>13233.65</v>
      </c>
      <c r="D1693" s="11"/>
      <c r="E1693" s="11"/>
      <c r="F1693" s="11"/>
    </row>
    <row r="1694" ht="15.75" customHeight="1">
      <c r="A1694" s="13">
        <v>3012001.0</v>
      </c>
      <c r="B1694" s="13" t="s">
        <v>4139</v>
      </c>
      <c r="C1694" s="12">
        <v>3536.08</v>
      </c>
      <c r="D1694" s="11"/>
      <c r="E1694" s="11"/>
      <c r="F1694" s="11"/>
    </row>
    <row r="1695" ht="15.75" customHeight="1">
      <c r="A1695" s="13">
        <v>3012610.0</v>
      </c>
      <c r="B1695" s="13" t="s">
        <v>4140</v>
      </c>
      <c r="C1695" s="12">
        <v>3615.1</v>
      </c>
      <c r="D1695" s="11"/>
      <c r="E1695" s="11"/>
      <c r="F1695" s="11"/>
    </row>
    <row r="1696" ht="15.75" customHeight="1">
      <c r="A1696" s="13">
        <v>3011810.0</v>
      </c>
      <c r="B1696" s="13" t="s">
        <v>4141</v>
      </c>
      <c r="C1696" s="12">
        <v>7072.17</v>
      </c>
      <c r="D1696" s="11"/>
      <c r="E1696" s="11"/>
      <c r="F1696" s="11"/>
    </row>
    <row r="1697" ht="15.75" customHeight="1">
      <c r="A1697" s="13">
        <v>3011845.0</v>
      </c>
      <c r="B1697" s="13" t="s">
        <v>4142</v>
      </c>
      <c r="C1697" s="12">
        <v>11339.18</v>
      </c>
      <c r="D1697" s="11"/>
      <c r="E1697" s="11"/>
      <c r="F1697" s="11"/>
    </row>
    <row r="1698" ht="15.75" customHeight="1">
      <c r="A1698" s="13">
        <v>3012210.0</v>
      </c>
      <c r="B1698" s="13" t="s">
        <v>4143</v>
      </c>
      <c r="C1698" s="12">
        <v>1896.45</v>
      </c>
      <c r="D1698" s="11"/>
      <c r="E1698" s="11"/>
      <c r="F1698" s="11"/>
    </row>
    <row r="1699" ht="15.75" customHeight="1">
      <c r="A1699" s="13">
        <v>3012311.0</v>
      </c>
      <c r="B1699" s="13" t="s">
        <v>4144</v>
      </c>
      <c r="C1699" s="12">
        <v>2054.48</v>
      </c>
      <c r="D1699" s="11"/>
      <c r="E1699" s="11"/>
      <c r="F1699" s="11"/>
    </row>
    <row r="1700" ht="15.75" customHeight="1">
      <c r="A1700" s="13">
        <v>3012310.0</v>
      </c>
      <c r="B1700" s="13" t="s">
        <v>4145</v>
      </c>
      <c r="C1700" s="12">
        <v>4326.27</v>
      </c>
      <c r="D1700" s="11"/>
      <c r="E1700" s="11"/>
      <c r="F1700" s="11"/>
    </row>
    <row r="1701" ht="15.75" customHeight="1">
      <c r="A1701" s="13">
        <v>3011910.0</v>
      </c>
      <c r="B1701" s="13" t="s">
        <v>4146</v>
      </c>
      <c r="C1701" s="12">
        <v>3463.64</v>
      </c>
      <c r="D1701" s="11"/>
      <c r="E1701" s="11"/>
      <c r="F1701" s="11"/>
    </row>
    <row r="1702" ht="15.75" customHeight="1">
      <c r="A1702" s="13">
        <v>3013350.0</v>
      </c>
      <c r="B1702" s="13" t="s">
        <v>4147</v>
      </c>
      <c r="C1702" s="12">
        <v>5916.39</v>
      </c>
      <c r="D1702" s="11"/>
      <c r="E1702" s="11"/>
      <c r="F1702" s="11"/>
    </row>
    <row r="1703" ht="15.75" customHeight="1">
      <c r="A1703" s="13">
        <v>3014311.0</v>
      </c>
      <c r="B1703" s="13" t="s">
        <v>4148</v>
      </c>
      <c r="C1703" s="12">
        <v>10656.97</v>
      </c>
      <c r="D1703" s="11"/>
      <c r="E1703" s="11"/>
      <c r="F1703" s="11"/>
    </row>
    <row r="1704" ht="15.75" customHeight="1">
      <c r="A1704" s="13">
        <v>3013210.0</v>
      </c>
      <c r="B1704" s="13" t="s">
        <v>4149</v>
      </c>
      <c r="C1704" s="12">
        <v>16174.94</v>
      </c>
      <c r="D1704" s="11"/>
      <c r="E1704" s="11"/>
      <c r="F1704" s="11"/>
    </row>
    <row r="1705" ht="15.75" customHeight="1">
      <c r="A1705" s="13">
        <v>3013010.0</v>
      </c>
      <c r="B1705" s="13" t="s">
        <v>4150</v>
      </c>
      <c r="C1705" s="12">
        <v>13796.29</v>
      </c>
      <c r="D1705" s="11"/>
      <c r="E1705" s="11"/>
      <c r="F1705" s="11"/>
    </row>
    <row r="1706" ht="15.75" customHeight="1">
      <c r="A1706" s="13">
        <v>3012411.0</v>
      </c>
      <c r="B1706" s="13" t="s">
        <v>4151</v>
      </c>
      <c r="C1706" s="12">
        <v>2830.91</v>
      </c>
      <c r="D1706" s="11"/>
      <c r="E1706" s="11"/>
      <c r="F1706" s="11"/>
    </row>
    <row r="1707" ht="15.75" customHeight="1">
      <c r="A1707" s="13">
        <v>3013000.0</v>
      </c>
      <c r="B1707" s="13" t="s">
        <v>4152</v>
      </c>
      <c r="C1707" s="12">
        <v>3273.22</v>
      </c>
      <c r="D1707" s="11"/>
      <c r="E1707" s="11"/>
      <c r="F1707" s="11"/>
    </row>
    <row r="1708" ht="15.75" customHeight="1">
      <c r="A1708" s="13">
        <v>3019400.0</v>
      </c>
      <c r="B1708" s="13" t="s">
        <v>4153</v>
      </c>
      <c r="C1708" s="12">
        <v>60537.74</v>
      </c>
      <c r="D1708" s="11"/>
      <c r="E1708" s="11"/>
      <c r="F1708" s="11"/>
    </row>
    <row r="1709" ht="15.75" customHeight="1">
      <c r="A1709" s="13">
        <v>3011500.0</v>
      </c>
      <c r="B1709" s="13" t="s">
        <v>4154</v>
      </c>
      <c r="C1709" s="12">
        <v>56336.73</v>
      </c>
      <c r="D1709" s="11"/>
      <c r="E1709" s="11"/>
      <c r="F1709" s="11"/>
    </row>
    <row r="1710" ht="15.75" customHeight="1">
      <c r="A1710" s="13">
        <v>3011400.0</v>
      </c>
      <c r="B1710" s="13" t="s">
        <v>4155</v>
      </c>
      <c r="C1710" s="12">
        <v>102063.64</v>
      </c>
      <c r="D1710" s="11"/>
      <c r="E1710" s="11"/>
      <c r="F1710" s="11"/>
    </row>
    <row r="1711" ht="15.75" customHeight="1">
      <c r="A1711" s="13">
        <v>3011300.0</v>
      </c>
      <c r="B1711" s="13" t="s">
        <v>4156</v>
      </c>
      <c r="C1711" s="12">
        <v>28914.62</v>
      </c>
      <c r="D1711" s="11"/>
      <c r="E1711" s="11"/>
      <c r="F1711" s="11"/>
    </row>
    <row r="1712" ht="15.75" customHeight="1">
      <c r="A1712" s="13">
        <v>3011203.0</v>
      </c>
      <c r="B1712" s="13" t="s">
        <v>4157</v>
      </c>
      <c r="C1712" s="12">
        <v>23485.22</v>
      </c>
      <c r="D1712" s="11"/>
      <c r="E1712" s="11"/>
      <c r="F1712" s="11"/>
    </row>
    <row r="1713" ht="15.75" customHeight="1">
      <c r="A1713" s="13">
        <v>3011200.0</v>
      </c>
      <c r="B1713" s="13" t="s">
        <v>4158</v>
      </c>
      <c r="C1713" s="12">
        <v>23485.22</v>
      </c>
      <c r="D1713" s="11"/>
      <c r="E1713" s="11"/>
      <c r="F1713" s="11"/>
    </row>
    <row r="1714" ht="15.75" customHeight="1">
      <c r="A1714" s="13">
        <v>3011102.0</v>
      </c>
      <c r="B1714" s="13" t="s">
        <v>4159</v>
      </c>
      <c r="C1714" s="12">
        <v>3326.14</v>
      </c>
      <c r="D1714" s="11"/>
      <c r="E1714" s="11"/>
      <c r="F1714" s="11"/>
    </row>
    <row r="1715" ht="15.75" customHeight="1">
      <c r="A1715" s="13">
        <v>3011100.0</v>
      </c>
      <c r="B1715" s="13" t="s">
        <v>4160</v>
      </c>
      <c r="C1715" s="12">
        <v>28914.62</v>
      </c>
      <c r="D1715" s="11"/>
      <c r="E1715" s="11"/>
      <c r="F1715" s="11"/>
    </row>
    <row r="1716" ht="15.75" customHeight="1">
      <c r="A1716" s="13">
        <v>3011000.0</v>
      </c>
      <c r="B1716" s="13" t="s">
        <v>4161</v>
      </c>
      <c r="C1716" s="12">
        <v>21460.37</v>
      </c>
      <c r="D1716" s="11"/>
      <c r="E1716" s="11"/>
      <c r="F1716" s="11"/>
    </row>
    <row r="1717" ht="15.75" customHeight="1">
      <c r="A1717" s="13">
        <v>3011201.0</v>
      </c>
      <c r="B1717" s="13" t="s">
        <v>4162</v>
      </c>
      <c r="C1717" s="12">
        <v>23485.22</v>
      </c>
      <c r="D1717" s="11"/>
      <c r="E1717" s="11"/>
      <c r="F1717" s="11"/>
    </row>
    <row r="1718" ht="15.75" customHeight="1">
      <c r="A1718" s="13">
        <v>3013424.0</v>
      </c>
      <c r="B1718" s="13" t="s">
        <v>4163</v>
      </c>
      <c r="C1718" s="12">
        <v>3160.23</v>
      </c>
      <c r="D1718" s="11"/>
      <c r="E1718" s="11"/>
      <c r="F1718" s="11"/>
    </row>
    <row r="1719" ht="15.75" customHeight="1">
      <c r="A1719" s="13">
        <v>3155100.0</v>
      </c>
      <c r="B1719" s="13" t="s">
        <v>4164</v>
      </c>
      <c r="C1719" s="12">
        <v>793.62</v>
      </c>
      <c r="D1719" s="11"/>
      <c r="E1719" s="11"/>
      <c r="F1719" s="11"/>
    </row>
    <row r="1720" ht="15.75" customHeight="1">
      <c r="A1720" s="13">
        <v>3153010.0</v>
      </c>
      <c r="B1720" s="13" t="s">
        <v>4165</v>
      </c>
      <c r="C1720" s="12">
        <v>395.09</v>
      </c>
      <c r="D1720" s="11"/>
      <c r="E1720" s="11"/>
      <c r="F1720" s="11"/>
    </row>
    <row r="1721" ht="15.75" customHeight="1">
      <c r="A1721" s="13">
        <v>3153026.0</v>
      </c>
      <c r="B1721" s="13" t="s">
        <v>4166</v>
      </c>
      <c r="C1721" s="12">
        <v>572.89</v>
      </c>
      <c r="D1721" s="11"/>
      <c r="E1721" s="11"/>
      <c r="F1721" s="11"/>
    </row>
    <row r="1722" ht="15.75" customHeight="1">
      <c r="A1722" s="13">
        <v>3152610.0</v>
      </c>
      <c r="B1722" s="13" t="s">
        <v>4167</v>
      </c>
      <c r="C1722" s="12">
        <v>741.37</v>
      </c>
      <c r="D1722" s="11"/>
      <c r="E1722" s="11"/>
      <c r="F1722" s="11"/>
    </row>
    <row r="1723" ht="15.75" customHeight="1">
      <c r="A1723" s="13">
        <v>3152159.0</v>
      </c>
      <c r="B1723" s="13" t="s">
        <v>4168</v>
      </c>
      <c r="C1723" s="12">
        <v>5442.81</v>
      </c>
      <c r="D1723" s="11"/>
      <c r="E1723" s="11"/>
      <c r="F1723" s="11"/>
    </row>
    <row r="1724" ht="15.75" customHeight="1">
      <c r="A1724" s="13">
        <v>3152162.0</v>
      </c>
      <c r="B1724" s="13" t="s">
        <v>4169</v>
      </c>
      <c r="C1724" s="12">
        <v>7088.52</v>
      </c>
      <c r="D1724" s="11"/>
      <c r="E1724" s="11"/>
      <c r="F1724" s="11"/>
    </row>
    <row r="1725" ht="15.75" customHeight="1">
      <c r="A1725" s="13">
        <v>3152010.0</v>
      </c>
      <c r="B1725" s="13" t="s">
        <v>4170</v>
      </c>
      <c r="C1725" s="12">
        <v>876.93</v>
      </c>
      <c r="D1725" s="11"/>
      <c r="E1725" s="11"/>
      <c r="F1725" s="11"/>
    </row>
    <row r="1726" ht="15.75" customHeight="1">
      <c r="A1726" s="13">
        <v>3152021.0</v>
      </c>
      <c r="B1726" s="13" t="s">
        <v>4171</v>
      </c>
      <c r="C1726" s="12">
        <v>1140.01</v>
      </c>
      <c r="D1726" s="11"/>
      <c r="E1726" s="11"/>
      <c r="F1726" s="11"/>
    </row>
    <row r="1727" ht="15.75" customHeight="1">
      <c r="A1727" s="13">
        <v>3152123.0</v>
      </c>
      <c r="B1727" s="13" t="s">
        <v>4172</v>
      </c>
      <c r="C1727" s="12">
        <v>6916.05</v>
      </c>
      <c r="D1727" s="11"/>
      <c r="E1727" s="11"/>
      <c r="F1727" s="11"/>
    </row>
    <row r="1728" ht="15.75" customHeight="1">
      <c r="A1728" s="13">
        <v>3152113.0</v>
      </c>
      <c r="B1728" s="13" t="s">
        <v>4173</v>
      </c>
      <c r="C1728" s="12">
        <v>11183.78</v>
      </c>
      <c r="D1728" s="11"/>
      <c r="E1728" s="11"/>
      <c r="F1728" s="11"/>
    </row>
    <row r="1729" ht="15.75" customHeight="1">
      <c r="A1729" s="13">
        <v>3152106.0</v>
      </c>
      <c r="B1729" s="13" t="s">
        <v>4174</v>
      </c>
      <c r="C1729" s="12">
        <v>6338.74</v>
      </c>
      <c r="D1729" s="11"/>
      <c r="E1729" s="11"/>
      <c r="F1729" s="11"/>
    </row>
    <row r="1730" ht="15.75" customHeight="1">
      <c r="A1730" s="13">
        <v>3152024.0</v>
      </c>
      <c r="B1730" s="13" t="s">
        <v>4175</v>
      </c>
      <c r="C1730" s="12">
        <v>1483.47</v>
      </c>
      <c r="D1730" s="11"/>
      <c r="E1730" s="11"/>
      <c r="F1730" s="11"/>
    </row>
    <row r="1731" ht="15.75" customHeight="1">
      <c r="A1731" s="13">
        <v>3152050.0</v>
      </c>
      <c r="B1731" s="13" t="s">
        <v>4176</v>
      </c>
      <c r="C1731" s="12">
        <v>1047.93</v>
      </c>
      <c r="D1731" s="11"/>
      <c r="E1731" s="11"/>
      <c r="F1731" s="11"/>
    </row>
    <row r="1732" ht="15.75" customHeight="1">
      <c r="A1732" s="13">
        <v>3152100.0</v>
      </c>
      <c r="B1732" s="13" t="s">
        <v>4177</v>
      </c>
      <c r="C1732" s="12">
        <v>4960.5</v>
      </c>
      <c r="D1732" s="11"/>
      <c r="E1732" s="11"/>
      <c r="F1732" s="11"/>
    </row>
    <row r="1733" ht="15.75" customHeight="1">
      <c r="A1733" s="13">
        <v>3152064.0</v>
      </c>
      <c r="B1733" s="13" t="s">
        <v>4178</v>
      </c>
      <c r="C1733" s="12">
        <v>974.85</v>
      </c>
      <c r="D1733" s="11"/>
      <c r="E1733" s="11"/>
      <c r="F1733" s="11"/>
    </row>
    <row r="1734" ht="15.75" customHeight="1">
      <c r="A1734" s="13">
        <v>3152164.0</v>
      </c>
      <c r="B1734" s="13" t="s">
        <v>4179</v>
      </c>
      <c r="C1734" s="12">
        <v>4614.11</v>
      </c>
      <c r="D1734" s="11"/>
      <c r="E1734" s="11"/>
      <c r="F1734" s="11"/>
    </row>
    <row r="1735" ht="15.75" customHeight="1">
      <c r="A1735" s="13">
        <v>3152206.0</v>
      </c>
      <c r="B1735" s="13" t="s">
        <v>4180</v>
      </c>
      <c r="C1735" s="12">
        <v>4300.12</v>
      </c>
      <c r="D1735" s="11"/>
      <c r="E1735" s="11"/>
      <c r="F1735" s="11"/>
    </row>
    <row r="1736" ht="15.75" customHeight="1">
      <c r="A1736" s="13">
        <v>3152208.0</v>
      </c>
      <c r="B1736" s="13" t="s">
        <v>4181</v>
      </c>
      <c r="C1736" s="12">
        <v>5607.23</v>
      </c>
      <c r="D1736" s="11"/>
      <c r="E1736" s="11"/>
      <c r="F1736" s="11"/>
    </row>
    <row r="1737" ht="15.75" customHeight="1">
      <c r="A1737" s="13">
        <v>3012700.0</v>
      </c>
      <c r="B1737" s="13" t="s">
        <v>4182</v>
      </c>
      <c r="C1737" s="12">
        <v>15632.24</v>
      </c>
      <c r="D1737" s="11"/>
      <c r="E1737" s="11"/>
      <c r="F1737" s="11"/>
    </row>
    <row r="1738" ht="15.75" customHeight="1">
      <c r="A1738" s="13">
        <v>3012800.0</v>
      </c>
      <c r="B1738" s="13" t="s">
        <v>4183</v>
      </c>
      <c r="C1738" s="12">
        <v>19526.76</v>
      </c>
      <c r="D1738" s="11"/>
      <c r="E1738" s="11"/>
      <c r="F1738" s="11"/>
    </row>
    <row r="1739" ht="15.75" customHeight="1">
      <c r="A1739" s="13">
        <v>3984600.0</v>
      </c>
      <c r="B1739" s="13" t="s">
        <v>4184</v>
      </c>
      <c r="C1739" s="12">
        <v>1995.22</v>
      </c>
      <c r="D1739" s="11"/>
      <c r="E1739" s="11"/>
      <c r="F1739" s="11"/>
    </row>
    <row r="1740" ht="15.75" customHeight="1">
      <c r="A1740" s="13">
        <v>3989900.0</v>
      </c>
      <c r="B1740" s="13" t="s">
        <v>4185</v>
      </c>
      <c r="C1740" s="12">
        <v>4521.84</v>
      </c>
      <c r="D1740" s="11"/>
      <c r="E1740" s="11"/>
      <c r="F1740" s="11"/>
    </row>
    <row r="1741" ht="15.75" customHeight="1">
      <c r="A1741" s="13">
        <v>3984000.0</v>
      </c>
      <c r="B1741" s="13" t="s">
        <v>4186</v>
      </c>
      <c r="C1741" s="12">
        <v>1674.9</v>
      </c>
      <c r="D1741" s="11"/>
      <c r="E1741" s="11"/>
      <c r="F1741" s="11"/>
    </row>
    <row r="1742" ht="15.75" customHeight="1">
      <c r="A1742" s="13">
        <v>3984700.0</v>
      </c>
      <c r="B1742" s="13" t="s">
        <v>4187</v>
      </c>
      <c r="C1742" s="12">
        <v>14257.85</v>
      </c>
      <c r="D1742" s="11"/>
      <c r="E1742" s="11"/>
      <c r="F1742" s="11"/>
    </row>
    <row r="1743" ht="15.75" customHeight="1">
      <c r="A1743" s="9" t="s">
        <v>4188</v>
      </c>
      <c r="C1743" s="12"/>
      <c r="D1743" s="11"/>
      <c r="E1743" s="11"/>
      <c r="F1743" s="11"/>
    </row>
    <row r="1744" ht="15.75" customHeight="1">
      <c r="A1744" s="13">
        <v>3041400.0</v>
      </c>
      <c r="B1744" s="13" t="s">
        <v>4189</v>
      </c>
      <c r="C1744" s="12">
        <v>2181.1</v>
      </c>
      <c r="D1744" s="11"/>
      <c r="E1744" s="11"/>
      <c r="F1744" s="11"/>
    </row>
    <row r="1745" ht="15.75" customHeight="1">
      <c r="A1745" s="13">
        <v>3041300.0</v>
      </c>
      <c r="B1745" s="13" t="s">
        <v>4190</v>
      </c>
      <c r="C1745" s="12">
        <v>1682.56</v>
      </c>
      <c r="D1745" s="11"/>
      <c r="E1745" s="11"/>
      <c r="F1745" s="11"/>
    </row>
    <row r="1746" ht="15.75" customHeight="1">
      <c r="A1746" s="13">
        <v>3041000.0</v>
      </c>
      <c r="B1746" s="13" t="s">
        <v>4191</v>
      </c>
      <c r="C1746" s="12">
        <v>1839.94</v>
      </c>
      <c r="D1746" s="11"/>
      <c r="E1746" s="11"/>
      <c r="F1746" s="11"/>
    </row>
    <row r="1747" ht="15.75" customHeight="1">
      <c r="A1747" s="13">
        <v>3041100.0</v>
      </c>
      <c r="B1747" s="13" t="s">
        <v>4192</v>
      </c>
      <c r="C1747" s="12">
        <v>2251.69</v>
      </c>
      <c r="D1747" s="11"/>
      <c r="E1747" s="11"/>
      <c r="F1747" s="11"/>
    </row>
    <row r="1748" ht="15.75" customHeight="1">
      <c r="A1748" s="13">
        <v>3041200.0</v>
      </c>
      <c r="B1748" s="13" t="s">
        <v>4193</v>
      </c>
      <c r="C1748" s="12">
        <v>3453.43</v>
      </c>
      <c r="D1748" s="11"/>
      <c r="E1748" s="11"/>
      <c r="F1748" s="11"/>
    </row>
    <row r="1749" ht="15.75" customHeight="1">
      <c r="A1749" s="13">
        <v>3042000.0</v>
      </c>
      <c r="B1749" s="13" t="s">
        <v>4194</v>
      </c>
      <c r="C1749" s="12">
        <v>777.45</v>
      </c>
      <c r="D1749" s="11"/>
      <c r="E1749" s="11"/>
      <c r="F1749" s="11"/>
    </row>
    <row r="1750" ht="15.75" customHeight="1">
      <c r="A1750" s="13">
        <v>3271200.0</v>
      </c>
      <c r="B1750" s="13" t="s">
        <v>4195</v>
      </c>
      <c r="C1750" s="12">
        <v>1732.64</v>
      </c>
      <c r="D1750" s="11"/>
      <c r="E1750" s="11"/>
      <c r="F1750" s="11"/>
    </row>
    <row r="1751" ht="15.75" customHeight="1">
      <c r="A1751" s="13">
        <v>3271026.0</v>
      </c>
      <c r="B1751" s="13" t="s">
        <v>4196</v>
      </c>
      <c r="C1751" s="12">
        <v>1882.81</v>
      </c>
      <c r="D1751" s="11"/>
      <c r="E1751" s="11"/>
      <c r="F1751" s="11"/>
    </row>
    <row r="1752" ht="15.75" customHeight="1">
      <c r="A1752" s="13">
        <v>3271063.0</v>
      </c>
      <c r="B1752" s="13" t="s">
        <v>4197</v>
      </c>
      <c r="C1752" s="12">
        <v>1882.81</v>
      </c>
      <c r="D1752" s="11"/>
      <c r="E1752" s="11"/>
      <c r="F1752" s="11"/>
    </row>
    <row r="1753" ht="15.75" customHeight="1">
      <c r="A1753" s="13">
        <v>3043000.0</v>
      </c>
      <c r="B1753" s="13" t="s">
        <v>4198</v>
      </c>
      <c r="C1753" s="12">
        <v>3091.31</v>
      </c>
      <c r="D1753" s="11"/>
      <c r="E1753" s="11"/>
      <c r="F1753" s="11"/>
    </row>
    <row r="1754" ht="15.75" customHeight="1">
      <c r="A1754" s="13">
        <v>3275010.0</v>
      </c>
      <c r="B1754" s="13" t="s">
        <v>4199</v>
      </c>
      <c r="C1754" s="12">
        <v>385.42</v>
      </c>
      <c r="D1754" s="11"/>
      <c r="E1754" s="11"/>
      <c r="F1754" s="11"/>
    </row>
    <row r="1755" ht="15.75" customHeight="1">
      <c r="A1755" s="13">
        <v>3275020.0</v>
      </c>
      <c r="B1755" s="13" t="s">
        <v>4200</v>
      </c>
      <c r="C1755" s="12">
        <v>806.47</v>
      </c>
      <c r="D1755" s="11"/>
      <c r="E1755" s="11"/>
      <c r="F1755" s="11"/>
    </row>
    <row r="1756" ht="15.75" customHeight="1">
      <c r="A1756" s="13">
        <v>3701003.0</v>
      </c>
      <c r="B1756" s="13" t="s">
        <v>4201</v>
      </c>
      <c r="C1756" s="12">
        <v>1892.17</v>
      </c>
      <c r="D1756" s="11"/>
      <c r="E1756" s="11"/>
      <c r="F1756" s="11"/>
    </row>
    <row r="1757" ht="15.75" customHeight="1">
      <c r="A1757" s="13">
        <v>3701286.0</v>
      </c>
      <c r="B1757" s="13" t="s">
        <v>4202</v>
      </c>
      <c r="C1757" s="12">
        <v>9723.79</v>
      </c>
      <c r="D1757" s="11"/>
      <c r="E1757" s="11"/>
      <c r="F1757" s="11"/>
    </row>
    <row r="1758" ht="15.75" customHeight="1">
      <c r="A1758" s="13">
        <v>3701004.0</v>
      </c>
      <c r="B1758" s="13" t="s">
        <v>4203</v>
      </c>
      <c r="C1758" s="12">
        <v>1496.36</v>
      </c>
      <c r="D1758" s="11"/>
      <c r="E1758" s="11"/>
      <c r="F1758" s="11"/>
    </row>
    <row r="1759" ht="15.75" customHeight="1">
      <c r="A1759" s="13">
        <v>3704000.0</v>
      </c>
      <c r="B1759" s="13" t="s">
        <v>4204</v>
      </c>
      <c r="C1759" s="12">
        <v>1237.85</v>
      </c>
      <c r="D1759" s="11"/>
      <c r="E1759" s="11"/>
      <c r="F1759" s="11"/>
    </row>
    <row r="1760" ht="15.75" customHeight="1">
      <c r="A1760" s="13">
        <v>3705000.0</v>
      </c>
      <c r="B1760" s="13" t="s">
        <v>4205</v>
      </c>
      <c r="C1760" s="12">
        <v>170.64</v>
      </c>
      <c r="D1760" s="11"/>
      <c r="E1760" s="11"/>
      <c r="F1760" s="11"/>
    </row>
    <row r="1761" ht="15.75" customHeight="1">
      <c r="A1761" s="13">
        <v>3707000.0</v>
      </c>
      <c r="B1761" s="13" t="s">
        <v>4206</v>
      </c>
      <c r="C1761" s="12">
        <v>7179.69</v>
      </c>
      <c r="D1761" s="11"/>
      <c r="E1761" s="11"/>
      <c r="F1761" s="11"/>
    </row>
    <row r="1762" ht="15.75" customHeight="1">
      <c r="A1762" s="13">
        <v>3701663.0</v>
      </c>
      <c r="B1762" s="13" t="s">
        <v>4207</v>
      </c>
      <c r="C1762" s="12">
        <v>4096.81</v>
      </c>
      <c r="D1762" s="11"/>
      <c r="E1762" s="11"/>
      <c r="F1762" s="11"/>
    </row>
    <row r="1763" ht="15.75" customHeight="1">
      <c r="A1763" s="13">
        <v>3701683.0</v>
      </c>
      <c r="B1763" s="13" t="s">
        <v>4208</v>
      </c>
      <c r="C1763" s="12">
        <v>5852.59</v>
      </c>
      <c r="D1763" s="11"/>
      <c r="E1763" s="11"/>
      <c r="F1763" s="11"/>
    </row>
    <row r="1764" ht="15.75" customHeight="1">
      <c r="A1764" s="13">
        <v>3702029.0</v>
      </c>
      <c r="B1764" s="13" t="s">
        <v>4209</v>
      </c>
      <c r="C1764" s="12">
        <v>7738.69</v>
      </c>
      <c r="D1764" s="11"/>
      <c r="E1764" s="11"/>
      <c r="F1764" s="11"/>
    </row>
    <row r="1765" ht="15.75" customHeight="1">
      <c r="A1765" s="13">
        <v>3702063.0</v>
      </c>
      <c r="B1765" s="13" t="s">
        <v>4210</v>
      </c>
      <c r="C1765" s="12">
        <v>7738.69</v>
      </c>
      <c r="D1765" s="11"/>
      <c r="E1765" s="11"/>
      <c r="F1765" s="11"/>
    </row>
    <row r="1766" ht="15.75" customHeight="1">
      <c r="A1766" s="13">
        <v>3760921.0</v>
      </c>
      <c r="B1766" s="13" t="s">
        <v>4211</v>
      </c>
      <c r="C1766" s="12">
        <v>1682.04</v>
      </c>
      <c r="D1766" s="11"/>
      <c r="E1766" s="11"/>
      <c r="F1766" s="11"/>
    </row>
    <row r="1767" ht="15.75" customHeight="1">
      <c r="A1767" s="13">
        <v>3760926.0</v>
      </c>
      <c r="B1767" s="13" t="s">
        <v>4212</v>
      </c>
      <c r="C1767" s="12">
        <v>1682.04</v>
      </c>
      <c r="D1767" s="11"/>
      <c r="E1767" s="11"/>
      <c r="F1767" s="11"/>
    </row>
    <row r="1768" ht="15.75" customHeight="1">
      <c r="A1768" s="13">
        <v>3760922.0</v>
      </c>
      <c r="B1768" s="13" t="s">
        <v>4213</v>
      </c>
      <c r="C1768" s="12">
        <v>1682.04</v>
      </c>
      <c r="D1768" s="11"/>
      <c r="E1768" s="11"/>
      <c r="F1768" s="11"/>
    </row>
    <row r="1769" ht="15.75" customHeight="1">
      <c r="A1769" s="13">
        <v>3761026.0</v>
      </c>
      <c r="B1769" s="13" t="s">
        <v>4214</v>
      </c>
      <c r="C1769" s="12">
        <v>1243.24</v>
      </c>
      <c r="D1769" s="11"/>
      <c r="E1769" s="11"/>
      <c r="F1769" s="11"/>
    </row>
    <row r="1770" ht="15.75" customHeight="1">
      <c r="A1770" s="13">
        <v>3761029.0</v>
      </c>
      <c r="B1770" s="13" t="s">
        <v>4215</v>
      </c>
      <c r="C1770" s="12">
        <v>870.27</v>
      </c>
      <c r="D1770" s="11"/>
      <c r="E1770" s="11"/>
      <c r="F1770" s="11"/>
    </row>
    <row r="1771" ht="15.75" customHeight="1">
      <c r="A1771" s="13">
        <v>3761025.0</v>
      </c>
      <c r="B1771" s="13" t="s">
        <v>4216</v>
      </c>
      <c r="C1771" s="12">
        <v>870.27</v>
      </c>
      <c r="D1771" s="11"/>
      <c r="E1771" s="11"/>
      <c r="F1771" s="11"/>
    </row>
    <row r="1772" ht="15.75" customHeight="1">
      <c r="A1772" s="13">
        <v>3761077.0</v>
      </c>
      <c r="B1772" s="13" t="s">
        <v>4217</v>
      </c>
      <c r="C1772" s="12">
        <v>1243.24</v>
      </c>
      <c r="D1772" s="11"/>
      <c r="E1772" s="11"/>
      <c r="F1772" s="11"/>
    </row>
    <row r="1773" ht="15.75" customHeight="1">
      <c r="A1773" s="13">
        <v>3761063.0</v>
      </c>
      <c r="B1773" s="13" t="s">
        <v>4218</v>
      </c>
      <c r="C1773" s="12">
        <v>1243.24</v>
      </c>
      <c r="D1773" s="11"/>
      <c r="E1773" s="11"/>
      <c r="F1773" s="11"/>
    </row>
    <row r="1774" ht="15.75" customHeight="1">
      <c r="A1774" s="13">
        <v>3761076.0</v>
      </c>
      <c r="B1774" s="13" t="s">
        <v>4219</v>
      </c>
      <c r="C1774" s="12">
        <v>870.27</v>
      </c>
      <c r="D1774" s="11"/>
      <c r="E1774" s="11"/>
      <c r="F1774" s="11"/>
    </row>
    <row r="1775" ht="15.75" customHeight="1">
      <c r="A1775" s="13">
        <v>3761083.0</v>
      </c>
      <c r="B1775" s="13" t="s">
        <v>4220</v>
      </c>
      <c r="C1775" s="12">
        <v>870.27</v>
      </c>
      <c r="D1775" s="11"/>
      <c r="E1775" s="11"/>
      <c r="F1775" s="11"/>
    </row>
    <row r="1776" ht="15.75" customHeight="1">
      <c r="A1776" s="13">
        <v>3761226.0</v>
      </c>
      <c r="B1776" s="13" t="s">
        <v>4221</v>
      </c>
      <c r="C1776" s="12">
        <v>484.93</v>
      </c>
      <c r="D1776" s="11"/>
      <c r="E1776" s="11"/>
      <c r="F1776" s="11"/>
    </row>
    <row r="1777" ht="15.75" customHeight="1">
      <c r="A1777" s="13">
        <v>3761225.0</v>
      </c>
      <c r="B1777" s="13" t="s">
        <v>4222</v>
      </c>
      <c r="C1777" s="12">
        <v>484.93</v>
      </c>
      <c r="D1777" s="11"/>
      <c r="E1777" s="11"/>
      <c r="F1777" s="11"/>
    </row>
    <row r="1778" ht="15.75" customHeight="1">
      <c r="A1778" s="13">
        <v>3761336.0</v>
      </c>
      <c r="B1778" s="13" t="s">
        <v>4223</v>
      </c>
      <c r="C1778" s="12">
        <v>806.42</v>
      </c>
      <c r="D1778" s="11"/>
      <c r="E1778" s="11"/>
      <c r="F1778" s="11"/>
    </row>
    <row r="1779" ht="15.75" customHeight="1">
      <c r="A1779" s="13">
        <v>3761263.0</v>
      </c>
      <c r="B1779" s="13" t="s">
        <v>4224</v>
      </c>
      <c r="C1779" s="12">
        <v>460.69</v>
      </c>
      <c r="D1779" s="11"/>
      <c r="E1779" s="11"/>
      <c r="F1779" s="11"/>
    </row>
    <row r="1780" ht="15.75" customHeight="1">
      <c r="A1780" s="13">
        <v>3761375.0</v>
      </c>
      <c r="B1780" s="13" t="s">
        <v>4225</v>
      </c>
      <c r="C1780" s="12">
        <v>806.42</v>
      </c>
      <c r="D1780" s="11"/>
      <c r="E1780" s="11"/>
      <c r="F1780" s="11"/>
    </row>
    <row r="1781" ht="15.75" customHeight="1">
      <c r="A1781" s="13">
        <v>3761276.0</v>
      </c>
      <c r="B1781" s="13" t="s">
        <v>4226</v>
      </c>
      <c r="C1781" s="12">
        <v>484.93</v>
      </c>
      <c r="D1781" s="11"/>
      <c r="E1781" s="11"/>
      <c r="F1781" s="11"/>
    </row>
    <row r="1782" ht="15.75" customHeight="1">
      <c r="A1782" s="13">
        <v>3761283.0</v>
      </c>
      <c r="B1782" s="13" t="s">
        <v>4227</v>
      </c>
      <c r="C1782" s="12">
        <v>484.93</v>
      </c>
      <c r="D1782" s="11"/>
      <c r="E1782" s="11"/>
      <c r="F1782" s="11"/>
    </row>
    <row r="1783" ht="15.75" customHeight="1">
      <c r="A1783" s="13">
        <v>3761284.0</v>
      </c>
      <c r="B1783" s="13" t="s">
        <v>4228</v>
      </c>
      <c r="C1783" s="12">
        <v>484.93</v>
      </c>
      <c r="D1783" s="11"/>
      <c r="E1783" s="11"/>
      <c r="F1783" s="11"/>
    </row>
    <row r="1784" ht="15.75" customHeight="1">
      <c r="A1784" s="13">
        <v>3761229.0</v>
      </c>
      <c r="B1784" s="13" t="s">
        <v>4229</v>
      </c>
      <c r="C1784" s="12">
        <v>484.93</v>
      </c>
      <c r="D1784" s="11"/>
      <c r="E1784" s="11"/>
      <c r="F1784" s="11"/>
    </row>
    <row r="1785" ht="15.75" customHeight="1">
      <c r="A1785" s="13">
        <v>3762163.0</v>
      </c>
      <c r="B1785" s="13" t="s">
        <v>4230</v>
      </c>
      <c r="C1785" s="12">
        <v>21156.72</v>
      </c>
      <c r="D1785" s="11"/>
      <c r="E1785" s="11"/>
      <c r="F1785" s="11"/>
    </row>
    <row r="1786" ht="15.75" customHeight="1">
      <c r="A1786" s="13">
        <v>3763028.0</v>
      </c>
      <c r="B1786" s="13" t="s">
        <v>4231</v>
      </c>
      <c r="C1786" s="12">
        <v>1334.47</v>
      </c>
      <c r="D1786" s="11"/>
      <c r="E1786" s="11"/>
      <c r="F1786" s="11"/>
    </row>
    <row r="1787" ht="15.75" customHeight="1">
      <c r="A1787" s="13">
        <v>3763074.0</v>
      </c>
      <c r="B1787" s="13" t="s">
        <v>4232</v>
      </c>
      <c r="C1787" s="12">
        <v>1334.47</v>
      </c>
      <c r="D1787" s="11"/>
      <c r="E1787" s="11"/>
      <c r="F1787" s="11"/>
    </row>
    <row r="1788" ht="15.75" customHeight="1">
      <c r="A1788" s="13">
        <v>3763077.0</v>
      </c>
      <c r="B1788" s="13" t="s">
        <v>4233</v>
      </c>
      <c r="C1788" s="12">
        <v>1334.47</v>
      </c>
      <c r="D1788" s="11"/>
      <c r="E1788" s="11"/>
      <c r="F1788" s="11"/>
    </row>
    <row r="1789" ht="15.75" customHeight="1">
      <c r="A1789" s="13">
        <v>3763084.0</v>
      </c>
      <c r="B1789" s="13" t="s">
        <v>4234</v>
      </c>
      <c r="C1789" s="12">
        <v>1334.47</v>
      </c>
      <c r="D1789" s="11"/>
      <c r="E1789" s="11"/>
      <c r="F1789" s="11"/>
    </row>
    <row r="1790" ht="15.75" customHeight="1">
      <c r="A1790" s="13">
        <v>3763029.0</v>
      </c>
      <c r="B1790" s="13" t="s">
        <v>4235</v>
      </c>
      <c r="C1790" s="12">
        <v>3229.25</v>
      </c>
      <c r="D1790" s="11"/>
      <c r="E1790" s="11"/>
      <c r="F1790" s="11"/>
    </row>
    <row r="1791" ht="15.75" customHeight="1">
      <c r="A1791" s="13">
        <v>3763063.0</v>
      </c>
      <c r="B1791" s="13" t="s">
        <v>4236</v>
      </c>
      <c r="C1791" s="12">
        <v>3229.25</v>
      </c>
      <c r="D1791" s="11"/>
      <c r="E1791" s="11"/>
      <c r="F1791" s="11"/>
    </row>
    <row r="1792" ht="15.75" customHeight="1">
      <c r="A1792" s="13">
        <v>3763076.0</v>
      </c>
      <c r="B1792" s="13" t="s">
        <v>4237</v>
      </c>
      <c r="C1792" s="12">
        <v>3229.25</v>
      </c>
      <c r="D1792" s="11"/>
      <c r="E1792" s="11"/>
      <c r="F1792" s="11"/>
    </row>
    <row r="1793" ht="15.75" customHeight="1">
      <c r="A1793" s="13">
        <v>3763083.0</v>
      </c>
      <c r="B1793" s="13" t="s">
        <v>4238</v>
      </c>
      <c r="C1793" s="12">
        <v>3229.25</v>
      </c>
      <c r="D1793" s="11"/>
      <c r="E1793" s="11"/>
      <c r="F1793" s="11"/>
    </row>
    <row r="1794" ht="15.75" customHeight="1">
      <c r="A1794" s="13">
        <v>3761129.0</v>
      </c>
      <c r="B1794" s="13" t="s">
        <v>4239</v>
      </c>
      <c r="C1794" s="12">
        <v>857.34</v>
      </c>
      <c r="D1794" s="11"/>
      <c r="E1794" s="11"/>
      <c r="F1794" s="11"/>
    </row>
    <row r="1795" ht="15.75" customHeight="1">
      <c r="A1795" s="13">
        <v>3761163.0</v>
      </c>
      <c r="B1795" s="13" t="s">
        <v>4240</v>
      </c>
      <c r="C1795" s="12">
        <v>857.34</v>
      </c>
      <c r="D1795" s="11"/>
      <c r="E1795" s="11"/>
      <c r="F1795" s="11"/>
    </row>
    <row r="1796" ht="15.75" customHeight="1">
      <c r="A1796" s="13">
        <v>3761829.0</v>
      </c>
      <c r="B1796" s="13" t="s">
        <v>4241</v>
      </c>
      <c r="C1796" s="12">
        <v>1188.97</v>
      </c>
      <c r="D1796" s="11"/>
      <c r="E1796" s="11"/>
      <c r="F1796" s="11"/>
    </row>
    <row r="1797" ht="15.75" customHeight="1">
      <c r="A1797" s="13">
        <v>3761830.0</v>
      </c>
      <c r="B1797" s="13" t="s">
        <v>4242</v>
      </c>
      <c r="C1797" s="12">
        <v>1426.76</v>
      </c>
      <c r="D1797" s="11"/>
      <c r="E1797" s="11"/>
      <c r="F1797" s="11"/>
    </row>
    <row r="1798" ht="15.75" customHeight="1">
      <c r="A1798" s="13">
        <v>3761863.0</v>
      </c>
      <c r="B1798" s="13" t="s">
        <v>4243</v>
      </c>
      <c r="C1798" s="12">
        <v>1188.97</v>
      </c>
      <c r="D1798" s="11"/>
      <c r="E1798" s="11"/>
      <c r="F1798" s="11"/>
    </row>
    <row r="1799" ht="15.75" customHeight="1">
      <c r="A1799" s="13">
        <v>3761876.0</v>
      </c>
      <c r="B1799" s="13" t="s">
        <v>4244</v>
      </c>
      <c r="C1799" s="12">
        <v>1188.97</v>
      </c>
      <c r="D1799" s="11"/>
      <c r="E1799" s="11"/>
      <c r="F1799" s="11"/>
    </row>
    <row r="1800" ht="15.75" customHeight="1">
      <c r="A1800" s="13">
        <v>3761884.0</v>
      </c>
      <c r="B1800" s="13" t="s">
        <v>4245</v>
      </c>
      <c r="C1800" s="12">
        <v>998.73</v>
      </c>
      <c r="D1800" s="11"/>
      <c r="E1800" s="11"/>
      <c r="F1800" s="11"/>
    </row>
    <row r="1801" ht="15.75" customHeight="1">
      <c r="A1801" s="13">
        <v>3761929.0</v>
      </c>
      <c r="B1801" s="13" t="s">
        <v>4246</v>
      </c>
      <c r="C1801" s="12">
        <v>1346.92</v>
      </c>
      <c r="D1801" s="11"/>
      <c r="E1801" s="11"/>
      <c r="F1801" s="11"/>
    </row>
    <row r="1802" ht="15.75" customHeight="1">
      <c r="A1802" s="13">
        <v>3761963.0</v>
      </c>
      <c r="B1802" s="13" t="s">
        <v>4247</v>
      </c>
      <c r="C1802" s="12">
        <v>1346.92</v>
      </c>
      <c r="D1802" s="11"/>
      <c r="E1802" s="11"/>
      <c r="F1802" s="11"/>
    </row>
    <row r="1803" ht="15.75" customHeight="1">
      <c r="A1803" s="13">
        <v>3761976.0</v>
      </c>
      <c r="B1803" s="13" t="s">
        <v>4248</v>
      </c>
      <c r="C1803" s="12">
        <v>1346.92</v>
      </c>
      <c r="D1803" s="11"/>
      <c r="E1803" s="11"/>
      <c r="F1803" s="11"/>
    </row>
    <row r="1804" ht="15.75" customHeight="1">
      <c r="A1804" s="13">
        <v>3761983.0</v>
      </c>
      <c r="B1804" s="13" t="s">
        <v>4249</v>
      </c>
      <c r="C1804" s="12">
        <v>1346.92</v>
      </c>
      <c r="D1804" s="11"/>
      <c r="E1804" s="11"/>
      <c r="F1804" s="11"/>
    </row>
    <row r="1805" ht="15.75" customHeight="1">
      <c r="A1805" s="13">
        <v>3761984.0</v>
      </c>
      <c r="B1805" s="13" t="s">
        <v>4250</v>
      </c>
      <c r="C1805" s="12">
        <v>1346.92</v>
      </c>
      <c r="D1805" s="11"/>
      <c r="E1805" s="11"/>
      <c r="F1805" s="11"/>
    </row>
    <row r="1806" ht="15.75" customHeight="1">
      <c r="A1806" s="9" t="s">
        <v>4251</v>
      </c>
      <c r="C1806" s="12"/>
      <c r="D1806" s="11"/>
      <c r="E1806" s="11"/>
      <c r="F1806" s="11"/>
    </row>
    <row r="1807" ht="15.75" customHeight="1">
      <c r="A1807" s="13">
        <v>3581000.0</v>
      </c>
      <c r="B1807" s="13" t="s">
        <v>4252</v>
      </c>
      <c r="C1807" s="12">
        <v>12961.64</v>
      </c>
      <c r="D1807" s="11"/>
      <c r="E1807" s="11"/>
      <c r="F1807" s="11"/>
    </row>
    <row r="1808" ht="15.75" customHeight="1">
      <c r="A1808" s="13">
        <v>3583066.0</v>
      </c>
      <c r="B1808" s="13" t="s">
        <v>4253</v>
      </c>
      <c r="C1808" s="12">
        <v>5104.35</v>
      </c>
      <c r="D1808" s="11"/>
      <c r="E1808" s="11"/>
      <c r="F1808" s="11"/>
    </row>
    <row r="1809" ht="15.75" customHeight="1">
      <c r="A1809" s="13">
        <v>3583077.0</v>
      </c>
      <c r="B1809" s="13" t="s">
        <v>4254</v>
      </c>
      <c r="C1809" s="12">
        <v>5104.35</v>
      </c>
      <c r="D1809" s="11"/>
      <c r="E1809" s="11"/>
      <c r="F1809" s="11"/>
    </row>
    <row r="1810" ht="15.75" customHeight="1">
      <c r="A1810" s="13">
        <v>3583062.0</v>
      </c>
      <c r="B1810" s="13" t="s">
        <v>4255</v>
      </c>
      <c r="C1810" s="12">
        <v>5104.35</v>
      </c>
      <c r="D1810" s="11"/>
      <c r="E1810" s="11"/>
      <c r="F1810" s="11"/>
    </row>
    <row r="1811" ht="15.75" customHeight="1">
      <c r="A1811" s="13">
        <v>3583078.0</v>
      </c>
      <c r="B1811" s="13" t="s">
        <v>4256</v>
      </c>
      <c r="C1811" s="12">
        <v>14842.83</v>
      </c>
      <c r="D1811" s="11"/>
      <c r="E1811" s="11"/>
      <c r="F1811" s="11"/>
    </row>
    <row r="1812" ht="15.75" customHeight="1">
      <c r="A1812" s="13">
        <v>3583079.0</v>
      </c>
      <c r="B1812" s="13" t="s">
        <v>4257</v>
      </c>
      <c r="C1812" s="12">
        <v>28766.02</v>
      </c>
      <c r="D1812" s="11"/>
      <c r="E1812" s="11"/>
      <c r="F1812" s="11"/>
    </row>
    <row r="1813" ht="15.75" customHeight="1">
      <c r="A1813" s="13">
        <v>3583086.0</v>
      </c>
      <c r="B1813" s="13" t="s">
        <v>4258</v>
      </c>
      <c r="C1813" s="12">
        <v>31553.3</v>
      </c>
      <c r="D1813" s="11"/>
      <c r="E1813" s="11"/>
      <c r="F1813" s="11"/>
    </row>
    <row r="1814" ht="15.75" customHeight="1">
      <c r="A1814" s="13">
        <v>3583083.0</v>
      </c>
      <c r="B1814" s="13" t="s">
        <v>4259</v>
      </c>
      <c r="C1814" s="12">
        <v>22087.31</v>
      </c>
      <c r="D1814" s="11"/>
      <c r="E1814" s="11"/>
      <c r="F1814" s="11"/>
    </row>
    <row r="1815" ht="15.75" customHeight="1">
      <c r="A1815" s="13">
        <v>3583072.0</v>
      </c>
      <c r="B1815" s="13" t="s">
        <v>4260</v>
      </c>
      <c r="C1815" s="12">
        <v>5104.35</v>
      </c>
      <c r="D1815" s="11"/>
      <c r="E1815" s="11"/>
      <c r="F1815" s="11"/>
    </row>
    <row r="1816" ht="15.75" customHeight="1">
      <c r="A1816" s="13">
        <v>3583088.0</v>
      </c>
      <c r="B1816" s="13" t="s">
        <v>4261</v>
      </c>
      <c r="C1816" s="12">
        <v>14654.37</v>
      </c>
      <c r="D1816" s="11"/>
      <c r="E1816" s="11"/>
      <c r="F1816" s="11"/>
    </row>
    <row r="1817" ht="15.75" customHeight="1">
      <c r="A1817" s="13">
        <v>3583075.0</v>
      </c>
      <c r="B1817" s="13" t="s">
        <v>4262</v>
      </c>
      <c r="C1817" s="12">
        <v>5104.35</v>
      </c>
      <c r="D1817" s="11"/>
      <c r="E1817" s="11"/>
      <c r="F1817" s="11"/>
    </row>
    <row r="1818" ht="15.75" customHeight="1">
      <c r="A1818" s="13">
        <v>3583074.0</v>
      </c>
      <c r="B1818" s="13" t="s">
        <v>4263</v>
      </c>
      <c r="C1818" s="12">
        <v>5104.35</v>
      </c>
      <c r="D1818" s="11"/>
      <c r="E1818" s="11"/>
      <c r="F1818" s="11"/>
    </row>
    <row r="1819" ht="15.75" customHeight="1">
      <c r="A1819" s="13">
        <v>3583076.0</v>
      </c>
      <c r="B1819" s="13" t="s">
        <v>4264</v>
      </c>
      <c r="C1819" s="12">
        <v>5104.35</v>
      </c>
      <c r="D1819" s="11"/>
      <c r="E1819" s="11"/>
      <c r="F1819" s="11"/>
    </row>
    <row r="1820" ht="15.75" customHeight="1">
      <c r="A1820" s="13">
        <v>3583067.0</v>
      </c>
      <c r="B1820" s="13" t="s">
        <v>4265</v>
      </c>
      <c r="C1820" s="12">
        <v>5104.35</v>
      </c>
      <c r="D1820" s="11"/>
      <c r="E1820" s="11"/>
      <c r="F1820" s="11"/>
    </row>
    <row r="1821" ht="15.75" customHeight="1">
      <c r="A1821" s="13">
        <v>3583063.0</v>
      </c>
      <c r="B1821" s="13" t="s">
        <v>4266</v>
      </c>
      <c r="C1821" s="12">
        <v>5104.35</v>
      </c>
      <c r="D1821" s="11"/>
      <c r="E1821" s="11"/>
      <c r="F1821" s="11"/>
    </row>
    <row r="1822" ht="15.75" customHeight="1">
      <c r="A1822" s="13">
        <v>3583068.0</v>
      </c>
      <c r="B1822" s="13" t="s">
        <v>4267</v>
      </c>
      <c r="C1822" s="12">
        <v>5104.35</v>
      </c>
      <c r="D1822" s="11"/>
      <c r="E1822" s="11"/>
      <c r="F1822" s="11"/>
    </row>
    <row r="1823" ht="15.75" customHeight="1">
      <c r="A1823" s="13">
        <v>3583061.0</v>
      </c>
      <c r="B1823" s="13" t="s">
        <v>4268</v>
      </c>
      <c r="C1823" s="12">
        <v>3573.05</v>
      </c>
      <c r="D1823" s="11"/>
      <c r="E1823" s="11"/>
      <c r="F1823" s="11"/>
    </row>
    <row r="1824" ht="15.75" customHeight="1">
      <c r="A1824" s="13">
        <v>3582521.0</v>
      </c>
      <c r="B1824" s="13" t="s">
        <v>4269</v>
      </c>
      <c r="C1824" s="12">
        <v>3573.05</v>
      </c>
      <c r="D1824" s="11"/>
      <c r="E1824" s="11"/>
      <c r="F1824" s="11"/>
    </row>
    <row r="1825" ht="15.75" customHeight="1">
      <c r="A1825" s="13">
        <v>3582505.0</v>
      </c>
      <c r="B1825" s="13" t="s">
        <v>4270</v>
      </c>
      <c r="C1825" s="12">
        <v>7640.47</v>
      </c>
      <c r="D1825" s="11"/>
      <c r="E1825" s="11"/>
      <c r="F1825" s="11"/>
    </row>
    <row r="1826" ht="15.75" customHeight="1">
      <c r="A1826" s="13">
        <v>3582504.0</v>
      </c>
      <c r="B1826" s="13" t="s">
        <v>4271</v>
      </c>
      <c r="C1826" s="12">
        <v>7640.47</v>
      </c>
      <c r="D1826" s="11"/>
      <c r="E1826" s="11"/>
      <c r="F1826" s="11"/>
    </row>
    <row r="1827" ht="15.75" customHeight="1">
      <c r="A1827" s="13">
        <v>3582506.0</v>
      </c>
      <c r="B1827" s="13" t="s">
        <v>4272</v>
      </c>
      <c r="C1827" s="12">
        <v>7640.47</v>
      </c>
      <c r="D1827" s="11"/>
      <c r="E1827" s="11"/>
      <c r="F1827" s="11"/>
    </row>
    <row r="1828" ht="15.75" customHeight="1">
      <c r="A1828" s="13">
        <v>3582503.0</v>
      </c>
      <c r="B1828" s="13" t="s">
        <v>4273</v>
      </c>
      <c r="C1828" s="12">
        <v>7640.47</v>
      </c>
      <c r="D1828" s="11"/>
      <c r="E1828" s="11"/>
      <c r="F1828" s="11"/>
    </row>
    <row r="1829" ht="15.75" customHeight="1">
      <c r="A1829" s="13">
        <v>3583205.0</v>
      </c>
      <c r="B1829" s="13" t="s">
        <v>4274</v>
      </c>
      <c r="C1829" s="12">
        <v>13330.23</v>
      </c>
      <c r="D1829" s="11"/>
      <c r="E1829" s="11"/>
      <c r="F1829" s="11"/>
    </row>
    <row r="1830" ht="15.75" customHeight="1">
      <c r="A1830" s="13">
        <v>3583207.0</v>
      </c>
      <c r="B1830" s="13" t="s">
        <v>4275</v>
      </c>
      <c r="C1830" s="12">
        <v>13330.23</v>
      </c>
      <c r="D1830" s="11"/>
      <c r="E1830" s="11"/>
      <c r="F1830" s="11"/>
    </row>
    <row r="1831" ht="15.75" customHeight="1">
      <c r="A1831" s="13">
        <v>3583210.0</v>
      </c>
      <c r="B1831" s="13" t="s">
        <v>4276</v>
      </c>
      <c r="C1831" s="12">
        <v>9331.16</v>
      </c>
      <c r="D1831" s="11"/>
      <c r="E1831" s="11"/>
      <c r="F1831" s="11"/>
    </row>
    <row r="1832" ht="15.75" customHeight="1">
      <c r="A1832" s="13">
        <v>3583209.0</v>
      </c>
      <c r="B1832" s="13" t="s">
        <v>4277</v>
      </c>
      <c r="C1832" s="12">
        <v>13330.23</v>
      </c>
      <c r="D1832" s="11"/>
      <c r="E1832" s="11"/>
      <c r="F1832" s="11"/>
    </row>
    <row r="1833" ht="15.75" customHeight="1">
      <c r="A1833" s="13">
        <v>3583300.0</v>
      </c>
      <c r="B1833" s="13" t="s">
        <v>4278</v>
      </c>
      <c r="C1833" s="12">
        <v>6237.4</v>
      </c>
      <c r="D1833" s="11"/>
      <c r="E1833" s="11"/>
      <c r="F1833" s="11"/>
    </row>
    <row r="1834" ht="15.75" customHeight="1">
      <c r="A1834" s="13">
        <v>3582428.0</v>
      </c>
      <c r="B1834" s="13" t="s">
        <v>4279</v>
      </c>
      <c r="C1834" s="12">
        <v>3634.86</v>
      </c>
      <c r="D1834" s="11"/>
      <c r="E1834" s="11"/>
      <c r="F1834" s="11"/>
    </row>
    <row r="1835" ht="15.75" customHeight="1">
      <c r="A1835" s="13">
        <v>3582448.0</v>
      </c>
      <c r="B1835" s="13" t="s">
        <v>4280</v>
      </c>
      <c r="C1835" s="12">
        <v>3634.86</v>
      </c>
      <c r="D1835" s="11"/>
      <c r="E1835" s="11"/>
      <c r="F1835" s="11"/>
    </row>
    <row r="1836" ht="15.75" customHeight="1">
      <c r="A1836" s="13">
        <v>3582400.0</v>
      </c>
      <c r="B1836" s="13" t="s">
        <v>4281</v>
      </c>
      <c r="C1836" s="12">
        <v>2943.44</v>
      </c>
      <c r="D1836" s="11"/>
      <c r="E1836" s="11"/>
      <c r="F1836" s="11"/>
    </row>
    <row r="1837" ht="15.75" customHeight="1">
      <c r="A1837" s="13">
        <v>3582210.0</v>
      </c>
      <c r="B1837" s="13" t="s">
        <v>4282</v>
      </c>
      <c r="C1837" s="12">
        <v>3990.44</v>
      </c>
      <c r="D1837" s="11"/>
      <c r="E1837" s="11"/>
      <c r="F1837" s="11"/>
    </row>
    <row r="1838" ht="15.75" customHeight="1">
      <c r="A1838" s="13">
        <v>3582220.0</v>
      </c>
      <c r="B1838" s="13" t="s">
        <v>4283</v>
      </c>
      <c r="C1838" s="12">
        <v>7684.56</v>
      </c>
      <c r="D1838" s="11"/>
      <c r="E1838" s="11"/>
      <c r="F1838" s="11"/>
    </row>
    <row r="1839" ht="15.75" customHeight="1">
      <c r="A1839" s="13">
        <v>3581500.0</v>
      </c>
      <c r="B1839" s="13" t="s">
        <v>4284</v>
      </c>
      <c r="C1839" s="12">
        <v>7672.73</v>
      </c>
      <c r="D1839" s="11"/>
      <c r="E1839" s="11"/>
      <c r="F1839" s="11"/>
    </row>
    <row r="1840" ht="15.75" customHeight="1">
      <c r="A1840" s="13">
        <v>3581600.0</v>
      </c>
      <c r="B1840" s="13" t="s">
        <v>4285</v>
      </c>
      <c r="C1840" s="12">
        <v>13274.44</v>
      </c>
      <c r="D1840" s="11"/>
      <c r="E1840" s="11"/>
      <c r="F1840" s="11"/>
    </row>
    <row r="1841" ht="15.75" customHeight="1">
      <c r="A1841" s="13">
        <v>3581800.0</v>
      </c>
      <c r="B1841" s="13" t="s">
        <v>4286</v>
      </c>
      <c r="C1841" s="12">
        <v>30523.99</v>
      </c>
      <c r="D1841" s="11"/>
      <c r="E1841" s="11"/>
      <c r="F1841" s="11"/>
    </row>
    <row r="1842" ht="15.75" customHeight="1">
      <c r="A1842" s="13">
        <v>3581900.0</v>
      </c>
      <c r="B1842" s="13" t="s">
        <v>4287</v>
      </c>
      <c r="C1842" s="12">
        <v>67512.07</v>
      </c>
      <c r="D1842" s="11"/>
      <c r="E1842" s="11"/>
      <c r="F1842" s="11"/>
    </row>
    <row r="1843" ht="15.75" customHeight="1">
      <c r="A1843" s="13">
        <v>3581400.0</v>
      </c>
      <c r="B1843" s="13" t="s">
        <v>4288</v>
      </c>
      <c r="C1843" s="12">
        <v>5163.04</v>
      </c>
      <c r="D1843" s="11"/>
      <c r="E1843" s="11"/>
      <c r="F1843" s="11"/>
    </row>
    <row r="1844" ht="15.75" customHeight="1">
      <c r="A1844" s="13">
        <v>3581100.0</v>
      </c>
      <c r="B1844" s="13" t="s">
        <v>4289</v>
      </c>
      <c r="C1844" s="12">
        <v>13515.04</v>
      </c>
      <c r="D1844" s="11"/>
      <c r="E1844" s="11"/>
      <c r="F1844" s="11"/>
    </row>
    <row r="1845" ht="15.75" customHeight="1">
      <c r="A1845" s="13">
        <v>3581300.0</v>
      </c>
      <c r="B1845" s="13" t="s">
        <v>4290</v>
      </c>
      <c r="C1845" s="12">
        <v>19717.51</v>
      </c>
      <c r="D1845" s="11"/>
      <c r="E1845" s="11"/>
      <c r="F1845" s="11"/>
    </row>
    <row r="1846" ht="15.75" customHeight="1">
      <c r="A1846" s="13">
        <v>3589000.0</v>
      </c>
      <c r="B1846" s="13" t="s">
        <v>4291</v>
      </c>
      <c r="C1846" s="12">
        <v>26108.94</v>
      </c>
      <c r="D1846" s="11"/>
      <c r="E1846" s="11"/>
      <c r="F1846" s="11"/>
    </row>
    <row r="1847" ht="15.75" customHeight="1">
      <c r="A1847" s="9" t="s">
        <v>4292</v>
      </c>
      <c r="C1847" s="12"/>
      <c r="D1847" s="11"/>
      <c r="E1847" s="11"/>
      <c r="F1847" s="11"/>
    </row>
    <row r="1848" ht="15.75" customHeight="1">
      <c r="A1848" s="13">
        <v>3051500.0</v>
      </c>
      <c r="B1848" s="13" t="s">
        <v>4293</v>
      </c>
      <c r="C1848" s="12">
        <v>93.31</v>
      </c>
      <c r="D1848" s="11"/>
      <c r="E1848" s="11"/>
      <c r="F1848" s="11"/>
    </row>
    <row r="1849" ht="15.75" customHeight="1">
      <c r="A1849" s="13">
        <v>3051600.0</v>
      </c>
      <c r="B1849" s="13" t="s">
        <v>4294</v>
      </c>
      <c r="C1849" s="12">
        <v>127.15</v>
      </c>
      <c r="D1849" s="11"/>
      <c r="E1849" s="11"/>
      <c r="F1849" s="11"/>
    </row>
    <row r="1850" ht="15.75" customHeight="1">
      <c r="A1850" s="13">
        <v>3051800.0</v>
      </c>
      <c r="B1850" s="13" t="s">
        <v>4295</v>
      </c>
      <c r="C1850" s="12">
        <v>211.15</v>
      </c>
      <c r="D1850" s="11"/>
      <c r="E1850" s="11"/>
      <c r="F1850" s="11"/>
    </row>
    <row r="1851" ht="15.75" customHeight="1">
      <c r="A1851" s="13">
        <v>3051700.0</v>
      </c>
      <c r="B1851" s="13" t="s">
        <v>4296</v>
      </c>
      <c r="C1851" s="12">
        <v>316.47</v>
      </c>
      <c r="D1851" s="11"/>
      <c r="E1851" s="11"/>
      <c r="F1851" s="11"/>
    </row>
    <row r="1852" ht="15.75" customHeight="1">
      <c r="A1852" s="13">
        <v>3051400.0</v>
      </c>
      <c r="B1852" s="13" t="s">
        <v>4297</v>
      </c>
      <c r="C1852" s="12">
        <v>715.44</v>
      </c>
      <c r="D1852" s="11"/>
      <c r="E1852" s="11"/>
      <c r="F1852" s="11"/>
    </row>
    <row r="1853" ht="15.75" customHeight="1">
      <c r="A1853" s="13">
        <v>3051099.0</v>
      </c>
      <c r="B1853" s="13" t="s">
        <v>4298</v>
      </c>
      <c r="C1853" s="12">
        <v>975.71</v>
      </c>
      <c r="D1853" s="11"/>
      <c r="E1853" s="11"/>
      <c r="F1853" s="11"/>
    </row>
    <row r="1854" ht="15.75" customHeight="1">
      <c r="A1854" s="13">
        <v>3051040.0</v>
      </c>
      <c r="B1854" s="13" t="s">
        <v>4299</v>
      </c>
      <c r="C1854" s="12">
        <v>399.43</v>
      </c>
      <c r="D1854" s="11"/>
      <c r="E1854" s="11"/>
      <c r="F1854" s="11"/>
    </row>
    <row r="1855" ht="15.75" customHeight="1">
      <c r="A1855" s="13">
        <v>3051055.0</v>
      </c>
      <c r="B1855" s="13" t="s">
        <v>4300</v>
      </c>
      <c r="C1855" s="12">
        <v>472.61</v>
      </c>
      <c r="D1855" s="11"/>
      <c r="E1855" s="11"/>
      <c r="F1855" s="11"/>
    </row>
    <row r="1856" ht="15.75" customHeight="1">
      <c r="A1856" s="13">
        <v>3051075.0</v>
      </c>
      <c r="B1856" s="13" t="s">
        <v>4301</v>
      </c>
      <c r="C1856" s="12">
        <v>643.36</v>
      </c>
      <c r="D1856" s="11"/>
      <c r="E1856" s="11"/>
      <c r="F1856" s="11"/>
    </row>
    <row r="1857" ht="15.75" customHeight="1">
      <c r="A1857" s="13">
        <v>3981000.0</v>
      </c>
      <c r="B1857" s="13" t="s">
        <v>4302</v>
      </c>
      <c r="C1857" s="12">
        <v>3865.19</v>
      </c>
      <c r="D1857" s="11"/>
      <c r="E1857" s="11"/>
      <c r="F1857" s="11"/>
    </row>
    <row r="1858" ht="15.75" customHeight="1">
      <c r="A1858" s="13">
        <v>3982700.0</v>
      </c>
      <c r="B1858" s="13" t="s">
        <v>4303</v>
      </c>
      <c r="C1858" s="12">
        <v>14390.58</v>
      </c>
      <c r="D1858" s="11"/>
      <c r="E1858" s="11"/>
      <c r="F1858" s="11"/>
    </row>
    <row r="1859" ht="15.75" customHeight="1">
      <c r="A1859" s="13">
        <v>3981200.0</v>
      </c>
      <c r="B1859" s="13" t="s">
        <v>4304</v>
      </c>
      <c r="C1859" s="12">
        <v>22392.98</v>
      </c>
      <c r="D1859" s="11"/>
      <c r="E1859" s="11"/>
      <c r="F1859" s="11"/>
    </row>
    <row r="1860" ht="15.75" customHeight="1">
      <c r="A1860" s="13">
        <v>3981102.0</v>
      </c>
      <c r="B1860" s="13" t="s">
        <v>4305</v>
      </c>
      <c r="C1860" s="12">
        <v>5300.31</v>
      </c>
      <c r="D1860" s="11"/>
      <c r="E1860" s="11"/>
      <c r="F1860" s="11"/>
    </row>
    <row r="1861" ht="15.75" customHeight="1">
      <c r="A1861" s="13">
        <v>3981100.0</v>
      </c>
      <c r="B1861" s="13" t="s">
        <v>4306</v>
      </c>
      <c r="C1861" s="12">
        <v>5300.31</v>
      </c>
      <c r="D1861" s="11"/>
      <c r="E1861" s="11"/>
      <c r="F1861" s="11"/>
    </row>
    <row r="1862" ht="15.75" customHeight="1">
      <c r="A1862" s="13">
        <v>3053000.0</v>
      </c>
      <c r="B1862" s="13" t="s">
        <v>4307</v>
      </c>
      <c r="C1862" s="12">
        <v>167.88</v>
      </c>
      <c r="D1862" s="11"/>
      <c r="E1862" s="11"/>
      <c r="F1862" s="11"/>
    </row>
    <row r="1863" ht="15.75" customHeight="1">
      <c r="A1863" s="13">
        <v>3984300.0</v>
      </c>
      <c r="B1863" s="13" t="s">
        <v>4308</v>
      </c>
      <c r="C1863" s="12">
        <v>1288.63</v>
      </c>
      <c r="D1863" s="11"/>
      <c r="E1863" s="11"/>
      <c r="F1863" s="11"/>
    </row>
    <row r="1864" ht="15.75" customHeight="1">
      <c r="A1864" s="13">
        <v>3980200.0</v>
      </c>
      <c r="B1864" s="13" t="s">
        <v>4309</v>
      </c>
      <c r="C1864" s="12">
        <v>17059.93</v>
      </c>
      <c r="D1864" s="11"/>
      <c r="E1864" s="11"/>
      <c r="F1864" s="11"/>
    </row>
    <row r="1865" ht="15.75" customHeight="1">
      <c r="A1865" s="13">
        <v>3981500.0</v>
      </c>
      <c r="B1865" s="13" t="s">
        <v>4310</v>
      </c>
      <c r="C1865" s="12">
        <v>4405.78</v>
      </c>
      <c r="D1865" s="11"/>
      <c r="E1865" s="11"/>
      <c r="F1865" s="11"/>
    </row>
    <row r="1866" ht="15.75" customHeight="1">
      <c r="A1866" s="13">
        <v>4561400.0</v>
      </c>
      <c r="B1866" s="13" t="s">
        <v>4311</v>
      </c>
      <c r="C1866" s="12">
        <v>535.07</v>
      </c>
      <c r="D1866" s="11"/>
      <c r="E1866" s="11"/>
      <c r="F1866" s="11"/>
    </row>
    <row r="1867" ht="15.75" customHeight="1">
      <c r="A1867" s="13">
        <v>4561500.0</v>
      </c>
      <c r="B1867" s="13" t="s">
        <v>4312</v>
      </c>
      <c r="C1867" s="12">
        <v>845.65</v>
      </c>
      <c r="D1867" s="11"/>
      <c r="E1867" s="11"/>
      <c r="F1867" s="11"/>
    </row>
    <row r="1868" ht="15.75" customHeight="1">
      <c r="A1868" s="13">
        <v>3989804.0</v>
      </c>
      <c r="B1868" s="13" t="s">
        <v>4313</v>
      </c>
      <c r="C1868" s="12">
        <v>17255.94</v>
      </c>
      <c r="D1868" s="11"/>
      <c r="E1868" s="11"/>
      <c r="F1868" s="11"/>
    </row>
    <row r="1869" ht="15.75" customHeight="1">
      <c r="A1869" s="13">
        <v>3989806.0</v>
      </c>
      <c r="B1869" s="13" t="s">
        <v>4314</v>
      </c>
      <c r="C1869" s="12">
        <v>12079.16</v>
      </c>
      <c r="D1869" s="11"/>
      <c r="E1869" s="11"/>
      <c r="F1869" s="11"/>
    </row>
    <row r="1870" ht="15.75" customHeight="1">
      <c r="A1870" s="13">
        <v>3989805.0</v>
      </c>
      <c r="B1870" s="13" t="s">
        <v>4315</v>
      </c>
      <c r="C1870" s="12">
        <v>12079.16</v>
      </c>
      <c r="D1870" s="11"/>
      <c r="E1870" s="11"/>
      <c r="F1870" s="11"/>
    </row>
    <row r="1871" ht="15.75" customHeight="1">
      <c r="A1871" s="13">
        <v>3986000.0</v>
      </c>
      <c r="B1871" s="13" t="s">
        <v>4316</v>
      </c>
      <c r="C1871" s="12">
        <v>2767.43</v>
      </c>
      <c r="D1871" s="11"/>
      <c r="E1871" s="11"/>
      <c r="F1871" s="11"/>
    </row>
    <row r="1872" ht="15.75" customHeight="1">
      <c r="A1872" s="13">
        <v>3981703.0</v>
      </c>
      <c r="B1872" s="13" t="s">
        <v>4317</v>
      </c>
      <c r="C1872" s="12">
        <v>10298.88</v>
      </c>
      <c r="D1872" s="11"/>
      <c r="E1872" s="11"/>
      <c r="F1872" s="11"/>
    </row>
    <row r="1873" ht="15.75" customHeight="1">
      <c r="A1873" s="13">
        <v>3989600.0</v>
      </c>
      <c r="B1873" s="13" t="s">
        <v>4318</v>
      </c>
      <c r="C1873" s="12">
        <v>208.54</v>
      </c>
      <c r="D1873" s="11"/>
      <c r="E1873" s="11"/>
      <c r="F1873" s="11"/>
    </row>
    <row r="1874" ht="15.75" customHeight="1">
      <c r="A1874" s="13">
        <v>3989300.0</v>
      </c>
      <c r="B1874" s="13" t="s">
        <v>4319</v>
      </c>
      <c r="C1874" s="12">
        <v>1146.58</v>
      </c>
      <c r="D1874" s="11"/>
      <c r="E1874" s="11"/>
      <c r="F1874" s="11"/>
    </row>
    <row r="1875" ht="15.75" customHeight="1">
      <c r="A1875" s="13">
        <v>3989500.0</v>
      </c>
      <c r="B1875" s="13" t="s">
        <v>4320</v>
      </c>
      <c r="C1875" s="12">
        <v>1163.3</v>
      </c>
      <c r="D1875" s="11"/>
      <c r="E1875" s="11"/>
      <c r="F1875" s="11"/>
    </row>
    <row r="1876" ht="15.75" customHeight="1">
      <c r="A1876" s="13">
        <v>3985501.0</v>
      </c>
      <c r="B1876" s="13" t="s">
        <v>4321</v>
      </c>
      <c r="C1876" s="12">
        <v>4023.87</v>
      </c>
      <c r="D1876" s="11"/>
      <c r="E1876" s="11"/>
      <c r="F1876" s="11"/>
    </row>
    <row r="1877" ht="15.75" customHeight="1">
      <c r="A1877" s="13">
        <v>3980375.0</v>
      </c>
      <c r="B1877" s="13" t="s">
        <v>4322</v>
      </c>
      <c r="C1877" s="12">
        <v>3945.6</v>
      </c>
      <c r="D1877" s="11"/>
      <c r="E1877" s="11"/>
      <c r="F1877" s="11"/>
    </row>
    <row r="1878" ht="15.75" customHeight="1">
      <c r="A1878" s="13">
        <v>3980210.0</v>
      </c>
      <c r="B1878" s="13" t="s">
        <v>4323</v>
      </c>
      <c r="C1878" s="12">
        <v>11157.89</v>
      </c>
      <c r="D1878" s="11"/>
      <c r="E1878" s="11"/>
      <c r="F1878" s="11"/>
    </row>
    <row r="1879" ht="15.75" customHeight="1">
      <c r="A1879" s="13">
        <v>3982902.0</v>
      </c>
      <c r="B1879" s="13" t="s">
        <v>4324</v>
      </c>
      <c r="C1879" s="12">
        <v>682.67</v>
      </c>
      <c r="D1879" s="11"/>
      <c r="E1879" s="11"/>
      <c r="F1879" s="11"/>
    </row>
    <row r="1880" ht="15.75" customHeight="1">
      <c r="A1880" s="13">
        <v>3980353.0</v>
      </c>
      <c r="B1880" s="13" t="s">
        <v>4325</v>
      </c>
      <c r="C1880" s="12">
        <v>1504.4</v>
      </c>
      <c r="D1880" s="11"/>
      <c r="E1880" s="11"/>
      <c r="F1880" s="11"/>
    </row>
    <row r="1881" ht="15.75" customHeight="1">
      <c r="A1881" s="13">
        <v>3985000.0</v>
      </c>
      <c r="B1881" s="13" t="s">
        <v>4326</v>
      </c>
      <c r="C1881" s="12">
        <v>2225.36</v>
      </c>
      <c r="D1881" s="11"/>
      <c r="E1881" s="11"/>
      <c r="F1881" s="11"/>
    </row>
    <row r="1882" ht="15.75" customHeight="1">
      <c r="A1882" s="13">
        <v>3980372.0</v>
      </c>
      <c r="B1882" s="13" t="s">
        <v>4327</v>
      </c>
      <c r="C1882" s="12">
        <v>1504.36</v>
      </c>
      <c r="D1882" s="11"/>
      <c r="E1882" s="11"/>
      <c r="F1882" s="11"/>
    </row>
    <row r="1883" ht="15.75" customHeight="1">
      <c r="A1883" s="13">
        <v>3491400.0</v>
      </c>
      <c r="B1883" s="13" t="s">
        <v>4328</v>
      </c>
      <c r="C1883" s="12">
        <v>4318.77</v>
      </c>
      <c r="D1883" s="11"/>
      <c r="E1883" s="11"/>
      <c r="F1883" s="11"/>
    </row>
    <row r="1884" ht="15.75" customHeight="1">
      <c r="A1884" s="13">
        <v>3491200.0</v>
      </c>
      <c r="B1884" s="13" t="s">
        <v>4329</v>
      </c>
      <c r="C1884" s="12">
        <v>1146.1</v>
      </c>
      <c r="D1884" s="11"/>
      <c r="E1884" s="11"/>
      <c r="F1884" s="11"/>
    </row>
    <row r="1885" ht="15.75" customHeight="1">
      <c r="A1885" s="13">
        <v>3491500.0</v>
      </c>
      <c r="B1885" s="13" t="s">
        <v>4330</v>
      </c>
      <c r="C1885" s="12">
        <v>1918.61</v>
      </c>
      <c r="D1885" s="11"/>
      <c r="E1885" s="11"/>
      <c r="F1885" s="11"/>
    </row>
    <row r="1886" ht="15.75" customHeight="1">
      <c r="A1886" s="13">
        <v>3181000.0</v>
      </c>
      <c r="B1886" s="13" t="s">
        <v>4331</v>
      </c>
      <c r="C1886" s="12">
        <v>1134.95</v>
      </c>
      <c r="D1886" s="11"/>
      <c r="E1886" s="11"/>
      <c r="F1886" s="11"/>
    </row>
    <row r="1887" ht="15.75" customHeight="1">
      <c r="A1887" s="13">
        <v>3982801.0</v>
      </c>
      <c r="B1887" s="13" t="s">
        <v>4332</v>
      </c>
      <c r="C1887" s="12">
        <v>5919.53</v>
      </c>
      <c r="D1887" s="11"/>
      <c r="E1887" s="11"/>
      <c r="F1887" s="11"/>
    </row>
    <row r="1888" ht="15.75" customHeight="1">
      <c r="A1888" s="13">
        <v>3982800.0</v>
      </c>
      <c r="B1888" s="13" t="s">
        <v>4333</v>
      </c>
      <c r="C1888" s="12">
        <v>7514.51</v>
      </c>
      <c r="D1888" s="11"/>
      <c r="E1888" s="11"/>
      <c r="F1888" s="11"/>
    </row>
    <row r="1889" ht="15.75" customHeight="1">
      <c r="A1889" s="9" t="s">
        <v>4334</v>
      </c>
      <c r="C1889" s="12"/>
      <c r="D1889" s="11"/>
      <c r="E1889" s="11"/>
      <c r="F1889" s="11"/>
    </row>
    <row r="1890" ht="15.75" customHeight="1">
      <c r="A1890" s="13">
        <v>3655036.0</v>
      </c>
      <c r="B1890" s="13" t="s">
        <v>4335</v>
      </c>
      <c r="C1890" s="12">
        <v>92.39</v>
      </c>
      <c r="D1890" s="11"/>
      <c r="E1890" s="11"/>
      <c r="F1890" s="11"/>
    </row>
    <row r="1891" ht="15.75" customHeight="1">
      <c r="A1891" s="13">
        <v>3655020.0</v>
      </c>
      <c r="B1891" s="13" t="s">
        <v>4336</v>
      </c>
      <c r="C1891" s="12">
        <v>586.22</v>
      </c>
      <c r="D1891" s="11"/>
      <c r="E1891" s="11"/>
      <c r="F1891" s="11"/>
    </row>
    <row r="1892" ht="15.75" customHeight="1">
      <c r="A1892" s="13">
        <v>3655001.0</v>
      </c>
      <c r="B1892" s="13" t="s">
        <v>4337</v>
      </c>
      <c r="C1892" s="12">
        <v>1189.46</v>
      </c>
      <c r="D1892" s="11"/>
      <c r="E1892" s="11"/>
      <c r="F1892" s="11"/>
    </row>
    <row r="1893" ht="15.75" customHeight="1">
      <c r="A1893" s="13">
        <v>3655000.0</v>
      </c>
      <c r="B1893" s="13" t="s">
        <v>4338</v>
      </c>
      <c r="C1893" s="12">
        <v>1239.05</v>
      </c>
      <c r="D1893" s="11"/>
      <c r="E1893" s="11"/>
      <c r="F1893" s="11"/>
    </row>
    <row r="1894" ht="15.75" customHeight="1">
      <c r="A1894" s="13">
        <v>3655021.0</v>
      </c>
      <c r="B1894" s="13" t="s">
        <v>4339</v>
      </c>
      <c r="C1894" s="12">
        <v>1025.31</v>
      </c>
      <c r="D1894" s="11"/>
      <c r="E1894" s="11"/>
      <c r="F1894" s="11"/>
    </row>
    <row r="1895" ht="15.75" customHeight="1">
      <c r="A1895" s="13">
        <v>3655010.0</v>
      </c>
      <c r="B1895" s="13" t="s">
        <v>4340</v>
      </c>
      <c r="C1895" s="12">
        <v>842.61</v>
      </c>
      <c r="D1895" s="11"/>
      <c r="E1895" s="11"/>
      <c r="F1895" s="11"/>
    </row>
    <row r="1896" ht="15.75" customHeight="1">
      <c r="A1896" s="13">
        <v>3655002.0</v>
      </c>
      <c r="B1896" s="13" t="s">
        <v>4341</v>
      </c>
      <c r="C1896" s="12">
        <v>90.29</v>
      </c>
      <c r="D1896" s="11"/>
      <c r="E1896" s="11"/>
      <c r="F1896" s="11"/>
    </row>
    <row r="1897" ht="15.75" customHeight="1">
      <c r="A1897" s="13">
        <v>3655038.0</v>
      </c>
      <c r="B1897" s="13" t="s">
        <v>4342</v>
      </c>
      <c r="C1897" s="12">
        <v>866.61</v>
      </c>
      <c r="D1897" s="11"/>
      <c r="E1897" s="11"/>
      <c r="F1897" s="11"/>
    </row>
    <row r="1898" ht="15.75" customHeight="1">
      <c r="A1898" s="13">
        <v>4687403.0</v>
      </c>
      <c r="B1898" s="13" t="s">
        <v>4343</v>
      </c>
      <c r="C1898" s="12">
        <v>70.9</v>
      </c>
      <c r="D1898" s="11"/>
      <c r="E1898" s="11"/>
      <c r="F1898" s="11"/>
    </row>
    <row r="1899" ht="15.75" customHeight="1">
      <c r="A1899" s="13">
        <v>4687343.0</v>
      </c>
      <c r="B1899" s="13" t="s">
        <v>4344</v>
      </c>
      <c r="C1899" s="12">
        <v>844.72</v>
      </c>
      <c r="D1899" s="11"/>
      <c r="E1899" s="11"/>
      <c r="F1899" s="11"/>
    </row>
    <row r="1900" ht="15.75" customHeight="1">
      <c r="A1900" s="13">
        <v>3654177.0</v>
      </c>
      <c r="B1900" s="13" t="s">
        <v>4345</v>
      </c>
      <c r="C1900" s="12">
        <v>75.08</v>
      </c>
      <c r="D1900" s="11"/>
      <c r="E1900" s="11"/>
      <c r="F1900" s="11"/>
    </row>
    <row r="1901" ht="15.75" customHeight="1">
      <c r="A1901" s="13">
        <v>3053021.0</v>
      </c>
      <c r="B1901" s="13" t="s">
        <v>4346</v>
      </c>
      <c r="C1901" s="12">
        <v>2747.68</v>
      </c>
      <c r="D1901" s="11"/>
      <c r="E1901" s="11"/>
      <c r="F1901" s="11"/>
    </row>
    <row r="1902" ht="15.75" customHeight="1">
      <c r="A1902" s="13">
        <v>3053017.0</v>
      </c>
      <c r="B1902" s="13" t="s">
        <v>4347</v>
      </c>
      <c r="C1902" s="12">
        <v>2220.07</v>
      </c>
      <c r="D1902" s="11"/>
      <c r="E1902" s="11"/>
      <c r="F1902" s="11"/>
    </row>
    <row r="1903" ht="15.75" customHeight="1">
      <c r="A1903" s="13">
        <v>3053018.0</v>
      </c>
      <c r="B1903" s="13" t="s">
        <v>4348</v>
      </c>
      <c r="C1903" s="12">
        <v>2035.06</v>
      </c>
      <c r="D1903" s="11"/>
      <c r="E1903" s="11"/>
      <c r="F1903" s="11"/>
    </row>
    <row r="1904" ht="15.75" customHeight="1">
      <c r="A1904" s="13">
        <v>3659211.0</v>
      </c>
      <c r="B1904" s="13" t="s">
        <v>4349</v>
      </c>
      <c r="C1904" s="12">
        <v>1526.3</v>
      </c>
      <c r="D1904" s="11"/>
      <c r="E1904" s="11"/>
      <c r="F1904" s="11"/>
    </row>
    <row r="1905" ht="15.75" customHeight="1">
      <c r="A1905" s="13">
        <v>3159208.0</v>
      </c>
      <c r="B1905" s="13" t="s">
        <v>4350</v>
      </c>
      <c r="C1905" s="12">
        <v>1665.05</v>
      </c>
      <c r="D1905" s="11"/>
      <c r="E1905" s="11"/>
      <c r="F1905" s="11"/>
    </row>
    <row r="1906" ht="15.75" customHeight="1">
      <c r="A1906" s="13">
        <v>3650603.0</v>
      </c>
      <c r="B1906" s="13" t="s">
        <v>4351</v>
      </c>
      <c r="C1906" s="12">
        <v>10452.82</v>
      </c>
      <c r="D1906" s="11"/>
      <c r="E1906" s="11"/>
      <c r="F1906" s="11"/>
    </row>
    <row r="1907" ht="15.75" customHeight="1">
      <c r="A1907" s="13">
        <v>3650604.0</v>
      </c>
      <c r="B1907" s="13" t="s">
        <v>4352</v>
      </c>
      <c r="C1907" s="12">
        <v>10452.82</v>
      </c>
      <c r="D1907" s="11"/>
      <c r="E1907" s="11"/>
      <c r="F1907" s="11"/>
    </row>
    <row r="1908" ht="15.75" customHeight="1">
      <c r="A1908" s="13">
        <v>3650605.0</v>
      </c>
      <c r="B1908" s="13" t="s">
        <v>4353</v>
      </c>
      <c r="C1908" s="12">
        <v>10452.82</v>
      </c>
      <c r="D1908" s="11"/>
      <c r="E1908" s="11"/>
      <c r="F1908" s="11"/>
    </row>
    <row r="1909" ht="15.75" customHeight="1">
      <c r="A1909" s="13">
        <v>3650606.0</v>
      </c>
      <c r="B1909" s="13" t="s">
        <v>4354</v>
      </c>
      <c r="C1909" s="12">
        <v>10452.82</v>
      </c>
      <c r="D1909" s="11"/>
      <c r="E1909" s="11"/>
      <c r="F1909" s="11"/>
    </row>
    <row r="1910" ht="15.75" customHeight="1">
      <c r="A1910" s="13">
        <v>3650601.0</v>
      </c>
      <c r="B1910" s="13" t="s">
        <v>4355</v>
      </c>
      <c r="C1910" s="12">
        <v>10452.82</v>
      </c>
      <c r="D1910" s="11"/>
      <c r="E1910" s="11"/>
      <c r="F1910" s="11"/>
    </row>
    <row r="1911" ht="15.75" customHeight="1">
      <c r="A1911" s="13">
        <v>3650602.0</v>
      </c>
      <c r="B1911" s="13" t="s">
        <v>4356</v>
      </c>
      <c r="C1911" s="12">
        <v>10452.82</v>
      </c>
      <c r="D1911" s="11"/>
      <c r="E1911" s="11"/>
      <c r="F1911" s="11"/>
    </row>
    <row r="1912" ht="15.75" customHeight="1">
      <c r="A1912" s="13">
        <v>3650607.0</v>
      </c>
      <c r="B1912" s="13" t="s">
        <v>4357</v>
      </c>
      <c r="C1912" s="12">
        <v>9435.29</v>
      </c>
      <c r="D1912" s="11"/>
      <c r="E1912" s="11"/>
      <c r="F1912" s="11"/>
    </row>
    <row r="1913" ht="15.75" customHeight="1">
      <c r="A1913" s="13">
        <v>3654000.0</v>
      </c>
      <c r="B1913" s="13" t="s">
        <v>4358</v>
      </c>
      <c r="C1913" s="12">
        <v>842.59</v>
      </c>
      <c r="D1913" s="11"/>
      <c r="E1913" s="11"/>
      <c r="F1913" s="11"/>
    </row>
    <row r="1914" ht="15.75" customHeight="1">
      <c r="A1914" s="13">
        <v>3654004.0</v>
      </c>
      <c r="B1914" s="13" t="s">
        <v>4359</v>
      </c>
      <c r="C1914" s="12">
        <v>379.08</v>
      </c>
      <c r="D1914" s="11"/>
      <c r="E1914" s="11"/>
      <c r="F1914" s="11"/>
    </row>
    <row r="1915" ht="15.75" customHeight="1">
      <c r="A1915" s="13">
        <v>3654006.0</v>
      </c>
      <c r="B1915" s="13" t="s">
        <v>4360</v>
      </c>
      <c r="C1915" s="12">
        <v>266.36</v>
      </c>
      <c r="D1915" s="11"/>
      <c r="E1915" s="11"/>
      <c r="F1915" s="11"/>
    </row>
    <row r="1916" ht="15.75" customHeight="1">
      <c r="A1916" s="13">
        <v>3654005.0</v>
      </c>
      <c r="B1916" s="13" t="s">
        <v>4361</v>
      </c>
      <c r="C1916" s="12">
        <v>523.59</v>
      </c>
      <c r="D1916" s="11"/>
      <c r="E1916" s="11"/>
      <c r="F1916" s="11"/>
    </row>
    <row r="1917" ht="15.75" customHeight="1">
      <c r="A1917" s="13">
        <v>3653003.0</v>
      </c>
      <c r="B1917" s="13" t="s">
        <v>4362</v>
      </c>
      <c r="C1917" s="12">
        <v>2232.85</v>
      </c>
      <c r="D1917" s="11"/>
      <c r="E1917" s="11"/>
      <c r="F1917" s="11"/>
    </row>
    <row r="1918" ht="15.75" customHeight="1">
      <c r="A1918" s="13">
        <v>3653005.0</v>
      </c>
      <c r="B1918" s="13" t="s">
        <v>4363</v>
      </c>
      <c r="C1918" s="12">
        <v>865.74</v>
      </c>
      <c r="D1918" s="11"/>
      <c r="E1918" s="11"/>
      <c r="F1918" s="11"/>
    </row>
    <row r="1919" ht="15.75" customHeight="1">
      <c r="A1919" s="13">
        <v>3653004.0</v>
      </c>
      <c r="B1919" s="13" t="s">
        <v>4364</v>
      </c>
      <c r="C1919" s="12">
        <v>865.74</v>
      </c>
      <c r="D1919" s="11"/>
      <c r="E1919" s="11"/>
      <c r="F1919" s="11"/>
    </row>
    <row r="1920" ht="15.75" customHeight="1">
      <c r="A1920" s="13">
        <v>3654002.0</v>
      </c>
      <c r="B1920" s="13" t="s">
        <v>4365</v>
      </c>
      <c r="C1920" s="12">
        <v>991.17</v>
      </c>
      <c r="D1920" s="11"/>
      <c r="E1920" s="11"/>
      <c r="F1920" s="11"/>
    </row>
    <row r="1921" ht="15.75" customHeight="1">
      <c r="A1921" s="13">
        <v>3654009.0</v>
      </c>
      <c r="B1921" s="13" t="s">
        <v>4366</v>
      </c>
      <c r="C1921" s="12">
        <v>676.27</v>
      </c>
      <c r="D1921" s="11"/>
      <c r="E1921" s="11"/>
      <c r="F1921" s="11"/>
    </row>
    <row r="1922" ht="15.75" customHeight="1">
      <c r="A1922" s="13">
        <v>3654007.0</v>
      </c>
      <c r="B1922" s="13" t="s">
        <v>4367</v>
      </c>
      <c r="C1922" s="12">
        <v>899.62</v>
      </c>
      <c r="D1922" s="11"/>
      <c r="E1922" s="11"/>
      <c r="F1922" s="11"/>
    </row>
    <row r="1923" ht="15.75" customHeight="1">
      <c r="A1923" s="13">
        <v>3654008.0</v>
      </c>
      <c r="B1923" s="13" t="s">
        <v>4368</v>
      </c>
      <c r="C1923" s="12">
        <v>866.61</v>
      </c>
      <c r="D1923" s="11"/>
      <c r="E1923" s="11"/>
      <c r="F1923" s="11"/>
    </row>
    <row r="1924" ht="15.75" customHeight="1">
      <c r="A1924" s="13">
        <v>3650511.0</v>
      </c>
      <c r="B1924" s="13" t="s">
        <v>4369</v>
      </c>
      <c r="C1924" s="12">
        <v>265.82</v>
      </c>
      <c r="D1924" s="11"/>
      <c r="E1924" s="11"/>
      <c r="F1924" s="11"/>
    </row>
    <row r="1925" ht="15.75" customHeight="1">
      <c r="A1925" s="13">
        <v>3650510.0</v>
      </c>
      <c r="B1925" s="13" t="s">
        <v>4370</v>
      </c>
      <c r="C1925" s="12">
        <v>526.62</v>
      </c>
      <c r="D1925" s="11"/>
      <c r="E1925" s="11"/>
      <c r="F1925" s="11"/>
    </row>
    <row r="1926" ht="15.75" customHeight="1">
      <c r="A1926" s="13">
        <v>3053019.0</v>
      </c>
      <c r="B1926" s="13" t="s">
        <v>4371</v>
      </c>
      <c r="C1926" s="12">
        <v>2035.06</v>
      </c>
      <c r="D1926" s="11"/>
      <c r="E1926" s="11"/>
      <c r="F1926" s="11"/>
    </row>
    <row r="1927" ht="15.75" customHeight="1">
      <c r="A1927" s="13">
        <v>3651300.0</v>
      </c>
      <c r="B1927" s="13" t="s">
        <v>4372</v>
      </c>
      <c r="C1927" s="12">
        <v>1402.25</v>
      </c>
      <c r="D1927" s="11"/>
      <c r="E1927" s="11"/>
      <c r="F1927" s="11"/>
    </row>
    <row r="1928" ht="15.75" customHeight="1">
      <c r="A1928" s="13">
        <v>3651383.0</v>
      </c>
      <c r="B1928" s="13" t="s">
        <v>4373</v>
      </c>
      <c r="C1928" s="12">
        <v>1402.23</v>
      </c>
      <c r="D1928" s="11"/>
      <c r="E1928" s="11"/>
      <c r="F1928" s="11"/>
    </row>
    <row r="1929" ht="15.75" customHeight="1">
      <c r="A1929" s="13">
        <v>3651384.0</v>
      </c>
      <c r="B1929" s="13" t="s">
        <v>4374</v>
      </c>
      <c r="C1929" s="12">
        <v>1402.23</v>
      </c>
      <c r="D1929" s="11"/>
      <c r="E1929" s="11"/>
      <c r="F1929" s="11"/>
    </row>
    <row r="1930" ht="15.75" customHeight="1">
      <c r="A1930" s="13">
        <v>3650410.0</v>
      </c>
      <c r="B1930" s="13" t="s">
        <v>4375</v>
      </c>
      <c r="C1930" s="12">
        <v>739.3</v>
      </c>
      <c r="D1930" s="11"/>
      <c r="E1930" s="11"/>
      <c r="F1930" s="11"/>
    </row>
    <row r="1931" ht="15.75" customHeight="1">
      <c r="A1931" s="13">
        <v>3658214.0</v>
      </c>
      <c r="B1931" s="13" t="s">
        <v>4376</v>
      </c>
      <c r="C1931" s="12">
        <v>832.53</v>
      </c>
      <c r="D1931" s="11"/>
      <c r="E1931" s="11"/>
      <c r="F1931" s="11"/>
    </row>
    <row r="1932" ht="15.75" customHeight="1">
      <c r="A1932" s="13">
        <v>3658212.0</v>
      </c>
      <c r="B1932" s="13" t="s">
        <v>4377</v>
      </c>
      <c r="C1932" s="12">
        <v>1480.05</v>
      </c>
      <c r="D1932" s="11"/>
      <c r="E1932" s="11"/>
      <c r="F1932" s="11"/>
    </row>
    <row r="1933" ht="15.75" customHeight="1">
      <c r="A1933" s="13">
        <v>3658211.0</v>
      </c>
      <c r="B1933" s="13" t="s">
        <v>4378</v>
      </c>
      <c r="C1933" s="12">
        <v>1156.29</v>
      </c>
      <c r="D1933" s="11"/>
      <c r="E1933" s="11"/>
      <c r="F1933" s="11"/>
    </row>
    <row r="1934" ht="15.75" customHeight="1">
      <c r="A1934" s="13">
        <v>4687000.0</v>
      </c>
      <c r="B1934" s="13" t="s">
        <v>4379</v>
      </c>
      <c r="C1934" s="12">
        <v>1598.81</v>
      </c>
      <c r="D1934" s="11"/>
      <c r="E1934" s="11"/>
      <c r="F1934" s="11"/>
    </row>
    <row r="1935" ht="15.75" customHeight="1">
      <c r="A1935" s="13">
        <v>4687005.0</v>
      </c>
      <c r="B1935" s="13" t="s">
        <v>4380</v>
      </c>
      <c r="C1935" s="12">
        <v>1279.05</v>
      </c>
      <c r="D1935" s="11"/>
      <c r="E1935" s="11"/>
      <c r="F1935" s="11"/>
    </row>
    <row r="1936" ht="15.75" customHeight="1">
      <c r="A1936" s="13">
        <v>3651425.0</v>
      </c>
      <c r="B1936" s="13" t="s">
        <v>4381</v>
      </c>
      <c r="C1936" s="12">
        <v>989.84</v>
      </c>
      <c r="D1936" s="11"/>
      <c r="E1936" s="11"/>
      <c r="F1936" s="11"/>
    </row>
    <row r="1937" ht="15.75" customHeight="1">
      <c r="A1937" s="13">
        <v>3651400.0</v>
      </c>
      <c r="B1937" s="13" t="s">
        <v>4382</v>
      </c>
      <c r="C1937" s="12">
        <v>1428.89</v>
      </c>
      <c r="D1937" s="11"/>
      <c r="E1937" s="11"/>
      <c r="F1937" s="11"/>
    </row>
    <row r="1938" ht="15.75" customHeight="1">
      <c r="A1938" s="13">
        <v>3650112.0</v>
      </c>
      <c r="B1938" s="13" t="s">
        <v>4383</v>
      </c>
      <c r="C1938" s="12">
        <v>1930.07</v>
      </c>
      <c r="D1938" s="11"/>
      <c r="E1938" s="11"/>
      <c r="F1938" s="11"/>
    </row>
    <row r="1939" ht="15.75" customHeight="1">
      <c r="A1939" s="13">
        <v>3650114.0</v>
      </c>
      <c r="B1939" s="13" t="s">
        <v>4384</v>
      </c>
      <c r="C1939" s="12">
        <v>7306.49</v>
      </c>
      <c r="D1939" s="11"/>
      <c r="E1939" s="11"/>
      <c r="F1939" s="11"/>
    </row>
    <row r="1940" ht="15.75" customHeight="1">
      <c r="A1940" s="13">
        <v>3650104.0</v>
      </c>
      <c r="B1940" s="13" t="s">
        <v>4385</v>
      </c>
      <c r="C1940" s="12">
        <v>1867.48</v>
      </c>
      <c r="D1940" s="11"/>
      <c r="E1940" s="11"/>
      <c r="F1940" s="11"/>
    </row>
    <row r="1941" ht="15.75" customHeight="1">
      <c r="A1941" s="13">
        <v>3650102.0</v>
      </c>
      <c r="B1941" s="13" t="s">
        <v>4386</v>
      </c>
      <c r="C1941" s="12">
        <v>1708.66</v>
      </c>
      <c r="D1941" s="11"/>
      <c r="E1941" s="11"/>
      <c r="F1941" s="11"/>
    </row>
    <row r="1942" ht="15.75" customHeight="1">
      <c r="A1942" s="13">
        <v>3650103.0</v>
      </c>
      <c r="B1942" s="13" t="s">
        <v>4387</v>
      </c>
      <c r="C1942" s="12">
        <v>1039.87</v>
      </c>
      <c r="D1942" s="11"/>
      <c r="E1942" s="11"/>
      <c r="F1942" s="11"/>
    </row>
    <row r="1943" ht="15.75" customHeight="1">
      <c r="A1943" s="13">
        <v>3650111.0</v>
      </c>
      <c r="B1943" s="13" t="s">
        <v>4388</v>
      </c>
      <c r="C1943" s="12">
        <v>1039.87</v>
      </c>
      <c r="D1943" s="11"/>
      <c r="E1943" s="11"/>
      <c r="F1943" s="11"/>
    </row>
    <row r="1944" ht="15.75" customHeight="1">
      <c r="A1944" s="13">
        <v>3650105.0</v>
      </c>
      <c r="B1944" s="13" t="s">
        <v>4389</v>
      </c>
      <c r="C1944" s="12">
        <v>1708.66</v>
      </c>
      <c r="D1944" s="11"/>
      <c r="E1944" s="11"/>
      <c r="F1944" s="11"/>
    </row>
    <row r="1945" ht="15.75" customHeight="1">
      <c r="A1945" s="13">
        <v>3650106.0</v>
      </c>
      <c r="B1945" s="13" t="s">
        <v>4390</v>
      </c>
      <c r="C1945" s="12">
        <v>1039.87</v>
      </c>
      <c r="D1945" s="11"/>
      <c r="E1945" s="11"/>
      <c r="F1945" s="11"/>
    </row>
    <row r="1946" ht="15.75" customHeight="1">
      <c r="A1946" s="13">
        <v>3650109.0</v>
      </c>
      <c r="B1946" s="13" t="s">
        <v>4391</v>
      </c>
      <c r="C1946" s="12">
        <v>1708.66</v>
      </c>
      <c r="D1946" s="11"/>
      <c r="E1946" s="11"/>
      <c r="F1946" s="11"/>
    </row>
    <row r="1947" ht="15.75" customHeight="1">
      <c r="A1947" s="13">
        <v>3650110.0</v>
      </c>
      <c r="B1947" s="13" t="s">
        <v>4392</v>
      </c>
      <c r="C1947" s="12">
        <v>1039.87</v>
      </c>
      <c r="D1947" s="11"/>
      <c r="E1947" s="11"/>
      <c r="F1947" s="11"/>
    </row>
    <row r="1948" ht="15.75" customHeight="1">
      <c r="A1948" s="13">
        <v>3650107.0</v>
      </c>
      <c r="B1948" s="13" t="s">
        <v>4393</v>
      </c>
      <c r="C1948" s="12">
        <v>1708.66</v>
      </c>
      <c r="D1948" s="11"/>
      <c r="E1948" s="11"/>
      <c r="F1948" s="11"/>
    </row>
    <row r="1949" ht="15.75" customHeight="1">
      <c r="A1949" s="13">
        <v>3650108.0</v>
      </c>
      <c r="B1949" s="13" t="s">
        <v>4394</v>
      </c>
      <c r="C1949" s="12">
        <v>1039.87</v>
      </c>
      <c r="D1949" s="11"/>
      <c r="E1949" s="11"/>
      <c r="F1949" s="11"/>
    </row>
    <row r="1950" ht="15.75" customHeight="1">
      <c r="A1950" s="13">
        <v>3659002.0</v>
      </c>
      <c r="B1950" s="13" t="s">
        <v>4395</v>
      </c>
      <c r="C1950" s="12">
        <v>2101.67</v>
      </c>
      <c r="D1950" s="11"/>
      <c r="E1950" s="11"/>
      <c r="F1950" s="11"/>
    </row>
    <row r="1951" ht="15.75" customHeight="1">
      <c r="A1951" s="13">
        <v>3659001.0</v>
      </c>
      <c r="B1951" s="13" t="s">
        <v>4396</v>
      </c>
      <c r="C1951" s="12">
        <v>1277.11</v>
      </c>
      <c r="D1951" s="11"/>
      <c r="E1951" s="11"/>
      <c r="F1951" s="11"/>
    </row>
    <row r="1952" ht="15.75" customHeight="1">
      <c r="A1952" s="13">
        <v>3654153.0</v>
      </c>
      <c r="B1952" s="13" t="s">
        <v>4397</v>
      </c>
      <c r="C1952" s="12">
        <v>49.89</v>
      </c>
      <c r="D1952" s="11"/>
      <c r="E1952" s="11"/>
      <c r="F1952" s="11"/>
    </row>
    <row r="1953" ht="15.75" customHeight="1">
      <c r="A1953" s="13">
        <v>3651783.0</v>
      </c>
      <c r="B1953" s="13" t="s">
        <v>4398</v>
      </c>
      <c r="C1953" s="12">
        <v>937.32</v>
      </c>
      <c r="D1953" s="11"/>
      <c r="E1953" s="11"/>
      <c r="F1953" s="11"/>
    </row>
    <row r="1954" ht="15.75" customHeight="1">
      <c r="A1954" s="13">
        <v>3652175.0</v>
      </c>
      <c r="B1954" s="13" t="s">
        <v>4399</v>
      </c>
      <c r="C1954" s="12">
        <v>3648.56</v>
      </c>
      <c r="D1954" s="11"/>
      <c r="E1954" s="11"/>
      <c r="F1954" s="11"/>
    </row>
    <row r="1955" ht="15.75" customHeight="1">
      <c r="A1955" s="9" t="s">
        <v>4400</v>
      </c>
      <c r="C1955" s="12"/>
      <c r="D1955" s="11"/>
      <c r="E1955" s="11"/>
      <c r="F1955" s="11"/>
    </row>
    <row r="1956" ht="15.75" customHeight="1">
      <c r="A1956" s="13">
        <v>3111529.0</v>
      </c>
      <c r="B1956" s="13" t="s">
        <v>4401</v>
      </c>
      <c r="C1956" s="12">
        <v>3118.3</v>
      </c>
      <c r="D1956" s="11"/>
      <c r="E1956" s="11"/>
      <c r="F1956" s="11"/>
    </row>
    <row r="1957" ht="15.75" customHeight="1">
      <c r="A1957" s="13">
        <v>3111563.0</v>
      </c>
      <c r="B1957" s="13" t="s">
        <v>4402</v>
      </c>
      <c r="C1957" s="12">
        <v>3118.3</v>
      </c>
      <c r="D1957" s="11"/>
      <c r="E1957" s="11"/>
      <c r="F1957" s="11"/>
    </row>
    <row r="1958" ht="15.75" customHeight="1">
      <c r="A1958" s="13">
        <v>3111562.0</v>
      </c>
      <c r="B1958" s="13" t="s">
        <v>4403</v>
      </c>
      <c r="C1958" s="12">
        <v>3118.3</v>
      </c>
      <c r="D1958" s="11"/>
      <c r="E1958" s="11"/>
      <c r="F1958" s="11"/>
    </row>
    <row r="1959" ht="15.75" customHeight="1">
      <c r="A1959" s="13">
        <v>3111576.0</v>
      </c>
      <c r="B1959" s="13" t="s">
        <v>4404</v>
      </c>
      <c r="C1959" s="12">
        <v>3118.3</v>
      </c>
      <c r="D1959" s="11"/>
      <c r="E1959" s="11"/>
      <c r="F1959" s="11"/>
    </row>
    <row r="1960" ht="15.75" customHeight="1">
      <c r="A1960" s="13">
        <v>3111629.0</v>
      </c>
      <c r="B1960" s="13" t="s">
        <v>4405</v>
      </c>
      <c r="C1960" s="12">
        <v>3118.3</v>
      </c>
      <c r="D1960" s="11"/>
      <c r="E1960" s="11"/>
      <c r="F1960" s="11"/>
    </row>
    <row r="1961" ht="15.75" customHeight="1">
      <c r="A1961" s="13">
        <v>3111663.0</v>
      </c>
      <c r="B1961" s="13" t="s">
        <v>4406</v>
      </c>
      <c r="C1961" s="12">
        <v>3118.3</v>
      </c>
      <c r="D1961" s="11"/>
      <c r="E1961" s="11"/>
      <c r="F1961" s="11"/>
    </row>
    <row r="1962" ht="15.75" customHeight="1">
      <c r="A1962" s="13">
        <v>3111676.0</v>
      </c>
      <c r="B1962" s="13" t="s">
        <v>4407</v>
      </c>
      <c r="C1962" s="12">
        <v>3118.3</v>
      </c>
      <c r="D1962" s="11"/>
      <c r="E1962" s="11"/>
      <c r="F1962" s="11"/>
    </row>
    <row r="1963" ht="15.75" customHeight="1">
      <c r="A1963" s="13">
        <v>3111683.0</v>
      </c>
      <c r="B1963" s="13" t="s">
        <v>4408</v>
      </c>
      <c r="C1963" s="12">
        <v>3118.3</v>
      </c>
      <c r="D1963" s="11"/>
      <c r="E1963" s="11"/>
      <c r="F1963" s="11"/>
    </row>
    <row r="1964" ht="15.75" customHeight="1">
      <c r="A1964" s="13">
        <v>3111599.0</v>
      </c>
      <c r="B1964" s="13" t="s">
        <v>4409</v>
      </c>
      <c r="C1964" s="12">
        <v>3118.3</v>
      </c>
      <c r="D1964" s="11"/>
      <c r="E1964" s="11"/>
      <c r="F1964" s="11"/>
    </row>
    <row r="1965" ht="15.75" customHeight="1">
      <c r="A1965" s="13">
        <v>3111326.0</v>
      </c>
      <c r="B1965" s="13" t="s">
        <v>4410</v>
      </c>
      <c r="C1965" s="12">
        <v>3118.3</v>
      </c>
      <c r="D1965" s="11"/>
      <c r="E1965" s="11"/>
      <c r="F1965" s="11"/>
    </row>
    <row r="1966" ht="15.75" customHeight="1">
      <c r="A1966" s="13">
        <v>3111329.0</v>
      </c>
      <c r="B1966" s="13" t="s">
        <v>4411</v>
      </c>
      <c r="C1966" s="12">
        <v>3118.3</v>
      </c>
      <c r="D1966" s="11"/>
      <c r="E1966" s="11"/>
      <c r="F1966" s="11"/>
    </row>
    <row r="1967" ht="15.75" customHeight="1">
      <c r="A1967" s="13">
        <v>3111363.0</v>
      </c>
      <c r="B1967" s="13" t="s">
        <v>4412</v>
      </c>
      <c r="C1967" s="12">
        <v>3118.3</v>
      </c>
      <c r="D1967" s="11"/>
      <c r="E1967" s="11"/>
      <c r="F1967" s="11"/>
    </row>
    <row r="1968" ht="15.75" customHeight="1">
      <c r="A1968" s="13">
        <v>3111376.0</v>
      </c>
      <c r="B1968" s="13" t="s">
        <v>4413</v>
      </c>
      <c r="C1968" s="12">
        <v>3118.3</v>
      </c>
      <c r="D1968" s="11"/>
      <c r="E1968" s="11"/>
      <c r="F1968" s="11"/>
    </row>
    <row r="1969" ht="15.75" customHeight="1">
      <c r="A1969" s="13">
        <v>3111383.0</v>
      </c>
      <c r="B1969" s="13" t="s">
        <v>4414</v>
      </c>
      <c r="C1969" s="12">
        <v>3118.3</v>
      </c>
      <c r="D1969" s="11"/>
      <c r="E1969" s="11"/>
      <c r="F1969" s="11"/>
    </row>
    <row r="1970" ht="15.75" customHeight="1">
      <c r="A1970" s="13">
        <v>3111429.0</v>
      </c>
      <c r="B1970" s="13" t="s">
        <v>4415</v>
      </c>
      <c r="C1970" s="12">
        <v>3118.3</v>
      </c>
      <c r="D1970" s="11"/>
      <c r="E1970" s="11"/>
      <c r="F1970" s="11"/>
    </row>
    <row r="1971" ht="15.75" customHeight="1">
      <c r="A1971" s="13">
        <v>3111463.0</v>
      </c>
      <c r="B1971" s="13" t="s">
        <v>4416</v>
      </c>
      <c r="C1971" s="12">
        <v>3118.3</v>
      </c>
      <c r="D1971" s="11"/>
      <c r="E1971" s="11"/>
      <c r="F1971" s="11"/>
    </row>
    <row r="1972" ht="15.75" customHeight="1">
      <c r="A1972" s="13">
        <v>3111476.0</v>
      </c>
      <c r="B1972" s="13" t="s">
        <v>4417</v>
      </c>
      <c r="C1972" s="12">
        <v>3118.3</v>
      </c>
      <c r="D1972" s="11"/>
      <c r="E1972" s="11"/>
      <c r="F1972" s="11"/>
    </row>
    <row r="1973" ht="15.75" customHeight="1">
      <c r="A1973" s="13">
        <v>3111483.0</v>
      </c>
      <c r="B1973" s="13" t="s">
        <v>4418</v>
      </c>
      <c r="C1973" s="12">
        <v>3118.3</v>
      </c>
      <c r="D1973" s="11"/>
      <c r="E1973" s="11"/>
      <c r="F1973" s="11"/>
    </row>
    <row r="1974" ht="15.75" customHeight="1">
      <c r="A1974" s="13">
        <v>3112063.0</v>
      </c>
      <c r="B1974" s="13" t="s">
        <v>4419</v>
      </c>
      <c r="C1974" s="12">
        <v>681.44</v>
      </c>
      <c r="D1974" s="11"/>
      <c r="E1974" s="11"/>
      <c r="F1974" s="11"/>
    </row>
    <row r="1975" ht="15.75" customHeight="1">
      <c r="A1975" s="13">
        <v>3112053.0</v>
      </c>
      <c r="B1975" s="13" t="s">
        <v>4420</v>
      </c>
      <c r="C1975" s="12">
        <v>681.44</v>
      </c>
      <c r="D1975" s="11"/>
      <c r="E1975" s="11"/>
      <c r="F1975" s="11"/>
    </row>
    <row r="1976" ht="15.75" customHeight="1">
      <c r="A1976" s="13">
        <v>3112076.0</v>
      </c>
      <c r="B1976" s="13" t="s">
        <v>4421</v>
      </c>
      <c r="C1976" s="12">
        <v>681.44</v>
      </c>
      <c r="D1976" s="11"/>
      <c r="E1976" s="11"/>
      <c r="F1976" s="11"/>
    </row>
    <row r="1977" ht="15.75" customHeight="1">
      <c r="A1977" s="13">
        <v>3112083.0</v>
      </c>
      <c r="B1977" s="13" t="s">
        <v>4422</v>
      </c>
      <c r="C1977" s="12">
        <v>681.44</v>
      </c>
      <c r="D1977" s="11"/>
      <c r="E1977" s="11"/>
      <c r="F1977" s="11"/>
    </row>
    <row r="1978" ht="15.75" customHeight="1">
      <c r="A1978" s="13">
        <v>3111526.0</v>
      </c>
      <c r="B1978" s="13" t="s">
        <v>4423</v>
      </c>
      <c r="C1978" s="12">
        <v>3118.3</v>
      </c>
      <c r="D1978" s="11"/>
      <c r="E1978" s="11"/>
      <c r="F1978" s="11"/>
    </row>
    <row r="1979" ht="15.75" customHeight="1">
      <c r="A1979" s="13">
        <v>3111583.0</v>
      </c>
      <c r="B1979" s="13" t="s">
        <v>4424</v>
      </c>
      <c r="C1979" s="12">
        <v>3118.3</v>
      </c>
      <c r="D1979" s="11"/>
      <c r="E1979" s="11"/>
      <c r="F1979" s="11"/>
    </row>
    <row r="1980" ht="15.75" customHeight="1">
      <c r="A1980" s="13">
        <v>3111584.0</v>
      </c>
      <c r="B1980" s="13" t="s">
        <v>4425</v>
      </c>
      <c r="C1980" s="12">
        <v>3118.3</v>
      </c>
      <c r="D1980" s="11"/>
      <c r="E1980" s="11"/>
      <c r="F1980" s="11"/>
    </row>
    <row r="1981" ht="15.75" customHeight="1">
      <c r="A1981" s="13">
        <v>3111325.0</v>
      </c>
      <c r="B1981" s="13" t="s">
        <v>4426</v>
      </c>
      <c r="C1981" s="12">
        <v>3118.3</v>
      </c>
      <c r="D1981" s="11"/>
      <c r="E1981" s="11"/>
      <c r="F1981" s="11"/>
    </row>
    <row r="1982" ht="15.75" customHeight="1">
      <c r="A1982" s="13">
        <v>3111362.0</v>
      </c>
      <c r="B1982" s="13" t="s">
        <v>4427</v>
      </c>
      <c r="C1982" s="12">
        <v>3118.3</v>
      </c>
      <c r="D1982" s="11"/>
      <c r="E1982" s="11"/>
      <c r="F1982" s="11"/>
    </row>
    <row r="1983" ht="15.75" customHeight="1">
      <c r="A1983" s="13">
        <v>3111384.0</v>
      </c>
      <c r="B1983" s="13" t="s">
        <v>4428</v>
      </c>
      <c r="C1983" s="12">
        <v>3118.3</v>
      </c>
      <c r="D1983" s="11"/>
      <c r="E1983" s="11"/>
      <c r="F1983" s="11"/>
    </row>
    <row r="1984" ht="15.75" customHeight="1">
      <c r="A1984" s="13">
        <v>3111100.0</v>
      </c>
      <c r="B1984" s="13" t="s">
        <v>4429</v>
      </c>
      <c r="C1984" s="12">
        <v>2479.79</v>
      </c>
      <c r="D1984" s="11"/>
      <c r="E1984" s="11"/>
      <c r="F1984" s="11"/>
    </row>
    <row r="1985" ht="15.75" customHeight="1">
      <c r="A1985" s="13">
        <v>3111200.0</v>
      </c>
      <c r="B1985" s="13" t="s">
        <v>4430</v>
      </c>
      <c r="C1985" s="12">
        <v>2479.79</v>
      </c>
      <c r="D1985" s="11"/>
      <c r="E1985" s="11"/>
      <c r="F1985" s="11"/>
    </row>
    <row r="1986" ht="15.75" customHeight="1">
      <c r="A1986" s="13">
        <v>3111000.0</v>
      </c>
      <c r="B1986" s="13" t="s">
        <v>4431</v>
      </c>
      <c r="C1986" s="12">
        <v>2479.79</v>
      </c>
      <c r="D1986" s="11"/>
      <c r="E1986" s="11"/>
      <c r="F1986" s="11"/>
    </row>
    <row r="1987" ht="15.75" customHeight="1">
      <c r="A1987" s="13">
        <v>3223326.0</v>
      </c>
      <c r="B1987" s="13" t="s">
        <v>4432</v>
      </c>
      <c r="C1987" s="12">
        <v>587.75</v>
      </c>
      <c r="D1987" s="11"/>
      <c r="E1987" s="11"/>
      <c r="F1987" s="11"/>
    </row>
    <row r="1988" ht="15.75" customHeight="1">
      <c r="A1988" s="13">
        <v>3223323.0</v>
      </c>
      <c r="B1988" s="13" t="s">
        <v>4433</v>
      </c>
      <c r="C1988" s="12">
        <v>587.75</v>
      </c>
      <c r="D1988" s="11"/>
      <c r="E1988" s="11"/>
      <c r="F1988" s="11"/>
    </row>
    <row r="1989" ht="15.75" customHeight="1">
      <c r="A1989" s="13">
        <v>3223372.0</v>
      </c>
      <c r="B1989" s="13" t="s">
        <v>4434</v>
      </c>
      <c r="C1989" s="12">
        <v>618.68</v>
      </c>
      <c r="D1989" s="11"/>
      <c r="E1989" s="11"/>
      <c r="F1989" s="11"/>
    </row>
    <row r="1990" ht="15.75" customHeight="1">
      <c r="A1990" s="13">
        <v>3223377.0</v>
      </c>
      <c r="B1990" s="13" t="s">
        <v>4435</v>
      </c>
      <c r="C1990" s="12">
        <v>618.68</v>
      </c>
      <c r="D1990" s="11"/>
      <c r="E1990" s="11"/>
      <c r="F1990" s="11"/>
    </row>
    <row r="1991" ht="15.75" customHeight="1">
      <c r="A1991" s="13">
        <v>3223383.0</v>
      </c>
      <c r="B1991" s="13" t="s">
        <v>4436</v>
      </c>
      <c r="C1991" s="12">
        <v>587.75</v>
      </c>
      <c r="D1991" s="11"/>
      <c r="E1991" s="11"/>
      <c r="F1991" s="11"/>
    </row>
    <row r="1992" ht="15.75" customHeight="1">
      <c r="A1992" s="13">
        <v>3220512.0</v>
      </c>
      <c r="B1992" s="13" t="s">
        <v>4437</v>
      </c>
      <c r="C1992" s="12">
        <v>349.93</v>
      </c>
      <c r="D1992" s="11"/>
      <c r="E1992" s="11"/>
      <c r="F1992" s="11"/>
    </row>
    <row r="1993" ht="15.75" customHeight="1">
      <c r="A1993" s="13">
        <v>3234324.0</v>
      </c>
      <c r="B1993" s="13" t="s">
        <v>4438</v>
      </c>
      <c r="C1993" s="12">
        <v>1267.6</v>
      </c>
      <c r="D1993" s="11"/>
      <c r="E1993" s="11"/>
      <c r="F1993" s="11"/>
    </row>
    <row r="1994" ht="15.75" customHeight="1">
      <c r="A1994" s="13">
        <v>3220510.0</v>
      </c>
      <c r="B1994" s="13" t="s">
        <v>4439</v>
      </c>
      <c r="C1994" s="12">
        <v>321.14</v>
      </c>
      <c r="D1994" s="11"/>
      <c r="E1994" s="11"/>
      <c r="F1994" s="11"/>
    </row>
    <row r="1995" ht="15.75" customHeight="1">
      <c r="A1995" s="13">
        <v>3220530.0</v>
      </c>
      <c r="B1995" s="13" t="s">
        <v>4440</v>
      </c>
      <c r="C1995" s="12">
        <v>64.23</v>
      </c>
      <c r="D1995" s="11"/>
      <c r="E1995" s="11"/>
      <c r="F1995" s="11"/>
    </row>
    <row r="1996" ht="15.75" customHeight="1">
      <c r="A1996" s="13">
        <v>3223226.0</v>
      </c>
      <c r="B1996" s="13" t="s">
        <v>4441</v>
      </c>
      <c r="C1996" s="12">
        <v>721.85</v>
      </c>
      <c r="D1996" s="11"/>
      <c r="E1996" s="11"/>
      <c r="F1996" s="11"/>
    </row>
    <row r="1997" ht="15.75" customHeight="1">
      <c r="A1997" s="13">
        <v>3223223.0</v>
      </c>
      <c r="B1997" s="13" t="s">
        <v>4442</v>
      </c>
      <c r="C1997" s="12">
        <v>721.85</v>
      </c>
      <c r="D1997" s="11"/>
      <c r="E1997" s="11"/>
      <c r="F1997" s="11"/>
    </row>
    <row r="1998" ht="15.75" customHeight="1">
      <c r="A1998" s="13">
        <v>3223262.0</v>
      </c>
      <c r="B1998" s="13" t="s">
        <v>4443</v>
      </c>
      <c r="C1998" s="12">
        <v>721.85</v>
      </c>
      <c r="D1998" s="11"/>
      <c r="E1998" s="11"/>
      <c r="F1998" s="11"/>
    </row>
    <row r="1999" ht="15.75" customHeight="1">
      <c r="A1999" s="13">
        <v>3223277.0</v>
      </c>
      <c r="B1999" s="13" t="s">
        <v>4444</v>
      </c>
      <c r="C1999" s="12">
        <v>721.85</v>
      </c>
      <c r="D1999" s="11"/>
      <c r="E1999" s="11"/>
      <c r="F1999" s="11"/>
    </row>
    <row r="2000" ht="15.75" customHeight="1">
      <c r="A2000" s="13">
        <v>3223283.0</v>
      </c>
      <c r="B2000" s="13" t="s">
        <v>4445</v>
      </c>
      <c r="C2000" s="12">
        <v>721.85</v>
      </c>
      <c r="D2000" s="11"/>
      <c r="E2000" s="11"/>
      <c r="F2000" s="11"/>
    </row>
    <row r="2001" ht="15.75" customHeight="1">
      <c r="A2001" s="13">
        <v>3230463.0</v>
      </c>
      <c r="B2001" s="13" t="s">
        <v>4446</v>
      </c>
      <c r="C2001" s="12">
        <v>581.22</v>
      </c>
      <c r="D2001" s="11"/>
      <c r="E2001" s="11"/>
      <c r="F2001" s="11"/>
    </row>
    <row r="2002" ht="15.75" customHeight="1">
      <c r="A2002" s="13">
        <v>3230483.0</v>
      </c>
      <c r="B2002" s="13" t="s">
        <v>4447</v>
      </c>
      <c r="C2002" s="12">
        <v>581.22</v>
      </c>
      <c r="D2002" s="11"/>
      <c r="E2002" s="11"/>
      <c r="F2002" s="11"/>
    </row>
    <row r="2003" ht="15.75" customHeight="1">
      <c r="A2003" s="13">
        <v>3233326.0</v>
      </c>
      <c r="B2003" s="13" t="s">
        <v>4448</v>
      </c>
      <c r="C2003" s="12">
        <v>586.96</v>
      </c>
      <c r="D2003" s="11"/>
      <c r="E2003" s="11"/>
      <c r="F2003" s="11"/>
    </row>
    <row r="2004" ht="15.75" customHeight="1">
      <c r="A2004" s="13">
        <v>3233362.0</v>
      </c>
      <c r="B2004" s="13" t="s">
        <v>4449</v>
      </c>
      <c r="C2004" s="12">
        <v>586.96</v>
      </c>
      <c r="D2004" s="11"/>
      <c r="E2004" s="11"/>
      <c r="F2004" s="11"/>
    </row>
    <row r="2005" ht="15.75" customHeight="1">
      <c r="A2005" s="13">
        <v>3230326.0</v>
      </c>
      <c r="B2005" s="13" t="s">
        <v>4450</v>
      </c>
      <c r="C2005" s="12">
        <v>588.57</v>
      </c>
      <c r="D2005" s="11"/>
      <c r="E2005" s="11"/>
      <c r="F2005" s="11"/>
    </row>
    <row r="2006" ht="15.75" customHeight="1">
      <c r="A2006" s="13">
        <v>3230329.0</v>
      </c>
      <c r="B2006" s="13" t="s">
        <v>4451</v>
      </c>
      <c r="C2006" s="12">
        <v>588.57</v>
      </c>
      <c r="D2006" s="11"/>
      <c r="E2006" s="11"/>
      <c r="F2006" s="11"/>
    </row>
    <row r="2007" ht="15.75" customHeight="1">
      <c r="A2007" s="13">
        <v>3230362.0</v>
      </c>
      <c r="B2007" s="13" t="s">
        <v>4452</v>
      </c>
      <c r="C2007" s="12">
        <v>588.57</v>
      </c>
      <c r="D2007" s="11"/>
      <c r="E2007" s="11"/>
      <c r="F2007" s="11"/>
    </row>
    <row r="2008" ht="15.75" customHeight="1">
      <c r="A2008" s="13">
        <v>3230376.0</v>
      </c>
      <c r="B2008" s="13" t="s">
        <v>4453</v>
      </c>
      <c r="C2008" s="12">
        <v>588.57</v>
      </c>
      <c r="D2008" s="11"/>
      <c r="E2008" s="11"/>
      <c r="F2008" s="11"/>
    </row>
    <row r="2009" ht="15.75" customHeight="1">
      <c r="A2009" s="13">
        <v>3230389.0</v>
      </c>
      <c r="B2009" s="13" t="s">
        <v>4454</v>
      </c>
      <c r="C2009" s="12">
        <v>588.57</v>
      </c>
      <c r="D2009" s="11"/>
      <c r="E2009" s="11"/>
      <c r="F2009" s="11"/>
    </row>
    <row r="2010" ht="15.75" customHeight="1">
      <c r="A2010" s="13">
        <v>3230383.0</v>
      </c>
      <c r="B2010" s="13" t="s">
        <v>4455</v>
      </c>
      <c r="C2010" s="12">
        <v>588.57</v>
      </c>
      <c r="D2010" s="11"/>
      <c r="E2010" s="11"/>
      <c r="F2010" s="11"/>
    </row>
    <row r="2011" ht="15.75" customHeight="1">
      <c r="A2011" s="13">
        <v>3230384.0</v>
      </c>
      <c r="B2011" s="13" t="s">
        <v>4456</v>
      </c>
      <c r="C2011" s="12">
        <v>588.57</v>
      </c>
      <c r="D2011" s="11"/>
      <c r="E2011" s="11"/>
      <c r="F2011" s="11"/>
    </row>
    <row r="2012" ht="15.75" customHeight="1">
      <c r="A2012" s="13">
        <v>3232400.0</v>
      </c>
      <c r="B2012" s="13" t="s">
        <v>4457</v>
      </c>
      <c r="C2012" s="12">
        <v>337.0</v>
      </c>
      <c r="D2012" s="11"/>
      <c r="E2012" s="11"/>
      <c r="F2012" s="11"/>
    </row>
    <row r="2013" ht="15.75" customHeight="1">
      <c r="A2013" s="13">
        <v>3233437.0</v>
      </c>
      <c r="B2013" s="13" t="s">
        <v>4458</v>
      </c>
      <c r="C2013" s="12">
        <v>151.24</v>
      </c>
      <c r="D2013" s="11"/>
      <c r="E2013" s="11"/>
      <c r="F2013" s="11"/>
    </row>
    <row r="2014" ht="15.75" customHeight="1">
      <c r="A2014" s="13">
        <v>3231001.0</v>
      </c>
      <c r="B2014" s="13" t="s">
        <v>4459</v>
      </c>
      <c r="C2014" s="12">
        <v>4068.73</v>
      </c>
      <c r="D2014" s="11"/>
      <c r="E2014" s="11"/>
      <c r="F2014" s="11"/>
    </row>
    <row r="2015" ht="15.75" customHeight="1">
      <c r="A2015" s="13">
        <v>3232710.0</v>
      </c>
      <c r="B2015" s="13" t="s">
        <v>4460</v>
      </c>
      <c r="C2015" s="12">
        <v>1757.73</v>
      </c>
      <c r="D2015" s="11"/>
      <c r="E2015" s="11"/>
      <c r="F2015" s="11"/>
    </row>
    <row r="2016" ht="15.75" customHeight="1">
      <c r="A2016" s="13">
        <v>3232700.0</v>
      </c>
      <c r="B2016" s="13" t="s">
        <v>4461</v>
      </c>
      <c r="C2016" s="12">
        <v>1746.9</v>
      </c>
      <c r="D2016" s="11"/>
      <c r="E2016" s="11"/>
      <c r="F2016" s="11"/>
    </row>
    <row r="2017" ht="15.75" customHeight="1">
      <c r="A2017" s="13">
        <v>3232608.0</v>
      </c>
      <c r="B2017" s="13" t="s">
        <v>4462</v>
      </c>
      <c r="C2017" s="12">
        <v>1416.9</v>
      </c>
      <c r="D2017" s="11"/>
      <c r="E2017" s="11"/>
      <c r="F2017" s="11"/>
    </row>
    <row r="2018" ht="15.75" customHeight="1">
      <c r="A2018" s="13">
        <v>3232626.0</v>
      </c>
      <c r="B2018" s="13" t="s">
        <v>4463</v>
      </c>
      <c r="C2018" s="12">
        <v>2024.14</v>
      </c>
      <c r="D2018" s="11"/>
      <c r="E2018" s="11"/>
      <c r="F2018" s="11"/>
    </row>
    <row r="2019" ht="15.75" customHeight="1">
      <c r="A2019" s="13">
        <v>3239707.0</v>
      </c>
      <c r="B2019" s="13" t="s">
        <v>4464</v>
      </c>
      <c r="C2019" s="12">
        <v>283.51</v>
      </c>
      <c r="D2019" s="11"/>
      <c r="E2019" s="11"/>
      <c r="F2019" s="11"/>
    </row>
    <row r="2020" ht="15.75" customHeight="1">
      <c r="A2020" s="13">
        <v>3233200.0</v>
      </c>
      <c r="B2020" s="13" t="s">
        <v>4465</v>
      </c>
      <c r="C2020" s="12">
        <v>1571.82</v>
      </c>
      <c r="D2020" s="11"/>
      <c r="E2020" s="11"/>
      <c r="F2020" s="11"/>
    </row>
    <row r="2021" ht="15.75" customHeight="1">
      <c r="A2021" s="13">
        <v>3222838.0</v>
      </c>
      <c r="B2021" s="13" t="s">
        <v>4466</v>
      </c>
      <c r="C2021" s="12">
        <v>2283.38</v>
      </c>
      <c r="D2021" s="11"/>
      <c r="E2021" s="11"/>
      <c r="F2021" s="11"/>
    </row>
    <row r="2022" ht="15.75" customHeight="1">
      <c r="A2022" s="13">
        <v>3222863.0</v>
      </c>
      <c r="B2022" s="13" t="s">
        <v>4467</v>
      </c>
      <c r="C2022" s="12">
        <v>2283.38</v>
      </c>
      <c r="D2022" s="11"/>
      <c r="E2022" s="11"/>
      <c r="F2022" s="11"/>
    </row>
    <row r="2023" ht="15.75" customHeight="1">
      <c r="A2023" s="13">
        <v>3222900.0</v>
      </c>
      <c r="B2023" s="13" t="s">
        <v>4468</v>
      </c>
      <c r="C2023" s="12">
        <v>2283.38</v>
      </c>
      <c r="D2023" s="11"/>
      <c r="E2023" s="11"/>
      <c r="F2023" s="11"/>
    </row>
    <row r="2024" ht="15.75" customHeight="1">
      <c r="A2024" s="13">
        <v>3222887.0</v>
      </c>
      <c r="B2024" s="13" t="s">
        <v>4469</v>
      </c>
      <c r="C2024" s="12">
        <v>2283.38</v>
      </c>
      <c r="D2024" s="11"/>
      <c r="E2024" s="11"/>
      <c r="F2024" s="11"/>
    </row>
    <row r="2025" ht="15.75" customHeight="1">
      <c r="A2025" s="13">
        <v>3222889.0</v>
      </c>
      <c r="B2025" s="13" t="s">
        <v>4470</v>
      </c>
      <c r="C2025" s="12">
        <v>2283.38</v>
      </c>
      <c r="D2025" s="11"/>
      <c r="E2025" s="11"/>
      <c r="F2025" s="11"/>
    </row>
    <row r="2026" ht="15.75" customHeight="1">
      <c r="A2026" s="13">
        <v>3222854.0</v>
      </c>
      <c r="B2026" s="13" t="s">
        <v>4471</v>
      </c>
      <c r="C2026" s="12">
        <v>2283.38</v>
      </c>
      <c r="D2026" s="11"/>
      <c r="E2026" s="11"/>
      <c r="F2026" s="11"/>
    </row>
    <row r="2027" ht="15.75" customHeight="1">
      <c r="A2027" s="13">
        <v>3231163.0</v>
      </c>
      <c r="B2027" s="13" t="s">
        <v>4472</v>
      </c>
      <c r="C2027" s="12">
        <v>2236.68</v>
      </c>
      <c r="D2027" s="11"/>
      <c r="E2027" s="11"/>
      <c r="F2027" s="11"/>
    </row>
    <row r="2028" ht="15.75" customHeight="1">
      <c r="A2028" s="13">
        <v>3231172.0</v>
      </c>
      <c r="B2028" s="13" t="s">
        <v>4473</v>
      </c>
      <c r="C2028" s="12">
        <v>2236.68</v>
      </c>
      <c r="D2028" s="11"/>
      <c r="E2028" s="11"/>
      <c r="F2028" s="11"/>
    </row>
    <row r="2029" ht="15.75" customHeight="1">
      <c r="A2029" s="13">
        <v>3231176.0</v>
      </c>
      <c r="B2029" s="13" t="s">
        <v>4474</v>
      </c>
      <c r="C2029" s="12">
        <v>2236.68</v>
      </c>
      <c r="D2029" s="11"/>
      <c r="E2029" s="11"/>
      <c r="F2029" s="11"/>
    </row>
    <row r="2030" ht="15.75" customHeight="1">
      <c r="A2030" s="13">
        <v>3231183.0</v>
      </c>
      <c r="B2030" s="13" t="s">
        <v>4475</v>
      </c>
      <c r="C2030" s="12">
        <v>2236.68</v>
      </c>
      <c r="D2030" s="11"/>
      <c r="E2030" s="11"/>
      <c r="F2030" s="11"/>
    </row>
    <row r="2031" ht="15.75" customHeight="1">
      <c r="A2031" s="13">
        <v>3230042.0</v>
      </c>
      <c r="B2031" s="13" t="s">
        <v>4476</v>
      </c>
      <c r="C2031" s="12">
        <v>1807.62</v>
      </c>
      <c r="D2031" s="11"/>
      <c r="E2031" s="11"/>
      <c r="F2031" s="11"/>
    </row>
    <row r="2032" ht="15.75" customHeight="1">
      <c r="A2032" s="13">
        <v>3230041.0</v>
      </c>
      <c r="B2032" s="13" t="s">
        <v>4477</v>
      </c>
      <c r="C2032" s="12">
        <v>1807.62</v>
      </c>
      <c r="D2032" s="11"/>
      <c r="E2032" s="11"/>
      <c r="F2032" s="11"/>
    </row>
    <row r="2033" ht="15.75" customHeight="1">
      <c r="A2033" s="13">
        <v>3232651.0</v>
      </c>
      <c r="B2033" s="13" t="s">
        <v>4478</v>
      </c>
      <c r="C2033" s="12">
        <v>2024.14</v>
      </c>
      <c r="D2033" s="11"/>
      <c r="E2033" s="11"/>
      <c r="F2033" s="11"/>
    </row>
    <row r="2034" ht="15.75" customHeight="1">
      <c r="A2034" s="13">
        <v>3232654.0</v>
      </c>
      <c r="B2034" s="13" t="s">
        <v>4479</v>
      </c>
      <c r="C2034" s="12">
        <v>2024.14</v>
      </c>
      <c r="D2034" s="11"/>
      <c r="E2034" s="11"/>
      <c r="F2034" s="11"/>
    </row>
    <row r="2035" ht="15.75" customHeight="1">
      <c r="A2035" s="13">
        <v>3232656.0</v>
      </c>
      <c r="B2035" s="13" t="s">
        <v>4480</v>
      </c>
      <c r="C2035" s="12">
        <v>2024.14</v>
      </c>
      <c r="D2035" s="11"/>
      <c r="E2035" s="11"/>
      <c r="F2035" s="11"/>
    </row>
    <row r="2036" ht="15.75" customHeight="1">
      <c r="A2036" s="13">
        <v>3223406.0</v>
      </c>
      <c r="B2036" s="13" t="s">
        <v>4481</v>
      </c>
      <c r="C2036" s="12">
        <v>771.04</v>
      </c>
      <c r="D2036" s="11"/>
      <c r="E2036" s="11"/>
      <c r="F2036" s="11"/>
    </row>
    <row r="2037" ht="15.75" customHeight="1">
      <c r="A2037" s="13">
        <v>3223401.0</v>
      </c>
      <c r="B2037" s="13" t="s">
        <v>4482</v>
      </c>
      <c r="C2037" s="12">
        <v>771.04</v>
      </c>
      <c r="D2037" s="11"/>
      <c r="E2037" s="11"/>
      <c r="F2037" s="11"/>
    </row>
    <row r="2038" ht="15.75" customHeight="1">
      <c r="A2038" s="13">
        <v>3229610.0</v>
      </c>
      <c r="B2038" s="13" t="s">
        <v>4483</v>
      </c>
      <c r="C2038" s="12">
        <v>218.64</v>
      </c>
      <c r="D2038" s="11"/>
      <c r="E2038" s="11"/>
      <c r="F2038" s="11"/>
    </row>
    <row r="2039" ht="15.75" customHeight="1">
      <c r="A2039" s="13">
        <v>3223425.0</v>
      </c>
      <c r="B2039" s="13" t="s">
        <v>4484</v>
      </c>
      <c r="C2039" s="12">
        <v>771.04</v>
      </c>
      <c r="D2039" s="11"/>
      <c r="E2039" s="11"/>
      <c r="F2039" s="11"/>
    </row>
    <row r="2040" ht="15.75" customHeight="1">
      <c r="A2040" s="13">
        <v>3229606.0</v>
      </c>
      <c r="B2040" s="13" t="s">
        <v>4485</v>
      </c>
      <c r="C2040" s="12">
        <v>218.64</v>
      </c>
      <c r="D2040" s="11"/>
      <c r="E2040" s="11"/>
      <c r="F2040" s="11"/>
    </row>
    <row r="2041" ht="15.75" customHeight="1">
      <c r="A2041" s="13">
        <v>3223405.0</v>
      </c>
      <c r="B2041" s="13" t="s">
        <v>4486</v>
      </c>
      <c r="C2041" s="12">
        <v>771.04</v>
      </c>
      <c r="D2041" s="11"/>
      <c r="E2041" s="11"/>
      <c r="F2041" s="11"/>
    </row>
    <row r="2042" ht="15.75" customHeight="1">
      <c r="A2042" s="13">
        <v>3223407.0</v>
      </c>
      <c r="B2042" s="13" t="s">
        <v>4487</v>
      </c>
      <c r="C2042" s="12">
        <v>771.04</v>
      </c>
      <c r="D2042" s="11"/>
      <c r="E2042" s="11"/>
      <c r="F2042" s="11"/>
    </row>
    <row r="2043" ht="15.75" customHeight="1">
      <c r="A2043" s="13">
        <v>3229601.0</v>
      </c>
      <c r="B2043" s="13" t="s">
        <v>4488</v>
      </c>
      <c r="C2043" s="12">
        <v>218.64</v>
      </c>
      <c r="D2043" s="11"/>
      <c r="E2043" s="11"/>
      <c r="F2043" s="11"/>
    </row>
    <row r="2044" ht="15.75" customHeight="1">
      <c r="A2044" s="13">
        <v>3223416.0</v>
      </c>
      <c r="B2044" s="13" t="s">
        <v>4489</v>
      </c>
      <c r="C2044" s="12">
        <v>771.04</v>
      </c>
      <c r="D2044" s="11"/>
      <c r="E2044" s="11"/>
      <c r="F2044" s="11"/>
    </row>
    <row r="2045" ht="15.75" customHeight="1">
      <c r="A2045" s="13">
        <v>3229605.0</v>
      </c>
      <c r="B2045" s="13" t="s">
        <v>4490</v>
      </c>
      <c r="C2045" s="12">
        <v>218.64</v>
      </c>
      <c r="D2045" s="11"/>
      <c r="E2045" s="11"/>
      <c r="F2045" s="11"/>
    </row>
    <row r="2046" ht="15.75" customHeight="1">
      <c r="A2046" s="13">
        <v>3223404.0</v>
      </c>
      <c r="B2046" s="13" t="s">
        <v>4491</v>
      </c>
      <c r="C2046" s="12">
        <v>771.04</v>
      </c>
      <c r="D2046" s="11"/>
      <c r="E2046" s="11"/>
      <c r="F2046" s="11"/>
    </row>
    <row r="2047" ht="15.75" customHeight="1">
      <c r="A2047" s="13">
        <v>3223409.0</v>
      </c>
      <c r="B2047" s="13" t="s">
        <v>4492</v>
      </c>
      <c r="C2047" s="12">
        <v>771.04</v>
      </c>
      <c r="D2047" s="11"/>
      <c r="E2047" s="11"/>
      <c r="F2047" s="11"/>
    </row>
    <row r="2048" ht="15.75" customHeight="1">
      <c r="A2048" s="13">
        <v>3160520.0</v>
      </c>
      <c r="B2048" s="13" t="s">
        <v>4493</v>
      </c>
      <c r="C2048" s="12">
        <v>327.78</v>
      </c>
      <c r="D2048" s="11"/>
      <c r="E2048" s="11"/>
      <c r="F2048" s="11"/>
    </row>
    <row r="2049" ht="15.75" customHeight="1">
      <c r="A2049" s="13">
        <v>3223402.0</v>
      </c>
      <c r="B2049" s="13" t="s">
        <v>4494</v>
      </c>
      <c r="C2049" s="12">
        <v>771.04</v>
      </c>
      <c r="D2049" s="11"/>
      <c r="E2049" s="11"/>
      <c r="F2049" s="11"/>
    </row>
    <row r="2050" ht="15.75" customHeight="1">
      <c r="A2050" s="13">
        <v>3223415.0</v>
      </c>
      <c r="B2050" s="13" t="s">
        <v>4495</v>
      </c>
      <c r="C2050" s="12">
        <v>771.04</v>
      </c>
      <c r="D2050" s="11"/>
      <c r="E2050" s="11"/>
      <c r="F2050" s="11"/>
    </row>
    <row r="2051" ht="15.75" customHeight="1">
      <c r="A2051" s="13">
        <v>3229608.0</v>
      </c>
      <c r="B2051" s="13" t="s">
        <v>4496</v>
      </c>
      <c r="C2051" s="12">
        <v>218.64</v>
      </c>
      <c r="D2051" s="11"/>
      <c r="E2051" s="11"/>
      <c r="F2051" s="11"/>
    </row>
    <row r="2052" ht="15.75" customHeight="1">
      <c r="A2052" s="13">
        <v>3229609.0</v>
      </c>
      <c r="B2052" s="13" t="s">
        <v>4497</v>
      </c>
      <c r="C2052" s="12">
        <v>218.64</v>
      </c>
      <c r="D2052" s="11"/>
      <c r="E2052" s="11"/>
      <c r="F2052" s="11"/>
    </row>
    <row r="2053" ht="15.75" customHeight="1">
      <c r="A2053" s="13">
        <v>3229603.0</v>
      </c>
      <c r="B2053" s="13" t="s">
        <v>4498</v>
      </c>
      <c r="C2053" s="12">
        <v>218.64</v>
      </c>
      <c r="D2053" s="11"/>
      <c r="E2053" s="11"/>
      <c r="F2053" s="11"/>
    </row>
    <row r="2054" ht="15.75" customHeight="1">
      <c r="A2054" s="13">
        <v>3223403.0</v>
      </c>
      <c r="B2054" s="13" t="s">
        <v>4499</v>
      </c>
      <c r="C2054" s="12">
        <v>771.04</v>
      </c>
      <c r="D2054" s="11"/>
      <c r="E2054" s="11"/>
      <c r="F2054" s="11"/>
    </row>
    <row r="2055" ht="15.75" customHeight="1">
      <c r="A2055" s="13">
        <v>3223410.0</v>
      </c>
      <c r="B2055" s="13" t="s">
        <v>4500</v>
      </c>
      <c r="C2055" s="12">
        <v>771.04</v>
      </c>
      <c r="D2055" s="11"/>
      <c r="E2055" s="11"/>
      <c r="F2055" s="11"/>
    </row>
    <row r="2056" ht="15.75" customHeight="1">
      <c r="A2056" s="13">
        <v>3237503.0</v>
      </c>
      <c r="B2056" s="13" t="s">
        <v>4501</v>
      </c>
      <c r="C2056" s="12">
        <v>196.44</v>
      </c>
      <c r="D2056" s="11"/>
      <c r="E2056" s="11"/>
      <c r="F2056" s="11"/>
    </row>
    <row r="2057" ht="15.75" customHeight="1">
      <c r="A2057" s="13">
        <v>3221904.0</v>
      </c>
      <c r="B2057" s="13" t="s">
        <v>4502</v>
      </c>
      <c r="C2057" s="12">
        <v>58.42</v>
      </c>
      <c r="D2057" s="11"/>
      <c r="E2057" s="11"/>
      <c r="F2057" s="11"/>
    </row>
    <row r="2058" ht="15.75" customHeight="1">
      <c r="A2058" s="13">
        <v>3221900.0</v>
      </c>
      <c r="B2058" s="13" t="s">
        <v>4503</v>
      </c>
      <c r="C2058" s="12">
        <v>67.45</v>
      </c>
      <c r="D2058" s="11"/>
      <c r="E2058" s="11"/>
      <c r="F2058" s="11"/>
    </row>
    <row r="2059" ht="15.75" customHeight="1">
      <c r="A2059" s="13">
        <v>3232612.0</v>
      </c>
      <c r="B2059" s="13" t="s">
        <v>4504</v>
      </c>
      <c r="C2059" s="12">
        <v>2024.14</v>
      </c>
      <c r="D2059" s="11"/>
      <c r="E2059" s="11"/>
      <c r="F2059" s="11"/>
    </row>
    <row r="2060" ht="15.75" customHeight="1">
      <c r="A2060" s="13">
        <v>3232613.0</v>
      </c>
      <c r="B2060" s="13" t="s">
        <v>4505</v>
      </c>
      <c r="C2060" s="12">
        <v>2024.14</v>
      </c>
      <c r="D2060" s="11"/>
      <c r="E2060" s="11"/>
      <c r="F2060" s="11"/>
    </row>
    <row r="2061" ht="15.75" customHeight="1">
      <c r="A2061" s="13">
        <v>3232611.0</v>
      </c>
      <c r="B2061" s="13" t="s">
        <v>4506</v>
      </c>
      <c r="C2061" s="12">
        <v>229.48</v>
      </c>
      <c r="D2061" s="11"/>
      <c r="E2061" s="11"/>
      <c r="F2061" s="11"/>
    </row>
    <row r="2062" ht="15.75" customHeight="1">
      <c r="A2062" s="13">
        <v>3224000.0</v>
      </c>
      <c r="B2062" s="13" t="s">
        <v>4507</v>
      </c>
      <c r="C2062" s="12">
        <v>1476.49</v>
      </c>
      <c r="D2062" s="11"/>
      <c r="E2062" s="11"/>
      <c r="F2062" s="11"/>
    </row>
    <row r="2063" ht="15.75" customHeight="1">
      <c r="A2063" s="13">
        <v>3224100.0</v>
      </c>
      <c r="B2063" s="13" t="s">
        <v>4508</v>
      </c>
      <c r="C2063" s="12">
        <v>1816.63</v>
      </c>
      <c r="D2063" s="11"/>
      <c r="E2063" s="11"/>
      <c r="F2063" s="11"/>
    </row>
    <row r="2064" ht="15.75" customHeight="1">
      <c r="A2064" s="13">
        <v>3224200.0</v>
      </c>
      <c r="B2064" s="13" t="s">
        <v>4509</v>
      </c>
      <c r="C2064" s="12">
        <v>1965.96</v>
      </c>
      <c r="D2064" s="11"/>
      <c r="E2064" s="11"/>
      <c r="F2064" s="11"/>
    </row>
    <row r="2065" ht="15.75" customHeight="1">
      <c r="A2065" s="13">
        <v>3224300.0</v>
      </c>
      <c r="B2065" s="13" t="s">
        <v>4510</v>
      </c>
      <c r="C2065" s="12">
        <v>2325.88</v>
      </c>
      <c r="D2065" s="11"/>
      <c r="E2065" s="11"/>
      <c r="F2065" s="11"/>
    </row>
    <row r="2066" ht="15.75" customHeight="1">
      <c r="A2066" s="13">
        <v>3235000.0</v>
      </c>
      <c r="B2066" s="13" t="s">
        <v>4511</v>
      </c>
      <c r="C2066" s="12">
        <v>2588.26</v>
      </c>
      <c r="D2066" s="11"/>
      <c r="E2066" s="11"/>
      <c r="F2066" s="11"/>
    </row>
    <row r="2067" ht="15.75" customHeight="1">
      <c r="A2067" s="13">
        <v>3234900.0</v>
      </c>
      <c r="B2067" s="13" t="s">
        <v>4512</v>
      </c>
      <c r="C2067" s="12">
        <v>3139.04</v>
      </c>
      <c r="D2067" s="11"/>
      <c r="E2067" s="11"/>
      <c r="F2067" s="11"/>
    </row>
    <row r="2068" ht="15.75" customHeight="1">
      <c r="A2068" s="13">
        <v>3224400.0</v>
      </c>
      <c r="B2068" s="13" t="s">
        <v>4513</v>
      </c>
      <c r="C2068" s="12">
        <v>3089.54</v>
      </c>
      <c r="D2068" s="11"/>
      <c r="E2068" s="11"/>
      <c r="F2068" s="11"/>
    </row>
    <row r="2069" ht="15.75" customHeight="1">
      <c r="A2069" s="13">
        <v>3224500.0</v>
      </c>
      <c r="B2069" s="13" t="s">
        <v>4514</v>
      </c>
      <c r="C2069" s="12">
        <v>3767.94</v>
      </c>
      <c r="D2069" s="11"/>
      <c r="E2069" s="11"/>
      <c r="F2069" s="11"/>
    </row>
    <row r="2070" ht="15.75" customHeight="1">
      <c r="A2070" s="13">
        <v>3224600.0</v>
      </c>
      <c r="B2070" s="13" t="s">
        <v>4515</v>
      </c>
      <c r="C2070" s="12">
        <v>4074.8</v>
      </c>
      <c r="D2070" s="11"/>
      <c r="E2070" s="11"/>
      <c r="F2070" s="11"/>
    </row>
    <row r="2071" ht="15.75" customHeight="1">
      <c r="A2071" s="13">
        <v>3224700.0</v>
      </c>
      <c r="B2071" s="13" t="s">
        <v>4516</v>
      </c>
      <c r="C2071" s="12">
        <v>4912.37</v>
      </c>
      <c r="D2071" s="11"/>
      <c r="E2071" s="11"/>
      <c r="F2071" s="11"/>
    </row>
    <row r="2072" ht="15.75" customHeight="1">
      <c r="A2072" s="13">
        <v>3237400.0</v>
      </c>
      <c r="B2072" s="13" t="s">
        <v>4517</v>
      </c>
      <c r="C2072" s="12">
        <v>408.15</v>
      </c>
      <c r="D2072" s="11"/>
      <c r="E2072" s="11"/>
      <c r="F2072" s="11"/>
    </row>
    <row r="2073" ht="15.75" customHeight="1">
      <c r="A2073" s="13">
        <v>3222002.0</v>
      </c>
      <c r="B2073" s="13" t="s">
        <v>4518</v>
      </c>
      <c r="C2073" s="12">
        <v>1132.25</v>
      </c>
      <c r="D2073" s="11"/>
      <c r="E2073" s="11"/>
      <c r="F2073" s="11"/>
    </row>
    <row r="2074" ht="15.75" customHeight="1">
      <c r="A2074" s="13">
        <v>3222000.0</v>
      </c>
      <c r="B2074" s="13" t="s">
        <v>4519</v>
      </c>
      <c r="C2074" s="12">
        <v>1132.25</v>
      </c>
      <c r="D2074" s="11"/>
      <c r="E2074" s="11"/>
      <c r="F2074" s="11"/>
    </row>
    <row r="2075" ht="15.75" customHeight="1">
      <c r="A2075" s="13">
        <v>3222001.0</v>
      </c>
      <c r="B2075" s="13" t="s">
        <v>4520</v>
      </c>
      <c r="C2075" s="12">
        <v>1132.25</v>
      </c>
      <c r="D2075" s="11"/>
      <c r="E2075" s="11"/>
      <c r="F2075" s="11"/>
    </row>
    <row r="2076" ht="15.75" customHeight="1">
      <c r="A2076" s="13">
        <v>3239234.0</v>
      </c>
      <c r="B2076" s="13" t="s">
        <v>4521</v>
      </c>
      <c r="C2076" s="12">
        <v>4196.89</v>
      </c>
      <c r="D2076" s="11"/>
      <c r="E2076" s="11"/>
      <c r="F2076" s="11"/>
    </row>
    <row r="2077" ht="15.75" customHeight="1">
      <c r="A2077" s="13">
        <v>3239235.0</v>
      </c>
      <c r="B2077" s="13" t="s">
        <v>4522</v>
      </c>
      <c r="C2077" s="12">
        <v>4196.89</v>
      </c>
      <c r="D2077" s="11"/>
      <c r="E2077" s="11"/>
      <c r="F2077" s="11"/>
    </row>
    <row r="2078" ht="15.75" customHeight="1">
      <c r="A2078" s="13">
        <v>3238234.0</v>
      </c>
      <c r="B2078" s="13" t="s">
        <v>4523</v>
      </c>
      <c r="C2078" s="12">
        <v>4196.89</v>
      </c>
      <c r="D2078" s="11"/>
      <c r="E2078" s="11"/>
      <c r="F2078" s="11"/>
    </row>
    <row r="2079" ht="15.75" customHeight="1">
      <c r="A2079" s="13">
        <v>3239232.0</v>
      </c>
      <c r="B2079" s="13" t="s">
        <v>4524</v>
      </c>
      <c r="C2079" s="12">
        <v>4196.89</v>
      </c>
      <c r="D2079" s="11"/>
      <c r="E2079" s="11"/>
      <c r="F2079" s="11"/>
    </row>
    <row r="2080" ht="15.75" customHeight="1">
      <c r="A2080" s="13">
        <v>3239233.0</v>
      </c>
      <c r="B2080" s="13" t="s">
        <v>4525</v>
      </c>
      <c r="C2080" s="12">
        <v>4196.89</v>
      </c>
      <c r="D2080" s="11"/>
      <c r="E2080" s="11"/>
      <c r="F2080" s="11"/>
    </row>
    <row r="2081" ht="15.75" customHeight="1">
      <c r="A2081" s="13">
        <v>3238259.0</v>
      </c>
      <c r="B2081" s="13" t="s">
        <v>4526</v>
      </c>
      <c r="C2081" s="12">
        <v>4196.89</v>
      </c>
      <c r="D2081" s="11"/>
      <c r="E2081" s="11"/>
      <c r="F2081" s="11"/>
    </row>
    <row r="2082" ht="15.75" customHeight="1">
      <c r="A2082" s="13">
        <v>3235050.0</v>
      </c>
      <c r="B2082" s="13" t="s">
        <v>4527</v>
      </c>
      <c r="C2082" s="12">
        <v>1239.02</v>
      </c>
      <c r="D2082" s="11"/>
      <c r="E2082" s="11"/>
      <c r="F2082" s="11"/>
    </row>
    <row r="2083" ht="15.75" customHeight="1">
      <c r="A2083" s="13">
        <v>3238266.0</v>
      </c>
      <c r="B2083" s="13" t="s">
        <v>4528</v>
      </c>
      <c r="C2083" s="12">
        <v>4196.89</v>
      </c>
      <c r="D2083" s="11"/>
      <c r="E2083" s="11"/>
      <c r="F2083" s="11"/>
    </row>
    <row r="2084" ht="15.75" customHeight="1">
      <c r="A2084" s="13">
        <v>3238296.0</v>
      </c>
      <c r="B2084" s="13" t="s">
        <v>4529</v>
      </c>
      <c r="C2084" s="12">
        <v>4196.89</v>
      </c>
      <c r="D2084" s="11"/>
      <c r="E2084" s="11"/>
      <c r="F2084" s="11"/>
    </row>
    <row r="2085" ht="15.75" customHeight="1">
      <c r="A2085" s="13">
        <v>3238201.0</v>
      </c>
      <c r="B2085" s="13" t="s">
        <v>4530</v>
      </c>
      <c r="C2085" s="12">
        <v>4196.89</v>
      </c>
      <c r="D2085" s="11"/>
      <c r="E2085" s="11"/>
      <c r="F2085" s="11"/>
    </row>
    <row r="2086" ht="15.75" customHeight="1">
      <c r="A2086" s="13">
        <v>3238276.0</v>
      </c>
      <c r="B2086" s="13" t="s">
        <v>4531</v>
      </c>
      <c r="C2086" s="12">
        <v>4196.89</v>
      </c>
      <c r="D2086" s="11"/>
      <c r="E2086" s="11"/>
      <c r="F2086" s="11"/>
    </row>
    <row r="2087" ht="15.75" customHeight="1">
      <c r="A2087" s="13">
        <v>3239201.0</v>
      </c>
      <c r="B2087" s="13" t="s">
        <v>4532</v>
      </c>
      <c r="C2087" s="12">
        <v>4899.22</v>
      </c>
      <c r="D2087" s="11"/>
      <c r="E2087" s="11"/>
      <c r="F2087" s="11"/>
    </row>
    <row r="2088" ht="15.75" customHeight="1">
      <c r="A2088" s="13">
        <v>3239209.0</v>
      </c>
      <c r="B2088" s="13" t="s">
        <v>4524</v>
      </c>
      <c r="C2088" s="12">
        <v>4899.22</v>
      </c>
      <c r="D2088" s="11"/>
      <c r="E2088" s="11"/>
      <c r="F2088" s="11"/>
    </row>
    <row r="2089" ht="15.75" customHeight="1">
      <c r="A2089" s="13">
        <v>3237300.0</v>
      </c>
      <c r="B2089" s="13" t="s">
        <v>4533</v>
      </c>
      <c r="C2089" s="12">
        <v>767.33</v>
      </c>
      <c r="D2089" s="11"/>
      <c r="E2089" s="11"/>
      <c r="F2089" s="11"/>
    </row>
    <row r="2090" ht="15.75" customHeight="1">
      <c r="A2090" s="13">
        <v>3235300.0</v>
      </c>
      <c r="B2090" s="13" t="s">
        <v>4534</v>
      </c>
      <c r="C2090" s="12">
        <v>1028.55</v>
      </c>
      <c r="D2090" s="11"/>
      <c r="E2090" s="11"/>
      <c r="F2090" s="11"/>
    </row>
    <row r="2091" ht="15.75" customHeight="1">
      <c r="A2091" s="13">
        <v>3223000.0</v>
      </c>
      <c r="B2091" s="13" t="s">
        <v>4535</v>
      </c>
      <c r="C2091" s="12">
        <v>1770.27</v>
      </c>
      <c r="D2091" s="11"/>
      <c r="E2091" s="11"/>
      <c r="F2091" s="11"/>
    </row>
    <row r="2092" ht="15.75" customHeight="1">
      <c r="A2092" s="13">
        <v>3223001.0</v>
      </c>
      <c r="B2092" s="13" t="s">
        <v>4536</v>
      </c>
      <c r="C2092" s="12">
        <v>1770.27</v>
      </c>
      <c r="D2092" s="11"/>
      <c r="E2092" s="11"/>
      <c r="F2092" s="11"/>
    </row>
    <row r="2093" ht="15.75" customHeight="1">
      <c r="A2093" s="13">
        <v>3231376.0</v>
      </c>
      <c r="B2093" s="13" t="s">
        <v>4537</v>
      </c>
      <c r="C2093" s="12">
        <v>1404.05</v>
      </c>
      <c r="D2093" s="11"/>
      <c r="E2093" s="11"/>
      <c r="F2093" s="11"/>
    </row>
    <row r="2094" ht="15.75" customHeight="1">
      <c r="A2094" s="13">
        <v>3231598.0</v>
      </c>
      <c r="B2094" s="13" t="s">
        <v>4538</v>
      </c>
      <c r="C2094" s="12">
        <v>1453.51</v>
      </c>
      <c r="D2094" s="11"/>
      <c r="E2094" s="11"/>
      <c r="F2094" s="11"/>
    </row>
    <row r="2095" ht="15.75" customHeight="1">
      <c r="A2095" s="13">
        <v>3231363.0</v>
      </c>
      <c r="B2095" s="13" t="s">
        <v>4539</v>
      </c>
      <c r="C2095" s="12">
        <v>1175.48</v>
      </c>
      <c r="D2095" s="11"/>
      <c r="E2095" s="11"/>
      <c r="F2095" s="11"/>
    </row>
    <row r="2096" ht="15.75" customHeight="1">
      <c r="A2096" s="13">
        <v>3231599.0</v>
      </c>
      <c r="B2096" s="13" t="s">
        <v>4540</v>
      </c>
      <c r="C2096" s="12">
        <v>1267.6</v>
      </c>
      <c r="D2096" s="11"/>
      <c r="E2096" s="11"/>
      <c r="F2096" s="11"/>
    </row>
    <row r="2097" ht="15.75" customHeight="1">
      <c r="A2097" s="13">
        <v>3181010.0</v>
      </c>
      <c r="B2097" s="13" t="s">
        <v>4541</v>
      </c>
      <c r="C2097" s="12">
        <v>917.82</v>
      </c>
      <c r="D2097" s="11"/>
      <c r="E2097" s="11"/>
      <c r="F2097" s="11"/>
    </row>
    <row r="2098" ht="15.75" customHeight="1">
      <c r="A2098" s="13">
        <v>3216203.0</v>
      </c>
      <c r="B2098" s="13" t="s">
        <v>4542</v>
      </c>
      <c r="C2098" s="12">
        <v>155.08</v>
      </c>
      <c r="D2098" s="11"/>
      <c r="E2098" s="11"/>
      <c r="F2098" s="11"/>
    </row>
    <row r="2099" ht="15.75" customHeight="1">
      <c r="A2099" s="13">
        <v>3215002.0</v>
      </c>
      <c r="B2099" s="13" t="s">
        <v>4543</v>
      </c>
      <c r="C2099" s="12">
        <v>41.21</v>
      </c>
      <c r="D2099" s="11"/>
      <c r="E2099" s="11"/>
      <c r="F2099" s="11"/>
    </row>
    <row r="2100" ht="15.75" customHeight="1">
      <c r="A2100" s="13">
        <v>3211229.0</v>
      </c>
      <c r="B2100" s="13" t="s">
        <v>4544</v>
      </c>
      <c r="C2100" s="12">
        <v>708.05</v>
      </c>
      <c r="D2100" s="11"/>
      <c r="E2100" s="11"/>
      <c r="F2100" s="11"/>
    </row>
    <row r="2101" ht="15.75" customHeight="1">
      <c r="A2101" s="13">
        <v>3211287.0</v>
      </c>
      <c r="B2101" s="13" t="s">
        <v>4545</v>
      </c>
      <c r="C2101" s="12">
        <v>3083.43</v>
      </c>
      <c r="D2101" s="11"/>
      <c r="E2101" s="11"/>
      <c r="F2101" s="11"/>
    </row>
    <row r="2102" ht="15.75" customHeight="1">
      <c r="A2102" s="13">
        <v>3211237.0</v>
      </c>
      <c r="B2102" s="13" t="s">
        <v>4546</v>
      </c>
      <c r="C2102" s="12">
        <v>708.05</v>
      </c>
      <c r="D2102" s="11"/>
      <c r="E2102" s="11"/>
      <c r="F2102" s="11"/>
    </row>
    <row r="2103" ht="15.75" customHeight="1">
      <c r="A2103" s="13">
        <v>3211222.0</v>
      </c>
      <c r="B2103" s="13" t="s">
        <v>4547</v>
      </c>
      <c r="C2103" s="12">
        <v>1192.26</v>
      </c>
      <c r="D2103" s="11"/>
      <c r="E2103" s="11"/>
      <c r="F2103" s="11"/>
    </row>
    <row r="2104" ht="15.75" customHeight="1">
      <c r="A2104" s="13">
        <v>3211232.0</v>
      </c>
      <c r="B2104" s="13" t="s">
        <v>4548</v>
      </c>
      <c r="C2104" s="12">
        <v>370.01</v>
      </c>
      <c r="D2104" s="11"/>
      <c r="E2104" s="11"/>
      <c r="F2104" s="11"/>
    </row>
    <row r="2105" ht="15.75" customHeight="1">
      <c r="A2105" s="13">
        <v>3211215.0</v>
      </c>
      <c r="B2105" s="13" t="s">
        <v>4549</v>
      </c>
      <c r="C2105" s="12">
        <v>708.05</v>
      </c>
      <c r="D2105" s="11"/>
      <c r="E2105" s="11"/>
      <c r="F2105" s="11"/>
    </row>
    <row r="2106" ht="15.75" customHeight="1">
      <c r="A2106" s="13">
        <v>3215208.0</v>
      </c>
      <c r="B2106" s="13" t="s">
        <v>4550</v>
      </c>
      <c r="C2106" s="12">
        <v>3083.43</v>
      </c>
      <c r="D2106" s="11"/>
      <c r="E2106" s="11"/>
      <c r="F2106" s="11"/>
    </row>
    <row r="2107" ht="15.75" customHeight="1">
      <c r="A2107" s="13">
        <v>3211221.0</v>
      </c>
      <c r="B2107" s="13" t="s">
        <v>4551</v>
      </c>
      <c r="C2107" s="12">
        <v>3083.43</v>
      </c>
      <c r="D2107" s="11"/>
      <c r="E2107" s="11"/>
      <c r="F2107" s="11"/>
    </row>
    <row r="2108" ht="15.75" customHeight="1">
      <c r="A2108" s="13">
        <v>3211290.0</v>
      </c>
      <c r="B2108" s="13" t="s">
        <v>4552</v>
      </c>
      <c r="C2108" s="12">
        <v>3083.43</v>
      </c>
      <c r="D2108" s="11"/>
      <c r="E2108" s="11"/>
      <c r="F2108" s="11"/>
    </row>
    <row r="2109" ht="15.75" customHeight="1">
      <c r="A2109" s="13">
        <v>3211236.0</v>
      </c>
      <c r="B2109" s="13" t="s">
        <v>4553</v>
      </c>
      <c r="C2109" s="12">
        <v>708.05</v>
      </c>
      <c r="D2109" s="11"/>
      <c r="E2109" s="11"/>
      <c r="F2109" s="11"/>
    </row>
    <row r="2110" ht="15.75" customHeight="1">
      <c r="A2110" s="13">
        <v>3211245.0</v>
      </c>
      <c r="B2110" s="13" t="s">
        <v>4554</v>
      </c>
      <c r="C2110" s="12">
        <v>3083.43</v>
      </c>
      <c r="D2110" s="11"/>
      <c r="E2110" s="11"/>
      <c r="F2110" s="11"/>
    </row>
    <row r="2111" ht="15.75" customHeight="1">
      <c r="A2111" s="13">
        <v>3215001.0</v>
      </c>
      <c r="B2111" s="13" t="s">
        <v>4555</v>
      </c>
      <c r="C2111" s="12">
        <v>41.21</v>
      </c>
      <c r="D2111" s="11"/>
      <c r="E2111" s="11"/>
      <c r="F2111" s="11"/>
    </row>
    <row r="2112" ht="15.75" customHeight="1">
      <c r="A2112" s="13">
        <v>3211726.0</v>
      </c>
      <c r="B2112" s="13" t="s">
        <v>4556</v>
      </c>
      <c r="C2112" s="12">
        <v>1526.01</v>
      </c>
      <c r="D2112" s="11"/>
      <c r="E2112" s="11"/>
      <c r="F2112" s="11"/>
    </row>
    <row r="2113" ht="15.75" customHeight="1">
      <c r="A2113" s="13">
        <v>3211729.0</v>
      </c>
      <c r="B2113" s="13" t="s">
        <v>4557</v>
      </c>
      <c r="C2113" s="12">
        <v>1526.01</v>
      </c>
      <c r="D2113" s="11"/>
      <c r="E2113" s="11"/>
      <c r="F2113" s="11"/>
    </row>
    <row r="2114" ht="15.75" customHeight="1">
      <c r="A2114" s="13">
        <v>3211723.0</v>
      </c>
      <c r="B2114" s="13" t="s">
        <v>4558</v>
      </c>
      <c r="C2114" s="12">
        <v>1526.01</v>
      </c>
      <c r="D2114" s="11"/>
      <c r="E2114" s="11"/>
      <c r="F2114" s="11"/>
    </row>
    <row r="2115" ht="15.75" customHeight="1">
      <c r="A2115" s="13">
        <v>3211738.0</v>
      </c>
      <c r="B2115" s="13" t="s">
        <v>4559</v>
      </c>
      <c r="C2115" s="12">
        <v>1526.01</v>
      </c>
      <c r="D2115" s="11"/>
      <c r="E2115" s="11"/>
      <c r="F2115" s="11"/>
    </row>
    <row r="2116" ht="15.75" customHeight="1">
      <c r="A2116" s="13">
        <v>3211706.0</v>
      </c>
      <c r="B2116" s="13" t="s">
        <v>4560</v>
      </c>
      <c r="C2116" s="12">
        <v>1378.86</v>
      </c>
      <c r="D2116" s="11"/>
      <c r="E2116" s="11"/>
      <c r="F2116" s="11"/>
    </row>
    <row r="2117" ht="15.75" customHeight="1">
      <c r="A2117" s="13">
        <v>3211763.0</v>
      </c>
      <c r="B2117" s="13" t="s">
        <v>4561</v>
      </c>
      <c r="C2117" s="12">
        <v>1526.01</v>
      </c>
      <c r="D2117" s="11"/>
      <c r="E2117" s="11"/>
      <c r="F2117" s="11"/>
    </row>
    <row r="2118" ht="15.75" customHeight="1">
      <c r="A2118" s="13">
        <v>3211762.0</v>
      </c>
      <c r="B2118" s="13" t="s">
        <v>4562</v>
      </c>
      <c r="C2118" s="12">
        <v>1526.01</v>
      </c>
      <c r="D2118" s="11"/>
      <c r="E2118" s="11"/>
      <c r="F2118" s="11"/>
    </row>
    <row r="2119" ht="15.75" customHeight="1">
      <c r="A2119" s="13">
        <v>3211799.0</v>
      </c>
      <c r="B2119" s="13" t="s">
        <v>4563</v>
      </c>
      <c r="C2119" s="12">
        <v>1526.01</v>
      </c>
      <c r="D2119" s="11"/>
      <c r="E2119" s="11"/>
      <c r="F2119" s="11"/>
    </row>
    <row r="2120" ht="15.75" customHeight="1">
      <c r="A2120" s="13">
        <v>3211776.0</v>
      </c>
      <c r="B2120" s="13" t="s">
        <v>4564</v>
      </c>
      <c r="C2120" s="12">
        <v>1526.01</v>
      </c>
      <c r="D2120" s="11"/>
      <c r="E2120" s="11"/>
      <c r="F2120" s="11"/>
    </row>
    <row r="2121" ht="15.75" customHeight="1">
      <c r="A2121" s="13">
        <v>3211777.0</v>
      </c>
      <c r="B2121" s="13" t="s">
        <v>4565</v>
      </c>
      <c r="C2121" s="12">
        <v>1526.01</v>
      </c>
      <c r="D2121" s="11"/>
      <c r="E2121" s="11"/>
      <c r="F2121" s="11"/>
    </row>
    <row r="2122" ht="15.75" customHeight="1">
      <c r="A2122" s="13">
        <v>3211783.0</v>
      </c>
      <c r="B2122" s="13" t="s">
        <v>4566</v>
      </c>
      <c r="C2122" s="12">
        <v>1526.01</v>
      </c>
      <c r="D2122" s="11"/>
      <c r="E2122" s="11"/>
      <c r="F2122" s="11"/>
    </row>
    <row r="2123" ht="15.75" customHeight="1">
      <c r="A2123" s="13">
        <v>3211784.0</v>
      </c>
      <c r="B2123" s="13" t="s">
        <v>4567</v>
      </c>
      <c r="C2123" s="12">
        <v>1526.01</v>
      </c>
      <c r="D2123" s="11"/>
      <c r="E2123" s="11"/>
      <c r="F2123" s="11"/>
    </row>
    <row r="2124" ht="15.75" customHeight="1">
      <c r="A2124" s="13">
        <v>3211707.0</v>
      </c>
      <c r="B2124" s="13" t="s">
        <v>4568</v>
      </c>
      <c r="C2124" s="12">
        <v>524.44</v>
      </c>
      <c r="D2124" s="11"/>
      <c r="E2124" s="11"/>
      <c r="F2124" s="11"/>
    </row>
    <row r="2125" ht="15.75" customHeight="1">
      <c r="A2125" s="13">
        <v>3211705.0</v>
      </c>
      <c r="B2125" s="13" t="s">
        <v>4569</v>
      </c>
      <c r="C2125" s="12">
        <v>524.44</v>
      </c>
      <c r="D2125" s="11"/>
      <c r="E2125" s="11"/>
      <c r="F2125" s="11"/>
    </row>
    <row r="2126" ht="15.75" customHeight="1">
      <c r="A2126" s="13">
        <v>3221327.0</v>
      </c>
      <c r="B2126" s="13" t="s">
        <v>4570</v>
      </c>
      <c r="C2126" s="12">
        <v>420.32</v>
      </c>
      <c r="D2126" s="11"/>
      <c r="E2126" s="11"/>
      <c r="F2126" s="11"/>
    </row>
    <row r="2127" ht="15.75" customHeight="1">
      <c r="A2127" s="13">
        <v>3221300.0</v>
      </c>
      <c r="B2127" s="13" t="s">
        <v>4571</v>
      </c>
      <c r="C2127" s="12">
        <v>420.32</v>
      </c>
      <c r="D2127" s="11"/>
      <c r="E2127" s="11"/>
      <c r="F2127" s="11"/>
    </row>
    <row r="2128" ht="15.75" customHeight="1">
      <c r="A2128" s="13">
        <v>3221329.0</v>
      </c>
      <c r="B2128" s="13" t="s">
        <v>4572</v>
      </c>
      <c r="C2128" s="12">
        <v>420.32</v>
      </c>
      <c r="D2128" s="11"/>
      <c r="E2128" s="11"/>
      <c r="F2128" s="11"/>
    </row>
    <row r="2129" ht="15.75" customHeight="1">
      <c r="A2129" s="13">
        <v>3221363.0</v>
      </c>
      <c r="B2129" s="13" t="s">
        <v>4573</v>
      </c>
      <c r="C2129" s="12">
        <v>420.32</v>
      </c>
      <c r="D2129" s="11"/>
      <c r="E2129" s="11"/>
      <c r="F2129" s="11"/>
    </row>
    <row r="2130" ht="15.75" customHeight="1">
      <c r="A2130" s="13">
        <v>3221362.0</v>
      </c>
      <c r="B2130" s="13" t="s">
        <v>4574</v>
      </c>
      <c r="C2130" s="12">
        <v>420.32</v>
      </c>
      <c r="D2130" s="11"/>
      <c r="E2130" s="11"/>
      <c r="F2130" s="11"/>
    </row>
    <row r="2131" ht="15.75" customHeight="1">
      <c r="A2131" s="13">
        <v>3221376.0</v>
      </c>
      <c r="B2131" s="13" t="s">
        <v>4575</v>
      </c>
      <c r="C2131" s="12">
        <v>420.32</v>
      </c>
      <c r="D2131" s="11"/>
      <c r="E2131" s="11"/>
      <c r="F2131" s="11"/>
    </row>
    <row r="2132" ht="15.75" customHeight="1">
      <c r="A2132" s="13">
        <v>3221226.0</v>
      </c>
      <c r="B2132" s="13" t="s">
        <v>4576</v>
      </c>
      <c r="C2132" s="12">
        <v>84.48</v>
      </c>
      <c r="D2132" s="11"/>
      <c r="E2132" s="11"/>
      <c r="F2132" s="11"/>
    </row>
    <row r="2133" ht="15.75" customHeight="1">
      <c r="A2133" s="13">
        <v>3221223.0</v>
      </c>
      <c r="B2133" s="13" t="s">
        <v>4577</v>
      </c>
      <c r="C2133" s="12">
        <v>84.48</v>
      </c>
      <c r="D2133" s="11"/>
      <c r="E2133" s="11"/>
      <c r="F2133" s="11"/>
    </row>
    <row r="2134" ht="15.75" customHeight="1">
      <c r="A2134" s="13">
        <v>3221277.0</v>
      </c>
      <c r="B2134" s="13" t="s">
        <v>4578</v>
      </c>
      <c r="C2134" s="12">
        <v>84.48</v>
      </c>
      <c r="D2134" s="11"/>
      <c r="E2134" s="11"/>
      <c r="F2134" s="11"/>
    </row>
    <row r="2135" ht="15.75" customHeight="1">
      <c r="A2135" s="13">
        <v>3221426.0</v>
      </c>
      <c r="B2135" s="13" t="s">
        <v>4579</v>
      </c>
      <c r="C2135" s="12">
        <v>46.28</v>
      </c>
      <c r="D2135" s="11"/>
      <c r="E2135" s="11"/>
      <c r="F2135" s="11"/>
    </row>
    <row r="2136" ht="15.75" customHeight="1">
      <c r="A2136" s="13">
        <v>3221477.0</v>
      </c>
      <c r="B2136" s="13" t="s">
        <v>4580</v>
      </c>
      <c r="C2136" s="12">
        <v>46.28</v>
      </c>
      <c r="D2136" s="11"/>
      <c r="E2136" s="11"/>
      <c r="F2136" s="11"/>
    </row>
    <row r="2137" ht="15.75" customHeight="1">
      <c r="A2137" s="13">
        <v>3221483.0</v>
      </c>
      <c r="B2137" s="13" t="s">
        <v>4581</v>
      </c>
      <c r="C2137" s="12">
        <v>46.28</v>
      </c>
      <c r="D2137" s="11"/>
      <c r="E2137" s="11"/>
      <c r="F2137" s="11"/>
    </row>
    <row r="2138" ht="15.75" customHeight="1">
      <c r="A2138" s="13">
        <v>3221183.0</v>
      </c>
      <c r="B2138" s="13" t="s">
        <v>4582</v>
      </c>
      <c r="C2138" s="12">
        <v>95.53</v>
      </c>
      <c r="D2138" s="11"/>
      <c r="E2138" s="11"/>
      <c r="F2138" s="11"/>
    </row>
    <row r="2139" ht="15.75" customHeight="1">
      <c r="A2139" s="13">
        <v>3221500.0</v>
      </c>
      <c r="B2139" s="13" t="s">
        <v>4583</v>
      </c>
      <c r="C2139" s="12">
        <v>471.18</v>
      </c>
      <c r="D2139" s="11"/>
      <c r="E2139" s="11"/>
      <c r="F2139" s="11"/>
    </row>
    <row r="2140" ht="15.75" customHeight="1">
      <c r="A2140" s="13">
        <v>3221526.0</v>
      </c>
      <c r="B2140" s="13" t="s">
        <v>4584</v>
      </c>
      <c r="C2140" s="12">
        <v>27630.85</v>
      </c>
      <c r="D2140" s="11"/>
      <c r="E2140" s="11"/>
      <c r="F2140" s="11"/>
    </row>
    <row r="2141" ht="15.75" customHeight="1">
      <c r="A2141" s="13">
        <v>3221584.0</v>
      </c>
      <c r="B2141" s="13" t="s">
        <v>4585</v>
      </c>
      <c r="C2141" s="12">
        <v>1105.23</v>
      </c>
      <c r="D2141" s="11"/>
      <c r="E2141" s="11"/>
      <c r="F2141" s="11"/>
    </row>
    <row r="2142" ht="15.75" customHeight="1">
      <c r="A2142" s="13">
        <v>3221583.0</v>
      </c>
      <c r="B2142" s="13" t="s">
        <v>4586</v>
      </c>
      <c r="C2142" s="12">
        <v>1105.23</v>
      </c>
      <c r="D2142" s="11"/>
      <c r="E2142" s="11"/>
      <c r="F2142" s="11"/>
    </row>
    <row r="2143" ht="15.75" customHeight="1">
      <c r="A2143" s="13">
        <v>3221585.0</v>
      </c>
      <c r="B2143" s="13" t="s">
        <v>4587</v>
      </c>
      <c r="C2143" s="12">
        <v>27618.68</v>
      </c>
      <c r="D2143" s="11"/>
      <c r="E2143" s="11"/>
      <c r="F2143" s="11"/>
    </row>
    <row r="2144" ht="15.75" customHeight="1">
      <c r="A2144" s="13">
        <v>3161100.0</v>
      </c>
      <c r="B2144" s="13" t="s">
        <v>4588</v>
      </c>
      <c r="C2144" s="12">
        <v>1134.27</v>
      </c>
      <c r="D2144" s="11"/>
      <c r="E2144" s="11"/>
      <c r="F2144" s="11"/>
    </row>
    <row r="2145" ht="15.75" customHeight="1">
      <c r="A2145" s="13">
        <v>3233104.0</v>
      </c>
      <c r="B2145" s="13" t="s">
        <v>4589</v>
      </c>
      <c r="C2145" s="12">
        <v>4899.22</v>
      </c>
      <c r="D2145" s="11"/>
      <c r="E2145" s="11"/>
      <c r="F2145" s="11"/>
    </row>
    <row r="2146" ht="15.75" customHeight="1">
      <c r="A2146" s="13">
        <v>3233105.0</v>
      </c>
      <c r="B2146" s="13" t="s">
        <v>4590</v>
      </c>
      <c r="C2146" s="12">
        <v>4899.22</v>
      </c>
      <c r="D2146" s="11"/>
      <c r="E2146" s="11"/>
      <c r="F2146" s="11"/>
    </row>
    <row r="2147" ht="15.75" customHeight="1">
      <c r="A2147" s="13">
        <v>3233106.0</v>
      </c>
      <c r="B2147" s="13" t="s">
        <v>4591</v>
      </c>
      <c r="C2147" s="12">
        <v>4899.22</v>
      </c>
      <c r="D2147" s="11"/>
      <c r="E2147" s="11"/>
      <c r="F2147" s="11"/>
    </row>
    <row r="2148" ht="15.75" customHeight="1">
      <c r="A2148" s="13">
        <v>3233107.0</v>
      </c>
      <c r="B2148" s="13" t="s">
        <v>4592</v>
      </c>
      <c r="C2148" s="12">
        <v>4899.22</v>
      </c>
      <c r="D2148" s="11"/>
      <c r="E2148" s="11"/>
      <c r="F2148" s="11"/>
    </row>
    <row r="2149" ht="15.75" customHeight="1">
      <c r="A2149" s="13">
        <v>3229811.0</v>
      </c>
      <c r="B2149" s="13" t="s">
        <v>4593</v>
      </c>
      <c r="C2149" s="12">
        <v>921.63</v>
      </c>
      <c r="D2149" s="11"/>
      <c r="E2149" s="11"/>
      <c r="F2149" s="11"/>
    </row>
    <row r="2150" ht="15.75" customHeight="1">
      <c r="A2150" s="13">
        <v>3224195.0</v>
      </c>
      <c r="B2150" s="13" t="s">
        <v>4594</v>
      </c>
      <c r="C2150" s="12">
        <v>433.05</v>
      </c>
      <c r="D2150" s="11"/>
      <c r="E2150" s="11"/>
      <c r="F2150" s="11"/>
    </row>
    <row r="2151" ht="15.75" customHeight="1">
      <c r="A2151" s="13">
        <v>3221600.0</v>
      </c>
      <c r="B2151" s="13" t="s">
        <v>4595</v>
      </c>
      <c r="C2151" s="12">
        <v>121.13</v>
      </c>
      <c r="D2151" s="11"/>
      <c r="E2151" s="11"/>
      <c r="F2151" s="11"/>
    </row>
    <row r="2152" ht="15.75" customHeight="1">
      <c r="A2152" s="13">
        <v>3223104.0</v>
      </c>
      <c r="B2152" s="13" t="s">
        <v>4596</v>
      </c>
      <c r="C2152" s="12">
        <v>2111.55</v>
      </c>
      <c r="D2152" s="11"/>
      <c r="E2152" s="11"/>
      <c r="F2152" s="11"/>
    </row>
    <row r="2153" ht="15.75" customHeight="1">
      <c r="A2153" s="13">
        <v>3223100.0</v>
      </c>
      <c r="B2153" s="13" t="s">
        <v>4597</v>
      </c>
      <c r="C2153" s="12">
        <v>2358.53</v>
      </c>
      <c r="D2153" s="11"/>
      <c r="E2153" s="11"/>
      <c r="F2153" s="11"/>
    </row>
    <row r="2154" ht="15.75" customHeight="1">
      <c r="A2154" s="13">
        <v>3229200.0</v>
      </c>
      <c r="B2154" s="13" t="s">
        <v>4598</v>
      </c>
      <c r="C2154" s="12">
        <v>638.15</v>
      </c>
      <c r="D2154" s="11"/>
      <c r="E2154" s="11"/>
      <c r="F2154" s="11"/>
    </row>
    <row r="2155" ht="15.75" customHeight="1">
      <c r="A2155" s="13">
        <v>3232620.0</v>
      </c>
      <c r="B2155" s="13" t="s">
        <v>4599</v>
      </c>
      <c r="C2155" s="12">
        <v>1285.25</v>
      </c>
      <c r="D2155" s="11"/>
      <c r="E2155" s="11"/>
      <c r="F2155" s="11"/>
    </row>
    <row r="2156" ht="15.75" customHeight="1">
      <c r="A2156" s="13">
        <v>3232619.0</v>
      </c>
      <c r="B2156" s="13" t="s">
        <v>4600</v>
      </c>
      <c r="C2156" s="12">
        <v>1285.25</v>
      </c>
      <c r="D2156" s="11"/>
      <c r="E2156" s="11"/>
      <c r="F2156" s="11"/>
    </row>
    <row r="2157" ht="15.75" customHeight="1">
      <c r="A2157" s="13">
        <v>3232621.0</v>
      </c>
      <c r="B2157" s="13" t="s">
        <v>4601</v>
      </c>
      <c r="C2157" s="12">
        <v>1285.25</v>
      </c>
      <c r="D2157" s="11"/>
      <c r="E2157" s="11"/>
      <c r="F2157" s="11"/>
    </row>
    <row r="2158" ht="15.75" customHeight="1">
      <c r="A2158" s="13">
        <v>3232622.0</v>
      </c>
      <c r="B2158" s="13" t="s">
        <v>4602</v>
      </c>
      <c r="C2158" s="12">
        <v>1285.25</v>
      </c>
      <c r="D2158" s="11"/>
      <c r="E2158" s="11"/>
      <c r="F2158" s="11"/>
    </row>
    <row r="2159" ht="15.75" customHeight="1">
      <c r="A2159" s="13">
        <v>3232599.0</v>
      </c>
      <c r="B2159" s="13" t="s">
        <v>4603</v>
      </c>
      <c r="C2159" s="12">
        <v>1588.72</v>
      </c>
      <c r="D2159" s="11"/>
      <c r="E2159" s="11"/>
      <c r="F2159" s="11"/>
    </row>
    <row r="2160" ht="15.75" customHeight="1">
      <c r="A2160" s="13">
        <v>3210901.0</v>
      </c>
      <c r="B2160" s="13" t="s">
        <v>4604</v>
      </c>
      <c r="C2160" s="12">
        <v>567.58</v>
      </c>
      <c r="D2160" s="11"/>
      <c r="E2160" s="11"/>
      <c r="F2160" s="11"/>
    </row>
    <row r="2161" ht="15.75" customHeight="1">
      <c r="A2161" s="13">
        <v>3222504.0</v>
      </c>
      <c r="B2161" s="13" t="s">
        <v>4605</v>
      </c>
      <c r="C2161" s="12">
        <v>1054.04</v>
      </c>
      <c r="D2161" s="11"/>
      <c r="E2161" s="11"/>
      <c r="F2161" s="11"/>
    </row>
    <row r="2162" ht="15.75" customHeight="1">
      <c r="A2162" s="13">
        <v>3222500.0</v>
      </c>
      <c r="B2162" s="13" t="s">
        <v>4606</v>
      </c>
      <c r="C2162" s="12">
        <v>1183.67</v>
      </c>
      <c r="D2162" s="11"/>
      <c r="E2162" s="11"/>
      <c r="F2162" s="11"/>
    </row>
    <row r="2163" ht="15.75" customHeight="1">
      <c r="A2163" s="13">
        <v>3222604.0</v>
      </c>
      <c r="B2163" s="13" t="s">
        <v>4607</v>
      </c>
      <c r="C2163" s="12">
        <v>323.56</v>
      </c>
      <c r="D2163" s="11"/>
      <c r="E2163" s="11"/>
      <c r="F2163" s="11"/>
    </row>
    <row r="2164" ht="15.75" customHeight="1">
      <c r="A2164" s="13">
        <v>3222600.0</v>
      </c>
      <c r="B2164" s="13" t="s">
        <v>4608</v>
      </c>
      <c r="C2164" s="12">
        <v>541.42</v>
      </c>
      <c r="D2164" s="11"/>
      <c r="E2164" s="11"/>
      <c r="F2164" s="11"/>
    </row>
    <row r="2165" ht="15.75" customHeight="1">
      <c r="A2165" s="13">
        <v>3222204.0</v>
      </c>
      <c r="B2165" s="13" t="s">
        <v>4609</v>
      </c>
      <c r="C2165" s="12">
        <v>792.12</v>
      </c>
      <c r="D2165" s="11"/>
      <c r="E2165" s="11"/>
      <c r="F2165" s="11"/>
    </row>
    <row r="2166" ht="15.75" customHeight="1">
      <c r="A2166" s="13">
        <v>3222200.0</v>
      </c>
      <c r="B2166" s="13" t="s">
        <v>4610</v>
      </c>
      <c r="C2166" s="12">
        <v>879.79</v>
      </c>
      <c r="D2166" s="11"/>
      <c r="E2166" s="11"/>
      <c r="F2166" s="11"/>
    </row>
    <row r="2167" ht="15.75" customHeight="1">
      <c r="A2167" s="13">
        <v>3222300.0</v>
      </c>
      <c r="B2167" s="13" t="s">
        <v>4611</v>
      </c>
      <c r="C2167" s="12">
        <v>507.12</v>
      </c>
      <c r="D2167" s="11"/>
      <c r="E2167" s="11"/>
      <c r="F2167" s="11"/>
    </row>
    <row r="2168" ht="15.75" customHeight="1">
      <c r="A2168" s="13">
        <v>3222404.0</v>
      </c>
      <c r="B2168" s="13" t="s">
        <v>4612</v>
      </c>
      <c r="C2168" s="12">
        <v>290.56</v>
      </c>
      <c r="D2168" s="11"/>
      <c r="E2168" s="11"/>
      <c r="F2168" s="11"/>
    </row>
    <row r="2169" ht="15.75" customHeight="1">
      <c r="A2169" s="13">
        <v>3222400.0</v>
      </c>
      <c r="B2169" s="13" t="s">
        <v>4613</v>
      </c>
      <c r="C2169" s="12">
        <v>356.54</v>
      </c>
      <c r="D2169" s="11"/>
      <c r="E2169" s="11"/>
      <c r="F2169" s="11"/>
    </row>
    <row r="2170" ht="15.75" customHeight="1">
      <c r="A2170" s="13">
        <v>3221804.0</v>
      </c>
      <c r="B2170" s="13" t="s">
        <v>4614</v>
      </c>
      <c r="C2170" s="12">
        <v>1562.65</v>
      </c>
      <c r="D2170" s="11"/>
      <c r="E2170" s="11"/>
      <c r="F2170" s="11"/>
    </row>
    <row r="2171" ht="15.75" customHeight="1">
      <c r="A2171" s="13">
        <v>3220305.0</v>
      </c>
      <c r="B2171" s="13" t="s">
        <v>4615</v>
      </c>
      <c r="C2171" s="12">
        <v>308.21</v>
      </c>
      <c r="D2171" s="11"/>
      <c r="E2171" s="11"/>
      <c r="F2171" s="11"/>
    </row>
    <row r="2172" ht="15.75" customHeight="1">
      <c r="A2172" s="13">
        <v>3220306.0</v>
      </c>
      <c r="B2172" s="13" t="s">
        <v>4616</v>
      </c>
      <c r="C2172" s="12">
        <v>269.69</v>
      </c>
      <c r="D2172" s="11"/>
      <c r="E2172" s="11"/>
      <c r="F2172" s="11"/>
    </row>
    <row r="2173" ht="15.75" customHeight="1">
      <c r="A2173" s="13">
        <v>3220303.0</v>
      </c>
      <c r="B2173" s="13" t="s">
        <v>4617</v>
      </c>
      <c r="C2173" s="12">
        <v>269.19</v>
      </c>
      <c r="D2173" s="11"/>
      <c r="E2173" s="11"/>
      <c r="F2173" s="11"/>
    </row>
    <row r="2174" ht="15.75" customHeight="1">
      <c r="A2174" s="13">
        <v>3236575.0</v>
      </c>
      <c r="B2174" s="13" t="s">
        <v>4618</v>
      </c>
      <c r="C2174" s="12">
        <v>2099.67</v>
      </c>
      <c r="D2174" s="11"/>
      <c r="E2174" s="11"/>
      <c r="F2174" s="11"/>
    </row>
    <row r="2175" ht="15.75" customHeight="1">
      <c r="A2175" s="13">
        <v>3236570.0</v>
      </c>
      <c r="B2175" s="13" t="s">
        <v>4619</v>
      </c>
      <c r="C2175" s="12">
        <v>2099.67</v>
      </c>
      <c r="D2175" s="11"/>
      <c r="E2175" s="11"/>
      <c r="F2175" s="11"/>
    </row>
    <row r="2176" ht="15.75" customHeight="1">
      <c r="A2176" s="13">
        <v>3236580.0</v>
      </c>
      <c r="B2176" s="13" t="s">
        <v>4620</v>
      </c>
      <c r="C2176" s="12">
        <v>2099.67</v>
      </c>
      <c r="D2176" s="11"/>
      <c r="E2176" s="11"/>
      <c r="F2176" s="11"/>
    </row>
    <row r="2177" ht="15.75" customHeight="1">
      <c r="A2177" s="13">
        <v>3236571.0</v>
      </c>
      <c r="B2177" s="13" t="s">
        <v>4621</v>
      </c>
      <c r="C2177" s="12">
        <v>2099.67</v>
      </c>
      <c r="D2177" s="11"/>
      <c r="E2177" s="11"/>
      <c r="F2177" s="11"/>
    </row>
    <row r="2178" ht="15.75" customHeight="1">
      <c r="A2178" s="13">
        <v>3236572.0</v>
      </c>
      <c r="B2178" s="13" t="s">
        <v>4622</v>
      </c>
      <c r="C2178" s="12">
        <v>2099.67</v>
      </c>
      <c r="D2178" s="11"/>
      <c r="E2178" s="11"/>
      <c r="F2178" s="11"/>
    </row>
    <row r="2179" ht="15.75" customHeight="1">
      <c r="A2179" s="13">
        <v>3236565.0</v>
      </c>
      <c r="B2179" s="13" t="s">
        <v>4623</v>
      </c>
      <c r="C2179" s="12">
        <v>2024.14</v>
      </c>
      <c r="D2179" s="11"/>
      <c r="E2179" s="11"/>
      <c r="F2179" s="11"/>
    </row>
    <row r="2180" ht="15.75" customHeight="1">
      <c r="A2180" s="13">
        <v>3236550.0</v>
      </c>
      <c r="B2180" s="13" t="s">
        <v>4624</v>
      </c>
      <c r="C2180" s="12">
        <v>2024.14</v>
      </c>
      <c r="D2180" s="11"/>
      <c r="E2180" s="11"/>
      <c r="F2180" s="11"/>
    </row>
    <row r="2181" ht="15.75" customHeight="1">
      <c r="A2181" s="13">
        <v>3236530.0</v>
      </c>
      <c r="B2181" s="13" t="s">
        <v>4625</v>
      </c>
      <c r="C2181" s="12">
        <v>2024.14</v>
      </c>
      <c r="D2181" s="11"/>
      <c r="E2181" s="11"/>
      <c r="F2181" s="11"/>
    </row>
    <row r="2182" ht="15.75" customHeight="1">
      <c r="A2182" s="13">
        <v>3236510.0</v>
      </c>
      <c r="B2182" s="13" t="s">
        <v>4626</v>
      </c>
      <c r="C2182" s="12">
        <v>2024.14</v>
      </c>
      <c r="D2182" s="11"/>
      <c r="E2182" s="11"/>
      <c r="F2182" s="11"/>
    </row>
    <row r="2183" ht="15.75" customHeight="1">
      <c r="A2183" s="13">
        <v>3236520.0</v>
      </c>
      <c r="B2183" s="13" t="s">
        <v>4627</v>
      </c>
      <c r="C2183" s="12">
        <v>2024.14</v>
      </c>
      <c r="D2183" s="11"/>
      <c r="E2183" s="11"/>
      <c r="F2183" s="11"/>
    </row>
    <row r="2184" ht="15.75" customHeight="1">
      <c r="A2184" s="13">
        <v>3237821.0</v>
      </c>
      <c r="B2184" s="13" t="s">
        <v>4628</v>
      </c>
      <c r="C2184" s="12">
        <v>1263.52</v>
      </c>
      <c r="D2184" s="11"/>
      <c r="E2184" s="11"/>
      <c r="F2184" s="11"/>
    </row>
    <row r="2185" ht="15.75" customHeight="1">
      <c r="A2185" s="13">
        <v>3237822.0</v>
      </c>
      <c r="B2185" s="13" t="s">
        <v>4629</v>
      </c>
      <c r="C2185" s="12">
        <v>1263.52</v>
      </c>
      <c r="D2185" s="11"/>
      <c r="E2185" s="11"/>
      <c r="F2185" s="11"/>
    </row>
    <row r="2186" ht="15.75" customHeight="1">
      <c r="A2186" s="13">
        <v>3237744.0</v>
      </c>
      <c r="B2186" s="13" t="s">
        <v>4630</v>
      </c>
      <c r="C2186" s="12">
        <v>3342.56</v>
      </c>
      <c r="D2186" s="11"/>
      <c r="E2186" s="11"/>
      <c r="F2186" s="11"/>
    </row>
    <row r="2187" ht="15.75" customHeight="1">
      <c r="A2187" s="13">
        <v>3237743.0</v>
      </c>
      <c r="B2187" s="13" t="s">
        <v>4631</v>
      </c>
      <c r="C2187" s="12">
        <v>3342.56</v>
      </c>
      <c r="D2187" s="11"/>
      <c r="E2187" s="11"/>
      <c r="F2187" s="11"/>
    </row>
    <row r="2188" ht="15.75" customHeight="1">
      <c r="A2188" s="13">
        <v>3237741.0</v>
      </c>
      <c r="B2188" s="13" t="s">
        <v>4632</v>
      </c>
      <c r="C2188" s="12">
        <v>3342.56</v>
      </c>
      <c r="D2188" s="11"/>
      <c r="E2188" s="11"/>
      <c r="F2188" s="11"/>
    </row>
    <row r="2189" ht="15.75" customHeight="1">
      <c r="A2189" s="13">
        <v>3237745.0</v>
      </c>
      <c r="B2189" s="13" t="s">
        <v>4632</v>
      </c>
      <c r="C2189" s="12">
        <v>3342.56</v>
      </c>
      <c r="D2189" s="11"/>
      <c r="E2189" s="11"/>
      <c r="F2189" s="11"/>
    </row>
    <row r="2190" ht="15.75" customHeight="1">
      <c r="A2190" s="13">
        <v>3237742.0</v>
      </c>
      <c r="B2190" s="13" t="s">
        <v>4633</v>
      </c>
      <c r="C2190" s="12">
        <v>3342.56</v>
      </c>
      <c r="D2190" s="11"/>
      <c r="E2190" s="11"/>
      <c r="F2190" s="11"/>
    </row>
    <row r="2191" ht="15.75" customHeight="1">
      <c r="A2191" s="13">
        <v>3220426.0</v>
      </c>
      <c r="B2191" s="13" t="s">
        <v>4634</v>
      </c>
      <c r="C2191" s="12">
        <v>1010.61</v>
      </c>
      <c r="D2191" s="11"/>
      <c r="E2191" s="11"/>
      <c r="F2191" s="11"/>
    </row>
    <row r="2192" ht="15.75" customHeight="1">
      <c r="A2192" s="13">
        <v>3220421.0</v>
      </c>
      <c r="B2192" s="13" t="s">
        <v>4635</v>
      </c>
      <c r="C2192" s="12">
        <v>1010.61</v>
      </c>
      <c r="D2192" s="11"/>
      <c r="E2192" s="11"/>
      <c r="F2192" s="11"/>
    </row>
    <row r="2193" ht="15.75" customHeight="1">
      <c r="A2193" s="13">
        <v>3220424.0</v>
      </c>
      <c r="B2193" s="13" t="s">
        <v>4636</v>
      </c>
      <c r="C2193" s="12">
        <v>809.16</v>
      </c>
      <c r="D2193" s="11"/>
      <c r="E2193" s="11"/>
      <c r="F2193" s="11"/>
    </row>
    <row r="2194" ht="15.75" customHeight="1">
      <c r="A2194" s="13">
        <v>3220423.0</v>
      </c>
      <c r="B2194" s="13" t="s">
        <v>4637</v>
      </c>
      <c r="C2194" s="12">
        <v>809.16</v>
      </c>
      <c r="D2194" s="11"/>
      <c r="E2194" s="11"/>
      <c r="F2194" s="11"/>
    </row>
    <row r="2195" ht="15.75" customHeight="1">
      <c r="A2195" s="13">
        <v>3220435.0</v>
      </c>
      <c r="B2195" s="13" t="s">
        <v>4638</v>
      </c>
      <c r="C2195" s="12">
        <v>809.16</v>
      </c>
      <c r="D2195" s="11"/>
      <c r="E2195" s="11"/>
      <c r="F2195" s="11"/>
    </row>
    <row r="2196" ht="15.75" customHeight="1">
      <c r="A2196" s="13">
        <v>3220422.0</v>
      </c>
      <c r="B2196" s="13" t="s">
        <v>4639</v>
      </c>
      <c r="C2196" s="12">
        <v>1010.61</v>
      </c>
      <c r="D2196" s="11"/>
      <c r="E2196" s="11"/>
      <c r="F2196" s="11"/>
    </row>
    <row r="2197" ht="15.75" customHeight="1">
      <c r="A2197" s="13">
        <v>3220434.0</v>
      </c>
      <c r="B2197" s="13" t="s">
        <v>4640</v>
      </c>
      <c r="C2197" s="12">
        <v>809.16</v>
      </c>
      <c r="D2197" s="11"/>
      <c r="E2197" s="11"/>
      <c r="F2197" s="11"/>
    </row>
    <row r="2198" ht="15.75" customHeight="1">
      <c r="A2198" s="13">
        <v>3229810.0</v>
      </c>
      <c r="B2198" s="13" t="s">
        <v>4641</v>
      </c>
      <c r="C2198" s="12">
        <v>1229.23</v>
      </c>
      <c r="D2198" s="11"/>
      <c r="E2198" s="11"/>
      <c r="F2198" s="11"/>
    </row>
    <row r="2199" ht="15.75" customHeight="1">
      <c r="A2199" s="13">
        <v>3229503.0</v>
      </c>
      <c r="B2199" s="13" t="s">
        <v>4642</v>
      </c>
      <c r="C2199" s="12">
        <v>867.93</v>
      </c>
      <c r="D2199" s="11"/>
      <c r="E2199" s="11"/>
      <c r="F2199" s="11"/>
    </row>
    <row r="2200" ht="15.75" customHeight="1">
      <c r="A2200" s="13">
        <v>3229500.0</v>
      </c>
      <c r="B2200" s="13" t="s">
        <v>4643</v>
      </c>
      <c r="C2200" s="12">
        <v>1644.49</v>
      </c>
      <c r="D2200" s="11"/>
      <c r="E2200" s="11"/>
      <c r="F2200" s="11"/>
    </row>
    <row r="2201" ht="15.75" customHeight="1">
      <c r="A2201" s="13">
        <v>3229506.0</v>
      </c>
      <c r="B2201" s="13" t="s">
        <v>4644</v>
      </c>
      <c r="C2201" s="12">
        <v>851.94</v>
      </c>
      <c r="D2201" s="11"/>
      <c r="E2201" s="11"/>
      <c r="F2201" s="11"/>
    </row>
    <row r="2202" ht="15.75" customHeight="1">
      <c r="A2202" s="13">
        <v>3229513.0</v>
      </c>
      <c r="B2202" s="13" t="s">
        <v>4645</v>
      </c>
      <c r="C2202" s="12">
        <v>6338.16</v>
      </c>
      <c r="D2202" s="11"/>
      <c r="E2202" s="11"/>
      <c r="F2202" s="11"/>
    </row>
    <row r="2203" ht="15.75" customHeight="1">
      <c r="A2203" s="13">
        <v>3229512.0</v>
      </c>
      <c r="B2203" s="13" t="s">
        <v>4646</v>
      </c>
      <c r="C2203" s="12">
        <v>1416.09</v>
      </c>
      <c r="D2203" s="11"/>
      <c r="E2203" s="11"/>
      <c r="F2203" s="11"/>
    </row>
    <row r="2204" ht="15.75" customHeight="1">
      <c r="A2204" s="13">
        <v>3229514.0</v>
      </c>
      <c r="B2204" s="13" t="s">
        <v>4647</v>
      </c>
      <c r="C2204" s="12">
        <v>2713.42</v>
      </c>
      <c r="D2204" s="11"/>
      <c r="E2204" s="11"/>
      <c r="F2204" s="11"/>
    </row>
    <row r="2205" ht="15.75" customHeight="1">
      <c r="A2205" s="13">
        <v>3229507.0</v>
      </c>
      <c r="B2205" s="13" t="s">
        <v>4648</v>
      </c>
      <c r="C2205" s="12">
        <v>851.94</v>
      </c>
      <c r="D2205" s="11"/>
      <c r="E2205" s="11"/>
      <c r="F2205" s="11"/>
    </row>
    <row r="2206" ht="15.75" customHeight="1">
      <c r="A2206" s="13">
        <v>3229508.0</v>
      </c>
      <c r="B2206" s="13" t="s">
        <v>4649</v>
      </c>
      <c r="C2206" s="12">
        <v>6680.76</v>
      </c>
      <c r="D2206" s="11"/>
      <c r="E2206" s="11"/>
      <c r="F2206" s="11"/>
    </row>
    <row r="2207" ht="15.75" customHeight="1">
      <c r="A2207" s="13">
        <v>3229515.0</v>
      </c>
      <c r="B2207" s="13" t="s">
        <v>4650</v>
      </c>
      <c r="C2207" s="12">
        <v>6680.76</v>
      </c>
      <c r="D2207" s="11"/>
      <c r="E2207" s="11"/>
      <c r="F2207" s="11"/>
    </row>
    <row r="2208" ht="15.75" customHeight="1">
      <c r="A2208" s="13">
        <v>3229517.0</v>
      </c>
      <c r="B2208" s="13" t="s">
        <v>4651</v>
      </c>
      <c r="C2208" s="12">
        <v>6680.76</v>
      </c>
      <c r="D2208" s="11"/>
      <c r="E2208" s="11"/>
      <c r="F2208" s="11"/>
    </row>
    <row r="2209" ht="15.75" customHeight="1">
      <c r="A2209" s="13">
        <v>3229501.0</v>
      </c>
      <c r="B2209" s="13" t="s">
        <v>4652</v>
      </c>
      <c r="C2209" s="12">
        <v>6338.16</v>
      </c>
      <c r="D2209" s="11"/>
      <c r="E2209" s="11"/>
      <c r="F2209" s="11"/>
    </row>
    <row r="2210" ht="15.75" customHeight="1">
      <c r="A2210" s="13">
        <v>3229502.0</v>
      </c>
      <c r="B2210" s="13" t="s">
        <v>4653</v>
      </c>
      <c r="C2210" s="12">
        <v>867.93</v>
      </c>
      <c r="D2210" s="11"/>
      <c r="E2210" s="11"/>
      <c r="F2210" s="11"/>
    </row>
    <row r="2211" ht="15.75" customHeight="1">
      <c r="A2211" s="13">
        <v>3229511.0</v>
      </c>
      <c r="B2211" s="13" t="s">
        <v>4654</v>
      </c>
      <c r="C2211" s="12">
        <v>6680.76</v>
      </c>
      <c r="D2211" s="11"/>
      <c r="E2211" s="11"/>
      <c r="F2211" s="11"/>
    </row>
    <row r="2212" ht="15.75" customHeight="1">
      <c r="A2212" s="13">
        <v>3229509.0</v>
      </c>
      <c r="B2212" s="13" t="s">
        <v>4655</v>
      </c>
      <c r="C2212" s="12">
        <v>6680.76</v>
      </c>
      <c r="D2212" s="11"/>
      <c r="E2212" s="11"/>
      <c r="F2212" s="11"/>
    </row>
    <row r="2213" ht="15.75" customHeight="1">
      <c r="A2213" s="13">
        <v>3222304.0</v>
      </c>
      <c r="B2213" s="13" t="s">
        <v>4656</v>
      </c>
      <c r="C2213" s="12">
        <v>433.05</v>
      </c>
      <c r="D2213" s="11"/>
      <c r="E2213" s="11"/>
      <c r="F2213" s="11"/>
    </row>
    <row r="2214" ht="15.75" customHeight="1">
      <c r="A2214" s="13">
        <v>3229505.0</v>
      </c>
      <c r="B2214" s="13" t="s">
        <v>4657</v>
      </c>
      <c r="C2214" s="12">
        <v>930.74</v>
      </c>
      <c r="D2214" s="11"/>
      <c r="E2214" s="11"/>
      <c r="F2214" s="11"/>
    </row>
    <row r="2215" ht="15.75" customHeight="1">
      <c r="A2215" s="13">
        <v>3229521.0</v>
      </c>
      <c r="B2215" s="13" t="s">
        <v>4658</v>
      </c>
      <c r="C2215" s="12">
        <v>6680.76</v>
      </c>
      <c r="D2215" s="11"/>
      <c r="E2215" s="11"/>
      <c r="F2215" s="11"/>
    </row>
    <row r="2216" ht="15.75" customHeight="1">
      <c r="A2216" s="13">
        <v>3229522.0</v>
      </c>
      <c r="B2216" s="13" t="s">
        <v>4659</v>
      </c>
      <c r="C2216" s="12">
        <v>6680.76</v>
      </c>
      <c r="D2216" s="11"/>
      <c r="E2216" s="11"/>
      <c r="F2216" s="11"/>
    </row>
    <row r="2217" ht="15.75" customHeight="1">
      <c r="A2217" s="13">
        <v>3229523.0</v>
      </c>
      <c r="B2217" s="13" t="s">
        <v>4660</v>
      </c>
      <c r="C2217" s="12">
        <v>6680.76</v>
      </c>
      <c r="D2217" s="11"/>
      <c r="E2217" s="11"/>
      <c r="F2217" s="11"/>
    </row>
    <row r="2218" ht="15.75" customHeight="1">
      <c r="A2218" s="13">
        <v>3229524.0</v>
      </c>
      <c r="B2218" s="13" t="s">
        <v>4661</v>
      </c>
      <c r="C2218" s="12">
        <v>6680.76</v>
      </c>
      <c r="D2218" s="11"/>
      <c r="E2218" s="11"/>
      <c r="F2218" s="11"/>
    </row>
    <row r="2219" ht="15.75" customHeight="1">
      <c r="A2219" s="13">
        <v>3229525.0</v>
      </c>
      <c r="B2219" s="13" t="s">
        <v>4662</v>
      </c>
      <c r="C2219" s="12">
        <v>6680.76</v>
      </c>
      <c r="D2219" s="11"/>
      <c r="E2219" s="11"/>
      <c r="F2219" s="11"/>
    </row>
    <row r="2220" ht="15.75" customHeight="1">
      <c r="A2220" s="13">
        <v>3229526.0</v>
      </c>
      <c r="B2220" s="13" t="s">
        <v>4663</v>
      </c>
      <c r="C2220" s="12">
        <v>6680.76</v>
      </c>
      <c r="D2220" s="11"/>
      <c r="E2220" s="11"/>
      <c r="F2220" s="11"/>
    </row>
    <row r="2221" ht="15.75" customHeight="1">
      <c r="A2221" s="13">
        <v>3220412.0</v>
      </c>
      <c r="B2221" s="13" t="s">
        <v>4664</v>
      </c>
      <c r="C2221" s="12">
        <v>667.03</v>
      </c>
      <c r="D2221" s="11"/>
      <c r="E2221" s="11"/>
      <c r="F2221" s="11"/>
    </row>
    <row r="2222" ht="15.75" customHeight="1">
      <c r="A2222" s="13">
        <v>3220401.0</v>
      </c>
      <c r="B2222" s="13" t="s">
        <v>4665</v>
      </c>
      <c r="C2222" s="12">
        <v>358.92</v>
      </c>
      <c r="D2222" s="11"/>
      <c r="E2222" s="11"/>
      <c r="F2222" s="11"/>
    </row>
    <row r="2223" ht="15.75" customHeight="1">
      <c r="A2223" s="13">
        <v>3229866.0</v>
      </c>
      <c r="B2223" s="13" t="s">
        <v>4666</v>
      </c>
      <c r="C2223" s="12">
        <v>1229.23</v>
      </c>
      <c r="D2223" s="11"/>
      <c r="E2223" s="11"/>
      <c r="F2223" s="11"/>
    </row>
    <row r="2224" ht="15.75" customHeight="1">
      <c r="A2224" s="13">
        <v>3237666.0</v>
      </c>
      <c r="B2224" s="13" t="s">
        <v>4667</v>
      </c>
      <c r="C2224" s="12">
        <v>5412.57</v>
      </c>
      <c r="D2224" s="11"/>
      <c r="E2224" s="11"/>
      <c r="F2224" s="11"/>
    </row>
    <row r="2225" ht="15.75" customHeight="1">
      <c r="A2225" s="13">
        <v>3237629.0</v>
      </c>
      <c r="B2225" s="13" t="s">
        <v>4668</v>
      </c>
      <c r="C2225" s="12">
        <v>5412.57</v>
      </c>
      <c r="D2225" s="11"/>
      <c r="E2225" s="11"/>
      <c r="F2225" s="11"/>
    </row>
    <row r="2226" ht="15.75" customHeight="1">
      <c r="A2226" s="13">
        <v>3237667.0</v>
      </c>
      <c r="B2226" s="13" t="s">
        <v>4669</v>
      </c>
      <c r="C2226" s="12">
        <v>5412.57</v>
      </c>
      <c r="D2226" s="11"/>
      <c r="E2226" s="11"/>
      <c r="F2226" s="11"/>
    </row>
    <row r="2227" ht="15.75" customHeight="1">
      <c r="A2227" s="13">
        <v>3237650.0</v>
      </c>
      <c r="B2227" s="13" t="s">
        <v>4670</v>
      </c>
      <c r="C2227" s="12">
        <v>5412.57</v>
      </c>
      <c r="D2227" s="11"/>
      <c r="E2227" s="11"/>
      <c r="F2227" s="11"/>
    </row>
    <row r="2228" ht="15.75" customHeight="1">
      <c r="A2228" s="13">
        <v>3237620.0</v>
      </c>
      <c r="B2228" s="13" t="s">
        <v>4671</v>
      </c>
      <c r="C2228" s="12">
        <v>5412.57</v>
      </c>
      <c r="D2228" s="11"/>
      <c r="E2228" s="11"/>
      <c r="F2228" s="11"/>
    </row>
    <row r="2229" ht="15.75" customHeight="1">
      <c r="A2229" s="13">
        <v>3237632.0</v>
      </c>
      <c r="B2229" s="13" t="s">
        <v>4672</v>
      </c>
      <c r="C2229" s="12">
        <v>5412.57</v>
      </c>
      <c r="D2229" s="11"/>
      <c r="E2229" s="11"/>
      <c r="F2229" s="11"/>
    </row>
    <row r="2230" ht="15.75" customHeight="1">
      <c r="A2230" s="13">
        <v>3237611.0</v>
      </c>
      <c r="B2230" s="13" t="s">
        <v>4673</v>
      </c>
      <c r="C2230" s="12">
        <v>5412.57</v>
      </c>
      <c r="D2230" s="11"/>
      <c r="E2230" s="11"/>
      <c r="F2230" s="11"/>
    </row>
    <row r="2231" ht="15.75" customHeight="1">
      <c r="A2231" s="13">
        <v>3237630.0</v>
      </c>
      <c r="B2231" s="13" t="s">
        <v>4674</v>
      </c>
      <c r="C2231" s="12">
        <v>5412.57</v>
      </c>
      <c r="D2231" s="11"/>
      <c r="E2231" s="11"/>
      <c r="F2231" s="11"/>
    </row>
    <row r="2232" ht="15.75" customHeight="1">
      <c r="A2232" s="13">
        <v>3237669.0</v>
      </c>
      <c r="B2232" s="13" t="s">
        <v>4675</v>
      </c>
      <c r="C2232" s="12">
        <v>1416.26</v>
      </c>
      <c r="D2232" s="11"/>
      <c r="E2232" s="11"/>
      <c r="F2232" s="11"/>
    </row>
    <row r="2233" ht="15.75" customHeight="1">
      <c r="A2233" s="13">
        <v>3237670.0</v>
      </c>
      <c r="B2233" s="13" t="s">
        <v>4676</v>
      </c>
      <c r="C2233" s="12">
        <v>1416.26</v>
      </c>
      <c r="D2233" s="11"/>
      <c r="E2233" s="11"/>
      <c r="F2233" s="11"/>
    </row>
    <row r="2234" ht="15.75" customHeight="1">
      <c r="A2234" s="13">
        <v>3237671.0</v>
      </c>
      <c r="B2234" s="13" t="s">
        <v>4677</v>
      </c>
      <c r="C2234" s="12">
        <v>1416.26</v>
      </c>
      <c r="D2234" s="11"/>
      <c r="E2234" s="11"/>
      <c r="F2234" s="11"/>
    </row>
    <row r="2235" ht="15.75" customHeight="1">
      <c r="A2235" s="13">
        <v>3237614.0</v>
      </c>
      <c r="B2235" s="13" t="s">
        <v>4678</v>
      </c>
      <c r="C2235" s="12">
        <v>3342.56</v>
      </c>
      <c r="D2235" s="11"/>
      <c r="E2235" s="11"/>
      <c r="F2235" s="11"/>
    </row>
    <row r="2236" ht="15.75" customHeight="1">
      <c r="A2236" s="13">
        <v>3237627.0</v>
      </c>
      <c r="B2236" s="13" t="s">
        <v>4679</v>
      </c>
      <c r="C2236" s="12">
        <v>5412.57</v>
      </c>
      <c r="D2236" s="11"/>
      <c r="E2236" s="11"/>
      <c r="F2236" s="11"/>
    </row>
    <row r="2237" ht="15.75" customHeight="1">
      <c r="A2237" s="13">
        <v>3237613.0</v>
      </c>
      <c r="B2237" s="13" t="s">
        <v>4680</v>
      </c>
      <c r="C2237" s="12">
        <v>5412.57</v>
      </c>
      <c r="D2237" s="11"/>
      <c r="E2237" s="11"/>
      <c r="F2237" s="11"/>
    </row>
    <row r="2238" ht="15.75" customHeight="1">
      <c r="A2238" s="13">
        <v>3237635.0</v>
      </c>
      <c r="B2238" s="13" t="s">
        <v>4681</v>
      </c>
      <c r="C2238" s="12">
        <v>5412.57</v>
      </c>
      <c r="D2238" s="11"/>
      <c r="E2238" s="11"/>
      <c r="F2238" s="11"/>
    </row>
    <row r="2239" ht="15.75" customHeight="1">
      <c r="A2239" s="13">
        <v>3237640.0</v>
      </c>
      <c r="B2239" s="13" t="s">
        <v>4682</v>
      </c>
      <c r="C2239" s="12">
        <v>5412.57</v>
      </c>
      <c r="D2239" s="11"/>
      <c r="E2239" s="11"/>
      <c r="F2239" s="11"/>
    </row>
    <row r="2240" ht="15.75" customHeight="1">
      <c r="A2240" s="13">
        <v>3237612.0</v>
      </c>
      <c r="B2240" s="13" t="s">
        <v>4683</v>
      </c>
      <c r="C2240" s="12">
        <v>5412.57</v>
      </c>
      <c r="D2240" s="11"/>
      <c r="E2240" s="11"/>
      <c r="F2240" s="11"/>
    </row>
    <row r="2241" ht="15.75" customHeight="1">
      <c r="A2241" s="13">
        <v>3237603.0</v>
      </c>
      <c r="B2241" s="13" t="s">
        <v>4684</v>
      </c>
      <c r="C2241" s="12">
        <v>5412.57</v>
      </c>
      <c r="D2241" s="11"/>
      <c r="E2241" s="11"/>
      <c r="F2241" s="11"/>
    </row>
    <row r="2242" ht="15.75" customHeight="1">
      <c r="A2242" s="13">
        <v>3237668.0</v>
      </c>
      <c r="B2242" s="13" t="s">
        <v>4685</v>
      </c>
      <c r="C2242" s="12">
        <v>5412.57</v>
      </c>
      <c r="D2242" s="11"/>
      <c r="E2242" s="11"/>
      <c r="F2242" s="11"/>
    </row>
    <row r="2243" ht="15.75" customHeight="1">
      <c r="A2243" s="13">
        <v>3237636.0</v>
      </c>
      <c r="B2243" s="13" t="s">
        <v>4686</v>
      </c>
      <c r="C2243" s="12">
        <v>5412.57</v>
      </c>
      <c r="D2243" s="11"/>
      <c r="E2243" s="11"/>
      <c r="F2243" s="11"/>
    </row>
    <row r="2244" ht="15.75" customHeight="1">
      <c r="A2244" s="13">
        <v>3237610.0</v>
      </c>
      <c r="B2244" s="13" t="s">
        <v>4687</v>
      </c>
      <c r="C2244" s="12">
        <v>5412.57</v>
      </c>
      <c r="D2244" s="11"/>
      <c r="E2244" s="11"/>
      <c r="F2244" s="11"/>
    </row>
    <row r="2245" ht="15.75" customHeight="1">
      <c r="A2245" s="13">
        <v>3237760.0</v>
      </c>
      <c r="B2245" s="13" t="s">
        <v>4688</v>
      </c>
      <c r="C2245" s="12">
        <v>1055.25</v>
      </c>
      <c r="D2245" s="11"/>
      <c r="E2245" s="11"/>
      <c r="F2245" s="11"/>
    </row>
    <row r="2246" ht="15.75" customHeight="1">
      <c r="A2246" s="13">
        <v>3237750.0</v>
      </c>
      <c r="B2246" s="13" t="s">
        <v>4689</v>
      </c>
      <c r="C2246" s="12">
        <v>949.73</v>
      </c>
      <c r="D2246" s="11"/>
      <c r="E2246" s="11"/>
      <c r="F2246" s="11"/>
    </row>
    <row r="2247" ht="15.75" customHeight="1">
      <c r="A2247" s="13">
        <v>3237731.0</v>
      </c>
      <c r="B2247" s="13" t="s">
        <v>4690</v>
      </c>
      <c r="C2247" s="12">
        <v>3342.56</v>
      </c>
      <c r="D2247" s="11"/>
      <c r="E2247" s="11"/>
      <c r="F2247" s="11"/>
    </row>
    <row r="2248" ht="15.75" customHeight="1">
      <c r="A2248" s="13">
        <v>3237720.0</v>
      </c>
      <c r="B2248" s="13" t="s">
        <v>4691</v>
      </c>
      <c r="C2248" s="12">
        <v>949.73</v>
      </c>
      <c r="D2248" s="11"/>
      <c r="E2248" s="11"/>
      <c r="F2248" s="11"/>
    </row>
    <row r="2249" ht="15.75" customHeight="1">
      <c r="A2249" s="13">
        <v>3237732.0</v>
      </c>
      <c r="B2249" s="13" t="s">
        <v>4692</v>
      </c>
      <c r="C2249" s="12">
        <v>2339.79</v>
      </c>
      <c r="D2249" s="11"/>
      <c r="E2249" s="11"/>
      <c r="F2249" s="11"/>
    </row>
    <row r="2250" ht="15.75" customHeight="1">
      <c r="A2250" s="13">
        <v>3237730.0</v>
      </c>
      <c r="B2250" s="13" t="s">
        <v>4693</v>
      </c>
      <c r="C2250" s="12">
        <v>949.73</v>
      </c>
      <c r="D2250" s="11"/>
      <c r="E2250" s="11"/>
      <c r="F2250" s="11"/>
    </row>
    <row r="2251" ht="15.75" customHeight="1">
      <c r="A2251" s="13">
        <v>3237727.0</v>
      </c>
      <c r="B2251" s="13" t="s">
        <v>4694</v>
      </c>
      <c r="C2251" s="12">
        <v>3342.56</v>
      </c>
      <c r="D2251" s="11"/>
      <c r="E2251" s="11"/>
      <c r="F2251" s="11"/>
    </row>
    <row r="2252" ht="15.75" customHeight="1">
      <c r="A2252" s="13">
        <v>3237740.0</v>
      </c>
      <c r="B2252" s="13" t="s">
        <v>4695</v>
      </c>
      <c r="C2252" s="12">
        <v>949.73</v>
      </c>
      <c r="D2252" s="11"/>
      <c r="E2252" s="11"/>
      <c r="F2252" s="11"/>
    </row>
    <row r="2253" ht="15.75" customHeight="1">
      <c r="A2253" s="13">
        <v>3237710.0</v>
      </c>
      <c r="B2253" s="13" t="s">
        <v>4696</v>
      </c>
      <c r="C2253" s="12">
        <v>949.73</v>
      </c>
      <c r="D2253" s="11"/>
      <c r="E2253" s="11"/>
      <c r="F2253" s="11"/>
    </row>
    <row r="2254" ht="15.75" customHeight="1">
      <c r="A2254" s="13">
        <v>3237823.0</v>
      </c>
      <c r="B2254" s="13" t="s">
        <v>4697</v>
      </c>
      <c r="C2254" s="12">
        <v>1263.52</v>
      </c>
      <c r="D2254" s="11"/>
      <c r="E2254" s="11"/>
      <c r="F2254" s="11"/>
    </row>
    <row r="2255" ht="15.75" customHeight="1">
      <c r="A2255" s="13">
        <v>3237820.0</v>
      </c>
      <c r="B2255" s="13" t="s">
        <v>4698</v>
      </c>
      <c r="C2255" s="12">
        <v>1263.52</v>
      </c>
      <c r="D2255" s="11"/>
      <c r="E2255" s="11"/>
      <c r="F2255" s="11"/>
    </row>
    <row r="2256" ht="15.75" customHeight="1">
      <c r="A2256" s="13">
        <v>3237810.0</v>
      </c>
      <c r="B2256" s="13" t="s">
        <v>4699</v>
      </c>
      <c r="C2256" s="12">
        <v>1263.52</v>
      </c>
      <c r="D2256" s="11"/>
      <c r="E2256" s="11"/>
      <c r="F2256" s="11"/>
    </row>
    <row r="2257" ht="15.75" customHeight="1">
      <c r="A2257" s="13">
        <v>3160510.0</v>
      </c>
      <c r="B2257" s="13" t="s">
        <v>4700</v>
      </c>
      <c r="C2257" s="12">
        <v>817.24</v>
      </c>
      <c r="D2257" s="11"/>
      <c r="E2257" s="11"/>
      <c r="F2257" s="11"/>
    </row>
    <row r="2258" ht="15.75" customHeight="1">
      <c r="A2258" s="13">
        <v>3220208.0</v>
      </c>
      <c r="B2258" s="13" t="s">
        <v>4701</v>
      </c>
      <c r="C2258" s="12">
        <v>548.72</v>
      </c>
      <c r="D2258" s="11"/>
      <c r="E2258" s="11"/>
      <c r="F2258" s="11"/>
    </row>
    <row r="2259" ht="15.75" customHeight="1">
      <c r="A2259" s="13">
        <v>3220202.0</v>
      </c>
      <c r="B2259" s="13" t="s">
        <v>4702</v>
      </c>
      <c r="C2259" s="12">
        <v>593.85</v>
      </c>
      <c r="D2259" s="11"/>
      <c r="E2259" s="11"/>
      <c r="F2259" s="11"/>
    </row>
    <row r="2260" ht="15.75" customHeight="1">
      <c r="A2260" s="13">
        <v>3220205.0</v>
      </c>
      <c r="B2260" s="13" t="s">
        <v>4703</v>
      </c>
      <c r="C2260" s="12">
        <v>593.85</v>
      </c>
      <c r="D2260" s="11"/>
      <c r="E2260" s="11"/>
      <c r="F2260" s="11"/>
    </row>
    <row r="2261" ht="15.75" customHeight="1">
      <c r="A2261" s="13">
        <v>3220204.0</v>
      </c>
      <c r="B2261" s="13" t="s">
        <v>4704</v>
      </c>
      <c r="C2261" s="12">
        <v>593.85</v>
      </c>
      <c r="D2261" s="11"/>
      <c r="E2261" s="11"/>
      <c r="F2261" s="11"/>
    </row>
    <row r="2262" ht="15.75" customHeight="1">
      <c r="A2262" s="13">
        <v>3220122.0</v>
      </c>
      <c r="B2262" s="13" t="s">
        <v>4705</v>
      </c>
      <c r="C2262" s="12">
        <v>3917.09</v>
      </c>
      <c r="D2262" s="11"/>
      <c r="E2262" s="11"/>
      <c r="F2262" s="11"/>
    </row>
    <row r="2263" ht="15.75" customHeight="1">
      <c r="A2263" s="13">
        <v>3220131.0</v>
      </c>
      <c r="B2263" s="13" t="s">
        <v>4706</v>
      </c>
      <c r="C2263" s="12">
        <v>3917.09</v>
      </c>
      <c r="D2263" s="11"/>
      <c r="E2263" s="11"/>
      <c r="F2263" s="11"/>
    </row>
    <row r="2264" ht="15.75" customHeight="1">
      <c r="A2264" s="13">
        <v>3220119.0</v>
      </c>
      <c r="B2264" s="13" t="s">
        <v>4707</v>
      </c>
      <c r="C2264" s="12">
        <v>3917.09</v>
      </c>
      <c r="D2264" s="11"/>
      <c r="E2264" s="11"/>
      <c r="F2264" s="11"/>
    </row>
    <row r="2265" ht="15.75" customHeight="1">
      <c r="A2265" s="13">
        <v>3220102.0</v>
      </c>
      <c r="B2265" s="13" t="s">
        <v>4708</v>
      </c>
      <c r="C2265" s="12">
        <v>3917.09</v>
      </c>
      <c r="D2265" s="11"/>
      <c r="E2265" s="11"/>
      <c r="F2265" s="11"/>
    </row>
    <row r="2266" ht="15.75" customHeight="1">
      <c r="A2266" s="13">
        <v>3220128.0</v>
      </c>
      <c r="B2266" s="13" t="s">
        <v>4709</v>
      </c>
      <c r="C2266" s="12">
        <v>3917.09</v>
      </c>
      <c r="D2266" s="11"/>
      <c r="E2266" s="11"/>
      <c r="F2266" s="11"/>
    </row>
    <row r="2267" ht="15.75" customHeight="1">
      <c r="A2267" s="13">
        <v>3220130.0</v>
      </c>
      <c r="B2267" s="13" t="s">
        <v>4710</v>
      </c>
      <c r="C2267" s="12">
        <v>3917.09</v>
      </c>
      <c r="D2267" s="11"/>
      <c r="E2267" s="11"/>
      <c r="F2267" s="11"/>
    </row>
    <row r="2268" ht="15.75" customHeight="1">
      <c r="A2268" s="13">
        <v>3220117.0</v>
      </c>
      <c r="B2268" s="13" t="s">
        <v>4711</v>
      </c>
      <c r="C2268" s="12">
        <v>847.21</v>
      </c>
      <c r="D2268" s="11"/>
      <c r="E2268" s="11"/>
      <c r="F2268" s="11"/>
    </row>
    <row r="2269" ht="15.75" customHeight="1">
      <c r="A2269" s="13">
        <v>3220126.0</v>
      </c>
      <c r="B2269" s="13" t="s">
        <v>4712</v>
      </c>
      <c r="C2269" s="12">
        <v>4308.8</v>
      </c>
      <c r="D2269" s="11"/>
      <c r="E2269" s="11"/>
      <c r="F2269" s="11"/>
    </row>
    <row r="2270" ht="15.75" customHeight="1">
      <c r="A2270" s="13">
        <v>3220114.0</v>
      </c>
      <c r="B2270" s="13" t="s">
        <v>4713</v>
      </c>
      <c r="C2270" s="12">
        <v>3917.09</v>
      </c>
      <c r="D2270" s="11"/>
      <c r="E2270" s="11"/>
      <c r="F2270" s="11"/>
    </row>
    <row r="2271" ht="15.75" customHeight="1">
      <c r="A2271" s="13">
        <v>3220120.0</v>
      </c>
      <c r="B2271" s="13" t="s">
        <v>4714</v>
      </c>
      <c r="C2271" s="12">
        <v>3917.09</v>
      </c>
      <c r="D2271" s="11"/>
      <c r="E2271" s="11"/>
      <c r="F2271" s="11"/>
    </row>
    <row r="2272" ht="15.75" customHeight="1">
      <c r="A2272" s="13">
        <v>3220432.0</v>
      </c>
      <c r="B2272" s="13" t="s">
        <v>4715</v>
      </c>
      <c r="C2272" s="12">
        <v>3077.72</v>
      </c>
      <c r="D2272" s="11"/>
      <c r="E2272" s="11"/>
      <c r="F2272" s="11"/>
    </row>
    <row r="2273" ht="15.75" customHeight="1">
      <c r="A2273" s="13">
        <v>3220433.0</v>
      </c>
      <c r="B2273" s="13" t="s">
        <v>4716</v>
      </c>
      <c r="C2273" s="12">
        <v>3458.23</v>
      </c>
      <c r="D2273" s="11"/>
      <c r="E2273" s="11"/>
      <c r="F2273" s="11"/>
    </row>
    <row r="2274" ht="15.75" customHeight="1">
      <c r="A2274" s="13">
        <v>3220431.0</v>
      </c>
      <c r="B2274" s="13" t="s">
        <v>4717</v>
      </c>
      <c r="C2274" s="12">
        <v>1010.61</v>
      </c>
      <c r="D2274" s="11"/>
      <c r="E2274" s="11"/>
      <c r="F2274" s="11"/>
    </row>
    <row r="2275" ht="15.75" customHeight="1">
      <c r="A2275" s="13">
        <v>3220411.0</v>
      </c>
      <c r="B2275" s="13" t="s">
        <v>4718</v>
      </c>
      <c r="C2275" s="12">
        <v>856.16</v>
      </c>
      <c r="D2275" s="11"/>
      <c r="E2275" s="11"/>
      <c r="F2275" s="11"/>
    </row>
    <row r="2276" ht="15.75" customHeight="1">
      <c r="A2276" s="13">
        <v>3220425.0</v>
      </c>
      <c r="B2276" s="13" t="s">
        <v>4719</v>
      </c>
      <c r="C2276" s="12">
        <v>856.16</v>
      </c>
      <c r="D2276" s="11"/>
      <c r="E2276" s="11"/>
      <c r="F2276" s="11"/>
    </row>
    <row r="2277" ht="15.75" customHeight="1">
      <c r="A2277" s="13">
        <v>3220420.0</v>
      </c>
      <c r="B2277" s="13" t="s">
        <v>4720</v>
      </c>
      <c r="C2277" s="12">
        <v>3077.72</v>
      </c>
      <c r="D2277" s="11"/>
      <c r="E2277" s="11"/>
      <c r="F2277" s="11"/>
    </row>
    <row r="2278" ht="15.75" customHeight="1">
      <c r="A2278" s="13">
        <v>3220437.0</v>
      </c>
      <c r="B2278" s="13" t="s">
        <v>4721</v>
      </c>
      <c r="C2278" s="12">
        <v>3077.72</v>
      </c>
      <c r="D2278" s="11"/>
      <c r="E2278" s="11"/>
      <c r="F2278" s="11"/>
    </row>
    <row r="2279" ht="15.75" customHeight="1">
      <c r="A2279" s="13">
        <v>3220438.0</v>
      </c>
      <c r="B2279" s="13" t="s">
        <v>4722</v>
      </c>
      <c r="C2279" s="12">
        <v>3077.72</v>
      </c>
      <c r="D2279" s="11"/>
      <c r="E2279" s="11"/>
      <c r="F2279" s="11"/>
    </row>
    <row r="2280" ht="15.75" customHeight="1">
      <c r="A2280" s="13">
        <v>3220428.0</v>
      </c>
      <c r="B2280" s="13" t="s">
        <v>4723</v>
      </c>
      <c r="C2280" s="12">
        <v>3581.34</v>
      </c>
      <c r="D2280" s="11"/>
      <c r="E2280" s="11"/>
      <c r="F2280" s="11"/>
    </row>
    <row r="2281" ht="15.75" customHeight="1">
      <c r="A2281" s="13">
        <v>3220436.0</v>
      </c>
      <c r="B2281" s="13" t="s">
        <v>4724</v>
      </c>
      <c r="C2281" s="12">
        <v>3581.34</v>
      </c>
      <c r="D2281" s="11"/>
      <c r="E2281" s="11"/>
      <c r="F2281" s="11"/>
    </row>
    <row r="2282" ht="15.75" customHeight="1">
      <c r="A2282" s="13">
        <v>3220414.0</v>
      </c>
      <c r="B2282" s="13" t="s">
        <v>4725</v>
      </c>
      <c r="C2282" s="12">
        <v>3077.72</v>
      </c>
      <c r="D2282" s="11"/>
      <c r="E2282" s="11"/>
      <c r="F2282" s="11"/>
    </row>
    <row r="2283" ht="15.75" customHeight="1">
      <c r="A2283" s="13">
        <v>3220413.0</v>
      </c>
      <c r="B2283" s="13" t="s">
        <v>4726</v>
      </c>
      <c r="C2283" s="12">
        <v>3077.72</v>
      </c>
      <c r="D2283" s="11"/>
      <c r="E2283" s="11"/>
      <c r="F2283" s="11"/>
    </row>
    <row r="2284" ht="15.75" customHeight="1">
      <c r="A2284" s="13">
        <v>3220408.0</v>
      </c>
      <c r="B2284" s="13" t="s">
        <v>4727</v>
      </c>
      <c r="C2284" s="12">
        <v>809.16</v>
      </c>
      <c r="D2284" s="11"/>
      <c r="E2284" s="11"/>
      <c r="F2284" s="11"/>
    </row>
    <row r="2285" ht="15.75" customHeight="1">
      <c r="A2285" s="13">
        <v>3220439.0</v>
      </c>
      <c r="B2285" s="13" t="s">
        <v>4728</v>
      </c>
      <c r="C2285" s="12">
        <v>4029.01</v>
      </c>
      <c r="D2285" s="11"/>
      <c r="E2285" s="11"/>
      <c r="F2285" s="11"/>
    </row>
    <row r="2286" ht="15.75" customHeight="1">
      <c r="A2286" s="13">
        <v>3220409.0</v>
      </c>
      <c r="B2286" s="13" t="s">
        <v>4729</v>
      </c>
      <c r="C2286" s="12">
        <v>4029.01</v>
      </c>
      <c r="D2286" s="11"/>
      <c r="E2286" s="11"/>
      <c r="F2286" s="11"/>
    </row>
    <row r="2287" ht="15.75" customHeight="1">
      <c r="A2287" s="13">
        <v>3220403.0</v>
      </c>
      <c r="B2287" s="13" t="s">
        <v>4730</v>
      </c>
      <c r="C2287" s="12">
        <v>378.49</v>
      </c>
      <c r="D2287" s="11"/>
      <c r="E2287" s="11"/>
      <c r="F2287" s="11"/>
    </row>
    <row r="2288" ht="15.75" customHeight="1">
      <c r="A2288" s="13">
        <v>3220405.0</v>
      </c>
      <c r="B2288" s="13" t="s">
        <v>4731</v>
      </c>
      <c r="C2288" s="12">
        <v>378.49</v>
      </c>
      <c r="D2288" s="11"/>
      <c r="E2288" s="11"/>
      <c r="F2288" s="11"/>
    </row>
    <row r="2289" ht="15.75" customHeight="1">
      <c r="A2289" s="13">
        <v>3220407.0</v>
      </c>
      <c r="B2289" s="13" t="s">
        <v>4732</v>
      </c>
      <c r="C2289" s="12">
        <v>378.49</v>
      </c>
      <c r="D2289" s="11"/>
      <c r="E2289" s="11"/>
      <c r="F2289" s="11"/>
    </row>
    <row r="2290" ht="15.75" customHeight="1">
      <c r="A2290" s="13">
        <v>3291100.0</v>
      </c>
      <c r="B2290" s="13" t="s">
        <v>4733</v>
      </c>
      <c r="C2290" s="12">
        <v>4291.39</v>
      </c>
      <c r="D2290" s="11"/>
      <c r="E2290" s="11"/>
      <c r="F2290" s="11"/>
    </row>
    <row r="2291" ht="15.75" customHeight="1">
      <c r="A2291" s="13">
        <v>3293000.0</v>
      </c>
      <c r="B2291" s="13" t="s">
        <v>4734</v>
      </c>
      <c r="C2291" s="12">
        <v>6043.18</v>
      </c>
      <c r="D2291" s="11"/>
      <c r="E2291" s="11"/>
      <c r="F2291" s="11"/>
    </row>
    <row r="2292" ht="15.75" customHeight="1">
      <c r="A2292" s="13">
        <v>3291000.0</v>
      </c>
      <c r="B2292" s="13" t="s">
        <v>4735</v>
      </c>
      <c r="C2292" s="12">
        <v>2841.93</v>
      </c>
      <c r="D2292" s="11"/>
      <c r="E2292" s="11"/>
      <c r="F2292" s="11"/>
    </row>
    <row r="2293" ht="15.75" customHeight="1">
      <c r="A2293" s="13">
        <v>3291500.0</v>
      </c>
      <c r="B2293" s="13" t="s">
        <v>4736</v>
      </c>
      <c r="C2293" s="12">
        <v>6494.93</v>
      </c>
      <c r="D2293" s="11"/>
      <c r="E2293" s="11"/>
      <c r="F2293" s="11"/>
    </row>
    <row r="2294" ht="15.75" customHeight="1">
      <c r="A2294" s="13">
        <v>3291200.0</v>
      </c>
      <c r="B2294" s="13" t="s">
        <v>4737</v>
      </c>
      <c r="C2294" s="12">
        <v>5218.97</v>
      </c>
      <c r="D2294" s="11"/>
      <c r="E2294" s="11"/>
      <c r="F2294" s="11"/>
    </row>
    <row r="2295" ht="15.75" customHeight="1">
      <c r="A2295" s="13">
        <v>3220708.0</v>
      </c>
      <c r="B2295" s="13" t="s">
        <v>4738</v>
      </c>
      <c r="C2295" s="12">
        <v>105.07</v>
      </c>
      <c r="D2295" s="11"/>
      <c r="E2295" s="11"/>
      <c r="F2295" s="11"/>
    </row>
    <row r="2296" ht="15.75" customHeight="1">
      <c r="A2296" s="13">
        <v>3220707.0</v>
      </c>
      <c r="B2296" s="13" t="s">
        <v>4739</v>
      </c>
      <c r="C2296" s="12">
        <v>124.23</v>
      </c>
      <c r="D2296" s="11"/>
      <c r="E2296" s="11"/>
      <c r="F2296" s="11"/>
    </row>
    <row r="2297" ht="15.75" customHeight="1">
      <c r="A2297" s="13">
        <v>3220710.0</v>
      </c>
      <c r="B2297" s="13" t="s">
        <v>4740</v>
      </c>
      <c r="C2297" s="12">
        <v>86.47</v>
      </c>
      <c r="D2297" s="11"/>
      <c r="E2297" s="11"/>
      <c r="F2297" s="11"/>
    </row>
    <row r="2298" ht="15.75" customHeight="1">
      <c r="A2298" s="13">
        <v>3220709.0</v>
      </c>
      <c r="B2298" s="13" t="s">
        <v>4741</v>
      </c>
      <c r="C2298" s="12">
        <v>105.07</v>
      </c>
      <c r="D2298" s="11"/>
      <c r="E2298" s="11"/>
      <c r="F2298" s="11"/>
    </row>
    <row r="2299" ht="15.75" customHeight="1">
      <c r="A2299" s="13">
        <v>3220712.0</v>
      </c>
      <c r="B2299" s="13" t="s">
        <v>4742</v>
      </c>
      <c r="C2299" s="12">
        <v>81.72</v>
      </c>
      <c r="D2299" s="11"/>
      <c r="E2299" s="11"/>
      <c r="F2299" s="11"/>
    </row>
    <row r="2300" ht="15.75" customHeight="1">
      <c r="A2300" s="13">
        <v>3220700.0</v>
      </c>
      <c r="B2300" s="13" t="s">
        <v>4743</v>
      </c>
      <c r="C2300" s="12">
        <v>66.89</v>
      </c>
      <c r="D2300" s="11"/>
      <c r="E2300" s="11"/>
      <c r="F2300" s="11"/>
    </row>
    <row r="2301" ht="15.75" customHeight="1">
      <c r="A2301" s="13">
        <v>3220703.0</v>
      </c>
      <c r="B2301" s="13" t="s">
        <v>4744</v>
      </c>
      <c r="C2301" s="12">
        <v>124.23</v>
      </c>
      <c r="D2301" s="11"/>
      <c r="E2301" s="11"/>
      <c r="F2301" s="11"/>
    </row>
    <row r="2302" ht="15.75" customHeight="1">
      <c r="A2302" s="13">
        <v>3220702.0</v>
      </c>
      <c r="B2302" s="13" t="s">
        <v>4745</v>
      </c>
      <c r="C2302" s="12">
        <v>124.23</v>
      </c>
      <c r="D2302" s="11"/>
      <c r="E2302" s="11"/>
      <c r="F2302" s="11"/>
    </row>
    <row r="2303" ht="15.75" customHeight="1">
      <c r="A2303" s="13">
        <v>3220711.0</v>
      </c>
      <c r="B2303" s="13" t="s">
        <v>4746</v>
      </c>
      <c r="C2303" s="12">
        <v>86.47</v>
      </c>
      <c r="D2303" s="11"/>
      <c r="E2303" s="11"/>
      <c r="F2303" s="11"/>
    </row>
    <row r="2304" ht="15.75" customHeight="1">
      <c r="A2304" s="13">
        <v>3220701.0</v>
      </c>
      <c r="B2304" s="13" t="s">
        <v>4747</v>
      </c>
      <c r="C2304" s="12">
        <v>124.23</v>
      </c>
      <c r="D2304" s="11"/>
      <c r="E2304" s="11"/>
      <c r="F2304" s="11"/>
    </row>
    <row r="2305" ht="15.75" customHeight="1">
      <c r="A2305" s="13">
        <v>3220705.0</v>
      </c>
      <c r="B2305" s="13" t="s">
        <v>4748</v>
      </c>
      <c r="C2305" s="12">
        <v>124.23</v>
      </c>
      <c r="D2305" s="11"/>
      <c r="E2305" s="11"/>
      <c r="F2305" s="11"/>
    </row>
    <row r="2306" ht="15.75" customHeight="1">
      <c r="A2306" s="13">
        <v>3220704.0</v>
      </c>
      <c r="B2306" s="13" t="s">
        <v>4749</v>
      </c>
      <c r="C2306" s="12">
        <v>124.23</v>
      </c>
      <c r="D2306" s="11"/>
      <c r="E2306" s="11"/>
      <c r="F2306" s="11"/>
    </row>
    <row r="2307" ht="15.75" customHeight="1">
      <c r="A2307" s="13">
        <v>3225501.0</v>
      </c>
      <c r="B2307" s="13" t="s">
        <v>4750</v>
      </c>
      <c r="C2307" s="12">
        <v>2446.82</v>
      </c>
      <c r="D2307" s="11"/>
      <c r="E2307" s="11"/>
      <c r="F2307" s="11"/>
    </row>
    <row r="2308" ht="15.75" customHeight="1">
      <c r="A2308" s="13">
        <v>3225500.0</v>
      </c>
      <c r="B2308" s="13" t="s">
        <v>4751</v>
      </c>
      <c r="C2308" s="12">
        <v>2199.71</v>
      </c>
      <c r="D2308" s="11"/>
      <c r="E2308" s="11"/>
      <c r="F2308" s="11"/>
    </row>
    <row r="2309" ht="15.75" customHeight="1">
      <c r="A2309" s="13">
        <v>3225804.0</v>
      </c>
      <c r="B2309" s="13" t="s">
        <v>4752</v>
      </c>
      <c r="C2309" s="12">
        <v>1239.5</v>
      </c>
      <c r="D2309" s="11"/>
      <c r="E2309" s="11"/>
      <c r="F2309" s="11"/>
    </row>
    <row r="2310" ht="15.75" customHeight="1">
      <c r="A2310" s="13">
        <v>3225802.0</v>
      </c>
      <c r="B2310" s="13" t="s">
        <v>4753</v>
      </c>
      <c r="C2310" s="12">
        <v>1020.88</v>
      </c>
      <c r="D2310" s="11"/>
      <c r="E2310" s="11"/>
      <c r="F2310" s="11"/>
    </row>
    <row r="2311" ht="15.75" customHeight="1">
      <c r="A2311" s="13">
        <v>3225806.0</v>
      </c>
      <c r="B2311" s="13" t="s">
        <v>4754</v>
      </c>
      <c r="C2311" s="12">
        <v>1344.54</v>
      </c>
      <c r="D2311" s="11"/>
      <c r="E2311" s="11"/>
      <c r="F2311" s="11"/>
    </row>
    <row r="2312" ht="15.75" customHeight="1">
      <c r="A2312" s="13">
        <v>3225400.0</v>
      </c>
      <c r="B2312" s="13" t="s">
        <v>4755</v>
      </c>
      <c r="C2312" s="12">
        <v>1974.05</v>
      </c>
      <c r="D2312" s="11"/>
      <c r="E2312" s="11"/>
      <c r="F2312" s="11"/>
    </row>
    <row r="2313" ht="15.75" customHeight="1">
      <c r="A2313" s="13">
        <v>3225704.0</v>
      </c>
      <c r="B2313" s="13" t="s">
        <v>4756</v>
      </c>
      <c r="C2313" s="12">
        <v>4158.65</v>
      </c>
      <c r="D2313" s="11"/>
      <c r="E2313" s="11"/>
      <c r="F2313" s="11"/>
    </row>
    <row r="2314" ht="15.75" customHeight="1">
      <c r="A2314" s="13">
        <v>3225520.0</v>
      </c>
      <c r="B2314" s="13" t="s">
        <v>4757</v>
      </c>
      <c r="C2314" s="12">
        <v>4230.04</v>
      </c>
      <c r="D2314" s="11"/>
      <c r="E2314" s="11"/>
      <c r="F2314" s="11"/>
    </row>
    <row r="2315" ht="15.75" customHeight="1">
      <c r="A2315" s="13">
        <v>3225705.0</v>
      </c>
      <c r="B2315" s="13" t="s">
        <v>4758</v>
      </c>
      <c r="C2315" s="12">
        <v>2293.21</v>
      </c>
      <c r="D2315" s="11"/>
      <c r="E2315" s="11"/>
      <c r="F2315" s="11"/>
    </row>
    <row r="2316" ht="15.75" customHeight="1">
      <c r="A2316" s="13">
        <v>3225700.0</v>
      </c>
      <c r="B2316" s="13" t="s">
        <v>4759</v>
      </c>
      <c r="C2316" s="12">
        <v>4307.33</v>
      </c>
      <c r="D2316" s="11"/>
      <c r="E2316" s="11"/>
      <c r="F2316" s="11"/>
    </row>
    <row r="2317" ht="15.75" customHeight="1">
      <c r="A2317" s="13">
        <v>3225926.0</v>
      </c>
      <c r="B2317" s="13" t="s">
        <v>4760</v>
      </c>
      <c r="C2317" s="12">
        <v>4535.19</v>
      </c>
      <c r="D2317" s="11"/>
      <c r="E2317" s="11"/>
      <c r="F2317" s="11"/>
    </row>
    <row r="2318" ht="15.75" customHeight="1">
      <c r="A2318" s="13">
        <v>3225201.0</v>
      </c>
      <c r="B2318" s="13" t="s">
        <v>4761</v>
      </c>
      <c r="C2318" s="12">
        <v>40.81</v>
      </c>
      <c r="D2318" s="11"/>
      <c r="E2318" s="11"/>
      <c r="F2318" s="11"/>
    </row>
    <row r="2319" ht="15.75" customHeight="1">
      <c r="A2319" s="13">
        <v>3225200.0</v>
      </c>
      <c r="B2319" s="13" t="s">
        <v>4762</v>
      </c>
      <c r="C2319" s="12">
        <v>81.63</v>
      </c>
      <c r="D2319" s="11"/>
      <c r="E2319" s="11"/>
      <c r="F2319" s="11"/>
    </row>
    <row r="2320" ht="15.75" customHeight="1">
      <c r="A2320" s="13">
        <v>3225600.0</v>
      </c>
      <c r="B2320" s="13" t="s">
        <v>4763</v>
      </c>
      <c r="C2320" s="12">
        <v>9532.13</v>
      </c>
      <c r="D2320" s="11"/>
      <c r="E2320" s="11"/>
      <c r="F2320" s="11"/>
    </row>
    <row r="2321" ht="15.75" customHeight="1">
      <c r="A2321" s="13">
        <v>3225502.0</v>
      </c>
      <c r="B2321" s="13" t="s">
        <v>4764</v>
      </c>
      <c r="C2321" s="12">
        <v>4625.14</v>
      </c>
      <c r="D2321" s="11"/>
      <c r="E2321" s="11"/>
      <c r="F2321" s="11"/>
    </row>
    <row r="2322" ht="15.75" customHeight="1">
      <c r="A2322" s="13">
        <v>3292001.0</v>
      </c>
      <c r="B2322" s="13" t="s">
        <v>4765</v>
      </c>
      <c r="C2322" s="12">
        <v>3759.39</v>
      </c>
      <c r="D2322" s="11"/>
      <c r="E2322" s="11"/>
      <c r="F2322" s="11"/>
    </row>
    <row r="2323" ht="15.75" customHeight="1">
      <c r="A2323" s="13">
        <v>3221101.0</v>
      </c>
      <c r="B2323" s="13" t="s">
        <v>4766</v>
      </c>
      <c r="C2323" s="12">
        <v>839.87</v>
      </c>
      <c r="D2323" s="11"/>
      <c r="E2323" s="11"/>
      <c r="F2323" s="11"/>
    </row>
    <row r="2324" ht="15.75" customHeight="1">
      <c r="A2324" s="13">
        <v>3221301.0</v>
      </c>
      <c r="B2324" s="13" t="s">
        <v>4767</v>
      </c>
      <c r="C2324" s="12">
        <v>433.25</v>
      </c>
      <c r="D2324" s="11"/>
      <c r="E2324" s="11"/>
      <c r="F2324" s="11"/>
    </row>
    <row r="2325" ht="15.75" customHeight="1">
      <c r="A2325" s="13">
        <v>3220608.0</v>
      </c>
      <c r="B2325" s="13" t="s">
        <v>4768</v>
      </c>
      <c r="C2325" s="12">
        <v>839.38</v>
      </c>
      <c r="D2325" s="11"/>
      <c r="E2325" s="11"/>
      <c r="F2325" s="11"/>
    </row>
    <row r="2326" ht="15.75" customHeight="1">
      <c r="A2326" s="13">
        <v>3221201.0</v>
      </c>
      <c r="B2326" s="13" t="s">
        <v>4769</v>
      </c>
      <c r="C2326" s="12">
        <v>433.25</v>
      </c>
      <c r="D2326" s="11"/>
      <c r="E2326" s="11"/>
      <c r="F2326" s="11"/>
    </row>
    <row r="2327" ht="15.75" customHeight="1">
      <c r="A2327" s="9" t="s">
        <v>4770</v>
      </c>
      <c r="C2327" s="12"/>
      <c r="D2327" s="11"/>
      <c r="E2327" s="11"/>
      <c r="F2327" s="11"/>
    </row>
    <row r="2328" ht="15.75" customHeight="1">
      <c r="A2328" s="13">
        <v>3060630.0</v>
      </c>
      <c r="B2328" s="13" t="s">
        <v>4771</v>
      </c>
      <c r="C2328" s="12">
        <v>221.06</v>
      </c>
      <c r="D2328" s="11"/>
      <c r="E2328" s="11"/>
      <c r="F2328" s="11"/>
    </row>
    <row r="2329" ht="15.75" customHeight="1">
      <c r="A2329" s="13">
        <v>3060620.0</v>
      </c>
      <c r="B2329" s="13" t="s">
        <v>4772</v>
      </c>
      <c r="C2329" s="12">
        <v>221.06</v>
      </c>
      <c r="D2329" s="11"/>
      <c r="E2329" s="11"/>
      <c r="F2329" s="11"/>
    </row>
    <row r="2330" ht="15.75" customHeight="1">
      <c r="A2330" s="13">
        <v>3060665.0</v>
      </c>
      <c r="B2330" s="13" t="s">
        <v>4773</v>
      </c>
      <c r="C2330" s="12">
        <v>644.24</v>
      </c>
      <c r="D2330" s="11"/>
      <c r="E2330" s="11"/>
      <c r="F2330" s="11"/>
    </row>
    <row r="2331" ht="15.75" customHeight="1">
      <c r="A2331" s="13">
        <v>3061445.0</v>
      </c>
      <c r="B2331" s="13" t="s">
        <v>4774</v>
      </c>
      <c r="C2331" s="12">
        <v>226.74</v>
      </c>
      <c r="D2331" s="11"/>
      <c r="E2331" s="11"/>
      <c r="F2331" s="11"/>
    </row>
    <row r="2332" ht="15.75" customHeight="1">
      <c r="A2332" s="13">
        <v>3061423.0</v>
      </c>
      <c r="B2332" s="13" t="s">
        <v>4775</v>
      </c>
      <c r="C2332" s="12">
        <v>189.53</v>
      </c>
      <c r="D2332" s="11"/>
      <c r="E2332" s="11"/>
      <c r="F2332" s="11"/>
    </row>
    <row r="2333" ht="15.75" customHeight="1">
      <c r="A2333" s="13">
        <v>3061425.0</v>
      </c>
      <c r="B2333" s="13" t="s">
        <v>4776</v>
      </c>
      <c r="C2333" s="12">
        <v>105.43</v>
      </c>
      <c r="D2333" s="11"/>
      <c r="E2333" s="11"/>
      <c r="F2333" s="11"/>
    </row>
    <row r="2334" ht="15.75" customHeight="1">
      <c r="A2334" s="13">
        <v>3061429.0</v>
      </c>
      <c r="B2334" s="13" t="s">
        <v>4777</v>
      </c>
      <c r="C2334" s="12">
        <v>291.59</v>
      </c>
      <c r="D2334" s="11"/>
      <c r="E2334" s="11"/>
      <c r="F2334" s="11"/>
    </row>
    <row r="2335" ht="15.75" customHeight="1">
      <c r="A2335" s="13">
        <v>3061433.0</v>
      </c>
      <c r="B2335" s="13" t="s">
        <v>4778</v>
      </c>
      <c r="C2335" s="12">
        <v>102.36</v>
      </c>
      <c r="D2335" s="11"/>
      <c r="E2335" s="11"/>
      <c r="F2335" s="11"/>
    </row>
    <row r="2336" ht="15.75" customHeight="1">
      <c r="A2336" s="13">
        <v>3061440.0</v>
      </c>
      <c r="B2336" s="13" t="s">
        <v>4779</v>
      </c>
      <c r="C2336" s="12">
        <v>144.57</v>
      </c>
      <c r="D2336" s="11"/>
      <c r="E2336" s="11"/>
      <c r="F2336" s="11"/>
    </row>
    <row r="2337" ht="15.75" customHeight="1">
      <c r="A2337" s="13">
        <v>3061412.0</v>
      </c>
      <c r="B2337" s="13" t="s">
        <v>4780</v>
      </c>
      <c r="C2337" s="12">
        <v>72.89</v>
      </c>
      <c r="D2337" s="11"/>
      <c r="E2337" s="11"/>
      <c r="F2337" s="11"/>
    </row>
    <row r="2338" ht="15.75" customHeight="1">
      <c r="A2338" s="13">
        <v>3061414.0</v>
      </c>
      <c r="B2338" s="13" t="s">
        <v>4781</v>
      </c>
      <c r="C2338" s="12">
        <v>94.76</v>
      </c>
      <c r="D2338" s="11"/>
      <c r="E2338" s="11"/>
      <c r="F2338" s="11"/>
    </row>
    <row r="2339" ht="15.75" customHeight="1">
      <c r="A2339" s="13">
        <v>3061417.0</v>
      </c>
      <c r="B2339" s="13" t="s">
        <v>4782</v>
      </c>
      <c r="C2339" s="12">
        <v>138.5</v>
      </c>
      <c r="D2339" s="11"/>
      <c r="E2339" s="11"/>
      <c r="F2339" s="11"/>
    </row>
    <row r="2340" ht="15.75" customHeight="1">
      <c r="A2340" s="13">
        <v>3061420.0</v>
      </c>
      <c r="B2340" s="13" t="s">
        <v>4783</v>
      </c>
      <c r="C2340" s="12">
        <v>70.29</v>
      </c>
      <c r="D2340" s="11"/>
      <c r="E2340" s="11"/>
      <c r="F2340" s="11"/>
    </row>
    <row r="2341" ht="15.75" customHeight="1">
      <c r="A2341" s="13">
        <v>3061407.0</v>
      </c>
      <c r="B2341" s="13" t="s">
        <v>4784</v>
      </c>
      <c r="C2341" s="12">
        <v>43.73</v>
      </c>
      <c r="D2341" s="11"/>
      <c r="E2341" s="11"/>
      <c r="F2341" s="11"/>
    </row>
    <row r="2342" ht="15.75" customHeight="1">
      <c r="A2342" s="13">
        <v>3062000.0</v>
      </c>
      <c r="B2342" s="13" t="s">
        <v>4785</v>
      </c>
      <c r="C2342" s="12">
        <v>1973.35</v>
      </c>
      <c r="D2342" s="11"/>
      <c r="E2342" s="11"/>
      <c r="F2342" s="11"/>
    </row>
    <row r="2343" ht="15.75" customHeight="1">
      <c r="A2343" s="13">
        <v>3061035.0</v>
      </c>
      <c r="B2343" s="13" t="s">
        <v>4786</v>
      </c>
      <c r="C2343" s="12">
        <v>99.12</v>
      </c>
      <c r="D2343" s="11"/>
      <c r="E2343" s="11"/>
      <c r="F2343" s="11"/>
    </row>
    <row r="2344" ht="15.75" customHeight="1">
      <c r="A2344" s="13">
        <v>3061040.0</v>
      </c>
      <c r="B2344" s="13" t="s">
        <v>4787</v>
      </c>
      <c r="C2344" s="12">
        <v>122.01</v>
      </c>
      <c r="D2344" s="11"/>
      <c r="E2344" s="11"/>
      <c r="F2344" s="11"/>
    </row>
    <row r="2345" ht="15.75" customHeight="1">
      <c r="A2345" s="13">
        <v>3061050.0</v>
      </c>
      <c r="B2345" s="13" t="s">
        <v>4788</v>
      </c>
      <c r="C2345" s="12">
        <v>174.48</v>
      </c>
      <c r="D2345" s="11"/>
      <c r="E2345" s="11"/>
      <c r="F2345" s="11"/>
    </row>
    <row r="2346" ht="15.75" customHeight="1">
      <c r="A2346" s="13">
        <v>3061056.0</v>
      </c>
      <c r="B2346" s="13" t="s">
        <v>4789</v>
      </c>
      <c r="C2346" s="12">
        <v>217.41</v>
      </c>
      <c r="D2346" s="11"/>
      <c r="E2346" s="11"/>
      <c r="F2346" s="11"/>
    </row>
    <row r="2347" ht="15.75" customHeight="1">
      <c r="A2347" s="13">
        <v>3061070.0</v>
      </c>
      <c r="B2347" s="13" t="s">
        <v>4790</v>
      </c>
      <c r="C2347" s="12">
        <v>312.31</v>
      </c>
      <c r="D2347" s="11"/>
      <c r="E2347" s="11"/>
      <c r="F2347" s="11"/>
    </row>
    <row r="2348" ht="15.75" customHeight="1">
      <c r="A2348" s="13">
        <v>3060573.0</v>
      </c>
      <c r="B2348" s="13" t="s">
        <v>4791</v>
      </c>
      <c r="C2348" s="12">
        <v>1549.11</v>
      </c>
      <c r="D2348" s="11"/>
      <c r="E2348" s="11"/>
      <c r="F2348" s="11"/>
    </row>
    <row r="2349" ht="15.75" customHeight="1">
      <c r="A2349" s="13">
        <v>3060579.0</v>
      </c>
      <c r="B2349" s="13" t="s">
        <v>4792</v>
      </c>
      <c r="C2349" s="12">
        <v>2213.01</v>
      </c>
      <c r="D2349" s="11"/>
      <c r="E2349" s="11"/>
      <c r="F2349" s="11"/>
    </row>
    <row r="2350" ht="15.75" customHeight="1">
      <c r="A2350" s="13">
        <v>3060577.0</v>
      </c>
      <c r="B2350" s="13" t="s">
        <v>4793</v>
      </c>
      <c r="C2350" s="12">
        <v>1549.11</v>
      </c>
      <c r="D2350" s="11"/>
      <c r="E2350" s="11"/>
      <c r="F2350" s="11"/>
    </row>
    <row r="2351" ht="15.75" customHeight="1">
      <c r="A2351" s="13">
        <v>3804025.0</v>
      </c>
      <c r="B2351" s="13" t="s">
        <v>4794</v>
      </c>
      <c r="C2351" s="12">
        <v>163.28</v>
      </c>
      <c r="D2351" s="11"/>
      <c r="E2351" s="11"/>
      <c r="F2351" s="11"/>
    </row>
    <row r="2352" ht="15.75" customHeight="1">
      <c r="A2352" s="13">
        <v>3801063.0</v>
      </c>
      <c r="B2352" s="13" t="s">
        <v>4795</v>
      </c>
      <c r="C2352" s="12">
        <v>133.35</v>
      </c>
      <c r="D2352" s="11"/>
      <c r="E2352" s="11"/>
      <c r="F2352" s="11"/>
    </row>
    <row r="2353" ht="15.75" customHeight="1">
      <c r="A2353" s="13">
        <v>3803429.0</v>
      </c>
      <c r="B2353" s="13" t="s">
        <v>4796</v>
      </c>
      <c r="C2353" s="12">
        <v>163.28</v>
      </c>
      <c r="D2353" s="11"/>
      <c r="E2353" s="11"/>
      <c r="F2353" s="11"/>
    </row>
    <row r="2354" ht="15.75" customHeight="1">
      <c r="A2354" s="13">
        <v>3803423.0</v>
      </c>
      <c r="B2354" s="13" t="s">
        <v>4797</v>
      </c>
      <c r="C2354" s="12">
        <v>163.28</v>
      </c>
      <c r="D2354" s="11"/>
      <c r="E2354" s="11"/>
      <c r="F2354" s="11"/>
    </row>
    <row r="2355" ht="15.75" customHeight="1">
      <c r="A2355" s="13">
        <v>3803454.0</v>
      </c>
      <c r="B2355" s="13" t="s">
        <v>4798</v>
      </c>
      <c r="C2355" s="12">
        <v>163.28</v>
      </c>
      <c r="D2355" s="11"/>
      <c r="E2355" s="11"/>
      <c r="F2355" s="11"/>
    </row>
    <row r="2356" ht="15.75" customHeight="1">
      <c r="A2356" s="13">
        <v>3803463.0</v>
      </c>
      <c r="B2356" s="13" t="s">
        <v>4799</v>
      </c>
      <c r="C2356" s="12">
        <v>163.28</v>
      </c>
      <c r="D2356" s="11"/>
      <c r="E2356" s="11"/>
      <c r="F2356" s="11"/>
    </row>
    <row r="2357" ht="15.75" customHeight="1">
      <c r="A2357" s="13">
        <v>3803476.0</v>
      </c>
      <c r="B2357" s="13" t="s">
        <v>4800</v>
      </c>
      <c r="C2357" s="12">
        <v>163.28</v>
      </c>
      <c r="D2357" s="11"/>
      <c r="E2357" s="11"/>
      <c r="F2357" s="11"/>
    </row>
    <row r="2358" ht="15.75" customHeight="1">
      <c r="A2358" s="13">
        <v>3803483.0</v>
      </c>
      <c r="B2358" s="13" t="s">
        <v>4801</v>
      </c>
      <c r="C2358" s="12">
        <v>163.28</v>
      </c>
      <c r="D2358" s="11"/>
      <c r="E2358" s="11"/>
      <c r="F2358" s="11"/>
    </row>
    <row r="2359" ht="15.75" customHeight="1">
      <c r="A2359" s="13">
        <v>3804425.0</v>
      </c>
      <c r="B2359" s="13" t="s">
        <v>4802</v>
      </c>
      <c r="C2359" s="12">
        <v>163.28</v>
      </c>
      <c r="D2359" s="11"/>
      <c r="E2359" s="11"/>
      <c r="F2359" s="11"/>
    </row>
    <row r="2360" ht="15.75" customHeight="1">
      <c r="A2360" s="13">
        <v>3804444.0</v>
      </c>
      <c r="B2360" s="13" t="s">
        <v>4803</v>
      </c>
      <c r="C2360" s="12">
        <v>163.28</v>
      </c>
      <c r="D2360" s="11"/>
      <c r="E2360" s="11"/>
      <c r="F2360" s="11"/>
    </row>
    <row r="2361" ht="15.75" customHeight="1">
      <c r="A2361" s="13">
        <v>3804429.0</v>
      </c>
      <c r="B2361" s="13" t="s">
        <v>4804</v>
      </c>
      <c r="C2361" s="12">
        <v>163.28</v>
      </c>
      <c r="D2361" s="11"/>
      <c r="E2361" s="11"/>
      <c r="F2361" s="11"/>
    </row>
    <row r="2362" ht="15.75" customHeight="1">
      <c r="A2362" s="13">
        <v>3801429.0</v>
      </c>
      <c r="B2362" s="13" t="s">
        <v>4805</v>
      </c>
      <c r="C2362" s="12">
        <v>152.4</v>
      </c>
      <c r="D2362" s="11"/>
      <c r="E2362" s="11"/>
      <c r="F2362" s="11"/>
    </row>
    <row r="2363" ht="15.75" customHeight="1">
      <c r="A2363" s="13">
        <v>3801463.0</v>
      </c>
      <c r="B2363" s="13" t="s">
        <v>4806</v>
      </c>
      <c r="C2363" s="12">
        <v>190.5</v>
      </c>
      <c r="D2363" s="11"/>
      <c r="E2363" s="11"/>
      <c r="F2363" s="11"/>
    </row>
    <row r="2364" ht="15.75" customHeight="1">
      <c r="A2364" s="13">
        <v>3801483.0</v>
      </c>
      <c r="B2364" s="13" t="s">
        <v>4807</v>
      </c>
      <c r="C2364" s="12">
        <v>190.5</v>
      </c>
      <c r="D2364" s="11"/>
      <c r="E2364" s="11"/>
      <c r="F2364" s="11"/>
    </row>
    <row r="2365" ht="15.75" customHeight="1">
      <c r="A2365" s="13">
        <v>3802425.0</v>
      </c>
      <c r="B2365" s="13" t="s">
        <v>4808</v>
      </c>
      <c r="C2365" s="12">
        <v>190.5</v>
      </c>
      <c r="D2365" s="11"/>
      <c r="E2365" s="11"/>
      <c r="F2365" s="11"/>
    </row>
    <row r="2366" ht="15.75" customHeight="1">
      <c r="A2366" s="13">
        <v>3802444.0</v>
      </c>
      <c r="B2366" s="13" t="s">
        <v>4809</v>
      </c>
      <c r="C2366" s="12">
        <v>152.4</v>
      </c>
      <c r="D2366" s="11"/>
      <c r="E2366" s="11"/>
      <c r="F2366" s="11"/>
    </row>
    <row r="2367" ht="15.75" customHeight="1">
      <c r="A2367" s="9" t="s">
        <v>4810</v>
      </c>
      <c r="C2367" s="12"/>
      <c r="D2367" s="11"/>
      <c r="E2367" s="11"/>
      <c r="F2367" s="11"/>
    </row>
    <row r="2368" ht="15.75" customHeight="1">
      <c r="A2368" s="13">
        <v>3601529.0</v>
      </c>
      <c r="B2368" s="13" t="s">
        <v>4811</v>
      </c>
      <c r="C2368" s="12">
        <v>83.65</v>
      </c>
      <c r="D2368" s="11"/>
      <c r="E2368" s="11"/>
      <c r="F2368" s="11"/>
    </row>
    <row r="2369" ht="15.75" customHeight="1">
      <c r="A2369" s="13">
        <v>3601576.0</v>
      </c>
      <c r="B2369" s="13" t="s">
        <v>4812</v>
      </c>
      <c r="C2369" s="12">
        <v>83.65</v>
      </c>
      <c r="D2369" s="11"/>
      <c r="E2369" s="11"/>
      <c r="F2369" s="11"/>
    </row>
    <row r="2370" ht="15.75" customHeight="1">
      <c r="A2370" s="13">
        <v>3601583.0</v>
      </c>
      <c r="B2370" s="13" t="s">
        <v>4813</v>
      </c>
      <c r="C2370" s="12">
        <v>83.65</v>
      </c>
      <c r="D2370" s="11"/>
      <c r="E2370" s="11"/>
      <c r="F2370" s="11"/>
    </row>
    <row r="2371" ht="15.75" customHeight="1">
      <c r="A2371" s="13">
        <v>3602000.0</v>
      </c>
      <c r="B2371" s="13" t="s">
        <v>4814</v>
      </c>
      <c r="C2371" s="12">
        <v>4965.62</v>
      </c>
      <c r="D2371" s="11"/>
      <c r="E2371" s="11"/>
      <c r="F2371" s="11"/>
    </row>
    <row r="2372" ht="15.75" customHeight="1">
      <c r="A2372" s="13">
        <v>3601004.0</v>
      </c>
      <c r="B2372" s="13" t="s">
        <v>4815</v>
      </c>
      <c r="C2372" s="12">
        <v>451.87</v>
      </c>
      <c r="D2372" s="11"/>
      <c r="E2372" s="11"/>
      <c r="F2372" s="11"/>
    </row>
    <row r="2373" ht="15.75" customHeight="1">
      <c r="A2373" s="13">
        <v>3603600.0</v>
      </c>
      <c r="B2373" s="13" t="s">
        <v>4816</v>
      </c>
      <c r="C2373" s="12">
        <v>1861.49</v>
      </c>
      <c r="D2373" s="11"/>
      <c r="E2373" s="11"/>
      <c r="F2373" s="11"/>
    </row>
    <row r="2374" ht="15.75" customHeight="1">
      <c r="A2374" s="13">
        <v>3603612.0</v>
      </c>
      <c r="B2374" s="13" t="s">
        <v>4817</v>
      </c>
      <c r="C2374" s="12">
        <v>2419.35</v>
      </c>
      <c r="D2374" s="11"/>
      <c r="E2374" s="11"/>
      <c r="F2374" s="11"/>
    </row>
    <row r="2375" ht="15.75" customHeight="1">
      <c r="A2375" s="13">
        <v>3603624.0</v>
      </c>
      <c r="B2375" s="13" t="s">
        <v>4818</v>
      </c>
      <c r="C2375" s="12">
        <v>5318.36</v>
      </c>
      <c r="D2375" s="11"/>
      <c r="E2375" s="11"/>
      <c r="F2375" s="11"/>
    </row>
    <row r="2376" ht="15.75" customHeight="1">
      <c r="A2376" s="13">
        <v>3603606.0</v>
      </c>
      <c r="B2376" s="13" t="s">
        <v>4819</v>
      </c>
      <c r="C2376" s="12">
        <v>11983.79</v>
      </c>
      <c r="D2376" s="11"/>
      <c r="E2376" s="11"/>
      <c r="F2376" s="11"/>
    </row>
    <row r="2377" ht="15.75" customHeight="1">
      <c r="A2377" s="13">
        <v>3603100.0</v>
      </c>
      <c r="B2377" s="13" t="s">
        <v>4820</v>
      </c>
      <c r="C2377" s="12">
        <v>957.13</v>
      </c>
      <c r="D2377" s="11"/>
      <c r="E2377" s="11"/>
      <c r="F2377" s="11"/>
    </row>
    <row r="2378" ht="15.75" customHeight="1">
      <c r="A2378" s="13">
        <v>3603312.0</v>
      </c>
      <c r="B2378" s="13" t="s">
        <v>4821</v>
      </c>
      <c r="C2378" s="12">
        <v>1441.47</v>
      </c>
      <c r="D2378" s="11"/>
      <c r="E2378" s="11"/>
      <c r="F2378" s="11"/>
    </row>
    <row r="2379" ht="15.75" customHeight="1">
      <c r="A2379" s="13">
        <v>3601609.0</v>
      </c>
      <c r="B2379" s="13" t="s">
        <v>4822</v>
      </c>
      <c r="C2379" s="12">
        <v>826.23</v>
      </c>
      <c r="D2379" s="11"/>
      <c r="E2379" s="11"/>
      <c r="F2379" s="11"/>
    </row>
    <row r="2380" ht="15.75" customHeight="1">
      <c r="A2380" s="13">
        <v>3601624.0</v>
      </c>
      <c r="B2380" s="13" t="s">
        <v>4823</v>
      </c>
      <c r="C2380" s="12">
        <v>672.13</v>
      </c>
      <c r="D2380" s="11"/>
      <c r="E2380" s="11"/>
      <c r="F2380" s="11"/>
    </row>
    <row r="2381" ht="15.75" customHeight="1">
      <c r="A2381" s="13">
        <v>3601665.0</v>
      </c>
      <c r="B2381" s="13" t="s">
        <v>4824</v>
      </c>
      <c r="C2381" s="12">
        <v>40615.56</v>
      </c>
      <c r="D2381" s="11"/>
      <c r="E2381" s="11"/>
      <c r="F2381" s="11"/>
    </row>
    <row r="2382" ht="15.75" customHeight="1">
      <c r="A2382" s="13">
        <v>3601610.0</v>
      </c>
      <c r="B2382" s="13" t="s">
        <v>4825</v>
      </c>
      <c r="C2382" s="12">
        <v>6605.18</v>
      </c>
      <c r="D2382" s="11"/>
      <c r="E2382" s="11"/>
      <c r="F2382" s="11"/>
    </row>
    <row r="2383" ht="15.75" customHeight="1">
      <c r="A2383" s="13">
        <v>3601608.0</v>
      </c>
      <c r="B2383" s="13" t="s">
        <v>4826</v>
      </c>
      <c r="C2383" s="12">
        <v>7416.73</v>
      </c>
      <c r="D2383" s="11"/>
      <c r="E2383" s="11"/>
      <c r="F2383" s="11"/>
    </row>
    <row r="2384" ht="15.75" customHeight="1">
      <c r="A2384" s="13">
        <v>3603200.0</v>
      </c>
      <c r="B2384" s="13" t="s">
        <v>4827</v>
      </c>
      <c r="C2384" s="12">
        <v>16115.44</v>
      </c>
      <c r="D2384" s="11"/>
      <c r="E2384" s="11"/>
      <c r="F2384" s="11"/>
    </row>
    <row r="2385" ht="15.75" customHeight="1">
      <c r="A2385" s="13">
        <v>3600226.0</v>
      </c>
      <c r="B2385" s="13" t="s">
        <v>4828</v>
      </c>
      <c r="C2385" s="12">
        <v>879.41</v>
      </c>
      <c r="D2385" s="11"/>
      <c r="E2385" s="11"/>
      <c r="F2385" s="11"/>
    </row>
    <row r="2386" ht="15.75" customHeight="1">
      <c r="A2386" s="13">
        <v>3600225.0</v>
      </c>
      <c r="B2386" s="13" t="s">
        <v>4829</v>
      </c>
      <c r="C2386" s="12">
        <v>457.39</v>
      </c>
      <c r="D2386" s="11"/>
      <c r="E2386" s="11"/>
      <c r="F2386" s="11"/>
    </row>
    <row r="2387" ht="15.75" customHeight="1">
      <c r="A2387" s="13">
        <v>3603010.0</v>
      </c>
      <c r="B2387" s="13" t="s">
        <v>4830</v>
      </c>
      <c r="C2387" s="12">
        <v>11193.75</v>
      </c>
      <c r="D2387" s="11"/>
      <c r="E2387" s="11"/>
      <c r="F2387" s="11"/>
    </row>
    <row r="2388" ht="15.75" customHeight="1">
      <c r="A2388" s="13">
        <v>3603012.0</v>
      </c>
      <c r="B2388" s="13" t="s">
        <v>4831</v>
      </c>
      <c r="C2388" s="12">
        <v>2587.8</v>
      </c>
      <c r="D2388" s="11"/>
      <c r="E2388" s="11"/>
      <c r="F2388" s="11"/>
    </row>
    <row r="2389" ht="15.75" customHeight="1">
      <c r="A2389" s="13">
        <v>3603906.0</v>
      </c>
      <c r="B2389" s="13" t="s">
        <v>4832</v>
      </c>
      <c r="C2389" s="12">
        <v>660.81</v>
      </c>
      <c r="D2389" s="11"/>
      <c r="E2389" s="11"/>
      <c r="F2389" s="11"/>
    </row>
    <row r="2390" ht="15.75" customHeight="1">
      <c r="A2390" s="13">
        <v>3600112.0</v>
      </c>
      <c r="B2390" s="13" t="s">
        <v>4833</v>
      </c>
      <c r="C2390" s="12">
        <v>4641.63</v>
      </c>
      <c r="D2390" s="11"/>
      <c r="E2390" s="11"/>
      <c r="F2390" s="11"/>
    </row>
    <row r="2391" ht="15.75" customHeight="1">
      <c r="A2391" s="13">
        <v>3602323.0</v>
      </c>
      <c r="B2391" s="13" t="s">
        <v>4834</v>
      </c>
      <c r="C2391" s="12">
        <v>6515.61</v>
      </c>
      <c r="D2391" s="11"/>
      <c r="E2391" s="11"/>
      <c r="F2391" s="11"/>
    </row>
    <row r="2392" ht="15.75" customHeight="1">
      <c r="A2392" s="13">
        <v>3600403.0</v>
      </c>
      <c r="B2392" s="13" t="s">
        <v>4835</v>
      </c>
      <c r="C2392" s="12">
        <v>782.83</v>
      </c>
      <c r="D2392" s="11"/>
      <c r="E2392" s="11"/>
      <c r="F2392" s="11"/>
    </row>
    <row r="2393" ht="15.75" customHeight="1">
      <c r="A2393" s="13">
        <v>3600402.0</v>
      </c>
      <c r="B2393" s="13" t="s">
        <v>4836</v>
      </c>
      <c r="C2393" s="12">
        <v>817.38</v>
      </c>
      <c r="D2393" s="11"/>
      <c r="E2393" s="11"/>
      <c r="F2393" s="11"/>
    </row>
    <row r="2394" ht="15.75" customHeight="1">
      <c r="A2394" s="13">
        <v>3600401.0</v>
      </c>
      <c r="B2394" s="13" t="s">
        <v>4837</v>
      </c>
      <c r="C2394" s="12">
        <v>409.58</v>
      </c>
      <c r="D2394" s="11"/>
      <c r="E2394" s="11"/>
      <c r="F2394" s="11"/>
    </row>
    <row r="2395" ht="15.75" customHeight="1">
      <c r="A2395" s="13">
        <v>3600405.0</v>
      </c>
      <c r="B2395" s="13" t="s">
        <v>4838</v>
      </c>
      <c r="C2395" s="12">
        <v>1057.71</v>
      </c>
      <c r="D2395" s="11"/>
      <c r="E2395" s="11"/>
      <c r="F2395" s="11"/>
    </row>
    <row r="2396" ht="15.75" customHeight="1">
      <c r="A2396" s="13">
        <v>3600404.0</v>
      </c>
      <c r="B2396" s="13" t="s">
        <v>4839</v>
      </c>
      <c r="C2396" s="12">
        <v>1456.83</v>
      </c>
      <c r="D2396" s="11"/>
      <c r="E2396" s="11"/>
      <c r="F2396" s="11"/>
    </row>
    <row r="2397" ht="15.75" customHeight="1">
      <c r="A2397" s="13">
        <v>3600406.0</v>
      </c>
      <c r="B2397" s="13" t="s">
        <v>4840</v>
      </c>
      <c r="C2397" s="12">
        <v>838.66</v>
      </c>
      <c r="D2397" s="11"/>
      <c r="E2397" s="11"/>
      <c r="F2397" s="11"/>
    </row>
    <row r="2398" ht="15.75" customHeight="1">
      <c r="A2398" s="13">
        <v>3600312.0</v>
      </c>
      <c r="B2398" s="13" t="s">
        <v>4841</v>
      </c>
      <c r="C2398" s="12">
        <v>5348.0</v>
      </c>
      <c r="D2398" s="11"/>
      <c r="E2398" s="11"/>
      <c r="F2398" s="11"/>
    </row>
    <row r="2399" ht="15.75" customHeight="1">
      <c r="A2399" s="13">
        <v>3600206.0</v>
      </c>
      <c r="B2399" s="13" t="s">
        <v>4842</v>
      </c>
      <c r="C2399" s="12">
        <v>918.03</v>
      </c>
      <c r="D2399" s="11"/>
      <c r="E2399" s="11"/>
      <c r="F2399" s="11"/>
    </row>
    <row r="2400" ht="15.75" customHeight="1">
      <c r="A2400" s="13">
        <v>3600228.0</v>
      </c>
      <c r="B2400" s="13" t="s">
        <v>4843</v>
      </c>
      <c r="C2400" s="12">
        <v>1691.35</v>
      </c>
      <c r="D2400" s="11"/>
      <c r="E2400" s="11"/>
      <c r="F2400" s="11"/>
    </row>
    <row r="2401" ht="15.75" customHeight="1">
      <c r="A2401" s="13">
        <v>3600227.0</v>
      </c>
      <c r="B2401" s="13" t="s">
        <v>4844</v>
      </c>
      <c r="C2401" s="12">
        <v>888.71</v>
      </c>
      <c r="D2401" s="11"/>
      <c r="E2401" s="11"/>
      <c r="F2401" s="11"/>
    </row>
    <row r="2402" ht="15.75" customHeight="1">
      <c r="A2402" s="13">
        <v>3600229.0</v>
      </c>
      <c r="B2402" s="13" t="s">
        <v>4845</v>
      </c>
      <c r="C2402" s="12">
        <v>1723.92</v>
      </c>
      <c r="D2402" s="11"/>
      <c r="E2402" s="11"/>
      <c r="F2402" s="11"/>
    </row>
    <row r="2403" ht="15.75" customHeight="1">
      <c r="A2403" s="13">
        <v>3612100.0</v>
      </c>
      <c r="B2403" s="13" t="s">
        <v>4846</v>
      </c>
      <c r="C2403" s="12">
        <v>536.4</v>
      </c>
      <c r="D2403" s="11"/>
      <c r="E2403" s="11"/>
      <c r="F2403" s="11"/>
    </row>
    <row r="2404" ht="15.75" customHeight="1">
      <c r="A2404" s="13">
        <v>3481897.0</v>
      </c>
      <c r="B2404" s="13" t="s">
        <v>4847</v>
      </c>
      <c r="C2404" s="12">
        <v>2119.72</v>
      </c>
      <c r="D2404" s="11"/>
      <c r="E2404" s="11"/>
      <c r="F2404" s="11"/>
    </row>
    <row r="2405" ht="15.75" customHeight="1">
      <c r="A2405" s="13">
        <v>3481898.0</v>
      </c>
      <c r="B2405" s="13" t="s">
        <v>4848</v>
      </c>
      <c r="C2405" s="12">
        <v>3091.0</v>
      </c>
      <c r="D2405" s="11"/>
      <c r="E2405" s="11"/>
      <c r="F2405" s="11"/>
    </row>
    <row r="2406" ht="15.75" customHeight="1">
      <c r="A2406" s="13">
        <v>3480512.0</v>
      </c>
      <c r="B2406" s="13" t="s">
        <v>4849</v>
      </c>
      <c r="C2406" s="12">
        <v>5426.83</v>
      </c>
      <c r="D2406" s="11"/>
      <c r="E2406" s="11"/>
      <c r="F2406" s="11"/>
    </row>
    <row r="2407" ht="15.75" customHeight="1">
      <c r="A2407" s="13">
        <v>3609902.0</v>
      </c>
      <c r="B2407" s="13" t="s">
        <v>4850</v>
      </c>
      <c r="C2407" s="12">
        <v>463.75</v>
      </c>
      <c r="D2407" s="11"/>
      <c r="E2407" s="11"/>
      <c r="F2407" s="11"/>
    </row>
    <row r="2408" ht="15.75" customHeight="1">
      <c r="A2408" s="13">
        <v>3482702.0</v>
      </c>
      <c r="B2408" s="13" t="s">
        <v>4851</v>
      </c>
      <c r="C2408" s="12">
        <v>606.96</v>
      </c>
      <c r="D2408" s="11"/>
      <c r="E2408" s="11"/>
      <c r="F2408" s="11"/>
    </row>
    <row r="2409" ht="15.75" customHeight="1">
      <c r="A2409" s="13">
        <v>3482701.0</v>
      </c>
      <c r="B2409" s="13" t="s">
        <v>4852</v>
      </c>
      <c r="C2409" s="12">
        <v>329.82</v>
      </c>
      <c r="D2409" s="11"/>
      <c r="E2409" s="11"/>
      <c r="F2409" s="11"/>
    </row>
    <row r="2410" ht="15.75" customHeight="1">
      <c r="A2410" s="13">
        <v>3482703.0</v>
      </c>
      <c r="B2410" s="13" t="s">
        <v>4853</v>
      </c>
      <c r="C2410" s="12">
        <v>1068.5</v>
      </c>
      <c r="D2410" s="11"/>
      <c r="E2410" s="11"/>
      <c r="F2410" s="11"/>
    </row>
    <row r="2411" ht="15.75" customHeight="1">
      <c r="A2411" s="13">
        <v>3617500.0</v>
      </c>
      <c r="B2411" s="13" t="s">
        <v>4854</v>
      </c>
      <c r="C2411" s="12">
        <v>2273.52</v>
      </c>
      <c r="D2411" s="11"/>
      <c r="E2411" s="11"/>
      <c r="F2411" s="11"/>
    </row>
    <row r="2412" ht="15.75" customHeight="1">
      <c r="A2412" s="13">
        <v>3612700.0</v>
      </c>
      <c r="B2412" s="13" t="s">
        <v>4855</v>
      </c>
      <c r="C2412" s="12">
        <v>940.9</v>
      </c>
      <c r="D2412" s="11"/>
      <c r="E2412" s="11"/>
      <c r="F2412" s="11"/>
    </row>
    <row r="2413" ht="15.75" customHeight="1">
      <c r="A2413" s="13">
        <v>3604100.0</v>
      </c>
      <c r="B2413" s="13" t="s">
        <v>4856</v>
      </c>
      <c r="C2413" s="12">
        <v>6062.69</v>
      </c>
      <c r="D2413" s="11"/>
      <c r="E2413" s="11"/>
      <c r="F2413" s="11"/>
    </row>
    <row r="2414" ht="15.75" customHeight="1">
      <c r="A2414" s="13">
        <v>3603116.0</v>
      </c>
      <c r="B2414" s="13" t="s">
        <v>4857</v>
      </c>
      <c r="C2414" s="12">
        <v>10766.52</v>
      </c>
      <c r="D2414" s="11"/>
      <c r="E2414" s="11"/>
      <c r="F2414" s="11"/>
    </row>
    <row r="2415" ht="15.75" customHeight="1">
      <c r="A2415" s="13">
        <v>3603512.0</v>
      </c>
      <c r="B2415" s="13" t="s">
        <v>4858</v>
      </c>
      <c r="C2415" s="12">
        <v>4369.17</v>
      </c>
      <c r="D2415" s="11"/>
      <c r="E2415" s="11"/>
      <c r="F2415" s="11"/>
    </row>
    <row r="2416" ht="15.75" customHeight="1">
      <c r="A2416" s="13">
        <v>3611119.0</v>
      </c>
      <c r="B2416" s="13" t="s">
        <v>4859</v>
      </c>
      <c r="C2416" s="12">
        <v>3344.84</v>
      </c>
      <c r="D2416" s="11"/>
      <c r="E2416" s="11"/>
      <c r="F2416" s="11"/>
    </row>
    <row r="2417" ht="15.75" customHeight="1">
      <c r="A2417" s="13">
        <v>3481106.0</v>
      </c>
      <c r="B2417" s="13" t="s">
        <v>4860</v>
      </c>
      <c r="C2417" s="12">
        <v>4181.05</v>
      </c>
      <c r="D2417" s="11"/>
      <c r="E2417" s="11"/>
      <c r="F2417" s="11"/>
    </row>
    <row r="2418" ht="15.75" customHeight="1">
      <c r="A2418" s="13">
        <v>3481103.0</v>
      </c>
      <c r="B2418" s="13" t="s">
        <v>4861</v>
      </c>
      <c r="C2418" s="12">
        <v>1021.91</v>
      </c>
      <c r="D2418" s="11"/>
      <c r="E2418" s="11"/>
      <c r="F2418" s="11"/>
    </row>
    <row r="2419" ht="15.75" customHeight="1">
      <c r="A2419" s="13">
        <v>3610154.0</v>
      </c>
      <c r="B2419" s="13" t="s">
        <v>4862</v>
      </c>
      <c r="C2419" s="12">
        <v>424.25</v>
      </c>
      <c r="D2419" s="11"/>
      <c r="E2419" s="11"/>
      <c r="F2419" s="11"/>
    </row>
    <row r="2420" ht="15.75" customHeight="1">
      <c r="A2420" s="13">
        <v>3602112.0</v>
      </c>
      <c r="B2420" s="13" t="s">
        <v>4863</v>
      </c>
      <c r="C2420" s="12">
        <v>737.22</v>
      </c>
      <c r="D2420" s="11"/>
      <c r="E2420" s="11"/>
      <c r="F2420" s="11"/>
    </row>
    <row r="2421" ht="15.75" customHeight="1">
      <c r="A2421" s="13">
        <v>3602106.0</v>
      </c>
      <c r="B2421" s="13" t="s">
        <v>4864</v>
      </c>
      <c r="C2421" s="12">
        <v>536.06</v>
      </c>
      <c r="D2421" s="11"/>
      <c r="E2421" s="11"/>
      <c r="F2421" s="11"/>
    </row>
    <row r="2422" ht="15.75" customHeight="1">
      <c r="A2422" s="13">
        <v>3606212.0</v>
      </c>
      <c r="B2422" s="13" t="s">
        <v>4865</v>
      </c>
      <c r="C2422" s="12">
        <v>2936.86</v>
      </c>
      <c r="D2422" s="11"/>
      <c r="E2422" s="11"/>
      <c r="F2422" s="11"/>
    </row>
    <row r="2423" ht="15.75" customHeight="1">
      <c r="A2423" s="13">
        <v>3613308.0</v>
      </c>
      <c r="B2423" s="13" t="s">
        <v>4866</v>
      </c>
      <c r="C2423" s="12">
        <v>10107.88</v>
      </c>
      <c r="D2423" s="11"/>
      <c r="E2423" s="11"/>
      <c r="F2423" s="11"/>
    </row>
    <row r="2424" ht="15.75" customHeight="1">
      <c r="A2424" s="13">
        <v>3613512.0</v>
      </c>
      <c r="B2424" s="13" t="s">
        <v>4867</v>
      </c>
      <c r="C2424" s="12">
        <v>3715.56</v>
      </c>
      <c r="D2424" s="11"/>
      <c r="E2424" s="11"/>
      <c r="F2424" s="11"/>
    </row>
    <row r="2425" ht="15.75" customHeight="1">
      <c r="A2425" s="13">
        <v>3613524.0</v>
      </c>
      <c r="B2425" s="13" t="s">
        <v>4868</v>
      </c>
      <c r="C2425" s="12">
        <v>8630.42</v>
      </c>
      <c r="D2425" s="11"/>
      <c r="E2425" s="11"/>
      <c r="F2425" s="11"/>
    </row>
    <row r="2426" ht="15.75" customHeight="1">
      <c r="A2426" s="13">
        <v>3613408.0</v>
      </c>
      <c r="B2426" s="13" t="s">
        <v>4869</v>
      </c>
      <c r="C2426" s="12">
        <v>9345.62</v>
      </c>
      <c r="D2426" s="11"/>
      <c r="E2426" s="11"/>
      <c r="F2426" s="11"/>
    </row>
    <row r="2427" ht="15.75" customHeight="1">
      <c r="A2427" s="13">
        <v>3601400.0</v>
      </c>
      <c r="B2427" s="13" t="s">
        <v>4870</v>
      </c>
      <c r="C2427" s="12">
        <v>6755.61</v>
      </c>
      <c r="D2427" s="11"/>
      <c r="E2427" s="11"/>
      <c r="F2427" s="11"/>
    </row>
    <row r="2428" ht="15.75" customHeight="1">
      <c r="A2428" s="13">
        <v>3602312.0</v>
      </c>
      <c r="B2428" s="13" t="s">
        <v>4871</v>
      </c>
      <c r="C2428" s="12">
        <v>2119.5</v>
      </c>
      <c r="D2428" s="11"/>
      <c r="E2428" s="11"/>
      <c r="F2428" s="11"/>
    </row>
    <row r="2429" ht="15.75" customHeight="1">
      <c r="A2429" s="13">
        <v>3602412.0</v>
      </c>
      <c r="B2429" s="13" t="s">
        <v>4872</v>
      </c>
      <c r="C2429" s="12">
        <v>4756.83</v>
      </c>
      <c r="D2429" s="11"/>
      <c r="E2429" s="11"/>
      <c r="F2429" s="11"/>
    </row>
    <row r="2430" ht="15.75" customHeight="1">
      <c r="A2430" s="13">
        <v>3615010.0</v>
      </c>
      <c r="B2430" s="13" t="s">
        <v>4873</v>
      </c>
      <c r="C2430" s="12">
        <v>11932.25</v>
      </c>
      <c r="D2430" s="11"/>
      <c r="E2430" s="11"/>
      <c r="F2430" s="11"/>
    </row>
    <row r="2431" ht="15.75" customHeight="1">
      <c r="A2431" s="13">
        <v>3602506.0</v>
      </c>
      <c r="B2431" s="13" t="s">
        <v>4874</v>
      </c>
      <c r="C2431" s="12">
        <v>7375.09</v>
      </c>
      <c r="D2431" s="11"/>
      <c r="E2431" s="11"/>
      <c r="F2431" s="11"/>
    </row>
    <row r="2432" ht="15.75" customHeight="1">
      <c r="A2432" s="13">
        <v>3600530.0</v>
      </c>
      <c r="B2432" s="13" t="s">
        <v>4875</v>
      </c>
      <c r="C2432" s="12">
        <v>1132.73</v>
      </c>
      <c r="D2432" s="11"/>
      <c r="E2432" s="11"/>
      <c r="F2432" s="11"/>
    </row>
    <row r="2433" ht="15.75" customHeight="1">
      <c r="A2433" s="13">
        <v>3600520.0</v>
      </c>
      <c r="B2433" s="13" t="s">
        <v>4876</v>
      </c>
      <c r="C2433" s="12">
        <v>1369.54</v>
      </c>
      <c r="D2433" s="11"/>
      <c r="E2433" s="11"/>
      <c r="F2433" s="11"/>
    </row>
    <row r="2434" ht="15.75" customHeight="1">
      <c r="A2434" s="13">
        <v>3600510.0</v>
      </c>
      <c r="B2434" s="13" t="s">
        <v>4877</v>
      </c>
      <c r="C2434" s="12">
        <v>1369.54</v>
      </c>
      <c r="D2434" s="11"/>
      <c r="E2434" s="11"/>
      <c r="F2434" s="11"/>
    </row>
    <row r="2435" ht="15.75" customHeight="1">
      <c r="A2435" s="13">
        <v>3601112.0</v>
      </c>
      <c r="B2435" s="13" t="s">
        <v>4878</v>
      </c>
      <c r="C2435" s="12">
        <v>1970.96</v>
      </c>
      <c r="D2435" s="11"/>
      <c r="E2435" s="11"/>
      <c r="F2435" s="11"/>
    </row>
    <row r="2436" ht="15.75" customHeight="1">
      <c r="A2436" s="13">
        <v>3601300.0</v>
      </c>
      <c r="B2436" s="13" t="s">
        <v>4879</v>
      </c>
      <c r="C2436" s="12">
        <v>1997.83</v>
      </c>
      <c r="D2436" s="11"/>
      <c r="E2436" s="11"/>
      <c r="F2436" s="11"/>
    </row>
    <row r="2437" ht="15.75" customHeight="1">
      <c r="A2437" s="13">
        <v>3615812.0</v>
      </c>
      <c r="B2437" s="13" t="s">
        <v>4880</v>
      </c>
      <c r="C2437" s="12">
        <v>706.44</v>
      </c>
      <c r="D2437" s="11"/>
      <c r="E2437" s="11"/>
      <c r="F2437" s="11"/>
    </row>
    <row r="2438" ht="15.75" customHeight="1">
      <c r="A2438" s="13">
        <v>3613112.0</v>
      </c>
      <c r="B2438" s="13" t="s">
        <v>4881</v>
      </c>
      <c r="C2438" s="12">
        <v>1032.59</v>
      </c>
      <c r="D2438" s="11"/>
      <c r="E2438" s="11"/>
      <c r="F2438" s="11"/>
    </row>
    <row r="2439" ht="15.75" customHeight="1">
      <c r="A2439" s="13">
        <v>3613106.0</v>
      </c>
      <c r="B2439" s="13" t="s">
        <v>4882</v>
      </c>
      <c r="C2439" s="12">
        <v>582.22</v>
      </c>
      <c r="D2439" s="11"/>
      <c r="E2439" s="11"/>
      <c r="F2439" s="11"/>
    </row>
    <row r="2440" ht="15.75" customHeight="1">
      <c r="A2440" s="13">
        <v>3613212.0</v>
      </c>
      <c r="B2440" s="13" t="s">
        <v>4883</v>
      </c>
      <c r="C2440" s="12">
        <v>1290.19</v>
      </c>
      <c r="D2440" s="11"/>
      <c r="E2440" s="11"/>
      <c r="F2440" s="11"/>
    </row>
    <row r="2441" ht="15.75" customHeight="1">
      <c r="A2441" s="13">
        <v>3613224.0</v>
      </c>
      <c r="B2441" s="13" t="s">
        <v>4884</v>
      </c>
      <c r="C2441" s="12">
        <v>3829.6</v>
      </c>
      <c r="D2441" s="11"/>
      <c r="E2441" s="11"/>
      <c r="F2441" s="11"/>
    </row>
    <row r="2442" ht="15.75" customHeight="1">
      <c r="A2442" s="13">
        <v>3615299.0</v>
      </c>
      <c r="B2442" s="13" t="s">
        <v>4885</v>
      </c>
      <c r="C2442" s="12">
        <v>75416.49</v>
      </c>
      <c r="D2442" s="11"/>
      <c r="E2442" s="11"/>
      <c r="F2442" s="11"/>
    </row>
    <row r="2443" ht="15.75" customHeight="1">
      <c r="A2443" s="13">
        <v>3615212.0</v>
      </c>
      <c r="B2443" s="13" t="s">
        <v>4886</v>
      </c>
      <c r="C2443" s="12">
        <v>10186.11</v>
      </c>
      <c r="D2443" s="11"/>
      <c r="E2443" s="11"/>
      <c r="F2443" s="11"/>
    </row>
    <row r="2444" ht="15.75" customHeight="1">
      <c r="A2444" s="13">
        <v>3615224.0</v>
      </c>
      <c r="B2444" s="13" t="s">
        <v>4887</v>
      </c>
      <c r="C2444" s="12">
        <v>19445.93</v>
      </c>
      <c r="D2444" s="11"/>
      <c r="E2444" s="11"/>
      <c r="F2444" s="11"/>
    </row>
    <row r="2445" ht="15.75" customHeight="1">
      <c r="A2445" s="13">
        <v>3482315.0</v>
      </c>
      <c r="B2445" s="13" t="s">
        <v>4888</v>
      </c>
      <c r="C2445" s="12">
        <v>3340.5</v>
      </c>
      <c r="D2445" s="11"/>
      <c r="E2445" s="11"/>
      <c r="F2445" s="11"/>
    </row>
    <row r="2446" ht="15.75" customHeight="1">
      <c r="A2446" s="13">
        <v>3482345.0</v>
      </c>
      <c r="B2446" s="13" t="s">
        <v>4889</v>
      </c>
      <c r="C2446" s="12">
        <v>8023.83</v>
      </c>
      <c r="D2446" s="11"/>
      <c r="E2446" s="11"/>
      <c r="F2446" s="11"/>
    </row>
    <row r="2447" ht="15.75" customHeight="1">
      <c r="A2447" s="13">
        <v>3612024.0</v>
      </c>
      <c r="B2447" s="13" t="s">
        <v>4890</v>
      </c>
      <c r="C2447" s="12">
        <v>644.16</v>
      </c>
      <c r="D2447" s="11"/>
      <c r="E2447" s="11"/>
      <c r="F2447" s="11"/>
    </row>
    <row r="2448" ht="15.75" customHeight="1">
      <c r="A2448" s="13">
        <v>3611512.0</v>
      </c>
      <c r="B2448" s="13" t="s">
        <v>4891</v>
      </c>
      <c r="C2448" s="12">
        <v>11426.74</v>
      </c>
      <c r="D2448" s="11"/>
      <c r="E2448" s="11"/>
      <c r="F2448" s="11"/>
    </row>
    <row r="2449" ht="15.75" customHeight="1">
      <c r="A2449" s="13">
        <v>3611524.0</v>
      </c>
      <c r="B2449" s="13" t="s">
        <v>4892</v>
      </c>
      <c r="C2449" s="12">
        <v>21616.37</v>
      </c>
      <c r="D2449" s="11"/>
      <c r="E2449" s="11"/>
      <c r="F2449" s="11"/>
    </row>
    <row r="2450" ht="15.75" customHeight="1">
      <c r="A2450" s="13">
        <v>3611406.0</v>
      </c>
      <c r="B2450" s="13" t="s">
        <v>4893</v>
      </c>
      <c r="C2450" s="12">
        <v>155.5</v>
      </c>
      <c r="D2450" s="11"/>
      <c r="E2450" s="11"/>
      <c r="F2450" s="11"/>
    </row>
    <row r="2451" ht="15.75" customHeight="1">
      <c r="A2451" s="13">
        <v>3611323.0</v>
      </c>
      <c r="B2451" s="13" t="s">
        <v>4894</v>
      </c>
      <c r="C2451" s="12">
        <v>5864.13</v>
      </c>
      <c r="D2451" s="11"/>
      <c r="E2451" s="11"/>
      <c r="F2451" s="11"/>
    </row>
    <row r="2452" ht="15.75" customHeight="1">
      <c r="A2452" s="13">
        <v>3611336.0</v>
      </c>
      <c r="B2452" s="13" t="s">
        <v>4895</v>
      </c>
      <c r="C2452" s="12">
        <v>19945.26</v>
      </c>
      <c r="D2452" s="11"/>
      <c r="E2452" s="11"/>
      <c r="F2452" s="11"/>
    </row>
    <row r="2453" ht="15.75" customHeight="1">
      <c r="A2453" s="13">
        <v>3611348.0</v>
      </c>
      <c r="B2453" s="13" t="s">
        <v>4896</v>
      </c>
      <c r="C2453" s="12">
        <v>26575.42</v>
      </c>
      <c r="D2453" s="11"/>
      <c r="E2453" s="11"/>
      <c r="F2453" s="11"/>
    </row>
    <row r="2454" ht="15.75" customHeight="1">
      <c r="A2454" s="13">
        <v>3611312.0</v>
      </c>
      <c r="B2454" s="13" t="s">
        <v>4897</v>
      </c>
      <c r="C2454" s="12">
        <v>3340.5</v>
      </c>
      <c r="D2454" s="11"/>
      <c r="E2454" s="11"/>
      <c r="F2454" s="11"/>
    </row>
    <row r="2455" ht="15.75" customHeight="1">
      <c r="A2455" s="13">
        <v>3611324.0</v>
      </c>
      <c r="B2455" s="13" t="s">
        <v>4898</v>
      </c>
      <c r="C2455" s="12">
        <v>8892.84</v>
      </c>
      <c r="D2455" s="11"/>
      <c r="E2455" s="11"/>
      <c r="F2455" s="11"/>
    </row>
    <row r="2456" ht="15.75" customHeight="1">
      <c r="A2456" s="13">
        <v>3611308.0</v>
      </c>
      <c r="B2456" s="13" t="s">
        <v>4899</v>
      </c>
      <c r="C2456" s="12">
        <v>13527.2</v>
      </c>
      <c r="D2456" s="11"/>
      <c r="E2456" s="11"/>
      <c r="F2456" s="11"/>
    </row>
    <row r="2457" ht="15.75" customHeight="1">
      <c r="A2457" s="13">
        <v>3612518.0</v>
      </c>
      <c r="B2457" s="13" t="s">
        <v>4900</v>
      </c>
      <c r="C2457" s="12">
        <v>10700.05</v>
      </c>
      <c r="D2457" s="11"/>
      <c r="E2457" s="11"/>
      <c r="F2457" s="11"/>
    </row>
    <row r="2458" ht="15.75" customHeight="1">
      <c r="A2458" s="13">
        <v>3481812.0</v>
      </c>
      <c r="B2458" s="13" t="s">
        <v>4901</v>
      </c>
      <c r="C2458" s="12">
        <v>2800.88</v>
      </c>
      <c r="D2458" s="11"/>
      <c r="E2458" s="11"/>
      <c r="F2458" s="11"/>
    </row>
    <row r="2459" ht="15.75" customHeight="1">
      <c r="A2459" s="13">
        <v>3481805.0</v>
      </c>
      <c r="B2459" s="13" t="s">
        <v>4902</v>
      </c>
      <c r="C2459" s="12">
        <v>2114.41</v>
      </c>
      <c r="D2459" s="11"/>
      <c r="E2459" s="11"/>
      <c r="F2459" s="11"/>
    </row>
    <row r="2460" ht="15.75" customHeight="1">
      <c r="A2460" s="13">
        <v>3481802.0</v>
      </c>
      <c r="B2460" s="13" t="s">
        <v>4903</v>
      </c>
      <c r="C2460" s="12">
        <v>1131.19</v>
      </c>
      <c r="D2460" s="11"/>
      <c r="E2460" s="11"/>
      <c r="F2460" s="11"/>
    </row>
    <row r="2461" ht="15.75" customHeight="1">
      <c r="A2461" s="13">
        <v>3481807.0</v>
      </c>
      <c r="B2461" s="13" t="s">
        <v>4904</v>
      </c>
      <c r="C2461" s="12">
        <v>2642.94</v>
      </c>
      <c r="D2461" s="11"/>
      <c r="E2461" s="11"/>
      <c r="F2461" s="11"/>
    </row>
    <row r="2462" ht="15.75" customHeight="1">
      <c r="A2462" s="13">
        <v>3481809.0</v>
      </c>
      <c r="B2462" s="13" t="s">
        <v>4905</v>
      </c>
      <c r="C2462" s="12">
        <v>749.02</v>
      </c>
      <c r="D2462" s="11"/>
      <c r="E2462" s="11"/>
      <c r="F2462" s="11"/>
    </row>
    <row r="2463" ht="15.75" customHeight="1">
      <c r="A2463" s="13">
        <v>3481808.0</v>
      </c>
      <c r="B2463" s="13" t="s">
        <v>4906</v>
      </c>
      <c r="C2463" s="12">
        <v>419.07</v>
      </c>
      <c r="D2463" s="11"/>
      <c r="E2463" s="11"/>
      <c r="F2463" s="11"/>
    </row>
    <row r="2464" ht="15.75" customHeight="1">
      <c r="A2464" s="13">
        <v>3481806.0</v>
      </c>
      <c r="B2464" s="13" t="s">
        <v>4907</v>
      </c>
      <c r="C2464" s="12">
        <v>2642.94</v>
      </c>
      <c r="D2464" s="11"/>
      <c r="E2464" s="11"/>
      <c r="F2464" s="11"/>
    </row>
    <row r="2465" ht="15.75" customHeight="1">
      <c r="A2465" s="13">
        <v>3481811.0</v>
      </c>
      <c r="B2465" s="13" t="s">
        <v>4908</v>
      </c>
      <c r="C2465" s="12">
        <v>1407.25</v>
      </c>
      <c r="D2465" s="11"/>
      <c r="E2465" s="11"/>
      <c r="F2465" s="11"/>
    </row>
    <row r="2466" ht="15.75" customHeight="1">
      <c r="A2466" s="13">
        <v>3481810.0</v>
      </c>
      <c r="B2466" s="13" t="s">
        <v>4909</v>
      </c>
      <c r="C2466" s="12">
        <v>2468.2</v>
      </c>
      <c r="D2466" s="11"/>
      <c r="E2466" s="11"/>
      <c r="F2466" s="11"/>
    </row>
    <row r="2467" ht="15.75" customHeight="1">
      <c r="A2467" s="13">
        <v>3618112.0</v>
      </c>
      <c r="B2467" s="13" t="s">
        <v>4910</v>
      </c>
      <c r="C2467" s="12">
        <v>25155.85</v>
      </c>
      <c r="D2467" s="11"/>
      <c r="E2467" s="11"/>
      <c r="F2467" s="11"/>
    </row>
    <row r="2468" ht="15.75" customHeight="1">
      <c r="A2468" s="13">
        <v>3618106.0</v>
      </c>
      <c r="B2468" s="13" t="s">
        <v>4911</v>
      </c>
      <c r="C2468" s="12">
        <v>13480.65</v>
      </c>
      <c r="D2468" s="11"/>
      <c r="E2468" s="11"/>
      <c r="F2468" s="11"/>
    </row>
    <row r="2469" ht="15.75" customHeight="1">
      <c r="A2469" s="13">
        <v>3619212.0</v>
      </c>
      <c r="B2469" s="13" t="s">
        <v>4912</v>
      </c>
      <c r="C2469" s="12">
        <v>2888.71</v>
      </c>
      <c r="D2469" s="11"/>
      <c r="E2469" s="11"/>
      <c r="F2469" s="11"/>
    </row>
    <row r="2470" ht="15.75" customHeight="1">
      <c r="A2470" s="13">
        <v>3619812.0</v>
      </c>
      <c r="B2470" s="13" t="s">
        <v>4913</v>
      </c>
      <c r="C2470" s="12">
        <v>12517.75</v>
      </c>
      <c r="D2470" s="11"/>
      <c r="E2470" s="11"/>
      <c r="F2470" s="11"/>
    </row>
    <row r="2471" ht="15.75" customHeight="1">
      <c r="A2471" s="13">
        <v>3619814.0</v>
      </c>
      <c r="B2471" s="13" t="s">
        <v>4914</v>
      </c>
      <c r="C2471" s="12">
        <v>21906.05</v>
      </c>
      <c r="D2471" s="11"/>
      <c r="E2471" s="11"/>
      <c r="F2471" s="11"/>
    </row>
    <row r="2472" ht="15.75" customHeight="1">
      <c r="A2472" s="13">
        <v>3619813.0</v>
      </c>
      <c r="B2472" s="13" t="s">
        <v>4915</v>
      </c>
      <c r="C2472" s="12">
        <v>30692.55</v>
      </c>
      <c r="D2472" s="11"/>
      <c r="E2472" s="11"/>
      <c r="F2472" s="11"/>
    </row>
    <row r="2473" ht="15.75" customHeight="1">
      <c r="A2473" s="13">
        <v>3619150.0</v>
      </c>
      <c r="B2473" s="13" t="s">
        <v>4916</v>
      </c>
      <c r="C2473" s="12">
        <v>51756.06</v>
      </c>
      <c r="D2473" s="11"/>
      <c r="E2473" s="11"/>
      <c r="F2473" s="11"/>
    </row>
    <row r="2474" ht="15.75" customHeight="1">
      <c r="A2474" s="13">
        <v>3613012.0</v>
      </c>
      <c r="B2474" s="13" t="s">
        <v>4917</v>
      </c>
      <c r="C2474" s="12">
        <v>7883.77</v>
      </c>
      <c r="D2474" s="11"/>
      <c r="E2474" s="11"/>
      <c r="F2474" s="11"/>
    </row>
    <row r="2475" ht="15.75" customHeight="1">
      <c r="A2475" s="13">
        <v>3613024.0</v>
      </c>
      <c r="B2475" s="13" t="s">
        <v>4918</v>
      </c>
      <c r="C2475" s="12">
        <v>14925.0</v>
      </c>
      <c r="D2475" s="11"/>
      <c r="E2475" s="11"/>
      <c r="F2475" s="11"/>
    </row>
    <row r="2476" ht="15.75" customHeight="1">
      <c r="A2476" s="13">
        <v>3619312.0</v>
      </c>
      <c r="B2476" s="13" t="s">
        <v>4919</v>
      </c>
      <c r="C2476" s="12">
        <v>4092.34</v>
      </c>
      <c r="D2476" s="11"/>
      <c r="E2476" s="11"/>
      <c r="F2476" s="11"/>
    </row>
    <row r="2477" ht="15.75" customHeight="1">
      <c r="A2477" s="13">
        <v>3619324.0</v>
      </c>
      <c r="B2477" s="13" t="s">
        <v>4920</v>
      </c>
      <c r="C2477" s="12">
        <v>9388.31</v>
      </c>
      <c r="D2477" s="11"/>
      <c r="E2477" s="11"/>
      <c r="F2477" s="11"/>
    </row>
    <row r="2478" ht="15.75" customHeight="1">
      <c r="A2478" s="13">
        <v>3619336.0</v>
      </c>
      <c r="B2478" s="13" t="s">
        <v>4921</v>
      </c>
      <c r="C2478" s="12">
        <v>17572.99</v>
      </c>
      <c r="D2478" s="11"/>
      <c r="E2478" s="11"/>
      <c r="F2478" s="11"/>
    </row>
    <row r="2479" ht="15.75" customHeight="1">
      <c r="A2479" s="13">
        <v>3619612.0</v>
      </c>
      <c r="B2479" s="13" t="s">
        <v>4922</v>
      </c>
      <c r="C2479" s="12">
        <v>7342.14</v>
      </c>
      <c r="D2479" s="11"/>
      <c r="E2479" s="11"/>
      <c r="F2479" s="11"/>
    </row>
    <row r="2480" ht="15.75" customHeight="1">
      <c r="A2480" s="13">
        <v>3619624.0</v>
      </c>
      <c r="B2480" s="13" t="s">
        <v>4923</v>
      </c>
      <c r="C2480" s="12">
        <v>14443.55</v>
      </c>
      <c r="D2480" s="11"/>
      <c r="E2480" s="11"/>
      <c r="F2480" s="11"/>
    </row>
    <row r="2481" ht="15.75" customHeight="1">
      <c r="A2481" s="13">
        <v>3619636.0</v>
      </c>
      <c r="B2481" s="13" t="s">
        <v>4924</v>
      </c>
      <c r="C2481" s="12">
        <v>22146.78</v>
      </c>
      <c r="D2481" s="11"/>
      <c r="E2481" s="11"/>
      <c r="F2481" s="11"/>
    </row>
    <row r="2482" ht="15.75" customHeight="1">
      <c r="A2482" s="13">
        <v>3610412.0</v>
      </c>
      <c r="B2482" s="13" t="s">
        <v>4925</v>
      </c>
      <c r="C2482" s="12">
        <v>5020.05</v>
      </c>
      <c r="D2482" s="11"/>
      <c r="E2482" s="11"/>
      <c r="F2482" s="11"/>
    </row>
    <row r="2483" ht="15.75" customHeight="1">
      <c r="A2483" s="13">
        <v>3610424.0</v>
      </c>
      <c r="B2483" s="13" t="s">
        <v>4926</v>
      </c>
      <c r="C2483" s="12">
        <v>10040.08</v>
      </c>
      <c r="D2483" s="11"/>
      <c r="E2483" s="11"/>
      <c r="F2483" s="11"/>
    </row>
    <row r="2484" ht="15.75" customHeight="1">
      <c r="A2484" s="13">
        <v>3617140.0</v>
      </c>
      <c r="B2484" s="13" t="s">
        <v>4927</v>
      </c>
      <c r="C2484" s="12">
        <v>214.92</v>
      </c>
      <c r="D2484" s="11"/>
      <c r="E2484" s="11"/>
      <c r="F2484" s="11"/>
    </row>
    <row r="2485" ht="15.75" customHeight="1">
      <c r="A2485" s="13">
        <v>3617136.0</v>
      </c>
      <c r="B2485" s="13" t="s">
        <v>4928</v>
      </c>
      <c r="C2485" s="12">
        <v>10423.8</v>
      </c>
      <c r="D2485" s="11"/>
      <c r="E2485" s="11"/>
      <c r="F2485" s="11"/>
    </row>
    <row r="2486" ht="15.75" customHeight="1">
      <c r="A2486" s="13">
        <v>3617130.0</v>
      </c>
      <c r="B2486" s="13" t="s">
        <v>4929</v>
      </c>
      <c r="C2486" s="12">
        <v>20507.27</v>
      </c>
      <c r="D2486" s="11"/>
      <c r="E2486" s="11"/>
      <c r="F2486" s="11"/>
    </row>
    <row r="2487" ht="15.75" customHeight="1">
      <c r="A2487" s="13">
        <v>3617120.0</v>
      </c>
      <c r="B2487" s="13" t="s">
        <v>4930</v>
      </c>
      <c r="C2487" s="12">
        <v>2783.8</v>
      </c>
      <c r="D2487" s="11"/>
      <c r="E2487" s="11"/>
      <c r="F2487" s="11"/>
    </row>
    <row r="2488" ht="15.75" customHeight="1">
      <c r="A2488" s="13">
        <v>3617113.0</v>
      </c>
      <c r="B2488" s="13" t="s">
        <v>4931</v>
      </c>
      <c r="C2488" s="12">
        <v>4266.66</v>
      </c>
      <c r="D2488" s="11"/>
      <c r="E2488" s="11"/>
      <c r="F2488" s="11"/>
    </row>
    <row r="2489" ht="15.75" customHeight="1">
      <c r="A2489" s="13">
        <v>3617412.0</v>
      </c>
      <c r="B2489" s="13" t="s">
        <v>4932</v>
      </c>
      <c r="C2489" s="12">
        <v>6896.86</v>
      </c>
      <c r="D2489" s="11"/>
      <c r="E2489" s="11"/>
      <c r="F2489" s="11"/>
    </row>
    <row r="2490" ht="15.75" customHeight="1">
      <c r="A2490" s="13">
        <v>3617100.0</v>
      </c>
      <c r="B2490" s="13" t="s">
        <v>4933</v>
      </c>
      <c r="C2490" s="12">
        <v>92.07</v>
      </c>
      <c r="D2490" s="11"/>
      <c r="E2490" s="11"/>
      <c r="F2490" s="11"/>
    </row>
    <row r="2491" ht="15.75" customHeight="1">
      <c r="A2491" s="13">
        <v>3617218.0</v>
      </c>
      <c r="B2491" s="13" t="s">
        <v>4934</v>
      </c>
      <c r="C2491" s="12">
        <v>9032.26</v>
      </c>
      <c r="D2491" s="11"/>
      <c r="E2491" s="11"/>
      <c r="F2491" s="11"/>
    </row>
    <row r="2492" ht="15.75" customHeight="1">
      <c r="A2492" s="13">
        <v>3617224.0</v>
      </c>
      <c r="B2492" s="13" t="s">
        <v>4935</v>
      </c>
      <c r="C2492" s="12">
        <v>14799.16</v>
      </c>
      <c r="D2492" s="11"/>
      <c r="E2492" s="11"/>
      <c r="F2492" s="11"/>
    </row>
    <row r="2493" ht="15.75" customHeight="1">
      <c r="A2493" s="13">
        <v>3617212.0</v>
      </c>
      <c r="B2493" s="13" t="s">
        <v>4936</v>
      </c>
      <c r="C2493" s="12">
        <v>5612.13</v>
      </c>
      <c r="D2493" s="11"/>
      <c r="E2493" s="11"/>
      <c r="F2493" s="11"/>
    </row>
    <row r="2494" ht="15.75" customHeight="1">
      <c r="A2494" s="13">
        <v>3611700.0</v>
      </c>
      <c r="B2494" s="13" t="s">
        <v>4937</v>
      </c>
      <c r="C2494" s="12">
        <v>3659.75</v>
      </c>
      <c r="D2494" s="11"/>
      <c r="E2494" s="11"/>
      <c r="F2494" s="11"/>
    </row>
    <row r="2495" ht="15.75" customHeight="1">
      <c r="A2495" s="13">
        <v>3619512.0</v>
      </c>
      <c r="B2495" s="13" t="s">
        <v>4938</v>
      </c>
      <c r="C2495" s="12">
        <v>4571.98</v>
      </c>
      <c r="D2495" s="11"/>
      <c r="E2495" s="11"/>
      <c r="F2495" s="11"/>
    </row>
    <row r="2496" ht="15.75" customHeight="1">
      <c r="A2496" s="13">
        <v>3610134.0</v>
      </c>
      <c r="B2496" s="13" t="s">
        <v>4939</v>
      </c>
      <c r="C2496" s="12">
        <v>8275.59</v>
      </c>
      <c r="D2496" s="11"/>
      <c r="E2496" s="11"/>
      <c r="F2496" s="11"/>
    </row>
    <row r="2497" ht="15.75" customHeight="1">
      <c r="A2497" s="13">
        <v>3610120.0</v>
      </c>
      <c r="B2497" s="13" t="s">
        <v>4940</v>
      </c>
      <c r="C2497" s="12">
        <v>1861.41</v>
      </c>
      <c r="D2497" s="11"/>
      <c r="E2497" s="11"/>
      <c r="F2497" s="11"/>
    </row>
    <row r="2498" ht="15.75" customHeight="1">
      <c r="A2498" s="13">
        <v>3610173.0</v>
      </c>
      <c r="B2498" s="13" t="s">
        <v>4941</v>
      </c>
      <c r="C2498" s="12">
        <v>5526.09</v>
      </c>
      <c r="D2498" s="11"/>
      <c r="E2498" s="11"/>
      <c r="F2498" s="11"/>
    </row>
    <row r="2499" ht="15.75" customHeight="1">
      <c r="A2499" s="13">
        <v>3618900.0</v>
      </c>
      <c r="B2499" s="13" t="s">
        <v>4942</v>
      </c>
      <c r="C2499" s="12">
        <v>480.25</v>
      </c>
      <c r="D2499" s="11"/>
      <c r="E2499" s="11"/>
      <c r="F2499" s="11"/>
    </row>
    <row r="2500" ht="15.75" customHeight="1">
      <c r="A2500" s="13">
        <v>3619700.0</v>
      </c>
      <c r="B2500" s="13" t="s">
        <v>4943</v>
      </c>
      <c r="C2500" s="12">
        <v>1119.38</v>
      </c>
      <c r="D2500" s="11"/>
      <c r="E2500" s="11"/>
      <c r="F2500" s="11"/>
    </row>
    <row r="2501" ht="15.75" customHeight="1">
      <c r="A2501" s="13">
        <v>3619724.0</v>
      </c>
      <c r="B2501" s="13" t="s">
        <v>4944</v>
      </c>
      <c r="C2501" s="12">
        <v>1621.89</v>
      </c>
      <c r="D2501" s="11"/>
      <c r="E2501" s="11"/>
      <c r="F2501" s="11"/>
    </row>
    <row r="2502" ht="15.75" customHeight="1">
      <c r="A2502" s="13">
        <v>3618510.0</v>
      </c>
      <c r="B2502" s="13" t="s">
        <v>4945</v>
      </c>
      <c r="C2502" s="12">
        <v>2959.61</v>
      </c>
      <c r="D2502" s="11"/>
      <c r="E2502" s="11"/>
      <c r="F2502" s="11"/>
    </row>
    <row r="2503" ht="15.75" customHeight="1">
      <c r="A2503" s="13">
        <v>3602212.0</v>
      </c>
      <c r="B2503" s="13" t="s">
        <v>4946</v>
      </c>
      <c r="C2503" s="12">
        <v>4245.08</v>
      </c>
      <c r="D2503" s="11"/>
      <c r="E2503" s="11"/>
      <c r="F2503" s="11"/>
    </row>
    <row r="2504" ht="15.75" customHeight="1">
      <c r="A2504" s="13">
        <v>3481813.0</v>
      </c>
      <c r="B2504" s="13" t="s">
        <v>4947</v>
      </c>
      <c r="C2504" s="12">
        <v>2108.95</v>
      </c>
      <c r="D2504" s="11"/>
      <c r="E2504" s="11"/>
      <c r="F2504" s="11"/>
    </row>
    <row r="2505" ht="15.75" customHeight="1">
      <c r="A2505" s="13">
        <v>3481836.0</v>
      </c>
      <c r="B2505" s="13" t="s">
        <v>4948</v>
      </c>
      <c r="C2505" s="12">
        <v>4043.01</v>
      </c>
      <c r="D2505" s="11"/>
      <c r="E2505" s="11"/>
      <c r="F2505" s="11"/>
    </row>
    <row r="2506" ht="15.75" customHeight="1">
      <c r="A2506" s="13">
        <v>3481814.0</v>
      </c>
      <c r="B2506" s="13" t="s">
        <v>4949</v>
      </c>
      <c r="C2506" s="12">
        <v>5510.9</v>
      </c>
      <c r="D2506" s="11"/>
      <c r="E2506" s="11"/>
      <c r="F2506" s="11"/>
    </row>
    <row r="2507" ht="15.75" customHeight="1">
      <c r="A2507" s="13">
        <v>3481203.0</v>
      </c>
      <c r="B2507" s="13" t="s">
        <v>4950</v>
      </c>
      <c r="C2507" s="12">
        <v>139.85</v>
      </c>
      <c r="D2507" s="11"/>
      <c r="E2507" s="11"/>
      <c r="F2507" s="11"/>
    </row>
    <row r="2508" ht="15.75" customHeight="1">
      <c r="A2508" s="13">
        <v>3481202.0</v>
      </c>
      <c r="B2508" s="13" t="s">
        <v>4951</v>
      </c>
      <c r="C2508" s="12">
        <v>895.34</v>
      </c>
      <c r="D2508" s="11"/>
      <c r="E2508" s="11"/>
      <c r="F2508" s="11"/>
    </row>
    <row r="2509" ht="15.75" customHeight="1">
      <c r="A2509" s="13">
        <v>3616212.0</v>
      </c>
      <c r="B2509" s="13" t="s">
        <v>4952</v>
      </c>
      <c r="C2509" s="12">
        <v>1975.5</v>
      </c>
      <c r="D2509" s="11"/>
      <c r="E2509" s="11"/>
      <c r="F2509" s="11"/>
    </row>
    <row r="2510" ht="15.75" customHeight="1">
      <c r="A2510" s="13">
        <v>3617112.0</v>
      </c>
      <c r="B2510" s="13" t="s">
        <v>4953</v>
      </c>
      <c r="C2510" s="12">
        <v>225.23</v>
      </c>
      <c r="D2510" s="11"/>
      <c r="E2510" s="11"/>
      <c r="F2510" s="11"/>
    </row>
    <row r="2511" ht="15.75" customHeight="1">
      <c r="A2511" s="13">
        <v>3617012.0</v>
      </c>
      <c r="B2511" s="13" t="s">
        <v>4954</v>
      </c>
      <c r="C2511" s="12">
        <v>483.24</v>
      </c>
      <c r="D2511" s="11"/>
      <c r="E2511" s="11"/>
      <c r="F2511" s="11"/>
    </row>
    <row r="2512" ht="15.75" customHeight="1">
      <c r="A2512" s="13">
        <v>3616112.0</v>
      </c>
      <c r="B2512" s="13" t="s">
        <v>4955</v>
      </c>
      <c r="C2512" s="12">
        <v>1697.42</v>
      </c>
      <c r="D2512" s="11"/>
      <c r="E2512" s="11"/>
      <c r="F2512" s="11"/>
    </row>
    <row r="2513" ht="15.75" customHeight="1">
      <c r="A2513" s="13">
        <v>3615504.0</v>
      </c>
      <c r="B2513" s="13" t="s">
        <v>4956</v>
      </c>
      <c r="C2513" s="12">
        <v>3625.01</v>
      </c>
      <c r="D2513" s="11"/>
      <c r="E2513" s="11"/>
      <c r="F2513" s="11"/>
    </row>
    <row r="2514" ht="15.75" customHeight="1">
      <c r="A2514" s="13">
        <v>3616124.0</v>
      </c>
      <c r="B2514" s="13" t="s">
        <v>4957</v>
      </c>
      <c r="C2514" s="12">
        <v>3385.67</v>
      </c>
      <c r="D2514" s="11"/>
      <c r="E2514" s="11"/>
      <c r="F2514" s="11"/>
    </row>
    <row r="2515" ht="15.75" customHeight="1">
      <c r="A2515" s="13">
        <v>3615503.0</v>
      </c>
      <c r="B2515" s="13" t="s">
        <v>4958</v>
      </c>
      <c r="C2515" s="12">
        <v>2805.69</v>
      </c>
      <c r="D2515" s="11"/>
      <c r="E2515" s="11"/>
      <c r="F2515" s="11"/>
    </row>
    <row r="2516" ht="15.75" customHeight="1">
      <c r="A2516" s="13">
        <v>3615502.0</v>
      </c>
      <c r="B2516" s="13" t="s">
        <v>4959</v>
      </c>
      <c r="C2516" s="12">
        <v>2805.69</v>
      </c>
      <c r="D2516" s="11"/>
      <c r="E2516" s="11"/>
      <c r="F2516" s="11"/>
    </row>
    <row r="2517" ht="15.75" customHeight="1">
      <c r="A2517" s="13">
        <v>3615501.0</v>
      </c>
      <c r="B2517" s="13" t="s">
        <v>4960</v>
      </c>
      <c r="C2517" s="12">
        <v>2666.45</v>
      </c>
      <c r="D2517" s="11"/>
      <c r="E2517" s="11"/>
      <c r="F2517" s="11"/>
    </row>
    <row r="2518" ht="15.75" customHeight="1">
      <c r="A2518" s="13">
        <v>3616012.0</v>
      </c>
      <c r="B2518" s="13" t="s">
        <v>4961</v>
      </c>
      <c r="C2518" s="12">
        <v>709.71</v>
      </c>
      <c r="D2518" s="11"/>
      <c r="E2518" s="11"/>
      <c r="F2518" s="11"/>
    </row>
    <row r="2519" ht="15.75" customHeight="1">
      <c r="A2519" s="13">
        <v>3616006.0</v>
      </c>
      <c r="B2519" s="13" t="s">
        <v>4962</v>
      </c>
      <c r="C2519" s="12">
        <v>523.63</v>
      </c>
      <c r="D2519" s="11"/>
      <c r="E2519" s="11"/>
      <c r="F2519" s="11"/>
    </row>
    <row r="2520" ht="15.75" customHeight="1">
      <c r="A2520" s="13">
        <v>3612410.0</v>
      </c>
      <c r="B2520" s="13" t="s">
        <v>4963</v>
      </c>
      <c r="C2520" s="12">
        <v>15825.67</v>
      </c>
      <c r="D2520" s="11"/>
      <c r="E2520" s="11"/>
      <c r="F2520" s="11"/>
    </row>
    <row r="2521" ht="15.75" customHeight="1">
      <c r="A2521" s="13">
        <v>3615813.0</v>
      </c>
      <c r="B2521" s="13" t="s">
        <v>4964</v>
      </c>
      <c r="C2521" s="12">
        <v>899.87</v>
      </c>
      <c r="D2521" s="11"/>
      <c r="E2521" s="11"/>
      <c r="F2521" s="11"/>
    </row>
    <row r="2522" ht="15.75" customHeight="1">
      <c r="A2522" s="13">
        <v>3610724.0</v>
      </c>
      <c r="B2522" s="13" t="s">
        <v>4965</v>
      </c>
      <c r="C2522" s="12">
        <v>3139.54</v>
      </c>
      <c r="D2522" s="11"/>
      <c r="E2522" s="11"/>
      <c r="F2522" s="11"/>
    </row>
    <row r="2523" ht="15.75" customHeight="1">
      <c r="A2523" s="13">
        <v>3610706.0</v>
      </c>
      <c r="B2523" s="13" t="s">
        <v>4966</v>
      </c>
      <c r="C2523" s="12">
        <v>1520.31</v>
      </c>
      <c r="D2523" s="11"/>
      <c r="E2523" s="11"/>
      <c r="F2523" s="11"/>
    </row>
    <row r="2524" ht="15.75" customHeight="1">
      <c r="A2524" s="13">
        <v>3610760.0</v>
      </c>
      <c r="B2524" s="13" t="s">
        <v>4967</v>
      </c>
      <c r="C2524" s="12">
        <v>2026.74</v>
      </c>
      <c r="D2524" s="11"/>
      <c r="E2524" s="11"/>
      <c r="F2524" s="11"/>
    </row>
    <row r="2525" ht="15.75" customHeight="1">
      <c r="A2525" s="13">
        <v>3610291.0</v>
      </c>
      <c r="B2525" s="13" t="s">
        <v>4968</v>
      </c>
      <c r="C2525" s="12">
        <v>719.81</v>
      </c>
      <c r="D2525" s="11"/>
      <c r="E2525" s="11"/>
      <c r="F2525" s="11"/>
    </row>
    <row r="2526" ht="15.75" customHeight="1">
      <c r="A2526" s="13">
        <v>3610290.0</v>
      </c>
      <c r="B2526" s="13" t="s">
        <v>4969</v>
      </c>
      <c r="C2526" s="12">
        <v>426.86</v>
      </c>
      <c r="D2526" s="11"/>
      <c r="E2526" s="11"/>
      <c r="F2526" s="11"/>
    </row>
    <row r="2527" ht="15.75" customHeight="1">
      <c r="A2527" s="13">
        <v>3610292.0</v>
      </c>
      <c r="B2527" s="13" t="s">
        <v>4970</v>
      </c>
      <c r="C2527" s="12">
        <v>1214.42</v>
      </c>
      <c r="D2527" s="11"/>
      <c r="E2527" s="11"/>
      <c r="F2527" s="11"/>
    </row>
    <row r="2528" ht="15.75" customHeight="1">
      <c r="A2528" s="13">
        <v>3612300.0</v>
      </c>
      <c r="B2528" s="13" t="s">
        <v>4971</v>
      </c>
      <c r="C2528" s="12">
        <v>347.35</v>
      </c>
      <c r="D2528" s="11"/>
      <c r="E2528" s="11"/>
      <c r="F2528" s="11"/>
    </row>
    <row r="2529" ht="15.75" customHeight="1">
      <c r="A2529" s="9" t="s">
        <v>4972</v>
      </c>
      <c r="C2529" s="12"/>
      <c r="D2529" s="11"/>
      <c r="E2529" s="11"/>
      <c r="F2529" s="11"/>
    </row>
    <row r="2530" ht="15.75" customHeight="1">
      <c r="A2530" s="13">
        <v>3021010.0</v>
      </c>
      <c r="B2530" s="13" t="s">
        <v>4973</v>
      </c>
      <c r="C2530" s="12">
        <v>13480.65</v>
      </c>
      <c r="D2530" s="11"/>
      <c r="E2530" s="11"/>
      <c r="F2530" s="11"/>
    </row>
    <row r="2531" ht="15.75" customHeight="1">
      <c r="A2531" s="13">
        <v>3021018.0</v>
      </c>
      <c r="B2531" s="13" t="s">
        <v>4974</v>
      </c>
      <c r="C2531" s="12">
        <v>13901.92</v>
      </c>
      <c r="D2531" s="11"/>
      <c r="E2531" s="11"/>
      <c r="F2531" s="11"/>
    </row>
    <row r="2532" ht="15.75" customHeight="1">
      <c r="A2532" s="13">
        <v>3021024.0</v>
      </c>
      <c r="B2532" s="13" t="s">
        <v>4975</v>
      </c>
      <c r="C2532" s="12">
        <v>25998.39</v>
      </c>
      <c r="D2532" s="11"/>
      <c r="E2532" s="11"/>
      <c r="F2532" s="11"/>
    </row>
    <row r="2533" ht="15.75" customHeight="1">
      <c r="A2533" s="13">
        <v>3025116.0</v>
      </c>
      <c r="B2533" s="13" t="s">
        <v>4976</v>
      </c>
      <c r="C2533" s="12">
        <v>2620.75</v>
      </c>
      <c r="D2533" s="11"/>
      <c r="E2533" s="11"/>
      <c r="F2533" s="11"/>
    </row>
    <row r="2534" ht="15.75" customHeight="1">
      <c r="A2534" s="13">
        <v>3025108.0</v>
      </c>
      <c r="B2534" s="13" t="s">
        <v>4977</v>
      </c>
      <c r="C2534" s="12">
        <v>854.7</v>
      </c>
      <c r="D2534" s="11"/>
      <c r="E2534" s="11"/>
      <c r="F2534" s="11"/>
    </row>
    <row r="2535" ht="15.75" customHeight="1">
      <c r="A2535" s="13">
        <v>3023012.0</v>
      </c>
      <c r="B2535" s="13" t="s">
        <v>4978</v>
      </c>
      <c r="C2535" s="12">
        <v>815.64</v>
      </c>
      <c r="D2535" s="11"/>
      <c r="E2535" s="11"/>
      <c r="F2535" s="11"/>
    </row>
    <row r="2536" ht="15.75" customHeight="1">
      <c r="A2536" s="13">
        <v>3023010.0</v>
      </c>
      <c r="B2536" s="13" t="s">
        <v>4979</v>
      </c>
      <c r="C2536" s="12">
        <v>1948.53</v>
      </c>
      <c r="D2536" s="11"/>
      <c r="E2536" s="11"/>
      <c r="F2536" s="11"/>
    </row>
    <row r="2537" ht="15.75" customHeight="1">
      <c r="A2537" s="13">
        <v>3021108.0</v>
      </c>
      <c r="B2537" s="13" t="s">
        <v>4980</v>
      </c>
      <c r="C2537" s="12">
        <v>368.71</v>
      </c>
      <c r="D2537" s="11"/>
      <c r="E2537" s="11"/>
      <c r="F2537" s="11"/>
    </row>
    <row r="2538" ht="15.75" customHeight="1">
      <c r="A2538" s="13">
        <v>3021212.0</v>
      </c>
      <c r="B2538" s="13" t="s">
        <v>4981</v>
      </c>
      <c r="C2538" s="12">
        <v>968.8</v>
      </c>
      <c r="D2538" s="11"/>
      <c r="E2538" s="11"/>
      <c r="F2538" s="11"/>
    </row>
    <row r="2539" ht="15.75" customHeight="1">
      <c r="A2539" s="13">
        <v>3021236.0</v>
      </c>
      <c r="B2539" s="13" t="s">
        <v>4982</v>
      </c>
      <c r="C2539" s="12">
        <v>6565.58</v>
      </c>
      <c r="D2539" s="11"/>
      <c r="E2539" s="11"/>
      <c r="F2539" s="11"/>
    </row>
    <row r="2540" ht="15.75" customHeight="1">
      <c r="A2540" s="13">
        <v>3021208.0</v>
      </c>
      <c r="B2540" s="13" t="s">
        <v>4983</v>
      </c>
      <c r="C2540" s="12">
        <v>84.65</v>
      </c>
      <c r="D2540" s="11"/>
      <c r="E2540" s="11"/>
      <c r="F2540" s="11"/>
    </row>
    <row r="2541" ht="15.75" customHeight="1">
      <c r="A2541" s="13">
        <v>3025012.0</v>
      </c>
      <c r="B2541" s="13" t="s">
        <v>4984</v>
      </c>
      <c r="C2541" s="12">
        <v>4718.23</v>
      </c>
      <c r="D2541" s="11"/>
      <c r="E2541" s="11"/>
      <c r="F2541" s="11"/>
    </row>
    <row r="2542" ht="15.75" customHeight="1">
      <c r="A2542" s="13">
        <v>3025024.0</v>
      </c>
      <c r="B2542" s="13" t="s">
        <v>4985</v>
      </c>
      <c r="C2542" s="12">
        <v>8906.86</v>
      </c>
      <c r="D2542" s="11"/>
      <c r="E2542" s="11"/>
      <c r="F2542" s="11"/>
    </row>
    <row r="2543" ht="15.75" customHeight="1">
      <c r="A2543" s="13">
        <v>3969920.0</v>
      </c>
      <c r="B2543" s="13" t="s">
        <v>4986</v>
      </c>
      <c r="C2543" s="12">
        <v>1196.6</v>
      </c>
      <c r="D2543" s="11"/>
      <c r="E2543" s="11"/>
      <c r="F2543" s="11"/>
    </row>
    <row r="2544" ht="15.75" customHeight="1">
      <c r="A2544" s="13">
        <v>3969918.0</v>
      </c>
      <c r="B2544" s="13" t="s">
        <v>4987</v>
      </c>
      <c r="C2544" s="12">
        <v>425.32</v>
      </c>
      <c r="D2544" s="11"/>
      <c r="E2544" s="11"/>
      <c r="F2544" s="11"/>
    </row>
    <row r="2545" ht="15.75" customHeight="1">
      <c r="A2545" s="13">
        <v>3020508.0</v>
      </c>
      <c r="B2545" s="13" t="s">
        <v>4988</v>
      </c>
      <c r="C2545" s="12">
        <v>2105.46</v>
      </c>
      <c r="D2545" s="11"/>
      <c r="E2545" s="11"/>
      <c r="F2545" s="11"/>
    </row>
    <row r="2546" ht="15.75" customHeight="1">
      <c r="A2546" s="13">
        <v>3020512.0</v>
      </c>
      <c r="B2546" s="13" t="s">
        <v>4989</v>
      </c>
      <c r="C2546" s="12">
        <v>2514.18</v>
      </c>
      <c r="D2546" s="11"/>
      <c r="E2546" s="11"/>
      <c r="F2546" s="11"/>
    </row>
    <row r="2547" ht="15.75" customHeight="1">
      <c r="A2547" s="13">
        <v>3020528.0</v>
      </c>
      <c r="B2547" s="13" t="s">
        <v>4990</v>
      </c>
      <c r="C2547" s="12">
        <v>4908.87</v>
      </c>
      <c r="D2547" s="11"/>
      <c r="E2547" s="11"/>
      <c r="F2547" s="11"/>
    </row>
    <row r="2548" ht="15.75" customHeight="1">
      <c r="A2548" s="13">
        <v>3020548.0</v>
      </c>
      <c r="B2548" s="13" t="s">
        <v>4991</v>
      </c>
      <c r="C2548" s="12">
        <v>8419.53</v>
      </c>
      <c r="D2548" s="11"/>
      <c r="E2548" s="11"/>
      <c r="F2548" s="11"/>
    </row>
    <row r="2549" ht="15.75" customHeight="1">
      <c r="A2549" s="13">
        <v>3978080.0</v>
      </c>
      <c r="B2549" s="13" t="s">
        <v>4992</v>
      </c>
      <c r="C2549" s="12">
        <v>4533.19</v>
      </c>
      <c r="D2549" s="11"/>
      <c r="E2549" s="11"/>
      <c r="F2549" s="11"/>
    </row>
    <row r="2550" ht="15.75" customHeight="1">
      <c r="A2550" s="13">
        <v>3141200.0</v>
      </c>
      <c r="B2550" s="13" t="s">
        <v>4993</v>
      </c>
      <c r="C2550" s="12">
        <v>5.62</v>
      </c>
      <c r="D2550" s="11"/>
      <c r="E2550" s="11"/>
      <c r="F2550" s="11"/>
    </row>
    <row r="2551" ht="15.75" customHeight="1">
      <c r="A2551" s="13">
        <v>3141206.0</v>
      </c>
      <c r="B2551" s="13" t="s">
        <v>4994</v>
      </c>
      <c r="C2551" s="12">
        <v>1151.52</v>
      </c>
      <c r="D2551" s="11"/>
      <c r="E2551" s="11"/>
      <c r="F2551" s="11"/>
    </row>
    <row r="2552" ht="15.75" customHeight="1">
      <c r="A2552" s="13">
        <v>3141201.0</v>
      </c>
      <c r="B2552" s="13" t="s">
        <v>4995</v>
      </c>
      <c r="C2552" s="12">
        <v>1151.48</v>
      </c>
      <c r="D2552" s="11"/>
      <c r="E2552" s="11"/>
      <c r="F2552" s="11"/>
    </row>
    <row r="2553" ht="15.75" customHeight="1">
      <c r="A2553" s="13">
        <v>3141210.0</v>
      </c>
      <c r="B2553" s="13" t="s">
        <v>4996</v>
      </c>
      <c r="C2553" s="12">
        <v>1645.03</v>
      </c>
      <c r="D2553" s="11"/>
      <c r="E2553" s="11"/>
      <c r="F2553" s="11"/>
    </row>
    <row r="2554" ht="15.75" customHeight="1">
      <c r="A2554" s="13">
        <v>3141205.0</v>
      </c>
      <c r="B2554" s="13" t="s">
        <v>4997</v>
      </c>
      <c r="C2554" s="12">
        <v>1151.52</v>
      </c>
      <c r="D2554" s="11"/>
      <c r="E2554" s="11"/>
      <c r="F2554" s="11"/>
    </row>
    <row r="2555" ht="15.75" customHeight="1">
      <c r="A2555" s="13">
        <v>3141204.0</v>
      </c>
      <c r="B2555" s="13" t="s">
        <v>4998</v>
      </c>
      <c r="C2555" s="12">
        <v>1151.52</v>
      </c>
      <c r="D2555" s="11"/>
      <c r="E2555" s="11"/>
      <c r="F2555" s="11"/>
    </row>
    <row r="2556" ht="15.75" customHeight="1">
      <c r="A2556" s="13">
        <v>3141067.0</v>
      </c>
      <c r="B2556" s="13" t="s">
        <v>4999</v>
      </c>
      <c r="C2556" s="12">
        <v>112.35</v>
      </c>
      <c r="D2556" s="11"/>
      <c r="E2556" s="11"/>
      <c r="F2556" s="11"/>
    </row>
    <row r="2557" ht="15.75" customHeight="1">
      <c r="A2557" s="13">
        <v>3141026.0</v>
      </c>
      <c r="B2557" s="13" t="s">
        <v>5000</v>
      </c>
      <c r="C2557" s="12">
        <v>112.35</v>
      </c>
      <c r="D2557" s="11"/>
      <c r="E2557" s="11"/>
      <c r="F2557" s="11"/>
    </row>
    <row r="2558" ht="15.75" customHeight="1">
      <c r="A2558" s="13">
        <v>3141029.0</v>
      </c>
      <c r="B2558" s="13" t="s">
        <v>5001</v>
      </c>
      <c r="C2558" s="12">
        <v>112.35</v>
      </c>
      <c r="D2558" s="11"/>
      <c r="E2558" s="11"/>
      <c r="F2558" s="11"/>
    </row>
    <row r="2559" ht="15.75" customHeight="1">
      <c r="A2559" s="13">
        <v>3141022.0</v>
      </c>
      <c r="B2559" s="13" t="s">
        <v>5002</v>
      </c>
      <c r="C2559" s="12">
        <v>112.35</v>
      </c>
      <c r="D2559" s="11"/>
      <c r="E2559" s="11"/>
      <c r="F2559" s="11"/>
    </row>
    <row r="2560" ht="15.75" customHeight="1">
      <c r="A2560" s="13">
        <v>3141036.0</v>
      </c>
      <c r="B2560" s="13" t="s">
        <v>5003</v>
      </c>
      <c r="C2560" s="12">
        <v>112.35</v>
      </c>
      <c r="D2560" s="11"/>
      <c r="E2560" s="11"/>
      <c r="F2560" s="11"/>
    </row>
    <row r="2561" ht="15.75" customHeight="1">
      <c r="A2561" s="13">
        <v>3141099.0</v>
      </c>
      <c r="B2561" s="13" t="s">
        <v>5004</v>
      </c>
      <c r="C2561" s="12">
        <v>112.35</v>
      </c>
      <c r="D2561" s="11"/>
      <c r="E2561" s="11"/>
      <c r="F2561" s="11"/>
    </row>
    <row r="2562" ht="15.75" customHeight="1">
      <c r="A2562" s="13">
        <v>3141038.0</v>
      </c>
      <c r="B2562" s="13" t="s">
        <v>5005</v>
      </c>
      <c r="C2562" s="12">
        <v>112.35</v>
      </c>
      <c r="D2562" s="11"/>
      <c r="E2562" s="11"/>
      <c r="F2562" s="11"/>
    </row>
    <row r="2563" ht="15.75" customHeight="1">
      <c r="A2563" s="13">
        <v>3141068.0</v>
      </c>
      <c r="B2563" s="13" t="s">
        <v>5006</v>
      </c>
      <c r="C2563" s="12">
        <v>112.35</v>
      </c>
      <c r="D2563" s="11"/>
      <c r="E2563" s="11"/>
      <c r="F2563" s="11"/>
    </row>
    <row r="2564" ht="15.75" customHeight="1">
      <c r="A2564" s="13">
        <v>3141063.0</v>
      </c>
      <c r="B2564" s="13" t="s">
        <v>5007</v>
      </c>
      <c r="C2564" s="12">
        <v>112.35</v>
      </c>
      <c r="D2564" s="11"/>
      <c r="E2564" s="11"/>
      <c r="F2564" s="11"/>
    </row>
    <row r="2565" ht="15.75" customHeight="1">
      <c r="A2565" s="13">
        <v>3141075.0</v>
      </c>
      <c r="B2565" s="13" t="s">
        <v>5008</v>
      </c>
      <c r="C2565" s="12">
        <v>112.35</v>
      </c>
      <c r="D2565" s="11"/>
      <c r="E2565" s="11"/>
      <c r="F2565" s="11"/>
    </row>
    <row r="2566" ht="15.75" customHeight="1">
      <c r="A2566" s="13">
        <v>3141076.0</v>
      </c>
      <c r="B2566" s="13" t="s">
        <v>5009</v>
      </c>
      <c r="C2566" s="12">
        <v>112.35</v>
      </c>
      <c r="D2566" s="11"/>
      <c r="E2566" s="11"/>
      <c r="F2566" s="11"/>
    </row>
    <row r="2567" ht="15.75" customHeight="1">
      <c r="A2567" s="13">
        <v>3141077.0</v>
      </c>
      <c r="B2567" s="13" t="s">
        <v>5010</v>
      </c>
      <c r="C2567" s="12">
        <v>112.35</v>
      </c>
      <c r="D2567" s="11"/>
      <c r="E2567" s="11"/>
      <c r="F2567" s="11"/>
    </row>
    <row r="2568" ht="15.75" customHeight="1">
      <c r="A2568" s="13">
        <v>3141078.0</v>
      </c>
      <c r="B2568" s="13" t="s">
        <v>5011</v>
      </c>
      <c r="C2568" s="12">
        <v>112.35</v>
      </c>
      <c r="D2568" s="11"/>
      <c r="E2568" s="11"/>
      <c r="F2568" s="11"/>
    </row>
    <row r="2569" ht="15.75" customHeight="1">
      <c r="A2569" s="13">
        <v>3141089.0</v>
      </c>
      <c r="B2569" s="13" t="s">
        <v>5012</v>
      </c>
      <c r="C2569" s="12">
        <v>112.35</v>
      </c>
      <c r="D2569" s="11"/>
      <c r="E2569" s="11"/>
      <c r="F2569" s="11"/>
    </row>
    <row r="2570" ht="15.75" customHeight="1">
      <c r="A2570" s="13">
        <v>3141083.0</v>
      </c>
      <c r="B2570" s="13" t="s">
        <v>5013</v>
      </c>
      <c r="C2570" s="12">
        <v>112.35</v>
      </c>
      <c r="D2570" s="11"/>
      <c r="E2570" s="11"/>
      <c r="F2570" s="11"/>
    </row>
    <row r="2571" ht="15.75" customHeight="1">
      <c r="A2571" s="13">
        <v>3141084.0</v>
      </c>
      <c r="B2571" s="13" t="s">
        <v>5014</v>
      </c>
      <c r="C2571" s="12">
        <v>112.35</v>
      </c>
      <c r="D2571" s="11"/>
      <c r="E2571" s="11"/>
      <c r="F2571" s="11"/>
    </row>
    <row r="2572" ht="15.75" customHeight="1">
      <c r="A2572" s="13">
        <v>3141023.0</v>
      </c>
      <c r="B2572" s="13" t="s">
        <v>5015</v>
      </c>
      <c r="C2572" s="12">
        <v>112.35</v>
      </c>
      <c r="D2572" s="11"/>
      <c r="E2572" s="11"/>
      <c r="F2572" s="11"/>
    </row>
    <row r="2573" ht="15.75" customHeight="1">
      <c r="A2573" s="13">
        <v>3141322.0</v>
      </c>
      <c r="B2573" s="13" t="s">
        <v>5016</v>
      </c>
      <c r="C2573" s="12">
        <v>478.8</v>
      </c>
      <c r="D2573" s="11"/>
      <c r="E2573" s="11"/>
      <c r="F2573" s="11"/>
    </row>
    <row r="2574" ht="15.75" customHeight="1">
      <c r="A2574" s="13">
        <v>3141321.0</v>
      </c>
      <c r="B2574" s="13" t="s">
        <v>5017</v>
      </c>
      <c r="C2574" s="12">
        <v>478.8</v>
      </c>
      <c r="D2574" s="11"/>
      <c r="E2574" s="11"/>
      <c r="F2574" s="11"/>
    </row>
    <row r="2575" ht="15.75" customHeight="1">
      <c r="A2575" s="13">
        <v>3141310.0</v>
      </c>
      <c r="B2575" s="13" t="s">
        <v>5018</v>
      </c>
      <c r="C2575" s="12">
        <v>478.8</v>
      </c>
      <c r="D2575" s="11"/>
      <c r="E2575" s="11"/>
      <c r="F2575" s="11"/>
    </row>
    <row r="2576" ht="15.75" customHeight="1">
      <c r="A2576" s="13">
        <v>3141332.0</v>
      </c>
      <c r="B2576" s="13" t="s">
        <v>5019</v>
      </c>
      <c r="C2576" s="12">
        <v>478.8</v>
      </c>
      <c r="D2576" s="11"/>
      <c r="E2576" s="11"/>
      <c r="F2576" s="11"/>
    </row>
    <row r="2577" ht="15.75" customHeight="1">
      <c r="A2577" s="13">
        <v>3141387.0</v>
      </c>
      <c r="B2577" s="13" t="s">
        <v>5020</v>
      </c>
      <c r="C2577" s="12">
        <v>478.8</v>
      </c>
      <c r="D2577" s="11"/>
      <c r="E2577" s="11"/>
      <c r="F2577" s="11"/>
    </row>
    <row r="2578" ht="15.75" customHeight="1">
      <c r="A2578" s="13">
        <v>3141323.0</v>
      </c>
      <c r="B2578" s="13" t="s">
        <v>5021</v>
      </c>
      <c r="C2578" s="12">
        <v>478.8</v>
      </c>
      <c r="D2578" s="11"/>
      <c r="E2578" s="11"/>
      <c r="F2578" s="11"/>
    </row>
    <row r="2579" ht="15.75" customHeight="1">
      <c r="A2579" s="13">
        <v>3141331.0</v>
      </c>
      <c r="B2579" s="13" t="s">
        <v>5022</v>
      </c>
      <c r="C2579" s="12">
        <v>478.8</v>
      </c>
      <c r="D2579" s="11"/>
      <c r="E2579" s="11"/>
      <c r="F2579" s="11"/>
    </row>
    <row r="2580" ht="15.75" customHeight="1">
      <c r="A2580" s="13">
        <v>3141334.0</v>
      </c>
      <c r="B2580" s="13" t="s">
        <v>5023</v>
      </c>
      <c r="C2580" s="12">
        <v>478.8</v>
      </c>
      <c r="D2580" s="11"/>
      <c r="E2580" s="11"/>
      <c r="F2580" s="11"/>
    </row>
    <row r="2581" ht="15.75" customHeight="1">
      <c r="A2581" s="13">
        <v>3141324.0</v>
      </c>
      <c r="B2581" s="13" t="s">
        <v>5024</v>
      </c>
      <c r="C2581" s="12">
        <v>478.8</v>
      </c>
      <c r="D2581" s="11"/>
      <c r="E2581" s="11"/>
      <c r="F2581" s="11"/>
    </row>
    <row r="2582" ht="15.75" customHeight="1">
      <c r="A2582" s="13">
        <v>3141363.0</v>
      </c>
      <c r="B2582" s="13" t="s">
        <v>5025</v>
      </c>
      <c r="C2582" s="12">
        <v>478.8</v>
      </c>
      <c r="D2582" s="11"/>
      <c r="E2582" s="11"/>
      <c r="F2582" s="11"/>
    </row>
    <row r="2583" ht="15.75" customHeight="1">
      <c r="A2583" s="13">
        <v>3141330.0</v>
      </c>
      <c r="B2583" s="13" t="s">
        <v>5026</v>
      </c>
      <c r="C2583" s="12">
        <v>478.8</v>
      </c>
      <c r="D2583" s="11"/>
      <c r="E2583" s="11"/>
      <c r="F2583" s="11"/>
    </row>
    <row r="2584" ht="15.75" customHeight="1">
      <c r="A2584" s="13">
        <v>3141328.0</v>
      </c>
      <c r="B2584" s="13" t="s">
        <v>5027</v>
      </c>
      <c r="C2584" s="12">
        <v>478.8</v>
      </c>
      <c r="D2584" s="11"/>
      <c r="E2584" s="11"/>
      <c r="F2584" s="11"/>
    </row>
    <row r="2585" ht="15.75" customHeight="1">
      <c r="A2585" s="13">
        <v>3141333.0</v>
      </c>
      <c r="B2585" s="13" t="s">
        <v>5028</v>
      </c>
      <c r="C2585" s="12">
        <v>478.8</v>
      </c>
      <c r="D2585" s="11"/>
      <c r="E2585" s="11"/>
      <c r="F2585" s="11"/>
    </row>
    <row r="2586" ht="15.75" customHeight="1">
      <c r="A2586" s="13">
        <v>3141375.0</v>
      </c>
      <c r="B2586" s="13" t="s">
        <v>5029</v>
      </c>
      <c r="C2586" s="12">
        <v>478.8</v>
      </c>
      <c r="D2586" s="11"/>
      <c r="E2586" s="11"/>
      <c r="F2586" s="11"/>
    </row>
    <row r="2587" ht="15.75" customHeight="1">
      <c r="A2587" s="13">
        <v>3141384.0</v>
      </c>
      <c r="B2587" s="13" t="s">
        <v>5030</v>
      </c>
      <c r="C2587" s="12">
        <v>478.8</v>
      </c>
      <c r="D2587" s="11"/>
      <c r="E2587" s="11"/>
      <c r="F2587" s="11"/>
    </row>
    <row r="2588" ht="15.75" customHeight="1">
      <c r="A2588" s="13">
        <v>3141327.0</v>
      </c>
      <c r="B2588" s="13" t="s">
        <v>5031</v>
      </c>
      <c r="C2588" s="12">
        <v>478.8</v>
      </c>
      <c r="D2588" s="11"/>
      <c r="E2588" s="11"/>
      <c r="F2588" s="11"/>
    </row>
    <row r="2589" ht="15.75" customHeight="1">
      <c r="A2589" s="13">
        <v>3141377.0</v>
      </c>
      <c r="B2589" s="13" t="s">
        <v>5032</v>
      </c>
      <c r="C2589" s="12">
        <v>478.8</v>
      </c>
      <c r="D2589" s="11"/>
      <c r="E2589" s="11"/>
      <c r="F2589" s="11"/>
    </row>
    <row r="2590" ht="15.75" customHeight="1">
      <c r="A2590" s="13">
        <v>3141337.0</v>
      </c>
      <c r="B2590" s="13" t="s">
        <v>5033</v>
      </c>
      <c r="C2590" s="12">
        <v>478.8</v>
      </c>
      <c r="D2590" s="11"/>
      <c r="E2590" s="11"/>
      <c r="F2590" s="11"/>
    </row>
    <row r="2591" ht="15.75" customHeight="1">
      <c r="A2591" s="13">
        <v>3141383.0</v>
      </c>
      <c r="B2591" s="13" t="s">
        <v>5034</v>
      </c>
      <c r="C2591" s="12">
        <v>478.8</v>
      </c>
      <c r="D2591" s="11"/>
      <c r="E2591" s="11"/>
      <c r="F2591" s="11"/>
    </row>
    <row r="2592" ht="15.75" customHeight="1">
      <c r="A2592" s="13">
        <v>3141335.0</v>
      </c>
      <c r="B2592" s="13" t="s">
        <v>5035</v>
      </c>
      <c r="C2592" s="12">
        <v>478.8</v>
      </c>
      <c r="D2592" s="11"/>
      <c r="E2592" s="11"/>
      <c r="F2592" s="11"/>
    </row>
    <row r="2593" ht="15.75" customHeight="1">
      <c r="A2593" s="13">
        <v>3978000.0</v>
      </c>
      <c r="B2593" s="13" t="s">
        <v>5036</v>
      </c>
      <c r="C2593" s="12">
        <v>87980.53</v>
      </c>
      <c r="D2593" s="11"/>
      <c r="E2593" s="11"/>
      <c r="F2593" s="11"/>
    </row>
    <row r="2594" ht="15.75" customHeight="1">
      <c r="A2594" s="13">
        <v>3978001.0</v>
      </c>
      <c r="B2594" s="13" t="s">
        <v>5037</v>
      </c>
      <c r="C2594" s="12">
        <v>7077.72</v>
      </c>
      <c r="D2594" s="11"/>
      <c r="E2594" s="11"/>
      <c r="F2594" s="11"/>
    </row>
    <row r="2595" ht="15.75" customHeight="1">
      <c r="A2595" s="13">
        <v>3521008.0</v>
      </c>
      <c r="B2595" s="13" t="s">
        <v>5038</v>
      </c>
      <c r="C2595" s="12">
        <v>319.06</v>
      </c>
      <c r="D2595" s="11"/>
      <c r="E2595" s="11"/>
      <c r="F2595" s="11"/>
    </row>
    <row r="2596" ht="15.75" customHeight="1">
      <c r="A2596" s="13">
        <v>3521006.0</v>
      </c>
      <c r="B2596" s="13" t="s">
        <v>5039</v>
      </c>
      <c r="C2596" s="12">
        <v>288.73</v>
      </c>
      <c r="D2596" s="11"/>
      <c r="E2596" s="11"/>
      <c r="F2596" s="11"/>
    </row>
    <row r="2597" ht="15.75" customHeight="1">
      <c r="A2597" s="13">
        <v>3978058.0</v>
      </c>
      <c r="B2597" s="13" t="s">
        <v>5040</v>
      </c>
      <c r="C2597" s="12">
        <v>2378.84</v>
      </c>
      <c r="D2597" s="11"/>
      <c r="E2597" s="11"/>
      <c r="F2597" s="11"/>
    </row>
    <row r="2598" ht="15.75" customHeight="1">
      <c r="A2598" s="13">
        <v>3078704.0</v>
      </c>
      <c r="B2598" s="13" t="s">
        <v>5041</v>
      </c>
      <c r="C2598" s="12">
        <v>1494.35</v>
      </c>
      <c r="D2598" s="11"/>
      <c r="E2598" s="11"/>
      <c r="F2598" s="11"/>
    </row>
    <row r="2599" ht="15.75" customHeight="1">
      <c r="A2599" s="13">
        <v>3078705.0</v>
      </c>
      <c r="B2599" s="13" t="s">
        <v>5042</v>
      </c>
      <c r="C2599" s="12">
        <v>2116.78</v>
      </c>
      <c r="D2599" s="11"/>
      <c r="E2599" s="11"/>
      <c r="F2599" s="11"/>
    </row>
    <row r="2600" ht="15.75" customHeight="1">
      <c r="A2600" s="13">
        <v>3078706.0</v>
      </c>
      <c r="B2600" s="13" t="s">
        <v>5043</v>
      </c>
      <c r="C2600" s="12">
        <v>2116.78</v>
      </c>
      <c r="D2600" s="11"/>
      <c r="E2600" s="11"/>
      <c r="F2600" s="11"/>
    </row>
    <row r="2601" ht="15.75" customHeight="1">
      <c r="A2601" s="13">
        <v>3078707.0</v>
      </c>
      <c r="B2601" s="13" t="s">
        <v>5044</v>
      </c>
      <c r="C2601" s="12">
        <v>2116.78</v>
      </c>
      <c r="D2601" s="11"/>
      <c r="E2601" s="11"/>
      <c r="F2601" s="11"/>
    </row>
    <row r="2602" ht="15.75" customHeight="1">
      <c r="A2602" s="13">
        <v>3078708.0</v>
      </c>
      <c r="B2602" s="13" t="s">
        <v>5045</v>
      </c>
      <c r="C2602" s="12">
        <v>2134.78</v>
      </c>
      <c r="D2602" s="11"/>
      <c r="E2602" s="11"/>
      <c r="F2602" s="11"/>
    </row>
    <row r="2603" ht="15.75" customHeight="1">
      <c r="A2603" s="13">
        <v>3078709.0</v>
      </c>
      <c r="B2603" s="13" t="s">
        <v>5046</v>
      </c>
      <c r="C2603" s="12">
        <v>1494.35</v>
      </c>
      <c r="D2603" s="11"/>
      <c r="E2603" s="11"/>
      <c r="F2603" s="11"/>
    </row>
    <row r="2604" ht="15.75" customHeight="1">
      <c r="A2604" s="13">
        <v>3078710.0</v>
      </c>
      <c r="B2604" s="13" t="s">
        <v>5047</v>
      </c>
      <c r="C2604" s="12">
        <v>2134.78</v>
      </c>
      <c r="D2604" s="11"/>
      <c r="E2604" s="11"/>
      <c r="F2604" s="11"/>
    </row>
    <row r="2605" ht="15.75" customHeight="1">
      <c r="A2605" s="13">
        <v>3078711.0</v>
      </c>
      <c r="B2605" s="13" t="s">
        <v>5048</v>
      </c>
      <c r="C2605" s="12">
        <v>1494.35</v>
      </c>
      <c r="D2605" s="11"/>
      <c r="E2605" s="11"/>
      <c r="F2605" s="11"/>
    </row>
    <row r="2606" ht="15.75" customHeight="1">
      <c r="A2606" s="13">
        <v>3078712.0</v>
      </c>
      <c r="B2606" s="13" t="s">
        <v>5049</v>
      </c>
      <c r="C2606" s="12">
        <v>1494.35</v>
      </c>
      <c r="D2606" s="11"/>
      <c r="E2606" s="11"/>
      <c r="F2606" s="11"/>
    </row>
    <row r="2607" ht="15.75" customHeight="1">
      <c r="A2607" s="13">
        <v>3078747.0</v>
      </c>
      <c r="B2607" s="13" t="s">
        <v>5050</v>
      </c>
      <c r="C2607" s="12">
        <v>1494.35</v>
      </c>
      <c r="D2607" s="11"/>
      <c r="E2607" s="11"/>
      <c r="F2607" s="11"/>
    </row>
    <row r="2608" ht="15.75" customHeight="1">
      <c r="A2608" s="13">
        <v>3078748.0</v>
      </c>
      <c r="B2608" s="13" t="s">
        <v>5051</v>
      </c>
      <c r="C2608" s="12">
        <v>2116.78</v>
      </c>
      <c r="D2608" s="11"/>
      <c r="E2608" s="11"/>
      <c r="F2608" s="11"/>
    </row>
    <row r="2609" ht="15.75" customHeight="1">
      <c r="A2609" s="13">
        <v>3078750.0</v>
      </c>
      <c r="B2609" s="13" t="s">
        <v>5052</v>
      </c>
      <c r="C2609" s="12">
        <v>1494.35</v>
      </c>
      <c r="D2609" s="11"/>
      <c r="E2609" s="11"/>
      <c r="F2609" s="11"/>
    </row>
    <row r="2610" ht="15.75" customHeight="1">
      <c r="A2610" s="13">
        <v>3078755.0</v>
      </c>
      <c r="B2610" s="13" t="s">
        <v>5053</v>
      </c>
      <c r="C2610" s="12">
        <v>1494.35</v>
      </c>
      <c r="D2610" s="11"/>
      <c r="E2610" s="11"/>
      <c r="F2610" s="11"/>
    </row>
    <row r="2611" ht="15.75" customHeight="1">
      <c r="A2611" s="13">
        <v>3078753.0</v>
      </c>
      <c r="B2611" s="13" t="s">
        <v>5054</v>
      </c>
      <c r="C2611" s="12">
        <v>1494.35</v>
      </c>
      <c r="D2611" s="11"/>
      <c r="E2611" s="11"/>
      <c r="F2611" s="11"/>
    </row>
    <row r="2612" ht="15.75" customHeight="1">
      <c r="A2612" s="13">
        <v>3078746.0</v>
      </c>
      <c r="B2612" s="13" t="s">
        <v>5055</v>
      </c>
      <c r="C2612" s="12">
        <v>2116.78</v>
      </c>
      <c r="D2612" s="11"/>
      <c r="E2612" s="11"/>
      <c r="F2612" s="11"/>
    </row>
    <row r="2613" ht="15.75" customHeight="1">
      <c r="A2613" s="13">
        <v>3078745.0</v>
      </c>
      <c r="B2613" s="13" t="s">
        <v>5056</v>
      </c>
      <c r="C2613" s="12">
        <v>1494.35</v>
      </c>
      <c r="D2613" s="11"/>
      <c r="E2613" s="11"/>
      <c r="F2613" s="11"/>
    </row>
    <row r="2614" ht="15.75" customHeight="1">
      <c r="A2614" s="13">
        <v>3078751.0</v>
      </c>
      <c r="B2614" s="13" t="s">
        <v>5057</v>
      </c>
      <c r="C2614" s="12">
        <v>2134.78</v>
      </c>
      <c r="D2614" s="11"/>
      <c r="E2614" s="11"/>
      <c r="F2614" s="11"/>
    </row>
    <row r="2615" ht="15.75" customHeight="1">
      <c r="A2615" s="13">
        <v>3078752.0</v>
      </c>
      <c r="B2615" s="13" t="s">
        <v>5058</v>
      </c>
      <c r="C2615" s="12">
        <v>1494.35</v>
      </c>
      <c r="D2615" s="11"/>
      <c r="E2615" s="11"/>
      <c r="F2615" s="11"/>
    </row>
    <row r="2616" ht="15.75" customHeight="1">
      <c r="A2616" s="13">
        <v>3078754.0</v>
      </c>
      <c r="B2616" s="13" t="s">
        <v>5059</v>
      </c>
      <c r="C2616" s="12">
        <v>1494.35</v>
      </c>
      <c r="D2616" s="11"/>
      <c r="E2616" s="11"/>
      <c r="F2616" s="11"/>
    </row>
    <row r="2617" ht="15.75" customHeight="1">
      <c r="A2617" s="13">
        <v>3078724.0</v>
      </c>
      <c r="B2617" s="13" t="s">
        <v>5060</v>
      </c>
      <c r="C2617" s="12">
        <v>1494.35</v>
      </c>
      <c r="D2617" s="11"/>
      <c r="E2617" s="11"/>
      <c r="F2617" s="11"/>
    </row>
    <row r="2618" ht="15.75" customHeight="1">
      <c r="A2618" s="13">
        <v>3078723.0</v>
      </c>
      <c r="B2618" s="13" t="s">
        <v>5061</v>
      </c>
      <c r="C2618" s="12">
        <v>1494.35</v>
      </c>
      <c r="D2618" s="11"/>
      <c r="E2618" s="11"/>
      <c r="F2618" s="11"/>
    </row>
    <row r="2619" ht="15.75" customHeight="1">
      <c r="A2619" s="13">
        <v>3078701.0</v>
      </c>
      <c r="B2619" s="13" t="s">
        <v>5062</v>
      </c>
      <c r="C2619" s="12">
        <v>2134.78</v>
      </c>
      <c r="D2619" s="11"/>
      <c r="E2619" s="11"/>
      <c r="F2619" s="11"/>
    </row>
    <row r="2620" ht="15.75" customHeight="1">
      <c r="A2620" s="13">
        <v>3078762.0</v>
      </c>
      <c r="B2620" s="13" t="s">
        <v>5063</v>
      </c>
      <c r="C2620" s="12">
        <v>3983.97</v>
      </c>
      <c r="D2620" s="11"/>
      <c r="E2620" s="11"/>
      <c r="F2620" s="11"/>
    </row>
    <row r="2621" ht="15.75" customHeight="1">
      <c r="A2621" s="13">
        <v>3078703.0</v>
      </c>
      <c r="B2621" s="13" t="s">
        <v>5064</v>
      </c>
      <c r="C2621" s="12">
        <v>2134.78</v>
      </c>
      <c r="D2621" s="11"/>
      <c r="E2621" s="11"/>
      <c r="F2621" s="11"/>
    </row>
    <row r="2622" ht="15.75" customHeight="1">
      <c r="A2622" s="13">
        <v>3078702.0</v>
      </c>
      <c r="B2622" s="13" t="s">
        <v>5065</v>
      </c>
      <c r="C2622" s="12">
        <v>2134.78</v>
      </c>
      <c r="D2622" s="11"/>
      <c r="E2622" s="11"/>
      <c r="F2622" s="11"/>
    </row>
    <row r="2623" ht="15.75" customHeight="1">
      <c r="A2623" s="13">
        <v>3078725.0</v>
      </c>
      <c r="B2623" s="13" t="s">
        <v>5066</v>
      </c>
      <c r="C2623" s="12">
        <v>3023.98</v>
      </c>
      <c r="D2623" s="11"/>
      <c r="E2623" s="11"/>
      <c r="F2623" s="11"/>
    </row>
    <row r="2624" ht="15.75" customHeight="1">
      <c r="A2624" s="13">
        <v>3078759.0</v>
      </c>
      <c r="B2624" s="13" t="s">
        <v>5067</v>
      </c>
      <c r="C2624" s="12">
        <v>1494.35</v>
      </c>
      <c r="D2624" s="11"/>
      <c r="E2624" s="11"/>
      <c r="F2624" s="11"/>
    </row>
    <row r="2625" ht="15.75" customHeight="1">
      <c r="A2625" s="13">
        <v>3078726.0</v>
      </c>
      <c r="B2625" s="13" t="s">
        <v>5068</v>
      </c>
      <c r="C2625" s="12">
        <v>2116.78</v>
      </c>
      <c r="D2625" s="11"/>
      <c r="E2625" s="11"/>
      <c r="F2625" s="11"/>
    </row>
    <row r="2626" ht="15.75" customHeight="1">
      <c r="A2626" s="13">
        <v>3078761.0</v>
      </c>
      <c r="B2626" s="13" t="s">
        <v>5069</v>
      </c>
      <c r="C2626" s="12">
        <v>2134.78</v>
      </c>
      <c r="D2626" s="11"/>
      <c r="E2626" s="11"/>
      <c r="F2626" s="11"/>
    </row>
    <row r="2627" ht="15.75" customHeight="1">
      <c r="A2627" s="13">
        <v>3078765.0</v>
      </c>
      <c r="B2627" s="13" t="s">
        <v>5070</v>
      </c>
      <c r="C2627" s="12">
        <v>3983.97</v>
      </c>
      <c r="D2627" s="11"/>
      <c r="E2627" s="11"/>
      <c r="F2627" s="11"/>
    </row>
    <row r="2628" ht="15.75" customHeight="1">
      <c r="A2628" s="13">
        <v>3078760.0</v>
      </c>
      <c r="B2628" s="13" t="s">
        <v>5071</v>
      </c>
      <c r="C2628" s="12">
        <v>2134.78</v>
      </c>
      <c r="D2628" s="11"/>
      <c r="E2628" s="11"/>
      <c r="F2628" s="11"/>
    </row>
    <row r="2629" ht="15.75" customHeight="1">
      <c r="A2629" s="13">
        <v>3078714.0</v>
      </c>
      <c r="B2629" s="13" t="s">
        <v>5072</v>
      </c>
      <c r="C2629" s="12">
        <v>2116.78</v>
      </c>
      <c r="D2629" s="11"/>
      <c r="E2629" s="11"/>
      <c r="F2629" s="11"/>
    </row>
    <row r="2630" ht="15.75" customHeight="1">
      <c r="A2630" s="13">
        <v>3078718.0</v>
      </c>
      <c r="B2630" s="13" t="s">
        <v>5073</v>
      </c>
      <c r="C2630" s="12">
        <v>1494.35</v>
      </c>
      <c r="D2630" s="11"/>
      <c r="E2630" s="11"/>
      <c r="F2630" s="11"/>
    </row>
    <row r="2631" ht="15.75" customHeight="1">
      <c r="A2631" s="13">
        <v>3078715.0</v>
      </c>
      <c r="B2631" s="13" t="s">
        <v>5074</v>
      </c>
      <c r="C2631" s="12">
        <v>2116.78</v>
      </c>
      <c r="D2631" s="11"/>
      <c r="E2631" s="11"/>
      <c r="F2631" s="11"/>
    </row>
    <row r="2632" ht="15.75" customHeight="1">
      <c r="A2632" s="13">
        <v>3078716.0</v>
      </c>
      <c r="B2632" s="13" t="s">
        <v>5075</v>
      </c>
      <c r="C2632" s="12">
        <v>2116.78</v>
      </c>
      <c r="D2632" s="11"/>
      <c r="E2632" s="11"/>
      <c r="F2632" s="11"/>
    </row>
    <row r="2633" ht="15.75" customHeight="1">
      <c r="A2633" s="13">
        <v>3078717.0</v>
      </c>
      <c r="B2633" s="13" t="s">
        <v>5076</v>
      </c>
      <c r="C2633" s="12">
        <v>1494.35</v>
      </c>
      <c r="D2633" s="11"/>
      <c r="E2633" s="11"/>
      <c r="F2633" s="11"/>
    </row>
    <row r="2634" ht="15.75" customHeight="1">
      <c r="A2634" s="13">
        <v>3078727.0</v>
      </c>
      <c r="B2634" s="13" t="s">
        <v>5077</v>
      </c>
      <c r="C2634" s="12">
        <v>2134.78</v>
      </c>
      <c r="D2634" s="11"/>
      <c r="E2634" s="11"/>
      <c r="F2634" s="11"/>
    </row>
    <row r="2635" ht="15.75" customHeight="1">
      <c r="A2635" s="13">
        <v>3078728.0</v>
      </c>
      <c r="B2635" s="13" t="s">
        <v>5078</v>
      </c>
      <c r="C2635" s="12">
        <v>1494.35</v>
      </c>
      <c r="D2635" s="11"/>
      <c r="E2635" s="11"/>
      <c r="F2635" s="11"/>
    </row>
    <row r="2636" ht="15.75" customHeight="1">
      <c r="A2636" s="13">
        <v>3078733.0</v>
      </c>
      <c r="B2636" s="13" t="s">
        <v>5079</v>
      </c>
      <c r="C2636" s="12">
        <v>1494.35</v>
      </c>
      <c r="D2636" s="11"/>
      <c r="E2636" s="11"/>
      <c r="F2636" s="11"/>
    </row>
    <row r="2637" ht="15.75" customHeight="1">
      <c r="A2637" s="13">
        <v>3078713.0</v>
      </c>
      <c r="B2637" s="13" t="s">
        <v>5080</v>
      </c>
      <c r="C2637" s="12">
        <v>1494.35</v>
      </c>
      <c r="D2637" s="11"/>
      <c r="E2637" s="11"/>
      <c r="F2637" s="11"/>
    </row>
    <row r="2638" ht="15.75" customHeight="1">
      <c r="A2638" s="13">
        <v>3078720.0</v>
      </c>
      <c r="B2638" s="13" t="s">
        <v>5081</v>
      </c>
      <c r="C2638" s="12">
        <v>3023.98</v>
      </c>
      <c r="D2638" s="11"/>
      <c r="E2638" s="11"/>
      <c r="F2638" s="11"/>
    </row>
    <row r="2639" ht="15.75" customHeight="1">
      <c r="A2639" s="13">
        <v>3078721.0</v>
      </c>
      <c r="B2639" s="13" t="s">
        <v>5082</v>
      </c>
      <c r="C2639" s="12">
        <v>3023.98</v>
      </c>
      <c r="D2639" s="11"/>
      <c r="E2639" s="11"/>
      <c r="F2639" s="11"/>
    </row>
    <row r="2640" ht="15.75" customHeight="1">
      <c r="A2640" s="13">
        <v>3078731.0</v>
      </c>
      <c r="B2640" s="13" t="s">
        <v>5083</v>
      </c>
      <c r="C2640" s="12">
        <v>2134.78</v>
      </c>
      <c r="D2640" s="11"/>
      <c r="E2640" s="11"/>
      <c r="F2640" s="11"/>
    </row>
    <row r="2641" ht="15.75" customHeight="1">
      <c r="A2641" s="13">
        <v>3078722.0</v>
      </c>
      <c r="B2641" s="13" t="s">
        <v>5084</v>
      </c>
      <c r="C2641" s="12">
        <v>2134.78</v>
      </c>
      <c r="D2641" s="11"/>
      <c r="E2641" s="11"/>
      <c r="F2641" s="11"/>
    </row>
    <row r="2642" ht="15.75" customHeight="1">
      <c r="A2642" s="13">
        <v>3078719.0</v>
      </c>
      <c r="B2642" s="13" t="s">
        <v>5085</v>
      </c>
      <c r="C2642" s="12">
        <v>2116.78</v>
      </c>
      <c r="D2642" s="11"/>
      <c r="E2642" s="11"/>
      <c r="F2642" s="11"/>
    </row>
    <row r="2643" ht="15.75" customHeight="1">
      <c r="A2643" s="13">
        <v>3078732.0</v>
      </c>
      <c r="B2643" s="13" t="s">
        <v>5086</v>
      </c>
      <c r="C2643" s="12">
        <v>1494.35</v>
      </c>
      <c r="D2643" s="11"/>
      <c r="E2643" s="11"/>
      <c r="F2643" s="11"/>
    </row>
    <row r="2644" ht="15.75" customHeight="1">
      <c r="A2644" s="13">
        <v>3078729.0</v>
      </c>
      <c r="B2644" s="13" t="s">
        <v>5087</v>
      </c>
      <c r="C2644" s="12">
        <v>2134.78</v>
      </c>
      <c r="D2644" s="11"/>
      <c r="E2644" s="11"/>
      <c r="F2644" s="11"/>
    </row>
    <row r="2645" ht="15.75" customHeight="1">
      <c r="A2645" s="13">
        <v>3078764.0</v>
      </c>
      <c r="B2645" s="13" t="s">
        <v>5088</v>
      </c>
      <c r="C2645" s="12">
        <v>3983.97</v>
      </c>
      <c r="D2645" s="11"/>
      <c r="E2645" s="11"/>
      <c r="F2645" s="11"/>
    </row>
    <row r="2646" ht="15.75" customHeight="1">
      <c r="A2646" s="13">
        <v>3078730.0</v>
      </c>
      <c r="B2646" s="13" t="s">
        <v>5089</v>
      </c>
      <c r="C2646" s="12">
        <v>2134.78</v>
      </c>
      <c r="D2646" s="11"/>
      <c r="E2646" s="11"/>
      <c r="F2646" s="11"/>
    </row>
    <row r="2647" ht="15.75" customHeight="1">
      <c r="A2647" s="13">
        <v>3078734.0</v>
      </c>
      <c r="B2647" s="13" t="s">
        <v>5090</v>
      </c>
      <c r="C2647" s="12">
        <v>1494.35</v>
      </c>
      <c r="D2647" s="11"/>
      <c r="E2647" s="11"/>
      <c r="F2647" s="11"/>
    </row>
    <row r="2648" ht="15.75" customHeight="1">
      <c r="A2648" s="13">
        <v>3078735.0</v>
      </c>
      <c r="B2648" s="13" t="s">
        <v>5091</v>
      </c>
      <c r="C2648" s="12">
        <v>1494.35</v>
      </c>
      <c r="D2648" s="11"/>
      <c r="E2648" s="11"/>
      <c r="F2648" s="11"/>
    </row>
    <row r="2649" ht="15.75" customHeight="1">
      <c r="A2649" s="13">
        <v>3078736.0</v>
      </c>
      <c r="B2649" s="13" t="s">
        <v>5092</v>
      </c>
      <c r="C2649" s="12">
        <v>1494.35</v>
      </c>
      <c r="D2649" s="11"/>
      <c r="E2649" s="11"/>
      <c r="F2649" s="11"/>
    </row>
    <row r="2650" ht="15.75" customHeight="1">
      <c r="A2650" s="13">
        <v>3078737.0</v>
      </c>
      <c r="B2650" s="13" t="s">
        <v>5093</v>
      </c>
      <c r="C2650" s="12">
        <v>1494.35</v>
      </c>
      <c r="D2650" s="11"/>
      <c r="E2650" s="11"/>
      <c r="F2650" s="11"/>
    </row>
    <row r="2651" ht="15.75" customHeight="1">
      <c r="A2651" s="13">
        <v>3078738.0</v>
      </c>
      <c r="B2651" s="13" t="s">
        <v>5094</v>
      </c>
      <c r="C2651" s="12">
        <v>1494.35</v>
      </c>
      <c r="D2651" s="11"/>
      <c r="E2651" s="11"/>
      <c r="F2651" s="11"/>
    </row>
    <row r="2652" ht="15.75" customHeight="1">
      <c r="A2652" s="13">
        <v>3078743.0</v>
      </c>
      <c r="B2652" s="13" t="s">
        <v>5095</v>
      </c>
      <c r="C2652" s="12">
        <v>1494.35</v>
      </c>
      <c r="D2652" s="11"/>
      <c r="E2652" s="11"/>
      <c r="F2652" s="11"/>
    </row>
    <row r="2653" ht="15.75" customHeight="1">
      <c r="A2653" s="13">
        <v>3078739.0</v>
      </c>
      <c r="B2653" s="13" t="s">
        <v>5096</v>
      </c>
      <c r="C2653" s="12">
        <v>1494.35</v>
      </c>
      <c r="D2653" s="11"/>
      <c r="E2653" s="11"/>
      <c r="F2653" s="11"/>
    </row>
    <row r="2654" ht="15.75" customHeight="1">
      <c r="A2654" s="13">
        <v>3078740.0</v>
      </c>
      <c r="B2654" s="13" t="s">
        <v>5097</v>
      </c>
      <c r="C2654" s="12">
        <v>1494.35</v>
      </c>
      <c r="D2654" s="11"/>
      <c r="E2654" s="11"/>
      <c r="F2654" s="11"/>
    </row>
    <row r="2655" ht="15.75" customHeight="1">
      <c r="A2655" s="13">
        <v>3078742.0</v>
      </c>
      <c r="B2655" s="13" t="s">
        <v>5098</v>
      </c>
      <c r="C2655" s="12">
        <v>1494.35</v>
      </c>
      <c r="D2655" s="11"/>
      <c r="E2655" s="11"/>
      <c r="F2655" s="11"/>
    </row>
    <row r="2656" ht="15.75" customHeight="1">
      <c r="A2656" s="13">
        <v>3078741.0</v>
      </c>
      <c r="B2656" s="13" t="s">
        <v>5099</v>
      </c>
      <c r="C2656" s="12">
        <v>1494.35</v>
      </c>
      <c r="D2656" s="11"/>
      <c r="E2656" s="11"/>
      <c r="F2656" s="11"/>
    </row>
    <row r="2657" ht="15.75" customHeight="1">
      <c r="A2657" s="13">
        <v>3078744.0</v>
      </c>
      <c r="B2657" s="13" t="s">
        <v>5100</v>
      </c>
      <c r="C2657" s="12">
        <v>1494.35</v>
      </c>
      <c r="D2657" s="11"/>
      <c r="E2657" s="11"/>
      <c r="F2657" s="11"/>
    </row>
    <row r="2658" ht="15.75" customHeight="1">
      <c r="A2658" s="13">
        <v>3078758.0</v>
      </c>
      <c r="B2658" s="13" t="s">
        <v>5101</v>
      </c>
      <c r="C2658" s="12">
        <v>2116.78</v>
      </c>
      <c r="D2658" s="11"/>
      <c r="E2658" s="11"/>
      <c r="F2658" s="11"/>
    </row>
    <row r="2659" ht="15.75" customHeight="1">
      <c r="A2659" s="13">
        <v>3078756.0</v>
      </c>
      <c r="B2659" s="13" t="s">
        <v>5102</v>
      </c>
      <c r="C2659" s="12">
        <v>2116.78</v>
      </c>
      <c r="D2659" s="11"/>
      <c r="E2659" s="11"/>
      <c r="F2659" s="11"/>
    </row>
    <row r="2660" ht="15.75" customHeight="1">
      <c r="A2660" s="13">
        <v>3078757.0</v>
      </c>
      <c r="B2660" s="13" t="s">
        <v>5103</v>
      </c>
      <c r="C2660" s="12">
        <v>2116.78</v>
      </c>
      <c r="D2660" s="11"/>
      <c r="E2660" s="11"/>
      <c r="F2660" s="11"/>
    </row>
    <row r="2661" ht="15.75" customHeight="1">
      <c r="A2661" s="13">
        <v>3078749.0</v>
      </c>
      <c r="B2661" s="13" t="s">
        <v>5104</v>
      </c>
      <c r="C2661" s="12">
        <v>2134.78</v>
      </c>
      <c r="D2661" s="11"/>
      <c r="E2661" s="11"/>
      <c r="F2661" s="11"/>
    </row>
    <row r="2662" ht="15.75" customHeight="1">
      <c r="A2662" s="13">
        <v>3078763.0</v>
      </c>
      <c r="B2662" s="13" t="s">
        <v>5105</v>
      </c>
      <c r="C2662" s="12">
        <v>2788.78</v>
      </c>
      <c r="D2662" s="11"/>
      <c r="E2662" s="11"/>
      <c r="F2662" s="11"/>
    </row>
    <row r="2663" ht="15.75" customHeight="1">
      <c r="A2663" s="13">
        <v>3740110.0</v>
      </c>
      <c r="B2663" s="13" t="s">
        <v>5106</v>
      </c>
      <c r="C2663" s="12">
        <v>3011.57</v>
      </c>
      <c r="D2663" s="11"/>
      <c r="E2663" s="11"/>
      <c r="F2663" s="11"/>
    </row>
    <row r="2664" ht="15.75" customHeight="1">
      <c r="A2664" s="13">
        <v>3984801.0</v>
      </c>
      <c r="B2664" s="13" t="s">
        <v>5107</v>
      </c>
      <c r="C2664" s="12">
        <v>2163.29</v>
      </c>
      <c r="D2664" s="11"/>
      <c r="E2664" s="11"/>
      <c r="F2664" s="11"/>
    </row>
    <row r="2665" ht="15.75" customHeight="1">
      <c r="A2665" s="13">
        <v>3984804.0</v>
      </c>
      <c r="B2665" s="13" t="s">
        <v>5108</v>
      </c>
      <c r="C2665" s="12">
        <v>2179.59</v>
      </c>
      <c r="D2665" s="11"/>
      <c r="E2665" s="11"/>
      <c r="F2665" s="11"/>
    </row>
    <row r="2666" ht="15.75" customHeight="1">
      <c r="A2666" s="13">
        <v>3984803.0</v>
      </c>
      <c r="B2666" s="13" t="s">
        <v>5109</v>
      </c>
      <c r="C2666" s="12">
        <v>2163.29</v>
      </c>
      <c r="D2666" s="11"/>
      <c r="E2666" s="11"/>
      <c r="F2666" s="11"/>
    </row>
    <row r="2667" ht="15.75" customHeight="1">
      <c r="A2667" s="13">
        <v>3984802.0</v>
      </c>
      <c r="B2667" s="13" t="s">
        <v>5110</v>
      </c>
      <c r="C2667" s="12">
        <v>2163.29</v>
      </c>
      <c r="D2667" s="11"/>
      <c r="E2667" s="11"/>
      <c r="F2667" s="11"/>
    </row>
    <row r="2668" ht="15.75" customHeight="1">
      <c r="A2668" s="13">
        <v>3740429.0</v>
      </c>
      <c r="B2668" s="13" t="s">
        <v>5111</v>
      </c>
      <c r="C2668" s="12">
        <v>230.04</v>
      </c>
      <c r="D2668" s="11"/>
      <c r="E2668" s="11"/>
      <c r="F2668" s="11"/>
    </row>
    <row r="2669" ht="15.75" customHeight="1">
      <c r="A2669" s="13">
        <v>3590520.0</v>
      </c>
      <c r="B2669" s="13" t="s">
        <v>5112</v>
      </c>
      <c r="C2669" s="12">
        <v>8855.91</v>
      </c>
      <c r="D2669" s="11"/>
      <c r="E2669" s="11"/>
      <c r="F2669" s="11"/>
    </row>
    <row r="2670" ht="15.75" customHeight="1">
      <c r="A2670" s="13">
        <v>3590530.0</v>
      </c>
      <c r="B2670" s="13" t="s">
        <v>5113</v>
      </c>
      <c r="C2670" s="12">
        <v>8855.91</v>
      </c>
      <c r="D2670" s="11"/>
      <c r="E2670" s="11"/>
      <c r="F2670" s="11"/>
    </row>
    <row r="2671" ht="15.75" customHeight="1">
      <c r="A2671" s="13">
        <v>3590550.0</v>
      </c>
      <c r="B2671" s="13" t="s">
        <v>5114</v>
      </c>
      <c r="C2671" s="12">
        <v>8855.91</v>
      </c>
      <c r="D2671" s="11"/>
      <c r="E2671" s="11"/>
      <c r="F2671" s="11"/>
    </row>
    <row r="2672" ht="15.75" customHeight="1">
      <c r="A2672" s="13">
        <v>3590540.0</v>
      </c>
      <c r="B2672" s="13" t="s">
        <v>5115</v>
      </c>
      <c r="C2672" s="12">
        <v>8855.91</v>
      </c>
      <c r="D2672" s="11"/>
      <c r="E2672" s="11"/>
      <c r="F2672" s="11"/>
    </row>
    <row r="2673" ht="15.75" customHeight="1">
      <c r="A2673" s="13">
        <v>3590510.0</v>
      </c>
      <c r="B2673" s="13" t="s">
        <v>5116</v>
      </c>
      <c r="C2673" s="12">
        <v>8855.91</v>
      </c>
      <c r="D2673" s="11"/>
      <c r="E2673" s="11"/>
      <c r="F2673" s="11"/>
    </row>
    <row r="2674" ht="15.75" customHeight="1">
      <c r="A2674" s="13">
        <v>3741364.0</v>
      </c>
      <c r="B2674" s="13" t="s">
        <v>5117</v>
      </c>
      <c r="C2674" s="12">
        <v>27.23</v>
      </c>
      <c r="D2674" s="11"/>
      <c r="E2674" s="11"/>
      <c r="F2674" s="11"/>
    </row>
    <row r="2675" ht="15.75" customHeight="1">
      <c r="A2675" s="13">
        <v>3741929.0</v>
      </c>
      <c r="B2675" s="13" t="s">
        <v>5118</v>
      </c>
      <c r="C2675" s="12">
        <v>521.05</v>
      </c>
      <c r="D2675" s="11"/>
      <c r="E2675" s="11"/>
      <c r="F2675" s="11"/>
    </row>
    <row r="2676" ht="15.75" customHeight="1">
      <c r="A2676" s="13">
        <v>3741964.0</v>
      </c>
      <c r="B2676" s="13" t="s">
        <v>5119</v>
      </c>
      <c r="C2676" s="12">
        <v>521.05</v>
      </c>
      <c r="D2676" s="11"/>
      <c r="E2676" s="11"/>
      <c r="F2676" s="11"/>
    </row>
    <row r="2677" ht="15.75" customHeight="1">
      <c r="A2677" s="13">
        <v>3741326.0</v>
      </c>
      <c r="B2677" s="13" t="s">
        <v>5120</v>
      </c>
      <c r="C2677" s="12">
        <v>27.23</v>
      </c>
      <c r="D2677" s="11"/>
      <c r="E2677" s="11"/>
      <c r="F2677" s="11"/>
    </row>
    <row r="2678" ht="15.75" customHeight="1">
      <c r="A2678" s="13">
        <v>3742062.0</v>
      </c>
      <c r="B2678" s="13" t="s">
        <v>5121</v>
      </c>
      <c r="C2678" s="12">
        <v>775.02</v>
      </c>
      <c r="D2678" s="11"/>
      <c r="E2678" s="11"/>
      <c r="F2678" s="11"/>
    </row>
    <row r="2679" ht="15.75" customHeight="1">
      <c r="A2679" s="13">
        <v>3742076.0</v>
      </c>
      <c r="B2679" s="13" t="s">
        <v>5122</v>
      </c>
      <c r="C2679" s="12">
        <v>775.02</v>
      </c>
      <c r="D2679" s="11"/>
      <c r="E2679" s="11"/>
      <c r="F2679" s="11"/>
    </row>
    <row r="2680" ht="15.75" customHeight="1">
      <c r="A2680" s="13">
        <v>3742077.0</v>
      </c>
      <c r="B2680" s="13" t="s">
        <v>5123</v>
      </c>
      <c r="C2680" s="12">
        <v>775.02</v>
      </c>
      <c r="D2680" s="11"/>
      <c r="E2680" s="11"/>
      <c r="F2680" s="11"/>
    </row>
    <row r="2681" ht="15.75" customHeight="1">
      <c r="A2681" s="13">
        <v>3742029.0</v>
      </c>
      <c r="B2681" s="13" t="s">
        <v>5124</v>
      </c>
      <c r="C2681" s="12">
        <v>775.02</v>
      </c>
      <c r="D2681" s="11"/>
      <c r="E2681" s="11"/>
      <c r="F2681" s="11"/>
    </row>
    <row r="2682" ht="15.75" customHeight="1">
      <c r="A2682" s="13">
        <v>3742026.0</v>
      </c>
      <c r="B2682" s="13" t="s">
        <v>5125</v>
      </c>
      <c r="C2682" s="12">
        <v>775.02</v>
      </c>
      <c r="D2682" s="11"/>
      <c r="E2682" s="11"/>
      <c r="F2682" s="11"/>
    </row>
    <row r="2683" ht="15.75" customHeight="1">
      <c r="A2683" s="13">
        <v>3741862.0</v>
      </c>
      <c r="B2683" s="13" t="s">
        <v>5126</v>
      </c>
      <c r="C2683" s="12">
        <v>361.33</v>
      </c>
      <c r="D2683" s="11"/>
      <c r="E2683" s="11"/>
      <c r="F2683" s="11"/>
    </row>
    <row r="2684" ht="15.75" customHeight="1">
      <c r="A2684" s="13">
        <v>3741829.0</v>
      </c>
      <c r="B2684" s="13" t="s">
        <v>5127</v>
      </c>
      <c r="C2684" s="12">
        <v>361.33</v>
      </c>
      <c r="D2684" s="11"/>
      <c r="E2684" s="11"/>
      <c r="F2684" s="11"/>
    </row>
    <row r="2685" ht="15.75" customHeight="1">
      <c r="A2685" s="13">
        <v>3741823.0</v>
      </c>
      <c r="B2685" s="13" t="s">
        <v>5128</v>
      </c>
      <c r="C2685" s="12">
        <v>361.33</v>
      </c>
      <c r="D2685" s="11"/>
      <c r="E2685" s="11"/>
      <c r="F2685" s="11"/>
    </row>
    <row r="2686" ht="15.75" customHeight="1">
      <c r="A2686" s="13">
        <v>3741867.0</v>
      </c>
      <c r="B2686" s="13" t="s">
        <v>5129</v>
      </c>
      <c r="C2686" s="12">
        <v>252.93</v>
      </c>
      <c r="D2686" s="11"/>
      <c r="E2686" s="11"/>
      <c r="F2686" s="11"/>
    </row>
    <row r="2687" ht="15.75" customHeight="1">
      <c r="A2687" s="13">
        <v>3741884.0</v>
      </c>
      <c r="B2687" s="13" t="s">
        <v>5130</v>
      </c>
      <c r="C2687" s="12">
        <v>361.33</v>
      </c>
      <c r="D2687" s="11"/>
      <c r="E2687" s="11"/>
      <c r="F2687" s="11"/>
    </row>
    <row r="2688" ht="15.75" customHeight="1">
      <c r="A2688" s="13">
        <v>3741826.0</v>
      </c>
      <c r="B2688" s="13" t="s">
        <v>5131</v>
      </c>
      <c r="C2688" s="12">
        <v>361.33</v>
      </c>
      <c r="D2688" s="11"/>
      <c r="E2688" s="11"/>
      <c r="F2688" s="11"/>
    </row>
    <row r="2689" ht="15.75" customHeight="1">
      <c r="A2689" s="13">
        <v>3741267.0</v>
      </c>
      <c r="B2689" s="13" t="s">
        <v>5132</v>
      </c>
      <c r="C2689" s="12">
        <v>22.26</v>
      </c>
      <c r="D2689" s="11"/>
      <c r="E2689" s="11"/>
      <c r="F2689" s="11"/>
    </row>
    <row r="2690" ht="15.75" customHeight="1">
      <c r="A2690" s="13">
        <v>3741263.0</v>
      </c>
      <c r="B2690" s="13" t="s">
        <v>5133</v>
      </c>
      <c r="C2690" s="12">
        <v>22.26</v>
      </c>
      <c r="D2690" s="11"/>
      <c r="E2690" s="11"/>
      <c r="F2690" s="11"/>
    </row>
    <row r="2691" ht="15.75" customHeight="1">
      <c r="A2691" s="13">
        <v>3741276.0</v>
      </c>
      <c r="B2691" s="13" t="s">
        <v>5134</v>
      </c>
      <c r="C2691" s="12">
        <v>22.26</v>
      </c>
      <c r="D2691" s="11"/>
      <c r="E2691" s="11"/>
      <c r="F2691" s="11"/>
    </row>
    <row r="2692" ht="15.75" customHeight="1">
      <c r="A2692" s="13">
        <v>3741283.0</v>
      </c>
      <c r="B2692" s="13" t="s">
        <v>5135</v>
      </c>
      <c r="C2692" s="12">
        <v>22.26</v>
      </c>
      <c r="D2692" s="11"/>
      <c r="E2692" s="11"/>
      <c r="F2692" s="11"/>
    </row>
    <row r="2693" ht="15.75" customHeight="1">
      <c r="A2693" s="13">
        <v>3747026.0</v>
      </c>
      <c r="B2693" s="13" t="s">
        <v>5136</v>
      </c>
      <c r="C2693" s="12">
        <v>3414.31</v>
      </c>
      <c r="D2693" s="11"/>
      <c r="E2693" s="11"/>
      <c r="F2693" s="11"/>
    </row>
    <row r="2694" ht="15.75" customHeight="1">
      <c r="A2694" s="13">
        <v>3747029.0</v>
      </c>
      <c r="B2694" s="13" t="s">
        <v>5137</v>
      </c>
      <c r="C2694" s="12">
        <v>3414.31</v>
      </c>
      <c r="D2694" s="11"/>
      <c r="E2694" s="11"/>
      <c r="F2694" s="11"/>
    </row>
    <row r="2695" ht="15.75" customHeight="1">
      <c r="A2695" s="13">
        <v>3747076.0</v>
      </c>
      <c r="B2695" s="13" t="s">
        <v>5138</v>
      </c>
      <c r="C2695" s="12">
        <v>3414.31</v>
      </c>
      <c r="D2695" s="11"/>
      <c r="E2695" s="11"/>
      <c r="F2695" s="11"/>
    </row>
    <row r="2696" ht="15.75" customHeight="1">
      <c r="A2696" s="13">
        <v>3747083.0</v>
      </c>
      <c r="B2696" s="13" t="s">
        <v>5139</v>
      </c>
      <c r="C2696" s="12">
        <v>3414.31</v>
      </c>
      <c r="D2696" s="11"/>
      <c r="E2696" s="11"/>
      <c r="F2696" s="11"/>
    </row>
    <row r="2697" ht="15.75" customHeight="1">
      <c r="A2697" s="13">
        <v>3740212.0</v>
      </c>
      <c r="B2697" s="13" t="s">
        <v>5140</v>
      </c>
      <c r="C2697" s="12">
        <v>5414.62</v>
      </c>
      <c r="D2697" s="11"/>
      <c r="E2697" s="11"/>
      <c r="F2697" s="11"/>
    </row>
    <row r="2698" ht="15.75" customHeight="1">
      <c r="A2698" s="13">
        <v>3740500.0</v>
      </c>
      <c r="B2698" s="13" t="s">
        <v>5141</v>
      </c>
      <c r="C2698" s="12">
        <v>309.04</v>
      </c>
      <c r="D2698" s="11"/>
      <c r="E2698" s="11"/>
      <c r="F2698" s="11"/>
    </row>
    <row r="2699" ht="15.75" customHeight="1">
      <c r="A2699" s="13">
        <v>3740210.0</v>
      </c>
      <c r="B2699" s="13" t="s">
        <v>5142</v>
      </c>
      <c r="C2699" s="12">
        <v>4575.72</v>
      </c>
      <c r="D2699" s="11"/>
      <c r="E2699" s="11"/>
      <c r="F2699" s="11"/>
    </row>
    <row r="2700" ht="15.75" customHeight="1">
      <c r="A2700" s="13">
        <v>3742400.0</v>
      </c>
      <c r="B2700" s="13" t="s">
        <v>5143</v>
      </c>
      <c r="C2700" s="12">
        <v>1561.12</v>
      </c>
      <c r="D2700" s="11"/>
      <c r="E2700" s="11"/>
      <c r="F2700" s="11"/>
    </row>
    <row r="2701" ht="15.75" customHeight="1">
      <c r="A2701" s="13">
        <v>3741708.0</v>
      </c>
      <c r="B2701" s="13" t="s">
        <v>5144</v>
      </c>
      <c r="C2701" s="12">
        <v>9481.06</v>
      </c>
      <c r="D2701" s="11"/>
      <c r="E2701" s="11"/>
      <c r="F2701" s="11"/>
    </row>
    <row r="2702" ht="15.75" customHeight="1">
      <c r="A2702" s="13">
        <v>3741709.0</v>
      </c>
      <c r="B2702" s="13" t="s">
        <v>5145</v>
      </c>
      <c r="C2702" s="12">
        <v>15272.13</v>
      </c>
      <c r="D2702" s="11"/>
      <c r="E2702" s="11"/>
      <c r="F2702" s="11"/>
    </row>
    <row r="2703" ht="15.75" customHeight="1">
      <c r="A2703" s="13">
        <v>3740736.0</v>
      </c>
      <c r="B2703" s="13" t="s">
        <v>5146</v>
      </c>
      <c r="C2703" s="12">
        <v>2846.57</v>
      </c>
      <c r="D2703" s="11"/>
      <c r="E2703" s="11"/>
      <c r="F2703" s="11"/>
    </row>
    <row r="2704" ht="15.75" customHeight="1">
      <c r="A2704" s="13">
        <v>3740775.0</v>
      </c>
      <c r="B2704" s="13" t="s">
        <v>5147</v>
      </c>
      <c r="C2704" s="12">
        <v>1897.68</v>
      </c>
      <c r="D2704" s="11"/>
      <c r="E2704" s="11"/>
      <c r="F2704" s="11"/>
    </row>
    <row r="2705" ht="15.75" customHeight="1">
      <c r="A2705" s="13">
        <v>3740829.0</v>
      </c>
      <c r="B2705" s="13" t="s">
        <v>5148</v>
      </c>
      <c r="C2705" s="12">
        <v>2283.9</v>
      </c>
      <c r="D2705" s="11"/>
      <c r="E2705" s="11"/>
      <c r="F2705" s="11"/>
    </row>
    <row r="2706" ht="15.75" customHeight="1">
      <c r="A2706" s="13">
        <v>3742236.0</v>
      </c>
      <c r="B2706" s="13" t="s">
        <v>5149</v>
      </c>
      <c r="C2706" s="12">
        <v>2283.9</v>
      </c>
      <c r="D2706" s="11"/>
      <c r="E2706" s="11"/>
      <c r="F2706" s="11"/>
    </row>
    <row r="2707" ht="15.75" customHeight="1">
      <c r="A2707" s="13">
        <v>3740876.0</v>
      </c>
      <c r="B2707" s="13" t="s">
        <v>5150</v>
      </c>
      <c r="C2707" s="12">
        <v>2283.9</v>
      </c>
      <c r="D2707" s="11"/>
      <c r="E2707" s="11"/>
      <c r="F2707" s="11"/>
    </row>
    <row r="2708" ht="15.75" customHeight="1">
      <c r="A2708" s="13">
        <v>3742275.0</v>
      </c>
      <c r="B2708" s="13" t="s">
        <v>5151</v>
      </c>
      <c r="C2708" s="12">
        <v>2283.9</v>
      </c>
      <c r="D2708" s="11"/>
      <c r="E2708" s="11"/>
      <c r="F2708" s="11"/>
    </row>
    <row r="2709" ht="15.75" customHeight="1">
      <c r="A2709" s="13">
        <v>3740329.0</v>
      </c>
      <c r="B2709" s="13" t="s">
        <v>5152</v>
      </c>
      <c r="C2709" s="12">
        <v>1137.93</v>
      </c>
      <c r="D2709" s="11"/>
      <c r="E2709" s="11"/>
      <c r="F2709" s="11"/>
    </row>
    <row r="2710" ht="15.75" customHeight="1">
      <c r="A2710" s="13">
        <v>3740376.0</v>
      </c>
      <c r="B2710" s="13" t="s">
        <v>5153</v>
      </c>
      <c r="C2710" s="12">
        <v>1137.93</v>
      </c>
      <c r="D2710" s="11"/>
      <c r="E2710" s="11"/>
      <c r="F2710" s="11"/>
    </row>
    <row r="2711" ht="15.75" customHeight="1">
      <c r="A2711" s="13">
        <v>3743063.0</v>
      </c>
      <c r="B2711" s="13" t="s">
        <v>5154</v>
      </c>
      <c r="C2711" s="12">
        <v>109.48</v>
      </c>
      <c r="D2711" s="11"/>
      <c r="E2711" s="11"/>
      <c r="F2711" s="11"/>
    </row>
    <row r="2712" ht="15.75" customHeight="1">
      <c r="A2712" s="13">
        <v>3743076.0</v>
      </c>
      <c r="B2712" s="13" t="s">
        <v>5155</v>
      </c>
      <c r="C2712" s="12">
        <v>109.48</v>
      </c>
      <c r="D2712" s="11"/>
      <c r="E2712" s="11"/>
      <c r="F2712" s="11"/>
    </row>
    <row r="2713" ht="15.75" customHeight="1">
      <c r="A2713" s="13">
        <v>3742626.0</v>
      </c>
      <c r="B2713" s="13" t="s">
        <v>5156</v>
      </c>
      <c r="C2713" s="12">
        <v>950.94</v>
      </c>
      <c r="D2713" s="11"/>
      <c r="E2713" s="11"/>
      <c r="F2713" s="11"/>
    </row>
    <row r="2714" ht="15.75" customHeight="1">
      <c r="A2714" s="13">
        <v>3742629.0</v>
      </c>
      <c r="B2714" s="13" t="s">
        <v>5157</v>
      </c>
      <c r="C2714" s="12">
        <v>950.94</v>
      </c>
      <c r="D2714" s="11"/>
      <c r="E2714" s="11"/>
      <c r="F2714" s="11"/>
    </row>
    <row r="2715" ht="15.75" customHeight="1">
      <c r="A2715" s="13">
        <v>3742625.0</v>
      </c>
      <c r="B2715" s="13" t="s">
        <v>5158</v>
      </c>
      <c r="C2715" s="12">
        <v>950.94</v>
      </c>
      <c r="D2715" s="11"/>
      <c r="E2715" s="11"/>
      <c r="F2715" s="11"/>
    </row>
    <row r="2716" ht="15.75" customHeight="1">
      <c r="A2716" s="13">
        <v>3742664.0</v>
      </c>
      <c r="B2716" s="13" t="s">
        <v>5159</v>
      </c>
      <c r="C2716" s="12">
        <v>950.94</v>
      </c>
      <c r="D2716" s="11"/>
      <c r="E2716" s="11"/>
      <c r="F2716" s="11"/>
    </row>
    <row r="2717" ht="15.75" customHeight="1">
      <c r="A2717" s="13">
        <v>3742662.0</v>
      </c>
      <c r="B2717" s="13" t="s">
        <v>5160</v>
      </c>
      <c r="C2717" s="12">
        <v>950.94</v>
      </c>
      <c r="D2717" s="11"/>
      <c r="E2717" s="11"/>
      <c r="F2717" s="11"/>
    </row>
    <row r="2718" ht="15.75" customHeight="1">
      <c r="A2718" s="13">
        <v>3742676.0</v>
      </c>
      <c r="B2718" s="13" t="s">
        <v>5161</v>
      </c>
      <c r="C2718" s="12">
        <v>950.94</v>
      </c>
      <c r="D2718" s="11"/>
      <c r="E2718" s="11"/>
      <c r="F2718" s="11"/>
    </row>
    <row r="2719" ht="15.75" customHeight="1">
      <c r="A2719" s="13">
        <v>3742683.0</v>
      </c>
      <c r="B2719" s="13" t="s">
        <v>5162</v>
      </c>
      <c r="C2719" s="12">
        <v>950.94</v>
      </c>
      <c r="D2719" s="11"/>
      <c r="E2719" s="11"/>
      <c r="F2719" s="11"/>
    </row>
    <row r="2720" ht="15.75" customHeight="1">
      <c r="A2720" s="13">
        <v>3742684.0</v>
      </c>
      <c r="B2720" s="13" t="s">
        <v>5163</v>
      </c>
      <c r="C2720" s="12">
        <v>950.94</v>
      </c>
      <c r="D2720" s="11"/>
      <c r="E2720" s="11"/>
      <c r="F2720" s="11"/>
    </row>
    <row r="2721" ht="15.75" customHeight="1">
      <c r="A2721" s="13">
        <v>3742623.0</v>
      </c>
      <c r="B2721" s="13" t="s">
        <v>5164</v>
      </c>
      <c r="C2721" s="12">
        <v>950.94</v>
      </c>
      <c r="D2721" s="11"/>
      <c r="E2721" s="11"/>
      <c r="F2721" s="11"/>
    </row>
    <row r="2722" ht="15.75" customHeight="1">
      <c r="A2722" s="13">
        <v>3740526.0</v>
      </c>
      <c r="B2722" s="13" t="s">
        <v>5165</v>
      </c>
      <c r="C2722" s="12">
        <v>1038.87</v>
      </c>
      <c r="D2722" s="11"/>
      <c r="E2722" s="11"/>
      <c r="F2722" s="11"/>
    </row>
    <row r="2723" ht="15.75" customHeight="1">
      <c r="A2723" s="13">
        <v>3740529.0</v>
      </c>
      <c r="B2723" s="13" t="s">
        <v>5166</v>
      </c>
      <c r="C2723" s="12">
        <v>1038.87</v>
      </c>
      <c r="D2723" s="11"/>
      <c r="E2723" s="11"/>
      <c r="F2723" s="11"/>
    </row>
    <row r="2724" ht="15.75" customHeight="1">
      <c r="A2724" s="13">
        <v>3740525.0</v>
      </c>
      <c r="B2724" s="13" t="s">
        <v>5167</v>
      </c>
      <c r="C2724" s="12">
        <v>1038.87</v>
      </c>
      <c r="D2724" s="11"/>
      <c r="E2724" s="11"/>
      <c r="F2724" s="11"/>
    </row>
    <row r="2725" ht="15.75" customHeight="1">
      <c r="A2725" s="13">
        <v>3740523.0</v>
      </c>
      <c r="B2725" s="13" t="s">
        <v>5168</v>
      </c>
      <c r="C2725" s="12">
        <v>1038.87</v>
      </c>
      <c r="D2725" s="11"/>
      <c r="E2725" s="11"/>
      <c r="F2725" s="11"/>
    </row>
    <row r="2726" ht="15.75" customHeight="1">
      <c r="A2726" s="13">
        <v>3740564.0</v>
      </c>
      <c r="B2726" s="13" t="s">
        <v>5169</v>
      </c>
      <c r="C2726" s="12">
        <v>1038.87</v>
      </c>
      <c r="D2726" s="11"/>
      <c r="E2726" s="11"/>
      <c r="F2726" s="11"/>
    </row>
    <row r="2727" ht="15.75" customHeight="1">
      <c r="A2727" s="13">
        <v>3740567.0</v>
      </c>
      <c r="B2727" s="13" t="s">
        <v>5170</v>
      </c>
      <c r="C2727" s="12">
        <v>1038.87</v>
      </c>
      <c r="D2727" s="11"/>
      <c r="E2727" s="11"/>
      <c r="F2727" s="11"/>
    </row>
    <row r="2728" ht="15.75" customHeight="1">
      <c r="A2728" s="13">
        <v>3740563.0</v>
      </c>
      <c r="B2728" s="13" t="s">
        <v>5171</v>
      </c>
      <c r="C2728" s="12">
        <v>1038.87</v>
      </c>
      <c r="D2728" s="11"/>
      <c r="E2728" s="11"/>
      <c r="F2728" s="11"/>
    </row>
    <row r="2729" ht="15.75" customHeight="1">
      <c r="A2729" s="13">
        <v>3740576.0</v>
      </c>
      <c r="B2729" s="13" t="s">
        <v>5172</v>
      </c>
      <c r="C2729" s="12">
        <v>1038.87</v>
      </c>
      <c r="D2729" s="11"/>
      <c r="E2729" s="11"/>
      <c r="F2729" s="11"/>
    </row>
    <row r="2730" ht="15.75" customHeight="1">
      <c r="A2730" s="13">
        <v>3740599.0</v>
      </c>
      <c r="B2730" s="13" t="s">
        <v>5173</v>
      </c>
      <c r="C2730" s="12">
        <v>1038.87</v>
      </c>
      <c r="D2730" s="11"/>
      <c r="E2730" s="11"/>
      <c r="F2730" s="11"/>
    </row>
    <row r="2731" ht="15.75" customHeight="1">
      <c r="A2731" s="13">
        <v>3740583.0</v>
      </c>
      <c r="B2731" s="13" t="s">
        <v>5174</v>
      </c>
      <c r="C2731" s="12">
        <v>1038.87</v>
      </c>
      <c r="D2731" s="11"/>
      <c r="E2731" s="11"/>
      <c r="F2731" s="11"/>
    </row>
    <row r="2732" ht="15.75" customHeight="1">
      <c r="A2732" s="13">
        <v>3740584.0</v>
      </c>
      <c r="B2732" s="13" t="s">
        <v>5175</v>
      </c>
      <c r="C2732" s="12">
        <v>1038.87</v>
      </c>
      <c r="D2732" s="11"/>
      <c r="E2732" s="11"/>
      <c r="F2732" s="11"/>
    </row>
    <row r="2733" ht="15.75" customHeight="1">
      <c r="A2733" s="13">
        <v>3742228.0</v>
      </c>
      <c r="B2733" s="13" t="s">
        <v>5176</v>
      </c>
      <c r="C2733" s="12">
        <v>1521.73</v>
      </c>
      <c r="D2733" s="11"/>
      <c r="E2733" s="11"/>
      <c r="F2733" s="11"/>
    </row>
    <row r="2734" ht="15.75" customHeight="1">
      <c r="A2734" s="13">
        <v>3742226.0</v>
      </c>
      <c r="B2734" s="13" t="s">
        <v>5177</v>
      </c>
      <c r="C2734" s="12">
        <v>1521.73</v>
      </c>
      <c r="D2734" s="11"/>
      <c r="E2734" s="11"/>
      <c r="F2734" s="11"/>
    </row>
    <row r="2735" ht="15.75" customHeight="1">
      <c r="A2735" s="13">
        <v>3742262.0</v>
      </c>
      <c r="B2735" s="13" t="s">
        <v>5178</v>
      </c>
      <c r="C2735" s="12">
        <v>1521.73</v>
      </c>
      <c r="D2735" s="11"/>
      <c r="E2735" s="11"/>
      <c r="F2735" s="11"/>
    </row>
    <row r="2736" ht="15.75" customHeight="1">
      <c r="A2736" s="13">
        <v>3742276.0</v>
      </c>
      <c r="B2736" s="13" t="s">
        <v>5179</v>
      </c>
      <c r="C2736" s="12">
        <v>1521.73</v>
      </c>
      <c r="D2736" s="11"/>
      <c r="E2736" s="11"/>
      <c r="F2736" s="11"/>
    </row>
    <row r="2737" ht="15.75" customHeight="1">
      <c r="A2737" s="13">
        <v>3742277.0</v>
      </c>
      <c r="B2737" s="13" t="s">
        <v>5180</v>
      </c>
      <c r="C2737" s="12">
        <v>1521.73</v>
      </c>
      <c r="D2737" s="11"/>
      <c r="E2737" s="11"/>
      <c r="F2737" s="11"/>
    </row>
    <row r="2738" ht="15.75" customHeight="1">
      <c r="A2738" s="13">
        <v>3742283.0</v>
      </c>
      <c r="B2738" s="13" t="s">
        <v>5181</v>
      </c>
      <c r="C2738" s="12">
        <v>1521.73</v>
      </c>
      <c r="D2738" s="11"/>
      <c r="E2738" s="11"/>
      <c r="F2738" s="11"/>
    </row>
    <row r="2739" ht="15.75" customHeight="1">
      <c r="A2739" s="13">
        <v>3741729.0</v>
      </c>
      <c r="B2739" s="13" t="s">
        <v>5182</v>
      </c>
      <c r="C2739" s="12">
        <v>1852.7</v>
      </c>
      <c r="D2739" s="11"/>
      <c r="E2739" s="11"/>
      <c r="F2739" s="11"/>
    </row>
    <row r="2740" ht="15.75" customHeight="1">
      <c r="A2740" s="13">
        <v>3741725.0</v>
      </c>
      <c r="B2740" s="13" t="s">
        <v>5183</v>
      </c>
      <c r="C2740" s="12">
        <v>1852.7</v>
      </c>
      <c r="D2740" s="11"/>
      <c r="E2740" s="11"/>
      <c r="F2740" s="11"/>
    </row>
    <row r="2741" ht="15.75" customHeight="1">
      <c r="A2741" s="13">
        <v>3741723.0</v>
      </c>
      <c r="B2741" s="13" t="s">
        <v>5184</v>
      </c>
      <c r="C2741" s="12">
        <v>1852.7</v>
      </c>
      <c r="D2741" s="11"/>
      <c r="E2741" s="11"/>
      <c r="F2741" s="11"/>
    </row>
    <row r="2742" ht="15.75" customHeight="1">
      <c r="A2742" s="13">
        <v>3741777.0</v>
      </c>
      <c r="B2742" s="13" t="s">
        <v>5185</v>
      </c>
      <c r="C2742" s="12">
        <v>1852.7</v>
      </c>
      <c r="D2742" s="11"/>
      <c r="E2742" s="11"/>
      <c r="F2742" s="11"/>
    </row>
    <row r="2743" ht="15.75" customHeight="1">
      <c r="A2743" s="13">
        <v>3741767.0</v>
      </c>
      <c r="B2743" s="13" t="s">
        <v>5186</v>
      </c>
      <c r="C2743" s="12">
        <v>1852.7</v>
      </c>
      <c r="D2743" s="11"/>
      <c r="E2743" s="11"/>
      <c r="F2743" s="11"/>
    </row>
    <row r="2744" ht="15.75" customHeight="1">
      <c r="A2744" s="13">
        <v>3741762.0</v>
      </c>
      <c r="B2744" s="13" t="s">
        <v>5187</v>
      </c>
      <c r="C2744" s="12">
        <v>1852.7</v>
      </c>
      <c r="D2744" s="11"/>
      <c r="E2744" s="11"/>
      <c r="F2744" s="11"/>
    </row>
    <row r="2745" ht="15.75" customHeight="1">
      <c r="A2745" s="13">
        <v>3741763.0</v>
      </c>
      <c r="B2745" s="13" t="s">
        <v>5188</v>
      </c>
      <c r="C2745" s="12">
        <v>1852.7</v>
      </c>
      <c r="D2745" s="11"/>
      <c r="E2745" s="11"/>
      <c r="F2745" s="11"/>
    </row>
    <row r="2746" ht="15.75" customHeight="1">
      <c r="A2746" s="13">
        <v>3741776.0</v>
      </c>
      <c r="B2746" s="13" t="s">
        <v>5189</v>
      </c>
      <c r="C2746" s="12">
        <v>1852.7</v>
      </c>
      <c r="D2746" s="11"/>
      <c r="E2746" s="11"/>
      <c r="F2746" s="11"/>
    </row>
    <row r="2747" ht="15.75" customHeight="1">
      <c r="A2747" s="13">
        <v>3741783.0</v>
      </c>
      <c r="B2747" s="13" t="s">
        <v>5190</v>
      </c>
      <c r="C2747" s="12">
        <v>1852.7</v>
      </c>
      <c r="D2747" s="11"/>
      <c r="E2747" s="11"/>
      <c r="F2747" s="11"/>
    </row>
    <row r="2748" ht="15.75" customHeight="1">
      <c r="A2748" s="13">
        <v>3741784.0</v>
      </c>
      <c r="B2748" s="13" t="s">
        <v>5191</v>
      </c>
      <c r="C2748" s="12">
        <v>1852.7</v>
      </c>
      <c r="D2748" s="11"/>
      <c r="E2748" s="11"/>
      <c r="F2748" s="11"/>
    </row>
    <row r="2749" ht="15.75" customHeight="1">
      <c r="A2749" s="13">
        <v>3742506.0</v>
      </c>
      <c r="B2749" s="13" t="s">
        <v>5192</v>
      </c>
      <c r="C2749" s="12">
        <v>778.29</v>
      </c>
      <c r="D2749" s="11"/>
      <c r="E2749" s="11"/>
      <c r="F2749" s="11"/>
    </row>
    <row r="2750" ht="15.75" customHeight="1">
      <c r="A2750" s="13">
        <v>3742525.0</v>
      </c>
      <c r="B2750" s="13" t="s">
        <v>5193</v>
      </c>
      <c r="C2750" s="12">
        <v>141.52</v>
      </c>
      <c r="D2750" s="11"/>
      <c r="E2750" s="11"/>
      <c r="F2750" s="11"/>
    </row>
    <row r="2751" ht="15.75" customHeight="1">
      <c r="A2751" s="13">
        <v>3742526.0</v>
      </c>
      <c r="B2751" s="13" t="s">
        <v>5194</v>
      </c>
      <c r="C2751" s="12">
        <v>141.52</v>
      </c>
      <c r="D2751" s="11"/>
      <c r="E2751" s="11"/>
      <c r="F2751" s="11"/>
    </row>
    <row r="2752" ht="15.75" customHeight="1">
      <c r="A2752" s="13">
        <v>3742530.0</v>
      </c>
      <c r="B2752" s="13" t="s">
        <v>5195</v>
      </c>
      <c r="C2752" s="12">
        <v>141.52</v>
      </c>
      <c r="D2752" s="11"/>
      <c r="E2752" s="11"/>
      <c r="F2752" s="11"/>
    </row>
    <row r="2753" ht="15.75" customHeight="1">
      <c r="A2753" s="13">
        <v>3742529.0</v>
      </c>
      <c r="B2753" s="13" t="s">
        <v>5196</v>
      </c>
      <c r="C2753" s="12">
        <v>141.52</v>
      </c>
      <c r="D2753" s="11"/>
      <c r="E2753" s="11"/>
      <c r="F2753" s="11"/>
    </row>
    <row r="2754" ht="15.75" customHeight="1">
      <c r="A2754" s="13">
        <v>3742523.0</v>
      </c>
      <c r="B2754" s="13" t="s">
        <v>5197</v>
      </c>
      <c r="C2754" s="12">
        <v>141.52</v>
      </c>
      <c r="D2754" s="11"/>
      <c r="E2754" s="11"/>
      <c r="F2754" s="11"/>
    </row>
    <row r="2755" ht="15.75" customHeight="1">
      <c r="A2755" s="13">
        <v>3742567.0</v>
      </c>
      <c r="B2755" s="13" t="s">
        <v>5198</v>
      </c>
      <c r="C2755" s="12">
        <v>141.52</v>
      </c>
      <c r="D2755" s="11"/>
      <c r="E2755" s="11"/>
      <c r="F2755" s="11"/>
    </row>
    <row r="2756" ht="15.75" customHeight="1">
      <c r="A2756" s="13">
        <v>3742562.0</v>
      </c>
      <c r="B2756" s="13" t="s">
        <v>5199</v>
      </c>
      <c r="C2756" s="12">
        <v>141.52</v>
      </c>
      <c r="D2756" s="11"/>
      <c r="E2756" s="11"/>
      <c r="F2756" s="11"/>
    </row>
    <row r="2757" ht="15.75" customHeight="1">
      <c r="A2757" s="13">
        <v>3742563.0</v>
      </c>
      <c r="B2757" s="13" t="s">
        <v>5200</v>
      </c>
      <c r="C2757" s="12">
        <v>141.52</v>
      </c>
      <c r="D2757" s="11"/>
      <c r="E2757" s="11"/>
      <c r="F2757" s="11"/>
    </row>
    <row r="2758" ht="15.75" customHeight="1">
      <c r="A2758" s="13">
        <v>3742554.0</v>
      </c>
      <c r="B2758" s="13" t="s">
        <v>5201</v>
      </c>
      <c r="C2758" s="12">
        <v>141.52</v>
      </c>
      <c r="D2758" s="11"/>
      <c r="E2758" s="11"/>
      <c r="F2758" s="11"/>
    </row>
    <row r="2759" ht="15.75" customHeight="1">
      <c r="A2759" s="13">
        <v>3742577.0</v>
      </c>
      <c r="B2759" s="13" t="s">
        <v>5202</v>
      </c>
      <c r="C2759" s="12">
        <v>141.52</v>
      </c>
      <c r="D2759" s="11"/>
      <c r="E2759" s="11"/>
      <c r="F2759" s="11"/>
    </row>
    <row r="2760" ht="15.75" customHeight="1">
      <c r="A2760" s="13">
        <v>3742564.0</v>
      </c>
      <c r="B2760" s="13" t="s">
        <v>5203</v>
      </c>
      <c r="C2760" s="12">
        <v>141.52</v>
      </c>
      <c r="D2760" s="11"/>
      <c r="E2760" s="11"/>
      <c r="F2760" s="11"/>
    </row>
    <row r="2761" ht="15.75" customHeight="1">
      <c r="A2761" s="13">
        <v>3742578.0</v>
      </c>
      <c r="B2761" s="13" t="s">
        <v>5204</v>
      </c>
      <c r="C2761" s="12">
        <v>141.52</v>
      </c>
      <c r="D2761" s="11"/>
      <c r="E2761" s="11"/>
      <c r="F2761" s="11"/>
    </row>
    <row r="2762" ht="15.75" customHeight="1">
      <c r="A2762" s="13">
        <v>3742583.0</v>
      </c>
      <c r="B2762" s="13" t="s">
        <v>5205</v>
      </c>
      <c r="C2762" s="12">
        <v>141.63</v>
      </c>
      <c r="D2762" s="11"/>
      <c r="E2762" s="11"/>
      <c r="F2762" s="11"/>
    </row>
    <row r="2763" ht="15.75" customHeight="1">
      <c r="A2763" s="13">
        <v>3742586.0</v>
      </c>
      <c r="B2763" s="13" t="s">
        <v>5206</v>
      </c>
      <c r="C2763" s="12">
        <v>141.52</v>
      </c>
      <c r="D2763" s="11"/>
      <c r="E2763" s="11"/>
      <c r="F2763" s="11"/>
    </row>
    <row r="2764" ht="15.75" customHeight="1">
      <c r="A2764" s="13">
        <v>3742584.0</v>
      </c>
      <c r="B2764" s="13" t="s">
        <v>5207</v>
      </c>
      <c r="C2764" s="12">
        <v>141.52</v>
      </c>
      <c r="D2764" s="11"/>
      <c r="E2764" s="11"/>
      <c r="F2764" s="11"/>
    </row>
    <row r="2765" ht="15.75" customHeight="1">
      <c r="A2765" s="13">
        <v>3742125.0</v>
      </c>
      <c r="B2765" s="13" t="s">
        <v>5208</v>
      </c>
      <c r="C2765" s="12">
        <v>996.75</v>
      </c>
      <c r="D2765" s="11"/>
      <c r="E2765" s="11"/>
      <c r="F2765" s="11"/>
    </row>
    <row r="2766" ht="15.75" customHeight="1">
      <c r="A2766" s="13">
        <v>3742323.0</v>
      </c>
      <c r="B2766" s="13" t="s">
        <v>5209</v>
      </c>
      <c r="C2766" s="12">
        <v>958.81</v>
      </c>
      <c r="D2766" s="11"/>
      <c r="E2766" s="11"/>
      <c r="F2766" s="11"/>
    </row>
    <row r="2767" ht="15.75" customHeight="1">
      <c r="A2767" s="13">
        <v>3742164.0</v>
      </c>
      <c r="B2767" s="13" t="s">
        <v>5210</v>
      </c>
      <c r="C2767" s="12">
        <v>958.81</v>
      </c>
      <c r="D2767" s="11"/>
      <c r="E2767" s="11"/>
      <c r="F2767" s="11"/>
    </row>
    <row r="2768" ht="15.75" customHeight="1">
      <c r="A2768" s="13">
        <v>3742167.0</v>
      </c>
      <c r="B2768" s="13" t="s">
        <v>5211</v>
      </c>
      <c r="C2768" s="12">
        <v>958.81</v>
      </c>
      <c r="D2768" s="11"/>
      <c r="E2768" s="11"/>
      <c r="F2768" s="11"/>
    </row>
    <row r="2769" ht="15.75" customHeight="1">
      <c r="A2769" s="13">
        <v>3742162.0</v>
      </c>
      <c r="B2769" s="13" t="s">
        <v>5212</v>
      </c>
      <c r="C2769" s="12">
        <v>958.81</v>
      </c>
      <c r="D2769" s="11"/>
      <c r="E2769" s="11"/>
      <c r="F2769" s="11"/>
    </row>
    <row r="2770" ht="15.75" customHeight="1">
      <c r="A2770" s="13">
        <v>3742354.0</v>
      </c>
      <c r="B2770" s="13" t="s">
        <v>5213</v>
      </c>
      <c r="C2770" s="12">
        <v>958.81</v>
      </c>
      <c r="D2770" s="11"/>
      <c r="E2770" s="11"/>
      <c r="F2770" s="11"/>
    </row>
    <row r="2771" ht="15.75" customHeight="1">
      <c r="A2771" s="13">
        <v>3742326.0</v>
      </c>
      <c r="B2771" s="13" t="s">
        <v>5214</v>
      </c>
      <c r="C2771" s="12">
        <v>958.81</v>
      </c>
      <c r="D2771" s="11"/>
      <c r="E2771" s="11"/>
      <c r="F2771" s="11"/>
    </row>
    <row r="2772" ht="15.75" customHeight="1">
      <c r="A2772" s="13">
        <v>3742330.0</v>
      </c>
      <c r="B2772" s="13" t="s">
        <v>5215</v>
      </c>
      <c r="C2772" s="12">
        <v>958.81</v>
      </c>
      <c r="D2772" s="11"/>
      <c r="E2772" s="11"/>
      <c r="F2772" s="11"/>
    </row>
    <row r="2773" ht="15.75" customHeight="1">
      <c r="A2773" s="13">
        <v>3742329.0</v>
      </c>
      <c r="B2773" s="13" t="s">
        <v>5216</v>
      </c>
      <c r="C2773" s="12">
        <v>958.81</v>
      </c>
      <c r="D2773" s="11"/>
      <c r="E2773" s="11"/>
      <c r="F2773" s="11"/>
    </row>
    <row r="2774" ht="15.75" customHeight="1">
      <c r="A2774" s="13">
        <v>3742322.0</v>
      </c>
      <c r="B2774" s="13" t="s">
        <v>5217</v>
      </c>
      <c r="C2774" s="12">
        <v>958.81</v>
      </c>
      <c r="D2774" s="11"/>
      <c r="E2774" s="11"/>
      <c r="F2774" s="11"/>
    </row>
    <row r="2775" ht="15.75" customHeight="1">
      <c r="A2775" s="13">
        <v>3742383.0</v>
      </c>
      <c r="B2775" s="13" t="s">
        <v>5218</v>
      </c>
      <c r="C2775" s="12">
        <v>958.81</v>
      </c>
      <c r="D2775" s="11"/>
      <c r="E2775" s="11"/>
      <c r="F2775" s="11"/>
    </row>
    <row r="2776" ht="15.75" customHeight="1">
      <c r="A2776" s="13">
        <v>3742386.0</v>
      </c>
      <c r="B2776" s="13" t="s">
        <v>5219</v>
      </c>
      <c r="C2776" s="12">
        <v>958.81</v>
      </c>
      <c r="D2776" s="11"/>
      <c r="E2776" s="11"/>
      <c r="F2776" s="11"/>
    </row>
    <row r="2777" ht="15.75" customHeight="1">
      <c r="A2777" s="13">
        <v>3742384.0</v>
      </c>
      <c r="B2777" s="13" t="s">
        <v>5220</v>
      </c>
      <c r="C2777" s="12">
        <v>958.81</v>
      </c>
      <c r="D2777" s="11"/>
      <c r="E2777" s="11"/>
      <c r="F2777" s="11"/>
    </row>
    <row r="2778" ht="15.75" customHeight="1">
      <c r="A2778" s="13">
        <v>3742363.0</v>
      </c>
      <c r="B2778" s="13" t="s">
        <v>5221</v>
      </c>
      <c r="C2778" s="12">
        <v>958.81</v>
      </c>
      <c r="D2778" s="11"/>
      <c r="E2778" s="11"/>
      <c r="F2778" s="11"/>
    </row>
    <row r="2779" ht="15.75" customHeight="1">
      <c r="A2779" s="13">
        <v>3741600.0</v>
      </c>
      <c r="B2779" s="13" t="s">
        <v>5222</v>
      </c>
      <c r="C2779" s="12">
        <v>141.57</v>
      </c>
      <c r="D2779" s="11"/>
      <c r="E2779" s="11"/>
      <c r="F2779" s="11"/>
    </row>
    <row r="2780" ht="15.75" customHeight="1">
      <c r="A2780" s="13">
        <v>3741001.0</v>
      </c>
      <c r="B2780" s="13" t="s">
        <v>5223</v>
      </c>
      <c r="C2780" s="12">
        <v>6464.62</v>
      </c>
      <c r="D2780" s="11"/>
      <c r="E2780" s="11"/>
      <c r="F2780" s="11"/>
    </row>
    <row r="2781" ht="15.75" customHeight="1">
      <c r="A2781" s="13">
        <v>3741003.0</v>
      </c>
      <c r="B2781" s="13" t="s">
        <v>5224</v>
      </c>
      <c r="C2781" s="12">
        <v>1010.36</v>
      </c>
      <c r="D2781" s="11"/>
      <c r="E2781" s="11"/>
      <c r="F2781" s="11"/>
    </row>
    <row r="2782" ht="15.75" customHeight="1">
      <c r="A2782" s="13">
        <v>3747000.0</v>
      </c>
      <c r="B2782" s="13" t="s">
        <v>5225</v>
      </c>
      <c r="C2782" s="12">
        <v>1386.95</v>
      </c>
      <c r="D2782" s="11"/>
      <c r="E2782" s="11"/>
      <c r="F2782" s="11"/>
    </row>
    <row r="2783" ht="15.75" customHeight="1">
      <c r="A2783" s="9" t="s">
        <v>5226</v>
      </c>
      <c r="C2783" s="12"/>
      <c r="D2783" s="11"/>
      <c r="E2783" s="11"/>
      <c r="F2783" s="11"/>
    </row>
    <row r="2784" ht="15.75" customHeight="1">
      <c r="A2784" s="13">
        <v>3964502.0</v>
      </c>
      <c r="B2784" s="13" t="s">
        <v>5227</v>
      </c>
      <c r="C2784" s="12">
        <v>217.04</v>
      </c>
      <c r="D2784" s="11"/>
      <c r="E2784" s="11"/>
      <c r="F2784" s="11"/>
    </row>
    <row r="2785" ht="15.75" customHeight="1">
      <c r="A2785" s="13">
        <v>3964505.0</v>
      </c>
      <c r="B2785" s="13" t="s">
        <v>5228</v>
      </c>
      <c r="C2785" s="12">
        <v>271.31</v>
      </c>
      <c r="D2785" s="11"/>
      <c r="E2785" s="11"/>
      <c r="F2785" s="11"/>
    </row>
    <row r="2786" ht="15.75" customHeight="1">
      <c r="A2786" s="13">
        <v>3268500.0</v>
      </c>
      <c r="B2786" s="13" t="s">
        <v>5229</v>
      </c>
      <c r="C2786" s="12">
        <v>1110.03</v>
      </c>
      <c r="D2786" s="11"/>
      <c r="E2786" s="11"/>
      <c r="F2786" s="11"/>
    </row>
    <row r="2787" ht="15.75" customHeight="1">
      <c r="A2787" s="13">
        <v>4580501.0</v>
      </c>
      <c r="B2787" s="13" t="s">
        <v>5230</v>
      </c>
      <c r="C2787" s="12">
        <v>2189.5</v>
      </c>
      <c r="D2787" s="11"/>
      <c r="E2787" s="11"/>
      <c r="F2787" s="11"/>
    </row>
    <row r="2788" ht="15.75" customHeight="1">
      <c r="A2788" s="13">
        <v>3964900.0</v>
      </c>
      <c r="B2788" s="13" t="s">
        <v>5231</v>
      </c>
      <c r="C2788" s="12">
        <v>14746.93</v>
      </c>
      <c r="D2788" s="11"/>
      <c r="E2788" s="11"/>
      <c r="F2788" s="11"/>
    </row>
    <row r="2789" ht="15.75" customHeight="1">
      <c r="A2789" s="13">
        <v>3962000.0</v>
      </c>
      <c r="B2789" s="13" t="s">
        <v>5232</v>
      </c>
      <c r="C2789" s="12">
        <v>14311.11</v>
      </c>
      <c r="D2789" s="11"/>
      <c r="E2789" s="11"/>
      <c r="F2789" s="11"/>
    </row>
    <row r="2790" ht="15.75" customHeight="1">
      <c r="A2790" s="13">
        <v>3961000.0</v>
      </c>
      <c r="B2790" s="13" t="s">
        <v>5233</v>
      </c>
      <c r="C2790" s="12">
        <v>43780.7</v>
      </c>
      <c r="D2790" s="11"/>
      <c r="E2790" s="11"/>
      <c r="F2790" s="11"/>
    </row>
    <row r="2791" ht="15.75" customHeight="1">
      <c r="A2791" s="13">
        <v>3638716.0</v>
      </c>
      <c r="B2791" s="13" t="s">
        <v>5234</v>
      </c>
      <c r="C2791" s="12">
        <v>213840.6</v>
      </c>
      <c r="D2791" s="11"/>
      <c r="E2791" s="11"/>
      <c r="F2791" s="11"/>
    </row>
    <row r="2792" ht="15.75" customHeight="1">
      <c r="A2792" s="13">
        <v>3960210.0</v>
      </c>
      <c r="B2792" s="13" t="s">
        <v>5235</v>
      </c>
      <c r="C2792" s="12">
        <v>12393.99</v>
      </c>
      <c r="D2792" s="11"/>
      <c r="E2792" s="11"/>
      <c r="F2792" s="11"/>
    </row>
    <row r="2793" ht="15.75" customHeight="1">
      <c r="A2793" s="13">
        <v>3961400.0</v>
      </c>
      <c r="B2793" s="13" t="s">
        <v>5236</v>
      </c>
      <c r="C2793" s="12">
        <v>2223.32</v>
      </c>
      <c r="D2793" s="11"/>
      <c r="E2793" s="11"/>
      <c r="F2793" s="11"/>
    </row>
    <row r="2794" ht="15.75" customHeight="1">
      <c r="A2794" s="13">
        <v>3961500.0</v>
      </c>
      <c r="B2794" s="13" t="s">
        <v>5237</v>
      </c>
      <c r="C2794" s="12">
        <v>7485.27</v>
      </c>
      <c r="D2794" s="11"/>
      <c r="E2794" s="11"/>
      <c r="F2794" s="11"/>
    </row>
    <row r="2795" ht="15.75" customHeight="1">
      <c r="A2795" s="13">
        <v>3960312.0</v>
      </c>
      <c r="B2795" s="13" t="s">
        <v>5238</v>
      </c>
      <c r="C2795" s="12">
        <v>626.09</v>
      </c>
      <c r="D2795" s="11"/>
      <c r="E2795" s="11"/>
      <c r="F2795" s="11"/>
    </row>
    <row r="2796" ht="15.75" customHeight="1">
      <c r="A2796" s="13">
        <v>3960314.0</v>
      </c>
      <c r="B2796" s="13" t="s">
        <v>5239</v>
      </c>
      <c r="C2796" s="12">
        <v>709.57</v>
      </c>
      <c r="D2796" s="11"/>
      <c r="E2796" s="11"/>
      <c r="F2796" s="11"/>
    </row>
    <row r="2797" ht="15.75" customHeight="1">
      <c r="A2797" s="13">
        <v>3960318.0</v>
      </c>
      <c r="B2797" s="13" t="s">
        <v>5240</v>
      </c>
      <c r="C2797" s="12">
        <v>890.44</v>
      </c>
      <c r="D2797" s="11"/>
      <c r="E2797" s="11"/>
      <c r="F2797" s="11"/>
    </row>
    <row r="2798" ht="15.75" customHeight="1">
      <c r="A2798" s="13">
        <v>3960320.0</v>
      </c>
      <c r="B2798" s="13" t="s">
        <v>5241</v>
      </c>
      <c r="C2798" s="12">
        <v>1054.62</v>
      </c>
      <c r="D2798" s="11"/>
      <c r="E2798" s="11"/>
      <c r="F2798" s="11"/>
    </row>
    <row r="2799" ht="15.75" customHeight="1">
      <c r="A2799" s="13">
        <v>3960325.0</v>
      </c>
      <c r="B2799" s="13" t="s">
        <v>5242</v>
      </c>
      <c r="C2799" s="12">
        <v>1293.92</v>
      </c>
      <c r="D2799" s="11"/>
      <c r="E2799" s="11"/>
      <c r="F2799" s="11"/>
    </row>
    <row r="2800" ht="15.75" customHeight="1">
      <c r="A2800" s="13">
        <v>3969067.0</v>
      </c>
      <c r="B2800" s="13" t="s">
        <v>5243</v>
      </c>
      <c r="C2800" s="12">
        <v>127.47</v>
      </c>
      <c r="D2800" s="11"/>
      <c r="E2800" s="11"/>
      <c r="F2800" s="11"/>
    </row>
    <row r="2801" ht="15.75" customHeight="1">
      <c r="A2801" s="13">
        <v>3961620.0</v>
      </c>
      <c r="B2801" s="13" t="s">
        <v>5244</v>
      </c>
      <c r="C2801" s="12">
        <v>116.42</v>
      </c>
      <c r="D2801" s="11"/>
      <c r="E2801" s="11"/>
      <c r="F2801" s="11"/>
    </row>
    <row r="2802" ht="15.75" customHeight="1">
      <c r="A2802" s="13">
        <v>3630140.0</v>
      </c>
      <c r="B2802" s="13" t="s">
        <v>5245</v>
      </c>
      <c r="C2802" s="12">
        <v>1245.88</v>
      </c>
      <c r="D2802" s="11"/>
      <c r="E2802" s="11"/>
      <c r="F2802" s="11"/>
    </row>
    <row r="2803" ht="15.75" customHeight="1">
      <c r="A2803" s="13">
        <v>3630170.0</v>
      </c>
      <c r="B2803" s="13" t="s">
        <v>5246</v>
      </c>
      <c r="C2803" s="12">
        <v>1463.13</v>
      </c>
      <c r="D2803" s="11"/>
      <c r="E2803" s="11"/>
      <c r="F2803" s="11"/>
    </row>
    <row r="2804" ht="15.75" customHeight="1">
      <c r="A2804" s="13">
        <v>3630150.0</v>
      </c>
      <c r="B2804" s="13" t="s">
        <v>5247</v>
      </c>
      <c r="C2804" s="12">
        <v>1082.98</v>
      </c>
      <c r="D2804" s="11"/>
      <c r="E2804" s="11"/>
      <c r="F2804" s="11"/>
    </row>
    <row r="2805" ht="15.75" customHeight="1">
      <c r="A2805" s="13">
        <v>3630130.0</v>
      </c>
      <c r="B2805" s="13" t="s">
        <v>5248</v>
      </c>
      <c r="C2805" s="12">
        <v>1138.11</v>
      </c>
      <c r="D2805" s="11"/>
      <c r="E2805" s="11"/>
      <c r="F2805" s="11"/>
    </row>
    <row r="2806" ht="15.75" customHeight="1">
      <c r="A2806" s="13">
        <v>3965700.0</v>
      </c>
      <c r="B2806" s="13" t="s">
        <v>5249</v>
      </c>
      <c r="C2806" s="12">
        <v>4452.86</v>
      </c>
      <c r="D2806" s="11"/>
      <c r="E2806" s="11"/>
      <c r="F2806" s="11"/>
    </row>
    <row r="2807" ht="15.75" customHeight="1">
      <c r="A2807" s="13">
        <v>3965601.0</v>
      </c>
      <c r="B2807" s="13" t="s">
        <v>5250</v>
      </c>
      <c r="C2807" s="12">
        <v>12562.57</v>
      </c>
      <c r="D2807" s="11"/>
      <c r="E2807" s="11"/>
      <c r="F2807" s="11"/>
    </row>
    <row r="2808" ht="15.75" customHeight="1">
      <c r="A2808" s="13">
        <v>3960605.0</v>
      </c>
      <c r="B2808" s="13" t="s">
        <v>5251</v>
      </c>
      <c r="C2808" s="12">
        <v>2005.01</v>
      </c>
      <c r="D2808" s="11"/>
      <c r="E2808" s="11"/>
      <c r="F2808" s="11"/>
    </row>
    <row r="2809" ht="15.75" customHeight="1">
      <c r="A2809" s="13">
        <v>3960410.0</v>
      </c>
      <c r="B2809" s="13" t="s">
        <v>5252</v>
      </c>
      <c r="C2809" s="12">
        <v>3109.6</v>
      </c>
      <c r="D2809" s="11"/>
      <c r="E2809" s="11"/>
      <c r="F2809" s="11"/>
    </row>
    <row r="2810" ht="15.75" customHeight="1">
      <c r="A2810" s="13">
        <v>3960406.0</v>
      </c>
      <c r="B2810" s="13" t="s">
        <v>5253</v>
      </c>
      <c r="C2810" s="12">
        <v>1604.02</v>
      </c>
      <c r="D2810" s="11"/>
      <c r="E2810" s="11"/>
      <c r="F2810" s="11"/>
    </row>
    <row r="2811" ht="15.75" customHeight="1">
      <c r="A2811" s="13">
        <v>3590301.0</v>
      </c>
      <c r="B2811" s="13" t="s">
        <v>5254</v>
      </c>
      <c r="C2811" s="12">
        <v>246.33</v>
      </c>
      <c r="D2811" s="11"/>
      <c r="E2811" s="11"/>
      <c r="F2811" s="11"/>
    </row>
    <row r="2812" ht="15.75" customHeight="1">
      <c r="A2812" s="13">
        <v>3590302.0</v>
      </c>
      <c r="B2812" s="13" t="s">
        <v>5255</v>
      </c>
      <c r="C2812" s="12">
        <v>405.45</v>
      </c>
      <c r="D2812" s="11"/>
      <c r="E2812" s="11"/>
      <c r="F2812" s="11"/>
    </row>
    <row r="2813" ht="15.75" customHeight="1">
      <c r="A2813" s="13">
        <v>3590303.0</v>
      </c>
      <c r="B2813" s="13" t="s">
        <v>5256</v>
      </c>
      <c r="C2813" s="12">
        <v>591.17</v>
      </c>
      <c r="D2813" s="11"/>
      <c r="E2813" s="11"/>
      <c r="F2813" s="11"/>
    </row>
    <row r="2814" ht="15.75" customHeight="1">
      <c r="A2814" s="13">
        <v>3590304.0</v>
      </c>
      <c r="B2814" s="13" t="s">
        <v>5257</v>
      </c>
      <c r="C2814" s="12">
        <v>795.78</v>
      </c>
      <c r="D2814" s="11"/>
      <c r="E2814" s="11"/>
      <c r="F2814" s="11"/>
    </row>
    <row r="2815" ht="15.75" customHeight="1">
      <c r="A2815" s="13">
        <v>3590305.0</v>
      </c>
      <c r="B2815" s="13" t="s">
        <v>5258</v>
      </c>
      <c r="C2815" s="12">
        <v>959.63</v>
      </c>
      <c r="D2815" s="11"/>
      <c r="E2815" s="11"/>
      <c r="F2815" s="11"/>
    </row>
    <row r="2816" ht="15.75" customHeight="1">
      <c r="A2816" s="13">
        <v>3590306.0</v>
      </c>
      <c r="B2816" s="13" t="s">
        <v>5259</v>
      </c>
      <c r="C2816" s="12">
        <v>1182.31</v>
      </c>
      <c r="D2816" s="11"/>
      <c r="E2816" s="11"/>
      <c r="F2816" s="11"/>
    </row>
    <row r="2817" ht="15.75" customHeight="1">
      <c r="A2817" s="13">
        <v>3590307.0</v>
      </c>
      <c r="B2817" s="13" t="s">
        <v>5260</v>
      </c>
      <c r="C2817" s="12">
        <v>1303.58</v>
      </c>
      <c r="D2817" s="11"/>
      <c r="E2817" s="11"/>
      <c r="F2817" s="11"/>
    </row>
    <row r="2818" ht="15.75" customHeight="1">
      <c r="A2818" s="13">
        <v>3590308.0</v>
      </c>
      <c r="B2818" s="13" t="s">
        <v>5261</v>
      </c>
      <c r="C2818" s="12">
        <v>1584.02</v>
      </c>
      <c r="D2818" s="11"/>
      <c r="E2818" s="11"/>
      <c r="F2818" s="11"/>
    </row>
    <row r="2819" ht="15.75" customHeight="1">
      <c r="A2819" s="13">
        <v>3590309.0</v>
      </c>
      <c r="B2819" s="13" t="s">
        <v>5262</v>
      </c>
      <c r="C2819" s="12">
        <v>1834.1</v>
      </c>
      <c r="D2819" s="11"/>
      <c r="E2819" s="11"/>
      <c r="F2819" s="11"/>
    </row>
    <row r="2820" ht="15.75" customHeight="1">
      <c r="A2820" s="13">
        <v>4200800.0</v>
      </c>
      <c r="B2820" s="13" t="s">
        <v>5263</v>
      </c>
      <c r="C2820" s="12">
        <v>12170.75</v>
      </c>
      <c r="D2820" s="11"/>
      <c r="E2820" s="11"/>
      <c r="F2820" s="11"/>
    </row>
    <row r="2821" ht="15.75" customHeight="1">
      <c r="A2821" s="13">
        <v>3964235.0</v>
      </c>
      <c r="B2821" s="13" t="s">
        <v>5264</v>
      </c>
      <c r="C2821" s="12">
        <v>2885.51</v>
      </c>
      <c r="D2821" s="11"/>
      <c r="E2821" s="11"/>
      <c r="F2821" s="11"/>
    </row>
    <row r="2822" ht="15.75" customHeight="1">
      <c r="A2822" s="13">
        <v>3964200.0</v>
      </c>
      <c r="B2822" s="13" t="s">
        <v>5265</v>
      </c>
      <c r="C2822" s="12">
        <v>5242.02</v>
      </c>
      <c r="D2822" s="11"/>
      <c r="E2822" s="11"/>
      <c r="F2822" s="11"/>
    </row>
    <row r="2823" ht="15.75" customHeight="1">
      <c r="A2823" s="13">
        <v>3980430.0</v>
      </c>
      <c r="B2823" s="13" t="s">
        <v>5266</v>
      </c>
      <c r="C2823" s="12">
        <v>3229.42</v>
      </c>
      <c r="D2823" s="11"/>
      <c r="E2823" s="11"/>
      <c r="F2823" s="11"/>
    </row>
    <row r="2824" ht="15.75" customHeight="1">
      <c r="A2824" s="13">
        <v>3980345.0</v>
      </c>
      <c r="B2824" s="13" t="s">
        <v>5267</v>
      </c>
      <c r="C2824" s="12">
        <v>2739.14</v>
      </c>
      <c r="D2824" s="11"/>
      <c r="E2824" s="11"/>
      <c r="F2824" s="11"/>
    </row>
    <row r="2825" ht="15.75" customHeight="1">
      <c r="A2825" s="13">
        <v>3980410.0</v>
      </c>
      <c r="B2825" s="13" t="s">
        <v>5268</v>
      </c>
      <c r="C2825" s="12">
        <v>3886.0</v>
      </c>
      <c r="D2825" s="11"/>
      <c r="E2825" s="11"/>
      <c r="F2825" s="11"/>
    </row>
    <row r="2826" ht="15.75" customHeight="1">
      <c r="A2826" s="13">
        <v>3980420.0</v>
      </c>
      <c r="B2826" s="13" t="s">
        <v>5269</v>
      </c>
      <c r="C2826" s="12">
        <v>5957.97</v>
      </c>
      <c r="D2826" s="11"/>
      <c r="E2826" s="11"/>
      <c r="F2826" s="11"/>
    </row>
    <row r="2827" ht="15.75" customHeight="1">
      <c r="A2827" s="13">
        <v>3964800.0</v>
      </c>
      <c r="B2827" s="13" t="s">
        <v>5270</v>
      </c>
      <c r="C2827" s="12">
        <v>9233.77</v>
      </c>
      <c r="D2827" s="11"/>
      <c r="E2827" s="11"/>
      <c r="F2827" s="11"/>
    </row>
    <row r="2828" ht="15.75" customHeight="1">
      <c r="A2828" s="13">
        <v>3960024.0</v>
      </c>
      <c r="B2828" s="13" t="s">
        <v>5271</v>
      </c>
      <c r="C2828" s="12">
        <v>11986.13</v>
      </c>
      <c r="D2828" s="11"/>
      <c r="E2828" s="11"/>
      <c r="F2828" s="11"/>
    </row>
    <row r="2829" ht="15.75" customHeight="1">
      <c r="A2829" s="13">
        <v>3960022.0</v>
      </c>
      <c r="B2829" s="13" t="s">
        <v>5272</v>
      </c>
      <c r="C2829" s="12">
        <v>10921.24</v>
      </c>
      <c r="D2829" s="11"/>
      <c r="E2829" s="11"/>
      <c r="F2829" s="11"/>
    </row>
    <row r="2830" ht="15.75" customHeight="1">
      <c r="A2830" s="13">
        <v>3960010.0</v>
      </c>
      <c r="B2830" s="13" t="s">
        <v>5273</v>
      </c>
      <c r="C2830" s="12">
        <v>7666.16</v>
      </c>
      <c r="D2830" s="11"/>
      <c r="E2830" s="11"/>
      <c r="F2830" s="11"/>
    </row>
    <row r="2831" ht="15.75" customHeight="1">
      <c r="A2831" s="13">
        <v>3960002.0</v>
      </c>
      <c r="B2831" s="13" t="s">
        <v>5274</v>
      </c>
      <c r="C2831" s="12">
        <v>1449.82</v>
      </c>
      <c r="D2831" s="11"/>
      <c r="E2831" s="11"/>
      <c r="F2831" s="11"/>
    </row>
    <row r="2832" ht="15.75" customHeight="1">
      <c r="A2832" s="13">
        <v>3968005.0</v>
      </c>
      <c r="B2832" s="13" t="s">
        <v>5275</v>
      </c>
      <c r="C2832" s="12">
        <v>318.59</v>
      </c>
      <c r="D2832" s="11"/>
      <c r="E2832" s="11"/>
      <c r="F2832" s="11"/>
    </row>
    <row r="2833" ht="15.75" customHeight="1">
      <c r="A2833" s="13">
        <v>3968001.0</v>
      </c>
      <c r="B2833" s="13" t="s">
        <v>5276</v>
      </c>
      <c r="C2833" s="12">
        <v>318.59</v>
      </c>
      <c r="D2833" s="11"/>
      <c r="E2833" s="11"/>
      <c r="F2833" s="11"/>
    </row>
    <row r="2834" ht="15.75" customHeight="1">
      <c r="A2834" s="13">
        <v>3968006.0</v>
      </c>
      <c r="B2834" s="13" t="s">
        <v>5277</v>
      </c>
      <c r="C2834" s="12">
        <v>643.43</v>
      </c>
      <c r="D2834" s="11"/>
      <c r="E2834" s="11"/>
      <c r="F2834" s="11"/>
    </row>
    <row r="2835" ht="15.75" customHeight="1">
      <c r="A2835" s="13">
        <v>4586000.0</v>
      </c>
      <c r="B2835" s="13" t="s">
        <v>5278</v>
      </c>
      <c r="C2835" s="12">
        <v>2745.47</v>
      </c>
      <c r="D2835" s="11"/>
      <c r="E2835" s="11"/>
      <c r="F2835" s="11"/>
    </row>
    <row r="2836" ht="15.75" customHeight="1">
      <c r="A2836" s="13">
        <v>3965501.0</v>
      </c>
      <c r="B2836" s="13" t="s">
        <v>5279</v>
      </c>
      <c r="C2836" s="12">
        <v>67755.9</v>
      </c>
      <c r="D2836" s="11"/>
      <c r="E2836" s="11"/>
      <c r="F2836" s="11"/>
    </row>
    <row r="2837" ht="15.75" customHeight="1">
      <c r="A2837" s="13">
        <v>3965500.0</v>
      </c>
      <c r="B2837" s="13" t="s">
        <v>5280</v>
      </c>
      <c r="C2837" s="12">
        <v>47175.56</v>
      </c>
      <c r="D2837" s="11"/>
      <c r="E2837" s="11"/>
      <c r="F2837" s="11"/>
    </row>
    <row r="2838" ht="15.75" customHeight="1">
      <c r="A2838" s="13">
        <v>3960510.0</v>
      </c>
      <c r="B2838" s="13" t="s">
        <v>5281</v>
      </c>
      <c r="C2838" s="12">
        <v>1490.23</v>
      </c>
      <c r="D2838" s="11"/>
      <c r="E2838" s="11"/>
      <c r="F2838" s="11"/>
    </row>
    <row r="2839" ht="15.75" customHeight="1">
      <c r="A2839" s="13">
        <v>3964400.0</v>
      </c>
      <c r="B2839" s="13" t="s">
        <v>5282</v>
      </c>
      <c r="C2839" s="12">
        <v>1364.19</v>
      </c>
      <c r="D2839" s="11"/>
      <c r="E2839" s="11"/>
      <c r="F2839" s="11"/>
    </row>
    <row r="2840" ht="15.75" customHeight="1">
      <c r="A2840" s="9" t="s">
        <v>5283</v>
      </c>
      <c r="C2840" s="12"/>
      <c r="D2840" s="11"/>
      <c r="E2840" s="11"/>
      <c r="F2840" s="11"/>
    </row>
    <row r="2841" ht="15.75" customHeight="1">
      <c r="A2841" s="13">
        <v>3305000.0</v>
      </c>
      <c r="B2841" s="13" t="s">
        <v>5284</v>
      </c>
      <c r="C2841" s="12">
        <v>476.71</v>
      </c>
      <c r="D2841" s="11"/>
      <c r="E2841" s="11"/>
      <c r="F2841" s="11"/>
    </row>
    <row r="2842" ht="15.75" customHeight="1">
      <c r="A2842" s="13">
        <v>3301924.0</v>
      </c>
      <c r="B2842" s="13" t="s">
        <v>5285</v>
      </c>
      <c r="C2842" s="12">
        <v>1111.44</v>
      </c>
      <c r="D2842" s="11"/>
      <c r="E2842" s="11"/>
      <c r="F2842" s="11"/>
    </row>
    <row r="2843" ht="15.75" customHeight="1">
      <c r="A2843" s="13">
        <v>3300811.0</v>
      </c>
      <c r="B2843" s="13" t="s">
        <v>5286</v>
      </c>
      <c r="C2843" s="12">
        <v>289.12</v>
      </c>
      <c r="D2843" s="11"/>
      <c r="E2843" s="11"/>
      <c r="F2843" s="11"/>
    </row>
    <row r="2844" ht="15.75" customHeight="1">
      <c r="A2844" s="13">
        <v>3300812.0</v>
      </c>
      <c r="B2844" s="13" t="s">
        <v>5287</v>
      </c>
      <c r="C2844" s="12">
        <v>1189.38</v>
      </c>
      <c r="D2844" s="11"/>
      <c r="E2844" s="11"/>
      <c r="F2844" s="11"/>
    </row>
    <row r="2845" ht="15.75" customHeight="1">
      <c r="A2845" s="13">
        <v>3301201.0</v>
      </c>
      <c r="B2845" s="13" t="s">
        <v>5288</v>
      </c>
      <c r="C2845" s="12">
        <v>1284.58</v>
      </c>
      <c r="D2845" s="11"/>
      <c r="E2845" s="11"/>
      <c r="F2845" s="11"/>
    </row>
    <row r="2846" ht="15.75" customHeight="1">
      <c r="A2846" s="13">
        <v>3301200.0</v>
      </c>
      <c r="B2846" s="13" t="s">
        <v>5289</v>
      </c>
      <c r="C2846" s="12">
        <v>1282.1</v>
      </c>
      <c r="D2846" s="11"/>
      <c r="E2846" s="11"/>
      <c r="F2846" s="11"/>
    </row>
    <row r="2847" ht="15.75" customHeight="1">
      <c r="A2847" s="13">
        <v>3301000.0</v>
      </c>
      <c r="B2847" s="13" t="s">
        <v>5290</v>
      </c>
      <c r="C2847" s="12">
        <v>189.05</v>
      </c>
      <c r="D2847" s="11"/>
      <c r="E2847" s="11"/>
      <c r="F2847" s="11"/>
    </row>
    <row r="2848" ht="15.75" customHeight="1">
      <c r="A2848" s="13">
        <v>3300900.0</v>
      </c>
      <c r="B2848" s="13" t="s">
        <v>5291</v>
      </c>
      <c r="C2848" s="12">
        <v>3579.37</v>
      </c>
      <c r="D2848" s="11"/>
      <c r="E2848" s="11"/>
      <c r="F2848" s="11"/>
    </row>
    <row r="2849" ht="15.75" customHeight="1">
      <c r="A2849" s="13">
        <v>3300710.0</v>
      </c>
      <c r="B2849" s="13" t="s">
        <v>5292</v>
      </c>
      <c r="C2849" s="12">
        <v>3218.44</v>
      </c>
      <c r="D2849" s="11"/>
      <c r="E2849" s="11"/>
      <c r="F2849" s="11"/>
    </row>
    <row r="2850" ht="15.75" customHeight="1">
      <c r="A2850" s="13">
        <v>3306000.0</v>
      </c>
      <c r="B2850" s="13" t="s">
        <v>5293</v>
      </c>
      <c r="C2850" s="12">
        <v>5261.3</v>
      </c>
      <c r="D2850" s="11"/>
      <c r="E2850" s="11"/>
      <c r="F2850" s="11"/>
    </row>
    <row r="2851" ht="15.75" customHeight="1">
      <c r="A2851" s="13">
        <v>3301700.0</v>
      </c>
      <c r="B2851" s="13" t="s">
        <v>5294</v>
      </c>
      <c r="C2851" s="12">
        <v>1691.12</v>
      </c>
      <c r="D2851" s="11"/>
      <c r="E2851" s="11"/>
      <c r="F2851" s="11"/>
    </row>
    <row r="2852" ht="15.75" customHeight="1">
      <c r="A2852" s="13">
        <v>3301718.0</v>
      </c>
      <c r="B2852" s="13" t="s">
        <v>5295</v>
      </c>
      <c r="C2852" s="12">
        <v>1076.71</v>
      </c>
      <c r="D2852" s="11"/>
      <c r="E2852" s="11"/>
      <c r="F2852" s="11"/>
    </row>
    <row r="2853" ht="15.75" customHeight="1">
      <c r="A2853" s="13">
        <v>3303200.0</v>
      </c>
      <c r="B2853" s="13" t="s">
        <v>5296</v>
      </c>
      <c r="C2853" s="12">
        <v>3967.39</v>
      </c>
      <c r="D2853" s="11"/>
      <c r="E2853" s="11"/>
      <c r="F2853" s="11"/>
    </row>
    <row r="2854" ht="15.75" customHeight="1">
      <c r="A2854" s="13">
        <v>3303014.0</v>
      </c>
      <c r="B2854" s="13" t="s">
        <v>5297</v>
      </c>
      <c r="C2854" s="12">
        <v>5174.11</v>
      </c>
      <c r="D2854" s="11"/>
      <c r="E2854" s="11"/>
      <c r="F2854" s="11"/>
    </row>
    <row r="2855" ht="15.75" customHeight="1">
      <c r="A2855" s="13">
        <v>3303015.0</v>
      </c>
      <c r="B2855" s="13" t="s">
        <v>5298</v>
      </c>
      <c r="C2855" s="12">
        <v>8414.8</v>
      </c>
      <c r="D2855" s="11"/>
      <c r="E2855" s="11"/>
      <c r="F2855" s="11"/>
    </row>
    <row r="2856" ht="15.75" customHeight="1">
      <c r="A2856" s="13">
        <v>3306001.0</v>
      </c>
      <c r="B2856" s="13" t="s">
        <v>5299</v>
      </c>
      <c r="C2856" s="12">
        <v>9483.52</v>
      </c>
      <c r="D2856" s="11"/>
      <c r="E2856" s="11"/>
      <c r="F2856" s="11"/>
    </row>
    <row r="2857" ht="15.75" customHeight="1">
      <c r="A2857" s="13">
        <v>3671600.0</v>
      </c>
      <c r="B2857" s="13" t="s">
        <v>5300</v>
      </c>
      <c r="C2857" s="12">
        <v>2605.0</v>
      </c>
      <c r="D2857" s="11"/>
      <c r="E2857" s="11"/>
      <c r="F2857" s="11"/>
    </row>
    <row r="2858" ht="15.75" customHeight="1">
      <c r="A2858" s="13">
        <v>3371000.0</v>
      </c>
      <c r="B2858" s="13" t="s">
        <v>5301</v>
      </c>
      <c r="C2858" s="12">
        <v>267.41</v>
      </c>
      <c r="D2858" s="11"/>
      <c r="E2858" s="11"/>
      <c r="F2858" s="11"/>
    </row>
    <row r="2859" ht="15.75" customHeight="1">
      <c r="A2859" s="13">
        <v>3375000.0</v>
      </c>
      <c r="B2859" s="13" t="s">
        <v>5302</v>
      </c>
      <c r="C2859" s="12">
        <v>658.95</v>
      </c>
      <c r="D2859" s="11"/>
      <c r="E2859" s="11"/>
      <c r="F2859" s="11"/>
    </row>
    <row r="2860" ht="15.75" customHeight="1">
      <c r="A2860" s="13">
        <v>3372000.0</v>
      </c>
      <c r="B2860" s="13" t="s">
        <v>5303</v>
      </c>
      <c r="C2860" s="12">
        <v>3559.1</v>
      </c>
      <c r="D2860" s="11"/>
      <c r="E2860" s="11"/>
      <c r="F2860" s="11"/>
    </row>
    <row r="2861" ht="15.75" customHeight="1">
      <c r="A2861" s="13">
        <v>3372060.0</v>
      </c>
      <c r="B2861" s="13" t="s">
        <v>5304</v>
      </c>
      <c r="C2861" s="12">
        <v>2086.56</v>
      </c>
      <c r="D2861" s="11"/>
      <c r="E2861" s="11"/>
      <c r="F2861" s="11"/>
    </row>
    <row r="2862" ht="15.75" customHeight="1">
      <c r="A2862" s="13">
        <v>3371700.0</v>
      </c>
      <c r="B2862" s="13" t="s">
        <v>5305</v>
      </c>
      <c r="C2862" s="12">
        <v>1186.73</v>
      </c>
      <c r="D2862" s="11"/>
      <c r="E2862" s="11"/>
      <c r="F2862" s="11"/>
    </row>
    <row r="2863" ht="15.75" customHeight="1">
      <c r="A2863" s="13">
        <v>3371620.0</v>
      </c>
      <c r="B2863" s="13" t="s">
        <v>5306</v>
      </c>
      <c r="C2863" s="12">
        <v>1186.73</v>
      </c>
      <c r="D2863" s="11"/>
      <c r="E2863" s="11"/>
      <c r="F2863" s="11"/>
    </row>
    <row r="2864" ht="15.75" customHeight="1">
      <c r="A2864" s="13">
        <v>3371200.0</v>
      </c>
      <c r="B2864" s="13" t="s">
        <v>5307</v>
      </c>
      <c r="C2864" s="12">
        <v>405.63</v>
      </c>
      <c r="D2864" s="11"/>
      <c r="E2864" s="11"/>
      <c r="F2864" s="11"/>
    </row>
    <row r="2865" ht="15.75" customHeight="1">
      <c r="A2865" s="13">
        <v>3371300.0</v>
      </c>
      <c r="B2865" s="13" t="s">
        <v>5308</v>
      </c>
      <c r="C2865" s="12">
        <v>1735.82</v>
      </c>
      <c r="D2865" s="11"/>
      <c r="E2865" s="11"/>
      <c r="F2865" s="11"/>
    </row>
    <row r="2866" ht="15.75" customHeight="1">
      <c r="A2866" s="13">
        <v>3371800.0</v>
      </c>
      <c r="B2866" s="13" t="s">
        <v>5309</v>
      </c>
      <c r="C2866" s="12">
        <v>2080.11</v>
      </c>
      <c r="D2866" s="11"/>
      <c r="E2866" s="11"/>
      <c r="F2866" s="11"/>
    </row>
    <row r="2867" ht="15.75" customHeight="1">
      <c r="A2867" s="13">
        <v>3371600.0</v>
      </c>
      <c r="B2867" s="13" t="s">
        <v>5310</v>
      </c>
      <c r="C2867" s="12">
        <v>2080.11</v>
      </c>
      <c r="D2867" s="11"/>
      <c r="E2867" s="11"/>
      <c r="F2867" s="11"/>
    </row>
    <row r="2868" ht="15.75" customHeight="1">
      <c r="A2868" s="13">
        <v>3371400.0</v>
      </c>
      <c r="B2868" s="13" t="s">
        <v>5311</v>
      </c>
      <c r="C2868" s="12">
        <v>925.02</v>
      </c>
      <c r="D2868" s="11"/>
      <c r="E2868" s="11"/>
      <c r="F2868" s="11"/>
    </row>
    <row r="2869" ht="15.75" customHeight="1">
      <c r="A2869" s="13">
        <v>3491010.0</v>
      </c>
      <c r="B2869" s="13" t="s">
        <v>5312</v>
      </c>
      <c r="C2869" s="12">
        <v>74.36</v>
      </c>
      <c r="D2869" s="11"/>
      <c r="E2869" s="11"/>
      <c r="F2869" s="11"/>
    </row>
    <row r="2870" ht="15.75" customHeight="1">
      <c r="A2870" s="13">
        <v>3491009.0</v>
      </c>
      <c r="B2870" s="13" t="s">
        <v>5313</v>
      </c>
      <c r="C2870" s="12">
        <v>69.56</v>
      </c>
      <c r="D2870" s="11"/>
      <c r="E2870" s="11"/>
      <c r="F2870" s="11"/>
    </row>
    <row r="2871" ht="15.75" customHeight="1">
      <c r="A2871" s="13">
        <v>3491110.0</v>
      </c>
      <c r="B2871" s="13" t="s">
        <v>5314</v>
      </c>
      <c r="C2871" s="12">
        <v>1736.3</v>
      </c>
      <c r="D2871" s="11"/>
      <c r="E2871" s="11"/>
      <c r="F2871" s="11"/>
    </row>
    <row r="2872" ht="15.75" customHeight="1">
      <c r="A2872" s="13">
        <v>3491114.0</v>
      </c>
      <c r="B2872" s="13" t="s">
        <v>5315</v>
      </c>
      <c r="C2872" s="12">
        <v>2978.02</v>
      </c>
      <c r="D2872" s="11"/>
      <c r="E2872" s="11"/>
      <c r="F2872" s="11"/>
    </row>
    <row r="2873" ht="15.75" customHeight="1">
      <c r="A2873" s="13">
        <v>3492317.0</v>
      </c>
      <c r="B2873" s="13" t="s">
        <v>5316</v>
      </c>
      <c r="C2873" s="12">
        <v>1869.39</v>
      </c>
      <c r="D2873" s="11"/>
      <c r="E2873" s="11"/>
      <c r="F2873" s="11"/>
    </row>
    <row r="2874" ht="15.75" customHeight="1">
      <c r="A2874" s="13">
        <v>3492320.0</v>
      </c>
      <c r="B2874" s="13" t="s">
        <v>5317</v>
      </c>
      <c r="C2874" s="12">
        <v>1869.39</v>
      </c>
      <c r="D2874" s="11"/>
      <c r="E2874" s="11"/>
      <c r="F2874" s="11"/>
    </row>
    <row r="2875" ht="15.75" customHeight="1">
      <c r="A2875" s="13">
        <v>3492325.0</v>
      </c>
      <c r="B2875" s="13" t="s">
        <v>5318</v>
      </c>
      <c r="C2875" s="12">
        <v>2874.17</v>
      </c>
      <c r="D2875" s="11"/>
      <c r="E2875" s="11"/>
      <c r="F2875" s="11"/>
    </row>
    <row r="2876" ht="15.75" customHeight="1">
      <c r="A2876" s="13">
        <v>3492330.0</v>
      </c>
      <c r="B2876" s="13" t="s">
        <v>5319</v>
      </c>
      <c r="C2876" s="12">
        <v>3005.34</v>
      </c>
      <c r="D2876" s="11"/>
      <c r="E2876" s="11"/>
      <c r="F2876" s="11"/>
    </row>
    <row r="2877" ht="15.75" customHeight="1">
      <c r="A2877" s="13">
        <v>3491300.0</v>
      </c>
      <c r="B2877" s="13" t="s">
        <v>5320</v>
      </c>
      <c r="C2877" s="12">
        <v>201.62</v>
      </c>
      <c r="D2877" s="11"/>
      <c r="E2877" s="11"/>
      <c r="F2877" s="11"/>
    </row>
    <row r="2878" ht="15.75" customHeight="1">
      <c r="A2878" s="13">
        <v>3491700.0</v>
      </c>
      <c r="B2878" s="13" t="s">
        <v>5321</v>
      </c>
      <c r="C2878" s="12">
        <v>139.44</v>
      </c>
      <c r="D2878" s="11"/>
      <c r="E2878" s="11"/>
      <c r="F2878" s="11"/>
    </row>
    <row r="2879" ht="15.75" customHeight="1">
      <c r="A2879" s="13">
        <v>3371100.0</v>
      </c>
      <c r="B2879" s="13" t="s">
        <v>5322</v>
      </c>
      <c r="C2879" s="12">
        <v>1943.46</v>
      </c>
      <c r="D2879" s="11"/>
      <c r="E2879" s="11"/>
      <c r="F2879" s="11"/>
    </row>
    <row r="2880" ht="15.75" customHeight="1">
      <c r="A2880" s="13">
        <v>3499000.0</v>
      </c>
      <c r="B2880" s="13" t="s">
        <v>5323</v>
      </c>
      <c r="C2880" s="12">
        <v>2439.7</v>
      </c>
      <c r="D2880" s="11"/>
      <c r="E2880" s="11"/>
      <c r="F2880" s="11"/>
    </row>
    <row r="2881" ht="15.75" customHeight="1">
      <c r="A2881" s="13">
        <v>3494100.0</v>
      </c>
      <c r="B2881" s="13" t="s">
        <v>5324</v>
      </c>
      <c r="C2881" s="12">
        <v>1567.16</v>
      </c>
      <c r="D2881" s="11"/>
      <c r="E2881" s="11"/>
      <c r="F2881" s="11"/>
    </row>
    <row r="2882" ht="15.75" customHeight="1">
      <c r="A2882" s="13">
        <v>3493300.0</v>
      </c>
      <c r="B2882" s="13" t="s">
        <v>5325</v>
      </c>
      <c r="C2882" s="12">
        <v>1729.08</v>
      </c>
      <c r="D2882" s="11"/>
      <c r="E2882" s="11"/>
      <c r="F2882" s="11"/>
    </row>
    <row r="2883" ht="15.75" customHeight="1">
      <c r="A2883" s="13">
        <v>3493400.0</v>
      </c>
      <c r="B2883" s="13" t="s">
        <v>5326</v>
      </c>
      <c r="C2883" s="12">
        <v>1567.16</v>
      </c>
      <c r="D2883" s="11"/>
      <c r="E2883" s="11"/>
      <c r="F2883" s="11"/>
    </row>
    <row r="2884" ht="15.75" customHeight="1">
      <c r="A2884" s="13">
        <v>3671815.0</v>
      </c>
      <c r="B2884" s="13" t="s">
        <v>5327</v>
      </c>
      <c r="C2884" s="12">
        <v>270.75</v>
      </c>
      <c r="D2884" s="11"/>
      <c r="E2884" s="11"/>
      <c r="F2884" s="11"/>
    </row>
    <row r="2885" ht="15.75" customHeight="1">
      <c r="A2885" s="13">
        <v>3671820.0</v>
      </c>
      <c r="B2885" s="13" t="s">
        <v>5328</v>
      </c>
      <c r="C2885" s="12">
        <v>306.76</v>
      </c>
      <c r="D2885" s="11"/>
      <c r="E2885" s="11"/>
      <c r="F2885" s="11"/>
    </row>
    <row r="2886" ht="15.75" customHeight="1">
      <c r="A2886" s="13">
        <v>3671830.0</v>
      </c>
      <c r="B2886" s="13" t="s">
        <v>5329</v>
      </c>
      <c r="C2886" s="12">
        <v>419.38</v>
      </c>
      <c r="D2886" s="11"/>
      <c r="E2886" s="11"/>
      <c r="F2886" s="11"/>
    </row>
    <row r="2887" ht="15.75" customHeight="1">
      <c r="A2887" s="13">
        <v>3672600.0</v>
      </c>
      <c r="B2887" s="13" t="s">
        <v>5330</v>
      </c>
      <c r="C2887" s="12">
        <v>21.77</v>
      </c>
      <c r="D2887" s="11"/>
      <c r="E2887" s="11"/>
      <c r="F2887" s="11"/>
    </row>
    <row r="2888" ht="15.75" customHeight="1">
      <c r="A2888" s="13">
        <v>3672210.0</v>
      </c>
      <c r="B2888" s="13" t="s">
        <v>5331</v>
      </c>
      <c r="C2888" s="12">
        <v>196.62</v>
      </c>
      <c r="D2888" s="11"/>
      <c r="E2888" s="11"/>
      <c r="F2888" s="11"/>
    </row>
    <row r="2889" ht="15.75" customHeight="1">
      <c r="A2889" s="13">
        <v>3671918.0</v>
      </c>
      <c r="B2889" s="13" t="s">
        <v>5332</v>
      </c>
      <c r="C2889" s="12">
        <v>1667.78</v>
      </c>
      <c r="D2889" s="11"/>
      <c r="E2889" s="11"/>
      <c r="F2889" s="11"/>
    </row>
    <row r="2890" ht="15.75" customHeight="1">
      <c r="A2890" s="13">
        <v>3671919.0</v>
      </c>
      <c r="B2890" s="13" t="s">
        <v>5333</v>
      </c>
      <c r="C2890" s="12">
        <v>2407.5</v>
      </c>
      <c r="D2890" s="11"/>
      <c r="E2890" s="11"/>
      <c r="F2890" s="11"/>
    </row>
    <row r="2891" ht="15.75" customHeight="1">
      <c r="A2891" s="13">
        <v>3671930.0</v>
      </c>
      <c r="B2891" s="13" t="s">
        <v>5334</v>
      </c>
      <c r="C2891" s="12">
        <v>1393.52</v>
      </c>
      <c r="D2891" s="11"/>
      <c r="E2891" s="11"/>
      <c r="F2891" s="11"/>
    </row>
    <row r="2892" ht="15.75" customHeight="1">
      <c r="A2892" s="13">
        <v>3671925.0</v>
      </c>
      <c r="B2892" s="13" t="s">
        <v>5335</v>
      </c>
      <c r="C2892" s="12">
        <v>906.22</v>
      </c>
      <c r="D2892" s="11"/>
      <c r="E2892" s="11"/>
      <c r="F2892" s="11"/>
    </row>
    <row r="2893" ht="15.75" customHeight="1">
      <c r="A2893" s="13">
        <v>3671921.0</v>
      </c>
      <c r="B2893" s="13" t="s">
        <v>5336</v>
      </c>
      <c r="C2893" s="12">
        <v>2696.48</v>
      </c>
      <c r="D2893" s="11"/>
      <c r="E2893" s="11"/>
      <c r="F2893" s="11"/>
    </row>
    <row r="2894" ht="15.75" customHeight="1">
      <c r="A2894" s="13">
        <v>3672300.0</v>
      </c>
      <c r="B2894" s="13" t="s">
        <v>5337</v>
      </c>
      <c r="C2894" s="12">
        <v>1648.42</v>
      </c>
      <c r="D2894" s="11"/>
      <c r="E2894" s="11"/>
      <c r="F2894" s="11"/>
    </row>
    <row r="2895" ht="15.75" customHeight="1">
      <c r="A2895" s="13">
        <v>3671361.0</v>
      </c>
      <c r="B2895" s="13" t="s">
        <v>5338</v>
      </c>
      <c r="C2895" s="12">
        <v>665.4</v>
      </c>
      <c r="D2895" s="11"/>
      <c r="E2895" s="11"/>
      <c r="F2895" s="11"/>
    </row>
    <row r="2896" ht="15.75" customHeight="1">
      <c r="A2896" s="13">
        <v>3671362.0</v>
      </c>
      <c r="B2896" s="13" t="s">
        <v>5339</v>
      </c>
      <c r="C2896" s="12">
        <v>1012.87</v>
      </c>
      <c r="D2896" s="11"/>
      <c r="E2896" s="11"/>
      <c r="F2896" s="11"/>
    </row>
    <row r="2897" ht="15.75" customHeight="1">
      <c r="A2897" s="13">
        <v>3671363.0</v>
      </c>
      <c r="B2897" s="13" t="s">
        <v>5340</v>
      </c>
      <c r="C2897" s="12">
        <v>1649.47</v>
      </c>
      <c r="D2897" s="11"/>
      <c r="E2897" s="11"/>
      <c r="F2897" s="11"/>
    </row>
    <row r="2898" ht="15.75" customHeight="1">
      <c r="A2898" s="13">
        <v>3671115.0</v>
      </c>
      <c r="B2898" s="13" t="s">
        <v>5341</v>
      </c>
      <c r="C2898" s="12">
        <v>210.59</v>
      </c>
      <c r="D2898" s="11"/>
      <c r="E2898" s="11"/>
      <c r="F2898" s="11"/>
    </row>
    <row r="2899" ht="15.75" customHeight="1">
      <c r="A2899" s="13">
        <v>3671120.0</v>
      </c>
      <c r="B2899" s="13" t="s">
        <v>5342</v>
      </c>
      <c r="C2899" s="12">
        <v>232.25</v>
      </c>
      <c r="D2899" s="11"/>
      <c r="E2899" s="11"/>
      <c r="F2899" s="11"/>
    </row>
    <row r="2900" ht="15.75" customHeight="1">
      <c r="A2900" s="13">
        <v>3671130.0</v>
      </c>
      <c r="B2900" s="13" t="s">
        <v>5343</v>
      </c>
      <c r="C2900" s="12">
        <v>353.72</v>
      </c>
      <c r="D2900" s="11"/>
      <c r="E2900" s="11"/>
      <c r="F2900" s="11"/>
    </row>
    <row r="2901" ht="15.75" customHeight="1">
      <c r="A2901" s="13">
        <v>3671450.0</v>
      </c>
      <c r="B2901" s="13" t="s">
        <v>5344</v>
      </c>
      <c r="C2901" s="12">
        <v>4300.14</v>
      </c>
      <c r="D2901" s="11"/>
      <c r="E2901" s="11"/>
      <c r="F2901" s="11"/>
    </row>
    <row r="2902" ht="15.75" customHeight="1">
      <c r="A2902" s="13">
        <v>3671460.0</v>
      </c>
      <c r="B2902" s="13" t="s">
        <v>5345</v>
      </c>
      <c r="C2902" s="12">
        <v>4694.29</v>
      </c>
      <c r="D2902" s="11"/>
      <c r="E2902" s="11"/>
      <c r="F2902" s="11"/>
    </row>
    <row r="2903" ht="15.75" customHeight="1">
      <c r="A2903" s="13">
        <v>3671220.0</v>
      </c>
      <c r="B2903" s="13" t="s">
        <v>5346</v>
      </c>
      <c r="C2903" s="12">
        <v>753.61</v>
      </c>
      <c r="D2903" s="11"/>
      <c r="E2903" s="11"/>
      <c r="F2903" s="11"/>
    </row>
    <row r="2904" ht="15.75" customHeight="1">
      <c r="A2904" s="13">
        <v>3671230.0</v>
      </c>
      <c r="B2904" s="13" t="s">
        <v>5347</v>
      </c>
      <c r="C2904" s="12">
        <v>1094.3</v>
      </c>
      <c r="D2904" s="11"/>
      <c r="E2904" s="11"/>
      <c r="F2904" s="11"/>
    </row>
    <row r="2905" ht="15.75" customHeight="1">
      <c r="A2905" s="13">
        <v>3671240.0</v>
      </c>
      <c r="B2905" s="13" t="s">
        <v>5348</v>
      </c>
      <c r="C2905" s="12">
        <v>1828.61</v>
      </c>
      <c r="D2905" s="11"/>
      <c r="E2905" s="11"/>
      <c r="F2905" s="11"/>
    </row>
    <row r="2906" ht="15.75" customHeight="1">
      <c r="A2906" s="13">
        <v>3671250.0</v>
      </c>
      <c r="B2906" s="13" t="s">
        <v>5349</v>
      </c>
      <c r="C2906" s="12">
        <v>2583.58</v>
      </c>
      <c r="D2906" s="11"/>
      <c r="E2906" s="11"/>
      <c r="F2906" s="11"/>
    </row>
    <row r="2907" ht="15.75" customHeight="1">
      <c r="A2907" s="13">
        <v>3671260.0</v>
      </c>
      <c r="B2907" s="13" t="s">
        <v>5350</v>
      </c>
      <c r="C2907" s="12">
        <v>2852.06</v>
      </c>
      <c r="D2907" s="11"/>
      <c r="E2907" s="11"/>
      <c r="F2907" s="11"/>
    </row>
    <row r="2908" ht="15.75" customHeight="1">
      <c r="A2908" s="13">
        <v>3671020.0</v>
      </c>
      <c r="B2908" s="13" t="s">
        <v>5351</v>
      </c>
      <c r="C2908" s="12">
        <v>155.38</v>
      </c>
      <c r="D2908" s="11"/>
      <c r="E2908" s="11"/>
      <c r="F2908" s="11"/>
    </row>
    <row r="2909" ht="15.75" customHeight="1">
      <c r="A2909" s="13">
        <v>3671030.0</v>
      </c>
      <c r="B2909" s="13" t="s">
        <v>5352</v>
      </c>
      <c r="C2909" s="12">
        <v>234.34</v>
      </c>
      <c r="D2909" s="11"/>
      <c r="E2909" s="11"/>
      <c r="F2909" s="11"/>
    </row>
    <row r="2910" ht="15.75" customHeight="1">
      <c r="A2910" s="13">
        <v>3711015.0</v>
      </c>
      <c r="B2910" s="13" t="s">
        <v>5353</v>
      </c>
      <c r="C2910" s="12">
        <v>3295.85</v>
      </c>
      <c r="D2910" s="11"/>
      <c r="E2910" s="11"/>
      <c r="F2910" s="11"/>
    </row>
    <row r="2911" ht="15.75" customHeight="1">
      <c r="A2911" s="13">
        <v>3711200.0</v>
      </c>
      <c r="B2911" s="13" t="s">
        <v>5354</v>
      </c>
      <c r="C2911" s="12">
        <v>212.26</v>
      </c>
      <c r="D2911" s="11"/>
      <c r="E2911" s="11"/>
      <c r="F2911" s="11"/>
    </row>
    <row r="2912" ht="15.75" customHeight="1">
      <c r="A2912" s="13">
        <v>3711300.0</v>
      </c>
      <c r="B2912" s="13" t="s">
        <v>5355</v>
      </c>
      <c r="C2912" s="12">
        <v>942.47</v>
      </c>
      <c r="D2912" s="11"/>
      <c r="E2912" s="11"/>
      <c r="F2912" s="11"/>
    </row>
    <row r="2913" ht="15.75" customHeight="1">
      <c r="A2913" s="13">
        <v>3711710.0</v>
      </c>
      <c r="B2913" s="13" t="s">
        <v>5356</v>
      </c>
      <c r="C2913" s="12">
        <v>331.72</v>
      </c>
      <c r="D2913" s="11"/>
      <c r="E2913" s="11"/>
      <c r="F2913" s="11"/>
    </row>
    <row r="2914" ht="15.75" customHeight="1">
      <c r="A2914" s="13">
        <v>3711700.0</v>
      </c>
      <c r="B2914" s="13" t="s">
        <v>5357</v>
      </c>
      <c r="C2914" s="12">
        <v>750.06</v>
      </c>
      <c r="D2914" s="11"/>
      <c r="E2914" s="11"/>
      <c r="F2914" s="11"/>
    </row>
    <row r="2915" ht="15.75" customHeight="1">
      <c r="A2915" s="13">
        <v>3711202.0</v>
      </c>
      <c r="B2915" s="13" t="s">
        <v>5358</v>
      </c>
      <c r="C2915" s="12">
        <v>3062.8</v>
      </c>
      <c r="D2915" s="11"/>
      <c r="E2915" s="11"/>
      <c r="F2915" s="11"/>
    </row>
    <row r="2916" ht="15.75" customHeight="1">
      <c r="A2916" s="13">
        <v>3711529.0</v>
      </c>
      <c r="B2916" s="13" t="s">
        <v>5359</v>
      </c>
      <c r="C2916" s="12">
        <v>464.23</v>
      </c>
      <c r="D2916" s="11"/>
      <c r="E2916" s="11"/>
      <c r="F2916" s="11"/>
    </row>
    <row r="2917" ht="15.75" customHeight="1">
      <c r="A2917" s="13">
        <v>3797000.0</v>
      </c>
      <c r="B2917" s="13" t="s">
        <v>5360</v>
      </c>
      <c r="C2917" s="12">
        <v>521.99</v>
      </c>
      <c r="D2917" s="11"/>
      <c r="E2917" s="11"/>
      <c r="F2917" s="11"/>
    </row>
    <row r="2918" ht="15.75" customHeight="1">
      <c r="A2918" s="13">
        <v>3794000.0</v>
      </c>
      <c r="B2918" s="13" t="s">
        <v>5361</v>
      </c>
      <c r="C2918" s="12">
        <v>2191.83</v>
      </c>
      <c r="D2918" s="11"/>
      <c r="E2918" s="11"/>
      <c r="F2918" s="11"/>
    </row>
    <row r="2919" ht="15.75" customHeight="1">
      <c r="A2919" s="13">
        <v>3796712.0</v>
      </c>
      <c r="B2919" s="13" t="s">
        <v>5362</v>
      </c>
      <c r="C2919" s="12">
        <v>313.61</v>
      </c>
      <c r="D2919" s="11"/>
      <c r="E2919" s="11"/>
      <c r="F2919" s="11"/>
    </row>
    <row r="2920" ht="15.75" customHeight="1">
      <c r="A2920" s="13">
        <v>3796710.0</v>
      </c>
      <c r="B2920" s="13" t="s">
        <v>5363</v>
      </c>
      <c r="C2920" s="12">
        <v>141.81</v>
      </c>
      <c r="D2920" s="11"/>
      <c r="E2920" s="11"/>
      <c r="F2920" s="11"/>
    </row>
    <row r="2921" ht="15.75" customHeight="1">
      <c r="A2921" s="13">
        <v>3796722.0</v>
      </c>
      <c r="B2921" s="13" t="s">
        <v>5364</v>
      </c>
      <c r="C2921" s="12">
        <v>737.67</v>
      </c>
      <c r="D2921" s="11"/>
      <c r="E2921" s="11"/>
      <c r="F2921" s="11"/>
    </row>
    <row r="2922" ht="15.75" customHeight="1">
      <c r="A2922" s="13">
        <v>3796702.0</v>
      </c>
      <c r="B2922" s="13" t="s">
        <v>5365</v>
      </c>
      <c r="C2922" s="12">
        <v>131.4</v>
      </c>
      <c r="D2922" s="11"/>
      <c r="E2922" s="11"/>
      <c r="F2922" s="11"/>
    </row>
    <row r="2923" ht="15.75" customHeight="1">
      <c r="A2923" s="13">
        <v>3671500.0</v>
      </c>
      <c r="B2923" s="13" t="s">
        <v>5366</v>
      </c>
      <c r="C2923" s="12">
        <v>892.44</v>
      </c>
      <c r="D2923" s="11"/>
      <c r="E2923" s="11"/>
      <c r="F2923" s="11"/>
    </row>
    <row r="2924" ht="15.75" customHeight="1">
      <c r="A2924" s="9" t="s">
        <v>5367</v>
      </c>
      <c r="C2924" s="12"/>
      <c r="D2924" s="11"/>
      <c r="E2924" s="11"/>
      <c r="F2924" s="11"/>
    </row>
    <row r="2925" ht="15.75" customHeight="1">
      <c r="A2925" s="13">
        <v>3361506.0</v>
      </c>
      <c r="B2925" s="13" t="s">
        <v>5368</v>
      </c>
      <c r="C2925" s="12">
        <v>8607.5</v>
      </c>
      <c r="D2925" s="11"/>
      <c r="E2925" s="11"/>
      <c r="F2925" s="11"/>
    </row>
    <row r="2926" ht="15.75" customHeight="1">
      <c r="A2926" s="13">
        <v>3361501.0</v>
      </c>
      <c r="B2926" s="13" t="s">
        <v>5369</v>
      </c>
      <c r="C2926" s="12">
        <v>175.19</v>
      </c>
      <c r="D2926" s="11"/>
      <c r="E2926" s="11"/>
      <c r="F2926" s="11"/>
    </row>
    <row r="2927" ht="15.75" customHeight="1">
      <c r="A2927" s="13">
        <v>3361502.0</v>
      </c>
      <c r="B2927" s="13" t="s">
        <v>5370</v>
      </c>
      <c r="C2927" s="12">
        <v>198.13</v>
      </c>
      <c r="D2927" s="11"/>
      <c r="E2927" s="11"/>
      <c r="F2927" s="11"/>
    </row>
    <row r="2928" ht="15.75" customHeight="1">
      <c r="A2928" s="13">
        <v>3361503.0</v>
      </c>
      <c r="B2928" s="13" t="s">
        <v>5371</v>
      </c>
      <c r="C2928" s="12">
        <v>2644.66</v>
      </c>
      <c r="D2928" s="11"/>
      <c r="E2928" s="11"/>
      <c r="F2928" s="11"/>
    </row>
    <row r="2929" ht="15.75" customHeight="1">
      <c r="A2929" s="13">
        <v>3361504.0</v>
      </c>
      <c r="B2929" s="13" t="s">
        <v>5372</v>
      </c>
      <c r="C2929" s="12">
        <v>3967.0</v>
      </c>
      <c r="D2929" s="11"/>
      <c r="E2929" s="11"/>
      <c r="F2929" s="11"/>
    </row>
    <row r="2930" ht="15.75" customHeight="1">
      <c r="A2930" s="13">
        <v>3361505.0</v>
      </c>
      <c r="B2930" s="13" t="s">
        <v>5373</v>
      </c>
      <c r="C2930" s="12">
        <v>4930.8</v>
      </c>
      <c r="D2930" s="11"/>
      <c r="E2930" s="11"/>
      <c r="F2930" s="11"/>
    </row>
    <row r="2931" ht="15.75" customHeight="1">
      <c r="A2931" s="13">
        <v>3361508.0</v>
      </c>
      <c r="B2931" s="13" t="s">
        <v>5374</v>
      </c>
      <c r="C2931" s="12">
        <v>2525.64</v>
      </c>
      <c r="D2931" s="11"/>
      <c r="E2931" s="11"/>
      <c r="F2931" s="11"/>
    </row>
    <row r="2932" ht="15.75" customHeight="1">
      <c r="A2932" s="13">
        <v>3361507.0</v>
      </c>
      <c r="B2932" s="13" t="s">
        <v>5375</v>
      </c>
      <c r="C2932" s="12">
        <v>3265.91</v>
      </c>
      <c r="D2932" s="11"/>
      <c r="E2932" s="11"/>
      <c r="F2932" s="11"/>
    </row>
    <row r="2933" ht="15.75" customHeight="1">
      <c r="A2933" s="13">
        <v>3361000.0</v>
      </c>
      <c r="B2933" s="13" t="s">
        <v>5376</v>
      </c>
      <c r="C2933" s="12">
        <v>110.24</v>
      </c>
      <c r="D2933" s="11"/>
      <c r="E2933" s="11"/>
      <c r="F2933" s="11"/>
    </row>
    <row r="2934" ht="15.75" customHeight="1">
      <c r="A2934" s="13">
        <v>3361100.0</v>
      </c>
      <c r="B2934" s="13" t="s">
        <v>5377</v>
      </c>
      <c r="C2934" s="12">
        <v>321.78</v>
      </c>
      <c r="D2934" s="11"/>
      <c r="E2934" s="11"/>
      <c r="F2934" s="11"/>
    </row>
    <row r="2935" ht="15.75" customHeight="1">
      <c r="A2935" s="13">
        <v>3362012.0</v>
      </c>
      <c r="B2935" s="13" t="s">
        <v>5378</v>
      </c>
      <c r="C2935" s="12">
        <v>3641.86</v>
      </c>
      <c r="D2935" s="11"/>
      <c r="E2935" s="11"/>
      <c r="F2935" s="11"/>
    </row>
    <row r="2936" ht="15.75" customHeight="1">
      <c r="A2936" s="13">
        <v>3360506.0</v>
      </c>
      <c r="B2936" s="13" t="s">
        <v>5379</v>
      </c>
      <c r="C2936" s="12">
        <v>956.55</v>
      </c>
      <c r="D2936" s="11"/>
      <c r="E2936" s="11"/>
      <c r="F2936" s="11"/>
    </row>
    <row r="2937" ht="15.75" customHeight="1">
      <c r="A2937" s="13">
        <v>3360508.0</v>
      </c>
      <c r="B2937" s="13" t="s">
        <v>5380</v>
      </c>
      <c r="C2937" s="12">
        <v>981.23</v>
      </c>
      <c r="D2937" s="11"/>
      <c r="E2937" s="11"/>
      <c r="F2937" s="11"/>
    </row>
    <row r="2938" ht="15.75" customHeight="1">
      <c r="A2938" s="13">
        <v>3360510.0</v>
      </c>
      <c r="B2938" s="13" t="s">
        <v>5381</v>
      </c>
      <c r="C2938" s="12">
        <v>1291.85</v>
      </c>
      <c r="D2938" s="11"/>
      <c r="E2938" s="11"/>
      <c r="F2938" s="11"/>
    </row>
    <row r="2939" ht="15.75" customHeight="1">
      <c r="A2939" s="13">
        <v>3362100.0</v>
      </c>
      <c r="B2939" s="13" t="s">
        <v>5382</v>
      </c>
      <c r="C2939" s="12">
        <v>2.55</v>
      </c>
      <c r="D2939" s="11"/>
      <c r="E2939" s="11"/>
      <c r="F2939" s="11"/>
    </row>
    <row r="2940" ht="15.75" customHeight="1">
      <c r="A2940" s="13">
        <v>3362300.0</v>
      </c>
      <c r="B2940" s="13" t="s">
        <v>5383</v>
      </c>
      <c r="C2940" s="12">
        <v>6.11</v>
      </c>
      <c r="D2940" s="11"/>
      <c r="E2940" s="11"/>
      <c r="F2940" s="11"/>
    </row>
    <row r="2941" ht="15.75" customHeight="1">
      <c r="A2941" s="13">
        <v>3365000.0</v>
      </c>
      <c r="B2941" s="13" t="s">
        <v>5384</v>
      </c>
      <c r="C2941" s="12">
        <v>54.09</v>
      </c>
      <c r="D2941" s="11"/>
      <c r="E2941" s="11"/>
      <c r="F2941" s="11"/>
    </row>
    <row r="2942" ht="15.75" customHeight="1">
      <c r="A2942" s="9" t="s">
        <v>5385</v>
      </c>
      <c r="C2942" s="12"/>
      <c r="D2942" s="11"/>
      <c r="E2942" s="11"/>
      <c r="F2942" s="11"/>
    </row>
    <row r="2943" ht="15.75" customHeight="1">
      <c r="A2943" s="13">
        <v>3102000.0</v>
      </c>
      <c r="B2943" s="13" t="s">
        <v>5386</v>
      </c>
      <c r="C2943" s="12">
        <v>1872.05</v>
      </c>
      <c r="D2943" s="11"/>
      <c r="E2943" s="11"/>
      <c r="F2943" s="11"/>
    </row>
    <row r="2944" ht="15.75" customHeight="1">
      <c r="A2944" s="13">
        <v>3100315.0</v>
      </c>
      <c r="B2944" s="13" t="s">
        <v>5387</v>
      </c>
      <c r="C2944" s="12">
        <v>2691.13</v>
      </c>
      <c r="D2944" s="11"/>
      <c r="E2944" s="11"/>
      <c r="F2944" s="11"/>
    </row>
    <row r="2945" ht="15.75" customHeight="1">
      <c r="A2945" s="13">
        <v>3100230.0</v>
      </c>
      <c r="B2945" s="13" t="s">
        <v>5388</v>
      </c>
      <c r="C2945" s="12">
        <v>698.06</v>
      </c>
      <c r="D2945" s="11"/>
      <c r="E2945" s="11"/>
      <c r="F2945" s="11"/>
    </row>
    <row r="2946" ht="15.75" customHeight="1">
      <c r="A2946" s="13">
        <v>3101600.0</v>
      </c>
      <c r="B2946" s="13" t="s">
        <v>5389</v>
      </c>
      <c r="C2946" s="12">
        <v>8290.42</v>
      </c>
      <c r="D2946" s="11"/>
      <c r="E2946" s="11"/>
      <c r="F2946" s="11"/>
    </row>
    <row r="2947" ht="15.75" customHeight="1">
      <c r="A2947" s="13">
        <v>3101200.0</v>
      </c>
      <c r="B2947" s="13" t="s">
        <v>5390</v>
      </c>
      <c r="C2947" s="12">
        <v>1100.54</v>
      </c>
      <c r="D2947" s="11"/>
      <c r="E2947" s="11"/>
      <c r="F2947" s="11"/>
    </row>
    <row r="2948" ht="15.75" customHeight="1">
      <c r="A2948" s="13">
        <v>3101500.0</v>
      </c>
      <c r="B2948" s="13" t="s">
        <v>5391</v>
      </c>
      <c r="C2948" s="12">
        <v>8958.73</v>
      </c>
      <c r="D2948" s="11"/>
      <c r="E2948" s="11"/>
      <c r="F2948" s="11"/>
    </row>
    <row r="2949" ht="15.75" customHeight="1">
      <c r="A2949" s="13">
        <v>3101300.0</v>
      </c>
      <c r="B2949" s="13" t="s">
        <v>5392</v>
      </c>
      <c r="C2949" s="12">
        <v>2511.59</v>
      </c>
      <c r="D2949" s="11"/>
      <c r="E2949" s="11"/>
      <c r="F2949" s="11"/>
    </row>
    <row r="2950" ht="15.75" customHeight="1">
      <c r="A2950" s="13">
        <v>3101400.0</v>
      </c>
      <c r="B2950" s="13" t="s">
        <v>5393</v>
      </c>
      <c r="C2950" s="12">
        <v>4810.85</v>
      </c>
      <c r="D2950" s="11"/>
      <c r="E2950" s="11"/>
      <c r="F2950" s="11"/>
    </row>
    <row r="2951" ht="15.75" customHeight="1">
      <c r="A2951" s="13">
        <v>3101100.0</v>
      </c>
      <c r="B2951" s="13" t="s">
        <v>5394</v>
      </c>
      <c r="C2951" s="12">
        <v>637.85</v>
      </c>
      <c r="D2951" s="11"/>
      <c r="E2951" s="11"/>
      <c r="F2951" s="11"/>
    </row>
    <row r="2952" ht="15.75" customHeight="1">
      <c r="A2952" s="13">
        <v>3105103.0</v>
      </c>
      <c r="B2952" s="13" t="s">
        <v>5395</v>
      </c>
      <c r="C2952" s="12">
        <v>1156.29</v>
      </c>
      <c r="D2952" s="11"/>
      <c r="E2952" s="11"/>
      <c r="F2952" s="11"/>
    </row>
    <row r="2953" ht="15.75" customHeight="1">
      <c r="A2953" s="13">
        <v>3102100.0</v>
      </c>
      <c r="B2953" s="13" t="s">
        <v>5396</v>
      </c>
      <c r="C2953" s="12">
        <v>1177.14</v>
      </c>
      <c r="D2953" s="11"/>
      <c r="E2953" s="11"/>
      <c r="F2953" s="11"/>
    </row>
    <row r="2954" ht="15.75" customHeight="1">
      <c r="A2954" s="13">
        <v>3102200.0</v>
      </c>
      <c r="B2954" s="13" t="s">
        <v>5397</v>
      </c>
      <c r="C2954" s="12">
        <v>2691.13</v>
      </c>
      <c r="D2954" s="11"/>
      <c r="E2954" s="11"/>
      <c r="F2954" s="11"/>
    </row>
    <row r="2955" ht="15.75" customHeight="1">
      <c r="A2955" s="13">
        <v>3101900.0</v>
      </c>
      <c r="B2955" s="13" t="s">
        <v>5398</v>
      </c>
      <c r="C2955" s="12">
        <v>488.64</v>
      </c>
      <c r="D2955" s="11"/>
      <c r="E2955" s="11"/>
      <c r="F2955" s="11"/>
    </row>
    <row r="2956" ht="15.75" customHeight="1">
      <c r="A2956" s="13">
        <v>3101960.0</v>
      </c>
      <c r="B2956" s="13" t="s">
        <v>5399</v>
      </c>
      <c r="C2956" s="12">
        <v>1177.14</v>
      </c>
      <c r="D2956" s="11"/>
      <c r="E2956" s="11"/>
      <c r="F2956" s="11"/>
    </row>
    <row r="2957" ht="15.75" customHeight="1">
      <c r="A2957" s="9" t="s">
        <v>5400</v>
      </c>
      <c r="C2957" s="12"/>
      <c r="D2957" s="11"/>
      <c r="E2957" s="11"/>
      <c r="F2957" s="11"/>
    </row>
    <row r="2958" ht="15.75" customHeight="1">
      <c r="A2958" s="13">
        <v>3261455.0</v>
      </c>
      <c r="B2958" s="13" t="s">
        <v>5401</v>
      </c>
      <c r="C2958" s="12">
        <v>2598.14</v>
      </c>
      <c r="D2958" s="11"/>
      <c r="E2958" s="11"/>
      <c r="F2958" s="11"/>
    </row>
    <row r="2959" ht="15.75" customHeight="1">
      <c r="A2959" s="13">
        <v>3261454.0</v>
      </c>
      <c r="B2959" s="13" t="s">
        <v>5402</v>
      </c>
      <c r="C2959" s="12">
        <v>1427.3</v>
      </c>
      <c r="D2959" s="11"/>
      <c r="E2959" s="11"/>
      <c r="F2959" s="11"/>
    </row>
    <row r="2960" ht="15.75" customHeight="1">
      <c r="A2960" s="13">
        <v>3261767.0</v>
      </c>
      <c r="B2960" s="13" t="s">
        <v>5403</v>
      </c>
      <c r="C2960" s="12">
        <v>1850.72</v>
      </c>
      <c r="D2960" s="11"/>
      <c r="E2960" s="11"/>
      <c r="F2960" s="11"/>
    </row>
    <row r="2961" ht="15.75" customHeight="1">
      <c r="A2961" s="13">
        <v>3261787.0</v>
      </c>
      <c r="B2961" s="13" t="s">
        <v>5404</v>
      </c>
      <c r="C2961" s="12">
        <v>1758.18</v>
      </c>
      <c r="D2961" s="11"/>
      <c r="E2961" s="11"/>
      <c r="F2961" s="11"/>
    </row>
    <row r="2962" ht="15.75" customHeight="1">
      <c r="A2962" s="13">
        <v>3260900.0</v>
      </c>
      <c r="B2962" s="13" t="s">
        <v>5405</v>
      </c>
      <c r="C2962" s="12">
        <v>2386.94</v>
      </c>
      <c r="D2962" s="11"/>
      <c r="E2962" s="11"/>
      <c r="F2962" s="11"/>
    </row>
    <row r="2963" ht="15.75" customHeight="1">
      <c r="A2963" s="13">
        <v>3261612.0</v>
      </c>
      <c r="B2963" s="13" t="s">
        <v>5406</v>
      </c>
      <c r="C2963" s="12">
        <v>734.9</v>
      </c>
      <c r="D2963" s="11"/>
      <c r="E2963" s="11"/>
      <c r="F2963" s="11"/>
    </row>
    <row r="2964" ht="15.75" customHeight="1">
      <c r="A2964" s="13">
        <v>3261618.0</v>
      </c>
      <c r="B2964" s="13" t="s">
        <v>5407</v>
      </c>
      <c r="C2964" s="12">
        <v>1001.37</v>
      </c>
      <c r="D2964" s="11"/>
      <c r="E2964" s="11"/>
      <c r="F2964" s="11"/>
    </row>
    <row r="2965" ht="15.75" customHeight="1">
      <c r="A2965" s="13">
        <v>3261624.0</v>
      </c>
      <c r="B2965" s="13" t="s">
        <v>5408</v>
      </c>
      <c r="C2965" s="12">
        <v>1467.9</v>
      </c>
      <c r="D2965" s="11"/>
      <c r="E2965" s="11"/>
      <c r="F2965" s="11"/>
    </row>
    <row r="2966" ht="15.75" customHeight="1">
      <c r="A2966" s="13">
        <v>3261636.0</v>
      </c>
      <c r="B2966" s="13" t="s">
        <v>5409</v>
      </c>
      <c r="C2966" s="12">
        <v>2196.17</v>
      </c>
      <c r="D2966" s="11"/>
      <c r="E2966" s="11"/>
      <c r="F2966" s="11"/>
    </row>
    <row r="2967" ht="15.75" customHeight="1">
      <c r="A2967" s="13">
        <v>3261648.0</v>
      </c>
      <c r="B2967" s="13" t="s">
        <v>5410</v>
      </c>
      <c r="C2967" s="12">
        <v>3066.37</v>
      </c>
      <c r="D2967" s="11"/>
      <c r="E2967" s="11"/>
      <c r="F2967" s="11"/>
    </row>
    <row r="2968" ht="15.75" customHeight="1">
      <c r="A2968" s="13">
        <v>3261230.0</v>
      </c>
      <c r="B2968" s="13" t="s">
        <v>5411</v>
      </c>
      <c r="C2968" s="12">
        <v>634.42</v>
      </c>
      <c r="D2968" s="11"/>
      <c r="E2968" s="11"/>
      <c r="F2968" s="11"/>
    </row>
    <row r="2969" ht="15.75" customHeight="1">
      <c r="A2969" s="13">
        <v>3261260.0</v>
      </c>
      <c r="B2969" s="13" t="s">
        <v>5412</v>
      </c>
      <c r="C2969" s="12">
        <v>1086.81</v>
      </c>
      <c r="D2969" s="11"/>
      <c r="E2969" s="11"/>
      <c r="F2969" s="11"/>
    </row>
    <row r="2970" ht="15.75" customHeight="1">
      <c r="A2970" s="13">
        <v>3261210.0</v>
      </c>
      <c r="B2970" s="13" t="s">
        <v>5413</v>
      </c>
      <c r="C2970" s="12">
        <v>174.77</v>
      </c>
      <c r="D2970" s="11"/>
      <c r="E2970" s="11"/>
      <c r="F2970" s="11"/>
    </row>
    <row r="2971" ht="15.75" customHeight="1">
      <c r="A2971" s="13">
        <v>3262825.0</v>
      </c>
      <c r="B2971" s="13" t="s">
        <v>5414</v>
      </c>
      <c r="C2971" s="12">
        <v>793.02</v>
      </c>
      <c r="D2971" s="11"/>
      <c r="E2971" s="11"/>
      <c r="F2971" s="11"/>
    </row>
    <row r="2972" ht="15.75" customHeight="1">
      <c r="A2972" s="13">
        <v>3261300.0</v>
      </c>
      <c r="B2972" s="13" t="s">
        <v>5415</v>
      </c>
      <c r="C2972" s="12">
        <v>843.93</v>
      </c>
      <c r="D2972" s="11"/>
      <c r="E2972" s="11"/>
      <c r="F2972" s="11"/>
    </row>
    <row r="2973" ht="15.75" customHeight="1">
      <c r="A2973" s="13">
        <v>3261725.0</v>
      </c>
      <c r="B2973" s="13" t="s">
        <v>5416</v>
      </c>
      <c r="C2973" s="12">
        <v>2331.16</v>
      </c>
      <c r="D2973" s="11"/>
      <c r="E2973" s="11"/>
      <c r="F2973" s="11"/>
    </row>
    <row r="2974" ht="15.75" customHeight="1">
      <c r="A2974" s="13">
        <v>3261900.0</v>
      </c>
      <c r="B2974" s="13" t="s">
        <v>5417</v>
      </c>
      <c r="C2974" s="12">
        <v>2011.83</v>
      </c>
      <c r="D2974" s="11"/>
      <c r="E2974" s="11"/>
      <c r="F2974" s="11"/>
    </row>
    <row r="2975" ht="15.75" customHeight="1">
      <c r="A2975" s="13">
        <v>3261918.0</v>
      </c>
      <c r="B2975" s="13" t="s">
        <v>5418</v>
      </c>
      <c r="C2975" s="12">
        <v>3278.53</v>
      </c>
      <c r="D2975" s="11"/>
      <c r="E2975" s="11"/>
      <c r="F2975" s="11"/>
    </row>
    <row r="2976" ht="15.75" customHeight="1">
      <c r="A2976" s="13">
        <v>3261924.0</v>
      </c>
      <c r="B2976" s="13" t="s">
        <v>5419</v>
      </c>
      <c r="C2976" s="12">
        <v>3619.16</v>
      </c>
      <c r="D2976" s="11"/>
      <c r="E2976" s="11"/>
      <c r="F2976" s="11"/>
    </row>
    <row r="2977" ht="15.75" customHeight="1">
      <c r="A2977" s="13">
        <v>3262130.0</v>
      </c>
      <c r="B2977" s="13" t="s">
        <v>5420</v>
      </c>
      <c r="C2977" s="12">
        <v>1351.86</v>
      </c>
      <c r="D2977" s="11"/>
      <c r="E2977" s="11"/>
      <c r="F2977" s="11"/>
    </row>
    <row r="2978" ht="15.75" customHeight="1">
      <c r="A2978" s="13">
        <v>3261619.0</v>
      </c>
      <c r="B2978" s="13" t="s">
        <v>5421</v>
      </c>
      <c r="C2978" s="12">
        <v>613.99</v>
      </c>
      <c r="D2978" s="11"/>
      <c r="E2978" s="11"/>
      <c r="F2978" s="11"/>
    </row>
    <row r="2979" ht="15.75" customHeight="1">
      <c r="A2979" s="13">
        <v>3260499.0</v>
      </c>
      <c r="B2979" s="13" t="s">
        <v>5422</v>
      </c>
      <c r="C2979" s="12">
        <v>1498.58</v>
      </c>
      <c r="D2979" s="11"/>
      <c r="E2979" s="11"/>
      <c r="F2979" s="11"/>
    </row>
    <row r="2980" ht="15.75" customHeight="1">
      <c r="A2980" s="13">
        <v>3260426.0</v>
      </c>
      <c r="B2980" s="13" t="s">
        <v>5423</v>
      </c>
      <c r="C2980" s="12">
        <v>699.34</v>
      </c>
      <c r="D2980" s="11"/>
      <c r="E2980" s="11"/>
      <c r="F2980" s="11"/>
    </row>
    <row r="2981" ht="15.75" customHeight="1">
      <c r="A2981" s="13">
        <v>3260429.0</v>
      </c>
      <c r="B2981" s="13" t="s">
        <v>5424</v>
      </c>
      <c r="C2981" s="12">
        <v>699.34</v>
      </c>
      <c r="D2981" s="11"/>
      <c r="E2981" s="11"/>
      <c r="F2981" s="11"/>
    </row>
    <row r="2982" ht="15.75" customHeight="1">
      <c r="A2982" s="13">
        <v>3260425.0</v>
      </c>
      <c r="B2982" s="13" t="s">
        <v>5425</v>
      </c>
      <c r="C2982" s="12">
        <v>699.34</v>
      </c>
      <c r="D2982" s="11"/>
      <c r="E2982" s="11"/>
      <c r="F2982" s="11"/>
    </row>
    <row r="2983" ht="15.75" customHeight="1">
      <c r="A2983" s="13">
        <v>3260462.0</v>
      </c>
      <c r="B2983" s="13" t="s">
        <v>5426</v>
      </c>
      <c r="C2983" s="12">
        <v>699.34</v>
      </c>
      <c r="D2983" s="11"/>
      <c r="E2983" s="11"/>
      <c r="F2983" s="11"/>
    </row>
    <row r="2984" ht="15.75" customHeight="1">
      <c r="A2984" s="13">
        <v>3260476.0</v>
      </c>
      <c r="B2984" s="13" t="s">
        <v>5427</v>
      </c>
      <c r="C2984" s="12">
        <v>699.34</v>
      </c>
      <c r="D2984" s="11"/>
      <c r="E2984" s="11"/>
      <c r="F2984" s="11"/>
    </row>
    <row r="2985" ht="15.75" customHeight="1">
      <c r="A2985" s="13">
        <v>3260483.0</v>
      </c>
      <c r="B2985" s="13" t="s">
        <v>5428</v>
      </c>
      <c r="C2985" s="12">
        <v>699.34</v>
      </c>
      <c r="D2985" s="11"/>
      <c r="E2985" s="11"/>
      <c r="F2985" s="11"/>
    </row>
    <row r="2986" ht="15.75" customHeight="1">
      <c r="A2986" s="13">
        <v>3260312.0</v>
      </c>
      <c r="B2986" s="13" t="s">
        <v>5429</v>
      </c>
      <c r="C2986" s="12">
        <v>1421.72</v>
      </c>
      <c r="D2986" s="11"/>
      <c r="E2986" s="11"/>
      <c r="F2986" s="11"/>
    </row>
    <row r="2987" ht="15.75" customHeight="1">
      <c r="A2987" s="13">
        <v>3260318.0</v>
      </c>
      <c r="B2987" s="13" t="s">
        <v>5430</v>
      </c>
      <c r="C2987" s="12">
        <v>2131.96</v>
      </c>
      <c r="D2987" s="11"/>
      <c r="E2987" s="11"/>
      <c r="F2987" s="11"/>
    </row>
    <row r="2988" ht="15.75" customHeight="1">
      <c r="A2988" s="13">
        <v>3260324.0</v>
      </c>
      <c r="B2988" s="13" t="s">
        <v>5431</v>
      </c>
      <c r="C2988" s="12">
        <v>2847.1</v>
      </c>
      <c r="D2988" s="11"/>
      <c r="E2988" s="11"/>
      <c r="F2988" s="11"/>
    </row>
    <row r="2989" ht="15.75" customHeight="1">
      <c r="A2989" s="13">
        <v>3260336.0</v>
      </c>
      <c r="B2989" s="13" t="s">
        <v>5432</v>
      </c>
      <c r="C2989" s="12">
        <v>4263.91</v>
      </c>
      <c r="D2989" s="11"/>
      <c r="E2989" s="11"/>
      <c r="F2989" s="11"/>
    </row>
    <row r="2990" ht="15.75" customHeight="1">
      <c r="A2990" s="13">
        <v>3260348.0</v>
      </c>
      <c r="B2990" s="13" t="s">
        <v>5433</v>
      </c>
      <c r="C2990" s="12">
        <v>5694.22</v>
      </c>
      <c r="D2990" s="11"/>
      <c r="E2990" s="11"/>
      <c r="F2990" s="11"/>
    </row>
    <row r="2991" ht="15.75" customHeight="1">
      <c r="A2991" s="13">
        <v>3260424.0</v>
      </c>
      <c r="B2991" s="13" t="s">
        <v>5434</v>
      </c>
      <c r="C2991" s="12">
        <v>765.94</v>
      </c>
      <c r="D2991" s="11"/>
      <c r="E2991" s="11"/>
      <c r="F2991" s="11"/>
    </row>
    <row r="2992" ht="15.75" customHeight="1">
      <c r="A2992" s="13">
        <v>3260400.0</v>
      </c>
      <c r="B2992" s="13" t="s">
        <v>5435</v>
      </c>
      <c r="C2992" s="12">
        <v>673.17</v>
      </c>
      <c r="D2992" s="11"/>
      <c r="E2992" s="11"/>
      <c r="F2992" s="11"/>
    </row>
    <row r="2993" ht="15.75" customHeight="1">
      <c r="A2993" s="13">
        <v>3981300.0</v>
      </c>
      <c r="B2993" s="13" t="s">
        <v>5436</v>
      </c>
      <c r="C2993" s="12">
        <v>1085.68</v>
      </c>
      <c r="D2993" s="11"/>
      <c r="E2993" s="11"/>
      <c r="F2993" s="11"/>
    </row>
    <row r="2994" ht="15.75" customHeight="1">
      <c r="A2994" s="13">
        <v>3984401.0</v>
      </c>
      <c r="B2994" s="13" t="s">
        <v>5437</v>
      </c>
      <c r="C2994" s="12">
        <v>2167.61</v>
      </c>
      <c r="D2994" s="11"/>
      <c r="E2994" s="11"/>
      <c r="F2994" s="11"/>
    </row>
    <row r="2995" ht="15.75" customHeight="1">
      <c r="A2995" s="13">
        <v>3984403.0</v>
      </c>
      <c r="B2995" s="13" t="s">
        <v>5438</v>
      </c>
      <c r="C2995" s="12">
        <v>5992.55</v>
      </c>
      <c r="D2995" s="11"/>
      <c r="E2995" s="11"/>
      <c r="F2995" s="11"/>
    </row>
    <row r="2996" ht="15.75" customHeight="1">
      <c r="A2996" s="13">
        <v>3984402.0</v>
      </c>
      <c r="B2996" s="13" t="s">
        <v>5439</v>
      </c>
      <c r="C2996" s="12">
        <v>3042.9</v>
      </c>
      <c r="D2996" s="11"/>
      <c r="E2996" s="11"/>
      <c r="F2996" s="11"/>
    </row>
    <row r="2997" ht="15.75" customHeight="1">
      <c r="A2997" s="13">
        <v>3981302.0</v>
      </c>
      <c r="B2997" s="13" t="s">
        <v>5440</v>
      </c>
      <c r="C2997" s="12">
        <v>243.51</v>
      </c>
      <c r="D2997" s="11"/>
      <c r="E2997" s="11"/>
      <c r="F2997" s="11"/>
    </row>
    <row r="2998" ht="15.75" customHeight="1">
      <c r="A2998" s="13">
        <v>3981303.0</v>
      </c>
      <c r="B2998" s="13" t="s">
        <v>5441</v>
      </c>
      <c r="C2998" s="12">
        <v>1302.82</v>
      </c>
      <c r="D2998" s="11"/>
      <c r="E2998" s="11"/>
      <c r="F2998" s="11"/>
    </row>
    <row r="2999" ht="15.75" customHeight="1">
      <c r="A2999" s="13">
        <v>3984800.0</v>
      </c>
      <c r="B2999" s="13" t="s">
        <v>5442</v>
      </c>
      <c r="C2999" s="12">
        <v>2605.66</v>
      </c>
      <c r="D2999" s="11"/>
      <c r="E2999" s="11"/>
      <c r="F2999" s="11"/>
    </row>
    <row r="3000" ht="15.75" customHeight="1">
      <c r="A3000" s="13">
        <v>3980501.0</v>
      </c>
      <c r="B3000" s="13" t="s">
        <v>5443</v>
      </c>
      <c r="C3000" s="12">
        <v>4152.87</v>
      </c>
      <c r="D3000" s="11"/>
      <c r="E3000" s="11"/>
      <c r="F3000" s="11"/>
    </row>
    <row r="3001" ht="15.75" customHeight="1">
      <c r="A3001" s="13">
        <v>3983831.0</v>
      </c>
      <c r="B3001" s="13" t="s">
        <v>5444</v>
      </c>
      <c r="C3001" s="12">
        <v>2905.97</v>
      </c>
      <c r="D3001" s="11"/>
      <c r="E3001" s="11"/>
      <c r="F3001" s="11"/>
    </row>
    <row r="3002" ht="15.75" customHeight="1">
      <c r="A3002" s="13">
        <v>3983830.0</v>
      </c>
      <c r="B3002" s="13" t="s">
        <v>5445</v>
      </c>
      <c r="C3002" s="12">
        <v>3589.72</v>
      </c>
      <c r="D3002" s="11"/>
      <c r="E3002" s="11"/>
      <c r="F3002" s="11"/>
    </row>
    <row r="3003" ht="15.75" customHeight="1">
      <c r="A3003" s="13">
        <v>3265101.0</v>
      </c>
      <c r="B3003" s="13" t="s">
        <v>5446</v>
      </c>
      <c r="C3003" s="12">
        <v>1079.2</v>
      </c>
      <c r="D3003" s="11"/>
      <c r="E3003" s="11"/>
      <c r="F3003" s="11"/>
    </row>
    <row r="3004" ht="15.75" customHeight="1">
      <c r="A3004" s="13">
        <v>3265110.0</v>
      </c>
      <c r="B3004" s="13" t="s">
        <v>5447</v>
      </c>
      <c r="C3004" s="12">
        <v>1416.66</v>
      </c>
      <c r="D3004" s="11"/>
      <c r="E3004" s="11"/>
      <c r="F3004" s="11"/>
    </row>
    <row r="3005" ht="15.75" customHeight="1">
      <c r="A3005" s="13">
        <v>3265100.0</v>
      </c>
      <c r="B3005" s="13" t="s">
        <v>5448</v>
      </c>
      <c r="C3005" s="12">
        <v>2542.11</v>
      </c>
      <c r="D3005" s="11"/>
      <c r="E3005" s="11"/>
      <c r="F3005" s="11"/>
    </row>
    <row r="3006" ht="15.75" customHeight="1">
      <c r="A3006" s="9" t="s">
        <v>5449</v>
      </c>
      <c r="C3006" s="12"/>
      <c r="D3006" s="11"/>
      <c r="E3006" s="11"/>
      <c r="F3006" s="11"/>
    </row>
    <row r="3007" ht="15.75" customHeight="1">
      <c r="A3007" s="13">
        <v>3030799.0</v>
      </c>
      <c r="B3007" s="13" t="s">
        <v>5450</v>
      </c>
      <c r="C3007" s="12">
        <v>5358.14</v>
      </c>
      <c r="D3007" s="11"/>
      <c r="E3007" s="11"/>
      <c r="F3007" s="11"/>
    </row>
    <row r="3008" ht="15.75" customHeight="1">
      <c r="A3008" s="13">
        <v>3030725.0</v>
      </c>
      <c r="B3008" s="13" t="s">
        <v>5451</v>
      </c>
      <c r="C3008" s="12">
        <v>1522.82</v>
      </c>
      <c r="D3008" s="11"/>
      <c r="E3008" s="11"/>
      <c r="F3008" s="11"/>
    </row>
    <row r="3009" ht="15.75" customHeight="1">
      <c r="A3009" s="13">
        <v>3030730.0</v>
      </c>
      <c r="B3009" s="13" t="s">
        <v>5452</v>
      </c>
      <c r="C3009" s="12">
        <v>400.28</v>
      </c>
      <c r="D3009" s="11"/>
      <c r="E3009" s="11"/>
      <c r="F3009" s="11"/>
    </row>
    <row r="3010" ht="15.75" customHeight="1">
      <c r="A3010" s="13">
        <v>3030750.0</v>
      </c>
      <c r="B3010" s="13" t="s">
        <v>5453</v>
      </c>
      <c r="C3010" s="12">
        <v>2579.92</v>
      </c>
      <c r="D3010" s="11"/>
      <c r="E3010" s="11"/>
      <c r="F3010" s="11"/>
    </row>
    <row r="3011" ht="15.75" customHeight="1">
      <c r="A3011" s="13">
        <v>3030705.0</v>
      </c>
      <c r="B3011" s="13" t="s">
        <v>5454</v>
      </c>
      <c r="C3011" s="12">
        <v>436.46</v>
      </c>
      <c r="D3011" s="11"/>
      <c r="E3011" s="11"/>
      <c r="F3011" s="11"/>
    </row>
    <row r="3012" ht="15.75" customHeight="1">
      <c r="A3012" s="13">
        <v>3030313.0</v>
      </c>
      <c r="B3012" s="13" t="s">
        <v>5455</v>
      </c>
      <c r="C3012" s="12">
        <v>1753.87</v>
      </c>
      <c r="D3012" s="11"/>
      <c r="E3012" s="11"/>
      <c r="F3012" s="11"/>
    </row>
    <row r="3013" ht="15.75" customHeight="1">
      <c r="A3013" s="13">
        <v>3030305.0</v>
      </c>
      <c r="B3013" s="13" t="s">
        <v>5456</v>
      </c>
      <c r="C3013" s="12">
        <v>2391.37</v>
      </c>
      <c r="D3013" s="11"/>
      <c r="E3013" s="11"/>
      <c r="F3013" s="11"/>
    </row>
    <row r="3014" ht="15.75" customHeight="1">
      <c r="A3014" s="13">
        <v>3030303.0</v>
      </c>
      <c r="B3014" s="13" t="s">
        <v>5457</v>
      </c>
      <c r="C3014" s="12">
        <v>1703.53</v>
      </c>
      <c r="D3014" s="11"/>
      <c r="E3014" s="11"/>
      <c r="F3014" s="11"/>
    </row>
    <row r="3015" ht="15.75" customHeight="1">
      <c r="A3015" s="13">
        <v>3034308.0</v>
      </c>
      <c r="B3015" s="13" t="s">
        <v>5458</v>
      </c>
      <c r="C3015" s="12">
        <v>453.77</v>
      </c>
      <c r="D3015" s="11"/>
      <c r="E3015" s="11"/>
      <c r="F3015" s="11"/>
    </row>
    <row r="3016" ht="15.75" customHeight="1">
      <c r="A3016" s="13">
        <v>3034321.0</v>
      </c>
      <c r="B3016" s="13" t="s">
        <v>5459</v>
      </c>
      <c r="C3016" s="12">
        <v>618.51</v>
      </c>
      <c r="D3016" s="11"/>
      <c r="E3016" s="11"/>
      <c r="F3016" s="11"/>
    </row>
    <row r="3017" ht="15.75" customHeight="1">
      <c r="A3017" s="13">
        <v>3034336.0</v>
      </c>
      <c r="B3017" s="13" t="s">
        <v>5460</v>
      </c>
      <c r="C3017" s="12">
        <v>852.82</v>
      </c>
      <c r="D3017" s="11"/>
      <c r="E3017" s="11"/>
      <c r="F3017" s="11"/>
    </row>
    <row r="3018" ht="15.75" customHeight="1">
      <c r="A3018" s="13">
        <v>3034021.0</v>
      </c>
      <c r="B3018" s="13" t="s">
        <v>5461</v>
      </c>
      <c r="C3018" s="12">
        <v>1222.93</v>
      </c>
      <c r="D3018" s="11"/>
      <c r="E3018" s="11"/>
      <c r="F3018" s="11"/>
    </row>
    <row r="3019" ht="15.75" customHeight="1">
      <c r="A3019" s="13">
        <v>3034040.0</v>
      </c>
      <c r="B3019" s="13" t="s">
        <v>5462</v>
      </c>
      <c r="C3019" s="12">
        <v>2033.48</v>
      </c>
      <c r="D3019" s="11"/>
      <c r="E3019" s="11"/>
      <c r="F3019" s="11"/>
    </row>
    <row r="3020" ht="15.75" customHeight="1">
      <c r="A3020" s="13">
        <v>3034008.0</v>
      </c>
      <c r="B3020" s="13" t="s">
        <v>5463</v>
      </c>
      <c r="C3020" s="12">
        <v>651.26</v>
      </c>
      <c r="D3020" s="11"/>
      <c r="E3020" s="11"/>
      <c r="F3020" s="11"/>
    </row>
    <row r="3021" ht="15.75" customHeight="1">
      <c r="A3021" s="13">
        <v>3034110.0</v>
      </c>
      <c r="B3021" s="13" t="s">
        <v>5464</v>
      </c>
      <c r="C3021" s="12">
        <v>1129.96</v>
      </c>
      <c r="D3021" s="11"/>
      <c r="E3021" s="11"/>
      <c r="F3021" s="11"/>
    </row>
    <row r="3022" ht="15.75" customHeight="1">
      <c r="A3022" s="13">
        <v>3034120.0</v>
      </c>
      <c r="B3022" s="13" t="s">
        <v>5465</v>
      </c>
      <c r="C3022" s="12">
        <v>1803.37</v>
      </c>
      <c r="D3022" s="11"/>
      <c r="E3022" s="11"/>
      <c r="F3022" s="11"/>
    </row>
    <row r="3023" ht="15.75" customHeight="1">
      <c r="A3023" s="13">
        <v>3034140.0</v>
      </c>
      <c r="B3023" s="13" t="s">
        <v>5466</v>
      </c>
      <c r="C3023" s="12">
        <v>2644.78</v>
      </c>
      <c r="D3023" s="11"/>
      <c r="E3023" s="11"/>
      <c r="F3023" s="11"/>
    </row>
    <row r="3024" ht="15.75" customHeight="1">
      <c r="A3024" s="13">
        <v>3574525.0</v>
      </c>
      <c r="B3024" s="13" t="s">
        <v>5467</v>
      </c>
      <c r="C3024" s="12">
        <v>2385.88</v>
      </c>
      <c r="D3024" s="11"/>
      <c r="E3024" s="11"/>
      <c r="F3024" s="11"/>
    </row>
    <row r="3025" ht="15.75" customHeight="1">
      <c r="A3025" s="13">
        <v>3576000.0</v>
      </c>
      <c r="B3025" s="13" t="s">
        <v>5468</v>
      </c>
      <c r="C3025" s="12">
        <v>3444.42</v>
      </c>
      <c r="D3025" s="11"/>
      <c r="E3025" s="11"/>
      <c r="F3025" s="11"/>
    </row>
    <row r="3026" ht="15.75" customHeight="1">
      <c r="A3026" s="13">
        <v>3036111.0</v>
      </c>
      <c r="B3026" s="13" t="s">
        <v>5469</v>
      </c>
      <c r="C3026" s="12">
        <v>456.59</v>
      </c>
      <c r="D3026" s="11"/>
      <c r="E3026" s="11"/>
      <c r="F3026" s="11"/>
    </row>
    <row r="3027" ht="15.75" customHeight="1">
      <c r="A3027" s="13">
        <v>3036136.0</v>
      </c>
      <c r="B3027" s="13" t="s">
        <v>5470</v>
      </c>
      <c r="C3027" s="12">
        <v>177.45</v>
      </c>
      <c r="D3027" s="11"/>
      <c r="E3027" s="11"/>
      <c r="F3027" s="11"/>
    </row>
    <row r="3028" ht="15.75" customHeight="1">
      <c r="A3028" s="13">
        <v>3036311.0</v>
      </c>
      <c r="B3028" s="13" t="s">
        <v>5471</v>
      </c>
      <c r="C3028" s="12">
        <v>198.23</v>
      </c>
      <c r="D3028" s="11"/>
      <c r="E3028" s="11"/>
      <c r="F3028" s="11"/>
    </row>
    <row r="3029" ht="15.75" customHeight="1">
      <c r="A3029" s="13">
        <v>3035552.0</v>
      </c>
      <c r="B3029" s="13" t="s">
        <v>5472</v>
      </c>
      <c r="C3029" s="12">
        <v>1699.56</v>
      </c>
      <c r="D3029" s="11"/>
      <c r="E3029" s="11"/>
      <c r="F3029" s="11"/>
    </row>
    <row r="3030" ht="15.75" customHeight="1">
      <c r="A3030" s="13">
        <v>3035550.0</v>
      </c>
      <c r="B3030" s="13" t="s">
        <v>5473</v>
      </c>
      <c r="C3030" s="12">
        <v>713.82</v>
      </c>
      <c r="D3030" s="11"/>
      <c r="E3030" s="11"/>
      <c r="F3030" s="11"/>
    </row>
    <row r="3031" ht="15.75" customHeight="1">
      <c r="A3031" s="13">
        <v>3035551.0</v>
      </c>
      <c r="B3031" s="13" t="s">
        <v>5474</v>
      </c>
      <c r="C3031" s="12">
        <v>1325.65</v>
      </c>
      <c r="D3031" s="11"/>
      <c r="E3031" s="11"/>
      <c r="F3031" s="11"/>
    </row>
    <row r="3032" ht="15.75" customHeight="1">
      <c r="A3032" s="13">
        <v>3030312.0</v>
      </c>
      <c r="B3032" s="13" t="s">
        <v>5475</v>
      </c>
      <c r="C3032" s="12">
        <v>14372.6</v>
      </c>
      <c r="D3032" s="11"/>
      <c r="E3032" s="11"/>
      <c r="F3032" s="11"/>
    </row>
    <row r="3033" ht="15.75" customHeight="1">
      <c r="A3033" s="13">
        <v>3030302.0</v>
      </c>
      <c r="B3033" s="13" t="s">
        <v>5476</v>
      </c>
      <c r="C3033" s="12">
        <v>1275.01</v>
      </c>
      <c r="D3033" s="11"/>
      <c r="E3033" s="11"/>
      <c r="F3033" s="11"/>
    </row>
    <row r="3034" ht="15.75" customHeight="1">
      <c r="A3034" s="13">
        <v>3030314.0</v>
      </c>
      <c r="B3034" s="13" t="s">
        <v>5477</v>
      </c>
      <c r="C3034" s="12">
        <v>8014.44</v>
      </c>
      <c r="D3034" s="11"/>
      <c r="E3034" s="11"/>
      <c r="F3034" s="11"/>
    </row>
    <row r="3035" ht="15.75" customHeight="1">
      <c r="A3035" s="13">
        <v>3575025.0</v>
      </c>
      <c r="B3035" s="13" t="s">
        <v>5478</v>
      </c>
      <c r="C3035" s="12">
        <v>3226.93</v>
      </c>
      <c r="D3035" s="11"/>
      <c r="E3035" s="11"/>
      <c r="F3035" s="11"/>
    </row>
    <row r="3036" ht="15.75" customHeight="1">
      <c r="A3036" s="13">
        <v>3575010.0</v>
      </c>
      <c r="B3036" s="13" t="s">
        <v>5479</v>
      </c>
      <c r="C3036" s="12">
        <v>2226.71</v>
      </c>
      <c r="D3036" s="11"/>
      <c r="E3036" s="11"/>
      <c r="F3036" s="11"/>
    </row>
    <row r="3037" ht="15.75" customHeight="1">
      <c r="A3037" s="13">
        <v>3575030.0</v>
      </c>
      <c r="B3037" s="13" t="s">
        <v>5480</v>
      </c>
      <c r="C3037" s="12">
        <v>878.65</v>
      </c>
      <c r="D3037" s="11"/>
      <c r="E3037" s="11"/>
      <c r="F3037" s="11"/>
    </row>
    <row r="3038" ht="15.75" customHeight="1">
      <c r="A3038" s="13">
        <v>3032098.0</v>
      </c>
      <c r="B3038" s="13" t="s">
        <v>5481</v>
      </c>
      <c r="C3038" s="12">
        <v>6494.87</v>
      </c>
      <c r="D3038" s="11"/>
      <c r="E3038" s="11"/>
      <c r="F3038" s="11"/>
    </row>
    <row r="3039" ht="15.75" customHeight="1">
      <c r="A3039" s="13">
        <v>3032012.0</v>
      </c>
      <c r="B3039" s="13" t="s">
        <v>5482</v>
      </c>
      <c r="C3039" s="12">
        <v>320.2</v>
      </c>
      <c r="D3039" s="11"/>
      <c r="E3039" s="11"/>
      <c r="F3039" s="11"/>
    </row>
    <row r="3040" ht="15.75" customHeight="1">
      <c r="A3040" s="13">
        <v>3032099.0</v>
      </c>
      <c r="B3040" s="13" t="s">
        <v>5483</v>
      </c>
      <c r="C3040" s="12">
        <v>6494.87</v>
      </c>
      <c r="D3040" s="11"/>
      <c r="E3040" s="11"/>
      <c r="F3040" s="11"/>
    </row>
    <row r="3041" ht="15.75" customHeight="1">
      <c r="A3041" s="13">
        <v>3032029.0</v>
      </c>
      <c r="B3041" s="13" t="s">
        <v>5484</v>
      </c>
      <c r="C3041" s="12">
        <v>1082.66</v>
      </c>
      <c r="D3041" s="11"/>
      <c r="E3041" s="11"/>
      <c r="F3041" s="11"/>
    </row>
    <row r="3042" ht="15.75" customHeight="1">
      <c r="A3042" s="13">
        <v>3032036.0</v>
      </c>
      <c r="B3042" s="13" t="s">
        <v>5485</v>
      </c>
      <c r="C3042" s="12">
        <v>1082.66</v>
      </c>
      <c r="D3042" s="11"/>
      <c r="E3042" s="11"/>
      <c r="F3042" s="11"/>
    </row>
    <row r="3043" ht="15.75" customHeight="1">
      <c r="A3043" s="13">
        <v>3032047.0</v>
      </c>
      <c r="B3043" s="13" t="s">
        <v>5486</v>
      </c>
      <c r="C3043" s="12">
        <v>1082.66</v>
      </c>
      <c r="D3043" s="11"/>
      <c r="E3043" s="11"/>
      <c r="F3043" s="11"/>
    </row>
    <row r="3044" ht="15.75" customHeight="1">
      <c r="A3044" s="13">
        <v>3032064.0</v>
      </c>
      <c r="B3044" s="13" t="s">
        <v>5487</v>
      </c>
      <c r="C3044" s="12">
        <v>1082.66</v>
      </c>
      <c r="D3044" s="11"/>
      <c r="E3044" s="11"/>
      <c r="F3044" s="11"/>
    </row>
    <row r="3045" ht="15.75" customHeight="1">
      <c r="A3045" s="13">
        <v>3032063.0</v>
      </c>
      <c r="B3045" s="13" t="s">
        <v>5488</v>
      </c>
      <c r="C3045" s="12">
        <v>1082.66</v>
      </c>
      <c r="D3045" s="11"/>
      <c r="E3045" s="11"/>
      <c r="F3045" s="11"/>
    </row>
    <row r="3046" ht="15.75" customHeight="1">
      <c r="A3046" s="13">
        <v>3032062.0</v>
      </c>
      <c r="B3046" s="13" t="s">
        <v>5489</v>
      </c>
      <c r="C3046" s="12">
        <v>1082.66</v>
      </c>
      <c r="D3046" s="11"/>
      <c r="E3046" s="11"/>
      <c r="F3046" s="11"/>
    </row>
    <row r="3047" ht="15.75" customHeight="1">
      <c r="A3047" s="13">
        <v>3032075.0</v>
      </c>
      <c r="B3047" s="13" t="s">
        <v>5490</v>
      </c>
      <c r="C3047" s="12">
        <v>1082.66</v>
      </c>
      <c r="D3047" s="11"/>
      <c r="E3047" s="11"/>
      <c r="F3047" s="11"/>
    </row>
    <row r="3048" ht="15.75" customHeight="1">
      <c r="A3048" s="13">
        <v>3032084.0</v>
      </c>
      <c r="B3048" s="13" t="s">
        <v>5491</v>
      </c>
      <c r="C3048" s="12">
        <v>1082.66</v>
      </c>
      <c r="D3048" s="11"/>
      <c r="E3048" s="11"/>
      <c r="F3048" s="11"/>
    </row>
    <row r="3049" ht="15.75" customHeight="1">
      <c r="A3049" s="13">
        <v>3032076.0</v>
      </c>
      <c r="B3049" s="13" t="s">
        <v>5492</v>
      </c>
      <c r="C3049" s="12">
        <v>1082.66</v>
      </c>
      <c r="D3049" s="11"/>
      <c r="E3049" s="11"/>
      <c r="F3049" s="11"/>
    </row>
    <row r="3050" ht="15.75" customHeight="1">
      <c r="A3050" s="13">
        <v>3032087.0</v>
      </c>
      <c r="B3050" s="13" t="s">
        <v>5493</v>
      </c>
      <c r="C3050" s="12">
        <v>1082.66</v>
      </c>
      <c r="D3050" s="11"/>
      <c r="E3050" s="11"/>
      <c r="F3050" s="11"/>
    </row>
    <row r="3051" ht="15.75" customHeight="1">
      <c r="A3051" s="13">
        <v>3032083.0</v>
      </c>
      <c r="B3051" s="13" t="s">
        <v>5494</v>
      </c>
      <c r="C3051" s="12">
        <v>1082.66</v>
      </c>
      <c r="D3051" s="11"/>
      <c r="E3051" s="11"/>
      <c r="F3051" s="11"/>
    </row>
    <row r="3052" ht="15.75" customHeight="1">
      <c r="A3052" s="13">
        <v>3032089.0</v>
      </c>
      <c r="B3052" s="13" t="s">
        <v>5495</v>
      </c>
      <c r="C3052" s="12">
        <v>174.8</v>
      </c>
      <c r="D3052" s="11"/>
      <c r="E3052" s="11"/>
      <c r="F3052" s="11"/>
    </row>
    <row r="3053" ht="15.75" customHeight="1">
      <c r="A3053" s="13">
        <v>3032100.0</v>
      </c>
      <c r="B3053" s="13" t="s">
        <v>5496</v>
      </c>
      <c r="C3053" s="12">
        <v>3842.44</v>
      </c>
      <c r="D3053" s="11"/>
      <c r="E3053" s="11"/>
      <c r="F3053" s="11"/>
    </row>
    <row r="3054" ht="15.75" customHeight="1">
      <c r="A3054" s="13">
        <v>3031826.0</v>
      </c>
      <c r="B3054" s="13" t="s">
        <v>5497</v>
      </c>
      <c r="C3054" s="12">
        <v>886.62</v>
      </c>
      <c r="D3054" s="11"/>
      <c r="E3054" s="11"/>
      <c r="F3054" s="11"/>
    </row>
    <row r="3055" ht="15.75" customHeight="1">
      <c r="A3055" s="13">
        <v>3031829.0</v>
      </c>
      <c r="B3055" s="13" t="s">
        <v>5498</v>
      </c>
      <c r="C3055" s="12">
        <v>886.62</v>
      </c>
      <c r="D3055" s="11"/>
      <c r="E3055" s="11"/>
      <c r="F3055" s="11"/>
    </row>
    <row r="3056" ht="15.75" customHeight="1">
      <c r="A3056" s="13">
        <v>3031825.0</v>
      </c>
      <c r="B3056" s="13" t="s">
        <v>5499</v>
      </c>
      <c r="C3056" s="12">
        <v>886.62</v>
      </c>
      <c r="D3056" s="11"/>
      <c r="E3056" s="11"/>
      <c r="F3056" s="11"/>
    </row>
    <row r="3057" ht="15.75" customHeight="1">
      <c r="A3057" s="13">
        <v>3031823.0</v>
      </c>
      <c r="B3057" s="13" t="s">
        <v>5500</v>
      </c>
      <c r="C3057" s="12">
        <v>886.62</v>
      </c>
      <c r="D3057" s="11"/>
      <c r="E3057" s="11"/>
      <c r="F3057" s="11"/>
    </row>
    <row r="3058" ht="15.75" customHeight="1">
      <c r="A3058" s="13">
        <v>3031863.0</v>
      </c>
      <c r="B3058" s="13" t="s">
        <v>5501</v>
      </c>
      <c r="C3058" s="12">
        <v>886.62</v>
      </c>
      <c r="D3058" s="11"/>
      <c r="E3058" s="11"/>
      <c r="F3058" s="11"/>
    </row>
    <row r="3059" ht="15.75" customHeight="1">
      <c r="A3059" s="13">
        <v>3031862.0</v>
      </c>
      <c r="B3059" s="13" t="s">
        <v>5502</v>
      </c>
      <c r="C3059" s="12">
        <v>886.62</v>
      </c>
      <c r="D3059" s="11"/>
      <c r="E3059" s="11"/>
      <c r="F3059" s="11"/>
    </row>
    <row r="3060" ht="15.75" customHeight="1">
      <c r="A3060" s="13">
        <v>3031876.0</v>
      </c>
      <c r="B3060" s="13" t="s">
        <v>5503</v>
      </c>
      <c r="C3060" s="12">
        <v>886.62</v>
      </c>
      <c r="D3060" s="11"/>
      <c r="E3060" s="11"/>
      <c r="F3060" s="11"/>
    </row>
    <row r="3061" ht="15.75" customHeight="1">
      <c r="A3061" s="13">
        <v>3031883.0</v>
      </c>
      <c r="B3061" s="13" t="s">
        <v>5504</v>
      </c>
      <c r="C3061" s="12">
        <v>886.62</v>
      </c>
      <c r="D3061" s="11"/>
      <c r="E3061" s="11"/>
      <c r="F3061" s="11"/>
    </row>
    <row r="3062" ht="15.75" customHeight="1">
      <c r="A3062" s="13">
        <v>3031884.0</v>
      </c>
      <c r="B3062" s="13" t="s">
        <v>5505</v>
      </c>
      <c r="C3062" s="12">
        <v>886.62</v>
      </c>
      <c r="D3062" s="11"/>
      <c r="E3062" s="11"/>
      <c r="F3062" s="11"/>
    </row>
    <row r="3063" ht="15.75" customHeight="1">
      <c r="A3063" s="13">
        <v>3031811.0</v>
      </c>
      <c r="B3063" s="13" t="s">
        <v>5506</v>
      </c>
      <c r="C3063" s="12">
        <v>288.44</v>
      </c>
      <c r="D3063" s="11"/>
      <c r="E3063" s="11"/>
      <c r="F3063" s="11"/>
    </row>
    <row r="3064" ht="15.75" customHeight="1">
      <c r="A3064" s="13">
        <v>3031812.0</v>
      </c>
      <c r="B3064" s="13" t="s">
        <v>5507</v>
      </c>
      <c r="C3064" s="12">
        <v>288.44</v>
      </c>
      <c r="D3064" s="11"/>
      <c r="E3064" s="11"/>
      <c r="F3064" s="11"/>
    </row>
    <row r="3065" ht="15.75" customHeight="1">
      <c r="A3065" s="13">
        <v>3031926.0</v>
      </c>
      <c r="B3065" s="13" t="s">
        <v>5508</v>
      </c>
      <c r="C3065" s="12">
        <v>1082.66</v>
      </c>
      <c r="D3065" s="11"/>
      <c r="E3065" s="11"/>
      <c r="F3065" s="11"/>
    </row>
    <row r="3066" ht="15.75" customHeight="1">
      <c r="A3066" s="13">
        <v>3031929.0</v>
      </c>
      <c r="B3066" s="13" t="s">
        <v>5509</v>
      </c>
      <c r="C3066" s="12">
        <v>1082.66</v>
      </c>
      <c r="D3066" s="11"/>
      <c r="E3066" s="11"/>
      <c r="F3066" s="11"/>
    </row>
    <row r="3067" ht="15.75" customHeight="1">
      <c r="A3067" s="13">
        <v>3031962.0</v>
      </c>
      <c r="B3067" s="13" t="s">
        <v>5510</v>
      </c>
      <c r="C3067" s="12">
        <v>1082.66</v>
      </c>
      <c r="D3067" s="11"/>
      <c r="E3067" s="11"/>
      <c r="F3067" s="11"/>
    </row>
    <row r="3068" ht="15.75" customHeight="1">
      <c r="A3068" s="13">
        <v>3031977.0</v>
      </c>
      <c r="B3068" s="13" t="s">
        <v>5511</v>
      </c>
      <c r="C3068" s="12">
        <v>1082.66</v>
      </c>
      <c r="D3068" s="11"/>
      <c r="E3068" s="11"/>
      <c r="F3068" s="11"/>
    </row>
    <row r="3069" ht="15.75" customHeight="1">
      <c r="A3069" s="13">
        <v>3031983.0</v>
      </c>
      <c r="B3069" s="13" t="s">
        <v>5512</v>
      </c>
      <c r="C3069" s="12">
        <v>1082.66</v>
      </c>
      <c r="D3069" s="11"/>
      <c r="E3069" s="11"/>
      <c r="F3069" s="11"/>
    </row>
    <row r="3070" ht="15.75" customHeight="1">
      <c r="A3070" s="13">
        <v>3031912.0</v>
      </c>
      <c r="B3070" s="13" t="s">
        <v>5513</v>
      </c>
      <c r="C3070" s="12">
        <v>984.19</v>
      </c>
      <c r="D3070" s="11"/>
      <c r="E3070" s="11"/>
      <c r="F3070" s="11"/>
    </row>
    <row r="3071" ht="15.75" customHeight="1">
      <c r="A3071" s="13">
        <v>3031210.0</v>
      </c>
      <c r="B3071" s="13" t="s">
        <v>5514</v>
      </c>
      <c r="C3071" s="12">
        <v>1033.97</v>
      </c>
      <c r="D3071" s="11"/>
      <c r="E3071" s="11"/>
      <c r="F3071" s="11"/>
    </row>
    <row r="3072" ht="15.75" customHeight="1">
      <c r="A3072" s="13">
        <v>3031280.0</v>
      </c>
      <c r="B3072" s="13" t="s">
        <v>5515</v>
      </c>
      <c r="C3072" s="12">
        <v>848.2</v>
      </c>
      <c r="D3072" s="11"/>
      <c r="E3072" s="11"/>
      <c r="F3072" s="11"/>
    </row>
    <row r="3073" ht="15.75" customHeight="1">
      <c r="A3073" s="13">
        <v>3031290.0</v>
      </c>
      <c r="B3073" s="13" t="s">
        <v>5516</v>
      </c>
      <c r="C3073" s="12">
        <v>1033.97</v>
      </c>
      <c r="D3073" s="11"/>
      <c r="E3073" s="11"/>
      <c r="F3073" s="11"/>
    </row>
    <row r="3074" ht="15.75" customHeight="1">
      <c r="A3074" s="13">
        <v>3031200.0</v>
      </c>
      <c r="B3074" s="13" t="s">
        <v>5517</v>
      </c>
      <c r="C3074" s="12">
        <v>2691.81</v>
      </c>
      <c r="D3074" s="11"/>
      <c r="E3074" s="11"/>
      <c r="F3074" s="11"/>
    </row>
    <row r="3075" ht="15.75" customHeight="1">
      <c r="A3075" s="13">
        <v>3031100.0</v>
      </c>
      <c r="B3075" s="13" t="s">
        <v>5518</v>
      </c>
      <c r="C3075" s="12">
        <v>1108.49</v>
      </c>
      <c r="D3075" s="11"/>
      <c r="E3075" s="11"/>
      <c r="F3075" s="11"/>
    </row>
    <row r="3076" ht="15.75" customHeight="1">
      <c r="A3076" s="13">
        <v>3031400.0</v>
      </c>
      <c r="B3076" s="13" t="s">
        <v>5519</v>
      </c>
      <c r="C3076" s="12">
        <v>9151.01</v>
      </c>
      <c r="D3076" s="11"/>
      <c r="E3076" s="11"/>
      <c r="F3076" s="11"/>
    </row>
    <row r="3077" ht="15.75" customHeight="1">
      <c r="A3077" s="13">
        <v>3031000.0</v>
      </c>
      <c r="B3077" s="13" t="s">
        <v>5520</v>
      </c>
      <c r="C3077" s="12">
        <v>573.86</v>
      </c>
      <c r="D3077" s="11"/>
      <c r="E3077" s="11"/>
      <c r="F3077" s="11"/>
    </row>
    <row r="3078" ht="15.75" customHeight="1">
      <c r="A3078" s="13">
        <v>3031300.0</v>
      </c>
      <c r="B3078" s="13" t="s">
        <v>5521</v>
      </c>
      <c r="C3078" s="12">
        <v>4018.44</v>
      </c>
      <c r="D3078" s="11"/>
      <c r="E3078" s="11"/>
      <c r="F3078" s="11"/>
    </row>
    <row r="3079" ht="15.75" customHeight="1">
      <c r="A3079" s="13">
        <v>3031500.0</v>
      </c>
      <c r="B3079" s="13" t="s">
        <v>5522</v>
      </c>
      <c r="C3079" s="12">
        <v>176.99</v>
      </c>
      <c r="D3079" s="11"/>
      <c r="E3079" s="11"/>
      <c r="F3079" s="11"/>
    </row>
    <row r="3080" ht="15.75" customHeight="1">
      <c r="A3080" s="13">
        <v>3032800.0</v>
      </c>
      <c r="B3080" s="13" t="s">
        <v>5523</v>
      </c>
      <c r="C3080" s="12">
        <v>665.39</v>
      </c>
      <c r="D3080" s="11"/>
      <c r="E3080" s="11"/>
      <c r="F3080" s="11"/>
    </row>
    <row r="3081" ht="15.75" customHeight="1">
      <c r="A3081" s="13">
        <v>3033100.0</v>
      </c>
      <c r="B3081" s="13" t="s">
        <v>5524</v>
      </c>
      <c r="C3081" s="12">
        <v>4740.05</v>
      </c>
      <c r="D3081" s="11"/>
      <c r="E3081" s="11"/>
      <c r="F3081" s="11"/>
    </row>
    <row r="3082" ht="15.75" customHeight="1">
      <c r="A3082" s="13">
        <v>3032900.0</v>
      </c>
      <c r="B3082" s="13" t="s">
        <v>5525</v>
      </c>
      <c r="C3082" s="12">
        <v>1264.04</v>
      </c>
      <c r="D3082" s="11"/>
      <c r="E3082" s="11"/>
      <c r="F3082" s="11"/>
    </row>
    <row r="3083" ht="15.75" customHeight="1">
      <c r="A3083" s="13">
        <v>3032600.0</v>
      </c>
      <c r="B3083" s="13" t="s">
        <v>5526</v>
      </c>
      <c r="C3083" s="12">
        <v>200.62</v>
      </c>
      <c r="D3083" s="11"/>
      <c r="E3083" s="11"/>
      <c r="F3083" s="11"/>
    </row>
    <row r="3084" ht="15.75" customHeight="1">
      <c r="A3084" s="13">
        <v>3033000.0</v>
      </c>
      <c r="B3084" s="13" t="s">
        <v>5527</v>
      </c>
      <c r="C3084" s="12">
        <v>2434.97</v>
      </c>
      <c r="D3084" s="11"/>
      <c r="E3084" s="11"/>
      <c r="F3084" s="11"/>
    </row>
    <row r="3085" ht="15.75" customHeight="1">
      <c r="A3085" s="13">
        <v>3032700.0</v>
      </c>
      <c r="B3085" s="13" t="s">
        <v>5528</v>
      </c>
      <c r="C3085" s="12">
        <v>359.13</v>
      </c>
      <c r="D3085" s="11"/>
      <c r="E3085" s="11"/>
      <c r="F3085" s="11"/>
    </row>
    <row r="3086" ht="15.75" customHeight="1">
      <c r="A3086" s="13">
        <v>3033547.0</v>
      </c>
      <c r="B3086" s="13" t="s">
        <v>5529</v>
      </c>
      <c r="C3086" s="12">
        <v>19.6</v>
      </c>
      <c r="D3086" s="11"/>
      <c r="E3086" s="11"/>
      <c r="F3086" s="11"/>
    </row>
    <row r="3087" ht="15.75" customHeight="1">
      <c r="A3087" s="13">
        <v>3033575.0</v>
      </c>
      <c r="B3087" s="13" t="s">
        <v>5530</v>
      </c>
      <c r="C3087" s="12">
        <v>19.6</v>
      </c>
      <c r="D3087" s="11"/>
      <c r="E3087" s="11"/>
      <c r="F3087" s="11"/>
    </row>
    <row r="3088" ht="15.75" customHeight="1">
      <c r="A3088" s="13">
        <v>3033585.0</v>
      </c>
      <c r="B3088" s="13" t="s">
        <v>5531</v>
      </c>
      <c r="C3088" s="12">
        <v>19.6</v>
      </c>
      <c r="D3088" s="11"/>
      <c r="E3088" s="11"/>
      <c r="F3088" s="11"/>
    </row>
    <row r="3089" ht="15.75" customHeight="1">
      <c r="A3089" s="13">
        <v>3033583.0</v>
      </c>
      <c r="B3089" s="13" t="s">
        <v>5532</v>
      </c>
      <c r="C3089" s="12">
        <v>114.93</v>
      </c>
      <c r="D3089" s="11"/>
      <c r="E3089" s="11"/>
      <c r="F3089" s="11"/>
    </row>
    <row r="3090" ht="15.75" customHeight="1">
      <c r="A3090" s="13">
        <v>3031600.0</v>
      </c>
      <c r="B3090" s="13" t="s">
        <v>5533</v>
      </c>
      <c r="C3090" s="12">
        <v>19.6</v>
      </c>
      <c r="D3090" s="11"/>
      <c r="E3090" s="11"/>
      <c r="F3090" s="11"/>
    </row>
    <row r="3091" ht="15.75" customHeight="1">
      <c r="A3091" s="13">
        <v>3033363.0</v>
      </c>
      <c r="B3091" s="13" t="s">
        <v>5534</v>
      </c>
      <c r="C3091" s="12">
        <v>113.29</v>
      </c>
      <c r="D3091" s="11"/>
      <c r="E3091" s="11"/>
      <c r="F3091" s="11"/>
    </row>
    <row r="3092" ht="15.75" customHeight="1">
      <c r="A3092" s="13">
        <v>3033329.0</v>
      </c>
      <c r="B3092" s="13" t="s">
        <v>5535</v>
      </c>
      <c r="C3092" s="12">
        <v>113.29</v>
      </c>
      <c r="D3092" s="11"/>
      <c r="E3092" s="11"/>
      <c r="F3092" s="11"/>
    </row>
    <row r="3093" ht="15.75" customHeight="1">
      <c r="A3093" s="13">
        <v>3033336.0</v>
      </c>
      <c r="B3093" s="13" t="s">
        <v>5536</v>
      </c>
      <c r="C3093" s="12">
        <v>113.29</v>
      </c>
      <c r="D3093" s="11"/>
      <c r="E3093" s="11"/>
      <c r="F3093" s="11"/>
    </row>
    <row r="3094" ht="15.75" customHeight="1">
      <c r="A3094" s="13">
        <v>3033384.0</v>
      </c>
      <c r="B3094" s="13" t="s">
        <v>5537</v>
      </c>
      <c r="C3094" s="12">
        <v>113.29</v>
      </c>
      <c r="D3094" s="11"/>
      <c r="E3094" s="11"/>
      <c r="F3094" s="11"/>
    </row>
    <row r="3095" ht="15.75" customHeight="1">
      <c r="A3095" s="13">
        <v>3033347.0</v>
      </c>
      <c r="B3095" s="13" t="s">
        <v>5538</v>
      </c>
      <c r="C3095" s="12">
        <v>113.29</v>
      </c>
      <c r="D3095" s="11"/>
      <c r="E3095" s="11"/>
      <c r="F3095" s="11"/>
    </row>
    <row r="3096" ht="15.75" customHeight="1">
      <c r="A3096" s="13">
        <v>3033362.0</v>
      </c>
      <c r="B3096" s="13" t="s">
        <v>5539</v>
      </c>
      <c r="C3096" s="12">
        <v>113.29</v>
      </c>
      <c r="D3096" s="11"/>
      <c r="E3096" s="11"/>
      <c r="F3096" s="11"/>
    </row>
    <row r="3097" ht="15.75" customHeight="1">
      <c r="A3097" s="13">
        <v>3033375.0</v>
      </c>
      <c r="B3097" s="13" t="s">
        <v>5540</v>
      </c>
      <c r="C3097" s="12">
        <v>113.29</v>
      </c>
      <c r="D3097" s="11"/>
      <c r="E3097" s="11"/>
      <c r="F3097" s="11"/>
    </row>
    <row r="3098" ht="15.75" customHeight="1">
      <c r="A3098" s="13">
        <v>3033359.0</v>
      </c>
      <c r="B3098" s="13" t="s">
        <v>5541</v>
      </c>
      <c r="C3098" s="12">
        <v>113.29</v>
      </c>
      <c r="D3098" s="11"/>
      <c r="E3098" s="11"/>
      <c r="F3098" s="11"/>
    </row>
    <row r="3099" ht="15.75" customHeight="1">
      <c r="A3099" s="13">
        <v>3033376.0</v>
      </c>
      <c r="B3099" s="13" t="s">
        <v>5542</v>
      </c>
      <c r="C3099" s="12">
        <v>113.29</v>
      </c>
      <c r="D3099" s="11"/>
      <c r="E3099" s="11"/>
      <c r="F3099" s="11"/>
    </row>
    <row r="3100" ht="15.75" customHeight="1">
      <c r="A3100" s="13">
        <v>3033387.0</v>
      </c>
      <c r="B3100" s="13" t="s">
        <v>5543</v>
      </c>
      <c r="C3100" s="12">
        <v>113.29</v>
      </c>
      <c r="D3100" s="11"/>
      <c r="E3100" s="11"/>
      <c r="F3100" s="11"/>
    </row>
    <row r="3101" ht="15.75" customHeight="1">
      <c r="A3101" s="13">
        <v>3033383.0</v>
      </c>
      <c r="B3101" s="13" t="s">
        <v>5544</v>
      </c>
      <c r="C3101" s="12">
        <v>113.29</v>
      </c>
      <c r="D3101" s="11"/>
      <c r="E3101" s="11"/>
      <c r="F3101" s="11"/>
    </row>
    <row r="3102" ht="15.75" customHeight="1">
      <c r="A3102" s="13">
        <v>3033312.0</v>
      </c>
      <c r="B3102" s="13" t="s">
        <v>5545</v>
      </c>
      <c r="C3102" s="12">
        <v>113.29</v>
      </c>
      <c r="D3102" s="11"/>
      <c r="E3102" s="11"/>
      <c r="F3102" s="11"/>
    </row>
    <row r="3103" ht="15.75" customHeight="1">
      <c r="A3103" s="13">
        <v>3033223.0</v>
      </c>
      <c r="B3103" s="13" t="s">
        <v>5546</v>
      </c>
      <c r="C3103" s="12">
        <v>354.03</v>
      </c>
      <c r="D3103" s="11"/>
      <c r="E3103" s="11"/>
      <c r="F3103" s="11"/>
    </row>
    <row r="3104" ht="15.75" customHeight="1">
      <c r="A3104" s="13">
        <v>3033277.0</v>
      </c>
      <c r="B3104" s="13" t="s">
        <v>5547</v>
      </c>
      <c r="C3104" s="12">
        <v>354.03</v>
      </c>
      <c r="D3104" s="11"/>
      <c r="E3104" s="11"/>
      <c r="F3104" s="11"/>
    </row>
    <row r="3105" ht="15.75" customHeight="1">
      <c r="A3105" s="13">
        <v>3033229.0</v>
      </c>
      <c r="B3105" s="13" t="s">
        <v>5548</v>
      </c>
      <c r="C3105" s="12">
        <v>354.03</v>
      </c>
      <c r="D3105" s="11"/>
      <c r="E3105" s="11"/>
      <c r="F3105" s="11"/>
    </row>
    <row r="3106" ht="15.75" customHeight="1">
      <c r="A3106" s="13">
        <v>3033263.0</v>
      </c>
      <c r="B3106" s="13" t="s">
        <v>5549</v>
      </c>
      <c r="C3106" s="12">
        <v>354.03</v>
      </c>
      <c r="D3106" s="11"/>
      <c r="E3106" s="11"/>
      <c r="F3106" s="11"/>
    </row>
    <row r="3107" ht="15.75" customHeight="1">
      <c r="A3107" s="13">
        <v>3033278.0</v>
      </c>
      <c r="B3107" s="13" t="s">
        <v>5550</v>
      </c>
      <c r="C3107" s="12">
        <v>354.03</v>
      </c>
      <c r="D3107" s="11"/>
      <c r="E3107" s="11"/>
      <c r="F3107" s="11"/>
    </row>
    <row r="3108" ht="15.75" customHeight="1">
      <c r="A3108" s="13">
        <v>3033267.0</v>
      </c>
      <c r="B3108" s="13" t="s">
        <v>5551</v>
      </c>
      <c r="C3108" s="12">
        <v>354.03</v>
      </c>
      <c r="D3108" s="11"/>
      <c r="E3108" s="11"/>
      <c r="F3108" s="11"/>
    </row>
    <row r="3109" ht="15.75" customHeight="1">
      <c r="A3109" s="13">
        <v>3033262.0</v>
      </c>
      <c r="B3109" s="13" t="s">
        <v>5552</v>
      </c>
      <c r="C3109" s="12">
        <v>354.03</v>
      </c>
      <c r="D3109" s="11"/>
      <c r="E3109" s="11"/>
      <c r="F3109" s="11"/>
    </row>
    <row r="3110" ht="15.75" customHeight="1">
      <c r="A3110" s="13">
        <v>3033276.0</v>
      </c>
      <c r="B3110" s="13" t="s">
        <v>5553</v>
      </c>
      <c r="C3110" s="12">
        <v>354.03</v>
      </c>
      <c r="D3110" s="11"/>
      <c r="E3110" s="11"/>
      <c r="F3110" s="11"/>
    </row>
    <row r="3111" ht="15.75" customHeight="1">
      <c r="A3111" s="13">
        <v>3033283.0</v>
      </c>
      <c r="B3111" s="13" t="s">
        <v>5554</v>
      </c>
      <c r="C3111" s="12">
        <v>354.03</v>
      </c>
      <c r="D3111" s="11"/>
      <c r="E3111" s="11"/>
      <c r="F3111" s="11"/>
    </row>
    <row r="3112" ht="15.75" customHeight="1">
      <c r="A3112" s="13">
        <v>3033284.0</v>
      </c>
      <c r="B3112" s="13" t="s">
        <v>5555</v>
      </c>
      <c r="C3112" s="12">
        <v>354.03</v>
      </c>
      <c r="D3112" s="11"/>
      <c r="E3112" s="11"/>
      <c r="F3112" s="11"/>
    </row>
    <row r="3113" ht="15.75" customHeight="1">
      <c r="A3113" s="13">
        <v>3033226.0</v>
      </c>
      <c r="B3113" s="13" t="s">
        <v>5556</v>
      </c>
      <c r="C3113" s="12">
        <v>354.03</v>
      </c>
      <c r="D3113" s="11"/>
      <c r="E3113" s="11"/>
      <c r="F3113" s="11"/>
    </row>
    <row r="3114" ht="15.75" customHeight="1">
      <c r="A3114" s="13">
        <v>3033212.0</v>
      </c>
      <c r="B3114" s="13" t="s">
        <v>5557</v>
      </c>
      <c r="C3114" s="12">
        <v>354.03</v>
      </c>
      <c r="D3114" s="11"/>
      <c r="E3114" s="11"/>
      <c r="F3114" s="11"/>
    </row>
    <row r="3115" ht="15.75" customHeight="1">
      <c r="A3115" s="13">
        <v>3574400.0</v>
      </c>
      <c r="B3115" s="13" t="s">
        <v>5558</v>
      </c>
      <c r="C3115" s="12">
        <v>2282.63</v>
      </c>
      <c r="D3115" s="11"/>
      <c r="E3115" s="11"/>
      <c r="F3115" s="11"/>
    </row>
    <row r="3116" ht="15.75" customHeight="1">
      <c r="A3116" s="13">
        <v>3574800.0</v>
      </c>
      <c r="B3116" s="13" t="s">
        <v>5559</v>
      </c>
      <c r="C3116" s="12">
        <v>3967.92</v>
      </c>
      <c r="D3116" s="11"/>
      <c r="E3116" s="11"/>
      <c r="F3116" s="11"/>
    </row>
    <row r="3117" ht="15.75" customHeight="1">
      <c r="A3117" s="13">
        <v>3573825.0</v>
      </c>
      <c r="B3117" s="13" t="s">
        <v>5560</v>
      </c>
      <c r="C3117" s="12">
        <v>2294.47</v>
      </c>
      <c r="D3117" s="11"/>
      <c r="E3117" s="11"/>
      <c r="F3117" s="11"/>
    </row>
    <row r="3118" ht="15.75" customHeight="1">
      <c r="A3118" s="13">
        <v>3573850.0</v>
      </c>
      <c r="B3118" s="13" t="s">
        <v>5561</v>
      </c>
      <c r="C3118" s="12">
        <v>3549.95</v>
      </c>
      <c r="D3118" s="11"/>
      <c r="E3118" s="11"/>
      <c r="F3118" s="11"/>
    </row>
    <row r="3119" ht="15.75" customHeight="1">
      <c r="A3119" s="13">
        <v>3033700.0</v>
      </c>
      <c r="B3119" s="13" t="s">
        <v>5562</v>
      </c>
      <c r="C3119" s="12">
        <v>786.98</v>
      </c>
      <c r="D3119" s="11"/>
      <c r="E3119" s="11"/>
      <c r="F3119" s="11"/>
    </row>
    <row r="3120" ht="15.75" customHeight="1">
      <c r="A3120" s="13">
        <v>3033800.0</v>
      </c>
      <c r="B3120" s="13" t="s">
        <v>5563</v>
      </c>
      <c r="C3120" s="12">
        <v>1281.34</v>
      </c>
      <c r="D3120" s="11"/>
      <c r="E3120" s="11"/>
      <c r="F3120" s="11"/>
    </row>
    <row r="3121" ht="15.75" customHeight="1">
      <c r="A3121" s="13">
        <v>3574220.0</v>
      </c>
      <c r="B3121" s="13" t="s">
        <v>5564</v>
      </c>
      <c r="C3121" s="12">
        <v>1689.9</v>
      </c>
      <c r="D3121" s="11"/>
      <c r="E3121" s="11"/>
      <c r="F3121" s="11"/>
    </row>
    <row r="3122" ht="15.75" customHeight="1">
      <c r="A3122" s="13">
        <v>3574250.0</v>
      </c>
      <c r="B3122" s="13" t="s">
        <v>5565</v>
      </c>
      <c r="C3122" s="12">
        <v>716.29</v>
      </c>
      <c r="D3122" s="11"/>
      <c r="E3122" s="11"/>
      <c r="F3122" s="11"/>
    </row>
    <row r="3123" ht="15.75" customHeight="1">
      <c r="A3123" s="13">
        <v>3574230.0</v>
      </c>
      <c r="B3123" s="13" t="s">
        <v>5566</v>
      </c>
      <c r="C3123" s="12">
        <v>1810.08</v>
      </c>
      <c r="D3123" s="11"/>
      <c r="E3123" s="11"/>
      <c r="F3123" s="11"/>
    </row>
    <row r="3124" ht="15.75" customHeight="1">
      <c r="A3124" s="13">
        <v>3574240.0</v>
      </c>
      <c r="B3124" s="13" t="s">
        <v>5567</v>
      </c>
      <c r="C3124" s="12">
        <v>699.15</v>
      </c>
      <c r="D3124" s="11"/>
      <c r="E3124" s="11"/>
      <c r="F3124" s="11"/>
    </row>
    <row r="3125" ht="15.75" customHeight="1">
      <c r="A3125" s="13">
        <v>3574000.0</v>
      </c>
      <c r="B3125" s="13" t="s">
        <v>5568</v>
      </c>
      <c r="C3125" s="12">
        <v>4735.11</v>
      </c>
      <c r="D3125" s="11"/>
      <c r="E3125" s="11"/>
      <c r="F3125" s="11"/>
    </row>
    <row r="3126" ht="15.75" customHeight="1">
      <c r="A3126" s="13">
        <v>3574520.0</v>
      </c>
      <c r="B3126" s="13" t="s">
        <v>5569</v>
      </c>
      <c r="C3126" s="12">
        <v>3782.13</v>
      </c>
      <c r="D3126" s="11"/>
      <c r="E3126" s="11"/>
      <c r="F3126" s="11"/>
    </row>
    <row r="3127" ht="15.75" customHeight="1">
      <c r="A3127" s="13">
        <v>3570525.0</v>
      </c>
      <c r="B3127" s="13" t="s">
        <v>5570</v>
      </c>
      <c r="C3127" s="12">
        <v>3152.83</v>
      </c>
      <c r="D3127" s="11"/>
      <c r="E3127" s="11"/>
      <c r="F3127" s="11"/>
    </row>
    <row r="3128" ht="15.75" customHeight="1">
      <c r="A3128" s="13">
        <v>3574510.0</v>
      </c>
      <c r="B3128" s="13" t="s">
        <v>5571</v>
      </c>
      <c r="C3128" s="12">
        <v>1125.41</v>
      </c>
      <c r="D3128" s="11"/>
      <c r="E3128" s="11"/>
      <c r="F3128" s="11"/>
    </row>
    <row r="3129" ht="15.75" customHeight="1">
      <c r="A3129" s="13">
        <v>3570310.0</v>
      </c>
      <c r="B3129" s="13" t="s">
        <v>5572</v>
      </c>
      <c r="C3129" s="12">
        <v>2680.43</v>
      </c>
      <c r="D3129" s="11"/>
      <c r="E3129" s="11"/>
      <c r="F3129" s="11"/>
    </row>
    <row r="3130" ht="15.75" customHeight="1">
      <c r="A3130" s="13">
        <v>3577020.0</v>
      </c>
      <c r="B3130" s="13" t="s">
        <v>5573</v>
      </c>
      <c r="C3130" s="12">
        <v>3049.37</v>
      </c>
      <c r="D3130" s="11"/>
      <c r="E3130" s="11"/>
      <c r="F3130" s="11"/>
    </row>
    <row r="3131" ht="15.75" customHeight="1">
      <c r="A3131" s="13">
        <v>3575023.0</v>
      </c>
      <c r="B3131" s="13" t="s">
        <v>5574</v>
      </c>
      <c r="C3131" s="12">
        <v>1155.48</v>
      </c>
      <c r="D3131" s="11"/>
      <c r="E3131" s="11"/>
      <c r="F3131" s="11"/>
    </row>
    <row r="3132" ht="15.75" customHeight="1">
      <c r="A3132" s="13">
        <v>3575036.0</v>
      </c>
      <c r="B3132" s="13" t="s">
        <v>5575</v>
      </c>
      <c r="C3132" s="12">
        <v>1745.26</v>
      </c>
      <c r="D3132" s="11"/>
      <c r="E3132" s="11"/>
      <c r="F3132" s="11"/>
    </row>
    <row r="3133" ht="15.75" customHeight="1">
      <c r="A3133" s="13">
        <v>3575022.0</v>
      </c>
      <c r="B3133" s="13" t="s">
        <v>5576</v>
      </c>
      <c r="C3133" s="12">
        <v>577.74</v>
      </c>
      <c r="D3133" s="11"/>
      <c r="E3133" s="11"/>
      <c r="F3133" s="11"/>
    </row>
    <row r="3134" ht="15.75" customHeight="1">
      <c r="A3134" s="13">
        <v>3578020.0</v>
      </c>
      <c r="B3134" s="13" t="s">
        <v>5577</v>
      </c>
      <c r="C3134" s="12">
        <v>352.35</v>
      </c>
      <c r="D3134" s="11"/>
      <c r="E3134" s="11"/>
      <c r="F3134" s="11"/>
    </row>
    <row r="3135" ht="15.75" customHeight="1">
      <c r="A3135" s="13">
        <v>3578010.0</v>
      </c>
      <c r="B3135" s="13" t="s">
        <v>5578</v>
      </c>
      <c r="C3135" s="12">
        <v>144.85</v>
      </c>
      <c r="D3135" s="11"/>
      <c r="E3135" s="11"/>
      <c r="F3135" s="11"/>
    </row>
    <row r="3136" ht="15.75" customHeight="1">
      <c r="A3136" s="13">
        <v>3574200.0</v>
      </c>
      <c r="B3136" s="13" t="s">
        <v>5579</v>
      </c>
      <c r="C3136" s="12">
        <v>319.44</v>
      </c>
      <c r="D3136" s="11"/>
      <c r="E3136" s="11"/>
      <c r="F3136" s="11"/>
    </row>
    <row r="3137" ht="15.75" customHeight="1">
      <c r="A3137" s="13">
        <v>3574210.0</v>
      </c>
      <c r="B3137" s="13" t="s">
        <v>5580</v>
      </c>
      <c r="C3137" s="12">
        <v>851.84</v>
      </c>
      <c r="D3137" s="11"/>
      <c r="E3137" s="11"/>
      <c r="F3137" s="11"/>
    </row>
    <row r="3138" ht="15.75" customHeight="1">
      <c r="A3138" s="13">
        <v>3570250.0</v>
      </c>
      <c r="B3138" s="13" t="s">
        <v>5581</v>
      </c>
      <c r="C3138" s="12">
        <v>14287.94</v>
      </c>
      <c r="D3138" s="11"/>
      <c r="E3138" s="11"/>
      <c r="F3138" s="11"/>
    </row>
    <row r="3139" ht="15.75" customHeight="1">
      <c r="A3139" s="13">
        <v>3038000.0</v>
      </c>
      <c r="B3139" s="13" t="s">
        <v>5582</v>
      </c>
      <c r="C3139" s="12">
        <v>32.83</v>
      </c>
      <c r="D3139" s="11"/>
      <c r="E3139" s="11"/>
      <c r="F3139" s="11"/>
    </row>
    <row r="3140" ht="15.75" customHeight="1">
      <c r="A3140" s="13">
        <v>3037500.0</v>
      </c>
      <c r="B3140" s="13" t="s">
        <v>5583</v>
      </c>
      <c r="C3140" s="12">
        <v>1051.85</v>
      </c>
      <c r="D3140" s="11"/>
      <c r="E3140" s="11"/>
      <c r="F3140" s="11"/>
    </row>
    <row r="3141" ht="15.75" customHeight="1">
      <c r="A3141" s="13">
        <v>3037577.0</v>
      </c>
      <c r="B3141" s="13" t="s">
        <v>5584</v>
      </c>
      <c r="C3141" s="12">
        <v>1051.85</v>
      </c>
      <c r="D3141" s="11"/>
      <c r="E3141" s="11"/>
      <c r="F3141" s="11"/>
    </row>
    <row r="3142" ht="15.75" customHeight="1">
      <c r="A3142" s="13">
        <v>3037587.0</v>
      </c>
      <c r="B3142" s="13" t="s">
        <v>5585</v>
      </c>
      <c r="C3142" s="12">
        <v>1051.85</v>
      </c>
      <c r="D3142" s="11"/>
      <c r="E3142" s="11"/>
      <c r="F3142" s="11"/>
    </row>
    <row r="3143" ht="15.75" customHeight="1">
      <c r="A3143" s="13">
        <v>3037026.0</v>
      </c>
      <c r="B3143" s="13" t="s">
        <v>5586</v>
      </c>
      <c r="C3143" s="12">
        <v>1455.5</v>
      </c>
      <c r="D3143" s="11"/>
      <c r="E3143" s="11"/>
      <c r="F3143" s="11"/>
    </row>
    <row r="3144" ht="15.75" customHeight="1">
      <c r="A3144" s="13">
        <v>3037063.0</v>
      </c>
      <c r="B3144" s="13" t="s">
        <v>5587</v>
      </c>
      <c r="C3144" s="12">
        <v>1455.5</v>
      </c>
      <c r="D3144" s="11"/>
      <c r="E3144" s="11"/>
      <c r="F3144" s="11"/>
    </row>
    <row r="3145" ht="15.75" customHeight="1">
      <c r="A3145" s="13">
        <v>3037075.0</v>
      </c>
      <c r="B3145" s="13" t="s">
        <v>5588</v>
      </c>
      <c r="C3145" s="12">
        <v>1455.5</v>
      </c>
      <c r="D3145" s="11"/>
      <c r="E3145" s="11"/>
      <c r="F3145" s="11"/>
    </row>
    <row r="3146" ht="15.75" customHeight="1">
      <c r="A3146" s="13">
        <v>3037076.0</v>
      </c>
      <c r="B3146" s="13" t="s">
        <v>5589</v>
      </c>
      <c r="C3146" s="12">
        <v>1455.5</v>
      </c>
      <c r="D3146" s="11"/>
      <c r="E3146" s="11"/>
      <c r="F3146" s="11"/>
    </row>
    <row r="3147" ht="15.75" customHeight="1">
      <c r="A3147" s="13">
        <v>3037077.0</v>
      </c>
      <c r="B3147" s="13" t="s">
        <v>5590</v>
      </c>
      <c r="C3147" s="12">
        <v>1455.5</v>
      </c>
      <c r="D3147" s="11"/>
      <c r="E3147" s="11"/>
      <c r="F3147" s="11"/>
    </row>
    <row r="3148" ht="15.75" customHeight="1">
      <c r="A3148" s="13">
        <v>3037629.0</v>
      </c>
      <c r="B3148" s="13" t="s">
        <v>5591</v>
      </c>
      <c r="C3148" s="12">
        <v>351.51</v>
      </c>
      <c r="D3148" s="11"/>
      <c r="E3148" s="11"/>
      <c r="F3148" s="11"/>
    </row>
    <row r="3149" ht="15.75" customHeight="1">
      <c r="A3149" s="13">
        <v>3037683.0</v>
      </c>
      <c r="B3149" s="13" t="s">
        <v>5592</v>
      </c>
      <c r="C3149" s="12">
        <v>351.51</v>
      </c>
      <c r="D3149" s="11"/>
      <c r="E3149" s="11"/>
      <c r="F3149" s="11"/>
    </row>
    <row r="3150" ht="15.75" customHeight="1">
      <c r="A3150" s="13">
        <v>3570450.0</v>
      </c>
      <c r="B3150" s="13" t="s">
        <v>5593</v>
      </c>
      <c r="C3150" s="12">
        <v>3265.34</v>
      </c>
      <c r="D3150" s="11"/>
      <c r="E3150" s="11"/>
      <c r="F3150" s="11"/>
    </row>
    <row r="3151" ht="15.75" customHeight="1">
      <c r="A3151" s="13">
        <v>3571700.0</v>
      </c>
      <c r="B3151" s="13" t="s">
        <v>5594</v>
      </c>
      <c r="C3151" s="12">
        <v>3303.78</v>
      </c>
      <c r="D3151" s="11"/>
      <c r="E3151" s="11"/>
      <c r="F3151" s="11"/>
    </row>
    <row r="3152" ht="15.75" customHeight="1">
      <c r="A3152" s="13">
        <v>3571200.0</v>
      </c>
      <c r="B3152" s="13" t="s">
        <v>5595</v>
      </c>
      <c r="C3152" s="12">
        <v>1726.74</v>
      </c>
      <c r="D3152" s="11"/>
      <c r="E3152" s="11"/>
      <c r="F3152" s="11"/>
    </row>
    <row r="3153" ht="15.75" customHeight="1">
      <c r="A3153" s="13">
        <v>3571100.0</v>
      </c>
      <c r="B3153" s="13" t="s">
        <v>5596</v>
      </c>
      <c r="C3153" s="12">
        <v>1375.72</v>
      </c>
      <c r="D3153" s="11"/>
      <c r="E3153" s="11"/>
      <c r="F3153" s="11"/>
    </row>
    <row r="3154" ht="15.75" customHeight="1">
      <c r="A3154" s="13">
        <v>3571010.0</v>
      </c>
      <c r="B3154" s="13" t="s">
        <v>5597</v>
      </c>
      <c r="C3154" s="12">
        <v>6380.75</v>
      </c>
      <c r="D3154" s="11"/>
      <c r="E3154" s="11"/>
      <c r="F3154" s="11"/>
    </row>
    <row r="3155" ht="15.75" customHeight="1">
      <c r="A3155" s="13">
        <v>3571500.0</v>
      </c>
      <c r="B3155" s="13" t="s">
        <v>5598</v>
      </c>
      <c r="C3155" s="12">
        <v>2632.95</v>
      </c>
      <c r="D3155" s="11"/>
      <c r="E3155" s="11"/>
      <c r="F3155" s="11"/>
    </row>
    <row r="3156" ht="15.75" customHeight="1">
      <c r="A3156" s="13">
        <v>3571900.0</v>
      </c>
      <c r="B3156" s="13" t="s">
        <v>5599</v>
      </c>
      <c r="C3156" s="12">
        <v>3440.23</v>
      </c>
      <c r="D3156" s="11"/>
      <c r="E3156" s="11"/>
      <c r="F3156" s="11"/>
    </row>
    <row r="3157" ht="15.75" customHeight="1">
      <c r="A3157" s="13">
        <v>3571300.0</v>
      </c>
      <c r="B3157" s="13" t="s">
        <v>5600</v>
      </c>
      <c r="C3157" s="12">
        <v>4613.95</v>
      </c>
      <c r="D3157" s="11"/>
      <c r="E3157" s="11"/>
      <c r="F3157" s="11"/>
    </row>
    <row r="3158" ht="15.75" customHeight="1">
      <c r="A3158" s="13">
        <v>3571400.0</v>
      </c>
      <c r="B3158" s="13" t="s">
        <v>5601</v>
      </c>
      <c r="C3158" s="12">
        <v>4613.95</v>
      </c>
      <c r="D3158" s="11"/>
      <c r="E3158" s="11"/>
      <c r="F3158" s="11"/>
    </row>
    <row r="3159" ht="15.75" customHeight="1">
      <c r="A3159" s="13">
        <v>3573351.0</v>
      </c>
      <c r="B3159" s="13" t="s">
        <v>5602</v>
      </c>
      <c r="C3159" s="12">
        <v>3177.38</v>
      </c>
      <c r="D3159" s="11"/>
      <c r="E3159" s="11"/>
      <c r="F3159" s="11"/>
    </row>
    <row r="3160" ht="15.75" customHeight="1">
      <c r="A3160" s="13">
        <v>3573131.0</v>
      </c>
      <c r="B3160" s="13" t="s">
        <v>5603</v>
      </c>
      <c r="C3160" s="12">
        <v>1081.47</v>
      </c>
      <c r="D3160" s="11"/>
      <c r="E3160" s="11"/>
      <c r="F3160" s="11"/>
    </row>
    <row r="3161" ht="15.75" customHeight="1">
      <c r="A3161" s="13">
        <v>3573160.0</v>
      </c>
      <c r="B3161" s="13" t="s">
        <v>5604</v>
      </c>
      <c r="C3161" s="12">
        <v>1641.76</v>
      </c>
      <c r="D3161" s="11"/>
      <c r="E3161" s="11"/>
      <c r="F3161" s="11"/>
    </row>
    <row r="3162" ht="15.75" customHeight="1">
      <c r="A3162" s="13">
        <v>3573200.0</v>
      </c>
      <c r="B3162" s="13" t="s">
        <v>5605</v>
      </c>
      <c r="C3162" s="12">
        <v>3259.08</v>
      </c>
      <c r="D3162" s="11"/>
      <c r="E3162" s="11"/>
      <c r="F3162" s="11"/>
    </row>
    <row r="3163" ht="15.75" customHeight="1">
      <c r="A3163" s="13">
        <v>3573120.0</v>
      </c>
      <c r="B3163" s="13" t="s">
        <v>5606</v>
      </c>
      <c r="C3163" s="12">
        <v>851.54</v>
      </c>
      <c r="D3163" s="11"/>
      <c r="E3163" s="11"/>
      <c r="F3163" s="11"/>
    </row>
    <row r="3164" ht="15.75" customHeight="1">
      <c r="A3164" s="13">
        <v>3573100.0</v>
      </c>
      <c r="B3164" s="13" t="s">
        <v>5607</v>
      </c>
      <c r="C3164" s="12">
        <v>1080.69</v>
      </c>
      <c r="D3164" s="11"/>
      <c r="E3164" s="11"/>
      <c r="F3164" s="11"/>
    </row>
    <row r="3165" ht="15.75" customHeight="1">
      <c r="A3165" s="13">
        <v>3572240.0</v>
      </c>
      <c r="B3165" s="13" t="s">
        <v>5608</v>
      </c>
      <c r="C3165" s="12">
        <v>2644.78</v>
      </c>
      <c r="D3165" s="11"/>
      <c r="E3165" s="11"/>
      <c r="F3165" s="11"/>
    </row>
    <row r="3166" ht="15.75" customHeight="1">
      <c r="A3166" s="13">
        <v>3572100.0</v>
      </c>
      <c r="B3166" s="13" t="s">
        <v>5609</v>
      </c>
      <c r="C3166" s="12">
        <v>3676.68</v>
      </c>
      <c r="D3166" s="11"/>
      <c r="E3166" s="11"/>
      <c r="F3166" s="11"/>
    </row>
    <row r="3167" ht="15.75" customHeight="1">
      <c r="A3167" s="13">
        <v>3572000.0</v>
      </c>
      <c r="B3167" s="13" t="s">
        <v>5610</v>
      </c>
      <c r="C3167" s="12">
        <v>1317.47</v>
      </c>
      <c r="D3167" s="11"/>
      <c r="E3167" s="11"/>
      <c r="F3167" s="11"/>
    </row>
    <row r="3168" ht="15.75" customHeight="1">
      <c r="A3168" s="13">
        <v>3574600.0</v>
      </c>
      <c r="B3168" s="13" t="s">
        <v>5611</v>
      </c>
      <c r="C3168" s="12">
        <v>10653.76</v>
      </c>
      <c r="D3168" s="11"/>
      <c r="E3168" s="11"/>
      <c r="F3168" s="11"/>
    </row>
    <row r="3169" ht="15.75" customHeight="1">
      <c r="A3169" s="13">
        <v>3574700.0</v>
      </c>
      <c r="B3169" s="13" t="s">
        <v>5612</v>
      </c>
      <c r="C3169" s="12">
        <v>15811.47</v>
      </c>
      <c r="D3169" s="11"/>
      <c r="E3169" s="11"/>
      <c r="F3169" s="11"/>
    </row>
    <row r="3170" ht="15.75" customHeight="1">
      <c r="A3170" s="13">
        <v>3574911.0</v>
      </c>
      <c r="B3170" s="13" t="s">
        <v>5613</v>
      </c>
      <c r="C3170" s="12">
        <v>13443.59</v>
      </c>
      <c r="D3170" s="11"/>
      <c r="E3170" s="11"/>
      <c r="F3170" s="11"/>
    </row>
    <row r="3171" ht="15.75" customHeight="1">
      <c r="A3171" s="13">
        <v>3574907.0</v>
      </c>
      <c r="B3171" s="13" t="s">
        <v>5614</v>
      </c>
      <c r="C3171" s="12">
        <v>9186.31</v>
      </c>
      <c r="D3171" s="11"/>
      <c r="E3171" s="11"/>
      <c r="F3171" s="11"/>
    </row>
    <row r="3172" ht="15.75" customHeight="1">
      <c r="A3172" s="13">
        <v>3968015.0</v>
      </c>
      <c r="B3172" s="13" t="s">
        <v>5615</v>
      </c>
      <c r="C3172" s="12">
        <v>475.29</v>
      </c>
      <c r="D3172" s="11"/>
      <c r="E3172" s="11"/>
      <c r="F3172" s="11"/>
    </row>
    <row r="3173" ht="15.75" customHeight="1">
      <c r="A3173" s="13">
        <v>3577010.0</v>
      </c>
      <c r="B3173" s="13" t="s">
        <v>5616</v>
      </c>
      <c r="C3173" s="12">
        <v>1514.74</v>
      </c>
      <c r="D3173" s="11"/>
      <c r="E3173" s="11"/>
      <c r="F3173" s="11"/>
    </row>
    <row r="3174" ht="15.75" customHeight="1">
      <c r="A3174" s="13">
        <v>3577030.0</v>
      </c>
      <c r="B3174" s="13" t="s">
        <v>5617</v>
      </c>
      <c r="C3174" s="12">
        <v>643.36</v>
      </c>
      <c r="D3174" s="11"/>
      <c r="E3174" s="11"/>
      <c r="F3174" s="11"/>
    </row>
    <row r="3175" ht="15.75" customHeight="1">
      <c r="A3175" s="13">
        <v>3576001.0</v>
      </c>
      <c r="B3175" s="13" t="s">
        <v>5618</v>
      </c>
      <c r="C3175" s="12">
        <v>199.98</v>
      </c>
      <c r="D3175" s="11"/>
      <c r="E3175" s="11"/>
      <c r="F3175" s="11"/>
    </row>
    <row r="3176" ht="15.75" customHeight="1">
      <c r="A3176" s="9" t="s">
        <v>5619</v>
      </c>
      <c r="C3176" s="12"/>
      <c r="D3176" s="11"/>
      <c r="E3176" s="11"/>
      <c r="F3176" s="11"/>
    </row>
    <row r="3177" ht="15.75" customHeight="1">
      <c r="A3177" s="13">
        <v>3561200.0</v>
      </c>
      <c r="B3177" s="13" t="s">
        <v>5620</v>
      </c>
      <c r="C3177" s="12">
        <v>701.7</v>
      </c>
      <c r="D3177" s="11"/>
      <c r="E3177" s="11"/>
      <c r="F3177" s="11"/>
    </row>
    <row r="3178" ht="15.75" customHeight="1">
      <c r="A3178" s="13">
        <v>3561000.0</v>
      </c>
      <c r="B3178" s="13" t="s">
        <v>5621</v>
      </c>
      <c r="C3178" s="12">
        <v>622.04</v>
      </c>
      <c r="D3178" s="11"/>
      <c r="E3178" s="11"/>
      <c r="F3178" s="11"/>
    </row>
    <row r="3179" ht="15.75" customHeight="1">
      <c r="A3179" s="13">
        <v>3561300.0</v>
      </c>
      <c r="B3179" s="13" t="s">
        <v>5622</v>
      </c>
      <c r="C3179" s="12">
        <v>1253.8</v>
      </c>
      <c r="D3179" s="11"/>
      <c r="E3179" s="11"/>
      <c r="F3179" s="11"/>
    </row>
    <row r="3180" ht="15.75" customHeight="1">
      <c r="A3180" s="13">
        <v>3561500.0</v>
      </c>
      <c r="B3180" s="13" t="s">
        <v>5623</v>
      </c>
      <c r="C3180" s="12">
        <v>622.0</v>
      </c>
      <c r="D3180" s="11"/>
      <c r="E3180" s="11"/>
      <c r="F3180" s="11"/>
    </row>
    <row r="3181" ht="15.75" customHeight="1">
      <c r="A3181" s="9" t="s">
        <v>5624</v>
      </c>
      <c r="C3181" s="12"/>
      <c r="D3181" s="11"/>
      <c r="E3181" s="11"/>
      <c r="F3181" s="11"/>
    </row>
    <row r="3182" ht="15.75" customHeight="1">
      <c r="A3182" s="13">
        <v>3414600.0</v>
      </c>
      <c r="B3182" s="13" t="s">
        <v>5625</v>
      </c>
      <c r="C3182" s="12">
        <v>139.19</v>
      </c>
      <c r="D3182" s="11"/>
      <c r="E3182" s="11"/>
      <c r="F3182" s="11"/>
    </row>
    <row r="3183" ht="15.75" customHeight="1">
      <c r="A3183" s="13">
        <v>3414602.0</v>
      </c>
      <c r="B3183" s="13" t="s">
        <v>5626</v>
      </c>
      <c r="C3183" s="12">
        <v>174.89</v>
      </c>
      <c r="D3183" s="11"/>
      <c r="E3183" s="11"/>
      <c r="F3183" s="11"/>
    </row>
    <row r="3184" ht="15.75" customHeight="1">
      <c r="A3184" s="13">
        <v>3414601.0</v>
      </c>
      <c r="B3184" s="13" t="s">
        <v>5627</v>
      </c>
      <c r="C3184" s="12">
        <v>73.31</v>
      </c>
      <c r="D3184" s="11"/>
      <c r="E3184" s="11"/>
      <c r="F3184" s="11"/>
    </row>
    <row r="3185" ht="15.75" customHeight="1">
      <c r="A3185" s="13">
        <v>3411026.0</v>
      </c>
      <c r="B3185" s="13" t="s">
        <v>5628</v>
      </c>
      <c r="C3185" s="12">
        <v>303.67</v>
      </c>
      <c r="D3185" s="11"/>
      <c r="E3185" s="11"/>
      <c r="F3185" s="11"/>
    </row>
    <row r="3186" ht="15.75" customHeight="1">
      <c r="A3186" s="13">
        <v>3411012.0</v>
      </c>
      <c r="B3186" s="13" t="s">
        <v>5629</v>
      </c>
      <c r="C3186" s="12">
        <v>3036.7</v>
      </c>
      <c r="D3186" s="11"/>
      <c r="E3186" s="11"/>
      <c r="F3186" s="11"/>
    </row>
    <row r="3187" ht="15.75" customHeight="1">
      <c r="A3187" s="13">
        <v>3411029.0</v>
      </c>
      <c r="B3187" s="13" t="s">
        <v>5630</v>
      </c>
      <c r="C3187" s="12">
        <v>303.67</v>
      </c>
      <c r="D3187" s="11"/>
      <c r="E3187" s="11"/>
      <c r="F3187" s="11"/>
    </row>
    <row r="3188" ht="15.75" customHeight="1">
      <c r="A3188" s="13">
        <v>3411001.0</v>
      </c>
      <c r="B3188" s="13" t="s">
        <v>5631</v>
      </c>
      <c r="C3188" s="12">
        <v>303.67</v>
      </c>
      <c r="D3188" s="11"/>
      <c r="E3188" s="11"/>
      <c r="F3188" s="11"/>
    </row>
    <row r="3189" ht="15.75" customHeight="1">
      <c r="A3189" s="13">
        <v>3411023.0</v>
      </c>
      <c r="B3189" s="13" t="s">
        <v>5632</v>
      </c>
      <c r="C3189" s="12">
        <v>303.67</v>
      </c>
      <c r="D3189" s="11"/>
      <c r="E3189" s="11"/>
      <c r="F3189" s="11"/>
    </row>
    <row r="3190" ht="15.75" customHeight="1">
      <c r="A3190" s="13">
        <v>3411038.0</v>
      </c>
      <c r="B3190" s="13" t="s">
        <v>5633</v>
      </c>
      <c r="C3190" s="12">
        <v>303.67</v>
      </c>
      <c r="D3190" s="11"/>
      <c r="E3190" s="11"/>
      <c r="F3190" s="11"/>
    </row>
    <row r="3191" ht="15.75" customHeight="1">
      <c r="A3191" s="13">
        <v>3411044.0</v>
      </c>
      <c r="B3191" s="13" t="s">
        <v>5634</v>
      </c>
      <c r="C3191" s="12">
        <v>303.67</v>
      </c>
      <c r="D3191" s="11"/>
      <c r="E3191" s="11"/>
      <c r="F3191" s="11"/>
    </row>
    <row r="3192" ht="15.75" customHeight="1">
      <c r="A3192" s="13">
        <v>3411054.0</v>
      </c>
      <c r="B3192" s="13" t="s">
        <v>5635</v>
      </c>
      <c r="C3192" s="12">
        <v>26.42</v>
      </c>
      <c r="D3192" s="11"/>
      <c r="E3192" s="11"/>
      <c r="F3192" s="11"/>
    </row>
    <row r="3193" ht="15.75" customHeight="1">
      <c r="A3193" s="13">
        <v>3411059.0</v>
      </c>
      <c r="B3193" s="13" t="s">
        <v>5636</v>
      </c>
      <c r="C3193" s="12">
        <v>303.67</v>
      </c>
      <c r="D3193" s="11"/>
      <c r="E3193" s="11"/>
      <c r="F3193" s="11"/>
    </row>
    <row r="3194" ht="15.75" customHeight="1">
      <c r="A3194" s="13">
        <v>3411062.0</v>
      </c>
      <c r="B3194" s="13" t="s">
        <v>5637</v>
      </c>
      <c r="C3194" s="12">
        <v>303.67</v>
      </c>
      <c r="D3194" s="11"/>
      <c r="E3194" s="11"/>
      <c r="F3194" s="11"/>
    </row>
    <row r="3195" ht="15.75" customHeight="1">
      <c r="A3195" s="13">
        <v>3411063.0</v>
      </c>
      <c r="B3195" s="13" t="s">
        <v>5638</v>
      </c>
      <c r="C3195" s="12">
        <v>303.67</v>
      </c>
      <c r="D3195" s="11"/>
      <c r="E3195" s="11"/>
      <c r="F3195" s="11"/>
    </row>
    <row r="3196" ht="15.75" customHeight="1">
      <c r="A3196" s="13">
        <v>3411129.0</v>
      </c>
      <c r="B3196" s="13" t="s">
        <v>5639</v>
      </c>
      <c r="C3196" s="12">
        <v>113.4</v>
      </c>
      <c r="D3196" s="11"/>
      <c r="E3196" s="11"/>
      <c r="F3196" s="11"/>
    </row>
    <row r="3197" ht="15.75" customHeight="1">
      <c r="A3197" s="13">
        <v>3411162.0</v>
      </c>
      <c r="B3197" s="13" t="s">
        <v>5640</v>
      </c>
      <c r="C3197" s="12">
        <v>113.4</v>
      </c>
      <c r="D3197" s="11"/>
      <c r="E3197" s="11"/>
      <c r="F3197" s="11"/>
    </row>
    <row r="3198" ht="15.75" customHeight="1">
      <c r="A3198" s="13">
        <v>3411178.0</v>
      </c>
      <c r="B3198" s="13" t="s">
        <v>5641</v>
      </c>
      <c r="C3198" s="12">
        <v>113.4</v>
      </c>
      <c r="D3198" s="11"/>
      <c r="E3198" s="11"/>
      <c r="F3198" s="11"/>
    </row>
    <row r="3199" ht="15.75" customHeight="1">
      <c r="A3199" s="13">
        <v>3411154.0</v>
      </c>
      <c r="B3199" s="13" t="s">
        <v>5642</v>
      </c>
      <c r="C3199" s="12">
        <v>113.4</v>
      </c>
      <c r="D3199" s="11"/>
      <c r="E3199" s="11"/>
      <c r="F3199" s="11"/>
    </row>
    <row r="3200" ht="15.75" customHeight="1">
      <c r="A3200" s="13">
        <v>3411183.0</v>
      </c>
      <c r="B3200" s="13" t="s">
        <v>5643</v>
      </c>
      <c r="C3200" s="12">
        <v>113.4</v>
      </c>
      <c r="D3200" s="11"/>
      <c r="E3200" s="11"/>
      <c r="F3200" s="11"/>
    </row>
    <row r="3201" ht="15.75" customHeight="1">
      <c r="A3201" s="13">
        <v>3411126.0</v>
      </c>
      <c r="B3201" s="13" t="s">
        <v>5644</v>
      </c>
      <c r="C3201" s="12">
        <v>113.4</v>
      </c>
      <c r="D3201" s="11"/>
      <c r="E3201" s="11"/>
      <c r="F3201" s="11"/>
    </row>
    <row r="3202" ht="15.75" customHeight="1">
      <c r="A3202" s="13">
        <v>3411177.0</v>
      </c>
      <c r="B3202" s="13" t="s">
        <v>5645</v>
      </c>
      <c r="C3202" s="12">
        <v>113.4</v>
      </c>
      <c r="D3202" s="11"/>
      <c r="E3202" s="11"/>
      <c r="F3202" s="11"/>
    </row>
    <row r="3203" ht="15.75" customHeight="1">
      <c r="A3203" s="13">
        <v>3411132.0</v>
      </c>
      <c r="B3203" s="13" t="s">
        <v>5646</v>
      </c>
      <c r="C3203" s="12">
        <v>113.4</v>
      </c>
      <c r="D3203" s="11"/>
      <c r="E3203" s="11"/>
      <c r="F3203" s="11"/>
    </row>
    <row r="3204" ht="15.75" customHeight="1">
      <c r="A3204" s="13">
        <v>3411050.0</v>
      </c>
      <c r="B3204" s="13" t="s">
        <v>5647</v>
      </c>
      <c r="C3204" s="12">
        <v>303.67</v>
      </c>
      <c r="D3204" s="11"/>
      <c r="E3204" s="11"/>
      <c r="F3204" s="11"/>
    </row>
    <row r="3205" ht="15.75" customHeight="1">
      <c r="A3205" s="13">
        <v>3411076.0</v>
      </c>
      <c r="B3205" s="13" t="s">
        <v>5648</v>
      </c>
      <c r="C3205" s="12">
        <v>303.67</v>
      </c>
      <c r="D3205" s="11"/>
      <c r="E3205" s="11"/>
      <c r="F3205" s="11"/>
    </row>
    <row r="3206" ht="15.75" customHeight="1">
      <c r="A3206" s="13">
        <v>3411077.0</v>
      </c>
      <c r="B3206" s="13" t="s">
        <v>5649</v>
      </c>
      <c r="C3206" s="12">
        <v>303.67</v>
      </c>
      <c r="D3206" s="11"/>
      <c r="E3206" s="11"/>
      <c r="F3206" s="11"/>
    </row>
    <row r="3207" ht="15.75" customHeight="1">
      <c r="A3207" s="13">
        <v>3411052.0</v>
      </c>
      <c r="B3207" s="13" t="s">
        <v>5650</v>
      </c>
      <c r="C3207" s="12">
        <v>303.67</v>
      </c>
      <c r="D3207" s="11"/>
      <c r="E3207" s="11"/>
      <c r="F3207" s="11"/>
    </row>
    <row r="3208" ht="15.75" customHeight="1">
      <c r="A3208" s="13">
        <v>3411024.0</v>
      </c>
      <c r="B3208" s="13" t="s">
        <v>5651</v>
      </c>
      <c r="C3208" s="12">
        <v>303.67</v>
      </c>
      <c r="D3208" s="11"/>
      <c r="E3208" s="11"/>
      <c r="F3208" s="11"/>
    </row>
    <row r="3209" ht="15.75" customHeight="1">
      <c r="A3209" s="13">
        <v>3411025.0</v>
      </c>
      <c r="B3209" s="13" t="s">
        <v>5652</v>
      </c>
      <c r="C3209" s="12">
        <v>3036.7</v>
      </c>
      <c r="D3209" s="11"/>
      <c r="E3209" s="11"/>
      <c r="F3209" s="11"/>
    </row>
    <row r="3210" ht="15.75" customHeight="1">
      <c r="A3210" s="13">
        <v>3411021.0</v>
      </c>
      <c r="B3210" s="13" t="s">
        <v>5653</v>
      </c>
      <c r="C3210" s="12">
        <v>303.67</v>
      </c>
      <c r="D3210" s="11"/>
      <c r="E3210" s="11"/>
      <c r="F3210" s="11"/>
    </row>
    <row r="3211" ht="15.75" customHeight="1">
      <c r="A3211" s="13">
        <v>3411084.0</v>
      </c>
      <c r="B3211" s="13" t="s">
        <v>5654</v>
      </c>
      <c r="C3211" s="12">
        <v>303.67</v>
      </c>
      <c r="D3211" s="11"/>
      <c r="E3211" s="11"/>
      <c r="F3211" s="11"/>
    </row>
    <row r="3212" ht="15.75" customHeight="1">
      <c r="A3212" s="13">
        <v>3410426.0</v>
      </c>
      <c r="B3212" s="13" t="s">
        <v>5655</v>
      </c>
      <c r="C3212" s="12">
        <v>583.61</v>
      </c>
      <c r="D3212" s="11"/>
      <c r="E3212" s="11"/>
      <c r="F3212" s="11"/>
    </row>
    <row r="3213" ht="15.75" customHeight="1">
      <c r="A3213" s="13">
        <v>3410412.0</v>
      </c>
      <c r="B3213" s="13" t="s">
        <v>5656</v>
      </c>
      <c r="C3213" s="12">
        <v>408.53</v>
      </c>
      <c r="D3213" s="11"/>
      <c r="E3213" s="11"/>
      <c r="F3213" s="11"/>
    </row>
    <row r="3214" ht="15.75" customHeight="1">
      <c r="A3214" s="13">
        <v>3410429.0</v>
      </c>
      <c r="B3214" s="13" t="s">
        <v>5657</v>
      </c>
      <c r="C3214" s="12">
        <v>583.61</v>
      </c>
      <c r="D3214" s="11"/>
      <c r="E3214" s="11"/>
      <c r="F3214" s="11"/>
    </row>
    <row r="3215" ht="15.75" customHeight="1">
      <c r="A3215" s="13">
        <v>3410401.0</v>
      </c>
      <c r="B3215" s="13" t="s">
        <v>5658</v>
      </c>
      <c r="C3215" s="12">
        <v>583.61</v>
      </c>
      <c r="D3215" s="11"/>
      <c r="E3215" s="11"/>
      <c r="F3215" s="11"/>
    </row>
    <row r="3216" ht="15.75" customHeight="1">
      <c r="A3216" s="13">
        <v>3410423.0</v>
      </c>
      <c r="B3216" s="13" t="s">
        <v>5659</v>
      </c>
      <c r="C3216" s="12">
        <v>583.61</v>
      </c>
      <c r="D3216" s="11"/>
      <c r="E3216" s="11"/>
      <c r="F3216" s="11"/>
    </row>
    <row r="3217" ht="15.75" customHeight="1">
      <c r="A3217" s="13">
        <v>3410462.0</v>
      </c>
      <c r="B3217" s="13" t="s">
        <v>5660</v>
      </c>
      <c r="C3217" s="12">
        <v>583.61</v>
      </c>
      <c r="D3217" s="11"/>
      <c r="E3217" s="11"/>
      <c r="F3217" s="11"/>
    </row>
    <row r="3218" ht="15.75" customHeight="1">
      <c r="A3218" s="13">
        <v>3410463.0</v>
      </c>
      <c r="B3218" s="13" t="s">
        <v>5661</v>
      </c>
      <c r="C3218" s="12">
        <v>583.61</v>
      </c>
      <c r="D3218" s="11"/>
      <c r="E3218" s="11"/>
      <c r="F3218" s="11"/>
    </row>
    <row r="3219" ht="15.75" customHeight="1">
      <c r="A3219" s="13">
        <v>3410450.0</v>
      </c>
      <c r="B3219" s="13" t="s">
        <v>5662</v>
      </c>
      <c r="C3219" s="12">
        <v>583.61</v>
      </c>
      <c r="D3219" s="11"/>
      <c r="E3219" s="11"/>
      <c r="F3219" s="11"/>
    </row>
    <row r="3220" ht="15.75" customHeight="1">
      <c r="A3220" s="13">
        <v>3410476.0</v>
      </c>
      <c r="B3220" s="13" t="s">
        <v>5663</v>
      </c>
      <c r="C3220" s="12">
        <v>408.53</v>
      </c>
      <c r="D3220" s="11"/>
      <c r="E3220" s="11"/>
      <c r="F3220" s="11"/>
    </row>
    <row r="3221" ht="15.75" customHeight="1">
      <c r="A3221" s="13">
        <v>3410421.0</v>
      </c>
      <c r="B3221" s="13" t="s">
        <v>5664</v>
      </c>
      <c r="C3221" s="12">
        <v>583.61</v>
      </c>
      <c r="D3221" s="11"/>
      <c r="E3221" s="11"/>
      <c r="F3221" s="11"/>
    </row>
    <row r="3222" ht="15.75" customHeight="1">
      <c r="A3222" s="13">
        <v>3410484.0</v>
      </c>
      <c r="B3222" s="13" t="s">
        <v>5665</v>
      </c>
      <c r="C3222" s="12">
        <v>583.61</v>
      </c>
      <c r="D3222" s="11"/>
      <c r="E3222" s="11"/>
      <c r="F3222" s="11"/>
    </row>
    <row r="3223" ht="15.75" customHeight="1">
      <c r="A3223" s="13">
        <v>3410326.0</v>
      </c>
      <c r="B3223" s="13" t="s">
        <v>5666</v>
      </c>
      <c r="C3223" s="12">
        <v>5882.91</v>
      </c>
      <c r="D3223" s="11"/>
      <c r="E3223" s="11"/>
      <c r="F3223" s="11"/>
    </row>
    <row r="3224" ht="15.75" customHeight="1">
      <c r="A3224" s="13">
        <v>3410329.0</v>
      </c>
      <c r="B3224" s="13" t="s">
        <v>5667</v>
      </c>
      <c r="C3224" s="12">
        <v>5882.91</v>
      </c>
      <c r="D3224" s="11"/>
      <c r="E3224" s="11"/>
      <c r="F3224" s="11"/>
    </row>
    <row r="3225" ht="15.75" customHeight="1">
      <c r="A3225" s="13">
        <v>3410328.0</v>
      </c>
      <c r="B3225" s="13" t="s">
        <v>5668</v>
      </c>
      <c r="C3225" s="12">
        <v>4118.04</v>
      </c>
      <c r="D3225" s="11"/>
      <c r="E3225" s="11"/>
      <c r="F3225" s="11"/>
    </row>
    <row r="3226" ht="15.75" customHeight="1">
      <c r="A3226" s="13">
        <v>3410325.0</v>
      </c>
      <c r="B3226" s="13" t="s">
        <v>5669</v>
      </c>
      <c r="C3226" s="12">
        <v>5882.91</v>
      </c>
      <c r="D3226" s="11"/>
      <c r="E3226" s="11"/>
      <c r="F3226" s="11"/>
    </row>
    <row r="3227" ht="15.75" customHeight="1">
      <c r="A3227" s="13">
        <v>3410323.0</v>
      </c>
      <c r="B3227" s="13" t="s">
        <v>5670</v>
      </c>
      <c r="C3227" s="12">
        <v>5882.91</v>
      </c>
      <c r="D3227" s="11"/>
      <c r="E3227" s="11"/>
      <c r="F3227" s="11"/>
    </row>
    <row r="3228" ht="15.75" customHeight="1">
      <c r="A3228" s="13">
        <v>3410338.0</v>
      </c>
      <c r="B3228" s="13" t="s">
        <v>5671</v>
      </c>
      <c r="C3228" s="12">
        <v>5882.91</v>
      </c>
      <c r="D3228" s="11"/>
      <c r="E3228" s="11"/>
      <c r="F3228" s="11"/>
    </row>
    <row r="3229" ht="15.75" customHeight="1">
      <c r="A3229" s="13">
        <v>3410344.0</v>
      </c>
      <c r="B3229" s="13" t="s">
        <v>5672</v>
      </c>
      <c r="C3229" s="12">
        <v>5882.91</v>
      </c>
      <c r="D3229" s="11"/>
      <c r="E3229" s="11"/>
      <c r="F3229" s="11"/>
    </row>
    <row r="3230" ht="15.75" customHeight="1">
      <c r="A3230" s="13">
        <v>3410367.0</v>
      </c>
      <c r="B3230" s="13" t="s">
        <v>5673</v>
      </c>
      <c r="C3230" s="12">
        <v>5882.91</v>
      </c>
      <c r="D3230" s="11"/>
      <c r="E3230" s="11"/>
      <c r="F3230" s="11"/>
    </row>
    <row r="3231" ht="15.75" customHeight="1">
      <c r="A3231" s="13">
        <v>3410363.0</v>
      </c>
      <c r="B3231" s="13" t="s">
        <v>5674</v>
      </c>
      <c r="C3231" s="12">
        <v>5882.91</v>
      </c>
      <c r="D3231" s="11"/>
      <c r="E3231" s="11"/>
      <c r="F3231" s="11"/>
    </row>
    <row r="3232" ht="15.75" customHeight="1">
      <c r="A3232" s="13">
        <v>3410343.0</v>
      </c>
      <c r="B3232" s="13" t="s">
        <v>5675</v>
      </c>
      <c r="C3232" s="12">
        <v>5882.91</v>
      </c>
      <c r="D3232" s="11"/>
      <c r="E3232" s="11"/>
      <c r="F3232" s="11"/>
    </row>
    <row r="3233" ht="15.75" customHeight="1">
      <c r="A3233" s="13">
        <v>3410376.0</v>
      </c>
      <c r="B3233" s="13" t="s">
        <v>5676</v>
      </c>
      <c r="C3233" s="12">
        <v>5882.91</v>
      </c>
      <c r="D3233" s="11"/>
      <c r="E3233" s="11"/>
      <c r="F3233" s="11"/>
    </row>
    <row r="3234" ht="15.75" customHeight="1">
      <c r="A3234" s="13">
        <v>3410377.0</v>
      </c>
      <c r="B3234" s="13" t="s">
        <v>5677</v>
      </c>
      <c r="C3234" s="12">
        <v>5882.91</v>
      </c>
      <c r="D3234" s="11"/>
      <c r="E3234" s="11"/>
      <c r="F3234" s="11"/>
    </row>
    <row r="3235" ht="15.75" customHeight="1">
      <c r="A3235" s="13">
        <v>3410383.0</v>
      </c>
      <c r="B3235" s="13" t="s">
        <v>5678</v>
      </c>
      <c r="C3235" s="12">
        <v>5882.91</v>
      </c>
      <c r="D3235" s="11"/>
      <c r="E3235" s="11"/>
      <c r="F3235" s="11"/>
    </row>
    <row r="3236" ht="15.75" customHeight="1">
      <c r="A3236" s="13">
        <v>3413000.0</v>
      </c>
      <c r="B3236" s="13" t="s">
        <v>5679</v>
      </c>
      <c r="C3236" s="12">
        <v>1678.46</v>
      </c>
      <c r="D3236" s="11"/>
      <c r="E3236" s="11"/>
      <c r="F3236" s="11"/>
    </row>
    <row r="3237" ht="15.75" customHeight="1">
      <c r="A3237" s="13">
        <v>3416026.0</v>
      </c>
      <c r="B3237" s="13" t="s">
        <v>5680</v>
      </c>
      <c r="C3237" s="12">
        <v>776.66</v>
      </c>
      <c r="D3237" s="11"/>
      <c r="E3237" s="11"/>
      <c r="F3237" s="11"/>
    </row>
    <row r="3238" ht="15.75" customHeight="1">
      <c r="A3238" s="13">
        <v>3416022.0</v>
      </c>
      <c r="B3238" s="13" t="s">
        <v>5681</v>
      </c>
      <c r="C3238" s="12">
        <v>776.66</v>
      </c>
      <c r="D3238" s="11"/>
      <c r="E3238" s="11"/>
      <c r="F3238" s="11"/>
    </row>
    <row r="3239" ht="15.75" customHeight="1">
      <c r="A3239" s="13">
        <v>3416025.0</v>
      </c>
      <c r="B3239" s="13" t="s">
        <v>5682</v>
      </c>
      <c r="C3239" s="12">
        <v>776.66</v>
      </c>
      <c r="D3239" s="11"/>
      <c r="E3239" s="11"/>
      <c r="F3239" s="11"/>
    </row>
    <row r="3240" ht="15.75" customHeight="1">
      <c r="A3240" s="13">
        <v>3416040.0</v>
      </c>
      <c r="B3240" s="13" t="s">
        <v>5683</v>
      </c>
      <c r="C3240" s="12">
        <v>776.66</v>
      </c>
      <c r="D3240" s="11"/>
      <c r="E3240" s="11"/>
      <c r="F3240" s="11"/>
    </row>
    <row r="3241" ht="15.75" customHeight="1">
      <c r="A3241" s="13">
        <v>3416038.0</v>
      </c>
      <c r="B3241" s="13" t="s">
        <v>5684</v>
      </c>
      <c r="C3241" s="12">
        <v>776.66</v>
      </c>
      <c r="D3241" s="11"/>
      <c r="E3241" s="11"/>
      <c r="F3241" s="11"/>
    </row>
    <row r="3242" ht="15.75" customHeight="1">
      <c r="A3242" s="13">
        <v>3416023.0</v>
      </c>
      <c r="B3242" s="13" t="s">
        <v>5685</v>
      </c>
      <c r="C3242" s="12">
        <v>7766.61</v>
      </c>
      <c r="D3242" s="11"/>
      <c r="E3242" s="11"/>
      <c r="F3242" s="11"/>
    </row>
    <row r="3243" ht="15.75" customHeight="1">
      <c r="A3243" s="13">
        <v>3416028.0</v>
      </c>
      <c r="B3243" s="13" t="s">
        <v>5686</v>
      </c>
      <c r="C3243" s="12">
        <v>7766.61</v>
      </c>
      <c r="D3243" s="11"/>
      <c r="E3243" s="11"/>
      <c r="F3243" s="11"/>
    </row>
    <row r="3244" ht="15.75" customHeight="1">
      <c r="A3244" s="13">
        <v>3416064.0</v>
      </c>
      <c r="B3244" s="13" t="s">
        <v>5687</v>
      </c>
      <c r="C3244" s="12">
        <v>7766.61</v>
      </c>
      <c r="D3244" s="11"/>
      <c r="E3244" s="11"/>
      <c r="F3244" s="11"/>
    </row>
    <row r="3245" ht="15.75" customHeight="1">
      <c r="A3245" s="13">
        <v>3416016.0</v>
      </c>
      <c r="B3245" s="13" t="s">
        <v>5688</v>
      </c>
      <c r="C3245" s="12">
        <v>5436.63</v>
      </c>
      <c r="D3245" s="11"/>
      <c r="E3245" s="11"/>
      <c r="F3245" s="11"/>
    </row>
    <row r="3246" ht="15.75" customHeight="1">
      <c r="A3246" s="13">
        <v>3416084.0</v>
      </c>
      <c r="B3246" s="13" t="s">
        <v>5689</v>
      </c>
      <c r="C3246" s="12">
        <v>7766.61</v>
      </c>
      <c r="D3246" s="11"/>
      <c r="E3246" s="11"/>
      <c r="F3246" s="11"/>
    </row>
    <row r="3247" ht="15.75" customHeight="1">
      <c r="A3247" s="13">
        <v>3416054.0</v>
      </c>
      <c r="B3247" s="13" t="s">
        <v>5690</v>
      </c>
      <c r="C3247" s="12">
        <v>776.66</v>
      </c>
      <c r="D3247" s="11"/>
      <c r="E3247" s="11"/>
      <c r="F3247" s="11"/>
    </row>
    <row r="3248" ht="15.75" customHeight="1">
      <c r="A3248" s="13">
        <v>3416027.0</v>
      </c>
      <c r="B3248" s="13" t="s">
        <v>5691</v>
      </c>
      <c r="C3248" s="12">
        <v>7766.61</v>
      </c>
      <c r="D3248" s="11"/>
      <c r="E3248" s="11"/>
      <c r="F3248" s="11"/>
    </row>
    <row r="3249" ht="15.75" customHeight="1">
      <c r="A3249" s="13">
        <v>3416067.0</v>
      </c>
      <c r="B3249" s="13" t="s">
        <v>5692</v>
      </c>
      <c r="C3249" s="12">
        <v>776.66</v>
      </c>
      <c r="D3249" s="11"/>
      <c r="E3249" s="11"/>
      <c r="F3249" s="11"/>
    </row>
    <row r="3250" ht="15.75" customHeight="1">
      <c r="A3250" s="13">
        <v>3416063.0</v>
      </c>
      <c r="B3250" s="13" t="s">
        <v>5693</v>
      </c>
      <c r="C3250" s="12">
        <v>776.66</v>
      </c>
      <c r="D3250" s="11"/>
      <c r="E3250" s="11"/>
      <c r="F3250" s="11"/>
    </row>
    <row r="3251" ht="15.75" customHeight="1">
      <c r="A3251" s="13">
        <v>3416015.0</v>
      </c>
      <c r="B3251" s="13" t="s">
        <v>5694</v>
      </c>
      <c r="C3251" s="12">
        <v>776.66</v>
      </c>
      <c r="D3251" s="11"/>
      <c r="E3251" s="11"/>
      <c r="F3251" s="11"/>
    </row>
    <row r="3252" ht="15.75" customHeight="1">
      <c r="A3252" s="13">
        <v>3416036.0</v>
      </c>
      <c r="B3252" s="13" t="s">
        <v>5695</v>
      </c>
      <c r="C3252" s="12">
        <v>629.1</v>
      </c>
      <c r="D3252" s="11"/>
      <c r="E3252" s="11"/>
      <c r="F3252" s="11"/>
    </row>
    <row r="3253" ht="15.75" customHeight="1">
      <c r="A3253" s="13">
        <v>3416075.0</v>
      </c>
      <c r="B3253" s="13" t="s">
        <v>5696</v>
      </c>
      <c r="C3253" s="12">
        <v>636.86</v>
      </c>
      <c r="D3253" s="11"/>
      <c r="E3253" s="11"/>
      <c r="F3253" s="11"/>
    </row>
    <row r="3254" ht="15.75" customHeight="1">
      <c r="A3254" s="13">
        <v>3416090.0</v>
      </c>
      <c r="B3254" s="13" t="s">
        <v>5697</v>
      </c>
      <c r="C3254" s="12">
        <v>776.66</v>
      </c>
      <c r="D3254" s="11"/>
      <c r="E3254" s="11"/>
      <c r="F3254" s="11"/>
    </row>
    <row r="3255" ht="15.75" customHeight="1">
      <c r="A3255" s="13">
        <v>3416076.0</v>
      </c>
      <c r="B3255" s="13" t="s">
        <v>5698</v>
      </c>
      <c r="C3255" s="12">
        <v>644.63</v>
      </c>
      <c r="D3255" s="11"/>
      <c r="E3255" s="11"/>
      <c r="F3255" s="11"/>
    </row>
    <row r="3256" ht="15.75" customHeight="1">
      <c r="A3256" s="13">
        <v>3416077.0</v>
      </c>
      <c r="B3256" s="13" t="s">
        <v>5699</v>
      </c>
      <c r="C3256" s="12">
        <v>776.66</v>
      </c>
      <c r="D3256" s="11"/>
      <c r="E3256" s="11"/>
      <c r="F3256" s="11"/>
    </row>
    <row r="3257" ht="15.75" customHeight="1">
      <c r="A3257" s="13">
        <v>3416083.0</v>
      </c>
      <c r="B3257" s="13" t="s">
        <v>5700</v>
      </c>
      <c r="C3257" s="12">
        <v>776.66</v>
      </c>
      <c r="D3257" s="11"/>
      <c r="E3257" s="11"/>
      <c r="F3257" s="11"/>
    </row>
    <row r="3258" ht="15.75" customHeight="1">
      <c r="A3258" s="13">
        <v>3416089.0</v>
      </c>
      <c r="B3258" s="13" t="s">
        <v>5701</v>
      </c>
      <c r="C3258" s="12">
        <v>776.66</v>
      </c>
      <c r="D3258" s="11"/>
      <c r="E3258" s="11"/>
      <c r="F3258" s="11"/>
    </row>
    <row r="3259" ht="15.75" customHeight="1">
      <c r="A3259" s="13">
        <v>3416099.0</v>
      </c>
      <c r="B3259" s="13" t="s">
        <v>5702</v>
      </c>
      <c r="C3259" s="12">
        <v>7766.61</v>
      </c>
      <c r="D3259" s="11"/>
      <c r="E3259" s="11"/>
      <c r="F3259" s="11"/>
    </row>
    <row r="3260" ht="15.75" customHeight="1">
      <c r="A3260" s="13">
        <v>3415126.0</v>
      </c>
      <c r="B3260" s="13" t="s">
        <v>5703</v>
      </c>
      <c r="C3260" s="12">
        <v>359.81</v>
      </c>
      <c r="D3260" s="11"/>
      <c r="E3260" s="11"/>
      <c r="F3260" s="11"/>
    </row>
    <row r="3261" ht="15.75" customHeight="1">
      <c r="A3261" s="13">
        <v>3415129.0</v>
      </c>
      <c r="B3261" s="13" t="s">
        <v>5704</v>
      </c>
      <c r="C3261" s="12">
        <v>359.81</v>
      </c>
      <c r="D3261" s="11"/>
      <c r="E3261" s="11"/>
      <c r="F3261" s="11"/>
    </row>
    <row r="3262" ht="15.75" customHeight="1">
      <c r="A3262" s="13">
        <v>3415120.0</v>
      </c>
      <c r="B3262" s="13" t="s">
        <v>5705</v>
      </c>
      <c r="C3262" s="12">
        <v>359.81</v>
      </c>
      <c r="D3262" s="11"/>
      <c r="E3262" s="11"/>
      <c r="F3262" s="11"/>
    </row>
    <row r="3263" ht="15.75" customHeight="1">
      <c r="A3263" s="13">
        <v>3415140.0</v>
      </c>
      <c r="B3263" s="13" t="s">
        <v>5706</v>
      </c>
      <c r="C3263" s="12">
        <v>359.81</v>
      </c>
      <c r="D3263" s="11"/>
      <c r="E3263" s="11"/>
      <c r="F3263" s="11"/>
    </row>
    <row r="3264" ht="15.75" customHeight="1">
      <c r="A3264" s="13">
        <v>3415110.0</v>
      </c>
      <c r="B3264" s="13" t="s">
        <v>5707</v>
      </c>
      <c r="C3264" s="12">
        <v>251.87</v>
      </c>
      <c r="D3264" s="11"/>
      <c r="E3264" s="11"/>
      <c r="F3264" s="11"/>
    </row>
    <row r="3265" ht="15.75" customHeight="1">
      <c r="A3265" s="13">
        <v>3415138.0</v>
      </c>
      <c r="B3265" s="13" t="s">
        <v>5708</v>
      </c>
      <c r="C3265" s="12">
        <v>359.81</v>
      </c>
      <c r="D3265" s="11"/>
      <c r="E3265" s="11"/>
      <c r="F3265" s="11"/>
    </row>
    <row r="3266" ht="15.75" customHeight="1">
      <c r="A3266" s="13">
        <v>3415167.0</v>
      </c>
      <c r="B3266" s="13" t="s">
        <v>5709</v>
      </c>
      <c r="C3266" s="12">
        <v>359.81</v>
      </c>
      <c r="D3266" s="11"/>
      <c r="E3266" s="11"/>
      <c r="F3266" s="11"/>
    </row>
    <row r="3267" ht="15.75" customHeight="1">
      <c r="A3267" s="13">
        <v>3415115.0</v>
      </c>
      <c r="B3267" s="13" t="s">
        <v>5710</v>
      </c>
      <c r="C3267" s="12">
        <v>359.81</v>
      </c>
      <c r="D3267" s="11"/>
      <c r="E3267" s="11"/>
      <c r="F3267" s="11"/>
    </row>
    <row r="3268" ht="15.75" customHeight="1">
      <c r="A3268" s="13">
        <v>3415163.0</v>
      </c>
      <c r="B3268" s="13" t="s">
        <v>5711</v>
      </c>
      <c r="C3268" s="12">
        <v>359.81</v>
      </c>
      <c r="D3268" s="11"/>
      <c r="E3268" s="11"/>
      <c r="F3268" s="11"/>
    </row>
    <row r="3269" ht="15.75" customHeight="1">
      <c r="A3269" s="13">
        <v>3415190.0</v>
      </c>
      <c r="B3269" s="13" t="s">
        <v>5712</v>
      </c>
      <c r="C3269" s="12">
        <v>359.81</v>
      </c>
      <c r="D3269" s="11"/>
      <c r="E3269" s="11"/>
      <c r="F3269" s="11"/>
    </row>
    <row r="3270" ht="15.75" customHeight="1">
      <c r="A3270" s="13">
        <v>3415189.0</v>
      </c>
      <c r="B3270" s="13" t="s">
        <v>5713</v>
      </c>
      <c r="C3270" s="12">
        <v>359.81</v>
      </c>
      <c r="D3270" s="11"/>
      <c r="E3270" s="11"/>
      <c r="F3270" s="11"/>
    </row>
    <row r="3271" ht="15.75" customHeight="1">
      <c r="A3271" s="13">
        <v>3415183.0</v>
      </c>
      <c r="B3271" s="13" t="s">
        <v>5714</v>
      </c>
      <c r="C3271" s="12">
        <v>359.81</v>
      </c>
      <c r="D3271" s="11"/>
      <c r="E3271" s="11"/>
      <c r="F3271" s="11"/>
    </row>
    <row r="3272" ht="15.75" customHeight="1">
      <c r="A3272" s="13">
        <v>3410529.0</v>
      </c>
      <c r="B3272" s="13" t="s">
        <v>5715</v>
      </c>
      <c r="C3272" s="12">
        <v>11228.29</v>
      </c>
      <c r="D3272" s="11"/>
      <c r="E3272" s="11"/>
      <c r="F3272" s="11"/>
    </row>
    <row r="3273" ht="15.75" customHeight="1">
      <c r="A3273" s="13">
        <v>3410525.0</v>
      </c>
      <c r="B3273" s="13" t="s">
        <v>5716</v>
      </c>
      <c r="C3273" s="12">
        <v>11228.29</v>
      </c>
      <c r="D3273" s="11"/>
      <c r="E3273" s="11"/>
      <c r="F3273" s="11"/>
    </row>
    <row r="3274" ht="15.75" customHeight="1">
      <c r="A3274" s="13">
        <v>3410540.0</v>
      </c>
      <c r="B3274" s="13" t="s">
        <v>5717</v>
      </c>
      <c r="C3274" s="12">
        <v>11228.29</v>
      </c>
      <c r="D3274" s="11"/>
      <c r="E3274" s="11"/>
      <c r="F3274" s="11"/>
    </row>
    <row r="3275" ht="15.75" customHeight="1">
      <c r="A3275" s="13">
        <v>3410563.0</v>
      </c>
      <c r="B3275" s="13" t="s">
        <v>5718</v>
      </c>
      <c r="C3275" s="12">
        <v>11228.29</v>
      </c>
      <c r="D3275" s="11"/>
      <c r="E3275" s="11"/>
      <c r="F3275" s="11"/>
    </row>
    <row r="3276" ht="15.75" customHeight="1">
      <c r="A3276" s="13">
        <v>3410576.0</v>
      </c>
      <c r="B3276" s="13" t="s">
        <v>5719</v>
      </c>
      <c r="C3276" s="12">
        <v>7859.8</v>
      </c>
      <c r="D3276" s="11"/>
      <c r="E3276" s="11"/>
      <c r="F3276" s="11"/>
    </row>
    <row r="3277" ht="15.75" customHeight="1">
      <c r="A3277" s="13">
        <v>3410577.0</v>
      </c>
      <c r="B3277" s="13" t="s">
        <v>5720</v>
      </c>
      <c r="C3277" s="12">
        <v>7859.8</v>
      </c>
      <c r="D3277" s="11"/>
      <c r="E3277" s="11"/>
      <c r="F3277" s="11"/>
    </row>
    <row r="3278" ht="15.75" customHeight="1">
      <c r="A3278" s="9" t="s">
        <v>5721</v>
      </c>
      <c r="C3278" s="12"/>
      <c r="D3278" s="11"/>
      <c r="E3278" s="11"/>
      <c r="F3278" s="11"/>
    </row>
    <row r="3279" ht="15.75" customHeight="1">
      <c r="A3279" s="13">
        <v>3079810.0</v>
      </c>
      <c r="B3279" s="13" t="s">
        <v>5722</v>
      </c>
      <c r="C3279" s="12">
        <v>1523.28</v>
      </c>
      <c r="D3279" s="11"/>
      <c r="E3279" s="11"/>
      <c r="F3279" s="11"/>
    </row>
    <row r="3280" ht="15.75" customHeight="1">
      <c r="A3280" s="13">
        <v>3079804.0</v>
      </c>
      <c r="B3280" s="13" t="s">
        <v>5723</v>
      </c>
      <c r="C3280" s="12">
        <v>628.09</v>
      </c>
      <c r="D3280" s="11"/>
      <c r="E3280" s="11"/>
      <c r="F3280" s="11"/>
    </row>
    <row r="3281" ht="15.75" customHeight="1">
      <c r="A3281" s="13">
        <v>3079702.0</v>
      </c>
      <c r="B3281" s="13" t="s">
        <v>5724</v>
      </c>
      <c r="C3281" s="12">
        <v>806.39</v>
      </c>
      <c r="D3281" s="11"/>
      <c r="E3281" s="11"/>
      <c r="F3281" s="11"/>
    </row>
    <row r="3282" ht="15.75" customHeight="1">
      <c r="A3282" s="13">
        <v>3621801.0</v>
      </c>
      <c r="B3282" s="13" t="s">
        <v>5725</v>
      </c>
      <c r="C3282" s="12">
        <v>4618.64</v>
      </c>
      <c r="D3282" s="11"/>
      <c r="E3282" s="11"/>
      <c r="F3282" s="11"/>
    </row>
    <row r="3283" ht="15.75" customHeight="1">
      <c r="A3283" s="13">
        <v>3621800.0</v>
      </c>
      <c r="B3283" s="13" t="s">
        <v>5726</v>
      </c>
      <c r="C3283" s="12">
        <v>13158.92</v>
      </c>
      <c r="D3283" s="11"/>
      <c r="E3283" s="11"/>
      <c r="F3283" s="11"/>
    </row>
    <row r="3284" ht="15.75" customHeight="1">
      <c r="A3284" s="13">
        <v>3075512.0</v>
      </c>
      <c r="B3284" s="13" t="s">
        <v>5727</v>
      </c>
      <c r="C3284" s="12">
        <v>1440.62</v>
      </c>
      <c r="D3284" s="11"/>
      <c r="E3284" s="11"/>
      <c r="F3284" s="11"/>
    </row>
    <row r="3285" ht="15.75" customHeight="1">
      <c r="A3285" s="13">
        <v>3075500.0</v>
      </c>
      <c r="B3285" s="13" t="s">
        <v>5728</v>
      </c>
      <c r="C3285" s="12">
        <v>2733.65</v>
      </c>
      <c r="D3285" s="11"/>
      <c r="E3285" s="11"/>
      <c r="F3285" s="11"/>
    </row>
    <row r="3286" ht="15.75" customHeight="1">
      <c r="A3286" s="13">
        <v>3075501.0</v>
      </c>
      <c r="B3286" s="13" t="s">
        <v>5729</v>
      </c>
      <c r="C3286" s="12">
        <v>2370.53</v>
      </c>
      <c r="D3286" s="11"/>
      <c r="E3286" s="11"/>
      <c r="F3286" s="11"/>
    </row>
    <row r="3287" ht="15.75" customHeight="1">
      <c r="A3287" s="13">
        <v>3075659.0</v>
      </c>
      <c r="B3287" s="13" t="s">
        <v>5730</v>
      </c>
      <c r="C3287" s="12">
        <v>1007.99</v>
      </c>
      <c r="D3287" s="11"/>
      <c r="E3287" s="11"/>
      <c r="F3287" s="11"/>
    </row>
    <row r="3288" ht="15.75" customHeight="1">
      <c r="A3288" s="13">
        <v>3075669.0</v>
      </c>
      <c r="B3288" s="13" t="s">
        <v>5731</v>
      </c>
      <c r="C3288" s="12">
        <v>1007.99</v>
      </c>
      <c r="D3288" s="11"/>
      <c r="E3288" s="11"/>
      <c r="F3288" s="11"/>
    </row>
    <row r="3289" ht="15.75" customHeight="1">
      <c r="A3289" s="13">
        <v>3075679.0</v>
      </c>
      <c r="B3289" s="13" t="s">
        <v>5732</v>
      </c>
      <c r="C3289" s="12">
        <v>1007.99</v>
      </c>
      <c r="D3289" s="11"/>
      <c r="E3289" s="11"/>
      <c r="F3289" s="11"/>
    </row>
    <row r="3290" ht="15.75" customHeight="1">
      <c r="A3290" s="13">
        <v>3075601.0</v>
      </c>
      <c r="B3290" s="13" t="s">
        <v>5733</v>
      </c>
      <c r="C3290" s="12">
        <v>15317.67</v>
      </c>
      <c r="D3290" s="11"/>
      <c r="E3290" s="11"/>
      <c r="F3290" s="11"/>
    </row>
    <row r="3291" ht="15.75" customHeight="1">
      <c r="A3291" s="13">
        <v>3075602.0</v>
      </c>
      <c r="B3291" s="13" t="s">
        <v>5734</v>
      </c>
      <c r="C3291" s="12">
        <v>1374.29</v>
      </c>
      <c r="D3291" s="11"/>
      <c r="E3291" s="11"/>
      <c r="F3291" s="11"/>
    </row>
    <row r="3292" ht="15.75" customHeight="1">
      <c r="A3292" s="13">
        <v>3077010.0</v>
      </c>
      <c r="B3292" s="13" t="s">
        <v>5735</v>
      </c>
      <c r="C3292" s="12">
        <v>1907.99</v>
      </c>
      <c r="D3292" s="11"/>
      <c r="E3292" s="11"/>
      <c r="F3292" s="11"/>
    </row>
    <row r="3293" ht="15.75" customHeight="1">
      <c r="A3293" s="13">
        <v>3077020.0</v>
      </c>
      <c r="B3293" s="13" t="s">
        <v>5736</v>
      </c>
      <c r="C3293" s="12">
        <v>1907.99</v>
      </c>
      <c r="D3293" s="11"/>
      <c r="E3293" s="11"/>
      <c r="F3293" s="11"/>
    </row>
    <row r="3294" ht="15.75" customHeight="1">
      <c r="A3294" s="13">
        <v>3078870.0</v>
      </c>
      <c r="B3294" s="13" t="s">
        <v>5737</v>
      </c>
      <c r="C3294" s="12">
        <v>406.34</v>
      </c>
      <c r="D3294" s="11"/>
      <c r="E3294" s="11"/>
      <c r="F3294" s="11"/>
    </row>
    <row r="3295" ht="15.75" customHeight="1">
      <c r="A3295" s="13">
        <v>3077006.0</v>
      </c>
      <c r="B3295" s="13" t="s">
        <v>5738</v>
      </c>
      <c r="C3295" s="12">
        <v>1421.9</v>
      </c>
      <c r="D3295" s="11"/>
      <c r="E3295" s="11"/>
      <c r="F3295" s="11"/>
    </row>
    <row r="3296" ht="15.75" customHeight="1">
      <c r="A3296" s="13">
        <v>3077011.0</v>
      </c>
      <c r="B3296" s="13" t="s">
        <v>5739</v>
      </c>
      <c r="C3296" s="12">
        <v>1421.9</v>
      </c>
      <c r="D3296" s="11"/>
      <c r="E3296" s="11"/>
      <c r="F3296" s="11"/>
    </row>
    <row r="3297" ht="15.75" customHeight="1">
      <c r="A3297" s="13">
        <v>3077017.0</v>
      </c>
      <c r="B3297" s="13" t="s">
        <v>5740</v>
      </c>
      <c r="C3297" s="12">
        <v>1421.9</v>
      </c>
      <c r="D3297" s="11"/>
      <c r="E3297" s="11"/>
      <c r="F3297" s="11"/>
    </row>
    <row r="3298" ht="15.75" customHeight="1">
      <c r="A3298" s="13">
        <v>3077051.0</v>
      </c>
      <c r="B3298" s="13" t="s">
        <v>5741</v>
      </c>
      <c r="C3298" s="12">
        <v>1421.9</v>
      </c>
      <c r="D3298" s="11"/>
      <c r="E3298" s="11"/>
      <c r="F3298" s="11"/>
    </row>
    <row r="3299" ht="15.75" customHeight="1">
      <c r="A3299" s="13">
        <v>3077054.0</v>
      </c>
      <c r="B3299" s="13" t="s">
        <v>5742</v>
      </c>
      <c r="C3299" s="12">
        <v>1421.9</v>
      </c>
      <c r="D3299" s="11"/>
      <c r="E3299" s="11"/>
      <c r="F3299" s="11"/>
    </row>
    <row r="3300" ht="15.75" customHeight="1">
      <c r="A3300" s="13">
        <v>3077002.0</v>
      </c>
      <c r="B3300" s="13" t="s">
        <v>5743</v>
      </c>
      <c r="C3300" s="12">
        <v>1421.9</v>
      </c>
      <c r="D3300" s="11"/>
      <c r="E3300" s="11"/>
      <c r="F3300" s="11"/>
    </row>
    <row r="3301" ht="15.75" customHeight="1">
      <c r="A3301" s="13">
        <v>3077001.0</v>
      </c>
      <c r="B3301" s="13" t="s">
        <v>5744</v>
      </c>
      <c r="C3301" s="12">
        <v>1421.9</v>
      </c>
      <c r="D3301" s="11"/>
      <c r="E3301" s="11"/>
      <c r="F3301" s="11"/>
    </row>
    <row r="3302" ht="15.75" customHeight="1">
      <c r="A3302" s="13">
        <v>3077022.0</v>
      </c>
      <c r="B3302" s="13" t="s">
        <v>5745</v>
      </c>
      <c r="C3302" s="12">
        <v>995.33</v>
      </c>
      <c r="D3302" s="11"/>
      <c r="E3302" s="11"/>
      <c r="F3302" s="11"/>
    </row>
    <row r="3303" ht="15.75" customHeight="1">
      <c r="A3303" s="13">
        <v>3077052.0</v>
      </c>
      <c r="B3303" s="13" t="s">
        <v>5746</v>
      </c>
      <c r="C3303" s="12">
        <v>1421.9</v>
      </c>
      <c r="D3303" s="11"/>
      <c r="E3303" s="11"/>
      <c r="F3303" s="11"/>
    </row>
    <row r="3304" ht="15.75" customHeight="1">
      <c r="A3304" s="13">
        <v>3077028.0</v>
      </c>
      <c r="B3304" s="13" t="s">
        <v>5747</v>
      </c>
      <c r="C3304" s="12">
        <v>1421.9</v>
      </c>
      <c r="D3304" s="11"/>
      <c r="E3304" s="11"/>
      <c r="F3304" s="11"/>
    </row>
    <row r="3305" ht="15.75" customHeight="1">
      <c r="A3305" s="13">
        <v>3077045.0</v>
      </c>
      <c r="B3305" s="13" t="s">
        <v>5748</v>
      </c>
      <c r="C3305" s="12">
        <v>995.33</v>
      </c>
      <c r="D3305" s="11"/>
      <c r="E3305" s="11"/>
      <c r="F3305" s="11"/>
    </row>
    <row r="3306" ht="15.75" customHeight="1">
      <c r="A3306" s="13">
        <v>3077026.0</v>
      </c>
      <c r="B3306" s="13" t="s">
        <v>5749</v>
      </c>
      <c r="C3306" s="12">
        <v>1421.9</v>
      </c>
      <c r="D3306" s="11"/>
      <c r="E3306" s="11"/>
      <c r="F3306" s="11"/>
    </row>
    <row r="3307" ht="15.75" customHeight="1">
      <c r="A3307" s="13">
        <v>3077094.0</v>
      </c>
      <c r="B3307" s="13" t="s">
        <v>5750</v>
      </c>
      <c r="C3307" s="12">
        <v>1421.9</v>
      </c>
      <c r="D3307" s="11"/>
      <c r="E3307" s="11"/>
      <c r="F3307" s="11"/>
    </row>
    <row r="3308" ht="15.75" customHeight="1">
      <c r="A3308" s="13">
        <v>3077040.0</v>
      </c>
      <c r="B3308" s="13" t="s">
        <v>5751</v>
      </c>
      <c r="C3308" s="12">
        <v>1421.9</v>
      </c>
      <c r="D3308" s="11"/>
      <c r="E3308" s="11"/>
      <c r="F3308" s="11"/>
    </row>
    <row r="3309" ht="15.75" customHeight="1">
      <c r="A3309" s="13">
        <v>3077008.0</v>
      </c>
      <c r="B3309" s="13" t="s">
        <v>5752</v>
      </c>
      <c r="C3309" s="12">
        <v>995.33</v>
      </c>
      <c r="D3309" s="11"/>
      <c r="E3309" s="11"/>
      <c r="F3309" s="11"/>
    </row>
    <row r="3310" ht="15.75" customHeight="1">
      <c r="A3310" s="13">
        <v>3077099.0</v>
      </c>
      <c r="B3310" s="13" t="s">
        <v>5753</v>
      </c>
      <c r="C3310" s="12">
        <v>1421.9</v>
      </c>
      <c r="D3310" s="11"/>
      <c r="E3310" s="11"/>
      <c r="F3310" s="11"/>
    </row>
    <row r="3311" ht="15.75" customHeight="1">
      <c r="A3311" s="13">
        <v>3077078.0</v>
      </c>
      <c r="B3311" s="13" t="s">
        <v>5754</v>
      </c>
      <c r="C3311" s="12">
        <v>995.33</v>
      </c>
      <c r="D3311" s="11"/>
      <c r="E3311" s="11"/>
      <c r="F3311" s="11"/>
    </row>
    <row r="3312" ht="15.75" customHeight="1">
      <c r="A3312" s="13">
        <v>3077023.0</v>
      </c>
      <c r="B3312" s="13" t="s">
        <v>5755</v>
      </c>
      <c r="C3312" s="12">
        <v>1421.9</v>
      </c>
      <c r="D3312" s="11"/>
      <c r="E3312" s="11"/>
      <c r="F3312" s="11"/>
    </row>
    <row r="3313" ht="15.75" customHeight="1">
      <c r="A3313" s="13">
        <v>3077030.0</v>
      </c>
      <c r="B3313" s="13" t="s">
        <v>5756</v>
      </c>
      <c r="C3313" s="12">
        <v>995.33</v>
      </c>
      <c r="D3313" s="11"/>
      <c r="E3313" s="11"/>
      <c r="F3313" s="11"/>
    </row>
    <row r="3314" ht="15.75" customHeight="1">
      <c r="A3314" s="13">
        <v>3077037.0</v>
      </c>
      <c r="B3314" s="13" t="s">
        <v>5757</v>
      </c>
      <c r="C3314" s="12">
        <v>995.33</v>
      </c>
      <c r="D3314" s="11"/>
      <c r="E3314" s="11"/>
      <c r="F3314" s="11"/>
    </row>
    <row r="3315" ht="15.75" customHeight="1">
      <c r="A3315" s="13">
        <v>3077039.0</v>
      </c>
      <c r="B3315" s="13" t="s">
        <v>5758</v>
      </c>
      <c r="C3315" s="12">
        <v>1421.9</v>
      </c>
      <c r="D3315" s="11"/>
      <c r="E3315" s="11"/>
      <c r="F3315" s="11"/>
    </row>
    <row r="3316" ht="15.75" customHeight="1">
      <c r="A3316" s="13">
        <v>3077004.0</v>
      </c>
      <c r="B3316" s="13" t="s">
        <v>5759</v>
      </c>
      <c r="C3316" s="12">
        <v>995.33</v>
      </c>
      <c r="D3316" s="11"/>
      <c r="E3316" s="11"/>
      <c r="F3316" s="11"/>
    </row>
    <row r="3317" ht="15.75" customHeight="1">
      <c r="A3317" s="13">
        <v>3077084.0</v>
      </c>
      <c r="B3317" s="13" t="s">
        <v>5760</v>
      </c>
      <c r="C3317" s="12">
        <v>1421.9</v>
      </c>
      <c r="D3317" s="11"/>
      <c r="E3317" s="11"/>
      <c r="F3317" s="11"/>
    </row>
    <row r="3318" ht="15.75" customHeight="1">
      <c r="A3318" s="13">
        <v>3077085.0</v>
      </c>
      <c r="B3318" s="13" t="s">
        <v>5761</v>
      </c>
      <c r="C3318" s="12">
        <v>1421.9</v>
      </c>
      <c r="D3318" s="11"/>
      <c r="E3318" s="11"/>
      <c r="F3318" s="11"/>
    </row>
    <row r="3319" ht="15.75" customHeight="1">
      <c r="A3319" s="13">
        <v>3077086.0</v>
      </c>
      <c r="B3319" s="13" t="s">
        <v>5762</v>
      </c>
      <c r="C3319" s="12">
        <v>995.33</v>
      </c>
      <c r="D3319" s="11"/>
      <c r="E3319" s="11"/>
      <c r="F3319" s="11"/>
    </row>
    <row r="3320" ht="15.75" customHeight="1">
      <c r="A3320" s="13">
        <v>3077087.0</v>
      </c>
      <c r="B3320" s="13" t="s">
        <v>5763</v>
      </c>
      <c r="C3320" s="12">
        <v>1421.9</v>
      </c>
      <c r="D3320" s="11"/>
      <c r="E3320" s="11"/>
      <c r="F3320" s="11"/>
    </row>
    <row r="3321" ht="15.75" customHeight="1">
      <c r="A3321" s="13">
        <v>3077064.0</v>
      </c>
      <c r="B3321" s="13" t="s">
        <v>5764</v>
      </c>
      <c r="C3321" s="12">
        <v>995.33</v>
      </c>
      <c r="D3321" s="11"/>
      <c r="E3321" s="11"/>
      <c r="F3321" s="11"/>
    </row>
    <row r="3322" ht="15.75" customHeight="1">
      <c r="A3322" s="13">
        <v>3077070.0</v>
      </c>
      <c r="B3322" s="13" t="s">
        <v>5765</v>
      </c>
      <c r="C3322" s="12">
        <v>1421.9</v>
      </c>
      <c r="D3322" s="11"/>
      <c r="E3322" s="11"/>
      <c r="F3322" s="11"/>
    </row>
    <row r="3323" ht="15.75" customHeight="1">
      <c r="A3323" s="13">
        <v>3077065.0</v>
      </c>
      <c r="B3323" s="13" t="s">
        <v>5766</v>
      </c>
      <c r="C3323" s="12">
        <v>1421.9</v>
      </c>
      <c r="D3323" s="11"/>
      <c r="E3323" s="11"/>
      <c r="F3323" s="11"/>
    </row>
    <row r="3324" ht="15.75" customHeight="1">
      <c r="A3324" s="13">
        <v>3077060.0</v>
      </c>
      <c r="B3324" s="13" t="s">
        <v>5767</v>
      </c>
      <c r="C3324" s="12">
        <v>1421.9</v>
      </c>
      <c r="D3324" s="11"/>
      <c r="E3324" s="11"/>
      <c r="F3324" s="11"/>
    </row>
    <row r="3325" ht="15.75" customHeight="1">
      <c r="A3325" s="13">
        <v>3070118.0</v>
      </c>
      <c r="B3325" s="13" t="s">
        <v>5768</v>
      </c>
      <c r="C3325" s="12">
        <v>2983.07</v>
      </c>
      <c r="D3325" s="11"/>
      <c r="E3325" s="11"/>
      <c r="F3325" s="11"/>
    </row>
    <row r="3326" ht="15.75" customHeight="1">
      <c r="A3326" s="13">
        <v>3070122.0</v>
      </c>
      <c r="B3326" s="13" t="s">
        <v>5769</v>
      </c>
      <c r="C3326" s="12">
        <v>2967.98</v>
      </c>
      <c r="D3326" s="11"/>
      <c r="E3326" s="11"/>
      <c r="F3326" s="11"/>
    </row>
    <row r="3327" ht="15.75" customHeight="1">
      <c r="A3327" s="13">
        <v>3070130.0</v>
      </c>
      <c r="B3327" s="13" t="s">
        <v>5770</v>
      </c>
      <c r="C3327" s="12">
        <v>3035.08</v>
      </c>
      <c r="D3327" s="11"/>
      <c r="E3327" s="11"/>
      <c r="F3327" s="11"/>
    </row>
    <row r="3328" ht="15.75" customHeight="1">
      <c r="A3328" s="13">
        <v>3070124.0</v>
      </c>
      <c r="B3328" s="13" t="s">
        <v>5771</v>
      </c>
      <c r="C3328" s="12">
        <v>3304.66</v>
      </c>
      <c r="D3328" s="11"/>
      <c r="E3328" s="11"/>
      <c r="F3328" s="11"/>
    </row>
    <row r="3329" ht="15.75" customHeight="1">
      <c r="A3329" s="13">
        <v>3070127.0</v>
      </c>
      <c r="B3329" s="13" t="s">
        <v>5772</v>
      </c>
      <c r="C3329" s="12">
        <v>4041.49</v>
      </c>
      <c r="D3329" s="11"/>
      <c r="E3329" s="11"/>
      <c r="F3329" s="11"/>
    </row>
    <row r="3330" ht="15.75" customHeight="1">
      <c r="A3330" s="13">
        <v>3070140.0</v>
      </c>
      <c r="B3330" s="13" t="s">
        <v>5773</v>
      </c>
      <c r="C3330" s="12">
        <v>3991.93</v>
      </c>
      <c r="D3330" s="11"/>
      <c r="E3330" s="11"/>
      <c r="F3330" s="11"/>
    </row>
    <row r="3331" ht="15.75" customHeight="1">
      <c r="A3331" s="13">
        <v>3070134.0</v>
      </c>
      <c r="B3331" s="13" t="s">
        <v>5774</v>
      </c>
      <c r="C3331" s="12">
        <v>4724.77</v>
      </c>
      <c r="D3331" s="11"/>
      <c r="E3331" s="11"/>
      <c r="F3331" s="11"/>
    </row>
    <row r="3332" ht="15.75" customHeight="1">
      <c r="A3332" s="13">
        <v>3070135.0</v>
      </c>
      <c r="B3332" s="13" t="s">
        <v>5775</v>
      </c>
      <c r="C3332" s="12">
        <v>5662.11</v>
      </c>
      <c r="D3332" s="11"/>
      <c r="E3332" s="11"/>
      <c r="F3332" s="11"/>
    </row>
    <row r="3333" ht="15.75" customHeight="1">
      <c r="A3333" s="13">
        <v>3070144.0</v>
      </c>
      <c r="B3333" s="13" t="s">
        <v>5776</v>
      </c>
      <c r="C3333" s="12">
        <v>5500.26</v>
      </c>
      <c r="D3333" s="11"/>
      <c r="E3333" s="11"/>
      <c r="F3333" s="11"/>
    </row>
    <row r="3334" ht="15.75" customHeight="1">
      <c r="A3334" s="13">
        <v>3070145.0</v>
      </c>
      <c r="B3334" s="13" t="s">
        <v>5777</v>
      </c>
      <c r="C3334" s="12">
        <v>6098.52</v>
      </c>
      <c r="D3334" s="11"/>
      <c r="E3334" s="11"/>
      <c r="F3334" s="11"/>
    </row>
    <row r="3335" ht="15.75" customHeight="1">
      <c r="A3335" s="13">
        <v>3070160.0</v>
      </c>
      <c r="B3335" s="13" t="s">
        <v>5778</v>
      </c>
      <c r="C3335" s="12">
        <v>6530.15</v>
      </c>
      <c r="D3335" s="11"/>
      <c r="E3335" s="11"/>
      <c r="F3335" s="11"/>
    </row>
    <row r="3336" ht="15.75" customHeight="1">
      <c r="A3336" s="13">
        <v>3070155.0</v>
      </c>
      <c r="B3336" s="13" t="s">
        <v>5779</v>
      </c>
      <c r="C3336" s="12">
        <v>6621.83</v>
      </c>
      <c r="D3336" s="11"/>
      <c r="E3336" s="11"/>
      <c r="F3336" s="11"/>
    </row>
    <row r="3337" ht="15.75" customHeight="1">
      <c r="A3337" s="13">
        <v>3070150.0</v>
      </c>
      <c r="B3337" s="13" t="s">
        <v>5780</v>
      </c>
      <c r="C3337" s="12">
        <v>7692.29</v>
      </c>
      <c r="D3337" s="11"/>
      <c r="E3337" s="11"/>
      <c r="F3337" s="11"/>
    </row>
    <row r="3338" ht="15.75" customHeight="1">
      <c r="A3338" s="13">
        <v>3070157.0</v>
      </c>
      <c r="B3338" s="13" t="s">
        <v>5781</v>
      </c>
      <c r="C3338" s="12">
        <v>9123.94</v>
      </c>
      <c r="D3338" s="11"/>
      <c r="E3338" s="11"/>
      <c r="F3338" s="11"/>
    </row>
    <row r="3339" ht="15.75" customHeight="1">
      <c r="A3339" s="13">
        <v>3070180.0</v>
      </c>
      <c r="B3339" s="13" t="s">
        <v>5782</v>
      </c>
      <c r="C3339" s="12">
        <v>14141.16</v>
      </c>
      <c r="D3339" s="11"/>
      <c r="E3339" s="11"/>
      <c r="F3339" s="11"/>
    </row>
    <row r="3340" ht="15.75" customHeight="1">
      <c r="A3340" s="13">
        <v>3070170.0</v>
      </c>
      <c r="B3340" s="13" t="s">
        <v>5783</v>
      </c>
      <c r="C3340" s="12">
        <v>16806.91</v>
      </c>
      <c r="D3340" s="11"/>
      <c r="E3340" s="11"/>
      <c r="F3340" s="11"/>
    </row>
    <row r="3341" ht="15.75" customHeight="1">
      <c r="A3341" s="13">
        <v>3070110.0</v>
      </c>
      <c r="B3341" s="13" t="s">
        <v>5784</v>
      </c>
      <c r="C3341" s="12">
        <v>20461.1</v>
      </c>
      <c r="D3341" s="11"/>
      <c r="E3341" s="11"/>
      <c r="F3341" s="11"/>
    </row>
    <row r="3342" ht="15.75" customHeight="1">
      <c r="A3342" s="13">
        <v>3070204.0</v>
      </c>
      <c r="B3342" s="13" t="s">
        <v>5785</v>
      </c>
      <c r="C3342" s="12">
        <v>5788.3</v>
      </c>
      <c r="D3342" s="11"/>
      <c r="E3342" s="11"/>
      <c r="F3342" s="11"/>
    </row>
    <row r="3343" ht="15.75" customHeight="1">
      <c r="A3343" s="13">
        <v>3070232.0</v>
      </c>
      <c r="B3343" s="13" t="s">
        <v>5786</v>
      </c>
      <c r="C3343" s="12">
        <v>5788.3</v>
      </c>
      <c r="D3343" s="11"/>
      <c r="E3343" s="11"/>
      <c r="F3343" s="11"/>
    </row>
    <row r="3344" ht="15.75" customHeight="1">
      <c r="A3344" s="13">
        <v>3070226.0</v>
      </c>
      <c r="B3344" s="13" t="s">
        <v>5787</v>
      </c>
      <c r="C3344" s="12">
        <v>5788.3</v>
      </c>
      <c r="D3344" s="11"/>
      <c r="E3344" s="11"/>
      <c r="F3344" s="11"/>
    </row>
    <row r="3345" ht="15.75" customHeight="1">
      <c r="A3345" s="13">
        <v>3070225.0</v>
      </c>
      <c r="B3345" s="13" t="s">
        <v>5788</v>
      </c>
      <c r="C3345" s="12">
        <v>5788.3</v>
      </c>
      <c r="D3345" s="11"/>
      <c r="E3345" s="11"/>
      <c r="F3345" s="11"/>
    </row>
    <row r="3346" ht="15.75" customHeight="1">
      <c r="A3346" s="13">
        <v>3070222.0</v>
      </c>
      <c r="B3346" s="13" t="s">
        <v>5789</v>
      </c>
      <c r="C3346" s="12">
        <v>5788.3</v>
      </c>
      <c r="D3346" s="11"/>
      <c r="E3346" s="11"/>
      <c r="F3346" s="11"/>
    </row>
    <row r="3347" ht="15.75" customHeight="1">
      <c r="A3347" s="13">
        <v>3070231.0</v>
      </c>
      <c r="B3347" s="13" t="s">
        <v>5790</v>
      </c>
      <c r="C3347" s="12">
        <v>5788.3</v>
      </c>
      <c r="D3347" s="11"/>
      <c r="E3347" s="11"/>
      <c r="F3347" s="11"/>
    </row>
    <row r="3348" ht="15.75" customHeight="1">
      <c r="A3348" s="13">
        <v>3070230.0</v>
      </c>
      <c r="B3348" s="13" t="s">
        <v>5791</v>
      </c>
      <c r="C3348" s="12">
        <v>5788.3</v>
      </c>
      <c r="D3348" s="11"/>
      <c r="E3348" s="11"/>
      <c r="F3348" s="11"/>
    </row>
    <row r="3349" ht="15.75" customHeight="1">
      <c r="A3349" s="13">
        <v>3070213.0</v>
      </c>
      <c r="B3349" s="13" t="s">
        <v>5792</v>
      </c>
      <c r="C3349" s="12">
        <v>5788.3</v>
      </c>
      <c r="D3349" s="11"/>
      <c r="E3349" s="11"/>
      <c r="F3349" s="11"/>
    </row>
    <row r="3350" ht="15.75" customHeight="1">
      <c r="A3350" s="13">
        <v>3070223.0</v>
      </c>
      <c r="B3350" s="13" t="s">
        <v>5793</v>
      </c>
      <c r="C3350" s="12">
        <v>5788.3</v>
      </c>
      <c r="D3350" s="11"/>
      <c r="E3350" s="11"/>
      <c r="F3350" s="11"/>
    </row>
    <row r="3351" ht="15.75" customHeight="1">
      <c r="A3351" s="13">
        <v>3070185.0</v>
      </c>
      <c r="B3351" s="13" t="s">
        <v>5794</v>
      </c>
      <c r="C3351" s="12">
        <v>11308.38</v>
      </c>
      <c r="D3351" s="11"/>
      <c r="E3351" s="11"/>
      <c r="F3351" s="11"/>
    </row>
    <row r="3352" ht="15.75" customHeight="1">
      <c r="A3352" s="13">
        <v>3070186.0</v>
      </c>
      <c r="B3352" s="13" t="s">
        <v>5795</v>
      </c>
      <c r="C3352" s="12">
        <v>13238.58</v>
      </c>
      <c r="D3352" s="11"/>
      <c r="E3352" s="11"/>
      <c r="F3352" s="11"/>
    </row>
    <row r="3353" ht="15.75" customHeight="1">
      <c r="A3353" s="13">
        <v>3337000.0</v>
      </c>
      <c r="B3353" s="13" t="s">
        <v>5796</v>
      </c>
      <c r="C3353" s="12">
        <v>1889.99</v>
      </c>
      <c r="D3353" s="11"/>
      <c r="E3353" s="11"/>
      <c r="F3353" s="11"/>
    </row>
    <row r="3354" ht="15.75" customHeight="1">
      <c r="A3354" s="13">
        <v>3335000.0</v>
      </c>
      <c r="B3354" s="13" t="s">
        <v>5797</v>
      </c>
      <c r="C3354" s="12">
        <v>205.25</v>
      </c>
      <c r="D3354" s="11"/>
      <c r="E3354" s="11"/>
      <c r="F3354" s="11"/>
    </row>
    <row r="3355" ht="15.75" customHeight="1">
      <c r="A3355" s="13">
        <v>3335001.0</v>
      </c>
      <c r="B3355" s="13" t="s">
        <v>5798</v>
      </c>
      <c r="C3355" s="12">
        <v>272.69</v>
      </c>
      <c r="D3355" s="11"/>
      <c r="E3355" s="11"/>
      <c r="F3355" s="11"/>
    </row>
    <row r="3356" ht="15.75" customHeight="1">
      <c r="A3356" s="13">
        <v>3335002.0</v>
      </c>
      <c r="B3356" s="13" t="s">
        <v>5799</v>
      </c>
      <c r="C3356" s="12">
        <v>613.55</v>
      </c>
      <c r="D3356" s="11"/>
      <c r="E3356" s="11"/>
      <c r="F3356" s="11"/>
    </row>
    <row r="3357" ht="15.75" customHeight="1">
      <c r="A3357" s="13">
        <v>3335003.0</v>
      </c>
      <c r="B3357" s="13" t="s">
        <v>5800</v>
      </c>
      <c r="C3357" s="12">
        <v>694.17</v>
      </c>
      <c r="D3357" s="11"/>
      <c r="E3357" s="11"/>
      <c r="F3357" s="11"/>
    </row>
    <row r="3358" ht="15.75" customHeight="1">
      <c r="A3358" s="13">
        <v>3335004.0</v>
      </c>
      <c r="B3358" s="13" t="s">
        <v>5801</v>
      </c>
      <c r="C3358" s="12">
        <v>1346.73</v>
      </c>
      <c r="D3358" s="11"/>
      <c r="E3358" s="11"/>
      <c r="F3358" s="11"/>
    </row>
    <row r="3359" ht="15.75" customHeight="1">
      <c r="A3359" s="13">
        <v>3079703.0</v>
      </c>
      <c r="B3359" s="13" t="s">
        <v>5802</v>
      </c>
      <c r="C3359" s="12">
        <v>823.19</v>
      </c>
      <c r="D3359" s="11"/>
      <c r="E3359" s="11"/>
      <c r="F3359" s="11"/>
    </row>
    <row r="3360" ht="15.75" customHeight="1">
      <c r="A3360" s="13">
        <v>3078010.0</v>
      </c>
      <c r="B3360" s="13" t="s">
        <v>5803</v>
      </c>
      <c r="C3360" s="12">
        <v>957.79</v>
      </c>
      <c r="D3360" s="11"/>
      <c r="E3360" s="11"/>
      <c r="F3360" s="11"/>
    </row>
    <row r="3361" ht="15.75" customHeight="1">
      <c r="A3361" s="13">
        <v>3078011.0</v>
      </c>
      <c r="B3361" s="13" t="s">
        <v>5804</v>
      </c>
      <c r="C3361" s="12">
        <v>1102.42</v>
      </c>
      <c r="D3361" s="11"/>
      <c r="E3361" s="11"/>
      <c r="F3361" s="11"/>
    </row>
    <row r="3362" ht="15.75" customHeight="1">
      <c r="A3362" s="13">
        <v>3078017.0</v>
      </c>
      <c r="B3362" s="13" t="s">
        <v>5805</v>
      </c>
      <c r="C3362" s="12">
        <v>1102.42</v>
      </c>
      <c r="D3362" s="11"/>
      <c r="E3362" s="11"/>
      <c r="F3362" s="11"/>
    </row>
    <row r="3363" ht="15.75" customHeight="1">
      <c r="A3363" s="13">
        <v>3078051.0</v>
      </c>
      <c r="B3363" s="13" t="s">
        <v>5806</v>
      </c>
      <c r="C3363" s="12">
        <v>812.38</v>
      </c>
      <c r="D3363" s="11"/>
      <c r="E3363" s="11"/>
      <c r="F3363" s="11"/>
    </row>
    <row r="3364" ht="15.75" customHeight="1">
      <c r="A3364" s="13">
        <v>3078054.0</v>
      </c>
      <c r="B3364" s="13" t="s">
        <v>5807</v>
      </c>
      <c r="C3364" s="12">
        <v>1368.27</v>
      </c>
      <c r="D3364" s="11"/>
      <c r="E3364" s="11"/>
      <c r="F3364" s="11"/>
    </row>
    <row r="3365" ht="15.75" customHeight="1">
      <c r="A3365" s="13">
        <v>3078050.0</v>
      </c>
      <c r="B3365" s="13" t="s">
        <v>5808</v>
      </c>
      <c r="C3365" s="12">
        <v>812.38</v>
      </c>
      <c r="D3365" s="11"/>
      <c r="E3365" s="11"/>
      <c r="F3365" s="11"/>
    </row>
    <row r="3366" ht="15.75" customHeight="1">
      <c r="A3366" s="13">
        <v>3078121.0</v>
      </c>
      <c r="B3366" s="13" t="s">
        <v>5809</v>
      </c>
      <c r="C3366" s="12">
        <v>1033.78</v>
      </c>
      <c r="D3366" s="11"/>
      <c r="E3366" s="11"/>
      <c r="F3366" s="11"/>
    </row>
    <row r="3367" ht="15.75" customHeight="1">
      <c r="A3367" s="13">
        <v>3078022.0</v>
      </c>
      <c r="B3367" s="13" t="s">
        <v>5810</v>
      </c>
      <c r="C3367" s="12">
        <v>957.79</v>
      </c>
      <c r="D3367" s="11"/>
      <c r="E3367" s="11"/>
      <c r="F3367" s="11"/>
    </row>
    <row r="3368" ht="15.75" customHeight="1">
      <c r="A3368" s="13">
        <v>3078031.0</v>
      </c>
      <c r="B3368" s="13" t="s">
        <v>5811</v>
      </c>
      <c r="C3368" s="12">
        <v>957.79</v>
      </c>
      <c r="D3368" s="11"/>
      <c r="E3368" s="11"/>
      <c r="F3368" s="11"/>
    </row>
    <row r="3369" ht="15.75" customHeight="1">
      <c r="A3369" s="13">
        <v>3078028.0</v>
      </c>
      <c r="B3369" s="13" t="s">
        <v>5812</v>
      </c>
      <c r="C3369" s="12">
        <v>957.79</v>
      </c>
      <c r="D3369" s="11"/>
      <c r="E3369" s="11"/>
      <c r="F3369" s="11"/>
    </row>
    <row r="3370" ht="15.75" customHeight="1">
      <c r="A3370" s="13">
        <v>3078027.0</v>
      </c>
      <c r="B3370" s="13" t="s">
        <v>5813</v>
      </c>
      <c r="C3370" s="12">
        <v>957.79</v>
      </c>
      <c r="D3370" s="11"/>
      <c r="E3370" s="11"/>
      <c r="F3370" s="11"/>
    </row>
    <row r="3371" ht="15.75" customHeight="1">
      <c r="A3371" s="13">
        <v>3078088.0</v>
      </c>
      <c r="B3371" s="13" t="s">
        <v>5814</v>
      </c>
      <c r="C3371" s="12">
        <v>957.79</v>
      </c>
      <c r="D3371" s="11"/>
      <c r="E3371" s="11"/>
      <c r="F3371" s="11"/>
    </row>
    <row r="3372" ht="15.75" customHeight="1">
      <c r="A3372" s="13">
        <v>3078110.0</v>
      </c>
      <c r="B3372" s="13" t="s">
        <v>5815</v>
      </c>
      <c r="C3372" s="12">
        <v>1033.78</v>
      </c>
      <c r="D3372" s="11"/>
      <c r="E3372" s="11"/>
      <c r="F3372" s="11"/>
    </row>
    <row r="3373" ht="15.75" customHeight="1">
      <c r="A3373" s="13">
        <v>3078026.0</v>
      </c>
      <c r="B3373" s="13" t="s">
        <v>5816</v>
      </c>
      <c r="C3373" s="12">
        <v>1102.42</v>
      </c>
      <c r="D3373" s="11"/>
      <c r="E3373" s="11"/>
      <c r="F3373" s="11"/>
    </row>
    <row r="3374" ht="15.75" customHeight="1">
      <c r="A3374" s="13">
        <v>3078097.0</v>
      </c>
      <c r="B3374" s="13" t="s">
        <v>5817</v>
      </c>
      <c r="C3374" s="12">
        <v>957.79</v>
      </c>
      <c r="D3374" s="11"/>
      <c r="E3374" s="11"/>
      <c r="F3374" s="11"/>
    </row>
    <row r="3375" ht="15.75" customHeight="1">
      <c r="A3375" s="13">
        <v>3078043.0</v>
      </c>
      <c r="B3375" s="13" t="s">
        <v>5818</v>
      </c>
      <c r="C3375" s="12">
        <v>1102.42</v>
      </c>
      <c r="D3375" s="11"/>
      <c r="E3375" s="11"/>
      <c r="F3375" s="11"/>
    </row>
    <row r="3376" ht="15.75" customHeight="1">
      <c r="A3376" s="13">
        <v>3078029.0</v>
      </c>
      <c r="B3376" s="13" t="s">
        <v>5819</v>
      </c>
      <c r="C3376" s="12">
        <v>771.69</v>
      </c>
      <c r="D3376" s="11"/>
      <c r="E3376" s="11"/>
      <c r="F3376" s="11"/>
    </row>
    <row r="3377" ht="15.75" customHeight="1">
      <c r="A3377" s="13">
        <v>3078099.0</v>
      </c>
      <c r="B3377" s="13" t="s">
        <v>5820</v>
      </c>
      <c r="C3377" s="12">
        <v>1102.42</v>
      </c>
      <c r="D3377" s="11"/>
      <c r="E3377" s="11"/>
      <c r="F3377" s="11"/>
    </row>
    <row r="3378" ht="15.75" customHeight="1">
      <c r="A3378" s="13">
        <v>3078078.0</v>
      </c>
      <c r="B3378" s="13" t="s">
        <v>5821</v>
      </c>
      <c r="C3378" s="12">
        <v>957.79</v>
      </c>
      <c r="D3378" s="11"/>
      <c r="E3378" s="11"/>
      <c r="F3378" s="11"/>
    </row>
    <row r="3379" ht="15.75" customHeight="1">
      <c r="A3379" s="13">
        <v>3078106.0</v>
      </c>
      <c r="B3379" s="13" t="s">
        <v>5822</v>
      </c>
      <c r="C3379" s="12">
        <v>1189.88</v>
      </c>
      <c r="D3379" s="11"/>
      <c r="E3379" s="11"/>
      <c r="F3379" s="11"/>
    </row>
    <row r="3380" ht="15.75" customHeight="1">
      <c r="A3380" s="13">
        <v>3078105.0</v>
      </c>
      <c r="B3380" s="13" t="s">
        <v>5823</v>
      </c>
      <c r="C3380" s="12">
        <v>1189.88</v>
      </c>
      <c r="D3380" s="11"/>
      <c r="E3380" s="11"/>
      <c r="F3380" s="11"/>
    </row>
    <row r="3381" ht="15.75" customHeight="1">
      <c r="A3381" s="13">
        <v>3078101.0</v>
      </c>
      <c r="B3381" s="13" t="s">
        <v>5824</v>
      </c>
      <c r="C3381" s="12">
        <v>1189.88</v>
      </c>
      <c r="D3381" s="11"/>
      <c r="E3381" s="11"/>
      <c r="F3381" s="11"/>
    </row>
    <row r="3382" ht="15.75" customHeight="1">
      <c r="A3382" s="13">
        <v>3078059.0</v>
      </c>
      <c r="B3382" s="13" t="s">
        <v>5825</v>
      </c>
      <c r="C3382" s="12">
        <v>957.79</v>
      </c>
      <c r="D3382" s="11"/>
      <c r="E3382" s="11"/>
      <c r="F3382" s="11"/>
    </row>
    <row r="3383" ht="15.75" customHeight="1">
      <c r="A3383" s="13">
        <v>3078024.0</v>
      </c>
      <c r="B3383" s="13" t="s">
        <v>5826</v>
      </c>
      <c r="C3383" s="12">
        <v>771.69</v>
      </c>
      <c r="D3383" s="11"/>
      <c r="E3383" s="11"/>
      <c r="F3383" s="11"/>
    </row>
    <row r="3384" ht="15.75" customHeight="1">
      <c r="A3384" s="13">
        <v>3078023.0</v>
      </c>
      <c r="B3384" s="13" t="s">
        <v>5827</v>
      </c>
      <c r="C3384" s="12">
        <v>1102.42</v>
      </c>
      <c r="D3384" s="11"/>
      <c r="E3384" s="11"/>
      <c r="F3384" s="11"/>
    </row>
    <row r="3385" ht="15.75" customHeight="1">
      <c r="A3385" s="13">
        <v>3078030.0</v>
      </c>
      <c r="B3385" s="13" t="s">
        <v>5828</v>
      </c>
      <c r="C3385" s="12">
        <v>771.69</v>
      </c>
      <c r="D3385" s="11"/>
      <c r="E3385" s="11"/>
      <c r="F3385" s="11"/>
    </row>
    <row r="3386" ht="15.75" customHeight="1">
      <c r="A3386" s="13">
        <v>3078004.0</v>
      </c>
      <c r="B3386" s="13" t="s">
        <v>5829</v>
      </c>
      <c r="C3386" s="12">
        <v>1368.27</v>
      </c>
      <c r="D3386" s="11"/>
      <c r="E3386" s="11"/>
      <c r="F3386" s="11"/>
    </row>
    <row r="3387" ht="15.75" customHeight="1">
      <c r="A3387" s="13">
        <v>3078080.0</v>
      </c>
      <c r="B3387" s="13" t="s">
        <v>5830</v>
      </c>
      <c r="C3387" s="12">
        <v>957.79</v>
      </c>
      <c r="D3387" s="11"/>
      <c r="E3387" s="11"/>
      <c r="F3387" s="11"/>
    </row>
    <row r="3388" ht="15.75" customHeight="1">
      <c r="A3388" s="13">
        <v>3078087.0</v>
      </c>
      <c r="B3388" s="13" t="s">
        <v>5831</v>
      </c>
      <c r="C3388" s="12">
        <v>1368.27</v>
      </c>
      <c r="D3388" s="11"/>
      <c r="E3388" s="11"/>
      <c r="F3388" s="11"/>
    </row>
    <row r="3389" ht="15.75" customHeight="1">
      <c r="A3389" s="13">
        <v>3078600.0</v>
      </c>
      <c r="B3389" s="13" t="s">
        <v>5832</v>
      </c>
      <c r="C3389" s="12">
        <v>2271.95</v>
      </c>
      <c r="D3389" s="11"/>
      <c r="E3389" s="11"/>
      <c r="F3389" s="11"/>
    </row>
    <row r="3390" ht="15.75" customHeight="1">
      <c r="A3390" s="13">
        <v>3078601.0</v>
      </c>
      <c r="B3390" s="13" t="s">
        <v>5833</v>
      </c>
      <c r="C3390" s="12">
        <v>3282.07</v>
      </c>
      <c r="D3390" s="11"/>
      <c r="E3390" s="11"/>
      <c r="F3390" s="11"/>
    </row>
    <row r="3391" ht="15.75" customHeight="1">
      <c r="A3391" s="13">
        <v>3078602.0</v>
      </c>
      <c r="B3391" s="13" t="s">
        <v>5834</v>
      </c>
      <c r="C3391" s="12">
        <v>3598.96</v>
      </c>
      <c r="D3391" s="11"/>
      <c r="E3391" s="11"/>
      <c r="F3391" s="11"/>
    </row>
    <row r="3392" ht="15.75" customHeight="1">
      <c r="A3392" s="13">
        <v>3078603.0</v>
      </c>
      <c r="B3392" s="13" t="s">
        <v>5835</v>
      </c>
      <c r="C3392" s="12">
        <v>5077.44</v>
      </c>
      <c r="D3392" s="11"/>
      <c r="E3392" s="11"/>
      <c r="F3392" s="11"/>
    </row>
    <row r="3393" ht="15.75" customHeight="1">
      <c r="A3393" s="13">
        <v>3078604.0</v>
      </c>
      <c r="B3393" s="13" t="s">
        <v>5836</v>
      </c>
      <c r="C3393" s="12">
        <v>7069.55</v>
      </c>
      <c r="D3393" s="11"/>
      <c r="E3393" s="11"/>
      <c r="F3393" s="11"/>
    </row>
    <row r="3394" ht="15.75" customHeight="1">
      <c r="A3394" s="13">
        <v>6990500.0</v>
      </c>
      <c r="B3394" s="13" t="s">
        <v>5837</v>
      </c>
      <c r="C3394" s="12">
        <v>2699.98</v>
      </c>
      <c r="D3394" s="11"/>
      <c r="E3394" s="11"/>
      <c r="F3394" s="11"/>
    </row>
    <row r="3395" ht="15.75" customHeight="1">
      <c r="A3395" s="13">
        <v>3077058.0</v>
      </c>
      <c r="B3395" s="13" t="s">
        <v>5838</v>
      </c>
      <c r="C3395" s="12">
        <v>411.6</v>
      </c>
      <c r="D3395" s="11"/>
      <c r="E3395" s="11"/>
      <c r="F3395" s="11"/>
    </row>
    <row r="3396" ht="15.75" customHeight="1">
      <c r="A3396" s="13">
        <v>3077050.0</v>
      </c>
      <c r="B3396" s="13" t="s">
        <v>5839</v>
      </c>
      <c r="C3396" s="12">
        <v>546.0</v>
      </c>
      <c r="D3396" s="11"/>
      <c r="E3396" s="11"/>
      <c r="F3396" s="11"/>
    </row>
    <row r="3397" ht="15.75" customHeight="1">
      <c r="A3397" s="13">
        <v>3079400.0</v>
      </c>
      <c r="B3397" s="13" t="s">
        <v>5840</v>
      </c>
      <c r="C3397" s="12">
        <v>1734.87</v>
      </c>
      <c r="D3397" s="11"/>
      <c r="E3397" s="11"/>
      <c r="F3397" s="11"/>
    </row>
    <row r="3398" ht="15.75" customHeight="1">
      <c r="A3398" s="13">
        <v>3077080.0</v>
      </c>
      <c r="B3398" s="13" t="s">
        <v>5841</v>
      </c>
      <c r="C3398" s="12">
        <v>1487.99</v>
      </c>
      <c r="D3398" s="11"/>
      <c r="E3398" s="11"/>
      <c r="F3398" s="11"/>
    </row>
    <row r="3399" ht="15.75" customHeight="1">
      <c r="A3399" s="13">
        <v>3071900.0</v>
      </c>
      <c r="B3399" s="13" t="s">
        <v>5842</v>
      </c>
      <c r="C3399" s="12">
        <v>7055.95</v>
      </c>
      <c r="D3399" s="11"/>
      <c r="E3399" s="11"/>
      <c r="F3399" s="11"/>
    </row>
    <row r="3400" ht="15.75" customHeight="1">
      <c r="A3400" s="13">
        <v>3071800.0</v>
      </c>
      <c r="B3400" s="13" t="s">
        <v>5843</v>
      </c>
      <c r="C3400" s="12">
        <v>1067.99</v>
      </c>
      <c r="D3400" s="11"/>
      <c r="E3400" s="11"/>
      <c r="F3400" s="11"/>
    </row>
    <row r="3401" ht="15.75" customHeight="1">
      <c r="A3401" s="13">
        <v>3071500.0</v>
      </c>
      <c r="B3401" s="13" t="s">
        <v>5844</v>
      </c>
      <c r="C3401" s="12">
        <v>755.99</v>
      </c>
      <c r="D3401" s="11"/>
      <c r="E3401" s="11"/>
      <c r="F3401" s="11"/>
    </row>
    <row r="3402" ht="15.75" customHeight="1">
      <c r="A3402" s="13">
        <v>3071300.0</v>
      </c>
      <c r="B3402" s="13" t="s">
        <v>5845</v>
      </c>
      <c r="C3402" s="12">
        <v>15191.05</v>
      </c>
      <c r="D3402" s="11"/>
      <c r="E3402" s="11"/>
      <c r="F3402" s="11"/>
    </row>
    <row r="3403" ht="15.75" customHeight="1">
      <c r="A3403" s="13">
        <v>3071415.0</v>
      </c>
      <c r="B3403" s="13" t="s">
        <v>5846</v>
      </c>
      <c r="C3403" s="12">
        <v>2910.26</v>
      </c>
      <c r="D3403" s="11"/>
      <c r="E3403" s="11"/>
      <c r="F3403" s="11"/>
    </row>
    <row r="3404" ht="15.75" customHeight="1">
      <c r="A3404" s="13">
        <v>3071420.0</v>
      </c>
      <c r="B3404" s="13" t="s">
        <v>5847</v>
      </c>
      <c r="C3404" s="12">
        <v>6260.46</v>
      </c>
      <c r="D3404" s="11"/>
      <c r="E3404" s="11"/>
      <c r="F3404" s="11"/>
    </row>
    <row r="3405" ht="15.75" customHeight="1">
      <c r="A3405" s="13">
        <v>3079701.0</v>
      </c>
      <c r="B3405" s="13" t="s">
        <v>5848</v>
      </c>
      <c r="C3405" s="12">
        <v>2339.98</v>
      </c>
      <c r="D3405" s="11"/>
      <c r="E3405" s="11"/>
      <c r="F3405" s="11"/>
    </row>
    <row r="3406" ht="15.75" customHeight="1">
      <c r="A3406" s="13">
        <v>6990526.0</v>
      </c>
      <c r="B3406" s="13" t="s">
        <v>5849</v>
      </c>
      <c r="C3406" s="12">
        <v>713.99</v>
      </c>
      <c r="D3406" s="11"/>
      <c r="E3406" s="11"/>
      <c r="F3406" s="11"/>
    </row>
    <row r="3407" ht="15.75" customHeight="1">
      <c r="A3407" s="13">
        <v>6990529.0</v>
      </c>
      <c r="B3407" s="13" t="s">
        <v>5850</v>
      </c>
      <c r="C3407" s="12">
        <v>713.99</v>
      </c>
      <c r="D3407" s="11"/>
      <c r="E3407" s="11"/>
      <c r="F3407" s="11"/>
    </row>
    <row r="3408" ht="15.75" customHeight="1">
      <c r="A3408" s="13">
        <v>6990525.0</v>
      </c>
      <c r="B3408" s="13" t="s">
        <v>5851</v>
      </c>
      <c r="C3408" s="12">
        <v>713.99</v>
      </c>
      <c r="D3408" s="11"/>
      <c r="E3408" s="11"/>
      <c r="F3408" s="11"/>
    </row>
    <row r="3409" ht="15.75" customHeight="1">
      <c r="A3409" s="13">
        <v>6990523.0</v>
      </c>
      <c r="B3409" s="13" t="s">
        <v>5852</v>
      </c>
      <c r="C3409" s="12">
        <v>713.99</v>
      </c>
      <c r="D3409" s="11"/>
      <c r="E3409" s="11"/>
      <c r="F3409" s="11"/>
    </row>
    <row r="3410" ht="15.75" customHeight="1">
      <c r="A3410" s="13">
        <v>6990510.0</v>
      </c>
      <c r="B3410" s="13" t="s">
        <v>5853</v>
      </c>
      <c r="C3410" s="12">
        <v>713.99</v>
      </c>
      <c r="D3410" s="11"/>
      <c r="E3410" s="11"/>
      <c r="F3410" s="11"/>
    </row>
    <row r="3411" ht="15.75" customHeight="1">
      <c r="A3411" s="13">
        <v>6990567.0</v>
      </c>
      <c r="B3411" s="13" t="s">
        <v>5854</v>
      </c>
      <c r="C3411" s="12">
        <v>713.99</v>
      </c>
      <c r="D3411" s="11"/>
      <c r="E3411" s="11"/>
      <c r="F3411" s="11"/>
    </row>
    <row r="3412" ht="15.75" customHeight="1">
      <c r="A3412" s="13">
        <v>6990562.0</v>
      </c>
      <c r="B3412" s="13" t="s">
        <v>5855</v>
      </c>
      <c r="C3412" s="12">
        <v>713.99</v>
      </c>
      <c r="D3412" s="11"/>
      <c r="E3412" s="11"/>
      <c r="F3412" s="11"/>
    </row>
    <row r="3413" ht="15.75" customHeight="1">
      <c r="A3413" s="13">
        <v>6990563.0</v>
      </c>
      <c r="B3413" s="13" t="s">
        <v>5856</v>
      </c>
      <c r="C3413" s="12">
        <v>713.99</v>
      </c>
      <c r="D3413" s="11"/>
      <c r="E3413" s="11"/>
      <c r="F3413" s="11"/>
    </row>
    <row r="3414" ht="15.75" customHeight="1">
      <c r="A3414" s="13">
        <v>6990536.0</v>
      </c>
      <c r="B3414" s="13" t="s">
        <v>5857</v>
      </c>
      <c r="C3414" s="12">
        <v>713.99</v>
      </c>
      <c r="D3414" s="11"/>
      <c r="E3414" s="11"/>
      <c r="F3414" s="11"/>
    </row>
    <row r="3415" ht="15.75" customHeight="1">
      <c r="A3415" s="13">
        <v>6990575.0</v>
      </c>
      <c r="B3415" s="13" t="s">
        <v>5858</v>
      </c>
      <c r="C3415" s="12">
        <v>713.99</v>
      </c>
      <c r="D3415" s="11"/>
      <c r="E3415" s="11"/>
      <c r="F3415" s="11"/>
    </row>
    <row r="3416" ht="15.75" customHeight="1">
      <c r="A3416" s="13">
        <v>6990576.0</v>
      </c>
      <c r="B3416" s="13" t="s">
        <v>5859</v>
      </c>
      <c r="C3416" s="12">
        <v>713.99</v>
      </c>
      <c r="D3416" s="11"/>
      <c r="E3416" s="11"/>
      <c r="F3416" s="11"/>
    </row>
    <row r="3417" ht="15.75" customHeight="1">
      <c r="A3417" s="13">
        <v>6990577.0</v>
      </c>
      <c r="B3417" s="13" t="s">
        <v>5860</v>
      </c>
      <c r="C3417" s="12">
        <v>713.99</v>
      </c>
      <c r="D3417" s="11"/>
      <c r="E3417" s="11"/>
      <c r="F3417" s="11"/>
    </row>
    <row r="3418" ht="15.75" customHeight="1">
      <c r="A3418" s="13">
        <v>6990565.0</v>
      </c>
      <c r="B3418" s="13" t="s">
        <v>5861</v>
      </c>
      <c r="C3418" s="12">
        <v>713.99</v>
      </c>
      <c r="D3418" s="11"/>
      <c r="E3418" s="11"/>
      <c r="F3418" s="11"/>
    </row>
    <row r="3419" ht="15.75" customHeight="1">
      <c r="A3419" s="13">
        <v>6990583.0</v>
      </c>
      <c r="B3419" s="13" t="s">
        <v>5862</v>
      </c>
      <c r="C3419" s="12">
        <v>713.99</v>
      </c>
      <c r="D3419" s="11"/>
      <c r="E3419" s="11"/>
      <c r="F3419" s="11"/>
    </row>
    <row r="3420" ht="15.75" customHeight="1">
      <c r="A3420" s="13">
        <v>6990584.0</v>
      </c>
      <c r="B3420" s="13" t="s">
        <v>5863</v>
      </c>
      <c r="C3420" s="12">
        <v>713.99</v>
      </c>
      <c r="D3420" s="11"/>
      <c r="E3420" s="11"/>
      <c r="F3420" s="11"/>
    </row>
    <row r="3421" ht="15.75" customHeight="1">
      <c r="A3421" s="13">
        <v>3621810.0</v>
      </c>
      <c r="B3421" s="13" t="s">
        <v>5864</v>
      </c>
      <c r="C3421" s="12">
        <v>1509.27</v>
      </c>
      <c r="D3421" s="11"/>
      <c r="E3421" s="11"/>
      <c r="F3421" s="11"/>
    </row>
    <row r="3422" ht="15.75" customHeight="1">
      <c r="A3422" s="13">
        <v>3595200.0</v>
      </c>
      <c r="B3422" s="13" t="s">
        <v>5865</v>
      </c>
      <c r="C3422" s="12">
        <v>5090.36</v>
      </c>
      <c r="D3422" s="11"/>
      <c r="E3422" s="11"/>
      <c r="F3422" s="11"/>
    </row>
    <row r="3423" ht="15.75" customHeight="1">
      <c r="A3423" s="13">
        <v>3595220.0</v>
      </c>
      <c r="B3423" s="13" t="s">
        <v>5866</v>
      </c>
      <c r="C3423" s="12">
        <v>5464.76</v>
      </c>
      <c r="D3423" s="11"/>
      <c r="E3423" s="11"/>
      <c r="F3423" s="11"/>
    </row>
    <row r="3424" ht="15.75" customHeight="1">
      <c r="A3424" s="13">
        <v>3595210.0</v>
      </c>
      <c r="B3424" s="13" t="s">
        <v>5867</v>
      </c>
      <c r="C3424" s="12">
        <v>15091.09</v>
      </c>
      <c r="D3424" s="11"/>
      <c r="E3424" s="11"/>
      <c r="F3424" s="11"/>
    </row>
    <row r="3425" ht="15.75" customHeight="1">
      <c r="A3425" s="13">
        <v>3595212.0</v>
      </c>
      <c r="B3425" s="13" t="s">
        <v>5868</v>
      </c>
      <c r="C3425" s="12">
        <v>18208.66</v>
      </c>
      <c r="D3425" s="11"/>
      <c r="E3425" s="11"/>
      <c r="F3425" s="11"/>
    </row>
    <row r="3426" ht="15.75" customHeight="1">
      <c r="A3426" s="13">
        <v>3595202.0</v>
      </c>
      <c r="B3426" s="13" t="s">
        <v>5869</v>
      </c>
      <c r="C3426" s="12">
        <v>5954.35</v>
      </c>
      <c r="D3426" s="11"/>
      <c r="E3426" s="11"/>
      <c r="F3426" s="11"/>
    </row>
    <row r="3427" ht="15.75" customHeight="1">
      <c r="A3427" s="13">
        <v>3595204.0</v>
      </c>
      <c r="B3427" s="13" t="s">
        <v>5870</v>
      </c>
      <c r="C3427" s="12">
        <v>8006.34</v>
      </c>
      <c r="D3427" s="11"/>
      <c r="E3427" s="11"/>
      <c r="F3427" s="11"/>
    </row>
    <row r="3428" ht="15.75" customHeight="1">
      <c r="A3428" s="13">
        <v>3595206.0</v>
      </c>
      <c r="B3428" s="13" t="s">
        <v>5871</v>
      </c>
      <c r="C3428" s="12">
        <v>9331.13</v>
      </c>
      <c r="D3428" s="11"/>
      <c r="E3428" s="11"/>
      <c r="F3428" s="11"/>
    </row>
    <row r="3429" ht="15.75" customHeight="1">
      <c r="A3429" s="13">
        <v>3595208.0</v>
      </c>
      <c r="B3429" s="13" t="s">
        <v>5872</v>
      </c>
      <c r="C3429" s="12">
        <v>12607.1</v>
      </c>
      <c r="D3429" s="11"/>
      <c r="E3429" s="11"/>
      <c r="F3429" s="11"/>
    </row>
    <row r="3430" ht="15.75" customHeight="1">
      <c r="A3430" s="13">
        <v>3595000.0</v>
      </c>
      <c r="B3430" s="13" t="s">
        <v>5873</v>
      </c>
      <c r="C3430" s="12">
        <v>3808.77</v>
      </c>
      <c r="D3430" s="11"/>
      <c r="E3430" s="11"/>
      <c r="F3430" s="11"/>
    </row>
    <row r="3431" ht="15.75" customHeight="1">
      <c r="A3431" s="13">
        <v>3595001.0</v>
      </c>
      <c r="B3431" s="13" t="s">
        <v>5874</v>
      </c>
      <c r="C3431" s="12">
        <v>4017.57</v>
      </c>
      <c r="D3431" s="11"/>
      <c r="E3431" s="11"/>
      <c r="F3431" s="11"/>
    </row>
    <row r="3432" ht="15.75" customHeight="1">
      <c r="A3432" s="13">
        <v>3595010.0</v>
      </c>
      <c r="B3432" s="13" t="s">
        <v>5875</v>
      </c>
      <c r="C3432" s="12">
        <v>7531.14</v>
      </c>
      <c r="D3432" s="11"/>
      <c r="E3432" s="11"/>
      <c r="F3432" s="11"/>
    </row>
    <row r="3433" ht="15.75" customHeight="1">
      <c r="A3433" s="13">
        <v>3595012.0</v>
      </c>
      <c r="B3433" s="13" t="s">
        <v>5876</v>
      </c>
      <c r="C3433" s="12">
        <v>8683.13</v>
      </c>
      <c r="D3433" s="11"/>
      <c r="E3433" s="11"/>
      <c r="F3433" s="11"/>
    </row>
    <row r="3434" ht="15.75" customHeight="1">
      <c r="A3434" s="13">
        <v>3595014.0</v>
      </c>
      <c r="B3434" s="13" t="s">
        <v>5877</v>
      </c>
      <c r="C3434" s="12">
        <v>9323.93</v>
      </c>
      <c r="D3434" s="11"/>
      <c r="E3434" s="11"/>
      <c r="F3434" s="11"/>
    </row>
    <row r="3435" ht="15.75" customHeight="1">
      <c r="A3435" s="13">
        <v>3595002.0</v>
      </c>
      <c r="B3435" s="13" t="s">
        <v>5878</v>
      </c>
      <c r="C3435" s="12">
        <v>4204.77</v>
      </c>
      <c r="D3435" s="11"/>
      <c r="E3435" s="11"/>
      <c r="F3435" s="11"/>
    </row>
    <row r="3436" ht="15.75" customHeight="1">
      <c r="A3436" s="13">
        <v>3595003.0</v>
      </c>
      <c r="B3436" s="13" t="s">
        <v>5879</v>
      </c>
      <c r="C3436" s="12">
        <v>4384.77</v>
      </c>
      <c r="D3436" s="11"/>
      <c r="E3436" s="11"/>
      <c r="F3436" s="11"/>
    </row>
    <row r="3437" ht="15.75" customHeight="1">
      <c r="A3437" s="13">
        <v>3595004.0</v>
      </c>
      <c r="B3437" s="13" t="s">
        <v>5880</v>
      </c>
      <c r="C3437" s="12">
        <v>4701.56</v>
      </c>
      <c r="D3437" s="11"/>
      <c r="E3437" s="11"/>
      <c r="F3437" s="11"/>
    </row>
    <row r="3438" ht="15.75" customHeight="1">
      <c r="A3438" s="13">
        <v>3595005.0</v>
      </c>
      <c r="B3438" s="13" t="s">
        <v>5881</v>
      </c>
      <c r="C3438" s="12">
        <v>5464.76</v>
      </c>
      <c r="D3438" s="11"/>
      <c r="E3438" s="11"/>
      <c r="F3438" s="11"/>
    </row>
    <row r="3439" ht="15.75" customHeight="1">
      <c r="A3439" s="13">
        <v>3595006.0</v>
      </c>
      <c r="B3439" s="13" t="s">
        <v>5882</v>
      </c>
      <c r="C3439" s="12">
        <v>6062.35</v>
      </c>
      <c r="D3439" s="11"/>
      <c r="E3439" s="11"/>
      <c r="F3439" s="11"/>
    </row>
    <row r="3440" ht="15.75" customHeight="1">
      <c r="A3440" s="13">
        <v>3595008.0</v>
      </c>
      <c r="B3440" s="13" t="s">
        <v>5883</v>
      </c>
      <c r="C3440" s="12">
        <v>6623.95</v>
      </c>
      <c r="D3440" s="11"/>
      <c r="E3440" s="11"/>
      <c r="F3440" s="11"/>
    </row>
    <row r="3441" ht="15.75" customHeight="1">
      <c r="A3441" s="13">
        <v>3595400.0</v>
      </c>
      <c r="B3441" s="13" t="s">
        <v>5884</v>
      </c>
      <c r="C3441" s="12">
        <v>4600.77</v>
      </c>
      <c r="D3441" s="11"/>
      <c r="E3441" s="11"/>
      <c r="F3441" s="11"/>
    </row>
    <row r="3442" ht="15.75" customHeight="1">
      <c r="A3442" s="13">
        <v>3595054.0</v>
      </c>
      <c r="B3442" s="13" t="s">
        <v>5885</v>
      </c>
      <c r="C3442" s="12">
        <v>12376.71</v>
      </c>
      <c r="D3442" s="11"/>
      <c r="E3442" s="11"/>
      <c r="F3442" s="11"/>
    </row>
    <row r="3443" ht="15.75" customHeight="1">
      <c r="A3443" s="13">
        <v>3595412.0</v>
      </c>
      <c r="B3443" s="13" t="s">
        <v>5886</v>
      </c>
      <c r="C3443" s="12">
        <v>14831.89</v>
      </c>
      <c r="D3443" s="11"/>
      <c r="E3443" s="11"/>
      <c r="F3443" s="11"/>
    </row>
    <row r="3444" ht="15.75" customHeight="1">
      <c r="A3444" s="13">
        <v>3595402.0</v>
      </c>
      <c r="B3444" s="13" t="s">
        <v>5887</v>
      </c>
      <c r="C3444" s="12">
        <v>4924.76</v>
      </c>
      <c r="D3444" s="11"/>
      <c r="E3444" s="11"/>
      <c r="F3444" s="11"/>
    </row>
    <row r="3445" ht="15.75" customHeight="1">
      <c r="A3445" s="13">
        <v>3595404.0</v>
      </c>
      <c r="B3445" s="13" t="s">
        <v>5888</v>
      </c>
      <c r="C3445" s="12">
        <v>6595.15</v>
      </c>
      <c r="D3445" s="11"/>
      <c r="E3445" s="11"/>
      <c r="F3445" s="11"/>
    </row>
    <row r="3446" ht="15.75" customHeight="1">
      <c r="A3446" s="13">
        <v>3595406.0</v>
      </c>
      <c r="B3446" s="13" t="s">
        <v>5889</v>
      </c>
      <c r="C3446" s="12">
        <v>8452.74</v>
      </c>
      <c r="D3446" s="11"/>
      <c r="E3446" s="11"/>
      <c r="F3446" s="11"/>
    </row>
    <row r="3447" ht="15.75" customHeight="1">
      <c r="A3447" s="13">
        <v>3595408.0</v>
      </c>
      <c r="B3447" s="13" t="s">
        <v>5890</v>
      </c>
      <c r="C3447" s="12">
        <v>10879.12</v>
      </c>
      <c r="D3447" s="11"/>
      <c r="E3447" s="11"/>
      <c r="F3447" s="11"/>
    </row>
    <row r="3448" ht="15.75" customHeight="1">
      <c r="A3448" s="13">
        <v>3591418.0</v>
      </c>
      <c r="B3448" s="13" t="s">
        <v>5891</v>
      </c>
      <c r="C3448" s="12">
        <v>636.41</v>
      </c>
      <c r="D3448" s="11"/>
      <c r="E3448" s="11"/>
      <c r="F3448" s="11"/>
    </row>
    <row r="3449" ht="15.75" customHeight="1">
      <c r="A3449" s="13">
        <v>3591500.0</v>
      </c>
      <c r="B3449" s="13" t="s">
        <v>5892</v>
      </c>
      <c r="C3449" s="12">
        <v>204.78</v>
      </c>
      <c r="D3449" s="11"/>
      <c r="E3449" s="11"/>
      <c r="F3449" s="11"/>
    </row>
    <row r="3450" ht="15.75" customHeight="1">
      <c r="A3450" s="13">
        <v>3591501.0</v>
      </c>
      <c r="B3450" s="13" t="s">
        <v>5893</v>
      </c>
      <c r="C3450" s="12">
        <v>208.88</v>
      </c>
      <c r="D3450" s="11"/>
      <c r="E3450" s="11"/>
      <c r="F3450" s="11"/>
    </row>
    <row r="3451" ht="15.75" customHeight="1">
      <c r="A3451" s="13">
        <v>3591510.0</v>
      </c>
      <c r="B3451" s="13" t="s">
        <v>5894</v>
      </c>
      <c r="C3451" s="12">
        <v>410.59</v>
      </c>
      <c r="D3451" s="11"/>
      <c r="E3451" s="11"/>
      <c r="F3451" s="11"/>
    </row>
    <row r="3452" ht="15.75" customHeight="1">
      <c r="A3452" s="13">
        <v>3591511.0</v>
      </c>
      <c r="B3452" s="13" t="s">
        <v>5895</v>
      </c>
      <c r="C3452" s="12">
        <v>452.12</v>
      </c>
      <c r="D3452" s="11"/>
      <c r="E3452" s="11"/>
      <c r="F3452" s="11"/>
    </row>
    <row r="3453" ht="15.75" customHeight="1">
      <c r="A3453" s="13">
        <v>3591512.0</v>
      </c>
      <c r="B3453" s="13" t="s">
        <v>5896</v>
      </c>
      <c r="C3453" s="12">
        <v>502.91</v>
      </c>
      <c r="D3453" s="11"/>
      <c r="E3453" s="11"/>
      <c r="F3453" s="11"/>
    </row>
    <row r="3454" ht="15.75" customHeight="1">
      <c r="A3454" s="13">
        <v>3591502.0</v>
      </c>
      <c r="B3454" s="13" t="s">
        <v>5897</v>
      </c>
      <c r="C3454" s="12">
        <v>219.55</v>
      </c>
      <c r="D3454" s="11"/>
      <c r="E3454" s="11"/>
      <c r="F3454" s="11"/>
    </row>
    <row r="3455" ht="15.75" customHeight="1">
      <c r="A3455" s="13">
        <v>3591503.0</v>
      </c>
      <c r="B3455" s="13" t="s">
        <v>5898</v>
      </c>
      <c r="C3455" s="12">
        <v>231.21</v>
      </c>
      <c r="D3455" s="11"/>
      <c r="E3455" s="11"/>
      <c r="F3455" s="11"/>
    </row>
    <row r="3456" ht="15.75" customHeight="1">
      <c r="A3456" s="13">
        <v>3591504.0</v>
      </c>
      <c r="B3456" s="13" t="s">
        <v>5899</v>
      </c>
      <c r="C3456" s="12">
        <v>246.97</v>
      </c>
      <c r="D3456" s="11"/>
      <c r="E3456" s="11"/>
      <c r="F3456" s="11"/>
    </row>
    <row r="3457" ht="15.75" customHeight="1">
      <c r="A3457" s="13">
        <v>3591505.0</v>
      </c>
      <c r="B3457" s="13" t="s">
        <v>5900</v>
      </c>
      <c r="C3457" s="12">
        <v>256.57</v>
      </c>
      <c r="D3457" s="11"/>
      <c r="E3457" s="11"/>
      <c r="F3457" s="11"/>
    </row>
    <row r="3458" ht="15.75" customHeight="1">
      <c r="A3458" s="13">
        <v>3591506.0</v>
      </c>
      <c r="B3458" s="13" t="s">
        <v>5901</v>
      </c>
      <c r="C3458" s="12">
        <v>285.06</v>
      </c>
      <c r="D3458" s="11"/>
      <c r="E3458" s="11"/>
      <c r="F3458" s="11"/>
    </row>
    <row r="3459" ht="15.75" customHeight="1">
      <c r="A3459" s="13">
        <v>3591507.0</v>
      </c>
      <c r="B3459" s="13" t="s">
        <v>5902</v>
      </c>
      <c r="C3459" s="12">
        <v>315.01</v>
      </c>
      <c r="D3459" s="11"/>
      <c r="E3459" s="11"/>
      <c r="F3459" s="11"/>
    </row>
    <row r="3460" ht="15.75" customHeight="1">
      <c r="A3460" s="13">
        <v>3591508.0</v>
      </c>
      <c r="B3460" s="13" t="s">
        <v>5903</v>
      </c>
      <c r="C3460" s="12">
        <v>340.55</v>
      </c>
      <c r="D3460" s="11"/>
      <c r="E3460" s="11"/>
      <c r="F3460" s="11"/>
    </row>
    <row r="3461" ht="15.75" customHeight="1">
      <c r="A3461" s="13">
        <v>3591509.0</v>
      </c>
      <c r="B3461" s="13" t="s">
        <v>5904</v>
      </c>
      <c r="C3461" s="12">
        <v>381.35</v>
      </c>
      <c r="D3461" s="11"/>
      <c r="E3461" s="11"/>
      <c r="F3461" s="11"/>
    </row>
    <row r="3462" ht="15.75" customHeight="1">
      <c r="A3462" s="13">
        <v>3591000.0</v>
      </c>
      <c r="B3462" s="13" t="s">
        <v>5905</v>
      </c>
      <c r="C3462" s="12">
        <v>949.87</v>
      </c>
      <c r="D3462" s="11"/>
      <c r="E3462" s="11"/>
      <c r="F3462" s="11"/>
    </row>
    <row r="3463" ht="15.75" customHeight="1">
      <c r="A3463" s="13">
        <v>3591110.0</v>
      </c>
      <c r="B3463" s="13" t="s">
        <v>5906</v>
      </c>
      <c r="C3463" s="12">
        <v>410.59</v>
      </c>
      <c r="D3463" s="11"/>
      <c r="E3463" s="11"/>
      <c r="F3463" s="11"/>
    </row>
    <row r="3464" ht="15.75" customHeight="1">
      <c r="A3464" s="13">
        <v>3591111.0</v>
      </c>
      <c r="B3464" s="13" t="s">
        <v>5907</v>
      </c>
      <c r="C3464" s="12">
        <v>452.12</v>
      </c>
      <c r="D3464" s="11"/>
      <c r="E3464" s="11"/>
      <c r="F3464" s="11"/>
    </row>
    <row r="3465" ht="15.75" customHeight="1">
      <c r="A3465" s="13">
        <v>3591112.0</v>
      </c>
      <c r="B3465" s="13" t="s">
        <v>5908</v>
      </c>
      <c r="C3465" s="12">
        <v>502.91</v>
      </c>
      <c r="D3465" s="11"/>
      <c r="E3465" s="11"/>
      <c r="F3465" s="11"/>
    </row>
    <row r="3466" ht="15.75" customHeight="1">
      <c r="A3466" s="13">
        <v>3591102.0</v>
      </c>
      <c r="B3466" s="13" t="s">
        <v>5909</v>
      </c>
      <c r="C3466" s="12">
        <v>219.55</v>
      </c>
      <c r="D3466" s="11"/>
      <c r="E3466" s="11"/>
      <c r="F3466" s="11"/>
    </row>
    <row r="3467" ht="15.75" customHeight="1">
      <c r="A3467" s="13">
        <v>3591103.0</v>
      </c>
      <c r="B3467" s="13" t="s">
        <v>5910</v>
      </c>
      <c r="C3467" s="12">
        <v>231.21</v>
      </c>
      <c r="D3467" s="11"/>
      <c r="E3467" s="11"/>
      <c r="F3467" s="11"/>
    </row>
    <row r="3468" ht="15.75" customHeight="1">
      <c r="A3468" s="13">
        <v>3591104.0</v>
      </c>
      <c r="B3468" s="13" t="s">
        <v>5911</v>
      </c>
      <c r="C3468" s="12">
        <v>246.97</v>
      </c>
      <c r="D3468" s="11"/>
      <c r="E3468" s="11"/>
      <c r="F3468" s="11"/>
    </row>
    <row r="3469" ht="15.75" customHeight="1">
      <c r="A3469" s="13">
        <v>3591105.0</v>
      </c>
      <c r="B3469" s="13" t="s">
        <v>5912</v>
      </c>
      <c r="C3469" s="12">
        <v>256.57</v>
      </c>
      <c r="D3469" s="11"/>
      <c r="E3469" s="11"/>
      <c r="F3469" s="11"/>
    </row>
    <row r="3470" ht="15.75" customHeight="1">
      <c r="A3470" s="13">
        <v>3591106.0</v>
      </c>
      <c r="B3470" s="13" t="s">
        <v>5913</v>
      </c>
      <c r="C3470" s="12">
        <v>285.06</v>
      </c>
      <c r="D3470" s="11"/>
      <c r="E3470" s="11"/>
      <c r="F3470" s="11"/>
    </row>
    <row r="3471" ht="15.75" customHeight="1">
      <c r="A3471" s="13">
        <v>3591107.0</v>
      </c>
      <c r="B3471" s="13" t="s">
        <v>5914</v>
      </c>
      <c r="C3471" s="12">
        <v>315.01</v>
      </c>
      <c r="D3471" s="11"/>
      <c r="E3471" s="11"/>
      <c r="F3471" s="11"/>
    </row>
    <row r="3472" ht="15.75" customHeight="1">
      <c r="A3472" s="13">
        <v>3591108.0</v>
      </c>
      <c r="B3472" s="13" t="s">
        <v>5915</v>
      </c>
      <c r="C3472" s="12">
        <v>340.55</v>
      </c>
      <c r="D3472" s="11"/>
      <c r="E3472" s="11"/>
      <c r="F3472" s="11"/>
    </row>
    <row r="3473" ht="15.75" customHeight="1">
      <c r="A3473" s="13">
        <v>3591109.0</v>
      </c>
      <c r="B3473" s="13" t="s">
        <v>5916</v>
      </c>
      <c r="C3473" s="12">
        <v>381.35</v>
      </c>
      <c r="D3473" s="11"/>
      <c r="E3473" s="11"/>
      <c r="F3473" s="11"/>
    </row>
    <row r="3474" ht="15.75" customHeight="1">
      <c r="A3474" s="13">
        <v>3591100.0</v>
      </c>
      <c r="B3474" s="13" t="s">
        <v>5917</v>
      </c>
      <c r="C3474" s="12">
        <v>204.78</v>
      </c>
      <c r="D3474" s="11"/>
      <c r="E3474" s="11"/>
      <c r="F3474" s="11"/>
    </row>
    <row r="3475" ht="15.75" customHeight="1">
      <c r="A3475" s="13">
        <v>3591101.0</v>
      </c>
      <c r="B3475" s="13" t="s">
        <v>5918</v>
      </c>
      <c r="C3475" s="12">
        <v>208.88</v>
      </c>
      <c r="D3475" s="11"/>
      <c r="E3475" s="11"/>
      <c r="F3475" s="11"/>
    </row>
    <row r="3476" ht="15.75" customHeight="1">
      <c r="A3476" s="13">
        <v>3591408.0</v>
      </c>
      <c r="B3476" s="13" t="s">
        <v>5919</v>
      </c>
      <c r="C3476" s="12">
        <v>38.26</v>
      </c>
      <c r="D3476" s="11"/>
      <c r="E3476" s="11"/>
      <c r="F3476" s="11"/>
    </row>
    <row r="3477" ht="15.75" customHeight="1">
      <c r="A3477" s="13">
        <v>3594011.0</v>
      </c>
      <c r="B3477" s="13" t="s">
        <v>5920</v>
      </c>
      <c r="C3477" s="12">
        <v>133.45</v>
      </c>
      <c r="D3477" s="11"/>
      <c r="E3477" s="11"/>
      <c r="F3477" s="11"/>
    </row>
    <row r="3478" ht="15.75" customHeight="1">
      <c r="A3478" s="13">
        <v>3594005.0</v>
      </c>
      <c r="B3478" s="13" t="s">
        <v>5921</v>
      </c>
      <c r="C3478" s="12">
        <v>66.73</v>
      </c>
      <c r="D3478" s="11"/>
      <c r="E3478" s="11"/>
      <c r="F3478" s="11"/>
    </row>
    <row r="3479" ht="15.75" customHeight="1">
      <c r="A3479" s="13">
        <v>3594009.0</v>
      </c>
      <c r="B3479" s="13" t="s">
        <v>5922</v>
      </c>
      <c r="C3479" s="12">
        <v>111.22</v>
      </c>
      <c r="D3479" s="11"/>
      <c r="E3479" s="11"/>
      <c r="F3479" s="11"/>
    </row>
    <row r="3480" ht="15.75" customHeight="1">
      <c r="A3480" s="13">
        <v>3594004.0</v>
      </c>
      <c r="B3480" s="13" t="s">
        <v>5923</v>
      </c>
      <c r="C3480" s="12">
        <v>360.88</v>
      </c>
      <c r="D3480" s="11"/>
      <c r="E3480" s="11"/>
      <c r="F3480" s="11"/>
    </row>
    <row r="3481" ht="15.75" customHeight="1">
      <c r="A3481" s="13">
        <v>4991600.0</v>
      </c>
      <c r="B3481" s="13" t="s">
        <v>5924</v>
      </c>
      <c r="C3481" s="12">
        <v>631.76</v>
      </c>
      <c r="D3481" s="11"/>
      <c r="E3481" s="11"/>
      <c r="F3481" s="11"/>
    </row>
    <row r="3482" ht="15.75" customHeight="1">
      <c r="A3482" s="13">
        <v>3076343.0</v>
      </c>
      <c r="B3482" s="13" t="s">
        <v>5925</v>
      </c>
      <c r="C3482" s="12">
        <v>833.99</v>
      </c>
      <c r="D3482" s="11"/>
      <c r="E3482" s="11"/>
      <c r="F3482" s="11"/>
    </row>
    <row r="3483" ht="15.75" customHeight="1">
      <c r="A3483" s="13">
        <v>3076342.0</v>
      </c>
      <c r="B3483" s="13" t="s">
        <v>5926</v>
      </c>
      <c r="C3483" s="12">
        <v>833.99</v>
      </c>
      <c r="D3483" s="11"/>
      <c r="E3483" s="11"/>
      <c r="F3483" s="11"/>
    </row>
    <row r="3484" ht="15.75" customHeight="1">
      <c r="A3484" s="13">
        <v>3076340.0</v>
      </c>
      <c r="B3484" s="13" t="s">
        <v>5927</v>
      </c>
      <c r="C3484" s="12">
        <v>833.99</v>
      </c>
      <c r="D3484" s="11"/>
      <c r="E3484" s="11"/>
      <c r="F3484" s="11"/>
    </row>
    <row r="3485" ht="15.75" customHeight="1">
      <c r="A3485" s="13">
        <v>3076461.0</v>
      </c>
      <c r="B3485" s="13" t="s">
        <v>5928</v>
      </c>
      <c r="C3485" s="12">
        <v>833.99</v>
      </c>
      <c r="D3485" s="11"/>
      <c r="E3485" s="11"/>
      <c r="F3485" s="11"/>
    </row>
    <row r="3486" ht="15.75" customHeight="1">
      <c r="A3486" s="13">
        <v>3076341.0</v>
      </c>
      <c r="B3486" s="13" t="s">
        <v>5929</v>
      </c>
      <c r="C3486" s="12">
        <v>833.99</v>
      </c>
      <c r="D3486" s="11"/>
      <c r="E3486" s="11"/>
      <c r="F3486" s="11"/>
    </row>
    <row r="3487" ht="15.75" customHeight="1">
      <c r="A3487" s="13">
        <v>3076305.0</v>
      </c>
      <c r="B3487" s="13" t="s">
        <v>5930</v>
      </c>
      <c r="C3487" s="12">
        <v>833.99</v>
      </c>
      <c r="D3487" s="11"/>
      <c r="E3487" s="11"/>
      <c r="F3487" s="11"/>
    </row>
    <row r="3488" ht="15.75" customHeight="1">
      <c r="A3488" s="13">
        <v>3076356.0</v>
      </c>
      <c r="B3488" s="13" t="s">
        <v>5931</v>
      </c>
      <c r="C3488" s="12">
        <v>833.99</v>
      </c>
      <c r="D3488" s="11"/>
      <c r="E3488" s="11"/>
      <c r="F3488" s="11"/>
    </row>
    <row r="3489" ht="15.75" customHeight="1">
      <c r="A3489" s="13">
        <v>3076347.0</v>
      </c>
      <c r="B3489" s="13" t="s">
        <v>5932</v>
      </c>
      <c r="C3489" s="12">
        <v>833.99</v>
      </c>
      <c r="D3489" s="11"/>
      <c r="E3489" s="11"/>
      <c r="F3489" s="11"/>
    </row>
    <row r="3490" ht="15.75" customHeight="1">
      <c r="A3490" s="13">
        <v>3076358.0</v>
      </c>
      <c r="B3490" s="13" t="s">
        <v>5933</v>
      </c>
      <c r="C3490" s="12">
        <v>833.99</v>
      </c>
      <c r="D3490" s="11"/>
      <c r="E3490" s="11"/>
      <c r="F3490" s="11"/>
    </row>
    <row r="3491" ht="15.75" customHeight="1">
      <c r="A3491" s="13">
        <v>3076321.0</v>
      </c>
      <c r="B3491" s="13" t="s">
        <v>5934</v>
      </c>
      <c r="C3491" s="12">
        <v>833.99</v>
      </c>
      <c r="D3491" s="11"/>
      <c r="E3491" s="11"/>
      <c r="F3491" s="11"/>
    </row>
    <row r="3492" ht="15.75" customHeight="1">
      <c r="A3492" s="13">
        <v>3076364.0</v>
      </c>
      <c r="B3492" s="13" t="s">
        <v>5935</v>
      </c>
      <c r="C3492" s="12">
        <v>833.99</v>
      </c>
      <c r="D3492" s="11"/>
      <c r="E3492" s="11"/>
      <c r="F3492" s="11"/>
    </row>
    <row r="3493" ht="15.75" customHeight="1">
      <c r="A3493" s="13">
        <v>3076393.0</v>
      </c>
      <c r="B3493" s="13" t="s">
        <v>5936</v>
      </c>
      <c r="C3493" s="12">
        <v>833.99</v>
      </c>
      <c r="D3493" s="11"/>
      <c r="E3493" s="11"/>
      <c r="F3493" s="11"/>
    </row>
    <row r="3494" ht="15.75" customHeight="1">
      <c r="A3494" s="13">
        <v>3076367.0</v>
      </c>
      <c r="B3494" s="13" t="s">
        <v>5937</v>
      </c>
      <c r="C3494" s="12">
        <v>833.99</v>
      </c>
      <c r="D3494" s="11"/>
      <c r="E3494" s="11"/>
      <c r="F3494" s="11"/>
    </row>
    <row r="3495" ht="15.75" customHeight="1">
      <c r="A3495" s="13">
        <v>3076454.0</v>
      </c>
      <c r="B3495" s="13" t="s">
        <v>5938</v>
      </c>
      <c r="C3495" s="12">
        <v>833.99</v>
      </c>
      <c r="D3495" s="11"/>
      <c r="E3495" s="11"/>
      <c r="F3495" s="11"/>
    </row>
    <row r="3496" ht="15.75" customHeight="1">
      <c r="A3496" s="13">
        <v>3076355.0</v>
      </c>
      <c r="B3496" s="13" t="s">
        <v>5939</v>
      </c>
      <c r="C3496" s="12">
        <v>833.99</v>
      </c>
      <c r="D3496" s="11"/>
      <c r="E3496" s="11"/>
      <c r="F3496" s="11"/>
    </row>
    <row r="3497" ht="15.75" customHeight="1">
      <c r="A3497" s="13">
        <v>3076426.0</v>
      </c>
      <c r="B3497" s="13" t="s">
        <v>5940</v>
      </c>
      <c r="C3497" s="12">
        <v>833.99</v>
      </c>
      <c r="D3497" s="11"/>
      <c r="E3497" s="11"/>
      <c r="F3497" s="11"/>
    </row>
    <row r="3498" ht="15.75" customHeight="1">
      <c r="A3498" s="13">
        <v>3076357.0</v>
      </c>
      <c r="B3498" s="13" t="s">
        <v>5941</v>
      </c>
      <c r="C3498" s="12">
        <v>833.99</v>
      </c>
      <c r="D3498" s="11"/>
      <c r="E3498" s="11"/>
      <c r="F3498" s="11"/>
    </row>
    <row r="3499" ht="15.75" customHeight="1">
      <c r="A3499" s="13">
        <v>3076466.0</v>
      </c>
      <c r="B3499" s="13" t="s">
        <v>5942</v>
      </c>
      <c r="C3499" s="12">
        <v>833.99</v>
      </c>
      <c r="D3499" s="11"/>
      <c r="E3499" s="11"/>
      <c r="F3499" s="11"/>
    </row>
    <row r="3500" ht="15.75" customHeight="1">
      <c r="A3500" s="13">
        <v>3076368.0</v>
      </c>
      <c r="B3500" s="13" t="s">
        <v>5943</v>
      </c>
      <c r="C3500" s="12">
        <v>833.99</v>
      </c>
      <c r="D3500" s="11"/>
      <c r="E3500" s="11"/>
      <c r="F3500" s="11"/>
    </row>
    <row r="3501" ht="15.75" customHeight="1">
      <c r="A3501" s="13">
        <v>3076353.0</v>
      </c>
      <c r="B3501" s="13" t="s">
        <v>5944</v>
      </c>
      <c r="C3501" s="12">
        <v>833.99</v>
      </c>
      <c r="D3501" s="11"/>
      <c r="E3501" s="11"/>
      <c r="F3501" s="11"/>
    </row>
    <row r="3502" ht="15.75" customHeight="1">
      <c r="A3502" s="13">
        <v>3076360.0</v>
      </c>
      <c r="B3502" s="13" t="s">
        <v>5945</v>
      </c>
      <c r="C3502" s="12">
        <v>833.99</v>
      </c>
      <c r="D3502" s="11"/>
      <c r="E3502" s="11"/>
      <c r="F3502" s="11"/>
    </row>
    <row r="3503" ht="15.75" customHeight="1">
      <c r="A3503" s="13">
        <v>3076375.0</v>
      </c>
      <c r="B3503" s="13" t="s">
        <v>5946</v>
      </c>
      <c r="C3503" s="12">
        <v>833.99</v>
      </c>
      <c r="D3503" s="11"/>
      <c r="E3503" s="11"/>
      <c r="F3503" s="11"/>
    </row>
    <row r="3504" ht="15.75" customHeight="1">
      <c r="A3504" s="13">
        <v>3076363.0</v>
      </c>
      <c r="B3504" s="13" t="s">
        <v>5947</v>
      </c>
      <c r="C3504" s="12">
        <v>833.99</v>
      </c>
      <c r="D3504" s="11"/>
      <c r="E3504" s="11"/>
      <c r="F3504" s="11"/>
    </row>
    <row r="3505" ht="15.75" customHeight="1">
      <c r="A3505" s="13">
        <v>3076314.0</v>
      </c>
      <c r="B3505" s="13" t="s">
        <v>5948</v>
      </c>
      <c r="C3505" s="12">
        <v>833.99</v>
      </c>
      <c r="D3505" s="11"/>
      <c r="E3505" s="11"/>
      <c r="F3505" s="11"/>
    </row>
    <row r="3506" ht="15.75" customHeight="1">
      <c r="A3506" s="13">
        <v>3076308.0</v>
      </c>
      <c r="B3506" s="13" t="s">
        <v>5949</v>
      </c>
      <c r="C3506" s="12">
        <v>833.99</v>
      </c>
      <c r="D3506" s="11"/>
      <c r="E3506" s="11"/>
      <c r="F3506" s="11"/>
    </row>
    <row r="3507" ht="15.75" customHeight="1">
      <c r="A3507" s="13">
        <v>3076301.0</v>
      </c>
      <c r="B3507" s="13" t="s">
        <v>5950</v>
      </c>
      <c r="C3507" s="12">
        <v>792.29</v>
      </c>
      <c r="D3507" s="11"/>
      <c r="E3507" s="11"/>
      <c r="F3507" s="11"/>
    </row>
    <row r="3508" ht="15.75" customHeight="1">
      <c r="A3508" s="13">
        <v>3076311.0</v>
      </c>
      <c r="B3508" s="13" t="s">
        <v>5951</v>
      </c>
      <c r="C3508" s="12">
        <v>833.99</v>
      </c>
      <c r="D3508" s="11"/>
      <c r="E3508" s="11"/>
      <c r="F3508" s="11"/>
    </row>
    <row r="3509" ht="15.75" customHeight="1">
      <c r="A3509" s="13">
        <v>3076366.0</v>
      </c>
      <c r="B3509" s="13" t="s">
        <v>5952</v>
      </c>
      <c r="C3509" s="12">
        <v>833.99</v>
      </c>
      <c r="D3509" s="11"/>
      <c r="E3509" s="11"/>
      <c r="F3509" s="11"/>
    </row>
    <row r="3510" ht="15.75" customHeight="1">
      <c r="A3510" s="13">
        <v>3076392.0</v>
      </c>
      <c r="B3510" s="13" t="s">
        <v>5953</v>
      </c>
      <c r="C3510" s="12">
        <v>833.99</v>
      </c>
      <c r="D3510" s="11"/>
      <c r="E3510" s="11"/>
      <c r="F3510" s="11"/>
    </row>
    <row r="3511" ht="15.75" customHeight="1">
      <c r="A3511" s="13">
        <v>3076307.0</v>
      </c>
      <c r="B3511" s="13" t="s">
        <v>5954</v>
      </c>
      <c r="C3511" s="12">
        <v>833.99</v>
      </c>
      <c r="D3511" s="11"/>
      <c r="E3511" s="11"/>
      <c r="F3511" s="11"/>
    </row>
    <row r="3512" ht="15.75" customHeight="1">
      <c r="A3512" s="13">
        <v>3076310.0</v>
      </c>
      <c r="B3512" s="13" t="s">
        <v>5955</v>
      </c>
      <c r="C3512" s="12">
        <v>833.99</v>
      </c>
      <c r="D3512" s="11"/>
      <c r="E3512" s="11"/>
      <c r="F3512" s="11"/>
    </row>
    <row r="3513" ht="15.75" customHeight="1">
      <c r="A3513" s="13">
        <v>3076384.0</v>
      </c>
      <c r="B3513" s="13" t="s">
        <v>5956</v>
      </c>
      <c r="C3513" s="12">
        <v>833.99</v>
      </c>
      <c r="D3513" s="11"/>
      <c r="E3513" s="11"/>
      <c r="F3513" s="11"/>
    </row>
    <row r="3514" ht="15.75" customHeight="1">
      <c r="A3514" s="13">
        <v>3076312.0</v>
      </c>
      <c r="B3514" s="13" t="s">
        <v>5957</v>
      </c>
      <c r="C3514" s="12">
        <v>833.99</v>
      </c>
      <c r="D3514" s="11"/>
      <c r="E3514" s="11"/>
      <c r="F3514" s="11"/>
    </row>
    <row r="3515" ht="15.75" customHeight="1">
      <c r="A3515" s="13">
        <v>3076302.0</v>
      </c>
      <c r="B3515" s="13" t="s">
        <v>5958</v>
      </c>
      <c r="C3515" s="12">
        <v>833.99</v>
      </c>
      <c r="D3515" s="11"/>
      <c r="E3515" s="11"/>
      <c r="F3515" s="11"/>
    </row>
    <row r="3516" ht="15.75" customHeight="1">
      <c r="A3516" s="13">
        <v>3076328.0</v>
      </c>
      <c r="B3516" s="13" t="s">
        <v>5959</v>
      </c>
      <c r="C3516" s="12">
        <v>833.99</v>
      </c>
      <c r="D3516" s="11"/>
      <c r="E3516" s="11"/>
      <c r="F3516" s="11"/>
    </row>
    <row r="3517" ht="15.75" customHeight="1">
      <c r="A3517" s="13">
        <v>3076300.0</v>
      </c>
      <c r="B3517" s="13" t="s">
        <v>5960</v>
      </c>
      <c r="C3517" s="12">
        <v>833.99</v>
      </c>
      <c r="D3517" s="11"/>
      <c r="E3517" s="11"/>
      <c r="F3517" s="11"/>
    </row>
    <row r="3518" ht="15.75" customHeight="1">
      <c r="A3518" s="13">
        <v>3076365.0</v>
      </c>
      <c r="B3518" s="13" t="s">
        <v>5961</v>
      </c>
      <c r="C3518" s="12">
        <v>833.99</v>
      </c>
      <c r="D3518" s="11"/>
      <c r="E3518" s="11"/>
      <c r="F3518" s="11"/>
    </row>
    <row r="3519" ht="15.75" customHeight="1">
      <c r="A3519" s="13">
        <v>3076350.0</v>
      </c>
      <c r="B3519" s="13" t="s">
        <v>5962</v>
      </c>
      <c r="C3519" s="12">
        <v>833.99</v>
      </c>
      <c r="D3519" s="11"/>
      <c r="E3519" s="11"/>
      <c r="F3519" s="11"/>
    </row>
    <row r="3520" ht="15.75" customHeight="1">
      <c r="A3520" s="13">
        <v>3076387.0</v>
      </c>
      <c r="B3520" s="13" t="s">
        <v>5963</v>
      </c>
      <c r="C3520" s="12">
        <v>833.99</v>
      </c>
      <c r="D3520" s="11"/>
      <c r="E3520" s="11"/>
      <c r="F3520" s="11"/>
    </row>
    <row r="3521" ht="15.75" customHeight="1">
      <c r="A3521" s="13">
        <v>3076385.0</v>
      </c>
      <c r="B3521" s="13" t="s">
        <v>5964</v>
      </c>
      <c r="C3521" s="12">
        <v>833.99</v>
      </c>
      <c r="D3521" s="11"/>
      <c r="E3521" s="11"/>
      <c r="F3521" s="11"/>
    </row>
    <row r="3522" ht="15.75" customHeight="1">
      <c r="A3522" s="13">
        <v>3076390.0</v>
      </c>
      <c r="B3522" s="13" t="s">
        <v>5965</v>
      </c>
      <c r="C3522" s="12">
        <v>833.99</v>
      </c>
      <c r="D3522" s="11"/>
      <c r="E3522" s="11"/>
      <c r="F3522" s="11"/>
    </row>
    <row r="3523" ht="15.75" customHeight="1">
      <c r="A3523" s="13">
        <v>3076391.0</v>
      </c>
      <c r="B3523" s="13" t="s">
        <v>5966</v>
      </c>
      <c r="C3523" s="12">
        <v>833.99</v>
      </c>
      <c r="D3523" s="11"/>
      <c r="E3523" s="11"/>
      <c r="F3523" s="11"/>
    </row>
    <row r="3524" ht="15.75" customHeight="1">
      <c r="A3524" s="13">
        <v>3076383.0</v>
      </c>
      <c r="B3524" s="13" t="s">
        <v>5967</v>
      </c>
      <c r="C3524" s="12">
        <v>833.99</v>
      </c>
      <c r="D3524" s="11"/>
      <c r="E3524" s="11"/>
      <c r="F3524" s="11"/>
    </row>
    <row r="3525" ht="15.75" customHeight="1">
      <c r="A3525" s="13">
        <v>3076354.0</v>
      </c>
      <c r="B3525" s="13" t="s">
        <v>5968</v>
      </c>
      <c r="C3525" s="12">
        <v>833.99</v>
      </c>
      <c r="D3525" s="11"/>
      <c r="E3525" s="11"/>
      <c r="F3525" s="11"/>
    </row>
    <row r="3526" ht="15.75" customHeight="1">
      <c r="A3526" s="13">
        <v>3076316.0</v>
      </c>
      <c r="B3526" s="13" t="s">
        <v>5969</v>
      </c>
      <c r="C3526" s="12">
        <v>833.99</v>
      </c>
      <c r="D3526" s="11"/>
      <c r="E3526" s="11"/>
      <c r="F3526" s="11"/>
    </row>
    <row r="3527" ht="15.75" customHeight="1">
      <c r="A3527" s="13">
        <v>3076379.0</v>
      </c>
      <c r="B3527" s="13" t="s">
        <v>5970</v>
      </c>
      <c r="C3527" s="12">
        <v>833.99</v>
      </c>
      <c r="D3527" s="11"/>
      <c r="E3527" s="11"/>
      <c r="F3527" s="11"/>
    </row>
    <row r="3528" ht="15.75" customHeight="1">
      <c r="A3528" s="13">
        <v>3076331.0</v>
      </c>
      <c r="B3528" s="13" t="s">
        <v>5971</v>
      </c>
      <c r="C3528" s="12">
        <v>833.99</v>
      </c>
      <c r="D3528" s="11"/>
      <c r="E3528" s="11"/>
      <c r="F3528" s="11"/>
    </row>
    <row r="3529" ht="15.75" customHeight="1">
      <c r="A3529" s="13">
        <v>3076372.0</v>
      </c>
      <c r="B3529" s="13" t="s">
        <v>5972</v>
      </c>
      <c r="C3529" s="12">
        <v>833.99</v>
      </c>
      <c r="D3529" s="11"/>
      <c r="E3529" s="11"/>
      <c r="F3529" s="11"/>
    </row>
    <row r="3530" ht="15.75" customHeight="1">
      <c r="A3530" s="13">
        <v>3076325.0</v>
      </c>
      <c r="B3530" s="13" t="s">
        <v>5973</v>
      </c>
      <c r="C3530" s="12">
        <v>833.99</v>
      </c>
      <c r="D3530" s="11"/>
      <c r="E3530" s="11"/>
      <c r="F3530" s="11"/>
    </row>
    <row r="3531" ht="15.75" customHeight="1">
      <c r="A3531" s="13">
        <v>3076386.0</v>
      </c>
      <c r="B3531" s="13" t="s">
        <v>5974</v>
      </c>
      <c r="C3531" s="12">
        <v>833.99</v>
      </c>
      <c r="D3531" s="11"/>
      <c r="E3531" s="11"/>
      <c r="F3531" s="11"/>
    </row>
    <row r="3532" ht="15.75" customHeight="1">
      <c r="A3532" s="13">
        <v>3076346.0</v>
      </c>
      <c r="B3532" s="13" t="s">
        <v>5975</v>
      </c>
      <c r="C3532" s="12">
        <v>833.99</v>
      </c>
      <c r="D3532" s="11"/>
      <c r="E3532" s="11"/>
      <c r="F3532" s="11"/>
    </row>
    <row r="3533" ht="15.75" customHeight="1">
      <c r="A3533" s="13">
        <v>3076359.0</v>
      </c>
      <c r="B3533" s="13" t="s">
        <v>5976</v>
      </c>
      <c r="C3533" s="12">
        <v>833.99</v>
      </c>
      <c r="D3533" s="11"/>
      <c r="E3533" s="11"/>
      <c r="F3533" s="11"/>
    </row>
    <row r="3534" ht="15.75" customHeight="1">
      <c r="A3534" s="13">
        <v>3076323.0</v>
      </c>
      <c r="B3534" s="13" t="s">
        <v>5977</v>
      </c>
      <c r="C3534" s="12">
        <v>833.99</v>
      </c>
      <c r="D3534" s="11"/>
      <c r="E3534" s="11"/>
      <c r="F3534" s="11"/>
    </row>
    <row r="3535" ht="15.75" customHeight="1">
      <c r="A3535" s="13">
        <v>3076318.0</v>
      </c>
      <c r="B3535" s="13" t="s">
        <v>5978</v>
      </c>
      <c r="C3535" s="12">
        <v>833.99</v>
      </c>
      <c r="D3535" s="11"/>
      <c r="E3535" s="11"/>
      <c r="F3535" s="11"/>
    </row>
    <row r="3536" ht="15.75" customHeight="1">
      <c r="A3536" s="13">
        <v>3076320.0</v>
      </c>
      <c r="B3536" s="13" t="s">
        <v>5979</v>
      </c>
      <c r="C3536" s="12">
        <v>833.99</v>
      </c>
      <c r="D3536" s="11"/>
      <c r="E3536" s="11"/>
      <c r="F3536" s="11"/>
    </row>
    <row r="3537" ht="15.75" customHeight="1">
      <c r="A3537" s="13">
        <v>3076397.0</v>
      </c>
      <c r="B3537" s="13" t="s">
        <v>5980</v>
      </c>
      <c r="C3537" s="12">
        <v>792.29</v>
      </c>
      <c r="D3537" s="11"/>
      <c r="E3537" s="11"/>
      <c r="F3537" s="11"/>
    </row>
    <row r="3538" ht="15.75" customHeight="1">
      <c r="A3538" s="13">
        <v>3076398.0</v>
      </c>
      <c r="B3538" s="13" t="s">
        <v>5981</v>
      </c>
      <c r="C3538" s="12">
        <v>833.99</v>
      </c>
      <c r="D3538" s="11"/>
      <c r="E3538" s="11"/>
      <c r="F3538" s="11"/>
    </row>
    <row r="3539" ht="15.75" customHeight="1">
      <c r="A3539" s="13">
        <v>3076462.0</v>
      </c>
      <c r="B3539" s="13" t="s">
        <v>5982</v>
      </c>
      <c r="C3539" s="12">
        <v>833.99</v>
      </c>
      <c r="D3539" s="11"/>
      <c r="E3539" s="11"/>
      <c r="F3539" s="11"/>
    </row>
    <row r="3540" ht="15.75" customHeight="1">
      <c r="A3540" s="13">
        <v>3076306.0</v>
      </c>
      <c r="B3540" s="13" t="s">
        <v>5983</v>
      </c>
      <c r="C3540" s="12">
        <v>833.99</v>
      </c>
      <c r="D3540" s="11"/>
      <c r="E3540" s="11"/>
      <c r="F3540" s="11"/>
    </row>
    <row r="3541" ht="15.75" customHeight="1">
      <c r="A3541" s="13">
        <v>3076362.0</v>
      </c>
      <c r="B3541" s="13" t="s">
        <v>5984</v>
      </c>
      <c r="C3541" s="12">
        <v>833.99</v>
      </c>
      <c r="D3541" s="11"/>
      <c r="E3541" s="11"/>
      <c r="F3541" s="11"/>
    </row>
    <row r="3542" ht="15.75" customHeight="1">
      <c r="A3542" s="13">
        <v>3076304.0</v>
      </c>
      <c r="B3542" s="13" t="s">
        <v>5985</v>
      </c>
      <c r="C3542" s="12">
        <v>833.99</v>
      </c>
      <c r="D3542" s="11"/>
      <c r="E3542" s="11"/>
      <c r="F3542" s="11"/>
    </row>
    <row r="3543" ht="15.75" customHeight="1">
      <c r="A3543" s="13">
        <v>3076414.0</v>
      </c>
      <c r="B3543" s="13" t="s">
        <v>5986</v>
      </c>
      <c r="C3543" s="12">
        <v>833.99</v>
      </c>
      <c r="D3543" s="11"/>
      <c r="E3543" s="11"/>
      <c r="F3543" s="11"/>
    </row>
    <row r="3544" ht="15.75" customHeight="1">
      <c r="A3544" s="13">
        <v>3076455.0</v>
      </c>
      <c r="B3544" s="13" t="s">
        <v>5987</v>
      </c>
      <c r="C3544" s="12">
        <v>833.99</v>
      </c>
      <c r="D3544" s="11"/>
      <c r="E3544" s="11"/>
      <c r="F3544" s="11"/>
    </row>
    <row r="3545" ht="15.75" customHeight="1">
      <c r="A3545" s="13">
        <v>3076339.0</v>
      </c>
      <c r="B3545" s="13" t="s">
        <v>5988</v>
      </c>
      <c r="C3545" s="12">
        <v>833.99</v>
      </c>
      <c r="D3545" s="11"/>
      <c r="E3545" s="11"/>
      <c r="F3545" s="11"/>
    </row>
    <row r="3546" ht="15.75" customHeight="1">
      <c r="A3546" s="13">
        <v>3076324.0</v>
      </c>
      <c r="B3546" s="13" t="s">
        <v>5989</v>
      </c>
      <c r="C3546" s="12">
        <v>833.99</v>
      </c>
      <c r="D3546" s="11"/>
      <c r="E3546" s="11"/>
      <c r="F3546" s="11"/>
    </row>
    <row r="3547" ht="15.75" customHeight="1">
      <c r="A3547" s="13">
        <v>3076395.0</v>
      </c>
      <c r="B3547" s="13" t="s">
        <v>5990</v>
      </c>
      <c r="C3547" s="12">
        <v>833.99</v>
      </c>
      <c r="D3547" s="11"/>
      <c r="E3547" s="11"/>
      <c r="F3547" s="11"/>
    </row>
    <row r="3548" ht="15.75" customHeight="1">
      <c r="A3548" s="13">
        <v>3076336.0</v>
      </c>
      <c r="B3548" s="13" t="s">
        <v>5991</v>
      </c>
      <c r="C3548" s="12">
        <v>833.99</v>
      </c>
      <c r="D3548" s="11"/>
      <c r="E3548" s="11"/>
      <c r="F3548" s="11"/>
    </row>
    <row r="3549" ht="15.75" customHeight="1">
      <c r="A3549" s="13">
        <v>3076435.0</v>
      </c>
      <c r="B3549" s="13" t="s">
        <v>5992</v>
      </c>
      <c r="C3549" s="12">
        <v>833.99</v>
      </c>
      <c r="D3549" s="11"/>
      <c r="E3549" s="11"/>
      <c r="F3549" s="11"/>
    </row>
    <row r="3550" ht="15.75" customHeight="1">
      <c r="A3550" s="13">
        <v>3076432.0</v>
      </c>
      <c r="B3550" s="13" t="s">
        <v>5993</v>
      </c>
      <c r="C3550" s="12">
        <v>833.99</v>
      </c>
      <c r="D3550" s="11"/>
      <c r="E3550" s="11"/>
      <c r="F3550" s="11"/>
    </row>
    <row r="3551" ht="15.75" customHeight="1">
      <c r="A3551" s="13">
        <v>3076433.0</v>
      </c>
      <c r="B3551" s="13" t="s">
        <v>5994</v>
      </c>
      <c r="C3551" s="12">
        <v>833.99</v>
      </c>
      <c r="D3551" s="11"/>
      <c r="E3551" s="11"/>
      <c r="F3551" s="11"/>
    </row>
    <row r="3552" ht="15.75" customHeight="1">
      <c r="A3552" s="13">
        <v>3076434.0</v>
      </c>
      <c r="B3552" s="13" t="s">
        <v>5995</v>
      </c>
      <c r="C3552" s="12">
        <v>833.99</v>
      </c>
      <c r="D3552" s="11"/>
      <c r="E3552" s="11"/>
      <c r="F3552" s="11"/>
    </row>
    <row r="3553" ht="15.75" customHeight="1">
      <c r="A3553" s="13">
        <v>3076436.0</v>
      </c>
      <c r="B3553" s="13" t="s">
        <v>5996</v>
      </c>
      <c r="C3553" s="12">
        <v>833.99</v>
      </c>
      <c r="D3553" s="11"/>
      <c r="E3553" s="11"/>
      <c r="F3553" s="11"/>
    </row>
    <row r="3554" ht="15.75" customHeight="1">
      <c r="A3554" s="13">
        <v>3076326.0</v>
      </c>
      <c r="B3554" s="13" t="s">
        <v>5997</v>
      </c>
      <c r="C3554" s="12">
        <v>833.99</v>
      </c>
      <c r="D3554" s="11"/>
      <c r="E3554" s="11"/>
      <c r="F3554" s="11"/>
    </row>
    <row r="3555" ht="15.75" customHeight="1">
      <c r="A3555" s="13">
        <v>3076337.0</v>
      </c>
      <c r="B3555" s="13" t="s">
        <v>5998</v>
      </c>
      <c r="C3555" s="12">
        <v>833.99</v>
      </c>
      <c r="D3555" s="11"/>
      <c r="E3555" s="11"/>
      <c r="F3555" s="11"/>
    </row>
    <row r="3556" ht="15.75" customHeight="1">
      <c r="A3556" s="13">
        <v>3076370.0</v>
      </c>
      <c r="B3556" s="13" t="s">
        <v>5999</v>
      </c>
      <c r="C3556" s="12">
        <v>833.99</v>
      </c>
      <c r="D3556" s="11"/>
      <c r="E3556" s="11"/>
      <c r="F3556" s="11"/>
    </row>
    <row r="3557" ht="15.75" customHeight="1">
      <c r="A3557" s="13">
        <v>3076376.0</v>
      </c>
      <c r="B3557" s="13" t="s">
        <v>6000</v>
      </c>
      <c r="C3557" s="12">
        <v>833.99</v>
      </c>
      <c r="D3557" s="11"/>
      <c r="E3557" s="11"/>
      <c r="F3557" s="11"/>
    </row>
    <row r="3558" ht="15.75" customHeight="1">
      <c r="A3558" s="13">
        <v>3076374.0</v>
      </c>
      <c r="B3558" s="13" t="s">
        <v>6001</v>
      </c>
      <c r="C3558" s="12">
        <v>833.99</v>
      </c>
      <c r="D3558" s="11"/>
      <c r="E3558" s="11"/>
      <c r="F3558" s="11"/>
    </row>
    <row r="3559" ht="15.75" customHeight="1">
      <c r="A3559" s="13">
        <v>3076378.0</v>
      </c>
      <c r="B3559" s="13" t="s">
        <v>6002</v>
      </c>
      <c r="C3559" s="12">
        <v>833.99</v>
      </c>
      <c r="D3559" s="11"/>
      <c r="E3559" s="11"/>
      <c r="F3559" s="11"/>
    </row>
    <row r="3560" ht="15.75" customHeight="1">
      <c r="A3560" s="13">
        <v>3076380.0</v>
      </c>
      <c r="B3560" s="13" t="s">
        <v>6003</v>
      </c>
      <c r="C3560" s="12">
        <v>833.99</v>
      </c>
      <c r="D3560" s="11"/>
      <c r="E3560" s="11"/>
      <c r="F3560" s="11"/>
    </row>
    <row r="3561" ht="15.75" customHeight="1">
      <c r="A3561" s="13">
        <v>3076371.0</v>
      </c>
      <c r="B3561" s="13" t="s">
        <v>6004</v>
      </c>
      <c r="C3561" s="12">
        <v>833.99</v>
      </c>
      <c r="D3561" s="11"/>
      <c r="E3561" s="11"/>
      <c r="F3561" s="11"/>
    </row>
    <row r="3562" ht="15.75" customHeight="1">
      <c r="A3562" s="13">
        <v>3076465.0</v>
      </c>
      <c r="B3562" s="13" t="s">
        <v>6005</v>
      </c>
      <c r="C3562" s="12">
        <v>833.99</v>
      </c>
      <c r="D3562" s="11"/>
      <c r="E3562" s="11"/>
      <c r="F3562" s="11"/>
    </row>
    <row r="3563" ht="15.75" customHeight="1">
      <c r="A3563" s="13">
        <v>3076388.0</v>
      </c>
      <c r="B3563" s="13" t="s">
        <v>6006</v>
      </c>
      <c r="C3563" s="12">
        <v>833.99</v>
      </c>
      <c r="D3563" s="11"/>
      <c r="E3563" s="11"/>
      <c r="F3563" s="11"/>
    </row>
    <row r="3564" ht="15.75" customHeight="1">
      <c r="A3564" s="13">
        <v>3076332.0</v>
      </c>
      <c r="B3564" s="13" t="s">
        <v>6007</v>
      </c>
      <c r="C3564" s="12">
        <v>833.99</v>
      </c>
      <c r="D3564" s="11"/>
      <c r="E3564" s="11"/>
      <c r="F3564" s="11"/>
    </row>
    <row r="3565" ht="15.75" customHeight="1">
      <c r="A3565" s="13">
        <v>3076327.0</v>
      </c>
      <c r="B3565" s="13" t="s">
        <v>6008</v>
      </c>
      <c r="C3565" s="12">
        <v>833.99</v>
      </c>
      <c r="D3565" s="11"/>
      <c r="E3565" s="11"/>
      <c r="F3565" s="11"/>
    </row>
    <row r="3566" ht="15.75" customHeight="1">
      <c r="A3566" s="13">
        <v>3076352.0</v>
      </c>
      <c r="B3566" s="13" t="s">
        <v>6009</v>
      </c>
      <c r="C3566" s="12">
        <v>833.99</v>
      </c>
      <c r="D3566" s="11"/>
      <c r="E3566" s="11"/>
      <c r="F3566" s="11"/>
    </row>
    <row r="3567" ht="15.75" customHeight="1">
      <c r="A3567" s="13">
        <v>3076330.0</v>
      </c>
      <c r="B3567" s="13" t="s">
        <v>6010</v>
      </c>
      <c r="C3567" s="12">
        <v>833.99</v>
      </c>
      <c r="D3567" s="11"/>
      <c r="E3567" s="11"/>
      <c r="F3567" s="11"/>
    </row>
    <row r="3568" ht="15.75" customHeight="1">
      <c r="A3568" s="13">
        <v>3076335.0</v>
      </c>
      <c r="B3568" s="13" t="s">
        <v>6011</v>
      </c>
      <c r="C3568" s="12">
        <v>833.99</v>
      </c>
      <c r="D3568" s="11"/>
      <c r="E3568" s="11"/>
      <c r="F3568" s="11"/>
    </row>
    <row r="3569" ht="15.75" customHeight="1">
      <c r="A3569" s="13">
        <v>3076463.0</v>
      </c>
      <c r="B3569" s="13" t="s">
        <v>6012</v>
      </c>
      <c r="C3569" s="12">
        <v>833.99</v>
      </c>
      <c r="D3569" s="11"/>
      <c r="E3569" s="11"/>
      <c r="F3569" s="11"/>
    </row>
    <row r="3570" ht="15.75" customHeight="1">
      <c r="A3570" s="13">
        <v>3076329.0</v>
      </c>
      <c r="B3570" s="13" t="s">
        <v>6013</v>
      </c>
      <c r="C3570" s="12">
        <v>833.99</v>
      </c>
      <c r="D3570" s="11"/>
      <c r="E3570" s="11"/>
      <c r="F3570" s="11"/>
    </row>
    <row r="3571" ht="15.75" customHeight="1">
      <c r="A3571" s="13">
        <v>3076303.0</v>
      </c>
      <c r="B3571" s="13" t="s">
        <v>6014</v>
      </c>
      <c r="C3571" s="12">
        <v>833.99</v>
      </c>
      <c r="D3571" s="11"/>
      <c r="E3571" s="11"/>
      <c r="F3571" s="11"/>
    </row>
    <row r="3572" ht="15.75" customHeight="1">
      <c r="A3572" s="13">
        <v>3076438.0</v>
      </c>
      <c r="B3572" s="13" t="s">
        <v>6015</v>
      </c>
      <c r="C3572" s="12">
        <v>833.99</v>
      </c>
      <c r="D3572" s="11"/>
      <c r="E3572" s="11"/>
      <c r="F3572" s="11"/>
    </row>
    <row r="3573" ht="15.75" customHeight="1">
      <c r="A3573" s="13">
        <v>3076315.0</v>
      </c>
      <c r="B3573" s="13" t="s">
        <v>6016</v>
      </c>
      <c r="C3573" s="12">
        <v>833.99</v>
      </c>
      <c r="D3573" s="11"/>
      <c r="E3573" s="11"/>
      <c r="F3573" s="11"/>
    </row>
    <row r="3574" ht="15.75" customHeight="1">
      <c r="A3574" s="13">
        <v>3076317.0</v>
      </c>
      <c r="B3574" s="13" t="s">
        <v>6017</v>
      </c>
      <c r="C3574" s="12">
        <v>833.99</v>
      </c>
      <c r="D3574" s="11"/>
      <c r="E3574" s="11"/>
      <c r="F3574" s="11"/>
    </row>
    <row r="3575" ht="15.75" customHeight="1">
      <c r="A3575" s="13">
        <v>3076319.0</v>
      </c>
      <c r="B3575" s="13" t="s">
        <v>6018</v>
      </c>
      <c r="C3575" s="12">
        <v>833.99</v>
      </c>
      <c r="D3575" s="11"/>
      <c r="E3575" s="11"/>
      <c r="F3575" s="11"/>
    </row>
    <row r="3576" ht="15.75" customHeight="1">
      <c r="A3576" s="13">
        <v>3076394.0</v>
      </c>
      <c r="B3576" s="13" t="s">
        <v>6019</v>
      </c>
      <c r="C3576" s="12">
        <v>833.99</v>
      </c>
      <c r="D3576" s="11"/>
      <c r="E3576" s="11"/>
      <c r="F3576" s="11"/>
    </row>
    <row r="3577" ht="15.75" customHeight="1">
      <c r="A3577" s="13">
        <v>3076361.0</v>
      </c>
      <c r="B3577" s="13" t="s">
        <v>6020</v>
      </c>
      <c r="C3577" s="12">
        <v>833.99</v>
      </c>
      <c r="D3577" s="11"/>
      <c r="E3577" s="11"/>
      <c r="F3577" s="11"/>
    </row>
    <row r="3578" ht="15.75" customHeight="1">
      <c r="A3578" s="13">
        <v>3076349.0</v>
      </c>
      <c r="B3578" s="13" t="s">
        <v>6021</v>
      </c>
      <c r="C3578" s="12">
        <v>833.99</v>
      </c>
      <c r="D3578" s="11"/>
      <c r="E3578" s="11"/>
      <c r="F3578" s="11"/>
    </row>
    <row r="3579" ht="15.75" customHeight="1">
      <c r="A3579" s="13">
        <v>3076351.0</v>
      </c>
      <c r="B3579" s="13" t="s">
        <v>6022</v>
      </c>
      <c r="C3579" s="12">
        <v>833.99</v>
      </c>
      <c r="D3579" s="11"/>
      <c r="E3579" s="11"/>
      <c r="F3579" s="11"/>
    </row>
    <row r="3580" ht="15.75" customHeight="1">
      <c r="A3580" s="13">
        <v>3076369.0</v>
      </c>
      <c r="B3580" s="13" t="s">
        <v>6023</v>
      </c>
      <c r="C3580" s="12">
        <v>833.99</v>
      </c>
      <c r="D3580" s="11"/>
      <c r="E3580" s="11"/>
      <c r="F3580" s="11"/>
    </row>
    <row r="3581" ht="15.75" customHeight="1">
      <c r="A3581" s="13">
        <v>3076396.0</v>
      </c>
      <c r="B3581" s="13" t="s">
        <v>6024</v>
      </c>
      <c r="C3581" s="12">
        <v>833.99</v>
      </c>
      <c r="D3581" s="11"/>
      <c r="E3581" s="11"/>
      <c r="F3581" s="11"/>
    </row>
    <row r="3582" ht="15.75" customHeight="1">
      <c r="A3582" s="13">
        <v>3076381.0</v>
      </c>
      <c r="B3582" s="13" t="s">
        <v>6025</v>
      </c>
      <c r="C3582" s="12">
        <v>833.99</v>
      </c>
      <c r="D3582" s="11"/>
      <c r="E3582" s="11"/>
      <c r="F3582" s="11"/>
    </row>
    <row r="3583" ht="15.75" customHeight="1">
      <c r="A3583" s="13">
        <v>3076313.0</v>
      </c>
      <c r="B3583" s="13" t="s">
        <v>6026</v>
      </c>
      <c r="C3583" s="12">
        <v>833.99</v>
      </c>
      <c r="D3583" s="11"/>
      <c r="E3583" s="11"/>
      <c r="F3583" s="11"/>
    </row>
    <row r="3584" ht="15.75" customHeight="1">
      <c r="A3584" s="13">
        <v>3076464.0</v>
      </c>
      <c r="B3584" s="13" t="s">
        <v>6027</v>
      </c>
      <c r="C3584" s="12">
        <v>833.99</v>
      </c>
      <c r="D3584" s="11"/>
      <c r="E3584" s="11"/>
      <c r="F3584" s="11"/>
    </row>
    <row r="3585" ht="15.75" customHeight="1">
      <c r="A3585" s="13">
        <v>3076348.0</v>
      </c>
      <c r="B3585" s="13" t="s">
        <v>6028</v>
      </c>
      <c r="C3585" s="12">
        <v>833.99</v>
      </c>
      <c r="D3585" s="11"/>
      <c r="E3585" s="11"/>
      <c r="F3585" s="11"/>
    </row>
    <row r="3586" ht="15.75" customHeight="1">
      <c r="A3586" s="13">
        <v>3076344.0</v>
      </c>
      <c r="B3586" s="13" t="s">
        <v>6029</v>
      </c>
      <c r="C3586" s="12">
        <v>833.99</v>
      </c>
      <c r="D3586" s="11"/>
      <c r="E3586" s="11"/>
      <c r="F3586" s="11"/>
    </row>
    <row r="3587" ht="15.75" customHeight="1">
      <c r="A3587" s="13">
        <v>3076309.0</v>
      </c>
      <c r="B3587" s="13" t="s">
        <v>6030</v>
      </c>
      <c r="C3587" s="12">
        <v>833.99</v>
      </c>
      <c r="D3587" s="11"/>
      <c r="E3587" s="11"/>
      <c r="F3587" s="11"/>
    </row>
    <row r="3588" ht="15.75" customHeight="1">
      <c r="A3588" s="13">
        <v>3076333.0</v>
      </c>
      <c r="B3588" s="13" t="s">
        <v>6031</v>
      </c>
      <c r="C3588" s="12">
        <v>833.99</v>
      </c>
      <c r="D3588" s="11"/>
      <c r="E3588" s="11"/>
      <c r="F3588" s="11"/>
    </row>
    <row r="3589" ht="15.75" customHeight="1">
      <c r="A3589" s="13">
        <v>3076322.0</v>
      </c>
      <c r="B3589" s="13" t="s">
        <v>6032</v>
      </c>
      <c r="C3589" s="12">
        <v>833.99</v>
      </c>
      <c r="D3589" s="11"/>
      <c r="E3589" s="11"/>
      <c r="F3589" s="11"/>
    </row>
    <row r="3590" ht="15.75" customHeight="1">
      <c r="A3590" s="13">
        <v>3076338.0</v>
      </c>
      <c r="B3590" s="13" t="s">
        <v>6033</v>
      </c>
      <c r="C3590" s="12">
        <v>833.99</v>
      </c>
      <c r="D3590" s="11"/>
      <c r="E3590" s="11"/>
      <c r="F3590" s="11"/>
    </row>
    <row r="3591" ht="15.75" customHeight="1">
      <c r="A3591" s="13">
        <v>3076334.0</v>
      </c>
      <c r="B3591" s="13" t="s">
        <v>6034</v>
      </c>
      <c r="C3591" s="12">
        <v>833.99</v>
      </c>
      <c r="D3591" s="11"/>
      <c r="E3591" s="11"/>
      <c r="F3591" s="11"/>
    </row>
    <row r="3592" ht="15.75" customHeight="1">
      <c r="A3592" s="13">
        <v>3076399.0</v>
      </c>
      <c r="B3592" s="13" t="s">
        <v>6035</v>
      </c>
      <c r="C3592" s="12">
        <v>833.99</v>
      </c>
      <c r="D3592" s="11"/>
      <c r="E3592" s="11"/>
      <c r="F3592" s="11"/>
    </row>
    <row r="3593" ht="15.75" customHeight="1">
      <c r="A3593" s="13">
        <v>3076345.0</v>
      </c>
      <c r="B3593" s="13" t="s">
        <v>6036</v>
      </c>
      <c r="C3593" s="12">
        <v>833.99</v>
      </c>
      <c r="D3593" s="11"/>
      <c r="E3593" s="11"/>
      <c r="F3593" s="11"/>
    </row>
    <row r="3594" ht="15.75" customHeight="1">
      <c r="A3594" s="13">
        <v>3076373.0</v>
      </c>
      <c r="B3594" s="13" t="s">
        <v>6037</v>
      </c>
      <c r="C3594" s="12">
        <v>833.99</v>
      </c>
      <c r="D3594" s="11"/>
      <c r="E3594" s="11"/>
      <c r="F3594" s="11"/>
    </row>
    <row r="3595" ht="15.75" customHeight="1">
      <c r="A3595" s="13">
        <v>3076382.0</v>
      </c>
      <c r="B3595" s="13" t="s">
        <v>6038</v>
      </c>
      <c r="C3595" s="12">
        <v>833.99</v>
      </c>
      <c r="D3595" s="11"/>
      <c r="E3595" s="11"/>
      <c r="F3595" s="11"/>
    </row>
    <row r="3596" ht="15.75" customHeight="1">
      <c r="A3596" s="13">
        <v>3076377.0</v>
      </c>
      <c r="B3596" s="13" t="s">
        <v>6039</v>
      </c>
      <c r="C3596" s="12">
        <v>833.99</v>
      </c>
      <c r="D3596" s="11"/>
      <c r="E3596" s="11"/>
      <c r="F3596" s="11"/>
    </row>
    <row r="3597" ht="15.75" customHeight="1">
      <c r="A3597" s="13">
        <v>3076389.0</v>
      </c>
      <c r="B3597" s="13" t="s">
        <v>6040</v>
      </c>
      <c r="C3597" s="12">
        <v>833.99</v>
      </c>
      <c r="D3597" s="11"/>
      <c r="E3597" s="11"/>
      <c r="F3597" s="11"/>
    </row>
    <row r="3598" ht="15.75" customHeight="1">
      <c r="A3598" s="13">
        <v>3076513.0</v>
      </c>
      <c r="B3598" s="13" t="s">
        <v>6041</v>
      </c>
      <c r="C3598" s="12">
        <v>2764.68</v>
      </c>
      <c r="D3598" s="11"/>
      <c r="E3598" s="11"/>
      <c r="F3598" s="11"/>
    </row>
    <row r="3599" ht="15.75" customHeight="1">
      <c r="A3599" s="13">
        <v>3076514.0</v>
      </c>
      <c r="B3599" s="13" t="s">
        <v>6042</v>
      </c>
      <c r="C3599" s="12">
        <v>2764.68</v>
      </c>
      <c r="D3599" s="11"/>
      <c r="E3599" s="11"/>
      <c r="F3599" s="11"/>
    </row>
    <row r="3600" ht="15.75" customHeight="1">
      <c r="A3600" s="13">
        <v>3076580.0</v>
      </c>
      <c r="B3600" s="13" t="s">
        <v>6043</v>
      </c>
      <c r="C3600" s="12">
        <v>2764.68</v>
      </c>
      <c r="D3600" s="11"/>
      <c r="E3600" s="11"/>
      <c r="F3600" s="11"/>
    </row>
    <row r="3601" ht="15.75" customHeight="1">
      <c r="A3601" s="13">
        <v>3076511.0</v>
      </c>
      <c r="B3601" s="13" t="s">
        <v>6044</v>
      </c>
      <c r="C3601" s="12">
        <v>2764.68</v>
      </c>
      <c r="D3601" s="11"/>
      <c r="E3601" s="11"/>
      <c r="F3601" s="11"/>
    </row>
    <row r="3602" ht="15.75" customHeight="1">
      <c r="A3602" s="13">
        <v>3076512.0</v>
      </c>
      <c r="B3602" s="13" t="s">
        <v>6045</v>
      </c>
      <c r="C3602" s="12">
        <v>163.84</v>
      </c>
      <c r="D3602" s="11"/>
      <c r="E3602" s="11"/>
      <c r="F3602" s="11"/>
    </row>
    <row r="3603" ht="15.75" customHeight="1">
      <c r="A3603" s="13">
        <v>3076510.0</v>
      </c>
      <c r="B3603" s="13" t="s">
        <v>6046</v>
      </c>
      <c r="C3603" s="12">
        <v>2764.68</v>
      </c>
      <c r="D3603" s="11"/>
      <c r="E3603" s="11"/>
      <c r="F3603" s="11"/>
    </row>
    <row r="3604" ht="15.75" customHeight="1">
      <c r="A3604" s="13">
        <v>3076517.0</v>
      </c>
      <c r="B3604" s="13" t="s">
        <v>6047</v>
      </c>
      <c r="C3604" s="12">
        <v>2764.68</v>
      </c>
      <c r="D3604" s="11"/>
      <c r="E3604" s="11"/>
      <c r="F3604" s="11"/>
    </row>
    <row r="3605" ht="15.75" customHeight="1">
      <c r="A3605" s="13">
        <v>3076515.0</v>
      </c>
      <c r="B3605" s="13" t="s">
        <v>6048</v>
      </c>
      <c r="C3605" s="12">
        <v>1935.27</v>
      </c>
      <c r="D3605" s="11"/>
      <c r="E3605" s="11"/>
      <c r="F3605" s="11"/>
    </row>
    <row r="3606" ht="15.75" customHeight="1">
      <c r="A3606" s="13">
        <v>3076551.0</v>
      </c>
      <c r="B3606" s="13" t="s">
        <v>6049</v>
      </c>
      <c r="C3606" s="12">
        <v>2764.68</v>
      </c>
      <c r="D3606" s="11"/>
      <c r="E3606" s="11"/>
      <c r="F3606" s="11"/>
    </row>
    <row r="3607" ht="15.75" customHeight="1">
      <c r="A3607" s="13">
        <v>3076550.0</v>
      </c>
      <c r="B3607" s="13" t="s">
        <v>6050</v>
      </c>
      <c r="C3607" s="12">
        <v>2910.19</v>
      </c>
      <c r="D3607" s="11"/>
      <c r="E3607" s="11"/>
      <c r="F3607" s="11"/>
    </row>
    <row r="3608" ht="15.75" customHeight="1">
      <c r="A3608" s="13">
        <v>3076502.0</v>
      </c>
      <c r="B3608" s="13" t="s">
        <v>6051</v>
      </c>
      <c r="C3608" s="12">
        <v>2764.68</v>
      </c>
      <c r="D3608" s="11"/>
      <c r="E3608" s="11"/>
      <c r="F3608" s="11"/>
    </row>
    <row r="3609" ht="15.75" customHeight="1">
      <c r="A3609" s="13">
        <v>3076521.0</v>
      </c>
      <c r="B3609" s="13" t="s">
        <v>6052</v>
      </c>
      <c r="C3609" s="12">
        <v>2764.63</v>
      </c>
      <c r="D3609" s="11"/>
      <c r="E3609" s="11"/>
      <c r="F3609" s="11"/>
    </row>
    <row r="3610" ht="15.75" customHeight="1">
      <c r="A3610" s="13">
        <v>3076501.0</v>
      </c>
      <c r="B3610" s="13" t="s">
        <v>6053</v>
      </c>
      <c r="C3610" s="12">
        <v>2764.68</v>
      </c>
      <c r="D3610" s="11"/>
      <c r="E3610" s="11"/>
      <c r="F3610" s="11"/>
    </row>
    <row r="3611" ht="15.75" customHeight="1">
      <c r="A3611" s="13">
        <v>3076522.0</v>
      </c>
      <c r="B3611" s="13" t="s">
        <v>6054</v>
      </c>
      <c r="C3611" s="12">
        <v>2764.68</v>
      </c>
      <c r="D3611" s="11"/>
      <c r="E3611" s="11"/>
      <c r="F3611" s="11"/>
    </row>
    <row r="3612" ht="15.75" customHeight="1">
      <c r="A3612" s="13">
        <v>3076509.0</v>
      </c>
      <c r="B3612" s="13" t="s">
        <v>6055</v>
      </c>
      <c r="C3612" s="12">
        <v>2764.68</v>
      </c>
      <c r="D3612" s="11"/>
      <c r="E3612" s="11"/>
      <c r="F3612" s="11"/>
    </row>
    <row r="3613" ht="15.75" customHeight="1">
      <c r="A3613" s="13">
        <v>3076546.0</v>
      </c>
      <c r="B3613" s="13" t="s">
        <v>6056</v>
      </c>
      <c r="C3613" s="12">
        <v>2764.68</v>
      </c>
      <c r="D3613" s="11"/>
      <c r="E3613" s="11"/>
      <c r="F3613" s="11"/>
    </row>
    <row r="3614" ht="15.75" customHeight="1">
      <c r="A3614" s="13">
        <v>3076548.0</v>
      </c>
      <c r="B3614" s="13" t="s">
        <v>6057</v>
      </c>
      <c r="C3614" s="12">
        <v>2764.68</v>
      </c>
      <c r="D3614" s="11"/>
      <c r="E3614" s="11"/>
      <c r="F3614" s="11"/>
    </row>
    <row r="3615" ht="15.75" customHeight="1">
      <c r="A3615" s="13">
        <v>3076545.0</v>
      </c>
      <c r="B3615" s="13" t="s">
        <v>6058</v>
      </c>
      <c r="C3615" s="12">
        <v>1935.27</v>
      </c>
      <c r="D3615" s="11"/>
      <c r="E3615" s="11"/>
      <c r="F3615" s="11"/>
    </row>
    <row r="3616" ht="15.75" customHeight="1">
      <c r="A3616" s="13">
        <v>3076588.0</v>
      </c>
      <c r="B3616" s="13" t="s">
        <v>6059</v>
      </c>
      <c r="C3616" s="12">
        <v>2764.68</v>
      </c>
      <c r="D3616" s="11"/>
      <c r="E3616" s="11"/>
      <c r="F3616" s="11"/>
    </row>
    <row r="3617" ht="15.75" customHeight="1">
      <c r="A3617" s="13">
        <v>3076549.0</v>
      </c>
      <c r="B3617" s="13" t="s">
        <v>6060</v>
      </c>
      <c r="C3617" s="12">
        <v>2764.68</v>
      </c>
      <c r="D3617" s="11"/>
      <c r="E3617" s="11"/>
      <c r="F3617" s="11"/>
    </row>
    <row r="3618" ht="15.75" customHeight="1">
      <c r="A3618" s="13">
        <v>3076519.0</v>
      </c>
      <c r="B3618" s="13" t="s">
        <v>6061</v>
      </c>
      <c r="C3618" s="12">
        <v>2764.68</v>
      </c>
      <c r="D3618" s="11"/>
      <c r="E3618" s="11"/>
      <c r="F3618" s="11"/>
    </row>
    <row r="3619" ht="15.75" customHeight="1">
      <c r="A3619" s="13">
        <v>3076526.0</v>
      </c>
      <c r="B3619" s="13" t="s">
        <v>6062</v>
      </c>
      <c r="C3619" s="12">
        <v>2764.68</v>
      </c>
      <c r="D3619" s="11"/>
      <c r="E3619" s="11"/>
      <c r="F3619" s="11"/>
    </row>
    <row r="3620" ht="15.75" customHeight="1">
      <c r="A3620" s="13">
        <v>3076505.0</v>
      </c>
      <c r="B3620" s="13" t="s">
        <v>6063</v>
      </c>
      <c r="C3620" s="12">
        <v>2764.68</v>
      </c>
      <c r="D3620" s="11"/>
      <c r="E3620" s="11"/>
      <c r="F3620" s="11"/>
    </row>
    <row r="3621" ht="15.75" customHeight="1">
      <c r="A3621" s="13">
        <v>3076532.0</v>
      </c>
      <c r="B3621" s="13" t="s">
        <v>6064</v>
      </c>
      <c r="C3621" s="12">
        <v>1935.27</v>
      </c>
      <c r="D3621" s="11"/>
      <c r="E3621" s="11"/>
      <c r="F3621" s="11"/>
    </row>
    <row r="3622" ht="15.75" customHeight="1">
      <c r="A3622" s="13">
        <v>3076543.0</v>
      </c>
      <c r="B3622" s="13" t="s">
        <v>6065</v>
      </c>
      <c r="C3622" s="12">
        <v>2764.68</v>
      </c>
      <c r="D3622" s="11"/>
      <c r="E3622" s="11"/>
      <c r="F3622" s="11"/>
    </row>
    <row r="3623" ht="15.75" customHeight="1">
      <c r="A3623" s="13">
        <v>3076542.0</v>
      </c>
      <c r="B3623" s="13" t="s">
        <v>6066</v>
      </c>
      <c r="C3623" s="12">
        <v>2764.68</v>
      </c>
      <c r="D3623" s="11"/>
      <c r="E3623" s="11"/>
      <c r="F3623" s="11"/>
    </row>
    <row r="3624" ht="15.75" customHeight="1">
      <c r="A3624" s="13">
        <v>3076529.0</v>
      </c>
      <c r="B3624" s="13" t="s">
        <v>6067</v>
      </c>
      <c r="C3624" s="12">
        <v>2764.68</v>
      </c>
      <c r="D3624" s="11"/>
      <c r="E3624" s="11"/>
      <c r="F3624" s="11"/>
    </row>
    <row r="3625" ht="15.75" customHeight="1">
      <c r="A3625" s="13">
        <v>3076599.0</v>
      </c>
      <c r="B3625" s="13" t="s">
        <v>6068</v>
      </c>
      <c r="C3625" s="12">
        <v>2764.68</v>
      </c>
      <c r="D3625" s="11"/>
      <c r="E3625" s="11"/>
      <c r="F3625" s="11"/>
    </row>
    <row r="3626" ht="15.75" customHeight="1">
      <c r="A3626" s="13">
        <v>3076578.0</v>
      </c>
      <c r="B3626" s="13" t="s">
        <v>6069</v>
      </c>
      <c r="C3626" s="12">
        <v>2764.68</v>
      </c>
      <c r="D3626" s="11"/>
      <c r="E3626" s="11"/>
      <c r="F3626" s="11"/>
    </row>
    <row r="3627" ht="15.75" customHeight="1">
      <c r="A3627" s="13">
        <v>3076524.0</v>
      </c>
      <c r="B3627" s="13" t="s">
        <v>6070</v>
      </c>
      <c r="C3627" s="12">
        <v>2764.68</v>
      </c>
      <c r="D3627" s="11"/>
      <c r="E3627" s="11"/>
      <c r="F3627" s="11"/>
    </row>
    <row r="3628" ht="15.75" customHeight="1">
      <c r="A3628" s="13">
        <v>3076525.0</v>
      </c>
      <c r="B3628" s="13" t="s">
        <v>6071</v>
      </c>
      <c r="C3628" s="12">
        <v>2764.68</v>
      </c>
      <c r="D3628" s="11"/>
      <c r="E3628" s="11"/>
      <c r="F3628" s="11"/>
    </row>
    <row r="3629" ht="15.75" customHeight="1">
      <c r="A3629" s="13">
        <v>3076537.0</v>
      </c>
      <c r="B3629" s="13" t="s">
        <v>6072</v>
      </c>
      <c r="C3629" s="12">
        <v>2764.68</v>
      </c>
      <c r="D3629" s="11"/>
      <c r="E3629" s="11"/>
      <c r="F3629" s="11"/>
    </row>
    <row r="3630" ht="15.75" customHeight="1">
      <c r="A3630" s="13">
        <v>3076539.0</v>
      </c>
      <c r="B3630" s="13" t="s">
        <v>6073</v>
      </c>
      <c r="C3630" s="12">
        <v>2764.68</v>
      </c>
      <c r="D3630" s="11"/>
      <c r="E3630" s="11"/>
      <c r="F3630" s="11"/>
    </row>
    <row r="3631" ht="15.75" customHeight="1">
      <c r="A3631" s="13">
        <v>3076584.0</v>
      </c>
      <c r="B3631" s="13" t="s">
        <v>6074</v>
      </c>
      <c r="C3631" s="12">
        <v>2764.68</v>
      </c>
      <c r="D3631" s="11"/>
      <c r="E3631" s="11"/>
      <c r="F3631" s="11"/>
    </row>
    <row r="3632" ht="15.75" customHeight="1">
      <c r="A3632" s="13">
        <v>3076585.0</v>
      </c>
      <c r="B3632" s="13" t="s">
        <v>6075</v>
      </c>
      <c r="C3632" s="12">
        <v>2764.68</v>
      </c>
      <c r="D3632" s="11"/>
      <c r="E3632" s="11"/>
      <c r="F3632" s="11"/>
    </row>
    <row r="3633" ht="15.75" customHeight="1">
      <c r="A3633" s="13">
        <v>3076586.0</v>
      </c>
      <c r="B3633" s="13" t="s">
        <v>6076</v>
      </c>
      <c r="C3633" s="12">
        <v>2764.68</v>
      </c>
      <c r="D3633" s="11"/>
      <c r="E3633" s="11"/>
      <c r="F3633" s="11"/>
    </row>
    <row r="3634" ht="15.75" customHeight="1">
      <c r="A3634" s="13">
        <v>3076587.0</v>
      </c>
      <c r="B3634" s="13" t="s">
        <v>6077</v>
      </c>
      <c r="C3634" s="12">
        <v>2764.68</v>
      </c>
      <c r="D3634" s="11"/>
      <c r="E3634" s="11"/>
      <c r="F3634" s="11"/>
    </row>
    <row r="3635" ht="15.75" customHeight="1">
      <c r="A3635" s="13">
        <v>3076555.0</v>
      </c>
      <c r="B3635" s="13" t="s">
        <v>6078</v>
      </c>
      <c r="C3635" s="12">
        <v>2764.68</v>
      </c>
      <c r="D3635" s="11"/>
      <c r="E3635" s="11"/>
      <c r="F3635" s="11"/>
    </row>
    <row r="3636" ht="15.75" customHeight="1">
      <c r="A3636" s="13">
        <v>3076566.0</v>
      </c>
      <c r="B3636" s="13" t="s">
        <v>6079</v>
      </c>
      <c r="C3636" s="12">
        <v>2764.68</v>
      </c>
      <c r="D3636" s="11"/>
      <c r="E3636" s="11"/>
      <c r="F3636" s="11"/>
    </row>
    <row r="3637" ht="15.75" customHeight="1">
      <c r="A3637" s="13">
        <v>3076567.0</v>
      </c>
      <c r="B3637" s="13" t="s">
        <v>6080</v>
      </c>
      <c r="C3637" s="12">
        <v>2764.68</v>
      </c>
      <c r="D3637" s="11"/>
      <c r="E3637" s="11"/>
      <c r="F3637" s="11"/>
    </row>
    <row r="3638" ht="15.75" customHeight="1">
      <c r="A3638" s="13">
        <v>3076565.0</v>
      </c>
      <c r="B3638" s="13" t="s">
        <v>6081</v>
      </c>
      <c r="C3638" s="12">
        <v>2764.68</v>
      </c>
      <c r="D3638" s="11"/>
      <c r="E3638" s="11"/>
      <c r="F3638" s="11"/>
    </row>
    <row r="3639" ht="15.75" customHeight="1">
      <c r="A3639" s="13">
        <v>3074009.0</v>
      </c>
      <c r="B3639" s="13" t="s">
        <v>6082</v>
      </c>
      <c r="C3639" s="12">
        <v>695.12</v>
      </c>
      <c r="D3639" s="11"/>
      <c r="E3639" s="11"/>
      <c r="F3639" s="11"/>
    </row>
    <row r="3640" ht="15.75" customHeight="1">
      <c r="A3640" s="13">
        <v>3076013.0</v>
      </c>
      <c r="B3640" s="13" t="s">
        <v>6083</v>
      </c>
      <c r="C3640" s="12">
        <v>695.12</v>
      </c>
      <c r="D3640" s="11"/>
      <c r="E3640" s="11"/>
      <c r="F3640" s="11"/>
    </row>
    <row r="3641" ht="15.75" customHeight="1">
      <c r="A3641" s="13">
        <v>3076014.0</v>
      </c>
      <c r="B3641" s="13" t="s">
        <v>6084</v>
      </c>
      <c r="C3641" s="12">
        <v>695.12</v>
      </c>
      <c r="D3641" s="11"/>
      <c r="E3641" s="11"/>
      <c r="F3641" s="11"/>
    </row>
    <row r="3642" ht="15.75" customHeight="1">
      <c r="A3642" s="13">
        <v>3076010.0</v>
      </c>
      <c r="B3642" s="13" t="s">
        <v>6085</v>
      </c>
      <c r="C3642" s="12">
        <v>695.12</v>
      </c>
      <c r="D3642" s="11"/>
      <c r="E3642" s="11"/>
      <c r="F3642" s="11"/>
    </row>
    <row r="3643" ht="15.75" customHeight="1">
      <c r="A3643" s="13">
        <v>3076003.0</v>
      </c>
      <c r="B3643" s="13" t="s">
        <v>6086</v>
      </c>
      <c r="C3643" s="12">
        <v>695.12</v>
      </c>
      <c r="D3643" s="11"/>
      <c r="E3643" s="11"/>
      <c r="F3643" s="11"/>
    </row>
    <row r="3644" ht="15.75" customHeight="1">
      <c r="A3644" s="13">
        <v>3076012.0</v>
      </c>
      <c r="B3644" s="13" t="s">
        <v>6087</v>
      </c>
      <c r="C3644" s="12">
        <v>695.12</v>
      </c>
      <c r="D3644" s="11"/>
      <c r="E3644" s="11"/>
      <c r="F3644" s="11"/>
    </row>
    <row r="3645" ht="15.75" customHeight="1">
      <c r="A3645" s="13">
        <v>3076006.0</v>
      </c>
      <c r="B3645" s="13" t="s">
        <v>6088</v>
      </c>
      <c r="C3645" s="12">
        <v>695.12</v>
      </c>
      <c r="D3645" s="11"/>
      <c r="E3645" s="11"/>
      <c r="F3645" s="11"/>
    </row>
    <row r="3646" ht="15.75" customHeight="1">
      <c r="A3646" s="13">
        <v>3076011.0</v>
      </c>
      <c r="B3646" s="13" t="s">
        <v>6089</v>
      </c>
      <c r="C3646" s="12">
        <v>695.12</v>
      </c>
      <c r="D3646" s="11"/>
      <c r="E3646" s="11"/>
      <c r="F3646" s="11"/>
    </row>
    <row r="3647" ht="15.75" customHeight="1">
      <c r="A3647" s="13">
        <v>3076017.0</v>
      </c>
      <c r="B3647" s="13" t="s">
        <v>6090</v>
      </c>
      <c r="C3647" s="12">
        <v>695.12</v>
      </c>
      <c r="D3647" s="11"/>
      <c r="E3647" s="11"/>
      <c r="F3647" s="11"/>
    </row>
    <row r="3648" ht="15.75" customHeight="1">
      <c r="A3648" s="13">
        <v>3071007.0</v>
      </c>
      <c r="B3648" s="13" t="s">
        <v>6091</v>
      </c>
      <c r="C3648" s="12">
        <v>695.12</v>
      </c>
      <c r="D3648" s="11"/>
      <c r="E3648" s="11"/>
      <c r="F3648" s="11"/>
    </row>
    <row r="3649" ht="15.75" customHeight="1">
      <c r="A3649" s="13">
        <v>3076015.0</v>
      </c>
      <c r="B3649" s="13" t="s">
        <v>6092</v>
      </c>
      <c r="C3649" s="12">
        <v>695.12</v>
      </c>
      <c r="D3649" s="11"/>
      <c r="E3649" s="11"/>
      <c r="F3649" s="11"/>
    </row>
    <row r="3650" ht="15.75" customHeight="1">
      <c r="A3650" s="13">
        <v>3076051.0</v>
      </c>
      <c r="B3650" s="13" t="s">
        <v>6093</v>
      </c>
      <c r="C3650" s="12">
        <v>695.12</v>
      </c>
      <c r="D3650" s="11"/>
      <c r="E3650" s="11"/>
      <c r="F3650" s="11"/>
    </row>
    <row r="3651" ht="15.75" customHeight="1">
      <c r="A3651" s="13">
        <v>3076150.0</v>
      </c>
      <c r="B3651" s="13" t="s">
        <v>6094</v>
      </c>
      <c r="C3651" s="12">
        <v>695.12</v>
      </c>
      <c r="D3651" s="11"/>
      <c r="E3651" s="11"/>
      <c r="F3651" s="11"/>
    </row>
    <row r="3652" ht="15.75" customHeight="1">
      <c r="A3652" s="13">
        <v>3076058.0</v>
      </c>
      <c r="B3652" s="13" t="s">
        <v>6095</v>
      </c>
      <c r="C3652" s="12">
        <v>695.12</v>
      </c>
      <c r="D3652" s="11"/>
      <c r="E3652" s="11"/>
      <c r="F3652" s="11"/>
    </row>
    <row r="3653" ht="15.75" customHeight="1">
      <c r="A3653" s="13">
        <v>3076053.0</v>
      </c>
      <c r="B3653" s="13" t="s">
        <v>6096</v>
      </c>
      <c r="C3653" s="12">
        <v>695.12</v>
      </c>
      <c r="D3653" s="11"/>
      <c r="E3653" s="11"/>
      <c r="F3653" s="11"/>
    </row>
    <row r="3654" ht="15.75" customHeight="1">
      <c r="A3654" s="13">
        <v>3076054.0</v>
      </c>
      <c r="B3654" s="13" t="s">
        <v>6097</v>
      </c>
      <c r="C3654" s="12">
        <v>695.12</v>
      </c>
      <c r="D3654" s="11"/>
      <c r="E3654" s="11"/>
      <c r="F3654" s="11"/>
    </row>
    <row r="3655" ht="15.75" customHeight="1">
      <c r="A3655" s="13">
        <v>3076050.0</v>
      </c>
      <c r="B3655" s="13" t="s">
        <v>6098</v>
      </c>
      <c r="C3655" s="12">
        <v>695.12</v>
      </c>
      <c r="D3655" s="11"/>
      <c r="E3655" s="11"/>
      <c r="F3655" s="11"/>
    </row>
    <row r="3656" ht="15.75" customHeight="1">
      <c r="A3656" s="13">
        <v>3076057.0</v>
      </c>
      <c r="B3656" s="13" t="s">
        <v>6099</v>
      </c>
      <c r="C3656" s="12">
        <v>695.12</v>
      </c>
      <c r="D3656" s="11"/>
      <c r="E3656" s="11"/>
      <c r="F3656" s="11"/>
    </row>
    <row r="3657" ht="15.75" customHeight="1">
      <c r="A3657" s="13">
        <v>3076056.0</v>
      </c>
      <c r="B3657" s="13" t="s">
        <v>6100</v>
      </c>
      <c r="C3657" s="12">
        <v>695.12</v>
      </c>
      <c r="D3657" s="11"/>
      <c r="E3657" s="11"/>
      <c r="F3657" s="11"/>
    </row>
    <row r="3658" ht="15.75" customHeight="1">
      <c r="A3658" s="13">
        <v>3076002.0</v>
      </c>
      <c r="B3658" s="13" t="s">
        <v>6101</v>
      </c>
      <c r="C3658" s="12">
        <v>695.12</v>
      </c>
      <c r="D3658" s="11"/>
      <c r="E3658" s="11"/>
      <c r="F3658" s="11"/>
    </row>
    <row r="3659" ht="15.75" customHeight="1">
      <c r="A3659" s="13">
        <v>3076121.0</v>
      </c>
      <c r="B3659" s="13" t="s">
        <v>6102</v>
      </c>
      <c r="C3659" s="12">
        <v>695.12</v>
      </c>
      <c r="D3659" s="11"/>
      <c r="E3659" s="11"/>
      <c r="F3659" s="11"/>
    </row>
    <row r="3660" ht="15.75" customHeight="1">
      <c r="A3660" s="13">
        <v>3076001.0</v>
      </c>
      <c r="B3660" s="13" t="s">
        <v>6103</v>
      </c>
      <c r="C3660" s="12">
        <v>695.12</v>
      </c>
      <c r="D3660" s="11"/>
      <c r="E3660" s="11"/>
      <c r="F3660" s="11"/>
    </row>
    <row r="3661" ht="15.75" customHeight="1">
      <c r="A3661" s="13">
        <v>3076022.0</v>
      </c>
      <c r="B3661" s="13" t="s">
        <v>6104</v>
      </c>
      <c r="C3661" s="12">
        <v>695.12</v>
      </c>
      <c r="D3661" s="11"/>
      <c r="E3661" s="11"/>
      <c r="F3661" s="11"/>
    </row>
    <row r="3662" ht="15.75" customHeight="1">
      <c r="A3662" s="13">
        <v>3076031.0</v>
      </c>
      <c r="B3662" s="13" t="s">
        <v>6105</v>
      </c>
      <c r="C3662" s="12">
        <v>695.12</v>
      </c>
      <c r="D3662" s="11"/>
      <c r="E3662" s="11"/>
      <c r="F3662" s="11"/>
    </row>
    <row r="3663" ht="15.75" customHeight="1">
      <c r="A3663" s="13">
        <v>3076052.0</v>
      </c>
      <c r="B3663" s="13" t="s">
        <v>6106</v>
      </c>
      <c r="C3663" s="12">
        <v>695.12</v>
      </c>
      <c r="D3663" s="11"/>
      <c r="E3663" s="11"/>
      <c r="F3663" s="11"/>
    </row>
    <row r="3664" ht="15.75" customHeight="1">
      <c r="A3664" s="13">
        <v>3076028.0</v>
      </c>
      <c r="B3664" s="13" t="s">
        <v>6107</v>
      </c>
      <c r="C3664" s="12">
        <v>695.12</v>
      </c>
      <c r="D3664" s="11"/>
      <c r="E3664" s="11"/>
      <c r="F3664" s="11"/>
    </row>
    <row r="3665" ht="15.75" customHeight="1">
      <c r="A3665" s="13">
        <v>3076046.0</v>
      </c>
      <c r="B3665" s="13" t="s">
        <v>6108</v>
      </c>
      <c r="C3665" s="12">
        <v>695.12</v>
      </c>
      <c r="D3665" s="11"/>
      <c r="E3665" s="11"/>
      <c r="F3665" s="11"/>
    </row>
    <row r="3666" ht="15.75" customHeight="1">
      <c r="A3666" s="13">
        <v>3076048.0</v>
      </c>
      <c r="B3666" s="13" t="s">
        <v>6109</v>
      </c>
      <c r="C3666" s="12">
        <v>695.12</v>
      </c>
      <c r="D3666" s="11"/>
      <c r="E3666" s="11"/>
      <c r="F3666" s="11"/>
    </row>
    <row r="3667" ht="15.75" customHeight="1">
      <c r="A3667" s="13">
        <v>3076047.0</v>
      </c>
      <c r="B3667" s="13" t="s">
        <v>6110</v>
      </c>
      <c r="C3667" s="12">
        <v>695.12</v>
      </c>
      <c r="D3667" s="11"/>
      <c r="E3667" s="11"/>
      <c r="F3667" s="11"/>
    </row>
    <row r="3668" ht="15.75" customHeight="1">
      <c r="A3668" s="13">
        <v>3076045.0</v>
      </c>
      <c r="B3668" s="13" t="s">
        <v>6111</v>
      </c>
      <c r="C3668" s="12">
        <v>695.12</v>
      </c>
      <c r="D3668" s="11"/>
      <c r="E3668" s="11"/>
      <c r="F3668" s="11"/>
    </row>
    <row r="3669" ht="15.75" customHeight="1">
      <c r="A3669" s="13">
        <v>3076027.0</v>
      </c>
      <c r="B3669" s="13" t="s">
        <v>6112</v>
      </c>
      <c r="C3669" s="12">
        <v>695.12</v>
      </c>
      <c r="D3669" s="11"/>
      <c r="E3669" s="11"/>
      <c r="F3669" s="11"/>
    </row>
    <row r="3670" ht="15.75" customHeight="1">
      <c r="A3670" s="13">
        <v>3076088.0</v>
      </c>
      <c r="B3670" s="13" t="s">
        <v>6113</v>
      </c>
      <c r="C3670" s="12">
        <v>695.12</v>
      </c>
      <c r="D3670" s="11"/>
      <c r="E3670" s="11"/>
      <c r="F3670" s="11"/>
    </row>
    <row r="3671" ht="15.75" customHeight="1">
      <c r="A3671" s="13">
        <v>3076049.0</v>
      </c>
      <c r="B3671" s="13" t="s">
        <v>6114</v>
      </c>
      <c r="C3671" s="12">
        <v>695.12</v>
      </c>
      <c r="D3671" s="11"/>
      <c r="E3671" s="11"/>
      <c r="F3671" s="11"/>
    </row>
    <row r="3672" ht="15.75" customHeight="1">
      <c r="A3672" s="13">
        <v>3076110.0</v>
      </c>
      <c r="B3672" s="13" t="s">
        <v>6115</v>
      </c>
      <c r="C3672" s="12">
        <v>695.12</v>
      </c>
      <c r="D3672" s="11"/>
      <c r="E3672" s="11"/>
      <c r="F3672" s="11"/>
    </row>
    <row r="3673" ht="15.75" customHeight="1">
      <c r="A3673" s="13">
        <v>3076020.0</v>
      </c>
      <c r="B3673" s="13" t="s">
        <v>6116</v>
      </c>
      <c r="C3673" s="12">
        <v>695.12</v>
      </c>
      <c r="D3673" s="11"/>
      <c r="E3673" s="11"/>
      <c r="F3673" s="11"/>
    </row>
    <row r="3674" ht="15.75" customHeight="1">
      <c r="A3674" s="13">
        <v>3076019.0</v>
      </c>
      <c r="B3674" s="13" t="s">
        <v>6117</v>
      </c>
      <c r="C3674" s="12">
        <v>695.12</v>
      </c>
      <c r="D3674" s="11"/>
      <c r="E3674" s="11"/>
      <c r="F3674" s="11"/>
    </row>
    <row r="3675" ht="15.75" customHeight="1">
      <c r="A3675" s="13">
        <v>3076280.0</v>
      </c>
      <c r="B3675" s="13" t="s">
        <v>6118</v>
      </c>
      <c r="C3675" s="12">
        <v>695.12</v>
      </c>
      <c r="D3675" s="11"/>
      <c r="E3675" s="11"/>
      <c r="F3675" s="11"/>
    </row>
    <row r="3676" ht="15.75" customHeight="1">
      <c r="A3676" s="13">
        <v>3076281.0</v>
      </c>
      <c r="B3676" s="13" t="s">
        <v>6119</v>
      </c>
      <c r="C3676" s="12">
        <v>695.12</v>
      </c>
      <c r="D3676" s="11"/>
      <c r="E3676" s="11"/>
      <c r="F3676" s="11"/>
    </row>
    <row r="3677" ht="15.75" customHeight="1">
      <c r="A3677" s="13">
        <v>3076284.0</v>
      </c>
      <c r="B3677" s="13" t="s">
        <v>6120</v>
      </c>
      <c r="C3677" s="12">
        <v>695.12</v>
      </c>
      <c r="D3677" s="11"/>
      <c r="E3677" s="11"/>
      <c r="F3677" s="11"/>
    </row>
    <row r="3678" ht="15.75" customHeight="1">
      <c r="A3678" s="13">
        <v>3076286.0</v>
      </c>
      <c r="B3678" s="13" t="s">
        <v>6121</v>
      </c>
      <c r="C3678" s="12">
        <v>695.12</v>
      </c>
      <c r="D3678" s="11"/>
      <c r="E3678" s="11"/>
      <c r="F3678" s="11"/>
    </row>
    <row r="3679" ht="15.75" customHeight="1">
      <c r="A3679" s="13">
        <v>3076283.0</v>
      </c>
      <c r="B3679" s="13" t="s">
        <v>6122</v>
      </c>
      <c r="C3679" s="12">
        <v>695.12</v>
      </c>
      <c r="D3679" s="11"/>
      <c r="E3679" s="11"/>
      <c r="F3679" s="11"/>
    </row>
    <row r="3680" ht="15.75" customHeight="1">
      <c r="A3680" s="13">
        <v>3076285.0</v>
      </c>
      <c r="B3680" s="13" t="s">
        <v>6123</v>
      </c>
      <c r="C3680" s="12">
        <v>695.12</v>
      </c>
      <c r="D3680" s="11"/>
      <c r="E3680" s="11"/>
      <c r="F3680" s="11"/>
    </row>
    <row r="3681" ht="15.75" customHeight="1">
      <c r="A3681" s="13">
        <v>3076026.0</v>
      </c>
      <c r="B3681" s="13" t="s">
        <v>6124</v>
      </c>
      <c r="C3681" s="12">
        <v>695.12</v>
      </c>
      <c r="D3681" s="11"/>
      <c r="E3681" s="11"/>
      <c r="F3681" s="11"/>
    </row>
    <row r="3682" ht="15.75" customHeight="1">
      <c r="A3682" s="13">
        <v>3076094.0</v>
      </c>
      <c r="B3682" s="13" t="s">
        <v>6125</v>
      </c>
      <c r="C3682" s="12">
        <v>695.12</v>
      </c>
      <c r="D3682" s="11"/>
      <c r="E3682" s="11"/>
      <c r="F3682" s="11"/>
    </row>
    <row r="3683" ht="15.75" customHeight="1">
      <c r="A3683" s="13">
        <v>3076097.0</v>
      </c>
      <c r="B3683" s="13" t="s">
        <v>6126</v>
      </c>
      <c r="C3683" s="12">
        <v>695.12</v>
      </c>
      <c r="D3683" s="11"/>
      <c r="E3683" s="11"/>
      <c r="F3683" s="11"/>
    </row>
    <row r="3684" ht="15.75" customHeight="1">
      <c r="A3684" s="13">
        <v>3076093.0</v>
      </c>
      <c r="B3684" s="13" t="s">
        <v>6127</v>
      </c>
      <c r="C3684" s="12">
        <v>695.12</v>
      </c>
      <c r="D3684" s="11"/>
      <c r="E3684" s="11"/>
      <c r="F3684" s="11"/>
    </row>
    <row r="3685" ht="15.75" customHeight="1">
      <c r="A3685" s="13">
        <v>3076005.0</v>
      </c>
      <c r="B3685" s="13" t="s">
        <v>6128</v>
      </c>
      <c r="C3685" s="12">
        <v>695.12</v>
      </c>
      <c r="D3685" s="11"/>
      <c r="E3685" s="11"/>
      <c r="F3685" s="11"/>
    </row>
    <row r="3686" ht="15.75" customHeight="1">
      <c r="A3686" s="13">
        <v>3076032.0</v>
      </c>
      <c r="B3686" s="13" t="s">
        <v>6129</v>
      </c>
      <c r="C3686" s="12">
        <v>695.12</v>
      </c>
      <c r="D3686" s="11"/>
      <c r="E3686" s="11"/>
      <c r="F3686" s="11"/>
    </row>
    <row r="3687" ht="15.75" customHeight="1">
      <c r="A3687" s="13">
        <v>3076043.0</v>
      </c>
      <c r="B3687" s="13" t="s">
        <v>6130</v>
      </c>
      <c r="C3687" s="12">
        <v>695.12</v>
      </c>
      <c r="D3687" s="11"/>
      <c r="E3687" s="11"/>
      <c r="F3687" s="11"/>
    </row>
    <row r="3688" ht="15.75" customHeight="1">
      <c r="A3688" s="13">
        <v>3076040.0</v>
      </c>
      <c r="B3688" s="13" t="s">
        <v>6131</v>
      </c>
      <c r="C3688" s="12">
        <v>695.12</v>
      </c>
      <c r="D3688" s="11"/>
      <c r="E3688" s="11"/>
      <c r="F3688" s="11"/>
    </row>
    <row r="3689" ht="15.75" customHeight="1">
      <c r="A3689" s="13">
        <v>3076042.0</v>
      </c>
      <c r="B3689" s="13" t="s">
        <v>6132</v>
      </c>
      <c r="C3689" s="12">
        <v>695.12</v>
      </c>
      <c r="D3689" s="11"/>
      <c r="E3689" s="11"/>
      <c r="F3689" s="11"/>
    </row>
    <row r="3690" ht="15.75" customHeight="1">
      <c r="A3690" s="13">
        <v>3076129.0</v>
      </c>
      <c r="B3690" s="13" t="s">
        <v>6133</v>
      </c>
      <c r="C3690" s="12">
        <v>695.12</v>
      </c>
      <c r="D3690" s="11"/>
      <c r="E3690" s="11"/>
      <c r="F3690" s="11"/>
    </row>
    <row r="3691" ht="15.75" customHeight="1">
      <c r="A3691" s="13">
        <v>3076029.0</v>
      </c>
      <c r="B3691" s="13" t="s">
        <v>6134</v>
      </c>
      <c r="C3691" s="12">
        <v>695.12</v>
      </c>
      <c r="D3691" s="11"/>
      <c r="E3691" s="11"/>
      <c r="F3691" s="11"/>
    </row>
    <row r="3692" ht="15.75" customHeight="1">
      <c r="A3692" s="13">
        <v>3076008.0</v>
      </c>
      <c r="B3692" s="13" t="s">
        <v>6135</v>
      </c>
      <c r="C3692" s="12">
        <v>695.12</v>
      </c>
      <c r="D3692" s="11"/>
      <c r="E3692" s="11"/>
      <c r="F3692" s="11"/>
    </row>
    <row r="3693" ht="15.75" customHeight="1">
      <c r="A3693" s="13">
        <v>3076076.0</v>
      </c>
      <c r="B3693" s="13" t="s">
        <v>6136</v>
      </c>
      <c r="C3693" s="12">
        <v>695.12</v>
      </c>
      <c r="D3693" s="11"/>
      <c r="E3693" s="11"/>
      <c r="F3693" s="11"/>
    </row>
    <row r="3694" ht="15.75" customHeight="1">
      <c r="A3694" s="13">
        <v>3076099.0</v>
      </c>
      <c r="B3694" s="13" t="s">
        <v>6137</v>
      </c>
      <c r="C3694" s="12">
        <v>695.12</v>
      </c>
      <c r="D3694" s="11"/>
      <c r="E3694" s="11"/>
      <c r="F3694" s="11"/>
    </row>
    <row r="3695" ht="15.75" customHeight="1">
      <c r="A3695" s="13">
        <v>3076078.0</v>
      </c>
      <c r="B3695" s="13" t="s">
        <v>6138</v>
      </c>
      <c r="C3695" s="12">
        <v>695.12</v>
      </c>
      <c r="D3695" s="11"/>
      <c r="E3695" s="11"/>
      <c r="F3695" s="11"/>
    </row>
    <row r="3696" ht="15.75" customHeight="1">
      <c r="A3696" s="13">
        <v>3076108.0</v>
      </c>
      <c r="B3696" s="13" t="s">
        <v>6139</v>
      </c>
      <c r="C3696" s="12">
        <v>695.12</v>
      </c>
      <c r="D3696" s="11"/>
      <c r="E3696" s="11"/>
      <c r="F3696" s="11"/>
    </row>
    <row r="3697" ht="15.75" customHeight="1">
      <c r="A3697" s="13">
        <v>3076106.0</v>
      </c>
      <c r="B3697" s="13" t="s">
        <v>6140</v>
      </c>
      <c r="C3697" s="12">
        <v>695.12</v>
      </c>
      <c r="D3697" s="11"/>
      <c r="E3697" s="11"/>
      <c r="F3697" s="11"/>
    </row>
    <row r="3698" ht="15.75" customHeight="1">
      <c r="A3698" s="13">
        <v>3076111.0</v>
      </c>
      <c r="B3698" s="13" t="s">
        <v>6141</v>
      </c>
      <c r="C3698" s="12">
        <v>731.7</v>
      </c>
      <c r="D3698" s="11"/>
      <c r="E3698" s="11"/>
      <c r="F3698" s="11"/>
    </row>
    <row r="3699" ht="15.75" customHeight="1">
      <c r="A3699" s="13">
        <v>3076105.0</v>
      </c>
      <c r="B3699" s="13" t="s">
        <v>6142</v>
      </c>
      <c r="C3699" s="12">
        <v>695.12</v>
      </c>
      <c r="D3699" s="11"/>
      <c r="E3699" s="11"/>
      <c r="F3699" s="11"/>
    </row>
    <row r="3700" ht="15.75" customHeight="1">
      <c r="A3700" s="13">
        <v>3076109.0</v>
      </c>
      <c r="B3700" s="13" t="s">
        <v>6143</v>
      </c>
      <c r="C3700" s="12">
        <v>695.12</v>
      </c>
      <c r="D3700" s="11"/>
      <c r="E3700" s="11"/>
      <c r="F3700" s="11"/>
    </row>
    <row r="3701" ht="15.75" customHeight="1">
      <c r="A3701" s="13">
        <v>3076103.0</v>
      </c>
      <c r="B3701" s="13" t="s">
        <v>6144</v>
      </c>
      <c r="C3701" s="12">
        <v>695.12</v>
      </c>
      <c r="D3701" s="11"/>
      <c r="E3701" s="11"/>
      <c r="F3701" s="11"/>
    </row>
    <row r="3702" ht="15.75" customHeight="1">
      <c r="A3702" s="13">
        <v>3076101.0</v>
      </c>
      <c r="B3702" s="13" t="s">
        <v>6145</v>
      </c>
      <c r="C3702" s="12">
        <v>695.12</v>
      </c>
      <c r="D3702" s="11"/>
      <c r="E3702" s="11"/>
      <c r="F3702" s="11"/>
    </row>
    <row r="3703" ht="15.75" customHeight="1">
      <c r="A3703" s="13">
        <v>3076059.0</v>
      </c>
      <c r="B3703" s="13" t="s">
        <v>6146</v>
      </c>
      <c r="C3703" s="12">
        <v>695.12</v>
      </c>
      <c r="D3703" s="11"/>
      <c r="E3703" s="11"/>
      <c r="F3703" s="11"/>
    </row>
    <row r="3704" ht="15.75" customHeight="1">
      <c r="A3704" s="13">
        <v>3076024.0</v>
      </c>
      <c r="B3704" s="13" t="s">
        <v>6147</v>
      </c>
      <c r="C3704" s="12">
        <v>695.12</v>
      </c>
      <c r="D3704" s="11"/>
      <c r="E3704" s="11"/>
      <c r="F3704" s="11"/>
    </row>
    <row r="3705" ht="15.75" customHeight="1">
      <c r="A3705" s="13">
        <v>3076023.0</v>
      </c>
      <c r="B3705" s="13" t="s">
        <v>6148</v>
      </c>
      <c r="C3705" s="12">
        <v>695.12</v>
      </c>
      <c r="D3705" s="11"/>
      <c r="E3705" s="11"/>
      <c r="F3705" s="11"/>
    </row>
    <row r="3706" ht="15.75" customHeight="1">
      <c r="A3706" s="13">
        <v>3076025.0</v>
      </c>
      <c r="B3706" s="13" t="s">
        <v>6149</v>
      </c>
      <c r="C3706" s="12">
        <v>695.12</v>
      </c>
      <c r="D3706" s="11"/>
      <c r="E3706" s="11"/>
      <c r="F3706" s="11"/>
    </row>
    <row r="3707" ht="15.75" customHeight="1">
      <c r="A3707" s="13">
        <v>3076030.0</v>
      </c>
      <c r="B3707" s="13" t="s">
        <v>6150</v>
      </c>
      <c r="C3707" s="12">
        <v>695.12</v>
      </c>
      <c r="D3707" s="11"/>
      <c r="E3707" s="11"/>
      <c r="F3707" s="11"/>
    </row>
    <row r="3708" ht="15.75" customHeight="1">
      <c r="A3708" s="13">
        <v>3076037.0</v>
      </c>
      <c r="B3708" s="13" t="s">
        <v>6151</v>
      </c>
      <c r="C3708" s="12">
        <v>695.12</v>
      </c>
      <c r="D3708" s="11"/>
      <c r="E3708" s="11"/>
      <c r="F3708" s="11"/>
    </row>
    <row r="3709" ht="15.75" customHeight="1">
      <c r="A3709" s="13">
        <v>3076039.0</v>
      </c>
      <c r="B3709" s="13" t="s">
        <v>6152</v>
      </c>
      <c r="C3709" s="12">
        <v>695.12</v>
      </c>
      <c r="D3709" s="11"/>
      <c r="E3709" s="11"/>
      <c r="F3709" s="11"/>
    </row>
    <row r="3710" ht="15.75" customHeight="1">
      <c r="A3710" s="13">
        <v>3076038.0</v>
      </c>
      <c r="B3710" s="13" t="s">
        <v>6153</v>
      </c>
      <c r="C3710" s="12">
        <v>695.12</v>
      </c>
      <c r="D3710" s="11"/>
      <c r="E3710" s="11"/>
      <c r="F3710" s="11"/>
    </row>
    <row r="3711" ht="15.75" customHeight="1">
      <c r="A3711" s="13">
        <v>3076004.0</v>
      </c>
      <c r="B3711" s="13" t="s">
        <v>6154</v>
      </c>
      <c r="C3711" s="12">
        <v>695.12</v>
      </c>
      <c r="D3711" s="11"/>
      <c r="E3711" s="11"/>
      <c r="F3711" s="11"/>
    </row>
    <row r="3712" ht="15.75" customHeight="1">
      <c r="A3712" s="13">
        <v>3076080.0</v>
      </c>
      <c r="B3712" s="13" t="s">
        <v>6155</v>
      </c>
      <c r="C3712" s="12">
        <v>695.12</v>
      </c>
      <c r="D3712" s="11"/>
      <c r="E3712" s="11"/>
      <c r="F3712" s="11"/>
    </row>
    <row r="3713" ht="15.75" customHeight="1">
      <c r="A3713" s="13">
        <v>3076084.0</v>
      </c>
      <c r="B3713" s="13" t="s">
        <v>6156</v>
      </c>
      <c r="C3713" s="12">
        <v>695.12</v>
      </c>
      <c r="D3713" s="11"/>
      <c r="E3713" s="11"/>
      <c r="F3713" s="11"/>
    </row>
    <row r="3714" ht="15.75" customHeight="1">
      <c r="A3714" s="13">
        <v>3076085.0</v>
      </c>
      <c r="B3714" s="13" t="s">
        <v>6157</v>
      </c>
      <c r="C3714" s="12">
        <v>695.12</v>
      </c>
      <c r="D3714" s="11"/>
      <c r="E3714" s="11"/>
      <c r="F3714" s="11"/>
    </row>
    <row r="3715" ht="15.75" customHeight="1">
      <c r="A3715" s="13">
        <v>3076086.0</v>
      </c>
      <c r="B3715" s="13" t="s">
        <v>6158</v>
      </c>
      <c r="C3715" s="12">
        <v>695.12</v>
      </c>
      <c r="D3715" s="11"/>
      <c r="E3715" s="11"/>
      <c r="F3715" s="11"/>
    </row>
    <row r="3716" ht="15.75" customHeight="1">
      <c r="A3716" s="13">
        <v>3076087.0</v>
      </c>
      <c r="B3716" s="13" t="s">
        <v>6159</v>
      </c>
      <c r="C3716" s="12">
        <v>695.12</v>
      </c>
      <c r="D3716" s="11"/>
      <c r="E3716" s="11"/>
      <c r="F3716" s="11"/>
    </row>
    <row r="3717" ht="15.75" customHeight="1">
      <c r="A3717" s="13">
        <v>3076114.0</v>
      </c>
      <c r="B3717" s="13" t="s">
        <v>6160</v>
      </c>
      <c r="C3717" s="12">
        <v>695.12</v>
      </c>
      <c r="D3717" s="11"/>
      <c r="E3717" s="11"/>
      <c r="F3717" s="11"/>
    </row>
    <row r="3718" ht="15.75" customHeight="1">
      <c r="A3718" s="13">
        <v>3076055.0</v>
      </c>
      <c r="B3718" s="13" t="s">
        <v>6161</v>
      </c>
      <c r="C3718" s="12">
        <v>695.12</v>
      </c>
      <c r="D3718" s="11"/>
      <c r="E3718" s="11"/>
      <c r="F3718" s="11"/>
    </row>
    <row r="3719" ht="15.75" customHeight="1">
      <c r="A3719" s="13">
        <v>3076064.0</v>
      </c>
      <c r="B3719" s="13" t="s">
        <v>6162</v>
      </c>
      <c r="C3719" s="12">
        <v>695.12</v>
      </c>
      <c r="D3719" s="11"/>
      <c r="E3719" s="11"/>
      <c r="F3719" s="11"/>
    </row>
    <row r="3720" ht="15.75" customHeight="1">
      <c r="A3720" s="13">
        <v>3076061.0</v>
      </c>
      <c r="B3720" s="13" t="s">
        <v>6163</v>
      </c>
      <c r="C3720" s="12">
        <v>695.12</v>
      </c>
      <c r="D3720" s="11"/>
      <c r="E3720" s="11"/>
      <c r="F3720" s="11"/>
    </row>
    <row r="3721" ht="15.75" customHeight="1">
      <c r="A3721" s="13">
        <v>3076066.0</v>
      </c>
      <c r="B3721" s="13" t="s">
        <v>6164</v>
      </c>
      <c r="C3721" s="12">
        <v>695.12</v>
      </c>
      <c r="D3721" s="11"/>
      <c r="E3721" s="11"/>
      <c r="F3721" s="11"/>
    </row>
    <row r="3722" ht="15.75" customHeight="1">
      <c r="A3722" s="13">
        <v>3076067.0</v>
      </c>
      <c r="B3722" s="13" t="s">
        <v>6165</v>
      </c>
      <c r="C3722" s="12">
        <v>695.12</v>
      </c>
      <c r="D3722" s="11"/>
      <c r="E3722" s="11"/>
      <c r="F3722" s="11"/>
    </row>
    <row r="3723" ht="15.75" customHeight="1">
      <c r="A3723" s="13">
        <v>3076063.0</v>
      </c>
      <c r="B3723" s="13" t="s">
        <v>6166</v>
      </c>
      <c r="C3723" s="12">
        <v>695.12</v>
      </c>
      <c r="D3723" s="11"/>
      <c r="E3723" s="11"/>
      <c r="F3723" s="11"/>
    </row>
    <row r="3724" ht="15.75" customHeight="1">
      <c r="A3724" s="13">
        <v>3076070.0</v>
      </c>
      <c r="B3724" s="13" t="s">
        <v>6167</v>
      </c>
      <c r="C3724" s="12">
        <v>695.12</v>
      </c>
      <c r="D3724" s="11"/>
      <c r="E3724" s="11"/>
      <c r="F3724" s="11"/>
    </row>
    <row r="3725" ht="15.75" customHeight="1">
      <c r="A3725" s="13">
        <v>3076065.0</v>
      </c>
      <c r="B3725" s="13" t="s">
        <v>6168</v>
      </c>
      <c r="C3725" s="12">
        <v>695.12</v>
      </c>
      <c r="D3725" s="11"/>
      <c r="E3725" s="11"/>
      <c r="F3725" s="11"/>
    </row>
    <row r="3726" ht="15.75" customHeight="1">
      <c r="A3726" s="13">
        <v>3076069.0</v>
      </c>
      <c r="B3726" s="13" t="s">
        <v>6169</v>
      </c>
      <c r="C3726" s="12">
        <v>695.12</v>
      </c>
      <c r="D3726" s="11"/>
      <c r="E3726" s="11"/>
      <c r="F3726" s="11"/>
    </row>
    <row r="3727" ht="15.75" customHeight="1">
      <c r="A3727" s="13">
        <v>3076175.0</v>
      </c>
      <c r="B3727" s="13" t="s">
        <v>6170</v>
      </c>
      <c r="C3727" s="12">
        <v>695.12</v>
      </c>
      <c r="D3727" s="11"/>
      <c r="E3727" s="11"/>
      <c r="F3727" s="11"/>
    </row>
    <row r="3728" ht="15.75" customHeight="1">
      <c r="A3728" s="13">
        <v>3076068.0</v>
      </c>
      <c r="B3728" s="13" t="s">
        <v>6171</v>
      </c>
      <c r="C3728" s="12">
        <v>695.12</v>
      </c>
      <c r="D3728" s="11"/>
      <c r="E3728" s="11"/>
      <c r="F3728" s="11"/>
    </row>
    <row r="3729" ht="15.75" customHeight="1">
      <c r="A3729" s="13">
        <v>3076160.0</v>
      </c>
      <c r="B3729" s="13" t="s">
        <v>6172</v>
      </c>
      <c r="C3729" s="12">
        <v>695.12</v>
      </c>
      <c r="D3729" s="11"/>
      <c r="E3729" s="11"/>
      <c r="F3729" s="11"/>
    </row>
    <row r="3730" ht="15.75" customHeight="1">
      <c r="A3730" s="13">
        <v>3076060.0</v>
      </c>
      <c r="B3730" s="13" t="s">
        <v>6173</v>
      </c>
      <c r="C3730" s="12">
        <v>695.12</v>
      </c>
      <c r="D3730" s="11"/>
      <c r="E3730" s="11"/>
      <c r="F3730" s="11"/>
    </row>
    <row r="3731" ht="15.75" customHeight="1">
      <c r="A3731" s="13">
        <v>3077034.0</v>
      </c>
      <c r="B3731" s="13" t="s">
        <v>6174</v>
      </c>
      <c r="C3731" s="12">
        <v>1013.99</v>
      </c>
      <c r="D3731" s="11"/>
      <c r="E3731" s="11"/>
      <c r="F3731" s="11"/>
    </row>
    <row r="3732" ht="15.75" customHeight="1">
      <c r="A3732" s="13">
        <v>3077043.0</v>
      </c>
      <c r="B3732" s="13" t="s">
        <v>6175</v>
      </c>
      <c r="C3732" s="12">
        <v>1013.99</v>
      </c>
      <c r="D3732" s="11"/>
      <c r="E3732" s="11"/>
      <c r="F3732" s="11"/>
    </row>
    <row r="3733" ht="15.75" customHeight="1">
      <c r="A3733" s="13">
        <v>3077048.0</v>
      </c>
      <c r="B3733" s="13" t="s">
        <v>6176</v>
      </c>
      <c r="C3733" s="12">
        <v>1013.99</v>
      </c>
      <c r="D3733" s="11"/>
      <c r="E3733" s="11"/>
      <c r="F3733" s="11"/>
    </row>
    <row r="3734" ht="15.75" customHeight="1">
      <c r="A3734" s="13">
        <v>3077033.0</v>
      </c>
      <c r="B3734" s="13" t="s">
        <v>6177</v>
      </c>
      <c r="C3734" s="12">
        <v>1013.99</v>
      </c>
      <c r="D3734" s="11"/>
      <c r="E3734" s="11"/>
      <c r="F3734" s="11"/>
    </row>
    <row r="3735" ht="15.75" customHeight="1">
      <c r="A3735" s="13">
        <v>3077036.0</v>
      </c>
      <c r="B3735" s="13" t="s">
        <v>6178</v>
      </c>
      <c r="C3735" s="12">
        <v>1013.99</v>
      </c>
      <c r="D3735" s="11"/>
      <c r="E3735" s="11"/>
      <c r="F3735" s="11"/>
    </row>
    <row r="3736" ht="15.75" customHeight="1">
      <c r="A3736" s="13">
        <v>3077035.0</v>
      </c>
      <c r="B3736" s="13" t="s">
        <v>6179</v>
      </c>
      <c r="C3736" s="12">
        <v>1013.99</v>
      </c>
      <c r="D3736" s="11"/>
      <c r="E3736" s="11"/>
      <c r="F3736" s="11"/>
    </row>
    <row r="3737" ht="15.75" customHeight="1">
      <c r="A3737" s="13">
        <v>3077038.0</v>
      </c>
      <c r="B3737" s="13" t="s">
        <v>6180</v>
      </c>
      <c r="C3737" s="12">
        <v>1013.99</v>
      </c>
      <c r="D3737" s="11"/>
      <c r="E3737" s="11"/>
      <c r="F3737" s="11"/>
    </row>
    <row r="3738" ht="15.75" customHeight="1">
      <c r="A3738" s="13">
        <v>3077042.0</v>
      </c>
      <c r="B3738" s="13" t="s">
        <v>6181</v>
      </c>
      <c r="C3738" s="12">
        <v>1013.99</v>
      </c>
      <c r="D3738" s="11"/>
      <c r="E3738" s="11"/>
      <c r="F3738" s="11"/>
    </row>
    <row r="3739" ht="15.75" customHeight="1">
      <c r="A3739" s="13">
        <v>3077021.0</v>
      </c>
      <c r="B3739" s="13" t="s">
        <v>6182</v>
      </c>
      <c r="C3739" s="12">
        <v>2393.98</v>
      </c>
      <c r="D3739" s="11"/>
      <c r="E3739" s="11"/>
      <c r="F3739" s="11"/>
    </row>
    <row r="3740" ht="15.75" customHeight="1">
      <c r="A3740" s="13">
        <v>3072006.0</v>
      </c>
      <c r="B3740" s="13" t="s">
        <v>6183</v>
      </c>
      <c r="C3740" s="12">
        <v>728.88</v>
      </c>
      <c r="D3740" s="11"/>
      <c r="E3740" s="11"/>
      <c r="F3740" s="11"/>
    </row>
    <row r="3741" ht="15.75" customHeight="1">
      <c r="A3741" s="13">
        <v>3072013.0</v>
      </c>
      <c r="B3741" s="13" t="s">
        <v>6184</v>
      </c>
      <c r="C3741" s="12">
        <v>728.88</v>
      </c>
      <c r="D3741" s="11"/>
      <c r="E3741" s="11"/>
      <c r="F3741" s="11"/>
    </row>
    <row r="3742" ht="15.75" customHeight="1">
      <c r="A3742" s="13">
        <v>3072014.0</v>
      </c>
      <c r="B3742" s="13" t="s">
        <v>6185</v>
      </c>
      <c r="C3742" s="12">
        <v>728.88</v>
      </c>
      <c r="D3742" s="11"/>
      <c r="E3742" s="11"/>
      <c r="F3742" s="11"/>
    </row>
    <row r="3743" ht="15.75" customHeight="1">
      <c r="A3743" s="13">
        <v>3072010.0</v>
      </c>
      <c r="B3743" s="13" t="s">
        <v>6186</v>
      </c>
      <c r="C3743" s="12">
        <v>728.88</v>
      </c>
      <c r="D3743" s="11"/>
      <c r="E3743" s="11"/>
      <c r="F3743" s="11"/>
    </row>
    <row r="3744" ht="15.75" customHeight="1">
      <c r="A3744" s="13">
        <v>3072011.0</v>
      </c>
      <c r="B3744" s="13" t="s">
        <v>6187</v>
      </c>
      <c r="C3744" s="12">
        <v>728.88</v>
      </c>
      <c r="D3744" s="11"/>
      <c r="E3744" s="11"/>
      <c r="F3744" s="11"/>
    </row>
    <row r="3745" ht="15.75" customHeight="1">
      <c r="A3745" s="13">
        <v>3072003.0</v>
      </c>
      <c r="B3745" s="13" t="s">
        <v>6188</v>
      </c>
      <c r="C3745" s="12">
        <v>728.88</v>
      </c>
      <c r="D3745" s="11"/>
      <c r="E3745" s="11"/>
      <c r="F3745" s="11"/>
    </row>
    <row r="3746" ht="15.75" customHeight="1">
      <c r="A3746" s="13">
        <v>3072017.0</v>
      </c>
      <c r="B3746" s="13" t="s">
        <v>6189</v>
      </c>
      <c r="C3746" s="12">
        <v>728.88</v>
      </c>
      <c r="D3746" s="11"/>
      <c r="E3746" s="11"/>
      <c r="F3746" s="11"/>
    </row>
    <row r="3747" ht="15.75" customHeight="1">
      <c r="A3747" s="13">
        <v>3072007.0</v>
      </c>
      <c r="B3747" s="13" t="s">
        <v>6190</v>
      </c>
      <c r="C3747" s="12">
        <v>728.88</v>
      </c>
      <c r="D3747" s="11"/>
      <c r="E3747" s="11"/>
      <c r="F3747" s="11"/>
    </row>
    <row r="3748" ht="15.75" customHeight="1">
      <c r="A3748" s="13">
        <v>3072015.0</v>
      </c>
      <c r="B3748" s="13" t="s">
        <v>6191</v>
      </c>
      <c r="C3748" s="12">
        <v>510.21</v>
      </c>
      <c r="D3748" s="11"/>
      <c r="E3748" s="11"/>
      <c r="F3748" s="11"/>
    </row>
    <row r="3749" ht="15.75" customHeight="1">
      <c r="A3749" s="13">
        <v>3072051.0</v>
      </c>
      <c r="B3749" s="13" t="s">
        <v>6192</v>
      </c>
      <c r="C3749" s="12">
        <v>728.88</v>
      </c>
      <c r="D3749" s="11"/>
      <c r="E3749" s="11"/>
      <c r="F3749" s="11"/>
    </row>
    <row r="3750" ht="15.75" customHeight="1">
      <c r="A3750" s="13">
        <v>3072150.0</v>
      </c>
      <c r="B3750" s="13" t="s">
        <v>6193</v>
      </c>
      <c r="C3750" s="12">
        <v>800.85</v>
      </c>
      <c r="D3750" s="11"/>
      <c r="E3750" s="11"/>
      <c r="F3750" s="11"/>
    </row>
    <row r="3751" ht="15.75" customHeight="1">
      <c r="A3751" s="13">
        <v>3072058.0</v>
      </c>
      <c r="B3751" s="13" t="s">
        <v>6194</v>
      </c>
      <c r="C3751" s="12">
        <v>728.88</v>
      </c>
      <c r="D3751" s="11"/>
      <c r="E3751" s="11"/>
      <c r="F3751" s="11"/>
    </row>
    <row r="3752" ht="15.75" customHeight="1">
      <c r="A3752" s="13">
        <v>3072054.0</v>
      </c>
      <c r="B3752" s="13" t="s">
        <v>6195</v>
      </c>
      <c r="C3752" s="12">
        <v>728.88</v>
      </c>
      <c r="D3752" s="11"/>
      <c r="E3752" s="11"/>
      <c r="F3752" s="11"/>
    </row>
    <row r="3753" ht="15.75" customHeight="1">
      <c r="A3753" s="13">
        <v>3072050.0</v>
      </c>
      <c r="B3753" s="13" t="s">
        <v>6196</v>
      </c>
      <c r="C3753" s="12">
        <v>728.88</v>
      </c>
      <c r="D3753" s="11"/>
      <c r="E3753" s="11"/>
      <c r="F3753" s="11"/>
    </row>
    <row r="3754" ht="15.75" customHeight="1">
      <c r="A3754" s="13">
        <v>3072057.0</v>
      </c>
      <c r="B3754" s="13" t="s">
        <v>6197</v>
      </c>
      <c r="C3754" s="12">
        <v>728.88</v>
      </c>
      <c r="D3754" s="11"/>
      <c r="E3754" s="11"/>
      <c r="F3754" s="11"/>
    </row>
    <row r="3755" ht="15.75" customHeight="1">
      <c r="A3755" s="13">
        <v>3072002.0</v>
      </c>
      <c r="B3755" s="13" t="s">
        <v>6198</v>
      </c>
      <c r="C3755" s="12">
        <v>728.88</v>
      </c>
      <c r="D3755" s="11"/>
      <c r="E3755" s="11"/>
      <c r="F3755" s="11"/>
    </row>
    <row r="3756" ht="15.75" customHeight="1">
      <c r="A3756" s="13">
        <v>3072121.0</v>
      </c>
      <c r="B3756" s="13" t="s">
        <v>6199</v>
      </c>
      <c r="C3756" s="12">
        <v>800.85</v>
      </c>
      <c r="D3756" s="11"/>
      <c r="E3756" s="11"/>
      <c r="F3756" s="11"/>
    </row>
    <row r="3757" ht="15.75" customHeight="1">
      <c r="A3757" s="13">
        <v>3072001.0</v>
      </c>
      <c r="B3757" s="13" t="s">
        <v>6200</v>
      </c>
      <c r="C3757" s="12">
        <v>728.88</v>
      </c>
      <c r="D3757" s="11"/>
      <c r="E3757" s="11"/>
      <c r="F3757" s="11"/>
    </row>
    <row r="3758" ht="15.75" customHeight="1">
      <c r="A3758" s="13">
        <v>3072022.0</v>
      </c>
      <c r="B3758" s="13" t="s">
        <v>6201</v>
      </c>
      <c r="C3758" s="12">
        <v>728.88</v>
      </c>
      <c r="D3758" s="11"/>
      <c r="E3758" s="11"/>
      <c r="F3758" s="11"/>
    </row>
    <row r="3759" ht="15.75" customHeight="1">
      <c r="A3759" s="13">
        <v>3072031.0</v>
      </c>
      <c r="B3759" s="13" t="s">
        <v>6202</v>
      </c>
      <c r="C3759" s="12">
        <v>728.88</v>
      </c>
      <c r="D3759" s="11"/>
      <c r="E3759" s="11"/>
      <c r="F3759" s="11"/>
    </row>
    <row r="3760" ht="15.75" customHeight="1">
      <c r="A3760" s="13">
        <v>3072052.0</v>
      </c>
      <c r="B3760" s="13" t="s">
        <v>6203</v>
      </c>
      <c r="C3760" s="12">
        <v>728.88</v>
      </c>
      <c r="D3760" s="11"/>
      <c r="E3760" s="11"/>
      <c r="F3760" s="11"/>
    </row>
    <row r="3761" ht="15.75" customHeight="1">
      <c r="A3761" s="13">
        <v>3072009.0</v>
      </c>
      <c r="B3761" s="13" t="s">
        <v>6204</v>
      </c>
      <c r="C3761" s="12">
        <v>728.88</v>
      </c>
      <c r="D3761" s="11"/>
      <c r="E3761" s="11"/>
      <c r="F3761" s="11"/>
    </row>
    <row r="3762" ht="15.75" customHeight="1">
      <c r="A3762" s="13">
        <v>3072082.0</v>
      </c>
      <c r="B3762" s="13" t="s">
        <v>6205</v>
      </c>
      <c r="C3762" s="12">
        <v>728.88</v>
      </c>
      <c r="D3762" s="11"/>
      <c r="E3762" s="11"/>
      <c r="F3762" s="11"/>
    </row>
    <row r="3763" ht="15.75" customHeight="1">
      <c r="A3763" s="13">
        <v>3072047.0</v>
      </c>
      <c r="B3763" s="13" t="s">
        <v>6206</v>
      </c>
      <c r="C3763" s="12">
        <v>708.71</v>
      </c>
      <c r="D3763" s="11"/>
      <c r="E3763" s="11"/>
      <c r="F3763" s="11"/>
    </row>
    <row r="3764" ht="15.75" customHeight="1">
      <c r="A3764" s="13">
        <v>3072048.0</v>
      </c>
      <c r="B3764" s="13" t="s">
        <v>6207</v>
      </c>
      <c r="C3764" s="12">
        <v>728.88</v>
      </c>
      <c r="D3764" s="11"/>
      <c r="E3764" s="11"/>
      <c r="F3764" s="11"/>
    </row>
    <row r="3765" ht="15.75" customHeight="1">
      <c r="A3765" s="13">
        <v>3072045.0</v>
      </c>
      <c r="B3765" s="13" t="s">
        <v>6208</v>
      </c>
      <c r="C3765" s="12">
        <v>728.88</v>
      </c>
      <c r="D3765" s="11"/>
      <c r="E3765" s="11"/>
      <c r="F3765" s="11"/>
    </row>
    <row r="3766" ht="15.75" customHeight="1">
      <c r="A3766" s="13">
        <v>3072046.0</v>
      </c>
      <c r="B3766" s="13" t="s">
        <v>6209</v>
      </c>
      <c r="C3766" s="12">
        <v>708.71</v>
      </c>
      <c r="D3766" s="11"/>
      <c r="E3766" s="11"/>
      <c r="F3766" s="11"/>
    </row>
    <row r="3767" ht="15.75" customHeight="1">
      <c r="A3767" s="13">
        <v>3072027.0</v>
      </c>
      <c r="B3767" s="13" t="s">
        <v>6210</v>
      </c>
      <c r="C3767" s="12">
        <v>728.88</v>
      </c>
      <c r="D3767" s="11"/>
      <c r="E3767" s="11"/>
      <c r="F3767" s="11"/>
    </row>
    <row r="3768" ht="15.75" customHeight="1">
      <c r="A3768" s="13">
        <v>3072088.0</v>
      </c>
      <c r="B3768" s="13" t="s">
        <v>6211</v>
      </c>
      <c r="C3768" s="12">
        <v>728.88</v>
      </c>
      <c r="D3768" s="11"/>
      <c r="E3768" s="11"/>
      <c r="F3768" s="11"/>
    </row>
    <row r="3769" ht="15.75" customHeight="1">
      <c r="A3769" s="13">
        <v>3072049.0</v>
      </c>
      <c r="B3769" s="13" t="s">
        <v>6212</v>
      </c>
      <c r="C3769" s="12">
        <v>728.88</v>
      </c>
      <c r="D3769" s="11"/>
      <c r="E3769" s="11"/>
      <c r="F3769" s="11"/>
    </row>
    <row r="3770" ht="15.75" customHeight="1">
      <c r="A3770" s="13">
        <v>3072110.0</v>
      </c>
      <c r="B3770" s="13" t="s">
        <v>6213</v>
      </c>
      <c r="C3770" s="12">
        <v>560.59</v>
      </c>
      <c r="D3770" s="11"/>
      <c r="E3770" s="11"/>
      <c r="F3770" s="11"/>
    </row>
    <row r="3771" ht="15.75" customHeight="1">
      <c r="A3771" s="13">
        <v>3072020.0</v>
      </c>
      <c r="B3771" s="13" t="s">
        <v>6214</v>
      </c>
      <c r="C3771" s="12">
        <v>728.88</v>
      </c>
      <c r="D3771" s="11"/>
      <c r="E3771" s="11"/>
      <c r="F3771" s="11"/>
    </row>
    <row r="3772" ht="15.75" customHeight="1">
      <c r="A3772" s="13">
        <v>3072019.0</v>
      </c>
      <c r="B3772" s="13" t="s">
        <v>6215</v>
      </c>
      <c r="C3772" s="12">
        <v>728.88</v>
      </c>
      <c r="D3772" s="11"/>
      <c r="E3772" s="11"/>
      <c r="F3772" s="11"/>
    </row>
    <row r="3773" ht="15.75" customHeight="1">
      <c r="A3773" s="13">
        <v>3072026.0</v>
      </c>
      <c r="B3773" s="13" t="s">
        <v>6216</v>
      </c>
      <c r="C3773" s="12">
        <v>728.88</v>
      </c>
      <c r="D3773" s="11"/>
      <c r="E3773" s="11"/>
      <c r="F3773" s="11"/>
    </row>
    <row r="3774" ht="15.75" customHeight="1">
      <c r="A3774" s="13">
        <v>3072094.0</v>
      </c>
      <c r="B3774" s="13" t="s">
        <v>6217</v>
      </c>
      <c r="C3774" s="12">
        <v>728.88</v>
      </c>
      <c r="D3774" s="11"/>
      <c r="E3774" s="11"/>
      <c r="F3774" s="11"/>
    </row>
    <row r="3775" ht="15.75" customHeight="1">
      <c r="A3775" s="13">
        <v>3072005.0</v>
      </c>
      <c r="B3775" s="13" t="s">
        <v>6218</v>
      </c>
      <c r="C3775" s="12">
        <v>728.88</v>
      </c>
      <c r="D3775" s="11"/>
      <c r="E3775" s="11"/>
      <c r="F3775" s="11"/>
    </row>
    <row r="3776" ht="15.75" customHeight="1">
      <c r="A3776" s="13">
        <v>3072000.0</v>
      </c>
      <c r="B3776" s="13" t="s">
        <v>6219</v>
      </c>
      <c r="C3776" s="12">
        <v>728.88</v>
      </c>
      <c r="D3776" s="11"/>
      <c r="E3776" s="11"/>
      <c r="F3776" s="11"/>
    </row>
    <row r="3777" ht="15.75" customHeight="1">
      <c r="A3777" s="13">
        <v>3072032.0</v>
      </c>
      <c r="B3777" s="13" t="s">
        <v>6220</v>
      </c>
      <c r="C3777" s="12">
        <v>728.88</v>
      </c>
      <c r="D3777" s="11"/>
      <c r="E3777" s="11"/>
      <c r="F3777" s="11"/>
    </row>
    <row r="3778" ht="15.75" customHeight="1">
      <c r="A3778" s="13">
        <v>3072043.0</v>
      </c>
      <c r="B3778" s="13" t="s">
        <v>6221</v>
      </c>
      <c r="C3778" s="12">
        <v>728.88</v>
      </c>
      <c r="D3778" s="11"/>
      <c r="E3778" s="11"/>
      <c r="F3778" s="11"/>
    </row>
    <row r="3779" ht="15.75" customHeight="1">
      <c r="A3779" s="13">
        <v>3072040.0</v>
      </c>
      <c r="B3779" s="13" t="s">
        <v>6222</v>
      </c>
      <c r="C3779" s="12">
        <v>728.88</v>
      </c>
      <c r="D3779" s="11"/>
      <c r="E3779" s="11"/>
      <c r="F3779" s="11"/>
    </row>
    <row r="3780" ht="15.75" customHeight="1">
      <c r="A3780" s="13">
        <v>3072129.0</v>
      </c>
      <c r="B3780" s="13" t="s">
        <v>6223</v>
      </c>
      <c r="C3780" s="12">
        <v>800.85</v>
      </c>
      <c r="D3780" s="11"/>
      <c r="E3780" s="11"/>
      <c r="F3780" s="11"/>
    </row>
    <row r="3781" ht="15.75" customHeight="1">
      <c r="A3781" s="13">
        <v>3072029.0</v>
      </c>
      <c r="B3781" s="13" t="s">
        <v>6224</v>
      </c>
      <c r="C3781" s="12">
        <v>728.88</v>
      </c>
      <c r="D3781" s="11"/>
      <c r="E3781" s="11"/>
      <c r="F3781" s="11"/>
    </row>
    <row r="3782" ht="15.75" customHeight="1">
      <c r="A3782" s="13">
        <v>3072008.0</v>
      </c>
      <c r="B3782" s="13" t="s">
        <v>6225</v>
      </c>
      <c r="C3782" s="12">
        <v>728.88</v>
      </c>
      <c r="D3782" s="11"/>
      <c r="E3782" s="11"/>
      <c r="F3782" s="11"/>
    </row>
    <row r="3783" ht="15.75" customHeight="1">
      <c r="A3783" s="13">
        <v>3072089.0</v>
      </c>
      <c r="B3783" s="13" t="s">
        <v>6226</v>
      </c>
      <c r="C3783" s="12">
        <v>728.88</v>
      </c>
      <c r="D3783" s="11"/>
      <c r="E3783" s="11"/>
      <c r="F3783" s="11"/>
    </row>
    <row r="3784" ht="15.75" customHeight="1">
      <c r="A3784" s="13">
        <v>3072099.0</v>
      </c>
      <c r="B3784" s="13" t="s">
        <v>6227</v>
      </c>
      <c r="C3784" s="12">
        <v>728.88</v>
      </c>
      <c r="D3784" s="11"/>
      <c r="E3784" s="11"/>
      <c r="F3784" s="11"/>
    </row>
    <row r="3785" ht="15.75" customHeight="1">
      <c r="A3785" s="13">
        <v>3072078.0</v>
      </c>
      <c r="B3785" s="13" t="s">
        <v>6228</v>
      </c>
      <c r="C3785" s="12">
        <v>728.88</v>
      </c>
      <c r="D3785" s="11"/>
      <c r="E3785" s="11"/>
      <c r="F3785" s="11"/>
    </row>
    <row r="3786" ht="15.75" customHeight="1">
      <c r="A3786" s="13">
        <v>3072108.0</v>
      </c>
      <c r="B3786" s="13" t="s">
        <v>6229</v>
      </c>
      <c r="C3786" s="12">
        <v>800.85</v>
      </c>
      <c r="D3786" s="11"/>
      <c r="E3786" s="11"/>
      <c r="F3786" s="11"/>
    </row>
    <row r="3787" ht="15.75" customHeight="1">
      <c r="A3787" s="13">
        <v>3072106.0</v>
      </c>
      <c r="B3787" s="13" t="s">
        <v>6230</v>
      </c>
      <c r="C3787" s="12">
        <v>800.85</v>
      </c>
      <c r="D3787" s="11"/>
      <c r="E3787" s="11"/>
      <c r="F3787" s="11"/>
    </row>
    <row r="3788" ht="15.75" customHeight="1">
      <c r="A3788" s="13">
        <v>3072105.0</v>
      </c>
      <c r="B3788" s="13" t="s">
        <v>6231</v>
      </c>
      <c r="C3788" s="12">
        <v>800.85</v>
      </c>
      <c r="D3788" s="11"/>
      <c r="E3788" s="11"/>
      <c r="F3788" s="11"/>
    </row>
    <row r="3789" ht="15.75" customHeight="1">
      <c r="A3789" s="13">
        <v>3072109.0</v>
      </c>
      <c r="B3789" s="13" t="s">
        <v>6232</v>
      </c>
      <c r="C3789" s="12">
        <v>800.85</v>
      </c>
      <c r="D3789" s="11"/>
      <c r="E3789" s="11"/>
      <c r="F3789" s="11"/>
    </row>
    <row r="3790" ht="15.75" customHeight="1">
      <c r="A3790" s="13">
        <v>3072103.0</v>
      </c>
      <c r="B3790" s="13" t="s">
        <v>6233</v>
      </c>
      <c r="C3790" s="12">
        <v>800.85</v>
      </c>
      <c r="D3790" s="11"/>
      <c r="E3790" s="11"/>
      <c r="F3790" s="11"/>
    </row>
    <row r="3791" ht="15.75" customHeight="1">
      <c r="A3791" s="13">
        <v>3072101.0</v>
      </c>
      <c r="B3791" s="13" t="s">
        <v>6234</v>
      </c>
      <c r="C3791" s="12">
        <v>800.85</v>
      </c>
      <c r="D3791" s="11"/>
      <c r="E3791" s="11"/>
      <c r="F3791" s="11"/>
    </row>
    <row r="3792" ht="15.75" customHeight="1">
      <c r="A3792" s="13">
        <v>3072059.0</v>
      </c>
      <c r="B3792" s="13" t="s">
        <v>6235</v>
      </c>
      <c r="C3792" s="12">
        <v>728.88</v>
      </c>
      <c r="D3792" s="11"/>
      <c r="E3792" s="11"/>
      <c r="F3792" s="11"/>
    </row>
    <row r="3793" ht="15.75" customHeight="1">
      <c r="A3793" s="13">
        <v>3072024.0</v>
      </c>
      <c r="B3793" s="13" t="s">
        <v>6236</v>
      </c>
      <c r="C3793" s="12">
        <v>728.88</v>
      </c>
      <c r="D3793" s="11"/>
      <c r="E3793" s="11"/>
      <c r="F3793" s="11"/>
    </row>
    <row r="3794" ht="15.75" customHeight="1">
      <c r="A3794" s="13">
        <v>3072176.0</v>
      </c>
      <c r="B3794" s="13" t="s">
        <v>6237</v>
      </c>
      <c r="C3794" s="12">
        <v>822.21</v>
      </c>
      <c r="D3794" s="11"/>
      <c r="E3794" s="11"/>
      <c r="F3794" s="11"/>
    </row>
    <row r="3795" ht="15.75" customHeight="1">
      <c r="A3795" s="13">
        <v>3072023.0</v>
      </c>
      <c r="B3795" s="13" t="s">
        <v>6238</v>
      </c>
      <c r="C3795" s="12">
        <v>728.88</v>
      </c>
      <c r="D3795" s="11"/>
      <c r="E3795" s="11"/>
      <c r="F3795" s="11"/>
    </row>
    <row r="3796" ht="15.75" customHeight="1">
      <c r="A3796" s="13">
        <v>3072025.0</v>
      </c>
      <c r="B3796" s="13" t="s">
        <v>6239</v>
      </c>
      <c r="C3796" s="12">
        <v>728.88</v>
      </c>
      <c r="D3796" s="11"/>
      <c r="E3796" s="11"/>
      <c r="F3796" s="11"/>
    </row>
    <row r="3797" ht="15.75" customHeight="1">
      <c r="A3797" s="13">
        <v>3072037.0</v>
      </c>
      <c r="B3797" s="13" t="s">
        <v>6240</v>
      </c>
      <c r="C3797" s="12">
        <v>728.88</v>
      </c>
      <c r="D3797" s="11"/>
      <c r="E3797" s="11"/>
      <c r="F3797" s="11"/>
    </row>
    <row r="3798" ht="15.75" customHeight="1">
      <c r="A3798" s="13">
        <v>3072039.0</v>
      </c>
      <c r="B3798" s="13" t="s">
        <v>6241</v>
      </c>
      <c r="C3798" s="12">
        <v>510.21</v>
      </c>
      <c r="D3798" s="11"/>
      <c r="E3798" s="11"/>
      <c r="F3798" s="11"/>
    </row>
    <row r="3799" ht="15.75" customHeight="1">
      <c r="A3799" s="13">
        <v>3072004.0</v>
      </c>
      <c r="B3799" s="13" t="s">
        <v>6242</v>
      </c>
      <c r="C3799" s="12">
        <v>728.88</v>
      </c>
      <c r="D3799" s="11"/>
      <c r="E3799" s="11"/>
      <c r="F3799" s="11"/>
    </row>
    <row r="3800" ht="15.75" customHeight="1">
      <c r="A3800" s="13">
        <v>3072084.0</v>
      </c>
      <c r="B3800" s="13" t="s">
        <v>6243</v>
      </c>
      <c r="C3800" s="12">
        <v>728.88</v>
      </c>
      <c r="D3800" s="11"/>
      <c r="E3800" s="11"/>
      <c r="F3800" s="11"/>
    </row>
    <row r="3801" ht="15.75" customHeight="1">
      <c r="A3801" s="13">
        <v>3072085.0</v>
      </c>
      <c r="B3801" s="13" t="s">
        <v>6244</v>
      </c>
      <c r="C3801" s="12">
        <v>728.88</v>
      </c>
      <c r="D3801" s="11"/>
      <c r="E3801" s="11"/>
      <c r="F3801" s="11"/>
    </row>
    <row r="3802" ht="15.75" customHeight="1">
      <c r="A3802" s="13">
        <v>3072086.0</v>
      </c>
      <c r="B3802" s="13" t="s">
        <v>6245</v>
      </c>
      <c r="C3802" s="12">
        <v>728.88</v>
      </c>
      <c r="D3802" s="11"/>
      <c r="E3802" s="11"/>
      <c r="F3802" s="11"/>
    </row>
    <row r="3803" ht="15.75" customHeight="1">
      <c r="A3803" s="13">
        <v>3072087.0</v>
      </c>
      <c r="B3803" s="13" t="s">
        <v>6246</v>
      </c>
      <c r="C3803" s="12">
        <v>728.88</v>
      </c>
      <c r="D3803" s="11"/>
      <c r="E3803" s="11"/>
      <c r="F3803" s="11"/>
    </row>
    <row r="3804" ht="15.75" customHeight="1">
      <c r="A3804" s="13">
        <v>3072080.0</v>
      </c>
      <c r="B3804" s="13" t="s">
        <v>6247</v>
      </c>
      <c r="C3804" s="12">
        <v>728.88</v>
      </c>
      <c r="D3804" s="11"/>
      <c r="E3804" s="11"/>
      <c r="F3804" s="11"/>
    </row>
    <row r="3805" ht="15.75" customHeight="1">
      <c r="A3805" s="13">
        <v>3072114.0</v>
      </c>
      <c r="B3805" s="13" t="s">
        <v>6248</v>
      </c>
      <c r="C3805" s="12">
        <v>800.85</v>
      </c>
      <c r="D3805" s="11"/>
      <c r="E3805" s="11"/>
      <c r="F3805" s="11"/>
    </row>
    <row r="3806" ht="15.75" customHeight="1">
      <c r="A3806" s="13">
        <v>3072055.0</v>
      </c>
      <c r="B3806" s="13" t="s">
        <v>6249</v>
      </c>
      <c r="C3806" s="12">
        <v>728.88</v>
      </c>
      <c r="D3806" s="11"/>
      <c r="E3806" s="11"/>
      <c r="F3806" s="11"/>
    </row>
    <row r="3807" ht="15.75" customHeight="1">
      <c r="A3807" s="13">
        <v>3072061.0</v>
      </c>
      <c r="B3807" s="13" t="s">
        <v>6250</v>
      </c>
      <c r="C3807" s="12">
        <v>728.88</v>
      </c>
      <c r="D3807" s="11"/>
      <c r="E3807" s="11"/>
      <c r="F3807" s="11"/>
    </row>
    <row r="3808" ht="15.75" customHeight="1">
      <c r="A3808" s="13">
        <v>3072062.0</v>
      </c>
      <c r="B3808" s="13" t="s">
        <v>6251</v>
      </c>
      <c r="C3808" s="12">
        <v>728.88</v>
      </c>
      <c r="D3808" s="11"/>
      <c r="E3808" s="11"/>
      <c r="F3808" s="11"/>
    </row>
    <row r="3809" ht="15.75" customHeight="1">
      <c r="A3809" s="13">
        <v>3072066.0</v>
      </c>
      <c r="B3809" s="13" t="s">
        <v>6252</v>
      </c>
      <c r="C3809" s="12">
        <v>708.71</v>
      </c>
      <c r="D3809" s="11"/>
      <c r="E3809" s="11"/>
      <c r="F3809" s="11"/>
    </row>
    <row r="3810" ht="15.75" customHeight="1">
      <c r="A3810" s="13">
        <v>3072184.0</v>
      </c>
      <c r="B3810" s="13" t="s">
        <v>6253</v>
      </c>
      <c r="C3810" s="12">
        <v>822.21</v>
      </c>
      <c r="D3810" s="11"/>
      <c r="E3810" s="11"/>
      <c r="F3810" s="11"/>
    </row>
    <row r="3811" ht="15.75" customHeight="1">
      <c r="A3811" s="13">
        <v>3072067.0</v>
      </c>
      <c r="B3811" s="13" t="s">
        <v>6254</v>
      </c>
      <c r="C3811" s="12">
        <v>728.88</v>
      </c>
      <c r="D3811" s="11"/>
      <c r="E3811" s="11"/>
      <c r="F3811" s="11"/>
    </row>
    <row r="3812" ht="15.75" customHeight="1">
      <c r="A3812" s="13">
        <v>3072063.0</v>
      </c>
      <c r="B3812" s="13" t="s">
        <v>6255</v>
      </c>
      <c r="C3812" s="12">
        <v>728.88</v>
      </c>
      <c r="D3812" s="11"/>
      <c r="E3812" s="11"/>
      <c r="F3812" s="11"/>
    </row>
    <row r="3813" ht="15.75" customHeight="1">
      <c r="A3813" s="13">
        <v>3072070.0</v>
      </c>
      <c r="B3813" s="13" t="s">
        <v>6256</v>
      </c>
      <c r="C3813" s="12">
        <v>728.88</v>
      </c>
      <c r="D3813" s="11"/>
      <c r="E3813" s="11"/>
      <c r="F3813" s="11"/>
    </row>
    <row r="3814" ht="15.75" customHeight="1">
      <c r="A3814" s="13">
        <v>3072065.0</v>
      </c>
      <c r="B3814" s="13" t="s">
        <v>6257</v>
      </c>
      <c r="C3814" s="12">
        <v>728.88</v>
      </c>
      <c r="D3814" s="11"/>
      <c r="E3814" s="11"/>
      <c r="F3814" s="11"/>
    </row>
    <row r="3815" ht="15.75" customHeight="1">
      <c r="A3815" s="13">
        <v>3072069.0</v>
      </c>
      <c r="B3815" s="13" t="s">
        <v>6258</v>
      </c>
      <c r="C3815" s="12">
        <v>728.88</v>
      </c>
      <c r="D3815" s="11"/>
      <c r="E3815" s="11"/>
      <c r="F3815" s="11"/>
    </row>
    <row r="3816" ht="15.75" customHeight="1">
      <c r="A3816" s="13">
        <v>3072183.0</v>
      </c>
      <c r="B3816" s="13" t="s">
        <v>6259</v>
      </c>
      <c r="C3816" s="12">
        <v>800.85</v>
      </c>
      <c r="D3816" s="11"/>
      <c r="E3816" s="11"/>
      <c r="F3816" s="11"/>
    </row>
    <row r="3817" ht="15.75" customHeight="1">
      <c r="A3817" s="13">
        <v>3072068.0</v>
      </c>
      <c r="B3817" s="13" t="s">
        <v>6260</v>
      </c>
      <c r="C3817" s="12">
        <v>728.88</v>
      </c>
      <c r="D3817" s="11"/>
      <c r="E3817" s="11"/>
      <c r="F3817" s="11"/>
    </row>
    <row r="3818" ht="15.75" customHeight="1">
      <c r="A3818" s="13">
        <v>3072160.0</v>
      </c>
      <c r="B3818" s="13" t="s">
        <v>6261</v>
      </c>
      <c r="C3818" s="12">
        <v>800.85</v>
      </c>
      <c r="D3818" s="11"/>
      <c r="E3818" s="11"/>
      <c r="F3818" s="11"/>
    </row>
    <row r="3819" ht="15.75" customHeight="1">
      <c r="A3819" s="13">
        <v>3072060.0</v>
      </c>
      <c r="B3819" s="13" t="s">
        <v>6262</v>
      </c>
      <c r="C3819" s="12">
        <v>728.88</v>
      </c>
      <c r="D3819" s="11"/>
      <c r="E3819" s="11"/>
      <c r="F3819" s="11"/>
    </row>
    <row r="3820" ht="15.75" customHeight="1">
      <c r="A3820" s="13">
        <v>3079601.0</v>
      </c>
      <c r="B3820" s="13" t="s">
        <v>6263</v>
      </c>
      <c r="C3820" s="12">
        <v>739.19</v>
      </c>
      <c r="D3820" s="11"/>
      <c r="E3820" s="11"/>
      <c r="F3820" s="11"/>
    </row>
    <row r="3821" ht="15.75" customHeight="1">
      <c r="A3821" s="13">
        <v>3075800.0</v>
      </c>
      <c r="B3821" s="13" t="s">
        <v>6264</v>
      </c>
      <c r="C3821" s="12">
        <v>1256.99</v>
      </c>
      <c r="D3821" s="11"/>
      <c r="E3821" s="11"/>
      <c r="F3821" s="11"/>
    </row>
    <row r="3822" ht="15.75" customHeight="1">
      <c r="A3822" s="13">
        <v>3276002.0</v>
      </c>
      <c r="B3822" s="13" t="s">
        <v>6265</v>
      </c>
      <c r="C3822" s="12">
        <v>838.79</v>
      </c>
      <c r="D3822" s="11"/>
      <c r="E3822" s="11"/>
      <c r="F3822" s="11"/>
    </row>
    <row r="3823" ht="15.75" customHeight="1">
      <c r="A3823" s="13">
        <v>3276000.0</v>
      </c>
      <c r="B3823" s="13" t="s">
        <v>6266</v>
      </c>
      <c r="C3823" s="12">
        <v>838.79</v>
      </c>
      <c r="D3823" s="11"/>
      <c r="E3823" s="11"/>
      <c r="F3823" s="11"/>
    </row>
    <row r="3824" ht="15.75" customHeight="1">
      <c r="A3824" s="13">
        <v>3276001.0</v>
      </c>
      <c r="B3824" s="13" t="s">
        <v>6267</v>
      </c>
      <c r="C3824" s="12">
        <v>838.79</v>
      </c>
      <c r="D3824" s="11"/>
      <c r="E3824" s="11"/>
      <c r="F3824" s="11"/>
    </row>
    <row r="3825" ht="15.75" customHeight="1">
      <c r="A3825" s="13">
        <v>3272002.0</v>
      </c>
      <c r="B3825" s="13" t="s">
        <v>6268</v>
      </c>
      <c r="C3825" s="12">
        <v>502.8</v>
      </c>
      <c r="D3825" s="11"/>
      <c r="E3825" s="11"/>
      <c r="F3825" s="11"/>
    </row>
    <row r="3826" ht="15.75" customHeight="1">
      <c r="A3826" s="13">
        <v>3276003.0</v>
      </c>
      <c r="B3826" s="13" t="s">
        <v>6269</v>
      </c>
      <c r="C3826" s="12">
        <v>502.8</v>
      </c>
      <c r="D3826" s="11"/>
      <c r="E3826" s="11"/>
      <c r="F3826" s="11"/>
    </row>
    <row r="3827" ht="15.75" customHeight="1">
      <c r="A3827" s="13">
        <v>3272001.0</v>
      </c>
      <c r="B3827" s="13" t="s">
        <v>6270</v>
      </c>
      <c r="C3827" s="12">
        <v>469.2</v>
      </c>
      <c r="D3827" s="11"/>
      <c r="E3827" s="11"/>
      <c r="F3827" s="11"/>
    </row>
    <row r="3828" ht="15.75" customHeight="1">
      <c r="A3828" s="13">
        <v>3070505.0</v>
      </c>
      <c r="B3828" s="13" t="s">
        <v>6271</v>
      </c>
      <c r="C3828" s="12">
        <v>19792.18</v>
      </c>
      <c r="D3828" s="11"/>
      <c r="E3828" s="11"/>
      <c r="F3828" s="11"/>
    </row>
    <row r="3829" ht="15.75" customHeight="1">
      <c r="A3829" s="13">
        <v>3070508.0</v>
      </c>
      <c r="B3829" s="13" t="s">
        <v>6272</v>
      </c>
      <c r="C3829" s="12">
        <v>16895.74</v>
      </c>
      <c r="D3829" s="11"/>
      <c r="E3829" s="11"/>
      <c r="F3829" s="11"/>
    </row>
    <row r="3830" ht="15.75" customHeight="1">
      <c r="A3830" s="13">
        <v>3070507.0</v>
      </c>
      <c r="B3830" s="13" t="s">
        <v>6273</v>
      </c>
      <c r="C3830" s="12">
        <v>12705.61</v>
      </c>
      <c r="D3830" s="11"/>
      <c r="E3830" s="11"/>
      <c r="F3830" s="11"/>
    </row>
    <row r="3831" ht="15.75" customHeight="1">
      <c r="A3831" s="13">
        <v>3070504.0</v>
      </c>
      <c r="B3831" s="13" t="s">
        <v>6274</v>
      </c>
      <c r="C3831" s="12">
        <v>13854.53</v>
      </c>
      <c r="D3831" s="11"/>
      <c r="E3831" s="11"/>
      <c r="F3831" s="11"/>
    </row>
    <row r="3832" ht="15.75" customHeight="1">
      <c r="A3832" s="13">
        <v>3070502.0</v>
      </c>
      <c r="B3832" s="13" t="s">
        <v>6275</v>
      </c>
      <c r="C3832" s="12">
        <v>19792.18</v>
      </c>
      <c r="D3832" s="11"/>
      <c r="E3832" s="11"/>
      <c r="F3832" s="11"/>
    </row>
    <row r="3833" ht="15.75" customHeight="1">
      <c r="A3833" s="13">
        <v>3070198.0</v>
      </c>
      <c r="B3833" s="13" t="s">
        <v>6276</v>
      </c>
      <c r="C3833" s="12">
        <v>20113.99</v>
      </c>
      <c r="D3833" s="11"/>
      <c r="E3833" s="11"/>
      <c r="F3833" s="11"/>
    </row>
    <row r="3834" ht="15.75" customHeight="1">
      <c r="A3834" s="13">
        <v>3277020.0</v>
      </c>
      <c r="B3834" s="13" t="s">
        <v>6277</v>
      </c>
      <c r="C3834" s="12">
        <v>253.2</v>
      </c>
      <c r="D3834" s="11"/>
      <c r="E3834" s="11"/>
      <c r="F3834" s="11"/>
    </row>
    <row r="3835" ht="15.75" customHeight="1">
      <c r="A3835" s="13">
        <v>3277030.0</v>
      </c>
      <c r="B3835" s="13" t="s">
        <v>6278</v>
      </c>
      <c r="C3835" s="12">
        <v>326.4</v>
      </c>
      <c r="D3835" s="11"/>
      <c r="E3835" s="11"/>
      <c r="F3835" s="11"/>
    </row>
    <row r="3836" ht="15.75" customHeight="1">
      <c r="A3836" s="13">
        <v>3277040.0</v>
      </c>
      <c r="B3836" s="13" t="s">
        <v>6279</v>
      </c>
      <c r="C3836" s="12">
        <v>480.0</v>
      </c>
      <c r="D3836" s="11"/>
      <c r="E3836" s="11"/>
      <c r="F3836" s="11"/>
    </row>
    <row r="3837" ht="15.75" customHeight="1">
      <c r="A3837" s="13">
        <v>3071421.0</v>
      </c>
      <c r="B3837" s="13" t="s">
        <v>6280</v>
      </c>
      <c r="C3837" s="12">
        <v>765.27</v>
      </c>
      <c r="D3837" s="11"/>
      <c r="E3837" s="11"/>
      <c r="F3837" s="11"/>
    </row>
    <row r="3838" ht="15.75" customHeight="1">
      <c r="A3838" s="9" t="s">
        <v>6281</v>
      </c>
      <c r="C3838" s="12"/>
      <c r="D3838" s="11"/>
      <c r="E3838" s="11"/>
      <c r="F3838" s="11"/>
    </row>
    <row r="3839" ht="15.75" customHeight="1">
      <c r="A3839" s="13">
        <v>3309903.0</v>
      </c>
      <c r="B3839" s="13" t="s">
        <v>6282</v>
      </c>
      <c r="C3839" s="12">
        <v>1267.12</v>
      </c>
      <c r="D3839" s="11"/>
      <c r="E3839" s="11"/>
      <c r="F3839" s="11"/>
    </row>
    <row r="3840" ht="15.75" customHeight="1">
      <c r="A3840" s="13">
        <v>3209912.0</v>
      </c>
      <c r="B3840" s="13" t="s">
        <v>6283</v>
      </c>
      <c r="C3840" s="12">
        <v>904.13</v>
      </c>
      <c r="D3840" s="11"/>
      <c r="E3840" s="11"/>
      <c r="F3840" s="11"/>
    </row>
    <row r="3841" ht="15.75" customHeight="1">
      <c r="A3841" s="13">
        <v>3209905.0</v>
      </c>
      <c r="B3841" s="13" t="s">
        <v>6284</v>
      </c>
      <c r="C3841" s="12">
        <v>1951.27</v>
      </c>
      <c r="D3841" s="11"/>
      <c r="E3841" s="11"/>
      <c r="F3841" s="11"/>
    </row>
    <row r="3842" ht="15.75" customHeight="1">
      <c r="A3842" s="13">
        <v>3209904.0</v>
      </c>
      <c r="B3842" s="13" t="s">
        <v>6285</v>
      </c>
      <c r="C3842" s="12">
        <v>1074.65</v>
      </c>
      <c r="D3842" s="11"/>
      <c r="E3842" s="11"/>
      <c r="F3842" s="11"/>
    </row>
    <row r="3843" ht="15.75" customHeight="1">
      <c r="A3843" s="13">
        <v>3208193.0</v>
      </c>
      <c r="B3843" s="13" t="s">
        <v>6286</v>
      </c>
      <c r="C3843" s="12">
        <v>409.87</v>
      </c>
      <c r="D3843" s="11"/>
      <c r="E3843" s="11"/>
      <c r="F3843" s="11"/>
    </row>
    <row r="3844" ht="15.75" customHeight="1">
      <c r="A3844" s="13">
        <v>3202255.0</v>
      </c>
      <c r="B3844" s="13" t="s">
        <v>6287</v>
      </c>
      <c r="C3844" s="12">
        <v>7091.88</v>
      </c>
      <c r="D3844" s="11"/>
      <c r="E3844" s="11"/>
      <c r="F3844" s="11"/>
    </row>
    <row r="3845" ht="15.75" customHeight="1">
      <c r="A3845" s="13">
        <v>3202256.0</v>
      </c>
      <c r="B3845" s="13" t="s">
        <v>6288</v>
      </c>
      <c r="C3845" s="12">
        <v>16616.25</v>
      </c>
      <c r="D3845" s="11"/>
      <c r="E3845" s="11"/>
      <c r="F3845" s="11"/>
    </row>
    <row r="3846" ht="15.75" customHeight="1">
      <c r="A3846" s="13">
        <v>3203203.0</v>
      </c>
      <c r="B3846" s="13" t="s">
        <v>6289</v>
      </c>
      <c r="C3846" s="12">
        <v>7091.88</v>
      </c>
      <c r="D3846" s="11"/>
      <c r="E3846" s="11"/>
      <c r="F3846" s="11"/>
    </row>
    <row r="3847" ht="15.75" customHeight="1">
      <c r="A3847" s="13">
        <v>3201009.0</v>
      </c>
      <c r="B3847" s="13" t="s">
        <v>6290</v>
      </c>
      <c r="C3847" s="12">
        <v>5497.07</v>
      </c>
      <c r="D3847" s="11"/>
      <c r="E3847" s="11"/>
      <c r="F3847" s="11"/>
    </row>
    <row r="3848" ht="15.75" customHeight="1">
      <c r="A3848" s="13">
        <v>3201436.0</v>
      </c>
      <c r="B3848" s="13" t="s">
        <v>6291</v>
      </c>
      <c r="C3848" s="12">
        <v>2521.56</v>
      </c>
      <c r="D3848" s="11"/>
      <c r="E3848" s="11"/>
      <c r="F3848" s="11"/>
    </row>
    <row r="3849" ht="15.75" customHeight="1">
      <c r="A3849" s="13">
        <v>3201476.0</v>
      </c>
      <c r="B3849" s="13" t="s">
        <v>6292</v>
      </c>
      <c r="C3849" s="12">
        <v>17472.75</v>
      </c>
      <c r="D3849" s="11"/>
      <c r="E3849" s="11"/>
      <c r="F3849" s="11"/>
    </row>
    <row r="3850" ht="15.75" customHeight="1">
      <c r="A3850" s="13">
        <v>3201735.0</v>
      </c>
      <c r="B3850" s="13" t="s">
        <v>6293</v>
      </c>
      <c r="C3850" s="12">
        <v>3467.14</v>
      </c>
      <c r="D3850" s="11"/>
      <c r="E3850" s="11"/>
      <c r="F3850" s="11"/>
    </row>
    <row r="3851" ht="15.75" customHeight="1">
      <c r="A3851" s="13">
        <v>3201739.0</v>
      </c>
      <c r="B3851" s="13" t="s">
        <v>6294</v>
      </c>
      <c r="C3851" s="12">
        <v>11511.46</v>
      </c>
      <c r="D3851" s="11"/>
      <c r="E3851" s="11"/>
      <c r="F3851" s="11"/>
    </row>
    <row r="3852" ht="15.75" customHeight="1">
      <c r="A3852" s="13">
        <v>3200121.0</v>
      </c>
      <c r="B3852" s="13" t="s">
        <v>6295</v>
      </c>
      <c r="C3852" s="12">
        <v>3700.11</v>
      </c>
      <c r="D3852" s="11"/>
      <c r="E3852" s="11"/>
      <c r="F3852" s="11"/>
    </row>
    <row r="3853" ht="15.75" customHeight="1">
      <c r="A3853" s="13">
        <v>3202254.0</v>
      </c>
      <c r="B3853" s="13" t="s">
        <v>6296</v>
      </c>
      <c r="C3853" s="12">
        <v>5139.05</v>
      </c>
      <c r="D3853" s="11"/>
      <c r="E3853" s="11"/>
      <c r="F3853" s="11"/>
    </row>
    <row r="3854" ht="15.75" customHeight="1">
      <c r="A3854" s="13">
        <v>3200232.0</v>
      </c>
      <c r="B3854" s="13" t="s">
        <v>6297</v>
      </c>
      <c r="C3854" s="12">
        <v>5139.05</v>
      </c>
      <c r="D3854" s="11"/>
      <c r="E3854" s="11"/>
      <c r="F3854" s="11"/>
    </row>
    <row r="3855" ht="15.75" customHeight="1">
      <c r="A3855" s="13">
        <v>3202203.0</v>
      </c>
      <c r="B3855" s="13" t="s">
        <v>6298</v>
      </c>
      <c r="C3855" s="12">
        <v>13018.92</v>
      </c>
      <c r="D3855" s="11"/>
      <c r="E3855" s="11"/>
      <c r="F3855" s="11"/>
    </row>
    <row r="3856" ht="15.75" customHeight="1">
      <c r="A3856" s="13">
        <v>3208906.0</v>
      </c>
      <c r="B3856" s="13" t="s">
        <v>6299</v>
      </c>
      <c r="C3856" s="12">
        <v>4727.92</v>
      </c>
      <c r="D3856" s="11"/>
      <c r="E3856" s="11"/>
      <c r="F3856" s="11"/>
    </row>
    <row r="3857" ht="15.75" customHeight="1">
      <c r="A3857" s="13">
        <v>3208901.0</v>
      </c>
      <c r="B3857" s="13" t="s">
        <v>6300</v>
      </c>
      <c r="C3857" s="12">
        <v>11305.9</v>
      </c>
      <c r="D3857" s="11"/>
      <c r="E3857" s="11"/>
      <c r="F3857" s="11"/>
    </row>
    <row r="3858" ht="15.75" customHeight="1">
      <c r="A3858" s="13">
        <v>3201737.0</v>
      </c>
      <c r="B3858" s="13" t="s">
        <v>6301</v>
      </c>
      <c r="C3858" s="12">
        <v>3597.33</v>
      </c>
      <c r="D3858" s="11"/>
      <c r="E3858" s="11"/>
      <c r="F3858" s="11"/>
    </row>
    <row r="3859" ht="15.75" customHeight="1">
      <c r="A3859" s="13">
        <v>3201738.0</v>
      </c>
      <c r="B3859" s="13" t="s">
        <v>6302</v>
      </c>
      <c r="C3859" s="12">
        <v>3597.33</v>
      </c>
      <c r="D3859" s="11"/>
      <c r="E3859" s="11"/>
      <c r="F3859" s="11"/>
    </row>
    <row r="3860" ht="15.75" customHeight="1">
      <c r="A3860" s="13">
        <v>3208902.0</v>
      </c>
      <c r="B3860" s="13" t="s">
        <v>6303</v>
      </c>
      <c r="C3860" s="12">
        <v>11305.9</v>
      </c>
      <c r="D3860" s="11"/>
      <c r="E3860" s="11"/>
      <c r="F3860" s="11"/>
    </row>
    <row r="3861" ht="15.75" customHeight="1">
      <c r="A3861" s="13">
        <v>3208903.0</v>
      </c>
      <c r="B3861" s="13" t="s">
        <v>6304</v>
      </c>
      <c r="C3861" s="12">
        <v>11305.9</v>
      </c>
      <c r="D3861" s="11"/>
      <c r="E3861" s="11"/>
      <c r="F3861" s="11"/>
    </row>
    <row r="3862" ht="15.75" customHeight="1">
      <c r="A3862" s="13">
        <v>3208904.0</v>
      </c>
      <c r="B3862" s="13" t="s">
        <v>6305</v>
      </c>
      <c r="C3862" s="12">
        <v>4727.92</v>
      </c>
      <c r="D3862" s="11"/>
      <c r="E3862" s="11"/>
      <c r="F3862" s="11"/>
    </row>
    <row r="3863" ht="15.75" customHeight="1">
      <c r="A3863" s="13">
        <v>3208905.0</v>
      </c>
      <c r="B3863" s="13" t="s">
        <v>6306</v>
      </c>
      <c r="C3863" s="12">
        <v>4727.92</v>
      </c>
      <c r="D3863" s="11"/>
      <c r="E3863" s="11"/>
      <c r="F3863" s="11"/>
    </row>
    <row r="3864" ht="15.75" customHeight="1">
      <c r="A3864" s="13">
        <v>3208907.0</v>
      </c>
      <c r="B3864" s="13" t="s">
        <v>6307</v>
      </c>
      <c r="C3864" s="12">
        <v>8222.47</v>
      </c>
      <c r="D3864" s="11"/>
      <c r="E3864" s="11"/>
      <c r="F3864" s="11"/>
    </row>
    <row r="3865" ht="15.75" customHeight="1">
      <c r="A3865" s="13">
        <v>3204351.0</v>
      </c>
      <c r="B3865" s="13" t="s">
        <v>6308</v>
      </c>
      <c r="C3865" s="12">
        <v>6147.16</v>
      </c>
      <c r="D3865" s="11"/>
      <c r="E3865" s="11"/>
      <c r="F3865" s="11"/>
    </row>
    <row r="3866" ht="15.75" customHeight="1">
      <c r="A3866" s="13">
        <v>3204717.0</v>
      </c>
      <c r="B3866" s="13" t="s">
        <v>6309</v>
      </c>
      <c r="C3866" s="12">
        <v>2800.12</v>
      </c>
      <c r="D3866" s="11"/>
      <c r="E3866" s="11"/>
      <c r="F3866" s="11"/>
    </row>
    <row r="3867" ht="15.75" customHeight="1">
      <c r="A3867" s="13">
        <v>3204384.0</v>
      </c>
      <c r="B3867" s="13" t="s">
        <v>6310</v>
      </c>
      <c r="C3867" s="12">
        <v>8519.51</v>
      </c>
      <c r="D3867" s="11"/>
      <c r="E3867" s="11"/>
      <c r="F3867" s="11"/>
    </row>
    <row r="3868" ht="15.75" customHeight="1">
      <c r="A3868" s="13">
        <v>3203919.0</v>
      </c>
      <c r="B3868" s="13" t="s">
        <v>6311</v>
      </c>
      <c r="C3868" s="12">
        <v>251.01</v>
      </c>
      <c r="D3868" s="11"/>
      <c r="E3868" s="11"/>
      <c r="F3868" s="11"/>
    </row>
    <row r="3869" ht="15.75" customHeight="1">
      <c r="A3869" s="13">
        <v>3204321.0</v>
      </c>
      <c r="B3869" s="13" t="s">
        <v>6312</v>
      </c>
      <c r="C3869" s="12">
        <v>8519.51</v>
      </c>
      <c r="D3869" s="11"/>
      <c r="E3869" s="11"/>
      <c r="F3869" s="11"/>
    </row>
    <row r="3870" ht="15.75" customHeight="1">
      <c r="A3870" s="13">
        <v>3204322.0</v>
      </c>
      <c r="B3870" s="13" t="s">
        <v>6313</v>
      </c>
      <c r="C3870" s="12">
        <v>8519.51</v>
      </c>
      <c r="D3870" s="11"/>
      <c r="E3870" s="11"/>
      <c r="F3870" s="11"/>
    </row>
    <row r="3871" ht="15.75" customHeight="1">
      <c r="A3871" s="13">
        <v>3204326.0</v>
      </c>
      <c r="B3871" s="13" t="s">
        <v>6314</v>
      </c>
      <c r="C3871" s="12">
        <v>8519.51</v>
      </c>
      <c r="D3871" s="11"/>
      <c r="E3871" s="11"/>
      <c r="F3871" s="11"/>
    </row>
    <row r="3872" ht="15.75" customHeight="1">
      <c r="A3872" s="13">
        <v>3204323.0</v>
      </c>
      <c r="B3872" s="13" t="s">
        <v>6315</v>
      </c>
      <c r="C3872" s="12">
        <v>8519.51</v>
      </c>
      <c r="D3872" s="11"/>
      <c r="E3872" s="11"/>
      <c r="F3872" s="11"/>
    </row>
    <row r="3873" ht="15.75" customHeight="1">
      <c r="A3873" s="13">
        <v>3204324.0</v>
      </c>
      <c r="B3873" s="13" t="s">
        <v>6316</v>
      </c>
      <c r="C3873" s="12">
        <v>8519.51</v>
      </c>
      <c r="D3873" s="11"/>
      <c r="E3873" s="11"/>
      <c r="F3873" s="11"/>
    </row>
    <row r="3874" ht="15.75" customHeight="1">
      <c r="A3874" s="13">
        <v>3204325.0</v>
      </c>
      <c r="B3874" s="13" t="s">
        <v>6317</v>
      </c>
      <c r="C3874" s="12">
        <v>8519.51</v>
      </c>
      <c r="D3874" s="11"/>
      <c r="E3874" s="11"/>
      <c r="F3874" s="11"/>
    </row>
    <row r="3875" ht="15.75" customHeight="1">
      <c r="A3875" s="13">
        <v>3203997.0</v>
      </c>
      <c r="B3875" s="13" t="s">
        <v>6318</v>
      </c>
      <c r="C3875" s="12">
        <v>1501.34</v>
      </c>
      <c r="D3875" s="11"/>
      <c r="E3875" s="11"/>
      <c r="F3875" s="11"/>
    </row>
    <row r="3876" ht="15.75" customHeight="1">
      <c r="A3876" s="13">
        <v>3204353.0</v>
      </c>
      <c r="B3876" s="13" t="s">
        <v>6319</v>
      </c>
      <c r="C3876" s="12">
        <v>6147.16</v>
      </c>
      <c r="D3876" s="11"/>
      <c r="E3876" s="11"/>
      <c r="F3876" s="11"/>
    </row>
    <row r="3877" ht="15.75" customHeight="1">
      <c r="A3877" s="13">
        <v>3204356.0</v>
      </c>
      <c r="B3877" s="13" t="s">
        <v>6320</v>
      </c>
      <c r="C3877" s="12">
        <v>6147.16</v>
      </c>
      <c r="D3877" s="11"/>
      <c r="E3877" s="11"/>
      <c r="F3877" s="11"/>
    </row>
    <row r="3878" ht="15.75" customHeight="1">
      <c r="A3878" s="13">
        <v>3204735.0</v>
      </c>
      <c r="B3878" s="13" t="s">
        <v>6321</v>
      </c>
      <c r="C3878" s="12">
        <v>1489.43</v>
      </c>
      <c r="D3878" s="11"/>
      <c r="E3878" s="11"/>
      <c r="F3878" s="11"/>
    </row>
    <row r="3879" ht="15.75" customHeight="1">
      <c r="A3879" s="13">
        <v>3204341.0</v>
      </c>
      <c r="B3879" s="13" t="s">
        <v>6322</v>
      </c>
      <c r="C3879" s="12">
        <v>2371.17</v>
      </c>
      <c r="D3879" s="11"/>
      <c r="E3879" s="11"/>
      <c r="F3879" s="11"/>
    </row>
    <row r="3880" ht="15.75" customHeight="1">
      <c r="A3880" s="13">
        <v>3204342.0</v>
      </c>
      <c r="B3880" s="13" t="s">
        <v>6323</v>
      </c>
      <c r="C3880" s="12">
        <v>571.94</v>
      </c>
      <c r="D3880" s="11"/>
      <c r="E3880" s="11"/>
      <c r="F3880" s="11"/>
    </row>
    <row r="3881" ht="15.75" customHeight="1">
      <c r="A3881" s="13">
        <v>3204386.0</v>
      </c>
      <c r="B3881" s="13" t="s">
        <v>6324</v>
      </c>
      <c r="C3881" s="12">
        <v>8519.51</v>
      </c>
      <c r="D3881" s="11"/>
      <c r="E3881" s="11"/>
      <c r="F3881" s="11"/>
    </row>
    <row r="3882" ht="15.75" customHeight="1">
      <c r="A3882" s="13">
        <v>3202504.0</v>
      </c>
      <c r="B3882" s="13" t="s">
        <v>6325</v>
      </c>
      <c r="C3882" s="12">
        <v>583.85</v>
      </c>
      <c r="D3882" s="11"/>
      <c r="E3882" s="11"/>
      <c r="F3882" s="11"/>
    </row>
    <row r="3883" ht="15.75" customHeight="1">
      <c r="A3883" s="13">
        <v>3202498.0</v>
      </c>
      <c r="B3883" s="13" t="s">
        <v>6326</v>
      </c>
      <c r="C3883" s="12">
        <v>583.85</v>
      </c>
      <c r="D3883" s="11"/>
      <c r="E3883" s="11"/>
      <c r="F3883" s="11"/>
    </row>
    <row r="3884" ht="15.75" customHeight="1">
      <c r="A3884" s="13">
        <v>3204746.0</v>
      </c>
      <c r="B3884" s="13" t="s">
        <v>6327</v>
      </c>
      <c r="C3884" s="12">
        <v>1656.24</v>
      </c>
      <c r="D3884" s="11"/>
      <c r="E3884" s="11"/>
      <c r="F3884" s="11"/>
    </row>
    <row r="3885" ht="15.75" customHeight="1">
      <c r="A3885" s="13">
        <v>3203993.0</v>
      </c>
      <c r="B3885" s="13" t="s">
        <v>6328</v>
      </c>
      <c r="C3885" s="12">
        <v>1501.34</v>
      </c>
      <c r="D3885" s="11"/>
      <c r="E3885" s="11"/>
      <c r="F3885" s="11"/>
    </row>
    <row r="3886" ht="15.75" customHeight="1">
      <c r="A3886" s="13">
        <v>3204389.0</v>
      </c>
      <c r="B3886" s="13" t="s">
        <v>6329</v>
      </c>
      <c r="C3886" s="12">
        <v>8519.51</v>
      </c>
      <c r="D3886" s="11"/>
      <c r="E3886" s="11"/>
      <c r="F3886" s="11"/>
    </row>
    <row r="3887" ht="15.75" customHeight="1">
      <c r="A3887" s="13">
        <v>3204355.0</v>
      </c>
      <c r="B3887" s="13" t="s">
        <v>6330</v>
      </c>
      <c r="C3887" s="12">
        <v>6147.16</v>
      </c>
      <c r="D3887" s="11"/>
      <c r="E3887" s="11"/>
      <c r="F3887" s="11"/>
    </row>
    <row r="3888" ht="15.75" customHeight="1">
      <c r="A3888" s="13">
        <v>3209907.0</v>
      </c>
      <c r="B3888" s="13" t="s">
        <v>6331</v>
      </c>
      <c r="C3888" s="12">
        <v>1537.46</v>
      </c>
      <c r="D3888" s="11"/>
      <c r="E3888" s="11"/>
      <c r="F3888" s="11"/>
    </row>
    <row r="3889" ht="15.75" customHeight="1">
      <c r="A3889" s="13">
        <v>3209911.0</v>
      </c>
      <c r="B3889" s="13" t="s">
        <v>6332</v>
      </c>
      <c r="C3889" s="12">
        <v>2832.55</v>
      </c>
      <c r="D3889" s="11"/>
      <c r="E3889" s="11"/>
      <c r="F3889" s="11"/>
    </row>
    <row r="3890" ht="15.75" customHeight="1">
      <c r="A3890" s="13">
        <v>3209909.0</v>
      </c>
      <c r="B3890" s="13" t="s">
        <v>6333</v>
      </c>
      <c r="C3890" s="12">
        <v>1469.14</v>
      </c>
      <c r="D3890" s="11"/>
      <c r="E3890" s="11"/>
      <c r="F3890" s="11"/>
    </row>
    <row r="3891" ht="15.75" customHeight="1">
      <c r="A3891" s="13">
        <v>3209908.0</v>
      </c>
      <c r="B3891" s="13" t="s">
        <v>6334</v>
      </c>
      <c r="C3891" s="12">
        <v>2365.54</v>
      </c>
      <c r="D3891" s="11"/>
      <c r="E3891" s="11"/>
      <c r="F3891" s="11"/>
    </row>
    <row r="3892" ht="15.75" customHeight="1">
      <c r="A3892" s="13">
        <v>3209906.0</v>
      </c>
      <c r="B3892" s="13" t="s">
        <v>6335</v>
      </c>
      <c r="C3892" s="12">
        <v>1318.73</v>
      </c>
      <c r="D3892" s="11"/>
      <c r="E3892" s="11"/>
      <c r="F3892" s="11"/>
    </row>
    <row r="3893" ht="15.75" customHeight="1">
      <c r="A3893" s="13">
        <v>3209712.0</v>
      </c>
      <c r="B3893" s="13" t="s">
        <v>6336</v>
      </c>
      <c r="C3893" s="12">
        <v>4054.14</v>
      </c>
      <c r="D3893" s="11"/>
      <c r="E3893" s="11"/>
      <c r="F3893" s="11"/>
    </row>
    <row r="3894" ht="15.75" customHeight="1">
      <c r="A3894" s="13">
        <v>3209713.0</v>
      </c>
      <c r="B3894" s="13" t="s">
        <v>6337</v>
      </c>
      <c r="C3894" s="12">
        <v>5447.39</v>
      </c>
      <c r="D3894" s="11"/>
      <c r="E3894" s="11"/>
      <c r="F3894" s="11"/>
    </row>
    <row r="3895" ht="15.75" customHeight="1">
      <c r="A3895" s="13">
        <v>3209710.0</v>
      </c>
      <c r="B3895" s="13" t="s">
        <v>6338</v>
      </c>
      <c r="C3895" s="12">
        <v>5447.39</v>
      </c>
      <c r="D3895" s="11"/>
      <c r="E3895" s="11"/>
      <c r="F3895" s="11"/>
    </row>
    <row r="3896" ht="15.75" customHeight="1">
      <c r="A3896" s="13">
        <v>3209010.0</v>
      </c>
      <c r="B3896" s="13" t="s">
        <v>6339</v>
      </c>
      <c r="C3896" s="12">
        <v>177.18</v>
      </c>
      <c r="D3896" s="11"/>
      <c r="E3896" s="11"/>
      <c r="F3896" s="11"/>
    </row>
    <row r="3897" ht="15.75" customHeight="1">
      <c r="A3897" s="9" t="s">
        <v>6340</v>
      </c>
      <c r="C3897" s="12"/>
      <c r="D3897" s="11"/>
      <c r="E3897" s="11"/>
      <c r="F3897" s="11"/>
    </row>
    <row r="3898" ht="15.75" customHeight="1">
      <c r="A3898" s="13">
        <v>3967000.0</v>
      </c>
      <c r="B3898" s="13" t="s">
        <v>6341</v>
      </c>
      <c r="C3898" s="12">
        <v>549.09</v>
      </c>
      <c r="D3898" s="11"/>
      <c r="E3898" s="11"/>
      <c r="F3898" s="11"/>
    </row>
    <row r="3899" ht="15.75" customHeight="1">
      <c r="A3899" s="13">
        <v>3967100.0</v>
      </c>
      <c r="B3899" s="13" t="s">
        <v>6342</v>
      </c>
      <c r="C3899" s="12">
        <v>805.68</v>
      </c>
      <c r="D3899" s="11"/>
      <c r="E3899" s="11"/>
      <c r="F3899" s="11"/>
    </row>
    <row r="3900" ht="15.75" customHeight="1">
      <c r="A3900" s="13">
        <v>3966901.0</v>
      </c>
      <c r="B3900" s="13" t="s">
        <v>6343</v>
      </c>
      <c r="C3900" s="12">
        <v>2274.94</v>
      </c>
      <c r="D3900" s="11"/>
      <c r="E3900" s="11"/>
      <c r="F3900" s="11"/>
    </row>
    <row r="3901" ht="15.75" customHeight="1">
      <c r="A3901" s="13">
        <v>3966900.0</v>
      </c>
      <c r="B3901" s="13" t="s">
        <v>6344</v>
      </c>
      <c r="C3901" s="12">
        <v>1697.96</v>
      </c>
      <c r="D3901" s="11"/>
      <c r="E3901" s="11"/>
      <c r="F3901" s="11"/>
    </row>
    <row r="3902" ht="15.75" customHeight="1">
      <c r="A3902" s="13">
        <v>3967200.0</v>
      </c>
      <c r="B3902" s="13" t="s">
        <v>6345</v>
      </c>
      <c r="C3902" s="12">
        <v>7121.17</v>
      </c>
      <c r="D3902" s="11"/>
      <c r="E3902" s="11"/>
      <c r="F3902" s="11"/>
    </row>
    <row r="3903" ht="15.75" customHeight="1">
      <c r="A3903" s="13">
        <v>3620503.0</v>
      </c>
      <c r="B3903" s="13" t="s">
        <v>6346</v>
      </c>
      <c r="C3903" s="12">
        <v>15885.92</v>
      </c>
      <c r="D3903" s="11"/>
      <c r="E3903" s="11"/>
      <c r="F3903" s="11"/>
    </row>
    <row r="3904" ht="15.75" customHeight="1">
      <c r="A3904" s="13">
        <v>3620504.0</v>
      </c>
      <c r="B3904" s="13" t="s">
        <v>6347</v>
      </c>
      <c r="C3904" s="12">
        <v>21216.22</v>
      </c>
      <c r="D3904" s="11"/>
      <c r="E3904" s="11"/>
      <c r="F3904" s="11"/>
    </row>
    <row r="3905" ht="15.75" customHeight="1">
      <c r="A3905" s="13">
        <v>3620506.0</v>
      </c>
      <c r="B3905" s="13" t="s">
        <v>6348</v>
      </c>
      <c r="C3905" s="12">
        <v>18621.47</v>
      </c>
      <c r="D3905" s="11"/>
      <c r="E3905" s="11"/>
      <c r="F3905" s="11"/>
    </row>
    <row r="3906" ht="15.75" customHeight="1">
      <c r="A3906" s="13">
        <v>3620502.0</v>
      </c>
      <c r="B3906" s="13" t="s">
        <v>6349</v>
      </c>
      <c r="C3906" s="12">
        <v>45873.24</v>
      </c>
      <c r="D3906" s="11"/>
      <c r="E3906" s="11"/>
      <c r="F3906" s="11"/>
    </row>
    <row r="3907" ht="15.75" customHeight="1">
      <c r="A3907" s="13">
        <v>3620501.0</v>
      </c>
      <c r="B3907" s="13" t="s">
        <v>6350</v>
      </c>
      <c r="C3907" s="12">
        <v>30973.75</v>
      </c>
      <c r="D3907" s="11"/>
      <c r="E3907" s="11"/>
      <c r="F3907" s="11"/>
    </row>
    <row r="3908" ht="15.75" customHeight="1">
      <c r="A3908" s="13">
        <v>3620505.0</v>
      </c>
      <c r="B3908" s="13" t="s">
        <v>6351</v>
      </c>
      <c r="C3908" s="12">
        <v>36591.77</v>
      </c>
      <c r="D3908" s="11"/>
      <c r="E3908" s="11"/>
      <c r="F3908" s="11"/>
    </row>
    <row r="3909" ht="15.75" customHeight="1">
      <c r="A3909" s="13">
        <v>3620418.0</v>
      </c>
      <c r="B3909" s="13" t="s">
        <v>6352</v>
      </c>
      <c r="C3909" s="12">
        <v>63363.54</v>
      </c>
      <c r="D3909" s="11"/>
      <c r="E3909" s="11"/>
      <c r="F3909" s="11"/>
    </row>
    <row r="3910" ht="15.75" customHeight="1">
      <c r="A3910" s="13">
        <v>3626006.0</v>
      </c>
      <c r="B3910" s="13" t="s">
        <v>6353</v>
      </c>
      <c r="C3910" s="12">
        <v>4685.59</v>
      </c>
      <c r="D3910" s="11"/>
      <c r="E3910" s="11"/>
      <c r="F3910" s="11"/>
    </row>
    <row r="3911" ht="15.75" customHeight="1">
      <c r="A3911" s="13">
        <v>3626083.0</v>
      </c>
      <c r="B3911" s="13" t="s">
        <v>6354</v>
      </c>
      <c r="C3911" s="12">
        <v>5318.5</v>
      </c>
      <c r="D3911" s="11"/>
      <c r="E3911" s="11"/>
      <c r="F3911" s="11"/>
    </row>
    <row r="3912" ht="15.75" customHeight="1">
      <c r="A3912" s="13">
        <v>3622083.0</v>
      </c>
      <c r="B3912" s="13" t="s">
        <v>6355</v>
      </c>
      <c r="C3912" s="12">
        <v>12254.61</v>
      </c>
      <c r="D3912" s="11"/>
      <c r="E3912" s="11"/>
      <c r="F3912" s="11"/>
    </row>
    <row r="3913" ht="15.75" customHeight="1">
      <c r="A3913" s="13">
        <v>3620375.0</v>
      </c>
      <c r="B3913" s="13" t="s">
        <v>6356</v>
      </c>
      <c r="C3913" s="12">
        <v>19910.14</v>
      </c>
      <c r="D3913" s="11"/>
      <c r="E3913" s="11"/>
      <c r="F3913" s="11"/>
    </row>
    <row r="3914" ht="15.75" customHeight="1">
      <c r="A3914" s="13">
        <v>3620908.0</v>
      </c>
      <c r="B3914" s="13" t="s">
        <v>6357</v>
      </c>
      <c r="C3914" s="12">
        <v>35539.47</v>
      </c>
      <c r="D3914" s="11"/>
      <c r="E3914" s="11"/>
      <c r="F3914" s="11"/>
    </row>
    <row r="3915" ht="15.75" customHeight="1">
      <c r="A3915" s="13">
        <v>3620904.0</v>
      </c>
      <c r="B3915" s="13" t="s">
        <v>6358</v>
      </c>
      <c r="C3915" s="12">
        <v>1514.74</v>
      </c>
      <c r="D3915" s="11"/>
      <c r="E3915" s="11"/>
      <c r="F3915" s="11"/>
    </row>
    <row r="3916" ht="15.75" customHeight="1">
      <c r="A3916" s="13">
        <v>3775100.0</v>
      </c>
      <c r="B3916" s="13" t="s">
        <v>6359</v>
      </c>
      <c r="C3916" s="12">
        <v>9629.03</v>
      </c>
      <c r="D3916" s="11"/>
      <c r="E3916" s="11"/>
      <c r="F3916" s="11"/>
    </row>
    <row r="3917" ht="15.75" customHeight="1">
      <c r="A3917" s="13">
        <v>3771000.0</v>
      </c>
      <c r="B3917" s="13" t="s">
        <v>6360</v>
      </c>
      <c r="C3917" s="12">
        <v>532.02</v>
      </c>
      <c r="D3917" s="11"/>
      <c r="E3917" s="11"/>
      <c r="F3917" s="11"/>
    </row>
    <row r="3918" ht="15.75" customHeight="1">
      <c r="A3918" s="13">
        <v>3771100.0</v>
      </c>
      <c r="B3918" s="13" t="s">
        <v>6361</v>
      </c>
      <c r="C3918" s="12">
        <v>17.63</v>
      </c>
      <c r="D3918" s="11"/>
      <c r="E3918" s="11"/>
      <c r="F3918" s="11"/>
    </row>
    <row r="3919" ht="15.75" customHeight="1">
      <c r="A3919" s="13">
        <v>3771200.0</v>
      </c>
      <c r="B3919" s="13" t="s">
        <v>6362</v>
      </c>
      <c r="C3919" s="12">
        <v>878.57</v>
      </c>
      <c r="D3919" s="11"/>
      <c r="E3919" s="11"/>
      <c r="F3919" s="11"/>
    </row>
    <row r="3920" ht="15.75" customHeight="1">
      <c r="A3920" s="13">
        <v>3771300.0</v>
      </c>
      <c r="B3920" s="13" t="s">
        <v>6363</v>
      </c>
      <c r="C3920" s="12">
        <v>28.46</v>
      </c>
      <c r="D3920" s="11"/>
      <c r="E3920" s="11"/>
      <c r="F3920" s="11"/>
    </row>
    <row r="3921" ht="15.75" customHeight="1">
      <c r="A3921" s="13">
        <v>3771400.0</v>
      </c>
      <c r="B3921" s="13" t="s">
        <v>6364</v>
      </c>
      <c r="C3921" s="12">
        <v>12902.23</v>
      </c>
      <c r="D3921" s="11"/>
      <c r="E3921" s="11"/>
      <c r="F3921" s="11"/>
    </row>
    <row r="3922" ht="15.75" customHeight="1">
      <c r="A3922" s="13">
        <v>3071422.0</v>
      </c>
      <c r="B3922" s="13" t="s">
        <v>6365</v>
      </c>
      <c r="C3922" s="12">
        <v>670.14</v>
      </c>
      <c r="D3922" s="11"/>
      <c r="E3922" s="11"/>
      <c r="F3922" s="11"/>
    </row>
    <row r="3923" ht="15.75" customHeight="1">
      <c r="A3923" s="13">
        <v>3772110.0</v>
      </c>
      <c r="B3923" s="13" t="s">
        <v>6366</v>
      </c>
      <c r="C3923" s="12">
        <v>37.91</v>
      </c>
      <c r="D3923" s="11"/>
      <c r="E3923" s="11"/>
      <c r="F3923" s="11"/>
    </row>
    <row r="3924" ht="15.75" customHeight="1">
      <c r="A3924" s="13">
        <v>3772010.0</v>
      </c>
      <c r="B3924" s="13" t="s">
        <v>6367</v>
      </c>
      <c r="C3924" s="12">
        <v>89.07</v>
      </c>
      <c r="D3924" s="11"/>
      <c r="E3924" s="11"/>
      <c r="F3924" s="11"/>
    </row>
    <row r="3925" ht="15.75" customHeight="1">
      <c r="A3925" s="13">
        <v>3772101.0</v>
      </c>
      <c r="B3925" s="13" t="s">
        <v>6368</v>
      </c>
      <c r="C3925" s="12">
        <v>842.54</v>
      </c>
      <c r="D3925" s="11"/>
      <c r="E3925" s="11"/>
      <c r="F3925" s="11"/>
    </row>
    <row r="3926" ht="15.75" customHeight="1">
      <c r="A3926" s="13">
        <v>3772001.0</v>
      </c>
      <c r="B3926" s="13" t="s">
        <v>6369</v>
      </c>
      <c r="C3926" s="12">
        <v>1275.85</v>
      </c>
      <c r="D3926" s="11"/>
      <c r="E3926" s="11"/>
      <c r="F3926" s="11"/>
    </row>
    <row r="3927" ht="15.75" customHeight="1">
      <c r="A3927" s="13">
        <v>3772500.0</v>
      </c>
      <c r="B3927" s="13" t="s">
        <v>6370</v>
      </c>
      <c r="C3927" s="12">
        <v>175.75</v>
      </c>
      <c r="D3927" s="11"/>
      <c r="E3927" s="11"/>
      <c r="F3927" s="11"/>
    </row>
    <row r="3928" ht="15.75" customHeight="1">
      <c r="A3928" s="13">
        <v>3772501.0</v>
      </c>
      <c r="B3928" s="13" t="s">
        <v>6371</v>
      </c>
      <c r="C3928" s="12">
        <v>317.17</v>
      </c>
      <c r="D3928" s="11"/>
      <c r="E3928" s="11"/>
      <c r="F3928" s="11"/>
    </row>
    <row r="3929" ht="15.75" customHeight="1">
      <c r="A3929" s="13">
        <v>3771600.0</v>
      </c>
      <c r="B3929" s="13" t="s">
        <v>6372</v>
      </c>
      <c r="C3929" s="12">
        <v>8427.07</v>
      </c>
      <c r="D3929" s="11"/>
      <c r="E3929" s="11"/>
      <c r="F3929" s="11"/>
    </row>
    <row r="3930" ht="15.75" customHeight="1">
      <c r="A3930" s="13">
        <v>3771624.0</v>
      </c>
      <c r="B3930" s="13" t="s">
        <v>6373</v>
      </c>
      <c r="C3930" s="12">
        <v>15247.7</v>
      </c>
      <c r="D3930" s="11"/>
      <c r="E3930" s="11"/>
      <c r="F3930" s="11"/>
    </row>
    <row r="3931" ht="15.75" customHeight="1">
      <c r="A3931" s="9" t="s">
        <v>6374</v>
      </c>
      <c r="C3931" s="12"/>
      <c r="D3931" s="11"/>
      <c r="E3931" s="11"/>
      <c r="F3931" s="11"/>
    </row>
    <row r="3932" ht="15.75" customHeight="1">
      <c r="A3932" s="13">
        <v>3558503.0</v>
      </c>
      <c r="B3932" s="13" t="s">
        <v>6375</v>
      </c>
      <c r="C3932" s="12">
        <v>6312.97</v>
      </c>
      <c r="D3932" s="11"/>
      <c r="E3932" s="11"/>
      <c r="F3932" s="11"/>
    </row>
    <row r="3933" ht="15.75" customHeight="1">
      <c r="A3933" s="13">
        <v>3558502.0</v>
      </c>
      <c r="B3933" s="13" t="s">
        <v>6376</v>
      </c>
      <c r="C3933" s="12">
        <v>6312.97</v>
      </c>
      <c r="D3933" s="11"/>
      <c r="E3933" s="11"/>
      <c r="F3933" s="11"/>
    </row>
    <row r="3934" ht="15.75" customHeight="1">
      <c r="A3934" s="13">
        <v>3558501.0</v>
      </c>
      <c r="B3934" s="13" t="s">
        <v>6377</v>
      </c>
      <c r="C3934" s="12">
        <v>6312.97</v>
      </c>
      <c r="D3934" s="11"/>
      <c r="E3934" s="11"/>
      <c r="F3934" s="11"/>
    </row>
    <row r="3935" ht="15.75" customHeight="1">
      <c r="A3935" s="13">
        <v>3558504.0</v>
      </c>
      <c r="B3935" s="13" t="s">
        <v>6378</v>
      </c>
      <c r="C3935" s="12">
        <v>6312.97</v>
      </c>
      <c r="D3935" s="11"/>
      <c r="E3935" s="11"/>
      <c r="F3935" s="11"/>
    </row>
    <row r="3936" ht="15.75" customHeight="1">
      <c r="A3936" s="9" t="s">
        <v>6379</v>
      </c>
      <c r="C3936" s="12"/>
      <c r="D3936" s="11"/>
      <c r="E3936" s="11"/>
      <c r="F3936" s="11"/>
    </row>
    <row r="3937" ht="15.75" customHeight="1">
      <c r="A3937" s="13">
        <v>3260521.0</v>
      </c>
      <c r="B3937" s="13" t="s">
        <v>6380</v>
      </c>
      <c r="C3937" s="12">
        <v>18192.06</v>
      </c>
      <c r="D3937" s="11"/>
      <c r="E3937" s="11"/>
      <c r="F3937" s="11"/>
    </row>
    <row r="3938" ht="15.75" customHeight="1">
      <c r="A3938" s="13">
        <v>3260522.0</v>
      </c>
      <c r="B3938" s="13" t="s">
        <v>6381</v>
      </c>
      <c r="C3938" s="12">
        <v>18192.06</v>
      </c>
      <c r="D3938" s="11"/>
      <c r="E3938" s="11"/>
      <c r="F3938" s="11"/>
    </row>
    <row r="3939" ht="15.75" customHeight="1">
      <c r="A3939" s="13">
        <v>3260599.0</v>
      </c>
      <c r="B3939" s="13" t="s">
        <v>6382</v>
      </c>
      <c r="C3939" s="12">
        <v>6266.45</v>
      </c>
      <c r="D3939" s="11"/>
      <c r="E3939" s="11"/>
      <c r="F3939" s="11"/>
    </row>
    <row r="3940" ht="15.75" customHeight="1">
      <c r="A3940" s="13">
        <v>3260530.0</v>
      </c>
      <c r="B3940" s="13" t="s">
        <v>6383</v>
      </c>
      <c r="C3940" s="12">
        <v>3326.95</v>
      </c>
      <c r="D3940" s="11"/>
      <c r="E3940" s="11"/>
      <c r="F3940" s="11"/>
    </row>
    <row r="3941" ht="15.75" customHeight="1">
      <c r="A3941" s="13">
        <v>3260540.0</v>
      </c>
      <c r="B3941" s="13" t="s">
        <v>6384</v>
      </c>
      <c r="C3941" s="12">
        <v>3326.95</v>
      </c>
      <c r="D3941" s="11"/>
      <c r="E3941" s="11"/>
      <c r="F3941" s="11"/>
    </row>
    <row r="3942" ht="15.75" customHeight="1">
      <c r="A3942" s="13">
        <v>3260560.0</v>
      </c>
      <c r="B3942" s="13" t="s">
        <v>6385</v>
      </c>
      <c r="C3942" s="12">
        <v>3559.8</v>
      </c>
      <c r="D3942" s="11"/>
      <c r="E3942" s="11"/>
      <c r="F3942" s="11"/>
    </row>
    <row r="3943" ht="15.75" customHeight="1">
      <c r="A3943" s="13">
        <v>3260516.0</v>
      </c>
      <c r="B3943" s="13" t="s">
        <v>6386</v>
      </c>
      <c r="C3943" s="12">
        <v>4412.97</v>
      </c>
      <c r="D3943" s="11"/>
      <c r="E3943" s="11"/>
      <c r="F3943" s="11"/>
    </row>
    <row r="3944" ht="15.75" customHeight="1">
      <c r="A3944" s="13">
        <v>3260513.0</v>
      </c>
      <c r="B3944" s="13" t="s">
        <v>6387</v>
      </c>
      <c r="C3944" s="12">
        <v>3326.95</v>
      </c>
      <c r="D3944" s="11"/>
      <c r="E3944" s="11"/>
      <c r="F3944" s="11"/>
    </row>
    <row r="3945" ht="15.75" customHeight="1">
      <c r="A3945" s="13">
        <v>3260515.0</v>
      </c>
      <c r="B3945" s="13" t="s">
        <v>6388</v>
      </c>
      <c r="C3945" s="12">
        <v>3326.95</v>
      </c>
      <c r="D3945" s="11"/>
      <c r="E3945" s="11"/>
      <c r="F3945" s="11"/>
    </row>
    <row r="3946" ht="15.75" customHeight="1">
      <c r="A3946" s="13">
        <v>3260514.0</v>
      </c>
      <c r="B3946" s="13" t="s">
        <v>6389</v>
      </c>
      <c r="C3946" s="12">
        <v>3326.95</v>
      </c>
      <c r="D3946" s="11"/>
      <c r="E3946" s="11"/>
      <c r="F3946" s="11"/>
    </row>
    <row r="3947" ht="15.75" customHeight="1">
      <c r="A3947" s="13">
        <v>3260550.0</v>
      </c>
      <c r="B3947" s="13" t="s">
        <v>6390</v>
      </c>
      <c r="C3947" s="12">
        <v>3326.95</v>
      </c>
      <c r="D3947" s="11"/>
      <c r="E3947" s="11"/>
      <c r="F3947" s="11"/>
    </row>
    <row r="3948" ht="15.75" customHeight="1">
      <c r="A3948" s="13">
        <v>3260511.0</v>
      </c>
      <c r="B3948" s="13" t="s">
        <v>6391</v>
      </c>
      <c r="C3948" s="12">
        <v>6169.57</v>
      </c>
      <c r="D3948" s="11"/>
      <c r="E3948" s="11"/>
      <c r="F3948" s="11"/>
    </row>
    <row r="3949" ht="15.75" customHeight="1">
      <c r="A3949" s="13">
        <v>3260512.0</v>
      </c>
      <c r="B3949" s="13" t="s">
        <v>6392</v>
      </c>
      <c r="C3949" s="12">
        <v>6514.19</v>
      </c>
      <c r="D3949" s="11"/>
      <c r="E3949" s="11"/>
      <c r="F3949" s="11"/>
    </row>
    <row r="3950" ht="15.75" customHeight="1">
      <c r="A3950" s="13">
        <v>3260520.0</v>
      </c>
      <c r="B3950" s="13" t="s">
        <v>6393</v>
      </c>
      <c r="C3950" s="12">
        <v>8142.28</v>
      </c>
      <c r="D3950" s="11"/>
      <c r="E3950" s="11"/>
      <c r="F3950" s="11"/>
    </row>
    <row r="3951" ht="15.75" customHeight="1">
      <c r="A3951" s="13">
        <v>3260510.0</v>
      </c>
      <c r="B3951" s="13" t="s">
        <v>6394</v>
      </c>
      <c r="C3951" s="12">
        <v>9422.03</v>
      </c>
      <c r="D3951" s="11"/>
      <c r="E3951" s="11"/>
      <c r="F3951" s="11"/>
    </row>
    <row r="3952" ht="15.75" customHeight="1">
      <c r="A3952" s="13">
        <v>3265179.0</v>
      </c>
      <c r="B3952" s="13" t="s">
        <v>6395</v>
      </c>
      <c r="C3952" s="12">
        <v>46.33</v>
      </c>
      <c r="D3952" s="11"/>
      <c r="E3952" s="11"/>
      <c r="F3952" s="11"/>
    </row>
    <row r="3953" ht="15.75" customHeight="1">
      <c r="A3953" s="13">
        <v>3265192.0</v>
      </c>
      <c r="B3953" s="13" t="s">
        <v>6396</v>
      </c>
      <c r="C3953" s="12">
        <v>92.5</v>
      </c>
      <c r="D3953" s="11"/>
      <c r="E3953" s="11"/>
      <c r="F3953" s="11"/>
    </row>
    <row r="3954" ht="15.75" customHeight="1">
      <c r="A3954" s="9" t="s">
        <v>6397</v>
      </c>
      <c r="C3954" s="12"/>
      <c r="D3954" s="11"/>
      <c r="E3954" s="11"/>
      <c r="F3954" s="11"/>
    </row>
    <row r="3955" ht="15.75" customHeight="1">
      <c r="A3955" s="13">
        <v>3121029.0</v>
      </c>
      <c r="B3955" s="13" t="s">
        <v>6398</v>
      </c>
      <c r="C3955" s="12">
        <v>554.56</v>
      </c>
      <c r="D3955" s="11"/>
      <c r="E3955" s="11"/>
      <c r="F3955" s="11"/>
    </row>
    <row r="3956" ht="15.75" customHeight="1">
      <c r="A3956" s="13">
        <v>3121063.0</v>
      </c>
      <c r="B3956" s="13" t="s">
        <v>6399</v>
      </c>
      <c r="C3956" s="12">
        <v>583.74</v>
      </c>
      <c r="D3956" s="11"/>
      <c r="E3956" s="11"/>
      <c r="F3956" s="11"/>
    </row>
    <row r="3957" ht="15.75" customHeight="1">
      <c r="A3957" s="13">
        <v>3121076.0</v>
      </c>
      <c r="B3957" s="13" t="s">
        <v>6400</v>
      </c>
      <c r="C3957" s="12">
        <v>408.62</v>
      </c>
      <c r="D3957" s="11"/>
      <c r="E3957" s="11"/>
      <c r="F3957" s="11"/>
    </row>
    <row r="3958" ht="15.75" customHeight="1">
      <c r="A3958" s="13">
        <v>3121083.0</v>
      </c>
      <c r="B3958" s="13" t="s">
        <v>6401</v>
      </c>
      <c r="C3958" s="12">
        <v>408.62</v>
      </c>
      <c r="D3958" s="11"/>
      <c r="E3958" s="11"/>
      <c r="F3958" s="11"/>
    </row>
    <row r="3959" ht="15.75" customHeight="1">
      <c r="A3959" s="13">
        <v>3121663.0</v>
      </c>
      <c r="B3959" s="13" t="s">
        <v>6402</v>
      </c>
      <c r="C3959" s="12">
        <v>73.58</v>
      </c>
      <c r="D3959" s="11"/>
      <c r="E3959" s="11"/>
      <c r="F3959" s="11"/>
    </row>
    <row r="3960" ht="15.75" customHeight="1">
      <c r="A3960" s="13">
        <v>3128363.0</v>
      </c>
      <c r="B3960" s="13" t="s">
        <v>6403</v>
      </c>
      <c r="C3960" s="12">
        <v>1961.98</v>
      </c>
      <c r="D3960" s="11"/>
      <c r="E3960" s="11"/>
      <c r="F3960" s="11"/>
    </row>
    <row r="3961" ht="15.75" customHeight="1">
      <c r="A3961" s="13">
        <v>3121929.0</v>
      </c>
      <c r="B3961" s="13" t="s">
        <v>6404</v>
      </c>
      <c r="C3961" s="12">
        <v>237.08</v>
      </c>
      <c r="D3961" s="11"/>
      <c r="E3961" s="11"/>
      <c r="F3961" s="11"/>
    </row>
    <row r="3962" ht="15.75" customHeight="1">
      <c r="A3962" s="13">
        <v>3121963.0</v>
      </c>
      <c r="B3962" s="13" t="s">
        <v>6405</v>
      </c>
      <c r="C3962" s="12">
        <v>237.08</v>
      </c>
      <c r="D3962" s="11"/>
      <c r="E3962" s="11"/>
      <c r="F3962" s="11"/>
    </row>
    <row r="3963" ht="15.75" customHeight="1">
      <c r="A3963" s="13">
        <v>3121537.0</v>
      </c>
      <c r="B3963" s="13" t="s">
        <v>6406</v>
      </c>
      <c r="C3963" s="12">
        <v>198.78</v>
      </c>
      <c r="D3963" s="11"/>
      <c r="E3963" s="11"/>
      <c r="F3963" s="11"/>
    </row>
    <row r="3964" ht="15.75" customHeight="1">
      <c r="A3964" s="13">
        <v>3121599.0</v>
      </c>
      <c r="B3964" s="13" t="s">
        <v>6407</v>
      </c>
      <c r="C3964" s="12">
        <v>583.74</v>
      </c>
      <c r="D3964" s="11"/>
      <c r="E3964" s="11"/>
      <c r="F3964" s="11"/>
    </row>
    <row r="3965" ht="15.75" customHeight="1">
      <c r="A3965" s="13">
        <v>3121566.0</v>
      </c>
      <c r="B3965" s="13" t="s">
        <v>6408</v>
      </c>
      <c r="C3965" s="12">
        <v>1823.66</v>
      </c>
      <c r="D3965" s="11"/>
      <c r="E3965" s="11"/>
      <c r="F3965" s="11"/>
    </row>
    <row r="3966" ht="15.75" customHeight="1">
      <c r="A3966" s="13">
        <v>3121572.0</v>
      </c>
      <c r="B3966" s="13" t="s">
        <v>6409</v>
      </c>
      <c r="C3966" s="12">
        <v>1823.66</v>
      </c>
      <c r="D3966" s="11"/>
      <c r="E3966" s="11"/>
      <c r="F3966" s="11"/>
    </row>
    <row r="3967" ht="15.75" customHeight="1">
      <c r="A3967" s="13">
        <v>3121568.0</v>
      </c>
      <c r="B3967" s="13" t="s">
        <v>6410</v>
      </c>
      <c r="C3967" s="12">
        <v>1276.56</v>
      </c>
      <c r="D3967" s="11"/>
      <c r="E3967" s="11"/>
      <c r="F3967" s="11"/>
    </row>
    <row r="3968" ht="15.75" customHeight="1">
      <c r="A3968" s="13">
        <v>3121523.0</v>
      </c>
      <c r="B3968" s="13" t="s">
        <v>6411</v>
      </c>
      <c r="C3968" s="12">
        <v>151.97</v>
      </c>
      <c r="D3968" s="11"/>
      <c r="E3968" s="11"/>
      <c r="F3968" s="11"/>
    </row>
    <row r="3969" ht="15.75" customHeight="1">
      <c r="A3969" s="13">
        <v>3121536.0</v>
      </c>
      <c r="B3969" s="13" t="s">
        <v>6412</v>
      </c>
      <c r="C3969" s="12">
        <v>151.97</v>
      </c>
      <c r="D3969" s="11"/>
      <c r="E3969" s="11"/>
      <c r="F3969" s="11"/>
    </row>
    <row r="3970" ht="15.75" customHeight="1">
      <c r="A3970" s="13">
        <v>3121583.0</v>
      </c>
      <c r="B3970" s="13" t="s">
        <v>6413</v>
      </c>
      <c r="C3970" s="12">
        <v>106.38</v>
      </c>
      <c r="D3970" s="11"/>
      <c r="E3970" s="11"/>
      <c r="F3970" s="11"/>
    </row>
    <row r="3971" ht="15.75" customHeight="1">
      <c r="A3971" s="13">
        <v>3121577.0</v>
      </c>
      <c r="B3971" s="13" t="s">
        <v>6414</v>
      </c>
      <c r="C3971" s="12">
        <v>151.97</v>
      </c>
      <c r="D3971" s="11"/>
      <c r="E3971" s="11"/>
      <c r="F3971" s="11"/>
    </row>
    <row r="3972" ht="15.75" customHeight="1">
      <c r="A3972" s="13">
        <v>3121229.0</v>
      </c>
      <c r="B3972" s="13" t="s">
        <v>6415</v>
      </c>
      <c r="C3972" s="12">
        <v>671.3</v>
      </c>
      <c r="D3972" s="11"/>
      <c r="E3972" s="11"/>
      <c r="F3972" s="11"/>
    </row>
    <row r="3973" ht="15.75" customHeight="1">
      <c r="A3973" s="13">
        <v>3121263.0</v>
      </c>
      <c r="B3973" s="13" t="s">
        <v>6416</v>
      </c>
      <c r="C3973" s="12">
        <v>671.3</v>
      </c>
      <c r="D3973" s="11"/>
      <c r="E3973" s="11"/>
      <c r="F3973" s="11"/>
    </row>
    <row r="3974" ht="15.75" customHeight="1">
      <c r="A3974" s="13">
        <v>3121276.0</v>
      </c>
      <c r="B3974" s="13" t="s">
        <v>6417</v>
      </c>
      <c r="C3974" s="12">
        <v>671.3</v>
      </c>
      <c r="D3974" s="11"/>
      <c r="E3974" s="11"/>
      <c r="F3974" s="11"/>
    </row>
    <row r="3975" ht="15.75" customHeight="1">
      <c r="A3975" s="13">
        <v>3122729.0</v>
      </c>
      <c r="B3975" s="13" t="s">
        <v>6418</v>
      </c>
      <c r="C3975" s="12">
        <v>3145.93</v>
      </c>
      <c r="D3975" s="11"/>
      <c r="E3975" s="11"/>
      <c r="F3975" s="11"/>
    </row>
    <row r="3976" ht="15.75" customHeight="1">
      <c r="A3976" s="13">
        <v>3121763.0</v>
      </c>
      <c r="B3976" s="13" t="s">
        <v>6419</v>
      </c>
      <c r="C3976" s="12">
        <v>3145.93</v>
      </c>
      <c r="D3976" s="11"/>
      <c r="E3976" s="11"/>
      <c r="F3976" s="11"/>
    </row>
    <row r="3977" ht="15.75" customHeight="1">
      <c r="A3977" s="13">
        <v>3121776.0</v>
      </c>
      <c r="B3977" s="13" t="s">
        <v>6420</v>
      </c>
      <c r="C3977" s="12">
        <v>3145.93</v>
      </c>
      <c r="D3977" s="11"/>
      <c r="E3977" s="11"/>
      <c r="F3977" s="11"/>
    </row>
    <row r="3978" ht="15.75" customHeight="1">
      <c r="A3978" s="13">
        <v>3129930.0</v>
      </c>
      <c r="B3978" s="13" t="s">
        <v>6421</v>
      </c>
      <c r="C3978" s="12">
        <v>32.97</v>
      </c>
      <c r="D3978" s="11"/>
      <c r="E3978" s="11"/>
      <c r="F3978" s="11"/>
    </row>
    <row r="3979" ht="15.75" customHeight="1">
      <c r="A3979" s="13">
        <v>3129931.0</v>
      </c>
      <c r="B3979" s="13" t="s">
        <v>6422</v>
      </c>
      <c r="C3979" s="12">
        <v>23.08</v>
      </c>
      <c r="D3979" s="11"/>
      <c r="E3979" s="11"/>
      <c r="F3979" s="11"/>
    </row>
    <row r="3980" ht="15.75" customHeight="1">
      <c r="A3980" s="13">
        <v>3121520.0</v>
      </c>
      <c r="B3980" s="13" t="s">
        <v>6423</v>
      </c>
      <c r="C3980" s="12">
        <v>290.71</v>
      </c>
      <c r="D3980" s="11"/>
      <c r="E3980" s="11"/>
      <c r="F3980" s="11"/>
    </row>
    <row r="3981" ht="15.75" customHeight="1">
      <c r="A3981" s="13">
        <v>3120134.0</v>
      </c>
      <c r="B3981" s="13" t="s">
        <v>6424</v>
      </c>
      <c r="C3981" s="12">
        <v>946.26</v>
      </c>
      <c r="D3981" s="11"/>
      <c r="E3981" s="11"/>
      <c r="F3981" s="11"/>
    </row>
    <row r="3982" ht="15.75" customHeight="1">
      <c r="A3982" s="13">
        <v>3128776.0</v>
      </c>
      <c r="B3982" s="13" t="s">
        <v>6425</v>
      </c>
      <c r="C3982" s="12">
        <v>10.53</v>
      </c>
      <c r="D3982" s="11"/>
      <c r="E3982" s="11"/>
      <c r="F3982" s="11"/>
    </row>
    <row r="3983" ht="15.75" customHeight="1">
      <c r="A3983" s="13">
        <v>3128963.0</v>
      </c>
      <c r="B3983" s="13" t="s">
        <v>6426</v>
      </c>
      <c r="C3983" s="12">
        <v>478.57</v>
      </c>
      <c r="D3983" s="11"/>
      <c r="E3983" s="11"/>
      <c r="F3983" s="11"/>
    </row>
    <row r="3984" ht="15.75" customHeight="1">
      <c r="A3984" s="13">
        <v>3122129.0</v>
      </c>
      <c r="B3984" s="13" t="s">
        <v>6427</v>
      </c>
      <c r="C3984" s="12">
        <v>4156.05</v>
      </c>
      <c r="D3984" s="11"/>
      <c r="E3984" s="11"/>
      <c r="F3984" s="11"/>
    </row>
    <row r="3985" ht="15.75" customHeight="1">
      <c r="A3985" s="13">
        <v>3122163.0</v>
      </c>
      <c r="B3985" s="13" t="s">
        <v>6428</v>
      </c>
      <c r="C3985" s="12">
        <v>4156.05</v>
      </c>
      <c r="D3985" s="11"/>
      <c r="E3985" s="11"/>
      <c r="F3985" s="11"/>
    </row>
    <row r="3986" ht="15.75" customHeight="1">
      <c r="A3986" s="13">
        <v>3122348.0</v>
      </c>
      <c r="B3986" s="13" t="s">
        <v>6429</v>
      </c>
      <c r="C3986" s="12">
        <v>415.61</v>
      </c>
      <c r="D3986" s="11"/>
      <c r="E3986" s="11"/>
      <c r="F3986" s="11"/>
    </row>
    <row r="3987" ht="15.75" customHeight="1">
      <c r="A3987" s="13">
        <v>3122176.0</v>
      </c>
      <c r="B3987" s="13" t="s">
        <v>6430</v>
      </c>
      <c r="C3987" s="12">
        <v>4156.05</v>
      </c>
      <c r="D3987" s="11"/>
      <c r="E3987" s="11"/>
      <c r="F3987" s="11"/>
    </row>
    <row r="3988" ht="15.75" customHeight="1">
      <c r="A3988" s="13">
        <v>3123404.0</v>
      </c>
      <c r="B3988" s="13" t="s">
        <v>6431</v>
      </c>
      <c r="C3988" s="12">
        <v>461.62</v>
      </c>
      <c r="D3988" s="11"/>
      <c r="E3988" s="11"/>
      <c r="F3988" s="11"/>
    </row>
    <row r="3989" ht="15.75" customHeight="1">
      <c r="A3989" s="13">
        <v>3123405.0</v>
      </c>
      <c r="B3989" s="13" t="s">
        <v>6432</v>
      </c>
      <c r="C3989" s="12">
        <v>2078.03</v>
      </c>
      <c r="D3989" s="11"/>
      <c r="E3989" s="11"/>
      <c r="F3989" s="11"/>
    </row>
    <row r="3990" ht="15.75" customHeight="1">
      <c r="A3990" s="13">
        <v>3122183.0</v>
      </c>
      <c r="B3990" s="13" t="s">
        <v>6433</v>
      </c>
      <c r="C3990" s="12">
        <v>4156.05</v>
      </c>
      <c r="D3990" s="11"/>
      <c r="E3990" s="11"/>
      <c r="F3990" s="11"/>
    </row>
    <row r="3991" ht="15.75" customHeight="1">
      <c r="A3991" s="13">
        <v>3127629.0</v>
      </c>
      <c r="B3991" s="13" t="s">
        <v>6434</v>
      </c>
      <c r="C3991" s="12">
        <v>415.61</v>
      </c>
      <c r="D3991" s="11"/>
      <c r="E3991" s="11"/>
      <c r="F3991" s="11"/>
    </row>
    <row r="3992" ht="15.75" customHeight="1">
      <c r="A3992" s="13">
        <v>3122123.0</v>
      </c>
      <c r="B3992" s="13" t="s">
        <v>6435</v>
      </c>
      <c r="C3992" s="12">
        <v>415.61</v>
      </c>
      <c r="D3992" s="11"/>
      <c r="E3992" s="11"/>
      <c r="F3992" s="11"/>
    </row>
    <row r="3993" ht="15.75" customHeight="1">
      <c r="A3993" s="13">
        <v>3122136.0</v>
      </c>
      <c r="B3993" s="13" t="s">
        <v>6436</v>
      </c>
      <c r="C3993" s="12">
        <v>415.61</v>
      </c>
      <c r="D3993" s="11"/>
      <c r="E3993" s="11"/>
      <c r="F3993" s="11"/>
    </row>
    <row r="3994" ht="15.75" customHeight="1">
      <c r="A3994" s="13">
        <v>3127663.0</v>
      </c>
      <c r="B3994" s="13" t="s">
        <v>6437</v>
      </c>
      <c r="C3994" s="12">
        <v>415.61</v>
      </c>
      <c r="D3994" s="11"/>
      <c r="E3994" s="11"/>
      <c r="F3994" s="11"/>
    </row>
    <row r="3995" ht="15.75" customHeight="1">
      <c r="A3995" s="13">
        <v>3122162.0</v>
      </c>
      <c r="B3995" s="13" t="s">
        <v>6438</v>
      </c>
      <c r="C3995" s="12">
        <v>290.92</v>
      </c>
      <c r="D3995" s="11"/>
      <c r="E3995" s="11"/>
      <c r="F3995" s="11"/>
    </row>
    <row r="3996" ht="15.75" customHeight="1">
      <c r="A3996" s="13">
        <v>3122175.0</v>
      </c>
      <c r="B3996" s="13" t="s">
        <v>6439</v>
      </c>
      <c r="C3996" s="12">
        <v>415.61</v>
      </c>
      <c r="D3996" s="11"/>
      <c r="E3996" s="11"/>
      <c r="F3996" s="11"/>
    </row>
    <row r="3997" ht="15.75" customHeight="1">
      <c r="A3997" s="13">
        <v>3127676.0</v>
      </c>
      <c r="B3997" s="13" t="s">
        <v>6440</v>
      </c>
      <c r="C3997" s="12">
        <v>415.61</v>
      </c>
      <c r="D3997" s="11"/>
      <c r="E3997" s="11"/>
      <c r="F3997" s="11"/>
    </row>
    <row r="3998" ht="15.75" customHeight="1">
      <c r="A3998" s="13">
        <v>3122177.0</v>
      </c>
      <c r="B3998" s="13" t="s">
        <v>6441</v>
      </c>
      <c r="C3998" s="12">
        <v>415.61</v>
      </c>
      <c r="D3998" s="11"/>
      <c r="E3998" s="11"/>
      <c r="F3998" s="11"/>
    </row>
    <row r="3999" ht="15.75" customHeight="1">
      <c r="A3999" s="13">
        <v>3127683.0</v>
      </c>
      <c r="B3999" s="13" t="s">
        <v>6442</v>
      </c>
      <c r="C3999" s="12">
        <v>415.61</v>
      </c>
      <c r="D3999" s="11"/>
      <c r="E3999" s="11"/>
      <c r="F3999" s="11"/>
    </row>
    <row r="4000" ht="15.75" customHeight="1">
      <c r="A4000" s="13">
        <v>3122189.0</v>
      </c>
      <c r="B4000" s="13" t="s">
        <v>6443</v>
      </c>
      <c r="C4000" s="12">
        <v>415.61</v>
      </c>
      <c r="D4000" s="11"/>
      <c r="E4000" s="11"/>
      <c r="F4000" s="11"/>
    </row>
    <row r="4001" ht="15.75" customHeight="1">
      <c r="A4001" s="13">
        <v>3122184.0</v>
      </c>
      <c r="B4001" s="13" t="s">
        <v>6444</v>
      </c>
      <c r="C4001" s="12">
        <v>415.61</v>
      </c>
      <c r="D4001" s="11"/>
      <c r="E4001" s="11"/>
      <c r="F4001" s="11"/>
    </row>
    <row r="4002" ht="15.75" customHeight="1">
      <c r="A4002" s="13">
        <v>3120011.0</v>
      </c>
      <c r="B4002" s="13" t="s">
        <v>6445</v>
      </c>
      <c r="C4002" s="12">
        <v>13009.67</v>
      </c>
      <c r="D4002" s="11"/>
      <c r="E4002" s="11"/>
      <c r="F4002" s="11"/>
    </row>
    <row r="4003" ht="15.75" customHeight="1">
      <c r="A4003" s="13">
        <v>3120015.0</v>
      </c>
      <c r="B4003" s="13" t="s">
        <v>6446</v>
      </c>
      <c r="C4003" s="12">
        <v>13009.67</v>
      </c>
      <c r="D4003" s="11"/>
      <c r="E4003" s="11"/>
      <c r="F4003" s="11"/>
    </row>
    <row r="4004" ht="15.75" customHeight="1">
      <c r="A4004" s="13">
        <v>3120013.0</v>
      </c>
      <c r="B4004" s="13" t="s">
        <v>6447</v>
      </c>
      <c r="C4004" s="12">
        <v>13009.67</v>
      </c>
      <c r="D4004" s="11"/>
      <c r="E4004" s="11"/>
      <c r="F4004" s="11"/>
    </row>
    <row r="4005" ht="15.75" customHeight="1">
      <c r="A4005" s="13">
        <v>3128229.0</v>
      </c>
      <c r="B4005" s="13" t="s">
        <v>6448</v>
      </c>
      <c r="C4005" s="12">
        <v>334.91</v>
      </c>
      <c r="D4005" s="11"/>
      <c r="E4005" s="11"/>
      <c r="F4005" s="11"/>
    </row>
    <row r="4006" ht="15.75" customHeight="1">
      <c r="A4006" s="13">
        <v>3128500.0</v>
      </c>
      <c r="B4006" s="13" t="s">
        <v>6449</v>
      </c>
      <c r="C4006" s="12">
        <v>2612.26</v>
      </c>
      <c r="D4006" s="11"/>
      <c r="E4006" s="11"/>
      <c r="F4006" s="11"/>
    </row>
    <row r="4007" ht="15.75" customHeight="1">
      <c r="A4007" s="13">
        <v>3120810.0</v>
      </c>
      <c r="B4007" s="13" t="s">
        <v>6450</v>
      </c>
      <c r="C4007" s="12">
        <v>4355.49</v>
      </c>
      <c r="D4007" s="11"/>
      <c r="E4007" s="11"/>
      <c r="F4007" s="11"/>
    </row>
    <row r="4008" ht="15.75" customHeight="1">
      <c r="A4008" s="13">
        <v>3120820.0</v>
      </c>
      <c r="B4008" s="13" t="s">
        <v>6451</v>
      </c>
      <c r="C4008" s="12">
        <v>1742.22</v>
      </c>
      <c r="D4008" s="11"/>
      <c r="E4008" s="11"/>
      <c r="F4008" s="11"/>
    </row>
    <row r="4009" ht="15.75" customHeight="1">
      <c r="A4009" s="13">
        <v>3123329.0</v>
      </c>
      <c r="B4009" s="13" t="s">
        <v>6452</v>
      </c>
      <c r="C4009" s="12">
        <v>81.83</v>
      </c>
      <c r="D4009" s="11"/>
      <c r="E4009" s="11"/>
      <c r="F4009" s="11"/>
    </row>
    <row r="4010" ht="15.75" customHeight="1">
      <c r="A4010" s="13">
        <v>3123363.0</v>
      </c>
      <c r="B4010" s="13" t="s">
        <v>6453</v>
      </c>
      <c r="C4010" s="12">
        <v>81.83</v>
      </c>
      <c r="D4010" s="11"/>
      <c r="E4010" s="11"/>
      <c r="F4010" s="11"/>
    </row>
    <row r="4011" ht="15.75" customHeight="1">
      <c r="A4011" s="13">
        <v>3123376.0</v>
      </c>
      <c r="B4011" s="13" t="s">
        <v>6454</v>
      </c>
      <c r="C4011" s="12">
        <v>116.9</v>
      </c>
      <c r="D4011" s="11"/>
      <c r="E4011" s="11"/>
      <c r="F4011" s="11"/>
    </row>
    <row r="4012" ht="15.75" customHeight="1">
      <c r="A4012" s="13">
        <v>3123383.0</v>
      </c>
      <c r="B4012" s="13" t="s">
        <v>6455</v>
      </c>
      <c r="C4012" s="12">
        <v>116.9</v>
      </c>
      <c r="D4012" s="11"/>
      <c r="E4012" s="11"/>
      <c r="F4012" s="11"/>
    </row>
    <row r="4013" ht="15.75" customHeight="1">
      <c r="A4013" s="13">
        <v>3126829.0</v>
      </c>
      <c r="B4013" s="13" t="s">
        <v>6456</v>
      </c>
      <c r="C4013" s="12">
        <v>420.35</v>
      </c>
      <c r="D4013" s="11"/>
      <c r="E4013" s="11"/>
      <c r="F4013" s="11"/>
    </row>
    <row r="4014" ht="15.75" customHeight="1">
      <c r="A4014" s="13">
        <v>3126863.0</v>
      </c>
      <c r="B4014" s="13" t="s">
        <v>6457</v>
      </c>
      <c r="C4014" s="12">
        <v>420.35</v>
      </c>
      <c r="D4014" s="11"/>
      <c r="E4014" s="11"/>
      <c r="F4014" s="11"/>
    </row>
    <row r="4015" ht="15.75" customHeight="1">
      <c r="A4015" s="13">
        <v>3126876.0</v>
      </c>
      <c r="B4015" s="13" t="s">
        <v>6458</v>
      </c>
      <c r="C4015" s="12">
        <v>420.35</v>
      </c>
      <c r="D4015" s="11"/>
      <c r="E4015" s="11"/>
      <c r="F4015" s="11"/>
    </row>
    <row r="4016" ht="15.75" customHeight="1">
      <c r="A4016" s="13">
        <v>3120007.0</v>
      </c>
      <c r="B4016" s="13" t="s">
        <v>6459</v>
      </c>
      <c r="C4016" s="12">
        <v>156.86</v>
      </c>
      <c r="D4016" s="11"/>
      <c r="E4016" s="11"/>
      <c r="F4016" s="11"/>
    </row>
    <row r="4017" ht="15.75" customHeight="1">
      <c r="A4017" s="13">
        <v>3125926.0</v>
      </c>
      <c r="B4017" s="13" t="s">
        <v>6460</v>
      </c>
      <c r="C4017" s="12">
        <v>520.1</v>
      </c>
      <c r="D4017" s="11"/>
      <c r="E4017" s="11"/>
      <c r="F4017" s="11"/>
    </row>
    <row r="4018" ht="15.75" customHeight="1">
      <c r="A4018" s="13">
        <v>3125923.0</v>
      </c>
      <c r="B4018" s="13" t="s">
        <v>6461</v>
      </c>
      <c r="C4018" s="12">
        <v>520.1</v>
      </c>
      <c r="D4018" s="11"/>
      <c r="E4018" s="11"/>
      <c r="F4018" s="11"/>
    </row>
    <row r="4019" ht="15.75" customHeight="1">
      <c r="A4019" s="13">
        <v>3125984.0</v>
      </c>
      <c r="B4019" s="13" t="s">
        <v>6462</v>
      </c>
      <c r="C4019" s="12">
        <v>520.1</v>
      </c>
      <c r="D4019" s="11"/>
      <c r="E4019" s="11"/>
      <c r="F4019" s="11"/>
    </row>
    <row r="4020" ht="15.75" customHeight="1">
      <c r="A4020" s="13">
        <v>3126229.0</v>
      </c>
      <c r="B4020" s="13" t="s">
        <v>6463</v>
      </c>
      <c r="C4020" s="12">
        <v>520.1</v>
      </c>
      <c r="D4020" s="11"/>
      <c r="E4020" s="11"/>
      <c r="F4020" s="11"/>
    </row>
    <row r="4021" ht="15.75" customHeight="1">
      <c r="A4021" s="13">
        <v>3126223.0</v>
      </c>
      <c r="B4021" s="13" t="s">
        <v>6464</v>
      </c>
      <c r="C4021" s="12">
        <v>364.07</v>
      </c>
      <c r="D4021" s="11"/>
      <c r="E4021" s="11"/>
      <c r="F4021" s="11"/>
    </row>
    <row r="4022" ht="15.75" customHeight="1">
      <c r="A4022" s="13">
        <v>3126267.0</v>
      </c>
      <c r="B4022" s="13" t="s">
        <v>6465</v>
      </c>
      <c r="C4022" s="12">
        <v>520.1</v>
      </c>
      <c r="D4022" s="11"/>
      <c r="E4022" s="11"/>
      <c r="F4022" s="11"/>
    </row>
    <row r="4023" ht="15.75" customHeight="1">
      <c r="A4023" s="13">
        <v>3126936.0</v>
      </c>
      <c r="B4023" s="13" t="s">
        <v>6466</v>
      </c>
      <c r="C4023" s="12">
        <v>420.35</v>
      </c>
      <c r="D4023" s="11"/>
      <c r="E4023" s="11"/>
      <c r="F4023" s="11"/>
    </row>
    <row r="4024" ht="15.75" customHeight="1">
      <c r="A4024" s="13">
        <v>3126975.0</v>
      </c>
      <c r="B4024" s="13" t="s">
        <v>6467</v>
      </c>
      <c r="C4024" s="12">
        <v>420.35</v>
      </c>
      <c r="D4024" s="11"/>
      <c r="E4024" s="11"/>
      <c r="F4024" s="11"/>
    </row>
    <row r="4025" ht="15.75" customHeight="1">
      <c r="A4025" s="13">
        <v>3124725.0</v>
      </c>
      <c r="B4025" s="13" t="s">
        <v>6468</v>
      </c>
      <c r="C4025" s="12">
        <v>299.64</v>
      </c>
      <c r="D4025" s="11"/>
      <c r="E4025" s="11"/>
      <c r="F4025" s="11"/>
    </row>
    <row r="4026" ht="15.75" customHeight="1">
      <c r="A4026" s="13">
        <v>3125976.0</v>
      </c>
      <c r="B4026" s="13" t="s">
        <v>6469</v>
      </c>
      <c r="C4026" s="12">
        <v>520.1</v>
      </c>
      <c r="D4026" s="11"/>
      <c r="E4026" s="11"/>
      <c r="F4026" s="11"/>
    </row>
    <row r="4027" ht="15.75" customHeight="1">
      <c r="A4027" s="13">
        <v>3125129.0</v>
      </c>
      <c r="B4027" s="13" t="s">
        <v>6470</v>
      </c>
      <c r="C4027" s="12">
        <v>1501.35</v>
      </c>
      <c r="D4027" s="11"/>
      <c r="E4027" s="11"/>
      <c r="F4027" s="11"/>
    </row>
    <row r="4028" ht="15.75" customHeight="1">
      <c r="A4028" s="13">
        <v>3124603.0</v>
      </c>
      <c r="B4028" s="13" t="s">
        <v>6471</v>
      </c>
      <c r="C4028" s="12">
        <v>3852.16</v>
      </c>
      <c r="D4028" s="11"/>
      <c r="E4028" s="11"/>
      <c r="F4028" s="11"/>
    </row>
    <row r="4029" ht="15.75" customHeight="1">
      <c r="A4029" s="13">
        <v>3125983.0</v>
      </c>
      <c r="B4029" s="13" t="s">
        <v>6472</v>
      </c>
      <c r="C4029" s="12">
        <v>520.1</v>
      </c>
      <c r="D4029" s="11"/>
      <c r="E4029" s="11"/>
      <c r="F4029" s="11"/>
    </row>
    <row r="4030" ht="15.75" customHeight="1">
      <c r="A4030" s="13">
        <v>3120629.0</v>
      </c>
      <c r="B4030" s="13" t="s">
        <v>6473</v>
      </c>
      <c r="C4030" s="12">
        <v>503.76</v>
      </c>
      <c r="D4030" s="11"/>
      <c r="E4030" s="11"/>
      <c r="F4030" s="11"/>
    </row>
    <row r="4031" ht="15.75" customHeight="1">
      <c r="A4031" s="13">
        <v>3122429.0</v>
      </c>
      <c r="B4031" s="13" t="s">
        <v>6474</v>
      </c>
      <c r="C4031" s="12">
        <v>176.1</v>
      </c>
      <c r="D4031" s="11"/>
      <c r="E4031" s="11"/>
      <c r="F4031" s="11"/>
    </row>
    <row r="4032" ht="15.75" customHeight="1">
      <c r="A4032" s="13">
        <v>3122463.0</v>
      </c>
      <c r="B4032" s="13" t="s">
        <v>6475</v>
      </c>
      <c r="C4032" s="12">
        <v>176.1</v>
      </c>
      <c r="D4032" s="11"/>
      <c r="E4032" s="11"/>
      <c r="F4032" s="11"/>
    </row>
    <row r="4033" ht="15.75" customHeight="1">
      <c r="A4033" s="13">
        <v>3122476.0</v>
      </c>
      <c r="B4033" s="13" t="s">
        <v>6476</v>
      </c>
      <c r="C4033" s="12">
        <v>176.1</v>
      </c>
      <c r="D4033" s="11"/>
      <c r="E4033" s="11"/>
      <c r="F4033" s="11"/>
    </row>
    <row r="4034" ht="15.75" customHeight="1">
      <c r="A4034" s="13">
        <v>3122400.0</v>
      </c>
      <c r="B4034" s="13" t="s">
        <v>6477</v>
      </c>
      <c r="C4034" s="12">
        <v>2308.72</v>
      </c>
      <c r="D4034" s="11"/>
      <c r="E4034" s="11"/>
      <c r="F4034" s="11"/>
    </row>
    <row r="4035" ht="15.75" customHeight="1">
      <c r="A4035" s="13">
        <v>3122483.0</v>
      </c>
      <c r="B4035" s="13" t="s">
        <v>6478</v>
      </c>
      <c r="C4035" s="12">
        <v>176.1</v>
      </c>
      <c r="D4035" s="11"/>
      <c r="E4035" s="11"/>
      <c r="F4035" s="11"/>
    </row>
    <row r="4036" ht="15.75" customHeight="1">
      <c r="A4036" s="13">
        <v>3122753.0</v>
      </c>
      <c r="B4036" s="13" t="s">
        <v>6479</v>
      </c>
      <c r="C4036" s="12">
        <v>4798.42</v>
      </c>
      <c r="D4036" s="11"/>
      <c r="E4036" s="11"/>
      <c r="F4036" s="11"/>
    </row>
    <row r="4037" ht="15.75" customHeight="1">
      <c r="A4037" s="13">
        <v>3125404.0</v>
      </c>
      <c r="B4037" s="13" t="s">
        <v>6480</v>
      </c>
      <c r="C4037" s="12">
        <v>6808.09</v>
      </c>
      <c r="D4037" s="11"/>
      <c r="E4037" s="11"/>
      <c r="F4037" s="11"/>
    </row>
    <row r="4038" ht="15.75" customHeight="1">
      <c r="A4038" s="13">
        <v>3125402.0</v>
      </c>
      <c r="B4038" s="13" t="s">
        <v>6481</v>
      </c>
      <c r="C4038" s="12">
        <v>6808.09</v>
      </c>
      <c r="D4038" s="11"/>
      <c r="E4038" s="11"/>
      <c r="F4038" s="11"/>
    </row>
    <row r="4039" ht="15.75" customHeight="1">
      <c r="A4039" s="13">
        <v>3122710.0</v>
      </c>
      <c r="B4039" s="13" t="s">
        <v>6482</v>
      </c>
      <c r="C4039" s="12">
        <v>13991.4</v>
      </c>
      <c r="D4039" s="11"/>
      <c r="E4039" s="11"/>
      <c r="F4039" s="11"/>
    </row>
    <row r="4040" ht="15.75" customHeight="1">
      <c r="A4040" s="13">
        <v>3120529.0</v>
      </c>
      <c r="B4040" s="13" t="s">
        <v>6483</v>
      </c>
      <c r="C4040" s="12">
        <v>375.05</v>
      </c>
      <c r="D4040" s="11"/>
      <c r="E4040" s="11"/>
      <c r="F4040" s="11"/>
    </row>
    <row r="4041" ht="15.75" customHeight="1">
      <c r="A4041" s="13">
        <v>3120563.0</v>
      </c>
      <c r="B4041" s="13" t="s">
        <v>6484</v>
      </c>
      <c r="C4041" s="12">
        <v>535.79</v>
      </c>
      <c r="D4041" s="11"/>
      <c r="E4041" s="11"/>
      <c r="F4041" s="11"/>
    </row>
    <row r="4042" ht="15.75" customHeight="1">
      <c r="A4042" s="13">
        <v>3120102.0</v>
      </c>
      <c r="B4042" s="13" t="s">
        <v>6485</v>
      </c>
      <c r="C4042" s="12">
        <v>8590.77</v>
      </c>
      <c r="D4042" s="11"/>
      <c r="E4042" s="11"/>
      <c r="F4042" s="11"/>
    </row>
    <row r="4043" ht="15.75" customHeight="1">
      <c r="A4043" s="13">
        <v>3120101.0</v>
      </c>
      <c r="B4043" s="13" t="s">
        <v>6486</v>
      </c>
      <c r="C4043" s="12">
        <v>7862.74</v>
      </c>
      <c r="D4043" s="11"/>
      <c r="E4043" s="11"/>
      <c r="F4043" s="11"/>
    </row>
    <row r="4044" ht="15.75" customHeight="1">
      <c r="A4044" s="13">
        <v>3121525.0</v>
      </c>
      <c r="B4044" s="13" t="s">
        <v>6487</v>
      </c>
      <c r="C4044" s="12">
        <v>976.77</v>
      </c>
      <c r="D4044" s="11"/>
      <c r="E4044" s="11"/>
      <c r="F4044" s="11"/>
    </row>
    <row r="4045" ht="15.75" customHeight="1">
      <c r="A4045" s="13">
        <v>3121526.0</v>
      </c>
      <c r="B4045" s="13" t="s">
        <v>6488</v>
      </c>
      <c r="C4045" s="12">
        <v>2259.36</v>
      </c>
      <c r="D4045" s="11"/>
      <c r="E4045" s="11"/>
      <c r="F4045" s="11"/>
    </row>
    <row r="4046" ht="15.75" customHeight="1">
      <c r="A4046" s="13">
        <v>3125323.0</v>
      </c>
      <c r="B4046" s="13" t="s">
        <v>6489</v>
      </c>
      <c r="C4046" s="12">
        <v>2791.74</v>
      </c>
      <c r="D4046" s="11"/>
      <c r="E4046" s="11"/>
      <c r="F4046" s="11"/>
    </row>
    <row r="4047" ht="15.75" customHeight="1">
      <c r="A4047" s="13">
        <v>3128806.0</v>
      </c>
      <c r="B4047" s="13" t="s">
        <v>6490</v>
      </c>
      <c r="C4047" s="12">
        <v>2107.31</v>
      </c>
      <c r="D4047" s="11"/>
      <c r="E4047" s="11"/>
      <c r="F4047" s="11"/>
    </row>
    <row r="4048" ht="15.75" customHeight="1">
      <c r="A4048" s="13">
        <v>3121529.0</v>
      </c>
      <c r="B4048" s="13" t="s">
        <v>6491</v>
      </c>
      <c r="C4048" s="12">
        <v>1227.89</v>
      </c>
      <c r="D4048" s="11"/>
      <c r="E4048" s="11"/>
      <c r="F4048" s="11"/>
    </row>
    <row r="4049" ht="15.75" customHeight="1">
      <c r="A4049" s="13">
        <v>3121563.0</v>
      </c>
      <c r="B4049" s="13" t="s">
        <v>6492</v>
      </c>
      <c r="C4049" s="12">
        <v>1227.89</v>
      </c>
      <c r="D4049" s="11"/>
      <c r="E4049" s="11"/>
      <c r="F4049" s="11"/>
    </row>
    <row r="4050" ht="15.75" customHeight="1">
      <c r="A4050" s="13">
        <v>3121501.0</v>
      </c>
      <c r="B4050" s="13" t="s">
        <v>6493</v>
      </c>
      <c r="C4050" s="12">
        <v>163.72</v>
      </c>
      <c r="D4050" s="11"/>
      <c r="E4050" s="11"/>
      <c r="F4050" s="11"/>
    </row>
    <row r="4051" ht="15.75" customHeight="1">
      <c r="A4051" s="13">
        <v>3128206.0</v>
      </c>
      <c r="B4051" s="13" t="s">
        <v>6494</v>
      </c>
      <c r="C4051" s="12">
        <v>334.91</v>
      </c>
      <c r="D4051" s="11"/>
      <c r="E4051" s="11"/>
      <c r="F4051" s="11"/>
    </row>
    <row r="4052" ht="15.75" customHeight="1">
      <c r="A4052" s="13">
        <v>3128205.0</v>
      </c>
      <c r="B4052" s="13" t="s">
        <v>6495</v>
      </c>
      <c r="C4052" s="12">
        <v>562.83</v>
      </c>
      <c r="D4052" s="11"/>
      <c r="E4052" s="11"/>
      <c r="F4052" s="11"/>
    </row>
    <row r="4053" ht="15.75" customHeight="1">
      <c r="A4053" s="13">
        <v>3128204.0</v>
      </c>
      <c r="B4053" s="13" t="s">
        <v>6496</v>
      </c>
      <c r="C4053" s="12">
        <v>562.83</v>
      </c>
      <c r="D4053" s="11"/>
      <c r="E4053" s="11"/>
      <c r="F4053" s="11"/>
    </row>
    <row r="4054" ht="15.75" customHeight="1">
      <c r="A4054" s="13">
        <v>3128202.0</v>
      </c>
      <c r="B4054" s="13" t="s">
        <v>6497</v>
      </c>
      <c r="C4054" s="12">
        <v>395.9</v>
      </c>
      <c r="D4054" s="11"/>
      <c r="E4054" s="11"/>
      <c r="F4054" s="11"/>
    </row>
    <row r="4055" ht="15.75" customHeight="1">
      <c r="A4055" s="13">
        <v>3128203.0</v>
      </c>
      <c r="B4055" s="13" t="s">
        <v>6498</v>
      </c>
      <c r="C4055" s="12">
        <v>395.9</v>
      </c>
      <c r="D4055" s="11"/>
      <c r="E4055" s="11"/>
      <c r="F4055" s="11"/>
    </row>
    <row r="4056" ht="15.75" customHeight="1">
      <c r="A4056" s="13">
        <v>3128200.0</v>
      </c>
      <c r="B4056" s="13" t="s">
        <v>6499</v>
      </c>
      <c r="C4056" s="12">
        <v>497.5</v>
      </c>
      <c r="D4056" s="11"/>
      <c r="E4056" s="11"/>
      <c r="F4056" s="11"/>
    </row>
    <row r="4057" ht="15.75" customHeight="1">
      <c r="A4057" s="13">
        <v>3128201.0</v>
      </c>
      <c r="B4057" s="13" t="s">
        <v>6500</v>
      </c>
      <c r="C4057" s="12">
        <v>497.5</v>
      </c>
      <c r="D4057" s="11"/>
      <c r="E4057" s="11"/>
      <c r="F4057" s="11"/>
    </row>
    <row r="4058" ht="15.75" customHeight="1">
      <c r="A4058" s="13">
        <v>3121863.0</v>
      </c>
      <c r="B4058" s="13" t="s">
        <v>6501</v>
      </c>
      <c r="C4058" s="12">
        <v>5.78</v>
      </c>
      <c r="D4058" s="11"/>
      <c r="E4058" s="11"/>
      <c r="F4058" s="11"/>
    </row>
    <row r="4059" ht="15.75" customHeight="1">
      <c r="A4059" s="13">
        <v>3121876.0</v>
      </c>
      <c r="B4059" s="13" t="s">
        <v>6502</v>
      </c>
      <c r="C4059" s="12">
        <v>1.94</v>
      </c>
      <c r="D4059" s="11"/>
      <c r="E4059" s="11"/>
      <c r="F4059" s="11"/>
    </row>
    <row r="4060" ht="15.75" customHeight="1">
      <c r="A4060" s="13">
        <v>3121865.0</v>
      </c>
      <c r="B4060" s="13" t="s">
        <v>6503</v>
      </c>
      <c r="C4060" s="12">
        <v>1.36</v>
      </c>
      <c r="D4060" s="11"/>
      <c r="E4060" s="11"/>
      <c r="F4060" s="11"/>
    </row>
    <row r="4061" ht="15.75" customHeight="1">
      <c r="A4061" s="13">
        <v>3125829.0</v>
      </c>
      <c r="B4061" s="13" t="s">
        <v>6504</v>
      </c>
      <c r="C4061" s="12">
        <v>160.77</v>
      </c>
      <c r="D4061" s="11"/>
      <c r="E4061" s="11"/>
      <c r="F4061" s="11"/>
    </row>
    <row r="4062" ht="15.75" customHeight="1">
      <c r="A4062" s="13">
        <v>3125863.0</v>
      </c>
      <c r="B4062" s="13" t="s">
        <v>6505</v>
      </c>
      <c r="C4062" s="12">
        <v>160.77</v>
      </c>
      <c r="D4062" s="11"/>
      <c r="E4062" s="11"/>
      <c r="F4062" s="11"/>
    </row>
    <row r="4063" ht="15.75" customHeight="1">
      <c r="A4063" s="13">
        <v>3125876.0</v>
      </c>
      <c r="B4063" s="13" t="s">
        <v>6506</v>
      </c>
      <c r="C4063" s="12">
        <v>160.77</v>
      </c>
      <c r="D4063" s="11"/>
      <c r="E4063" s="11"/>
      <c r="F4063" s="11"/>
    </row>
    <row r="4064" ht="15.75" customHeight="1">
      <c r="A4064" s="13">
        <v>3128210.0</v>
      </c>
      <c r="B4064" s="13" t="s">
        <v>6507</v>
      </c>
      <c r="C4064" s="12">
        <v>10302.36</v>
      </c>
      <c r="D4064" s="11"/>
      <c r="E4064" s="11"/>
      <c r="F4064" s="11"/>
    </row>
    <row r="4065" ht="15.75" customHeight="1">
      <c r="A4065" s="13">
        <v>3128220.0</v>
      </c>
      <c r="B4065" s="13" t="s">
        <v>6508</v>
      </c>
      <c r="C4065" s="12">
        <v>10302.36</v>
      </c>
      <c r="D4065" s="11"/>
      <c r="E4065" s="11"/>
      <c r="F4065" s="11"/>
    </row>
    <row r="4066" ht="15.75" customHeight="1">
      <c r="A4066" s="13">
        <v>3331029.0</v>
      </c>
      <c r="B4066" s="13" t="s">
        <v>6509</v>
      </c>
      <c r="C4066" s="12">
        <v>745.75</v>
      </c>
      <c r="D4066" s="11"/>
      <c r="E4066" s="11"/>
      <c r="F4066" s="11"/>
    </row>
    <row r="4067" ht="15.75" customHeight="1">
      <c r="A4067" s="13">
        <v>3332129.0</v>
      </c>
      <c r="B4067" s="13" t="s">
        <v>6510</v>
      </c>
      <c r="C4067" s="12">
        <v>624.7</v>
      </c>
      <c r="D4067" s="11"/>
      <c r="E4067" s="11"/>
      <c r="F4067" s="11"/>
    </row>
    <row r="4068" ht="15.75" customHeight="1">
      <c r="A4068" s="13">
        <v>3331063.0</v>
      </c>
      <c r="B4068" s="13" t="s">
        <v>6511</v>
      </c>
      <c r="C4068" s="12">
        <v>639.38</v>
      </c>
      <c r="D4068" s="11"/>
      <c r="E4068" s="11"/>
      <c r="F4068" s="11"/>
    </row>
    <row r="4069" ht="15.75" customHeight="1">
      <c r="A4069" s="13">
        <v>3332163.0</v>
      </c>
      <c r="B4069" s="13" t="s">
        <v>6512</v>
      </c>
      <c r="C4069" s="12">
        <v>539.21</v>
      </c>
      <c r="D4069" s="11"/>
      <c r="E4069" s="11"/>
      <c r="F4069" s="11"/>
    </row>
    <row r="4070" ht="15.75" customHeight="1">
      <c r="A4070" s="13">
        <v>3241300.0</v>
      </c>
      <c r="B4070" s="13" t="s">
        <v>6513</v>
      </c>
      <c r="C4070" s="12">
        <v>314.47</v>
      </c>
      <c r="D4070" s="11"/>
      <c r="E4070" s="11"/>
      <c r="F4070" s="11"/>
    </row>
    <row r="4071" ht="15.75" customHeight="1">
      <c r="A4071" s="13">
        <v>3242100.0</v>
      </c>
      <c r="B4071" s="13" t="s">
        <v>6514</v>
      </c>
      <c r="C4071" s="12">
        <v>273.13</v>
      </c>
      <c r="D4071" s="11"/>
      <c r="E4071" s="11"/>
      <c r="F4071" s="11"/>
    </row>
    <row r="4072" ht="15.75" customHeight="1">
      <c r="A4072" s="13">
        <v>3482405.0</v>
      </c>
      <c r="B4072" s="13" t="s">
        <v>6515</v>
      </c>
      <c r="C4072" s="12">
        <v>594.65</v>
      </c>
      <c r="D4072" s="11"/>
      <c r="E4072" s="11"/>
      <c r="F4072" s="11"/>
    </row>
    <row r="4073" ht="15.75" customHeight="1">
      <c r="A4073" s="13">
        <v>3482404.0</v>
      </c>
      <c r="B4073" s="13" t="s">
        <v>6516</v>
      </c>
      <c r="C4073" s="12">
        <v>407.75</v>
      </c>
      <c r="D4073" s="11"/>
      <c r="E4073" s="11"/>
      <c r="F4073" s="11"/>
    </row>
    <row r="4074" ht="15.75" customHeight="1">
      <c r="A4074" s="13">
        <v>3450950.0</v>
      </c>
      <c r="B4074" s="13" t="s">
        <v>6517</v>
      </c>
      <c r="C4074" s="12">
        <v>22474.17</v>
      </c>
      <c r="D4074" s="11"/>
      <c r="E4074" s="11"/>
      <c r="F4074" s="11"/>
    </row>
    <row r="4075" ht="15.75" customHeight="1">
      <c r="A4075" s="13">
        <v>3481100.0</v>
      </c>
      <c r="B4075" s="13" t="s">
        <v>6518</v>
      </c>
      <c r="C4075" s="12">
        <v>292.24</v>
      </c>
      <c r="D4075" s="11"/>
      <c r="E4075" s="11"/>
      <c r="F4075" s="11"/>
    </row>
    <row r="4076" ht="15.75" customHeight="1">
      <c r="A4076" s="13">
        <v>3482704.0</v>
      </c>
      <c r="B4076" s="13" t="s">
        <v>6519</v>
      </c>
      <c r="C4076" s="12">
        <v>998.72</v>
      </c>
      <c r="D4076" s="11"/>
      <c r="E4076" s="11"/>
      <c r="F4076" s="11"/>
    </row>
    <row r="4077" ht="15.75" customHeight="1">
      <c r="A4077" s="13">
        <v>3482755.0</v>
      </c>
      <c r="B4077" s="13" t="s">
        <v>6520</v>
      </c>
      <c r="C4077" s="12">
        <v>83.58</v>
      </c>
      <c r="D4077" s="11"/>
      <c r="E4077" s="11"/>
      <c r="F4077" s="11"/>
    </row>
    <row r="4078" ht="15.75" customHeight="1">
      <c r="A4078" s="13">
        <v>3482250.0</v>
      </c>
      <c r="B4078" s="13" t="s">
        <v>6521</v>
      </c>
      <c r="C4078" s="12">
        <v>271.28</v>
      </c>
      <c r="D4078" s="11"/>
      <c r="E4078" s="11"/>
      <c r="F4078" s="11"/>
    </row>
    <row r="4079" ht="15.75" customHeight="1">
      <c r="A4079" s="13">
        <v>3481204.0</v>
      </c>
      <c r="B4079" s="13" t="s">
        <v>6522</v>
      </c>
      <c r="C4079" s="12">
        <v>937.61</v>
      </c>
      <c r="D4079" s="11"/>
      <c r="E4079" s="11"/>
      <c r="F4079" s="11"/>
    </row>
    <row r="4080" ht="15.75" customHeight="1">
      <c r="A4080" s="13">
        <v>3481002.0</v>
      </c>
      <c r="B4080" s="13" t="s">
        <v>6523</v>
      </c>
      <c r="C4080" s="12">
        <v>6981.05</v>
      </c>
      <c r="D4080" s="11"/>
      <c r="E4080" s="11"/>
      <c r="F4080" s="11"/>
    </row>
    <row r="4081" ht="15.75" customHeight="1">
      <c r="A4081" s="13">
        <v>3481922.0</v>
      </c>
      <c r="B4081" s="13" t="s">
        <v>6524</v>
      </c>
      <c r="C4081" s="12">
        <v>948.91</v>
      </c>
      <c r="D4081" s="11"/>
      <c r="E4081" s="11"/>
      <c r="F4081" s="11"/>
    </row>
    <row r="4082" ht="15.75" customHeight="1">
      <c r="A4082" s="13">
        <v>3481924.0</v>
      </c>
      <c r="B4082" s="13" t="s">
        <v>6525</v>
      </c>
      <c r="C4082" s="12">
        <v>948.91</v>
      </c>
      <c r="D4082" s="11"/>
      <c r="E4082" s="11"/>
      <c r="F4082" s="11"/>
    </row>
    <row r="4083" ht="15.75" customHeight="1">
      <c r="A4083" s="13">
        <v>3481932.0</v>
      </c>
      <c r="B4083" s="13" t="s">
        <v>6526</v>
      </c>
      <c r="C4083" s="12">
        <v>948.91</v>
      </c>
      <c r="D4083" s="11"/>
      <c r="E4083" s="11"/>
      <c r="F4083" s="11"/>
    </row>
    <row r="4084" ht="15.75" customHeight="1">
      <c r="A4084" s="13">
        <v>3481934.0</v>
      </c>
      <c r="B4084" s="13" t="s">
        <v>6527</v>
      </c>
      <c r="C4084" s="12">
        <v>948.91</v>
      </c>
      <c r="D4084" s="11"/>
      <c r="E4084" s="11"/>
      <c r="F4084" s="11"/>
    </row>
    <row r="4085" ht="15.75" customHeight="1">
      <c r="A4085" s="13">
        <v>3481942.0</v>
      </c>
      <c r="B4085" s="13" t="s">
        <v>6528</v>
      </c>
      <c r="C4085" s="12">
        <v>948.91</v>
      </c>
      <c r="D4085" s="11"/>
      <c r="E4085" s="11"/>
      <c r="F4085" s="11"/>
    </row>
    <row r="4086" ht="15.75" customHeight="1">
      <c r="A4086" s="13">
        <v>3481944.0</v>
      </c>
      <c r="B4086" s="13" t="s">
        <v>6529</v>
      </c>
      <c r="C4086" s="12">
        <v>948.91</v>
      </c>
      <c r="D4086" s="11"/>
      <c r="E4086" s="11"/>
      <c r="F4086" s="11"/>
    </row>
    <row r="4087" ht="15.75" customHeight="1">
      <c r="A4087" s="13">
        <v>3481952.0</v>
      </c>
      <c r="B4087" s="13" t="s">
        <v>6530</v>
      </c>
      <c r="C4087" s="12">
        <v>948.91</v>
      </c>
      <c r="D4087" s="11"/>
      <c r="E4087" s="11"/>
      <c r="F4087" s="11"/>
    </row>
    <row r="4088" ht="15.75" customHeight="1">
      <c r="A4088" s="13">
        <v>3481962.0</v>
      </c>
      <c r="B4088" s="13" t="s">
        <v>6531</v>
      </c>
      <c r="C4088" s="12">
        <v>948.91</v>
      </c>
      <c r="D4088" s="11"/>
      <c r="E4088" s="11"/>
      <c r="F4088" s="11"/>
    </row>
    <row r="4089" ht="15.75" customHeight="1">
      <c r="A4089" s="13">
        <v>3481902.0</v>
      </c>
      <c r="B4089" s="13" t="s">
        <v>6532</v>
      </c>
      <c r="C4089" s="12">
        <v>948.91</v>
      </c>
      <c r="D4089" s="11"/>
      <c r="E4089" s="11"/>
      <c r="F4089" s="11"/>
    </row>
    <row r="4090" ht="15.75" customHeight="1">
      <c r="A4090" s="13">
        <v>3481900.0</v>
      </c>
      <c r="B4090" s="13" t="s">
        <v>6533</v>
      </c>
      <c r="C4090" s="12">
        <v>948.91</v>
      </c>
      <c r="D4090" s="11"/>
      <c r="E4090" s="11"/>
      <c r="F4090" s="11"/>
    </row>
    <row r="4091" ht="15.75" customHeight="1">
      <c r="A4091" s="13">
        <v>3481904.0</v>
      </c>
      <c r="B4091" s="13" t="s">
        <v>6534</v>
      </c>
      <c r="C4091" s="12">
        <v>948.91</v>
      </c>
      <c r="D4091" s="11"/>
      <c r="E4091" s="11"/>
      <c r="F4091" s="11"/>
    </row>
    <row r="4092" ht="15.75" customHeight="1">
      <c r="A4092" s="13">
        <v>3481695.0</v>
      </c>
      <c r="B4092" s="13" t="s">
        <v>6535</v>
      </c>
      <c r="C4092" s="12">
        <v>292.4</v>
      </c>
      <c r="D4092" s="11"/>
      <c r="E4092" s="11"/>
      <c r="F4092" s="11"/>
    </row>
    <row r="4093" ht="15.75" customHeight="1">
      <c r="A4093" s="13">
        <v>3481800.0</v>
      </c>
      <c r="B4093" s="13" t="s">
        <v>6536</v>
      </c>
      <c r="C4093" s="12">
        <v>89.73</v>
      </c>
      <c r="D4093" s="11"/>
      <c r="E4093" s="11"/>
      <c r="F4093" s="11"/>
    </row>
    <row r="4094" ht="15.75" customHeight="1">
      <c r="A4094" s="13">
        <v>3481597.0</v>
      </c>
      <c r="B4094" s="13" t="s">
        <v>6537</v>
      </c>
      <c r="C4094" s="12">
        <v>1203.63</v>
      </c>
      <c r="D4094" s="11"/>
      <c r="E4094" s="11"/>
      <c r="F4094" s="11"/>
    </row>
    <row r="4095" ht="15.75" customHeight="1">
      <c r="A4095" s="13">
        <v>3481598.0</v>
      </c>
      <c r="B4095" s="13" t="s">
        <v>6538</v>
      </c>
      <c r="C4095" s="12">
        <v>1203.63</v>
      </c>
      <c r="D4095" s="11"/>
      <c r="E4095" s="11"/>
      <c r="F4095" s="11"/>
    </row>
    <row r="4096" ht="15.75" customHeight="1">
      <c r="A4096" s="13">
        <v>3481594.0</v>
      </c>
      <c r="B4096" s="13" t="s">
        <v>6539</v>
      </c>
      <c r="C4096" s="12">
        <v>14443.55</v>
      </c>
      <c r="D4096" s="11"/>
      <c r="E4096" s="11"/>
      <c r="F4096" s="11"/>
    </row>
    <row r="4097" ht="15.75" customHeight="1">
      <c r="A4097" s="13">
        <v>3481599.0</v>
      </c>
      <c r="B4097" s="13" t="s">
        <v>6540</v>
      </c>
      <c r="C4097" s="12">
        <v>1203.63</v>
      </c>
      <c r="D4097" s="11"/>
      <c r="E4097" s="11"/>
      <c r="F4097" s="11"/>
    </row>
    <row r="4098" ht="15.75" customHeight="1">
      <c r="A4098" s="13">
        <v>3481596.0</v>
      </c>
      <c r="B4098" s="13" t="s">
        <v>6541</v>
      </c>
      <c r="C4098" s="12">
        <v>1203.63</v>
      </c>
      <c r="D4098" s="11"/>
      <c r="E4098" s="11"/>
      <c r="F4098" s="11"/>
    </row>
    <row r="4099" ht="15.75" customHeight="1">
      <c r="A4099" s="13">
        <v>3481595.0</v>
      </c>
      <c r="B4099" s="13" t="s">
        <v>6542</v>
      </c>
      <c r="C4099" s="12">
        <v>1203.63</v>
      </c>
      <c r="D4099" s="11"/>
      <c r="E4099" s="11"/>
      <c r="F4099" s="11"/>
    </row>
    <row r="4100" ht="15.75" customHeight="1">
      <c r="A4100" s="13">
        <v>3481590.0</v>
      </c>
      <c r="B4100" s="13" t="s">
        <v>6543</v>
      </c>
      <c r="C4100" s="12">
        <v>11121.54</v>
      </c>
      <c r="D4100" s="11"/>
      <c r="E4100" s="11"/>
      <c r="F4100" s="11"/>
    </row>
    <row r="4101" ht="15.75" customHeight="1">
      <c r="A4101" s="13">
        <v>3480810.0</v>
      </c>
      <c r="B4101" s="13" t="s">
        <v>6544</v>
      </c>
      <c r="C4101" s="12">
        <v>313.03</v>
      </c>
      <c r="D4101" s="11"/>
      <c r="E4101" s="11"/>
      <c r="F4101" s="11"/>
    </row>
    <row r="4102" ht="15.75" customHeight="1">
      <c r="A4102" s="13">
        <v>3480872.0</v>
      </c>
      <c r="B4102" s="13" t="s">
        <v>6545</v>
      </c>
      <c r="C4102" s="12">
        <v>236.24</v>
      </c>
      <c r="D4102" s="11"/>
      <c r="E4102" s="11"/>
      <c r="F4102" s="11"/>
    </row>
    <row r="4103" ht="15.75" customHeight="1">
      <c r="A4103" s="13">
        <v>3480800.0</v>
      </c>
      <c r="B4103" s="13" t="s">
        <v>6546</v>
      </c>
      <c r="C4103" s="12">
        <v>236.39</v>
      </c>
      <c r="D4103" s="11"/>
      <c r="E4103" s="11"/>
      <c r="F4103" s="11"/>
    </row>
    <row r="4104" ht="15.75" customHeight="1">
      <c r="A4104" s="13">
        <v>3480407.0</v>
      </c>
      <c r="B4104" s="13" t="s">
        <v>6547</v>
      </c>
      <c r="C4104" s="12">
        <v>1980.25</v>
      </c>
      <c r="D4104" s="11"/>
      <c r="E4104" s="11"/>
      <c r="F4104" s="11"/>
    </row>
    <row r="4105" ht="15.75" customHeight="1">
      <c r="A4105" s="13">
        <v>3482200.0</v>
      </c>
      <c r="B4105" s="13" t="s">
        <v>6548</v>
      </c>
      <c r="C4105" s="12">
        <v>735.86</v>
      </c>
      <c r="D4105" s="11"/>
      <c r="E4105" s="11"/>
      <c r="F4105" s="11"/>
    </row>
    <row r="4106" ht="15.75" customHeight="1">
      <c r="A4106" s="13">
        <v>3481025.0</v>
      </c>
      <c r="B4106" s="13" t="s">
        <v>6549</v>
      </c>
      <c r="C4106" s="12">
        <v>78.69</v>
      </c>
      <c r="D4106" s="11"/>
      <c r="E4106" s="11"/>
      <c r="F4106" s="11"/>
    </row>
    <row r="4107" ht="15.75" customHeight="1">
      <c r="A4107" s="13">
        <v>3482400.0</v>
      </c>
      <c r="B4107" s="13" t="s">
        <v>6550</v>
      </c>
      <c r="C4107" s="12">
        <v>407.75</v>
      </c>
      <c r="D4107" s="11"/>
      <c r="E4107" s="11"/>
      <c r="F4107" s="11"/>
    </row>
    <row r="4108" ht="15.75" customHeight="1">
      <c r="A4108" s="13">
        <v>3483505.0</v>
      </c>
      <c r="B4108" s="13" t="s">
        <v>6551</v>
      </c>
      <c r="C4108" s="12">
        <v>2941.76</v>
      </c>
      <c r="D4108" s="11"/>
      <c r="E4108" s="11"/>
      <c r="F4108" s="11"/>
    </row>
    <row r="4109" ht="15.75" customHeight="1">
      <c r="A4109" s="13">
        <v>3483507.0</v>
      </c>
      <c r="B4109" s="13" t="s">
        <v>6552</v>
      </c>
      <c r="C4109" s="12">
        <v>2941.76</v>
      </c>
      <c r="D4109" s="11"/>
      <c r="E4109" s="11"/>
      <c r="F4109" s="11"/>
    </row>
    <row r="4110" ht="15.75" customHeight="1">
      <c r="A4110" s="13">
        <v>3481412.0</v>
      </c>
      <c r="B4110" s="13" t="s">
        <v>6553</v>
      </c>
      <c r="C4110" s="12">
        <v>132.74</v>
      </c>
      <c r="D4110" s="11"/>
      <c r="E4110" s="11"/>
      <c r="F4110" s="11"/>
    </row>
    <row r="4111" ht="15.75" customHeight="1">
      <c r="A4111" s="13">
        <v>3481400.0</v>
      </c>
      <c r="B4111" s="13" t="s">
        <v>6554</v>
      </c>
      <c r="C4111" s="12">
        <v>9.67</v>
      </c>
      <c r="D4111" s="11"/>
      <c r="E4111" s="11"/>
      <c r="F4111" s="11"/>
    </row>
    <row r="4112" ht="15.75" customHeight="1">
      <c r="A4112" s="13">
        <v>3404505.0</v>
      </c>
      <c r="B4112" s="13" t="s">
        <v>6555</v>
      </c>
      <c r="C4112" s="12">
        <v>2606.4</v>
      </c>
      <c r="D4112" s="11"/>
      <c r="E4112" s="11"/>
      <c r="F4112" s="11"/>
    </row>
    <row r="4113" ht="15.75" customHeight="1">
      <c r="A4113" s="13">
        <v>3404502.0</v>
      </c>
      <c r="B4113" s="13" t="s">
        <v>6556</v>
      </c>
      <c r="C4113" s="12">
        <v>2606.4</v>
      </c>
      <c r="D4113" s="11"/>
      <c r="E4113" s="11"/>
      <c r="F4113" s="11"/>
    </row>
    <row r="4114" ht="15.75" customHeight="1">
      <c r="A4114" s="13">
        <v>3404506.0</v>
      </c>
      <c r="B4114" s="13" t="s">
        <v>6557</v>
      </c>
      <c r="C4114" s="12">
        <v>2606.4</v>
      </c>
      <c r="D4114" s="11"/>
      <c r="E4114" s="11"/>
      <c r="F4114" s="11"/>
    </row>
    <row r="4115" ht="15.75" customHeight="1">
      <c r="A4115" s="13">
        <v>3404507.0</v>
      </c>
      <c r="B4115" s="13" t="s">
        <v>6558</v>
      </c>
      <c r="C4115" s="12">
        <v>2606.4</v>
      </c>
      <c r="D4115" s="11"/>
      <c r="E4115" s="11"/>
      <c r="F4115" s="11"/>
    </row>
    <row r="4116" ht="15.75" customHeight="1">
      <c r="A4116" s="13">
        <v>3404503.0</v>
      </c>
      <c r="B4116" s="13" t="s">
        <v>6559</v>
      </c>
      <c r="C4116" s="12">
        <v>2606.4</v>
      </c>
      <c r="D4116" s="11"/>
      <c r="E4116" s="11"/>
      <c r="F4116" s="11"/>
    </row>
    <row r="4117" ht="15.75" customHeight="1">
      <c r="A4117" s="13">
        <v>3404508.0</v>
      </c>
      <c r="B4117" s="13" t="s">
        <v>6560</v>
      </c>
      <c r="C4117" s="12">
        <v>1409.29</v>
      </c>
      <c r="D4117" s="11"/>
      <c r="E4117" s="11"/>
      <c r="F4117" s="11"/>
    </row>
    <row r="4118" ht="15.75" customHeight="1">
      <c r="A4118" s="13">
        <v>3404509.0</v>
      </c>
      <c r="B4118" s="13" t="s">
        <v>6561</v>
      </c>
      <c r="C4118" s="12">
        <v>1266.35</v>
      </c>
      <c r="D4118" s="11"/>
      <c r="E4118" s="11"/>
      <c r="F4118" s="11"/>
    </row>
    <row r="4119" ht="15.75" customHeight="1">
      <c r="A4119" s="13">
        <v>3404501.0</v>
      </c>
      <c r="B4119" s="13" t="s">
        <v>6562</v>
      </c>
      <c r="C4119" s="12">
        <v>2606.4</v>
      </c>
      <c r="D4119" s="11"/>
      <c r="E4119" s="11"/>
      <c r="F4119" s="11"/>
    </row>
    <row r="4120" ht="15.75" customHeight="1">
      <c r="A4120" s="13">
        <v>3404504.0</v>
      </c>
      <c r="B4120" s="13" t="s">
        <v>6563</v>
      </c>
      <c r="C4120" s="12">
        <v>2606.4</v>
      </c>
      <c r="D4120" s="11"/>
      <c r="E4120" s="11"/>
      <c r="F4120" s="11"/>
    </row>
    <row r="4121" ht="15.75" customHeight="1">
      <c r="A4121" s="13">
        <v>3482022.0</v>
      </c>
      <c r="B4121" s="13" t="s">
        <v>6564</v>
      </c>
      <c r="C4121" s="12">
        <v>1028.89</v>
      </c>
      <c r="D4121" s="11"/>
      <c r="E4121" s="11"/>
      <c r="F4121" s="11"/>
    </row>
    <row r="4122" ht="15.75" customHeight="1">
      <c r="A4122" s="13">
        <v>3482024.0</v>
      </c>
      <c r="B4122" s="13" t="s">
        <v>6565</v>
      </c>
      <c r="C4122" s="12">
        <v>1028.89</v>
      </c>
      <c r="D4122" s="11"/>
      <c r="E4122" s="11"/>
      <c r="F4122" s="11"/>
    </row>
    <row r="4123" ht="15.75" customHeight="1">
      <c r="A4123" s="13">
        <v>3482032.0</v>
      </c>
      <c r="B4123" s="13" t="s">
        <v>6566</v>
      </c>
      <c r="C4123" s="12">
        <v>1028.89</v>
      </c>
      <c r="D4123" s="11"/>
      <c r="E4123" s="11"/>
      <c r="F4123" s="11"/>
    </row>
    <row r="4124" ht="15.75" customHeight="1">
      <c r="A4124" s="13">
        <v>3482034.0</v>
      </c>
      <c r="B4124" s="13" t="s">
        <v>6567</v>
      </c>
      <c r="C4124" s="12">
        <v>1028.89</v>
      </c>
      <c r="D4124" s="11"/>
      <c r="E4124" s="11"/>
      <c r="F4124" s="11"/>
    </row>
    <row r="4125" ht="15.75" customHeight="1">
      <c r="A4125" s="13">
        <v>3482042.0</v>
      </c>
      <c r="B4125" s="13" t="s">
        <v>6568</v>
      </c>
      <c r="C4125" s="12">
        <v>1028.89</v>
      </c>
      <c r="D4125" s="11"/>
      <c r="E4125" s="11"/>
      <c r="F4125" s="11"/>
    </row>
    <row r="4126" ht="15.75" customHeight="1">
      <c r="A4126" s="13">
        <v>3482044.0</v>
      </c>
      <c r="B4126" s="13" t="s">
        <v>6569</v>
      </c>
      <c r="C4126" s="12">
        <v>1028.89</v>
      </c>
      <c r="D4126" s="11"/>
      <c r="E4126" s="11"/>
      <c r="F4126" s="11"/>
    </row>
    <row r="4127" ht="15.75" customHeight="1">
      <c r="A4127" s="13">
        <v>3482052.0</v>
      </c>
      <c r="B4127" s="13" t="s">
        <v>6570</v>
      </c>
      <c r="C4127" s="12">
        <v>1028.89</v>
      </c>
      <c r="D4127" s="11"/>
      <c r="E4127" s="11"/>
      <c r="F4127" s="11"/>
    </row>
    <row r="4128" ht="15.75" customHeight="1">
      <c r="A4128" s="13">
        <v>3482062.0</v>
      </c>
      <c r="B4128" s="13" t="s">
        <v>6571</v>
      </c>
      <c r="C4128" s="12">
        <v>1028.89</v>
      </c>
      <c r="D4128" s="11"/>
      <c r="E4128" s="11"/>
      <c r="F4128" s="11"/>
    </row>
    <row r="4129" ht="15.75" customHeight="1">
      <c r="A4129" s="13">
        <v>3482002.0</v>
      </c>
      <c r="B4129" s="13" t="s">
        <v>6572</v>
      </c>
      <c r="C4129" s="12">
        <v>1028.89</v>
      </c>
      <c r="D4129" s="11"/>
      <c r="E4129" s="11"/>
      <c r="F4129" s="11"/>
    </row>
    <row r="4130" ht="15.75" customHeight="1">
      <c r="A4130" s="13">
        <v>3482003.0</v>
      </c>
      <c r="B4130" s="13" t="s">
        <v>6573</v>
      </c>
      <c r="C4130" s="12">
        <v>1028.89</v>
      </c>
      <c r="D4130" s="11"/>
      <c r="E4130" s="11"/>
      <c r="F4130" s="11"/>
    </row>
    <row r="4131" ht="15.75" customHeight="1">
      <c r="A4131" s="13">
        <v>3482004.0</v>
      </c>
      <c r="B4131" s="13" t="s">
        <v>6574</v>
      </c>
      <c r="C4131" s="12">
        <v>1028.89</v>
      </c>
      <c r="D4131" s="11"/>
      <c r="E4131" s="11"/>
      <c r="F4131" s="11"/>
    </row>
    <row r="4132" ht="15.75" customHeight="1">
      <c r="A4132" s="13">
        <v>3482000.0</v>
      </c>
      <c r="B4132" s="13" t="s">
        <v>6575</v>
      </c>
      <c r="C4132" s="12">
        <v>1028.89</v>
      </c>
      <c r="D4132" s="11"/>
      <c r="E4132" s="11"/>
      <c r="F4132" s="11"/>
    </row>
    <row r="4133" ht="15.75" customHeight="1">
      <c r="A4133" s="13">
        <v>3482161.0</v>
      </c>
      <c r="B4133" s="13" t="s">
        <v>6576</v>
      </c>
      <c r="C4133" s="12">
        <v>1521.11</v>
      </c>
      <c r="D4133" s="11"/>
      <c r="E4133" s="11"/>
      <c r="F4133" s="11"/>
    </row>
    <row r="4134" ht="15.75" customHeight="1">
      <c r="A4134" s="13">
        <v>3125310.0</v>
      </c>
      <c r="B4134" s="13" t="s">
        <v>6577</v>
      </c>
      <c r="C4134" s="12">
        <v>1199.09</v>
      </c>
      <c r="D4134" s="11"/>
      <c r="E4134" s="11"/>
      <c r="F4134" s="11"/>
    </row>
    <row r="4135" ht="15.75" customHeight="1">
      <c r="A4135" s="13">
        <v>3125311.0</v>
      </c>
      <c r="B4135" s="13" t="s">
        <v>6578</v>
      </c>
      <c r="C4135" s="12">
        <v>1498.87</v>
      </c>
      <c r="D4135" s="11"/>
      <c r="E4135" s="11"/>
      <c r="F4135" s="11"/>
    </row>
    <row r="4136" ht="15.75" customHeight="1">
      <c r="A4136" s="13">
        <v>3128424.0</v>
      </c>
      <c r="B4136" s="13" t="s">
        <v>6579</v>
      </c>
      <c r="C4136" s="12">
        <v>7855.21</v>
      </c>
      <c r="D4136" s="11"/>
      <c r="E4136" s="11"/>
      <c r="F4136" s="11"/>
    </row>
    <row r="4137" ht="15.75" customHeight="1">
      <c r="A4137" s="13">
        <v>3531082.0</v>
      </c>
      <c r="B4137" s="13" t="s">
        <v>6580</v>
      </c>
      <c r="C4137" s="12">
        <v>411.78</v>
      </c>
      <c r="D4137" s="11"/>
      <c r="E4137" s="11"/>
      <c r="F4137" s="11"/>
    </row>
    <row r="4138" ht="15.75" customHeight="1">
      <c r="A4138" s="13">
        <v>3531083.0</v>
      </c>
      <c r="B4138" s="13" t="s">
        <v>6581</v>
      </c>
      <c r="C4138" s="12">
        <v>411.79</v>
      </c>
      <c r="D4138" s="11"/>
      <c r="E4138" s="11"/>
      <c r="F4138" s="11"/>
    </row>
    <row r="4139" ht="15.75" customHeight="1">
      <c r="A4139" s="13">
        <v>3531004.0</v>
      </c>
      <c r="B4139" s="13" t="s">
        <v>6582</v>
      </c>
      <c r="C4139" s="12">
        <v>411.79</v>
      </c>
      <c r="D4139" s="11"/>
      <c r="E4139" s="11"/>
      <c r="F4139" s="11"/>
    </row>
    <row r="4140" ht="15.75" customHeight="1">
      <c r="A4140" s="13">
        <v>3531522.0</v>
      </c>
      <c r="B4140" s="13" t="s">
        <v>6583</v>
      </c>
      <c r="C4140" s="12">
        <v>980.2</v>
      </c>
      <c r="D4140" s="11"/>
      <c r="E4140" s="11"/>
      <c r="F4140" s="11"/>
    </row>
    <row r="4141" ht="15.75" customHeight="1">
      <c r="A4141" s="13">
        <v>3531524.0</v>
      </c>
      <c r="B4141" s="13" t="s">
        <v>6584</v>
      </c>
      <c r="C4141" s="12">
        <v>980.2</v>
      </c>
      <c r="D4141" s="11"/>
      <c r="E4141" s="11"/>
      <c r="F4141" s="11"/>
    </row>
    <row r="4142" ht="15.75" customHeight="1">
      <c r="A4142" s="13">
        <v>3531502.0</v>
      </c>
      <c r="B4142" s="13" t="s">
        <v>6585</v>
      </c>
      <c r="C4142" s="12">
        <v>980.2</v>
      </c>
      <c r="D4142" s="11"/>
      <c r="E4142" s="11"/>
      <c r="F4142" s="11"/>
    </row>
    <row r="4143" ht="15.75" customHeight="1">
      <c r="A4143" s="13">
        <v>3531504.0</v>
      </c>
      <c r="B4143" s="13" t="s">
        <v>6586</v>
      </c>
      <c r="C4143" s="12">
        <v>980.2</v>
      </c>
      <c r="D4143" s="11"/>
      <c r="E4143" s="11"/>
      <c r="F4143" s="11"/>
    </row>
    <row r="4144" ht="15.75" customHeight="1">
      <c r="A4144" s="13">
        <v>3531542.0</v>
      </c>
      <c r="B4144" s="13" t="s">
        <v>6587</v>
      </c>
      <c r="C4144" s="12">
        <v>980.2</v>
      </c>
      <c r="D4144" s="11"/>
      <c r="E4144" s="11"/>
      <c r="F4144" s="11"/>
    </row>
    <row r="4145" ht="15.75" customHeight="1">
      <c r="A4145" s="13">
        <v>3531402.0</v>
      </c>
      <c r="B4145" s="13" t="s">
        <v>6588</v>
      </c>
      <c r="C4145" s="12">
        <v>980.2</v>
      </c>
      <c r="D4145" s="11"/>
      <c r="E4145" s="11"/>
      <c r="F4145" s="11"/>
    </row>
    <row r="4146" ht="15.75" customHeight="1">
      <c r="A4146" s="13">
        <v>3531401.0</v>
      </c>
      <c r="B4146" s="13" t="s">
        <v>6589</v>
      </c>
      <c r="C4146" s="12">
        <v>980.2</v>
      </c>
      <c r="D4146" s="11"/>
      <c r="E4146" s="11"/>
      <c r="F4146" s="11"/>
    </row>
    <row r="4147" ht="15.75" customHeight="1">
      <c r="A4147" s="13">
        <v>3531442.0</v>
      </c>
      <c r="B4147" s="13" t="s">
        <v>6590</v>
      </c>
      <c r="C4147" s="12">
        <v>980.2</v>
      </c>
      <c r="D4147" s="11"/>
      <c r="E4147" s="11"/>
      <c r="F4147" s="11"/>
    </row>
    <row r="4148" ht="15.75" customHeight="1">
      <c r="A4148" s="13">
        <v>3531602.0</v>
      </c>
      <c r="B4148" s="13" t="s">
        <v>6591</v>
      </c>
      <c r="C4148" s="12">
        <v>172.76</v>
      </c>
      <c r="D4148" s="11"/>
      <c r="E4148" s="11"/>
      <c r="F4148" s="11"/>
    </row>
    <row r="4149" ht="15.75" customHeight="1">
      <c r="A4149" s="13">
        <v>3531142.0</v>
      </c>
      <c r="B4149" s="13" t="s">
        <v>6592</v>
      </c>
      <c r="C4149" s="12">
        <v>198.96</v>
      </c>
      <c r="D4149" s="11"/>
      <c r="E4149" s="11"/>
      <c r="F4149" s="11"/>
    </row>
    <row r="4150" ht="15.75" customHeight="1">
      <c r="A4150" s="13">
        <v>3531600.0</v>
      </c>
      <c r="B4150" s="13" t="s">
        <v>6593</v>
      </c>
      <c r="C4150" s="12">
        <v>216.26</v>
      </c>
      <c r="D4150" s="11"/>
      <c r="E4150" s="11"/>
      <c r="F4150" s="11"/>
    </row>
    <row r="4151" ht="15.75" customHeight="1">
      <c r="A4151" s="13">
        <v>3531102.0</v>
      </c>
      <c r="B4151" s="13" t="s">
        <v>6594</v>
      </c>
      <c r="C4151" s="12">
        <v>198.96</v>
      </c>
      <c r="D4151" s="11"/>
      <c r="E4151" s="11"/>
      <c r="F4151" s="11"/>
    </row>
    <row r="4152" ht="15.75" customHeight="1">
      <c r="A4152" s="13">
        <v>3531700.0</v>
      </c>
      <c r="B4152" s="13" t="s">
        <v>6595</v>
      </c>
      <c r="C4152" s="12">
        <v>100.59</v>
      </c>
      <c r="D4152" s="11"/>
      <c r="E4152" s="11"/>
      <c r="F4152" s="11"/>
    </row>
    <row r="4153" ht="15.75" customHeight="1">
      <c r="A4153" s="13">
        <v>3531130.0</v>
      </c>
      <c r="B4153" s="13" t="s">
        <v>6596</v>
      </c>
      <c r="C4153" s="12">
        <v>216.26</v>
      </c>
      <c r="D4153" s="11"/>
      <c r="E4153" s="11"/>
      <c r="F4153" s="11"/>
    </row>
    <row r="4154" ht="15.75" customHeight="1">
      <c r="A4154" s="13">
        <v>3531122.0</v>
      </c>
      <c r="B4154" s="13" t="s">
        <v>6597</v>
      </c>
      <c r="C4154" s="12">
        <v>198.96</v>
      </c>
      <c r="D4154" s="11"/>
      <c r="E4154" s="11"/>
      <c r="F4154" s="11"/>
    </row>
    <row r="4155" ht="15.75" customHeight="1">
      <c r="A4155" s="13">
        <v>3643300.0</v>
      </c>
      <c r="B4155" s="13" t="s">
        <v>6598</v>
      </c>
      <c r="C4155" s="12">
        <v>439.5</v>
      </c>
      <c r="D4155" s="11"/>
      <c r="E4155" s="11"/>
      <c r="F4155" s="11"/>
    </row>
    <row r="4156" ht="15.75" customHeight="1">
      <c r="A4156" s="13">
        <v>3641500.0</v>
      </c>
      <c r="B4156" s="13" t="s">
        <v>6599</v>
      </c>
      <c r="C4156" s="12">
        <v>326.09</v>
      </c>
      <c r="D4156" s="11"/>
      <c r="E4156" s="11"/>
      <c r="F4156" s="11"/>
    </row>
    <row r="4157" ht="15.75" customHeight="1">
      <c r="A4157" s="13">
        <v>3643000.0</v>
      </c>
      <c r="B4157" s="13" t="s">
        <v>6600</v>
      </c>
      <c r="C4157" s="12">
        <v>38.27</v>
      </c>
      <c r="D4157" s="11"/>
      <c r="E4157" s="11"/>
      <c r="F4157" s="11"/>
    </row>
    <row r="4158" ht="15.75" customHeight="1">
      <c r="A4158" s="13">
        <v>3642600.0</v>
      </c>
      <c r="B4158" s="13" t="s">
        <v>6601</v>
      </c>
      <c r="C4158" s="12">
        <v>11.4</v>
      </c>
      <c r="D4158" s="11"/>
      <c r="E4158" s="11"/>
      <c r="F4158" s="11"/>
    </row>
    <row r="4159" ht="15.75" customHeight="1">
      <c r="A4159" s="13">
        <v>3643100.0</v>
      </c>
      <c r="B4159" s="13" t="s">
        <v>6602</v>
      </c>
      <c r="C4159" s="12">
        <v>437.98</v>
      </c>
      <c r="D4159" s="11"/>
      <c r="E4159" s="11"/>
      <c r="F4159" s="11"/>
    </row>
    <row r="4160" ht="15.75" customHeight="1">
      <c r="A4160" s="13">
        <v>3482403.0</v>
      </c>
      <c r="B4160" s="13" t="s">
        <v>6603</v>
      </c>
      <c r="C4160" s="12">
        <v>1114.99</v>
      </c>
      <c r="D4160" s="11"/>
      <c r="E4160" s="11"/>
      <c r="F4160" s="11"/>
    </row>
    <row r="4161" ht="15.75" customHeight="1">
      <c r="A4161" s="13">
        <v>3482402.0</v>
      </c>
      <c r="B4161" s="13" t="s">
        <v>6604</v>
      </c>
      <c r="C4161" s="12">
        <v>1114.99</v>
      </c>
      <c r="D4161" s="11"/>
      <c r="E4161" s="11"/>
      <c r="F4161" s="11"/>
    </row>
    <row r="4162" ht="15.75" customHeight="1">
      <c r="A4162" s="13">
        <v>3730549.0</v>
      </c>
      <c r="B4162" s="13" t="s">
        <v>6605</v>
      </c>
      <c r="C4162" s="12">
        <v>1645.68</v>
      </c>
      <c r="D4162" s="11"/>
      <c r="E4162" s="11"/>
      <c r="F4162" s="11"/>
    </row>
    <row r="4163" ht="15.75" customHeight="1">
      <c r="A4163" s="13">
        <v>3120080.0</v>
      </c>
      <c r="B4163" s="13" t="s">
        <v>6606</v>
      </c>
      <c r="C4163" s="12">
        <v>814.63</v>
      </c>
      <c r="D4163" s="11"/>
      <c r="E4163" s="11"/>
      <c r="F4163" s="11"/>
    </row>
    <row r="4164" ht="15.75" customHeight="1">
      <c r="A4164" s="13">
        <v>3730303.0</v>
      </c>
      <c r="B4164" s="13" t="s">
        <v>6607</v>
      </c>
      <c r="C4164" s="12">
        <v>1097.99</v>
      </c>
      <c r="D4164" s="11"/>
      <c r="E4164" s="11"/>
      <c r="F4164" s="11"/>
    </row>
    <row r="4165" ht="15.75" customHeight="1">
      <c r="A4165" s="13">
        <v>3730301.0</v>
      </c>
      <c r="B4165" s="13" t="s">
        <v>6608</v>
      </c>
      <c r="C4165" s="12">
        <v>1097.99</v>
      </c>
      <c r="D4165" s="11"/>
      <c r="E4165" s="11"/>
      <c r="F4165" s="11"/>
    </row>
    <row r="4166" ht="15.75" customHeight="1">
      <c r="A4166" s="13">
        <v>3129902.0</v>
      </c>
      <c r="B4166" s="13" t="s">
        <v>6609</v>
      </c>
      <c r="C4166" s="12">
        <v>725.52</v>
      </c>
      <c r="D4166" s="11"/>
      <c r="E4166" s="11"/>
      <c r="F4166" s="11"/>
    </row>
    <row r="4167" ht="15.75" customHeight="1">
      <c r="A4167" s="13">
        <v>3123129.0</v>
      </c>
      <c r="B4167" s="13" t="s">
        <v>6610</v>
      </c>
      <c r="C4167" s="12">
        <v>1887.56</v>
      </c>
      <c r="D4167" s="11"/>
      <c r="E4167" s="11"/>
      <c r="F4167" s="11"/>
    </row>
    <row r="4168" ht="15.75" customHeight="1">
      <c r="A4168" s="13">
        <v>3123163.0</v>
      </c>
      <c r="B4168" s="13" t="s">
        <v>6611</v>
      </c>
      <c r="C4168" s="12">
        <v>1887.56</v>
      </c>
      <c r="D4168" s="11"/>
      <c r="E4168" s="11"/>
      <c r="F4168" s="11"/>
    </row>
    <row r="4169" ht="15.75" customHeight="1">
      <c r="A4169" s="13">
        <v>3126315.0</v>
      </c>
      <c r="B4169" s="13" t="s">
        <v>6612</v>
      </c>
      <c r="C4169" s="12">
        <v>2056.08</v>
      </c>
      <c r="D4169" s="11"/>
      <c r="E4169" s="11"/>
      <c r="F4169" s="11"/>
    </row>
    <row r="4170" ht="15.75" customHeight="1">
      <c r="A4170" s="13">
        <v>3129000.0</v>
      </c>
      <c r="B4170" s="13" t="s">
        <v>6613</v>
      </c>
      <c r="C4170" s="12">
        <v>1644.86</v>
      </c>
      <c r="D4170" s="11"/>
      <c r="E4170" s="11"/>
      <c r="F4170" s="11"/>
    </row>
    <row r="4171" ht="15.75" customHeight="1">
      <c r="A4171" s="13">
        <v>3472029.0</v>
      </c>
      <c r="B4171" s="13" t="s">
        <v>6614</v>
      </c>
      <c r="C4171" s="12">
        <v>1618.23</v>
      </c>
      <c r="D4171" s="11"/>
      <c r="E4171" s="11"/>
      <c r="F4171" s="11"/>
    </row>
    <row r="4172" ht="15.75" customHeight="1">
      <c r="A4172" s="13">
        <v>3472023.0</v>
      </c>
      <c r="B4172" s="13" t="s">
        <v>6615</v>
      </c>
      <c r="C4172" s="12">
        <v>2311.76</v>
      </c>
      <c r="D4172" s="11"/>
      <c r="E4172" s="11"/>
      <c r="F4172" s="11"/>
    </row>
    <row r="4173" ht="15.75" customHeight="1">
      <c r="A4173" s="13">
        <v>3472077.0</v>
      </c>
      <c r="B4173" s="13" t="s">
        <v>6616</v>
      </c>
      <c r="C4173" s="12">
        <v>2311.76</v>
      </c>
      <c r="D4173" s="11"/>
      <c r="E4173" s="11"/>
      <c r="F4173" s="11"/>
    </row>
    <row r="4174" ht="15.75" customHeight="1">
      <c r="A4174" s="13">
        <v>3472083.0</v>
      </c>
      <c r="B4174" s="13" t="s">
        <v>6617</v>
      </c>
      <c r="C4174" s="12">
        <v>2311.76</v>
      </c>
      <c r="D4174" s="11"/>
      <c r="E4174" s="11"/>
      <c r="F4174" s="11"/>
    </row>
    <row r="4175" ht="15.75" customHeight="1">
      <c r="A4175" s="13">
        <v>3472084.0</v>
      </c>
      <c r="B4175" s="13" t="s">
        <v>6618</v>
      </c>
      <c r="C4175" s="12">
        <v>2311.76</v>
      </c>
      <c r="D4175" s="11"/>
      <c r="E4175" s="11"/>
      <c r="F4175" s="11"/>
    </row>
    <row r="4176" ht="15.75" customHeight="1">
      <c r="A4176" s="13">
        <v>3123628.0</v>
      </c>
      <c r="B4176" s="13" t="s">
        <v>6619</v>
      </c>
      <c r="C4176" s="12">
        <v>988.4</v>
      </c>
      <c r="D4176" s="11"/>
      <c r="E4176" s="11"/>
      <c r="F4176" s="11"/>
    </row>
    <row r="4177" ht="15.75" customHeight="1">
      <c r="A4177" s="13">
        <v>3123699.0</v>
      </c>
      <c r="B4177" s="13" t="s">
        <v>6620</v>
      </c>
      <c r="C4177" s="12">
        <v>988.4</v>
      </c>
      <c r="D4177" s="11"/>
      <c r="E4177" s="11"/>
      <c r="F4177" s="11"/>
    </row>
    <row r="4178" ht="15.75" customHeight="1">
      <c r="A4178" s="13">
        <v>3123624.0</v>
      </c>
      <c r="B4178" s="13" t="s">
        <v>6621</v>
      </c>
      <c r="C4178" s="12">
        <v>1150.35</v>
      </c>
      <c r="D4178" s="11"/>
      <c r="E4178" s="11"/>
      <c r="F4178" s="11"/>
    </row>
    <row r="4179" ht="15.75" customHeight="1">
      <c r="A4179" s="13">
        <v>3123630.0</v>
      </c>
      <c r="B4179" s="13" t="s">
        <v>6622</v>
      </c>
      <c r="C4179" s="12">
        <v>1150.35</v>
      </c>
      <c r="D4179" s="11"/>
      <c r="E4179" s="11"/>
      <c r="F4179" s="11"/>
    </row>
    <row r="4180" ht="15.75" customHeight="1">
      <c r="A4180" s="13">
        <v>3123629.0</v>
      </c>
      <c r="B4180" s="13" t="s">
        <v>6623</v>
      </c>
      <c r="C4180" s="12">
        <v>1150.35</v>
      </c>
      <c r="D4180" s="11"/>
      <c r="E4180" s="11"/>
      <c r="F4180" s="11"/>
    </row>
    <row r="4181" ht="15.75" customHeight="1">
      <c r="A4181" s="13">
        <v>3123683.0</v>
      </c>
      <c r="B4181" s="13" t="s">
        <v>6624</v>
      </c>
      <c r="C4181" s="12">
        <v>1150.35</v>
      </c>
      <c r="D4181" s="11"/>
      <c r="E4181" s="11"/>
      <c r="F4181" s="11"/>
    </row>
    <row r="4182" ht="15.75" customHeight="1">
      <c r="A4182" s="13">
        <v>3123684.0</v>
      </c>
      <c r="B4182" s="13" t="s">
        <v>6625</v>
      </c>
      <c r="C4182" s="12">
        <v>1150.35</v>
      </c>
      <c r="D4182" s="11"/>
      <c r="E4182" s="11"/>
      <c r="F4182" s="11"/>
    </row>
    <row r="4183" ht="15.75" customHeight="1">
      <c r="A4183" s="13">
        <v>3128529.0</v>
      </c>
      <c r="B4183" s="13" t="s">
        <v>6626</v>
      </c>
      <c r="C4183" s="12">
        <v>1170.22</v>
      </c>
      <c r="D4183" s="11"/>
      <c r="E4183" s="11"/>
      <c r="F4183" s="11"/>
    </row>
    <row r="4184" ht="15.75" customHeight="1">
      <c r="A4184" s="13">
        <v>3128523.0</v>
      </c>
      <c r="B4184" s="13" t="s">
        <v>6627</v>
      </c>
      <c r="C4184" s="12">
        <v>1170.22</v>
      </c>
      <c r="D4184" s="11"/>
      <c r="E4184" s="11"/>
      <c r="F4184" s="11"/>
    </row>
    <row r="4185" ht="15.75" customHeight="1">
      <c r="A4185" s="13">
        <v>3128563.0</v>
      </c>
      <c r="B4185" s="13" t="s">
        <v>6628</v>
      </c>
      <c r="C4185" s="12">
        <v>1170.22</v>
      </c>
      <c r="D4185" s="11"/>
      <c r="E4185" s="11"/>
      <c r="F4185" s="11"/>
    </row>
    <row r="4186" ht="15.75" customHeight="1">
      <c r="A4186" s="13">
        <v>3128576.0</v>
      </c>
      <c r="B4186" s="13" t="s">
        <v>6629</v>
      </c>
      <c r="C4186" s="12">
        <v>1170.22</v>
      </c>
      <c r="D4186" s="11"/>
      <c r="E4186" s="11"/>
      <c r="F4186" s="11"/>
    </row>
    <row r="4187" ht="15.75" customHeight="1">
      <c r="A4187" s="13">
        <v>3128577.0</v>
      </c>
      <c r="B4187" s="13" t="s">
        <v>6630</v>
      </c>
      <c r="C4187" s="12">
        <v>1170.22</v>
      </c>
      <c r="D4187" s="11"/>
      <c r="E4187" s="11"/>
      <c r="F4187" s="11"/>
    </row>
    <row r="4188" ht="15.75" customHeight="1">
      <c r="A4188" s="13">
        <v>3128583.0</v>
      </c>
      <c r="B4188" s="13" t="s">
        <v>6631</v>
      </c>
      <c r="C4188" s="12">
        <v>1170.22</v>
      </c>
      <c r="D4188" s="11"/>
      <c r="E4188" s="11"/>
      <c r="F4188" s="11"/>
    </row>
    <row r="4189" ht="15.75" customHeight="1">
      <c r="A4189" s="13">
        <v>3128584.0</v>
      </c>
      <c r="B4189" s="13" t="s">
        <v>6632</v>
      </c>
      <c r="C4189" s="12">
        <v>1170.22</v>
      </c>
      <c r="D4189" s="11"/>
      <c r="E4189" s="11"/>
      <c r="F4189" s="11"/>
    </row>
    <row r="4190" ht="15.75" customHeight="1">
      <c r="A4190" s="13">
        <v>3126524.0</v>
      </c>
      <c r="B4190" s="13" t="s">
        <v>6633</v>
      </c>
      <c r="C4190" s="12">
        <v>1059.87</v>
      </c>
      <c r="D4190" s="11"/>
      <c r="E4190" s="11"/>
      <c r="F4190" s="11"/>
    </row>
    <row r="4191" ht="15.75" customHeight="1">
      <c r="A4191" s="13">
        <v>3126563.0</v>
      </c>
      <c r="B4191" s="13" t="s">
        <v>6634</v>
      </c>
      <c r="C4191" s="12">
        <v>1059.87</v>
      </c>
      <c r="D4191" s="11"/>
      <c r="E4191" s="11"/>
      <c r="F4191" s="11"/>
    </row>
    <row r="4192" ht="15.75" customHeight="1">
      <c r="A4192" s="13">
        <v>3126576.0</v>
      </c>
      <c r="B4192" s="13" t="s">
        <v>6635</v>
      </c>
      <c r="C4192" s="12">
        <v>1059.87</v>
      </c>
      <c r="D4192" s="11"/>
      <c r="E4192" s="11"/>
      <c r="F4192" s="11"/>
    </row>
    <row r="4193" ht="15.75" customHeight="1">
      <c r="A4193" s="13">
        <v>3123608.0</v>
      </c>
      <c r="B4193" s="13" t="s">
        <v>6636</v>
      </c>
      <c r="C4193" s="12">
        <v>1150.35</v>
      </c>
      <c r="D4193" s="11"/>
      <c r="E4193" s="11"/>
      <c r="F4193" s="11"/>
    </row>
    <row r="4194" ht="15.75" customHeight="1">
      <c r="A4194" s="13">
        <v>3123607.0</v>
      </c>
      <c r="B4194" s="13" t="s">
        <v>6637</v>
      </c>
      <c r="C4194" s="12">
        <v>1150.35</v>
      </c>
      <c r="D4194" s="11"/>
      <c r="E4194" s="11"/>
      <c r="F4194" s="11"/>
    </row>
    <row r="4195" ht="15.75" customHeight="1">
      <c r="A4195" s="13">
        <v>3126510.0</v>
      </c>
      <c r="B4195" s="13" t="s">
        <v>6638</v>
      </c>
      <c r="C4195" s="12">
        <v>2613.38</v>
      </c>
      <c r="D4195" s="11"/>
      <c r="E4195" s="11"/>
      <c r="F4195" s="11"/>
    </row>
    <row r="4196" ht="15.75" customHeight="1">
      <c r="A4196" s="13">
        <v>3126540.0</v>
      </c>
      <c r="B4196" s="13" t="s">
        <v>6639</v>
      </c>
      <c r="C4196" s="12">
        <v>4355.49</v>
      </c>
      <c r="D4196" s="11"/>
      <c r="E4196" s="11"/>
      <c r="F4196" s="11"/>
    </row>
    <row r="4197" ht="15.75" customHeight="1">
      <c r="A4197" s="13">
        <v>3126530.0</v>
      </c>
      <c r="B4197" s="13" t="s">
        <v>6640</v>
      </c>
      <c r="C4197" s="12">
        <v>2177.53</v>
      </c>
      <c r="D4197" s="11"/>
      <c r="E4197" s="11"/>
      <c r="F4197" s="11"/>
    </row>
    <row r="4198" ht="15.75" customHeight="1">
      <c r="A4198" s="13">
        <v>3126520.0</v>
      </c>
      <c r="B4198" s="13" t="s">
        <v>6641</v>
      </c>
      <c r="C4198" s="12">
        <v>2612.26</v>
      </c>
      <c r="D4198" s="11"/>
      <c r="E4198" s="11"/>
      <c r="F4198" s="11"/>
    </row>
    <row r="4199" ht="15.75" customHeight="1">
      <c r="A4199" s="13">
        <v>3129040.0</v>
      </c>
      <c r="B4199" s="13" t="s">
        <v>6642</v>
      </c>
      <c r="C4199" s="12">
        <v>1345.93</v>
      </c>
      <c r="D4199" s="11"/>
      <c r="E4199" s="11"/>
      <c r="F4199" s="11"/>
    </row>
    <row r="4200" ht="15.75" customHeight="1">
      <c r="A4200" s="13">
        <v>3129030.0</v>
      </c>
      <c r="B4200" s="13" t="s">
        <v>6643</v>
      </c>
      <c r="C4200" s="12">
        <v>218.04</v>
      </c>
      <c r="D4200" s="11"/>
      <c r="E4200" s="11"/>
      <c r="F4200" s="11"/>
    </row>
    <row r="4201" ht="15.75" customHeight="1">
      <c r="A4201" s="13">
        <v>3122676.0</v>
      </c>
      <c r="B4201" s="13" t="s">
        <v>6644</v>
      </c>
      <c r="C4201" s="12">
        <v>1134.22</v>
      </c>
      <c r="D4201" s="11"/>
      <c r="E4201" s="11"/>
      <c r="F4201" s="11"/>
    </row>
    <row r="4202" ht="15.75" customHeight="1">
      <c r="A4202" s="13">
        <v>3127229.0</v>
      </c>
      <c r="B4202" s="13" t="s">
        <v>6645</v>
      </c>
      <c r="C4202" s="12">
        <v>321.15</v>
      </c>
      <c r="D4202" s="11"/>
      <c r="E4202" s="11"/>
      <c r="F4202" s="11"/>
    </row>
    <row r="4203" ht="15.75" customHeight="1">
      <c r="A4203" s="13">
        <v>3127263.0</v>
      </c>
      <c r="B4203" s="13" t="s">
        <v>6646</v>
      </c>
      <c r="C4203" s="12">
        <v>321.15</v>
      </c>
      <c r="D4203" s="11"/>
      <c r="E4203" s="11"/>
      <c r="F4203" s="11"/>
    </row>
    <row r="4204" ht="15.75" customHeight="1">
      <c r="A4204" s="13">
        <v>3127276.0</v>
      </c>
      <c r="B4204" s="13" t="s">
        <v>6647</v>
      </c>
      <c r="C4204" s="12">
        <v>1493.96</v>
      </c>
      <c r="D4204" s="11"/>
      <c r="E4204" s="11"/>
      <c r="F4204" s="11"/>
    </row>
    <row r="4205" ht="15.75" customHeight="1">
      <c r="A4205" s="13">
        <v>3127283.0</v>
      </c>
      <c r="B4205" s="13" t="s">
        <v>6648</v>
      </c>
      <c r="C4205" s="12">
        <v>321.15</v>
      </c>
      <c r="D4205" s="11"/>
      <c r="E4205" s="11"/>
      <c r="F4205" s="11"/>
    </row>
    <row r="4206" ht="15.75" customHeight="1">
      <c r="A4206" s="13">
        <v>3121463.0</v>
      </c>
      <c r="B4206" s="13" t="s">
        <v>6649</v>
      </c>
      <c r="C4206" s="12">
        <v>210.84</v>
      </c>
      <c r="D4206" s="11"/>
      <c r="E4206" s="11"/>
      <c r="F4206" s="11"/>
    </row>
    <row r="4207" ht="15.75" customHeight="1">
      <c r="A4207" s="13">
        <v>3121476.0</v>
      </c>
      <c r="B4207" s="13" t="s">
        <v>6650</v>
      </c>
      <c r="C4207" s="12">
        <v>210.84</v>
      </c>
      <c r="D4207" s="11"/>
      <c r="E4207" s="11"/>
      <c r="F4207" s="11"/>
    </row>
    <row r="4208" ht="15.75" customHeight="1">
      <c r="A4208" s="13">
        <v>3121483.0</v>
      </c>
      <c r="B4208" s="13" t="s">
        <v>6651</v>
      </c>
      <c r="C4208" s="12">
        <v>147.59</v>
      </c>
      <c r="D4208" s="11"/>
      <c r="E4208" s="11"/>
      <c r="F4208" s="11"/>
    </row>
    <row r="4209" ht="15.75" customHeight="1">
      <c r="A4209" s="13">
        <v>3129507.0</v>
      </c>
      <c r="B4209" s="13" t="s">
        <v>6652</v>
      </c>
      <c r="C4209" s="12">
        <v>2055.62</v>
      </c>
      <c r="D4209" s="11"/>
      <c r="E4209" s="11"/>
      <c r="F4209" s="11"/>
    </row>
    <row r="4210" ht="15.75" customHeight="1">
      <c r="A4210" s="13">
        <v>3121605.0</v>
      </c>
      <c r="B4210" s="13" t="s">
        <v>6653</v>
      </c>
      <c r="C4210" s="12">
        <v>947.87</v>
      </c>
      <c r="D4210" s="11"/>
      <c r="E4210" s="11"/>
      <c r="F4210" s="11"/>
    </row>
    <row r="4211" ht="15.75" customHeight="1">
      <c r="A4211" s="13">
        <v>3129506.0</v>
      </c>
      <c r="B4211" s="13" t="s">
        <v>6654</v>
      </c>
      <c r="C4211" s="12">
        <v>278.82</v>
      </c>
      <c r="D4211" s="11"/>
      <c r="E4211" s="11"/>
      <c r="F4211" s="11"/>
    </row>
    <row r="4212" ht="15.75" customHeight="1">
      <c r="A4212" s="13">
        <v>3129505.0</v>
      </c>
      <c r="B4212" s="13" t="s">
        <v>6655</v>
      </c>
      <c r="C4212" s="12">
        <v>4095.82</v>
      </c>
      <c r="D4212" s="11"/>
      <c r="E4212" s="11"/>
      <c r="F4212" s="11"/>
    </row>
    <row r="4213" ht="15.75" customHeight="1">
      <c r="A4213" s="13">
        <v>3123000.0</v>
      </c>
      <c r="B4213" s="13" t="s">
        <v>6656</v>
      </c>
      <c r="C4213" s="12">
        <v>42.95</v>
      </c>
      <c r="D4213" s="11"/>
      <c r="E4213" s="11"/>
      <c r="F4213" s="11"/>
    </row>
    <row r="4214" ht="15.75" customHeight="1">
      <c r="A4214" s="13">
        <v>3123003.0</v>
      </c>
      <c r="B4214" s="13" t="s">
        <v>6657</v>
      </c>
      <c r="C4214" s="12">
        <v>141.29</v>
      </c>
      <c r="D4214" s="11"/>
      <c r="E4214" s="11"/>
      <c r="F4214" s="11"/>
    </row>
    <row r="4215" ht="15.75" customHeight="1">
      <c r="A4215" s="13">
        <v>3127036.0</v>
      </c>
      <c r="B4215" s="13" t="s">
        <v>6658</v>
      </c>
      <c r="C4215" s="12">
        <v>1501.35</v>
      </c>
      <c r="D4215" s="11"/>
      <c r="E4215" s="11"/>
      <c r="F4215" s="11"/>
    </row>
    <row r="4216" ht="15.75" customHeight="1">
      <c r="A4216" s="13">
        <v>3127084.0</v>
      </c>
      <c r="B4216" s="13" t="s">
        <v>6659</v>
      </c>
      <c r="C4216" s="12">
        <v>1501.35</v>
      </c>
      <c r="D4216" s="11"/>
      <c r="E4216" s="11"/>
      <c r="F4216" s="11"/>
    </row>
    <row r="4217" ht="15.75" customHeight="1">
      <c r="A4217" s="13">
        <v>3124029.0</v>
      </c>
      <c r="B4217" s="13" t="s">
        <v>6660</v>
      </c>
      <c r="C4217" s="12">
        <v>2192.77</v>
      </c>
      <c r="D4217" s="11"/>
      <c r="E4217" s="11"/>
      <c r="F4217" s="11"/>
    </row>
    <row r="4218" ht="15.75" customHeight="1">
      <c r="A4218" s="13">
        <v>3124063.0</v>
      </c>
      <c r="B4218" s="13" t="s">
        <v>6661</v>
      </c>
      <c r="C4218" s="12">
        <v>2192.77</v>
      </c>
      <c r="D4218" s="11"/>
      <c r="E4218" s="11"/>
      <c r="F4218" s="11"/>
    </row>
    <row r="4219" ht="15.75" customHeight="1">
      <c r="A4219" s="13">
        <v>3123029.0</v>
      </c>
      <c r="B4219" s="13" t="s">
        <v>6662</v>
      </c>
      <c r="C4219" s="12">
        <v>2192.77</v>
      </c>
      <c r="D4219" s="11"/>
      <c r="E4219" s="11"/>
      <c r="F4219" s="11"/>
    </row>
    <row r="4220" ht="15.75" customHeight="1">
      <c r="A4220" s="13">
        <v>3123063.0</v>
      </c>
      <c r="B4220" s="13" t="s">
        <v>6663</v>
      </c>
      <c r="C4220" s="12">
        <v>2192.77</v>
      </c>
      <c r="D4220" s="11"/>
      <c r="E4220" s="11"/>
      <c r="F4220" s="11"/>
    </row>
    <row r="4221" ht="15.75" customHeight="1">
      <c r="A4221" s="13">
        <v>3123529.0</v>
      </c>
      <c r="B4221" s="13" t="s">
        <v>6664</v>
      </c>
      <c r="C4221" s="12">
        <v>1284.05</v>
      </c>
      <c r="D4221" s="11"/>
      <c r="E4221" s="11"/>
      <c r="F4221" s="11"/>
    </row>
    <row r="4222" ht="15.75" customHeight="1">
      <c r="A4222" s="13">
        <v>3123523.0</v>
      </c>
      <c r="B4222" s="13" t="s">
        <v>6665</v>
      </c>
      <c r="C4222" s="12">
        <v>1284.05</v>
      </c>
      <c r="D4222" s="11"/>
      <c r="E4222" s="11"/>
      <c r="F4222" s="11"/>
    </row>
    <row r="4223" ht="15.75" customHeight="1">
      <c r="A4223" s="13">
        <v>3123562.0</v>
      </c>
      <c r="B4223" s="13" t="s">
        <v>6666</v>
      </c>
      <c r="C4223" s="12">
        <v>1284.05</v>
      </c>
      <c r="D4223" s="11"/>
      <c r="E4223" s="11"/>
      <c r="F4223" s="11"/>
    </row>
    <row r="4224" ht="15.75" customHeight="1">
      <c r="A4224" s="13">
        <v>3123567.0</v>
      </c>
      <c r="B4224" s="13" t="s">
        <v>6667</v>
      </c>
      <c r="C4224" s="12">
        <v>1284.05</v>
      </c>
      <c r="D4224" s="11"/>
      <c r="E4224" s="11"/>
      <c r="F4224" s="11"/>
    </row>
    <row r="4225" ht="15.75" customHeight="1">
      <c r="A4225" s="13">
        <v>3123563.0</v>
      </c>
      <c r="B4225" s="13" t="s">
        <v>6668</v>
      </c>
      <c r="C4225" s="12">
        <v>1284.05</v>
      </c>
      <c r="D4225" s="11"/>
      <c r="E4225" s="11"/>
      <c r="F4225" s="11"/>
    </row>
    <row r="4226" ht="15.75" customHeight="1">
      <c r="A4226" s="13">
        <v>3123536.0</v>
      </c>
      <c r="B4226" s="13" t="s">
        <v>6669</v>
      </c>
      <c r="C4226" s="12">
        <v>1284.05</v>
      </c>
      <c r="D4226" s="11"/>
      <c r="E4226" s="11"/>
      <c r="F4226" s="11"/>
    </row>
    <row r="4227" ht="15.75" customHeight="1">
      <c r="A4227" s="13">
        <v>3123527.0</v>
      </c>
      <c r="B4227" s="13" t="s">
        <v>6670</v>
      </c>
      <c r="C4227" s="12">
        <v>1284.05</v>
      </c>
      <c r="D4227" s="11"/>
      <c r="E4227" s="11"/>
      <c r="F4227" s="11"/>
    </row>
    <row r="4228" ht="15.75" customHeight="1">
      <c r="A4228" s="13">
        <v>3123575.0</v>
      </c>
      <c r="B4228" s="13" t="s">
        <v>6671</v>
      </c>
      <c r="C4228" s="12">
        <v>1284.05</v>
      </c>
      <c r="D4228" s="11"/>
      <c r="E4228" s="11"/>
      <c r="F4228" s="11"/>
    </row>
    <row r="4229" ht="15.75" customHeight="1">
      <c r="A4229" s="13">
        <v>3123576.0</v>
      </c>
      <c r="B4229" s="13" t="s">
        <v>6672</v>
      </c>
      <c r="C4229" s="12">
        <v>1284.05</v>
      </c>
      <c r="D4229" s="11"/>
      <c r="E4229" s="11"/>
      <c r="F4229" s="11"/>
    </row>
    <row r="4230" ht="15.75" customHeight="1">
      <c r="A4230" s="13">
        <v>3123583.0</v>
      </c>
      <c r="B4230" s="13" t="s">
        <v>6673</v>
      </c>
      <c r="C4230" s="12">
        <v>1284.05</v>
      </c>
      <c r="D4230" s="11"/>
      <c r="E4230" s="11"/>
      <c r="F4230" s="11"/>
    </row>
    <row r="4231" ht="15.75" customHeight="1">
      <c r="A4231" s="13">
        <v>3123533.0</v>
      </c>
      <c r="B4231" s="13" t="s">
        <v>6674</v>
      </c>
      <c r="C4231" s="12">
        <v>1284.05</v>
      </c>
      <c r="D4231" s="11"/>
      <c r="E4231" s="11"/>
      <c r="F4231" s="11"/>
    </row>
    <row r="4232" ht="15.75" customHeight="1">
      <c r="A4232" s="13">
        <v>3126026.0</v>
      </c>
      <c r="B4232" s="13" t="s">
        <v>6675</v>
      </c>
      <c r="C4232" s="12">
        <v>1501.35</v>
      </c>
      <c r="D4232" s="11"/>
      <c r="E4232" s="11"/>
      <c r="F4232" s="11"/>
    </row>
    <row r="4233" ht="15.75" customHeight="1">
      <c r="A4233" s="13">
        <v>3124076.0</v>
      </c>
      <c r="B4233" s="13" t="s">
        <v>6676</v>
      </c>
      <c r="C4233" s="12">
        <v>2192.77</v>
      </c>
      <c r="D4233" s="11"/>
      <c r="E4233" s="11"/>
      <c r="F4233" s="11"/>
    </row>
    <row r="4234" ht="15.75" customHeight="1">
      <c r="A4234" s="13">
        <v>3124083.0</v>
      </c>
      <c r="B4234" s="13" t="s">
        <v>6677</v>
      </c>
      <c r="C4234" s="12">
        <v>2192.77</v>
      </c>
      <c r="D4234" s="11"/>
      <c r="E4234" s="11"/>
      <c r="F4234" s="11"/>
    </row>
    <row r="4235" ht="15.75" customHeight="1">
      <c r="A4235" s="13">
        <v>3123076.0</v>
      </c>
      <c r="B4235" s="13" t="s">
        <v>6678</v>
      </c>
      <c r="C4235" s="12">
        <v>2192.77</v>
      </c>
      <c r="D4235" s="11"/>
      <c r="E4235" s="11"/>
      <c r="F4235" s="11"/>
    </row>
    <row r="4236" ht="15.75" customHeight="1">
      <c r="A4236" s="13">
        <v>3123083.0</v>
      </c>
      <c r="B4236" s="13" t="s">
        <v>6679</v>
      </c>
      <c r="C4236" s="12">
        <v>1534.94</v>
      </c>
      <c r="D4236" s="11"/>
      <c r="E4236" s="11"/>
      <c r="F4236" s="11"/>
    </row>
    <row r="4237" ht="15.75" customHeight="1">
      <c r="A4237" s="13">
        <v>3120103.0</v>
      </c>
      <c r="B4237" s="13" t="s">
        <v>6680</v>
      </c>
      <c r="C4237" s="12">
        <v>6324.45</v>
      </c>
      <c r="D4237" s="11"/>
      <c r="E4237" s="11"/>
      <c r="F4237" s="11"/>
    </row>
    <row r="4238" ht="15.75" customHeight="1">
      <c r="A4238" s="13">
        <v>3612401.0</v>
      </c>
      <c r="B4238" s="13" t="s">
        <v>6681</v>
      </c>
      <c r="C4238" s="12">
        <v>275.97</v>
      </c>
      <c r="D4238" s="11"/>
      <c r="E4238" s="11"/>
      <c r="F4238" s="11"/>
    </row>
    <row r="4239" ht="15.75" customHeight="1">
      <c r="A4239" s="13">
        <v>3612495.0</v>
      </c>
      <c r="B4239" s="13" t="s">
        <v>6682</v>
      </c>
      <c r="C4239" s="12">
        <v>275.97</v>
      </c>
      <c r="D4239" s="11"/>
      <c r="E4239" s="11"/>
      <c r="F4239" s="11"/>
    </row>
    <row r="4240" ht="15.75" customHeight="1">
      <c r="A4240" s="13">
        <v>3612484.0</v>
      </c>
      <c r="B4240" s="13" t="s">
        <v>6683</v>
      </c>
      <c r="C4240" s="12">
        <v>275.97</v>
      </c>
      <c r="D4240" s="11"/>
      <c r="E4240" s="11"/>
      <c r="F4240" s="11"/>
    </row>
    <row r="4241" ht="15.75" customHeight="1">
      <c r="A4241" s="13">
        <v>3612487.0</v>
      </c>
      <c r="B4241" s="13" t="s">
        <v>6684</v>
      </c>
      <c r="C4241" s="12">
        <v>275.97</v>
      </c>
      <c r="D4241" s="11"/>
      <c r="E4241" s="11"/>
      <c r="F4241" s="11"/>
    </row>
    <row r="4242" ht="15.75" customHeight="1">
      <c r="A4242" s="13">
        <v>3612496.0</v>
      </c>
      <c r="B4242" s="13" t="s">
        <v>6685</v>
      </c>
      <c r="C4242" s="12">
        <v>275.97</v>
      </c>
      <c r="D4242" s="11"/>
      <c r="E4242" s="11"/>
      <c r="F4242" s="11"/>
    </row>
    <row r="4243" ht="15.75" customHeight="1">
      <c r="A4243" s="13">
        <v>3612483.0</v>
      </c>
      <c r="B4243" s="13" t="s">
        <v>6686</v>
      </c>
      <c r="C4243" s="12">
        <v>275.97</v>
      </c>
      <c r="D4243" s="11"/>
      <c r="E4243" s="11"/>
      <c r="F4243" s="11"/>
    </row>
    <row r="4244" ht="15.75" customHeight="1">
      <c r="A4244" s="13">
        <v>3730224.0</v>
      </c>
      <c r="B4244" s="13" t="s">
        <v>6687</v>
      </c>
      <c r="C4244" s="12">
        <v>15738.91</v>
      </c>
      <c r="D4244" s="11"/>
      <c r="E4244" s="11"/>
      <c r="F4244" s="11"/>
    </row>
    <row r="4245" ht="15.75" customHeight="1">
      <c r="A4245" s="13">
        <v>3129044.0</v>
      </c>
      <c r="B4245" s="13" t="s">
        <v>6688</v>
      </c>
      <c r="C4245" s="12">
        <v>2185.66</v>
      </c>
      <c r="D4245" s="11"/>
      <c r="E4245" s="11"/>
      <c r="F4245" s="11"/>
    </row>
    <row r="4246" ht="15.75" customHeight="1">
      <c r="A4246" s="13">
        <v>3730412.0</v>
      </c>
      <c r="B4246" s="13" t="s">
        <v>6689</v>
      </c>
      <c r="C4246" s="12">
        <v>912.41</v>
      </c>
      <c r="D4246" s="11"/>
      <c r="E4246" s="11"/>
      <c r="F4246" s="11"/>
    </row>
    <row r="4247" ht="15.75" customHeight="1">
      <c r="A4247" s="13">
        <v>3731629.0</v>
      </c>
      <c r="B4247" s="13" t="s">
        <v>6690</v>
      </c>
      <c r="C4247" s="12">
        <v>57.66</v>
      </c>
      <c r="D4247" s="11"/>
      <c r="E4247" s="11"/>
      <c r="F4247" s="11"/>
    </row>
    <row r="4248" ht="15.75" customHeight="1">
      <c r="A4248" s="13">
        <v>3739800.0</v>
      </c>
      <c r="B4248" s="13" t="s">
        <v>6691</v>
      </c>
      <c r="C4248" s="12">
        <v>1451.43</v>
      </c>
      <c r="D4248" s="11"/>
      <c r="E4248" s="11"/>
      <c r="F4248" s="11"/>
    </row>
    <row r="4249" ht="15.75" customHeight="1">
      <c r="A4249" s="13">
        <v>3737029.0</v>
      </c>
      <c r="B4249" s="13" t="s">
        <v>6692</v>
      </c>
      <c r="C4249" s="12">
        <v>255.55</v>
      </c>
      <c r="D4249" s="11"/>
      <c r="E4249" s="11"/>
      <c r="F4249" s="11"/>
    </row>
    <row r="4250" ht="15.75" customHeight="1">
      <c r="A4250" s="13">
        <v>3769029.0</v>
      </c>
      <c r="B4250" s="13" t="s">
        <v>6693</v>
      </c>
      <c r="C4250" s="12">
        <v>859.76</v>
      </c>
      <c r="D4250" s="11"/>
      <c r="E4250" s="11"/>
      <c r="F4250" s="11"/>
    </row>
    <row r="4251" ht="15.75" customHeight="1">
      <c r="A4251" s="13">
        <v>3734030.0</v>
      </c>
      <c r="B4251" s="13" t="s">
        <v>6694</v>
      </c>
      <c r="C4251" s="12">
        <v>1554.77</v>
      </c>
      <c r="D4251" s="11"/>
      <c r="E4251" s="11"/>
      <c r="F4251" s="11"/>
    </row>
    <row r="4252" ht="15.75" customHeight="1">
      <c r="A4252" s="13">
        <v>3734029.0</v>
      </c>
      <c r="B4252" s="13" t="s">
        <v>6695</v>
      </c>
      <c r="C4252" s="12">
        <v>610.87</v>
      </c>
      <c r="D4252" s="11"/>
      <c r="E4252" s="11"/>
      <c r="F4252" s="11"/>
    </row>
    <row r="4253" ht="15.75" customHeight="1">
      <c r="A4253" s="13">
        <v>3732263.0</v>
      </c>
      <c r="B4253" s="13" t="s">
        <v>6696</v>
      </c>
      <c r="C4253" s="12">
        <v>7.47</v>
      </c>
      <c r="D4253" s="11"/>
      <c r="E4253" s="11"/>
      <c r="F4253" s="11"/>
    </row>
    <row r="4254" ht="15.75" customHeight="1">
      <c r="A4254" s="13">
        <v>3731829.0</v>
      </c>
      <c r="B4254" s="13" t="s">
        <v>6697</v>
      </c>
      <c r="C4254" s="12">
        <v>590.15</v>
      </c>
      <c r="D4254" s="11"/>
      <c r="E4254" s="11"/>
      <c r="F4254" s="11"/>
    </row>
    <row r="4255" ht="15.75" customHeight="1">
      <c r="A4255" s="13">
        <v>3731828.0</v>
      </c>
      <c r="B4255" s="13" t="s">
        <v>6698</v>
      </c>
      <c r="C4255" s="12">
        <v>590.15</v>
      </c>
      <c r="D4255" s="11"/>
      <c r="E4255" s="11"/>
      <c r="F4255" s="11"/>
    </row>
    <row r="4256" ht="15.75" customHeight="1">
      <c r="A4256" s="13">
        <v>3731831.0</v>
      </c>
      <c r="B4256" s="13" t="s">
        <v>6699</v>
      </c>
      <c r="C4256" s="12">
        <v>590.15</v>
      </c>
      <c r="D4256" s="11"/>
      <c r="E4256" s="11"/>
      <c r="F4256" s="11"/>
    </row>
    <row r="4257" ht="15.75" customHeight="1">
      <c r="A4257" s="13">
        <v>3731863.0</v>
      </c>
      <c r="B4257" s="13" t="s">
        <v>6700</v>
      </c>
      <c r="C4257" s="12">
        <v>590.15</v>
      </c>
      <c r="D4257" s="11"/>
      <c r="E4257" s="11"/>
      <c r="F4257" s="11"/>
    </row>
    <row r="4258" ht="15.75" customHeight="1">
      <c r="A4258" s="13">
        <v>3731830.0</v>
      </c>
      <c r="B4258" s="13" t="s">
        <v>6701</v>
      </c>
      <c r="C4258" s="12">
        <v>444.04</v>
      </c>
      <c r="D4258" s="11"/>
      <c r="E4258" s="11"/>
      <c r="F4258" s="11"/>
    </row>
    <row r="4259" ht="15.75" customHeight="1">
      <c r="A4259" s="13">
        <v>3731029.0</v>
      </c>
      <c r="B4259" s="13" t="s">
        <v>6702</v>
      </c>
      <c r="C4259" s="12">
        <v>30.86</v>
      </c>
      <c r="D4259" s="11"/>
      <c r="E4259" s="11"/>
      <c r="F4259" s="11"/>
    </row>
    <row r="4260" ht="15.75" customHeight="1">
      <c r="A4260" s="13">
        <v>3731063.0</v>
      </c>
      <c r="B4260" s="13" t="s">
        <v>6703</v>
      </c>
      <c r="C4260" s="12">
        <v>61.73</v>
      </c>
      <c r="D4260" s="11"/>
      <c r="E4260" s="11"/>
      <c r="F4260" s="11"/>
    </row>
    <row r="4261" ht="15.75" customHeight="1">
      <c r="A4261" s="9" t="s">
        <v>6704</v>
      </c>
      <c r="C4261" s="12"/>
      <c r="D4261" s="11"/>
      <c r="E4261" s="11"/>
      <c r="F4261" s="11"/>
    </row>
    <row r="4262" ht="15.75" customHeight="1">
      <c r="A4262" s="13">
        <v>3131700.0</v>
      </c>
      <c r="B4262" s="13" t="s">
        <v>6705</v>
      </c>
      <c r="C4262" s="12">
        <v>1335.04</v>
      </c>
      <c r="D4262" s="11"/>
      <c r="E4262" s="11"/>
      <c r="F4262" s="11"/>
    </row>
    <row r="4263" ht="15.75" customHeight="1">
      <c r="A4263" s="13">
        <v>3310806.0</v>
      </c>
      <c r="B4263" s="13" t="s">
        <v>6706</v>
      </c>
      <c r="C4263" s="12">
        <v>1309.01</v>
      </c>
      <c r="D4263" s="11"/>
      <c r="E4263" s="11"/>
      <c r="F4263" s="11"/>
    </row>
    <row r="4264" ht="15.75" customHeight="1">
      <c r="A4264" s="13">
        <v>3310812.0</v>
      </c>
      <c r="B4264" s="13" t="s">
        <v>6707</v>
      </c>
      <c r="C4264" s="12">
        <v>1521.26</v>
      </c>
      <c r="D4264" s="11"/>
      <c r="E4264" s="11"/>
      <c r="F4264" s="11"/>
    </row>
    <row r="4265" ht="15.75" customHeight="1">
      <c r="A4265" s="13">
        <v>3314300.0</v>
      </c>
      <c r="B4265" s="13" t="s">
        <v>6708</v>
      </c>
      <c r="C4265" s="12">
        <v>337.0</v>
      </c>
      <c r="D4265" s="11"/>
      <c r="E4265" s="11"/>
      <c r="F4265" s="11"/>
    </row>
    <row r="4266" ht="15.75" customHeight="1">
      <c r="A4266" s="13">
        <v>3311100.0</v>
      </c>
      <c r="B4266" s="13" t="s">
        <v>6709</v>
      </c>
      <c r="C4266" s="12">
        <v>571.02</v>
      </c>
      <c r="D4266" s="11"/>
      <c r="E4266" s="11"/>
      <c r="F4266" s="11"/>
    </row>
    <row r="4267" ht="15.75" customHeight="1">
      <c r="A4267" s="13">
        <v>3312010.0</v>
      </c>
      <c r="B4267" s="13" t="s">
        <v>6710</v>
      </c>
      <c r="C4267" s="12">
        <v>415.99</v>
      </c>
      <c r="D4267" s="11"/>
      <c r="E4267" s="11"/>
      <c r="F4267" s="11"/>
    </row>
    <row r="4268" ht="15.75" customHeight="1">
      <c r="A4268" s="13">
        <v>3311400.0</v>
      </c>
      <c r="B4268" s="13" t="s">
        <v>6711</v>
      </c>
      <c r="C4268" s="12">
        <v>926.25</v>
      </c>
      <c r="D4268" s="11"/>
      <c r="E4268" s="11"/>
      <c r="F4268" s="11"/>
    </row>
    <row r="4269" ht="15.75" customHeight="1">
      <c r="A4269" s="13">
        <v>3314800.0</v>
      </c>
      <c r="B4269" s="13" t="s">
        <v>6712</v>
      </c>
      <c r="C4269" s="12">
        <v>486.93</v>
      </c>
      <c r="D4269" s="11"/>
      <c r="E4269" s="11"/>
      <c r="F4269" s="11"/>
    </row>
    <row r="4270" ht="15.75" customHeight="1">
      <c r="A4270" s="13">
        <v>3311500.0</v>
      </c>
      <c r="B4270" s="13" t="s">
        <v>6713</v>
      </c>
      <c r="C4270" s="12">
        <v>691.84</v>
      </c>
      <c r="D4270" s="11"/>
      <c r="E4270" s="11"/>
      <c r="F4270" s="11"/>
    </row>
    <row r="4271" ht="15.75" customHeight="1">
      <c r="A4271" s="13">
        <v>3311200.0</v>
      </c>
      <c r="B4271" s="13" t="s">
        <v>6714</v>
      </c>
      <c r="C4271" s="12">
        <v>505.44</v>
      </c>
      <c r="D4271" s="11"/>
      <c r="E4271" s="11"/>
      <c r="F4271" s="11"/>
    </row>
    <row r="4272" ht="15.75" customHeight="1">
      <c r="A4272" s="9" t="s">
        <v>6715</v>
      </c>
      <c r="C4272" s="12"/>
      <c r="D4272" s="11"/>
      <c r="E4272" s="11"/>
      <c r="F4272" s="11"/>
    </row>
    <row r="4273" ht="15.75" customHeight="1">
      <c r="A4273" s="13">
        <v>3155310.0</v>
      </c>
      <c r="B4273" s="13" t="s">
        <v>6716</v>
      </c>
      <c r="C4273" s="12">
        <v>557.64</v>
      </c>
      <c r="D4273" s="11"/>
      <c r="E4273" s="11"/>
      <c r="F4273" s="11"/>
    </row>
    <row r="4274" ht="15.75" customHeight="1">
      <c r="A4274" s="13">
        <v>3155500.0</v>
      </c>
      <c r="B4274" s="13" t="s">
        <v>6717</v>
      </c>
      <c r="C4274" s="12">
        <v>1273.12</v>
      </c>
      <c r="D4274" s="11"/>
      <c r="E4274" s="11"/>
      <c r="F4274" s="11"/>
    </row>
    <row r="4275" ht="15.75" customHeight="1">
      <c r="A4275" s="13">
        <v>3155200.0</v>
      </c>
      <c r="B4275" s="13" t="s">
        <v>6718</v>
      </c>
      <c r="C4275" s="12">
        <v>704.83</v>
      </c>
      <c r="D4275" s="11"/>
      <c r="E4275" s="11"/>
      <c r="F4275" s="11"/>
    </row>
    <row r="4276" ht="15.75" customHeight="1">
      <c r="A4276" s="13">
        <v>3050313.0</v>
      </c>
      <c r="B4276" s="13" t="s">
        <v>6719</v>
      </c>
      <c r="C4276" s="12">
        <v>8933.37</v>
      </c>
      <c r="D4276" s="11"/>
      <c r="E4276" s="11"/>
      <c r="F4276" s="11"/>
    </row>
    <row r="4277" ht="15.75" customHeight="1">
      <c r="A4277" s="13">
        <v>3053022.0</v>
      </c>
      <c r="B4277" s="13" t="s">
        <v>6720</v>
      </c>
      <c r="C4277" s="12">
        <v>2675.73</v>
      </c>
      <c r="D4277" s="11"/>
      <c r="E4277" s="11"/>
      <c r="F4277" s="11"/>
    </row>
    <row r="4278" ht="15.75" customHeight="1">
      <c r="A4278" s="13">
        <v>3053014.0</v>
      </c>
      <c r="B4278" s="13" t="s">
        <v>6721</v>
      </c>
      <c r="C4278" s="12">
        <v>3730.95</v>
      </c>
      <c r="D4278" s="11"/>
      <c r="E4278" s="11"/>
      <c r="F4278" s="11"/>
    </row>
    <row r="4279" ht="15.75" customHeight="1">
      <c r="A4279" s="13">
        <v>3053015.0</v>
      </c>
      <c r="B4279" s="13" t="s">
        <v>6722</v>
      </c>
      <c r="C4279" s="12">
        <v>2848.74</v>
      </c>
      <c r="D4279" s="11"/>
      <c r="E4279" s="11"/>
      <c r="F4279" s="11"/>
    </row>
    <row r="4280" ht="15.75" customHeight="1">
      <c r="A4280" s="13">
        <v>3053013.0</v>
      </c>
      <c r="B4280" s="13" t="s">
        <v>6723</v>
      </c>
      <c r="C4280" s="12">
        <v>3165.65</v>
      </c>
      <c r="D4280" s="11"/>
      <c r="E4280" s="11"/>
      <c r="F4280" s="11"/>
    </row>
    <row r="4281" ht="15.75" customHeight="1">
      <c r="A4281" s="13">
        <v>3053006.0</v>
      </c>
      <c r="B4281" s="13" t="s">
        <v>6724</v>
      </c>
      <c r="C4281" s="12">
        <v>3330.1</v>
      </c>
      <c r="D4281" s="11"/>
      <c r="E4281" s="11"/>
      <c r="F4281" s="11"/>
    </row>
    <row r="4282" ht="15.75" customHeight="1">
      <c r="A4282" s="13">
        <v>3053003.0</v>
      </c>
      <c r="B4282" s="13" t="s">
        <v>6725</v>
      </c>
      <c r="C4282" s="12">
        <v>352.88</v>
      </c>
      <c r="D4282" s="11"/>
      <c r="E4282" s="11"/>
      <c r="F4282" s="11"/>
    </row>
    <row r="4283" ht="15.75" customHeight="1">
      <c r="A4283" s="13">
        <v>3050219.0</v>
      </c>
      <c r="B4283" s="13" t="s">
        <v>6726</v>
      </c>
      <c r="C4283" s="12">
        <v>259.71</v>
      </c>
      <c r="D4283" s="11"/>
      <c r="E4283" s="11"/>
      <c r="F4283" s="11"/>
    </row>
    <row r="4284" ht="15.75" customHeight="1">
      <c r="A4284" s="13">
        <v>3152500.0</v>
      </c>
      <c r="B4284" s="13" t="s">
        <v>6727</v>
      </c>
      <c r="C4284" s="12">
        <v>165.23</v>
      </c>
      <c r="D4284" s="11"/>
      <c r="E4284" s="11"/>
      <c r="F4284" s="11"/>
    </row>
    <row r="4285" ht="15.75" customHeight="1">
      <c r="A4285" s="13">
        <v>3152600.0</v>
      </c>
      <c r="B4285" s="13" t="s">
        <v>6728</v>
      </c>
      <c r="C4285" s="12">
        <v>134.25</v>
      </c>
      <c r="D4285" s="11"/>
      <c r="E4285" s="11"/>
      <c r="F4285" s="11"/>
    </row>
    <row r="4286" ht="15.75" customHeight="1">
      <c r="A4286" s="13">
        <v>3151600.0</v>
      </c>
      <c r="B4286" s="13" t="s">
        <v>6729</v>
      </c>
      <c r="C4286" s="12">
        <v>1824.2</v>
      </c>
      <c r="D4286" s="11"/>
      <c r="E4286" s="11"/>
      <c r="F4286" s="11"/>
    </row>
    <row r="4287" ht="15.75" customHeight="1">
      <c r="A4287" s="13">
        <v>3151203.0</v>
      </c>
      <c r="B4287" s="13" t="s">
        <v>6730</v>
      </c>
      <c r="C4287" s="12">
        <v>643.34</v>
      </c>
      <c r="D4287" s="11"/>
      <c r="E4287" s="11"/>
      <c r="F4287" s="11"/>
    </row>
    <row r="4288" ht="15.75" customHeight="1">
      <c r="A4288" s="13">
        <v>3151204.0</v>
      </c>
      <c r="B4288" s="13" t="s">
        <v>6731</v>
      </c>
      <c r="C4288" s="12">
        <v>736.25</v>
      </c>
      <c r="D4288" s="11"/>
      <c r="E4288" s="11"/>
      <c r="F4288" s="11"/>
    </row>
    <row r="4289" ht="15.75" customHeight="1">
      <c r="A4289" s="13">
        <v>3151206.0</v>
      </c>
      <c r="B4289" s="13" t="s">
        <v>6732</v>
      </c>
      <c r="C4289" s="12">
        <v>1039.67</v>
      </c>
      <c r="D4289" s="11"/>
      <c r="E4289" s="11"/>
      <c r="F4289" s="11"/>
    </row>
    <row r="4290" ht="15.75" customHeight="1">
      <c r="A4290" s="13">
        <v>3151424.0</v>
      </c>
      <c r="B4290" s="13" t="s">
        <v>6733</v>
      </c>
      <c r="C4290" s="12">
        <v>1542.12</v>
      </c>
      <c r="D4290" s="11"/>
      <c r="E4290" s="11"/>
      <c r="F4290" s="11"/>
    </row>
    <row r="4291" ht="15.75" customHeight="1">
      <c r="A4291" s="13">
        <v>3151010.0</v>
      </c>
      <c r="B4291" s="13" t="s">
        <v>6734</v>
      </c>
      <c r="C4291" s="12">
        <v>1131.55</v>
      </c>
      <c r="D4291" s="11"/>
      <c r="E4291" s="11"/>
      <c r="F4291" s="11"/>
    </row>
    <row r="4292" ht="15.75" customHeight="1">
      <c r="A4292" s="13">
        <v>3151002.0</v>
      </c>
      <c r="B4292" s="13" t="s">
        <v>6735</v>
      </c>
      <c r="C4292" s="12">
        <v>356.3</v>
      </c>
      <c r="D4292" s="11"/>
      <c r="E4292" s="11"/>
      <c r="F4292" s="11"/>
    </row>
    <row r="4293" ht="15.75" customHeight="1">
      <c r="A4293" s="13">
        <v>3151003.0</v>
      </c>
      <c r="B4293" s="13" t="s">
        <v>6736</v>
      </c>
      <c r="C4293" s="12">
        <v>358.6</v>
      </c>
      <c r="D4293" s="11"/>
      <c r="E4293" s="11"/>
      <c r="F4293" s="11"/>
    </row>
    <row r="4294" ht="15.75" customHeight="1">
      <c r="A4294" s="13">
        <v>3151004.0</v>
      </c>
      <c r="B4294" s="13" t="s">
        <v>6737</v>
      </c>
      <c r="C4294" s="12">
        <v>399.56</v>
      </c>
      <c r="D4294" s="11"/>
      <c r="E4294" s="11"/>
      <c r="F4294" s="11"/>
    </row>
    <row r="4295" ht="15.75" customHeight="1">
      <c r="A4295" s="13">
        <v>3151005.0</v>
      </c>
      <c r="B4295" s="13" t="s">
        <v>6738</v>
      </c>
      <c r="C4295" s="12">
        <v>602.85</v>
      </c>
      <c r="D4295" s="11"/>
      <c r="E4295" s="11"/>
      <c r="F4295" s="11"/>
    </row>
    <row r="4296" ht="15.75" customHeight="1">
      <c r="A4296" s="13">
        <v>3151006.0</v>
      </c>
      <c r="B4296" s="13" t="s">
        <v>6739</v>
      </c>
      <c r="C4296" s="12">
        <v>601.44</v>
      </c>
      <c r="D4296" s="11"/>
      <c r="E4296" s="11"/>
      <c r="F4296" s="11"/>
    </row>
    <row r="4297" ht="15.75" customHeight="1">
      <c r="A4297" s="13">
        <v>3151008.0</v>
      </c>
      <c r="B4297" s="13" t="s">
        <v>6740</v>
      </c>
      <c r="C4297" s="12">
        <v>1943.97</v>
      </c>
      <c r="D4297" s="11"/>
      <c r="E4297" s="11"/>
      <c r="F4297" s="11"/>
    </row>
    <row r="4298" ht="15.75" customHeight="1">
      <c r="A4298" s="13">
        <v>3151502.0</v>
      </c>
      <c r="B4298" s="13" t="s">
        <v>6741</v>
      </c>
      <c r="C4298" s="12">
        <v>2502.13</v>
      </c>
      <c r="D4298" s="11"/>
      <c r="E4298" s="11"/>
      <c r="F4298" s="11"/>
    </row>
    <row r="4299" ht="15.75" customHeight="1">
      <c r="A4299" s="13">
        <v>3151503.0</v>
      </c>
      <c r="B4299" s="13" t="s">
        <v>6742</v>
      </c>
      <c r="C4299" s="12">
        <v>79.05</v>
      </c>
      <c r="D4299" s="11"/>
      <c r="E4299" s="11"/>
      <c r="F4299" s="11"/>
    </row>
    <row r="4300" ht="15.75" customHeight="1">
      <c r="A4300" s="13">
        <v>3151910.0</v>
      </c>
      <c r="B4300" s="13" t="s">
        <v>6743</v>
      </c>
      <c r="C4300" s="12">
        <v>2210.86</v>
      </c>
      <c r="D4300" s="11"/>
      <c r="E4300" s="11"/>
      <c r="F4300" s="11"/>
    </row>
    <row r="4301" ht="15.75" customHeight="1">
      <c r="A4301" s="13">
        <v>3151912.0</v>
      </c>
      <c r="B4301" s="13" t="s">
        <v>6744</v>
      </c>
      <c r="C4301" s="12">
        <v>4031.61</v>
      </c>
      <c r="D4301" s="11"/>
      <c r="E4301" s="11"/>
      <c r="F4301" s="11"/>
    </row>
    <row r="4302" ht="15.75" customHeight="1">
      <c r="A4302" s="13">
        <v>3151914.0</v>
      </c>
      <c r="B4302" s="13" t="s">
        <v>6745</v>
      </c>
      <c r="C4302" s="12">
        <v>5295.51</v>
      </c>
      <c r="D4302" s="11"/>
      <c r="E4302" s="11"/>
      <c r="F4302" s="11"/>
    </row>
    <row r="4303" ht="15.75" customHeight="1">
      <c r="A4303" s="13">
        <v>3151903.0</v>
      </c>
      <c r="B4303" s="13" t="s">
        <v>6746</v>
      </c>
      <c r="C4303" s="12">
        <v>1253.32</v>
      </c>
      <c r="D4303" s="11"/>
      <c r="E4303" s="11"/>
      <c r="F4303" s="11"/>
    </row>
    <row r="4304" ht="15.75" customHeight="1">
      <c r="A4304" s="13">
        <v>3151904.0</v>
      </c>
      <c r="B4304" s="13" t="s">
        <v>6747</v>
      </c>
      <c r="C4304" s="12">
        <v>1331.25</v>
      </c>
      <c r="D4304" s="11"/>
      <c r="E4304" s="11"/>
      <c r="F4304" s="11"/>
    </row>
    <row r="4305" ht="15.75" customHeight="1">
      <c r="A4305" s="13">
        <v>3151905.0</v>
      </c>
      <c r="B4305" s="13" t="s">
        <v>6748</v>
      </c>
      <c r="C4305" s="12">
        <v>1415.67</v>
      </c>
      <c r="D4305" s="11"/>
      <c r="E4305" s="11"/>
      <c r="F4305" s="11"/>
    </row>
    <row r="4306" ht="15.75" customHeight="1">
      <c r="A4306" s="13">
        <v>3151906.0</v>
      </c>
      <c r="B4306" s="13" t="s">
        <v>6749</v>
      </c>
      <c r="C4306" s="12">
        <v>1515.64</v>
      </c>
      <c r="D4306" s="11"/>
      <c r="E4306" s="11"/>
      <c r="F4306" s="11"/>
    </row>
    <row r="4307" ht="15.75" customHeight="1">
      <c r="A4307" s="13">
        <v>3151907.0</v>
      </c>
      <c r="B4307" s="13" t="s">
        <v>6750</v>
      </c>
      <c r="C4307" s="12">
        <v>1622.45</v>
      </c>
      <c r="D4307" s="11"/>
      <c r="E4307" s="11"/>
      <c r="F4307" s="11"/>
    </row>
    <row r="4308" ht="15.75" customHeight="1">
      <c r="A4308" s="13">
        <v>3151908.0</v>
      </c>
      <c r="B4308" s="13" t="s">
        <v>6751</v>
      </c>
      <c r="C4308" s="12">
        <v>1890.62</v>
      </c>
      <c r="D4308" s="11"/>
      <c r="E4308" s="11"/>
      <c r="F4308" s="11"/>
    </row>
    <row r="4309" ht="15.75" customHeight="1">
      <c r="A4309" s="13">
        <v>3152400.0</v>
      </c>
      <c r="B4309" s="13" t="s">
        <v>6752</v>
      </c>
      <c r="C4309" s="12">
        <v>46.59</v>
      </c>
      <c r="D4309" s="11"/>
      <c r="E4309" s="11"/>
      <c r="F4309" s="11"/>
    </row>
    <row r="4310" ht="15.75" customHeight="1">
      <c r="A4310" s="13">
        <v>3152300.0</v>
      </c>
      <c r="B4310" s="13" t="s">
        <v>6753</v>
      </c>
      <c r="C4310" s="12">
        <v>27.86</v>
      </c>
      <c r="D4310" s="11"/>
      <c r="E4310" s="11"/>
      <c r="F4310" s="11"/>
    </row>
    <row r="4311" ht="15.75" customHeight="1">
      <c r="A4311" s="13">
        <v>3251400.0</v>
      </c>
      <c r="B4311" s="13" t="s">
        <v>6754</v>
      </c>
      <c r="C4311" s="12">
        <v>163.72</v>
      </c>
      <c r="D4311" s="11"/>
      <c r="E4311" s="11"/>
      <c r="F4311" s="11"/>
    </row>
    <row r="4312" ht="15.75" customHeight="1">
      <c r="A4312" s="13">
        <v>3251300.0</v>
      </c>
      <c r="B4312" s="13" t="s">
        <v>6755</v>
      </c>
      <c r="C4312" s="12">
        <v>1444.12</v>
      </c>
      <c r="D4312" s="11"/>
      <c r="E4312" s="11"/>
      <c r="F4312" s="11"/>
    </row>
    <row r="4313" ht="15.75" customHeight="1">
      <c r="A4313" s="13">
        <v>3251800.0</v>
      </c>
      <c r="B4313" s="13" t="s">
        <v>6756</v>
      </c>
      <c r="C4313" s="12">
        <v>1095.7</v>
      </c>
      <c r="D4313" s="11"/>
      <c r="E4313" s="11"/>
      <c r="F4313" s="11"/>
    </row>
    <row r="4314" ht="15.75" customHeight="1">
      <c r="A4314" s="13">
        <v>3251000.0</v>
      </c>
      <c r="B4314" s="13" t="s">
        <v>6757</v>
      </c>
      <c r="C4314" s="12">
        <v>219.38</v>
      </c>
      <c r="D4314" s="11"/>
      <c r="E4314" s="11"/>
      <c r="F4314" s="11"/>
    </row>
    <row r="4315" ht="15.75" customHeight="1">
      <c r="A4315" s="13">
        <v>3251100.0</v>
      </c>
      <c r="B4315" s="13" t="s">
        <v>6758</v>
      </c>
      <c r="C4315" s="12">
        <v>296.46</v>
      </c>
      <c r="D4315" s="11"/>
      <c r="E4315" s="11"/>
      <c r="F4315" s="11"/>
    </row>
    <row r="4316" ht="15.75" customHeight="1">
      <c r="A4316" s="13">
        <v>3251200.0</v>
      </c>
      <c r="B4316" s="13" t="s">
        <v>6759</v>
      </c>
      <c r="C4316" s="12">
        <v>515.83</v>
      </c>
      <c r="D4316" s="11"/>
      <c r="E4316" s="11"/>
      <c r="F4316" s="11"/>
    </row>
    <row r="4317" ht="15.75" customHeight="1">
      <c r="A4317" s="13">
        <v>3053024.0</v>
      </c>
      <c r="B4317" s="13" t="s">
        <v>6760</v>
      </c>
      <c r="C4317" s="12">
        <v>2675.73</v>
      </c>
      <c r="D4317" s="11"/>
      <c r="E4317" s="11"/>
      <c r="F4317" s="11"/>
    </row>
    <row r="4318" ht="15.75" customHeight="1">
      <c r="A4318" s="13">
        <v>3053020.0</v>
      </c>
      <c r="B4318" s="13" t="s">
        <v>6761</v>
      </c>
      <c r="C4318" s="12">
        <v>1711.3</v>
      </c>
      <c r="D4318" s="11"/>
      <c r="E4318" s="11"/>
      <c r="F4318" s="11"/>
    </row>
    <row r="4319" ht="15.75" customHeight="1">
      <c r="A4319" s="13">
        <v>3053012.0</v>
      </c>
      <c r="B4319" s="13" t="s">
        <v>6762</v>
      </c>
      <c r="C4319" s="12">
        <v>1711.3</v>
      </c>
      <c r="D4319" s="11"/>
      <c r="E4319" s="11"/>
      <c r="F4319" s="11"/>
    </row>
    <row r="4320" ht="15.75" customHeight="1">
      <c r="A4320" s="13">
        <v>3159302.0</v>
      </c>
      <c r="B4320" s="13" t="s">
        <v>6763</v>
      </c>
      <c r="C4320" s="12">
        <v>4950.61</v>
      </c>
      <c r="D4320" s="11"/>
      <c r="E4320" s="11"/>
      <c r="F4320" s="11"/>
    </row>
    <row r="4321" ht="15.75" customHeight="1">
      <c r="A4321" s="13">
        <v>3159209.0</v>
      </c>
      <c r="B4321" s="13" t="s">
        <v>6764</v>
      </c>
      <c r="C4321" s="12">
        <v>1678.75</v>
      </c>
      <c r="D4321" s="11"/>
      <c r="E4321" s="11"/>
      <c r="F4321" s="11"/>
    </row>
    <row r="4322" ht="15.75" customHeight="1">
      <c r="A4322" s="13">
        <v>3050506.0</v>
      </c>
      <c r="B4322" s="13" t="s">
        <v>6765</v>
      </c>
      <c r="C4322" s="12">
        <v>3986.19</v>
      </c>
      <c r="D4322" s="11"/>
      <c r="E4322" s="11"/>
      <c r="F4322" s="11"/>
    </row>
    <row r="4323" ht="15.75" customHeight="1">
      <c r="A4323" s="13">
        <v>3050505.0</v>
      </c>
      <c r="B4323" s="13" t="s">
        <v>6766</v>
      </c>
      <c r="C4323" s="12">
        <v>3885.12</v>
      </c>
      <c r="D4323" s="11"/>
      <c r="E4323" s="11"/>
      <c r="F4323" s="11"/>
    </row>
    <row r="4324" ht="15.75" customHeight="1">
      <c r="A4324" s="13">
        <v>3159400.0</v>
      </c>
      <c r="B4324" s="13" t="s">
        <v>6767</v>
      </c>
      <c r="C4324" s="12">
        <v>173.59</v>
      </c>
      <c r="D4324" s="11"/>
      <c r="E4324" s="11"/>
      <c r="F4324" s="11"/>
    </row>
    <row r="4325" ht="15.75" customHeight="1">
      <c r="A4325" s="13">
        <v>3159206.0</v>
      </c>
      <c r="B4325" s="13" t="s">
        <v>6768</v>
      </c>
      <c r="C4325" s="12">
        <v>1757.55</v>
      </c>
      <c r="D4325" s="11"/>
      <c r="E4325" s="11"/>
      <c r="F4325" s="11"/>
    </row>
    <row r="4326" ht="15.75" customHeight="1">
      <c r="A4326" s="13">
        <v>3159100.0</v>
      </c>
      <c r="B4326" s="13" t="s">
        <v>6769</v>
      </c>
      <c r="C4326" s="12">
        <v>340.32</v>
      </c>
      <c r="D4326" s="11"/>
      <c r="E4326" s="11"/>
      <c r="F4326" s="11"/>
    </row>
    <row r="4327" ht="15.75" customHeight="1">
      <c r="A4327" s="13">
        <v>3159200.0</v>
      </c>
      <c r="B4327" s="13" t="s">
        <v>6770</v>
      </c>
      <c r="C4327" s="12">
        <v>352.88</v>
      </c>
      <c r="D4327" s="11"/>
      <c r="E4327" s="11"/>
      <c r="F4327" s="11"/>
    </row>
    <row r="4328" ht="15.75" customHeight="1">
      <c r="A4328" s="13">
        <v>3159300.0</v>
      </c>
      <c r="B4328" s="13" t="s">
        <v>6771</v>
      </c>
      <c r="C4328" s="12">
        <v>565.29</v>
      </c>
      <c r="D4328" s="11"/>
      <c r="E4328" s="11"/>
      <c r="F4328" s="11"/>
    </row>
    <row r="4329" ht="15.75" customHeight="1">
      <c r="A4329" s="13">
        <v>3053023.0</v>
      </c>
      <c r="B4329" s="13" t="s">
        <v>6772</v>
      </c>
      <c r="C4329" s="12">
        <v>2408.5</v>
      </c>
      <c r="D4329" s="11"/>
      <c r="E4329" s="11"/>
      <c r="F4329" s="11"/>
    </row>
    <row r="4330" ht="15.75" customHeight="1">
      <c r="A4330" s="13">
        <v>3053007.0</v>
      </c>
      <c r="B4330" s="13" t="s">
        <v>6773</v>
      </c>
      <c r="C4330" s="12">
        <v>381.43</v>
      </c>
      <c r="D4330" s="11"/>
      <c r="E4330" s="11"/>
      <c r="F4330" s="11"/>
    </row>
    <row r="4331" ht="15.75" customHeight="1">
      <c r="A4331" s="13">
        <v>3151001.0</v>
      </c>
      <c r="B4331" s="13" t="s">
        <v>6774</v>
      </c>
      <c r="C4331" s="12">
        <v>310.63</v>
      </c>
      <c r="D4331" s="11"/>
      <c r="E4331" s="11"/>
      <c r="F4331" s="11"/>
    </row>
    <row r="4332" ht="15.75" customHeight="1">
      <c r="A4332" s="13">
        <v>3053025.0</v>
      </c>
      <c r="B4332" s="13" t="s">
        <v>6775</v>
      </c>
      <c r="C4332" s="12">
        <v>2408.5</v>
      </c>
      <c r="D4332" s="11"/>
      <c r="E4332" s="11"/>
      <c r="F4332" s="11"/>
    </row>
    <row r="4333" ht="15.75" customHeight="1">
      <c r="A4333" s="13">
        <v>3053008.0</v>
      </c>
      <c r="B4333" s="13" t="s">
        <v>6776</v>
      </c>
      <c r="C4333" s="12">
        <v>401.99</v>
      </c>
      <c r="D4333" s="11"/>
      <c r="E4333" s="11"/>
      <c r="F4333" s="11"/>
    </row>
    <row r="4334" ht="15.75" customHeight="1">
      <c r="A4334" s="13">
        <v>3053016.0</v>
      </c>
      <c r="B4334" s="13" t="s">
        <v>6777</v>
      </c>
      <c r="C4334" s="12">
        <v>2542.11</v>
      </c>
      <c r="D4334" s="11"/>
      <c r="E4334" s="11"/>
      <c r="F4334" s="11"/>
    </row>
    <row r="4335" ht="15.75" customHeight="1">
      <c r="A4335" s="13">
        <v>3151104.0</v>
      </c>
      <c r="B4335" s="13" t="s">
        <v>6778</v>
      </c>
      <c r="C4335" s="12">
        <v>1341.29</v>
      </c>
      <c r="D4335" s="11"/>
      <c r="E4335" s="11"/>
      <c r="F4335" s="11"/>
    </row>
    <row r="4336" ht="15.75" customHeight="1">
      <c r="A4336" s="13">
        <v>3151007.0</v>
      </c>
      <c r="B4336" s="13" t="s">
        <v>6779</v>
      </c>
      <c r="C4336" s="12">
        <v>139.33</v>
      </c>
      <c r="D4336" s="11"/>
      <c r="E4336" s="11"/>
      <c r="F4336" s="11"/>
    </row>
    <row r="4337" ht="15.75" customHeight="1">
      <c r="A4337" s="13">
        <v>3159201.0</v>
      </c>
      <c r="B4337" s="13" t="s">
        <v>6780</v>
      </c>
      <c r="C4337" s="12">
        <v>276.37</v>
      </c>
      <c r="D4337" s="11"/>
      <c r="E4337" s="11"/>
      <c r="F4337" s="11"/>
    </row>
    <row r="4338" ht="15.75" customHeight="1">
      <c r="A4338" s="13">
        <v>3659209.0</v>
      </c>
      <c r="B4338" s="13" t="s">
        <v>6781</v>
      </c>
      <c r="C4338" s="12">
        <v>2408.5</v>
      </c>
      <c r="D4338" s="11"/>
      <c r="E4338" s="11"/>
      <c r="F4338" s="11"/>
    </row>
    <row r="4339" ht="15.75" customHeight="1">
      <c r="A4339" s="13">
        <v>3050314.0</v>
      </c>
      <c r="B4339" s="13" t="s">
        <v>6782</v>
      </c>
      <c r="C4339" s="12">
        <v>4408.16</v>
      </c>
      <c r="D4339" s="11"/>
      <c r="E4339" s="11"/>
      <c r="F4339" s="11"/>
    </row>
    <row r="4340" ht="15.75" customHeight="1">
      <c r="A4340" s="13">
        <v>3050312.0</v>
      </c>
      <c r="B4340" s="13" t="s">
        <v>6783</v>
      </c>
      <c r="C4340" s="12">
        <v>9964.61</v>
      </c>
      <c r="D4340" s="11"/>
      <c r="E4340" s="11"/>
      <c r="F4340" s="11"/>
    </row>
    <row r="4341" ht="15.75" customHeight="1">
      <c r="A4341" s="13">
        <v>3050305.0</v>
      </c>
      <c r="B4341" s="13" t="s">
        <v>6784</v>
      </c>
      <c r="C4341" s="12">
        <v>11799.25</v>
      </c>
      <c r="D4341" s="11"/>
      <c r="E4341" s="11"/>
      <c r="F4341" s="11"/>
    </row>
    <row r="4342" ht="15.75" customHeight="1">
      <c r="A4342" s="13">
        <v>3050311.0</v>
      </c>
      <c r="B4342" s="13" t="s">
        <v>6785</v>
      </c>
      <c r="C4342" s="12">
        <v>1387.54</v>
      </c>
      <c r="D4342" s="11"/>
      <c r="E4342" s="11"/>
      <c r="F4342" s="11"/>
    </row>
    <row r="4343" ht="15.75" customHeight="1">
      <c r="A4343" s="13">
        <v>3151306.0</v>
      </c>
      <c r="B4343" s="13" t="s">
        <v>6786</v>
      </c>
      <c r="C4343" s="12">
        <v>53.07</v>
      </c>
      <c r="D4343" s="11"/>
      <c r="E4343" s="11"/>
      <c r="F4343" s="11"/>
    </row>
    <row r="4344" ht="15.75" customHeight="1">
      <c r="A4344" s="9" t="s">
        <v>6787</v>
      </c>
      <c r="C4344" s="12"/>
      <c r="D4344" s="11"/>
      <c r="E4344" s="11"/>
      <c r="F4344" s="11"/>
    </row>
    <row r="4345" ht="15.75" customHeight="1">
      <c r="A4345" s="13">
        <v>3190442.0</v>
      </c>
      <c r="B4345" s="13" t="s">
        <v>6788</v>
      </c>
      <c r="C4345" s="12">
        <v>2675.98</v>
      </c>
      <c r="D4345" s="11"/>
      <c r="E4345" s="11"/>
      <c r="F4345" s="11"/>
    </row>
    <row r="4346" ht="15.75" customHeight="1">
      <c r="A4346" s="13">
        <v>3190420.0</v>
      </c>
      <c r="B4346" s="13" t="s">
        <v>6789</v>
      </c>
      <c r="C4346" s="12">
        <v>4121.01</v>
      </c>
      <c r="D4346" s="11"/>
      <c r="E4346" s="11"/>
      <c r="F4346" s="11"/>
    </row>
    <row r="4347" ht="15.75" customHeight="1">
      <c r="A4347" s="13">
        <v>3193188.0</v>
      </c>
      <c r="B4347" s="13" t="s">
        <v>6790</v>
      </c>
      <c r="C4347" s="12">
        <v>4106.24</v>
      </c>
      <c r="D4347" s="11"/>
      <c r="E4347" s="11"/>
      <c r="F4347" s="11"/>
    </row>
    <row r="4348" ht="15.75" customHeight="1">
      <c r="A4348" s="13">
        <v>3190436.0</v>
      </c>
      <c r="B4348" s="13" t="s">
        <v>6791</v>
      </c>
      <c r="C4348" s="12">
        <v>4121.01</v>
      </c>
      <c r="D4348" s="11"/>
      <c r="E4348" s="11"/>
      <c r="F4348" s="11"/>
    </row>
    <row r="4349" ht="15.75" customHeight="1">
      <c r="A4349" s="13">
        <v>3190513.0</v>
      </c>
      <c r="B4349" s="13" t="s">
        <v>6792</v>
      </c>
      <c r="C4349" s="12">
        <v>13306.79</v>
      </c>
      <c r="D4349" s="11"/>
      <c r="E4349" s="11"/>
      <c r="F4349" s="11"/>
    </row>
    <row r="4350" ht="15.75" customHeight="1">
      <c r="A4350" s="13">
        <v>3190510.0</v>
      </c>
      <c r="B4350" s="13" t="s">
        <v>6793</v>
      </c>
      <c r="C4350" s="12">
        <v>5956.92</v>
      </c>
      <c r="D4350" s="11"/>
      <c r="E4350" s="11"/>
      <c r="F4350" s="11"/>
    </row>
    <row r="4351" ht="15.75" customHeight="1">
      <c r="A4351" s="13">
        <v>3190512.0</v>
      </c>
      <c r="B4351" s="13" t="s">
        <v>6794</v>
      </c>
      <c r="C4351" s="12">
        <v>5935.57</v>
      </c>
      <c r="D4351" s="11"/>
      <c r="E4351" s="11"/>
      <c r="F4351" s="11"/>
    </row>
    <row r="4352" ht="15.75" customHeight="1">
      <c r="A4352" s="13">
        <v>3190511.0</v>
      </c>
      <c r="B4352" s="13" t="s">
        <v>6795</v>
      </c>
      <c r="C4352" s="12">
        <v>9134.7</v>
      </c>
      <c r="D4352" s="11"/>
      <c r="E4352" s="11"/>
      <c r="F4352" s="11"/>
    </row>
    <row r="4353" ht="15.75" customHeight="1">
      <c r="A4353" s="13">
        <v>3190610.0</v>
      </c>
      <c r="B4353" s="13" t="s">
        <v>6796</v>
      </c>
      <c r="C4353" s="12">
        <v>5436.05</v>
      </c>
      <c r="D4353" s="11"/>
      <c r="E4353" s="11"/>
      <c r="F4353" s="11"/>
    </row>
    <row r="4354" ht="15.75" customHeight="1">
      <c r="A4354" s="13">
        <v>3190331.0</v>
      </c>
      <c r="B4354" s="13" t="s">
        <v>6797</v>
      </c>
      <c r="C4354" s="12">
        <v>7417.81</v>
      </c>
      <c r="D4354" s="11"/>
      <c r="E4354" s="11"/>
      <c r="F4354" s="11"/>
    </row>
    <row r="4355" ht="15.75" customHeight="1">
      <c r="A4355" s="13">
        <v>3195600.0</v>
      </c>
      <c r="B4355" s="13" t="s">
        <v>6798</v>
      </c>
      <c r="C4355" s="12">
        <v>936.96</v>
      </c>
      <c r="D4355" s="11"/>
      <c r="E4355" s="11"/>
      <c r="F4355" s="11"/>
    </row>
    <row r="4356" ht="15.75" customHeight="1">
      <c r="A4356" s="13">
        <v>3191731.0</v>
      </c>
      <c r="B4356" s="13" t="s">
        <v>6799</v>
      </c>
      <c r="C4356" s="12">
        <v>2809.4</v>
      </c>
      <c r="D4356" s="11"/>
      <c r="E4356" s="11"/>
      <c r="F4356" s="11"/>
    </row>
    <row r="4357" ht="15.75" customHeight="1">
      <c r="A4357" s="13">
        <v>3191801.0</v>
      </c>
      <c r="B4357" s="13" t="s">
        <v>6800</v>
      </c>
      <c r="C4357" s="12">
        <v>6367.86</v>
      </c>
      <c r="D4357" s="11"/>
      <c r="E4357" s="11"/>
      <c r="F4357" s="11"/>
    </row>
    <row r="4358" ht="15.75" customHeight="1">
      <c r="A4358" s="13">
        <v>3191800.0</v>
      </c>
      <c r="B4358" s="13" t="s">
        <v>6801</v>
      </c>
      <c r="C4358" s="12">
        <v>6703.3</v>
      </c>
      <c r="D4358" s="11"/>
      <c r="E4358" s="11"/>
      <c r="F4358" s="11"/>
    </row>
    <row r="4359" ht="15.75" customHeight="1">
      <c r="A4359" s="13">
        <v>3191882.0</v>
      </c>
      <c r="B4359" s="13" t="s">
        <v>6802</v>
      </c>
      <c r="C4359" s="12">
        <v>7187.56</v>
      </c>
      <c r="D4359" s="11"/>
      <c r="E4359" s="11"/>
      <c r="F4359" s="11"/>
    </row>
    <row r="4360" ht="15.75" customHeight="1">
      <c r="A4360" s="13">
        <v>3191395.0</v>
      </c>
      <c r="B4360" s="13" t="s">
        <v>6803</v>
      </c>
      <c r="C4360" s="12">
        <v>19155.46</v>
      </c>
      <c r="D4360" s="11"/>
      <c r="E4360" s="11"/>
      <c r="F4360" s="11"/>
    </row>
    <row r="4361" ht="15.75" customHeight="1">
      <c r="A4361" s="13">
        <v>3191710.0</v>
      </c>
      <c r="B4361" s="13" t="s">
        <v>6804</v>
      </c>
      <c r="C4361" s="12">
        <v>6956.24</v>
      </c>
      <c r="D4361" s="11"/>
      <c r="E4361" s="11"/>
      <c r="F4361" s="11"/>
    </row>
    <row r="4362" ht="15.75" customHeight="1">
      <c r="A4362" s="13">
        <v>3191722.0</v>
      </c>
      <c r="B4362" s="13" t="s">
        <v>6805</v>
      </c>
      <c r="C4362" s="12">
        <v>6766.77</v>
      </c>
      <c r="D4362" s="11"/>
      <c r="E4362" s="11"/>
      <c r="F4362" s="11"/>
    </row>
    <row r="4363" ht="15.75" customHeight="1">
      <c r="A4363" s="13">
        <v>3191725.0</v>
      </c>
      <c r="B4363" s="13" t="s">
        <v>6806</v>
      </c>
      <c r="C4363" s="12">
        <v>6693.54</v>
      </c>
      <c r="D4363" s="11"/>
      <c r="E4363" s="11"/>
      <c r="F4363" s="11"/>
    </row>
    <row r="4364" ht="15.75" customHeight="1">
      <c r="A4364" s="13">
        <v>3191734.0</v>
      </c>
      <c r="B4364" s="13" t="s">
        <v>6807</v>
      </c>
      <c r="C4364" s="12">
        <v>7392.92</v>
      </c>
      <c r="D4364" s="11"/>
      <c r="E4364" s="11"/>
      <c r="F4364" s="11"/>
    </row>
    <row r="4365" ht="15.75" customHeight="1">
      <c r="A4365" s="13">
        <v>3191735.0</v>
      </c>
      <c r="B4365" s="13" t="s">
        <v>6808</v>
      </c>
      <c r="C4365" s="12">
        <v>8638.01</v>
      </c>
      <c r="D4365" s="11"/>
      <c r="E4365" s="11"/>
      <c r="F4365" s="11"/>
    </row>
    <row r="4366" ht="15.75" customHeight="1">
      <c r="A4366" s="13">
        <v>3191736.0</v>
      </c>
      <c r="B4366" s="13" t="s">
        <v>6809</v>
      </c>
      <c r="C4366" s="12">
        <v>3385.83</v>
      </c>
      <c r="D4366" s="11"/>
      <c r="E4366" s="11"/>
      <c r="F4366" s="11"/>
    </row>
    <row r="4367" ht="15.75" customHeight="1">
      <c r="A4367" s="13">
        <v>3191737.0</v>
      </c>
      <c r="B4367" s="13" t="s">
        <v>6810</v>
      </c>
      <c r="C4367" s="12">
        <v>3402.65</v>
      </c>
      <c r="D4367" s="11"/>
      <c r="E4367" s="11"/>
      <c r="F4367" s="11"/>
    </row>
    <row r="4368" ht="15.75" customHeight="1">
      <c r="A4368" s="13">
        <v>3191746.0</v>
      </c>
      <c r="B4368" s="13" t="s">
        <v>6811</v>
      </c>
      <c r="C4368" s="12">
        <v>9432.95</v>
      </c>
      <c r="D4368" s="11"/>
      <c r="E4368" s="11"/>
      <c r="F4368" s="11"/>
    </row>
    <row r="4369" ht="15.75" customHeight="1">
      <c r="A4369" s="13">
        <v>3191752.0</v>
      </c>
      <c r="B4369" s="13" t="s">
        <v>6812</v>
      </c>
      <c r="C4369" s="12">
        <v>4191.62</v>
      </c>
      <c r="D4369" s="11"/>
      <c r="E4369" s="11"/>
      <c r="F4369" s="11"/>
    </row>
    <row r="4370" ht="15.75" customHeight="1">
      <c r="A4370" s="13">
        <v>3191753.0</v>
      </c>
      <c r="B4370" s="13" t="s">
        <v>6813</v>
      </c>
      <c r="C4370" s="12">
        <v>5817.88</v>
      </c>
      <c r="D4370" s="11"/>
      <c r="E4370" s="11"/>
      <c r="F4370" s="11"/>
    </row>
    <row r="4371" ht="15.75" customHeight="1">
      <c r="A4371" s="13">
        <v>3191755.0</v>
      </c>
      <c r="B4371" s="13" t="s">
        <v>6814</v>
      </c>
      <c r="C4371" s="12">
        <v>5122.31</v>
      </c>
      <c r="D4371" s="11"/>
      <c r="E4371" s="11"/>
      <c r="F4371" s="11"/>
    </row>
    <row r="4372" ht="15.75" customHeight="1">
      <c r="A4372" s="13">
        <v>3191756.0</v>
      </c>
      <c r="B4372" s="13" t="s">
        <v>6815</v>
      </c>
      <c r="C4372" s="12">
        <v>11268.15</v>
      </c>
      <c r="D4372" s="11"/>
      <c r="E4372" s="11"/>
      <c r="F4372" s="11"/>
    </row>
    <row r="4373" ht="15.75" customHeight="1">
      <c r="A4373" s="13">
        <v>3191757.0</v>
      </c>
      <c r="B4373" s="13" t="s">
        <v>6816</v>
      </c>
      <c r="C4373" s="12">
        <v>3453.13</v>
      </c>
      <c r="D4373" s="11"/>
      <c r="E4373" s="11"/>
      <c r="F4373" s="11"/>
    </row>
    <row r="4374" ht="15.75" customHeight="1">
      <c r="A4374" s="13">
        <v>3191758.0</v>
      </c>
      <c r="B4374" s="13" t="s">
        <v>6817</v>
      </c>
      <c r="C4374" s="12">
        <v>8281.67</v>
      </c>
      <c r="D4374" s="11"/>
      <c r="E4374" s="11"/>
      <c r="F4374" s="11"/>
    </row>
    <row r="4375" ht="15.75" customHeight="1">
      <c r="A4375" s="13">
        <v>3191759.0</v>
      </c>
      <c r="B4375" s="13" t="s">
        <v>6818</v>
      </c>
      <c r="C4375" s="12">
        <v>3002.28</v>
      </c>
      <c r="D4375" s="11"/>
      <c r="E4375" s="11"/>
      <c r="F4375" s="11"/>
    </row>
    <row r="4376" ht="15.75" customHeight="1">
      <c r="A4376" s="13">
        <v>3191760.0</v>
      </c>
      <c r="B4376" s="13" t="s">
        <v>6819</v>
      </c>
      <c r="C4376" s="12">
        <v>3002.28</v>
      </c>
      <c r="D4376" s="11"/>
      <c r="E4376" s="11"/>
      <c r="F4376" s="11"/>
    </row>
    <row r="4377" ht="15.75" customHeight="1">
      <c r="A4377" s="13">
        <v>3191762.0</v>
      </c>
      <c r="B4377" s="13" t="s">
        <v>6820</v>
      </c>
      <c r="C4377" s="12">
        <v>8261.37</v>
      </c>
      <c r="D4377" s="11"/>
      <c r="E4377" s="11"/>
      <c r="F4377" s="11"/>
    </row>
    <row r="4378" ht="15.75" customHeight="1">
      <c r="A4378" s="13">
        <v>3191763.0</v>
      </c>
      <c r="B4378" s="13" t="s">
        <v>6821</v>
      </c>
      <c r="C4378" s="12">
        <v>8613.62</v>
      </c>
      <c r="D4378" s="11"/>
      <c r="E4378" s="11"/>
      <c r="F4378" s="11"/>
    </row>
    <row r="4379" ht="15.75" customHeight="1">
      <c r="A4379" s="9" t="s">
        <v>6822</v>
      </c>
      <c r="C4379" s="12"/>
      <c r="D4379" s="11"/>
      <c r="E4379" s="11"/>
      <c r="F4379" s="11"/>
    </row>
    <row r="4380" ht="15.75" customHeight="1">
      <c r="A4380" s="13">
        <v>1111040.0</v>
      </c>
      <c r="B4380" s="13" t="s">
        <v>6823</v>
      </c>
      <c r="C4380" s="12">
        <v>827.13</v>
      </c>
      <c r="D4380" s="11"/>
      <c r="E4380" s="11"/>
      <c r="F4380" s="11"/>
    </row>
    <row r="4381" ht="15.75" customHeight="1">
      <c r="A4381" s="13">
        <v>3483405.0</v>
      </c>
      <c r="B4381" s="13" t="s">
        <v>6824</v>
      </c>
      <c r="C4381" s="12">
        <v>861.96</v>
      </c>
      <c r="D4381" s="11"/>
      <c r="E4381" s="11"/>
      <c r="F4381" s="11"/>
    </row>
    <row r="4382" ht="15.75" customHeight="1">
      <c r="A4382" s="13">
        <v>3215087.0</v>
      </c>
      <c r="B4382" s="13" t="s">
        <v>6825</v>
      </c>
      <c r="C4382" s="12">
        <v>1584.87</v>
      </c>
      <c r="D4382" s="11"/>
      <c r="E4382" s="11"/>
      <c r="F4382" s="11"/>
    </row>
    <row r="4383" ht="15.75" customHeight="1">
      <c r="A4383" s="13">
        <v>3215226.0</v>
      </c>
      <c r="B4383" s="13" t="s">
        <v>6826</v>
      </c>
      <c r="C4383" s="12">
        <v>76.68</v>
      </c>
      <c r="D4383" s="11"/>
      <c r="E4383" s="11"/>
      <c r="F4383" s="11"/>
    </row>
    <row r="4384" ht="15.75" customHeight="1">
      <c r="A4384" s="13">
        <v>3239632.0</v>
      </c>
      <c r="B4384" s="13" t="s">
        <v>6827</v>
      </c>
      <c r="C4384" s="12">
        <v>2197.76</v>
      </c>
      <c r="D4384" s="11"/>
      <c r="E4384" s="11"/>
      <c r="F4384" s="11"/>
    </row>
    <row r="4385" ht="15.75" customHeight="1">
      <c r="A4385" s="13">
        <v>3239610.0</v>
      </c>
      <c r="B4385" s="13" t="s">
        <v>6828</v>
      </c>
      <c r="C4385" s="12">
        <v>3180.65</v>
      </c>
      <c r="D4385" s="11"/>
      <c r="E4385" s="11"/>
      <c r="F4385" s="11"/>
    </row>
    <row r="4386" ht="15.75" customHeight="1">
      <c r="A4386" s="13">
        <v>3618255.0</v>
      </c>
      <c r="B4386" s="13" t="s">
        <v>6829</v>
      </c>
      <c r="C4386" s="12">
        <v>4063.64</v>
      </c>
      <c r="D4386" s="11"/>
      <c r="E4386" s="11"/>
      <c r="F4386" s="11"/>
    </row>
    <row r="4387" ht="15.75" customHeight="1">
      <c r="A4387" s="13">
        <v>3618200.0</v>
      </c>
      <c r="B4387" s="13" t="s">
        <v>6830</v>
      </c>
      <c r="C4387" s="12">
        <v>4063.64</v>
      </c>
      <c r="D4387" s="11"/>
      <c r="E4387" s="11"/>
      <c r="F4387" s="11"/>
    </row>
    <row r="4388" ht="15.75" customHeight="1">
      <c r="A4388" s="13">
        <v>3433400.0</v>
      </c>
      <c r="B4388" s="13" t="s">
        <v>6831</v>
      </c>
      <c r="C4388" s="12">
        <v>223.2</v>
      </c>
      <c r="D4388" s="11"/>
      <c r="E4388" s="11"/>
      <c r="F4388" s="11"/>
    </row>
    <row r="4389" ht="15.75" customHeight="1">
      <c r="A4389" s="13">
        <v>3433200.0</v>
      </c>
      <c r="B4389" s="13" t="s">
        <v>6832</v>
      </c>
      <c r="C4389" s="12">
        <v>155.0</v>
      </c>
      <c r="D4389" s="11"/>
      <c r="E4389" s="11"/>
      <c r="F4389" s="11"/>
    </row>
    <row r="4390" ht="15.75" customHeight="1">
      <c r="A4390" s="13">
        <v>3433500.0</v>
      </c>
      <c r="B4390" s="13" t="s">
        <v>6833</v>
      </c>
      <c r="C4390" s="12">
        <v>155.27</v>
      </c>
      <c r="D4390" s="11"/>
      <c r="E4390" s="11"/>
      <c r="F4390" s="11"/>
    </row>
    <row r="4391" ht="15.75" customHeight="1">
      <c r="A4391" s="13">
        <v>3433300.0</v>
      </c>
      <c r="B4391" s="13" t="s">
        <v>6834</v>
      </c>
      <c r="C4391" s="12">
        <v>290.82</v>
      </c>
      <c r="D4391" s="11"/>
      <c r="E4391" s="11"/>
      <c r="F4391" s="11"/>
    </row>
    <row r="4392" ht="15.75" customHeight="1">
      <c r="A4392" s="13">
        <v>3697113.0</v>
      </c>
      <c r="B4392" s="13" t="s">
        <v>6835</v>
      </c>
      <c r="C4392" s="12">
        <v>1689.4</v>
      </c>
      <c r="D4392" s="11"/>
      <c r="E4392" s="11"/>
      <c r="F4392" s="11"/>
    </row>
    <row r="4393" ht="15.75" customHeight="1">
      <c r="A4393" s="13">
        <v>3245001.0</v>
      </c>
      <c r="B4393" s="13" t="s">
        <v>6836</v>
      </c>
      <c r="C4393" s="12">
        <v>541.78</v>
      </c>
      <c r="D4393" s="11"/>
      <c r="E4393" s="11"/>
      <c r="F4393" s="11"/>
    </row>
    <row r="4394" ht="15.75" customHeight="1">
      <c r="A4394" s="13">
        <v>4365755.0</v>
      </c>
      <c r="B4394" s="13" t="s">
        <v>6837</v>
      </c>
      <c r="C4394" s="12">
        <v>775.23</v>
      </c>
      <c r="D4394" s="11"/>
      <c r="E4394" s="11"/>
      <c r="F4394" s="11"/>
    </row>
    <row r="4395" ht="15.75" customHeight="1">
      <c r="A4395" s="13">
        <v>3211278.0</v>
      </c>
      <c r="B4395" s="13" t="s">
        <v>6838</v>
      </c>
      <c r="C4395" s="12">
        <v>210.97</v>
      </c>
      <c r="D4395" s="11"/>
      <c r="E4395" s="11"/>
      <c r="F4395" s="11"/>
    </row>
    <row r="4396" ht="15.75" customHeight="1">
      <c r="A4396" s="13">
        <v>3348000.0</v>
      </c>
      <c r="B4396" s="13" t="s">
        <v>6839</v>
      </c>
      <c r="C4396" s="12">
        <v>698.29</v>
      </c>
      <c r="D4396" s="11"/>
      <c r="E4396" s="11"/>
      <c r="F4396" s="11"/>
    </row>
    <row r="4397" ht="15.75" customHeight="1">
      <c r="A4397" s="13">
        <v>3239500.0</v>
      </c>
      <c r="B4397" s="13" t="s">
        <v>6840</v>
      </c>
      <c r="C4397" s="12">
        <v>9363.23</v>
      </c>
      <c r="D4397" s="11"/>
      <c r="E4397" s="11"/>
      <c r="F4397" s="11"/>
    </row>
    <row r="4398" ht="15.75" customHeight="1">
      <c r="A4398" s="9" t="s">
        <v>6841</v>
      </c>
      <c r="C4398" s="12"/>
      <c r="D4398" s="11"/>
      <c r="E4398" s="11"/>
      <c r="F4398" s="11"/>
    </row>
    <row r="4399" ht="15.75" customHeight="1">
      <c r="A4399" s="13">
        <v>3421670.0</v>
      </c>
      <c r="B4399" s="13" t="s">
        <v>6842</v>
      </c>
      <c r="C4399" s="12">
        <v>189.25</v>
      </c>
      <c r="D4399" s="11"/>
      <c r="E4399" s="11"/>
      <c r="F4399" s="11"/>
    </row>
    <row r="4400" ht="15.75" customHeight="1">
      <c r="A4400" s="13">
        <v>3421675.0</v>
      </c>
      <c r="B4400" s="13" t="s">
        <v>6843</v>
      </c>
      <c r="C4400" s="12">
        <v>220.84</v>
      </c>
      <c r="D4400" s="11"/>
      <c r="E4400" s="11"/>
      <c r="F4400" s="11"/>
    </row>
    <row r="4401" ht="15.75" customHeight="1">
      <c r="A4401" s="13">
        <v>3421690.0</v>
      </c>
      <c r="B4401" s="13" t="s">
        <v>6844</v>
      </c>
      <c r="C4401" s="12">
        <v>12092.62</v>
      </c>
      <c r="D4401" s="11"/>
      <c r="E4401" s="11"/>
      <c r="F4401" s="11"/>
    </row>
    <row r="4402" ht="15.75" customHeight="1">
      <c r="A4402" s="13">
        <v>3421200.0</v>
      </c>
      <c r="B4402" s="13" t="s">
        <v>6845</v>
      </c>
      <c r="C4402" s="12">
        <v>176.7</v>
      </c>
      <c r="D4402" s="11"/>
      <c r="E4402" s="11"/>
      <c r="F4402" s="11"/>
    </row>
    <row r="4403" ht="15.75" customHeight="1">
      <c r="A4403" s="13">
        <v>3963103.0</v>
      </c>
      <c r="B4403" s="13" t="s">
        <v>6846</v>
      </c>
      <c r="C4403" s="12">
        <v>619.66</v>
      </c>
      <c r="D4403" s="11"/>
      <c r="E4403" s="11"/>
      <c r="F4403" s="11"/>
    </row>
    <row r="4404" ht="15.75" customHeight="1">
      <c r="A4404" s="13">
        <v>3963100.0</v>
      </c>
      <c r="B4404" s="13" t="s">
        <v>6847</v>
      </c>
      <c r="C4404" s="12">
        <v>319.64</v>
      </c>
      <c r="D4404" s="11"/>
      <c r="E4404" s="11"/>
      <c r="F4404" s="11"/>
    </row>
    <row r="4405" ht="15.75" customHeight="1">
      <c r="A4405" s="13">
        <v>3963200.0</v>
      </c>
      <c r="B4405" s="13" t="s">
        <v>6848</v>
      </c>
      <c r="C4405" s="12">
        <v>384.72</v>
      </c>
      <c r="D4405" s="11"/>
      <c r="E4405" s="11"/>
      <c r="F4405" s="11"/>
    </row>
    <row r="4406" ht="15.75" customHeight="1">
      <c r="A4406" s="13">
        <v>3963800.0</v>
      </c>
      <c r="B4406" s="13" t="s">
        <v>6849</v>
      </c>
      <c r="C4406" s="12">
        <v>4277.11</v>
      </c>
      <c r="D4406" s="11"/>
      <c r="E4406" s="11"/>
      <c r="F4406" s="11"/>
    </row>
    <row r="4407" ht="15.75" customHeight="1">
      <c r="A4407" s="13">
        <v>3963750.0</v>
      </c>
      <c r="B4407" s="13" t="s">
        <v>6850</v>
      </c>
      <c r="C4407" s="12">
        <v>14438.62</v>
      </c>
      <c r="D4407" s="11"/>
      <c r="E4407" s="11"/>
      <c r="F4407" s="11"/>
    </row>
    <row r="4408" ht="15.75" customHeight="1">
      <c r="A4408" s="13">
        <v>3961800.0</v>
      </c>
      <c r="B4408" s="13" t="s">
        <v>6851</v>
      </c>
      <c r="C4408" s="12">
        <v>151.77</v>
      </c>
      <c r="D4408" s="11"/>
      <c r="E4408" s="11"/>
      <c r="F4408" s="11"/>
    </row>
    <row r="4409" ht="15.75" customHeight="1">
      <c r="A4409" s="13">
        <v>3964068.0</v>
      </c>
      <c r="B4409" s="13" t="s">
        <v>6852</v>
      </c>
      <c r="C4409" s="12">
        <v>39.86</v>
      </c>
      <c r="D4409" s="11"/>
      <c r="E4409" s="11"/>
      <c r="F4409" s="11"/>
    </row>
    <row r="4410" ht="15.75" customHeight="1">
      <c r="A4410" s="9" t="s">
        <v>6853</v>
      </c>
      <c r="C4410" s="12"/>
      <c r="D4410" s="11"/>
      <c r="E4410" s="11"/>
      <c r="F4410" s="11"/>
    </row>
    <row r="4411" ht="15.75" customHeight="1">
      <c r="A4411" s="13">
        <v>3515299.0</v>
      </c>
      <c r="B4411" s="13" t="s">
        <v>6854</v>
      </c>
      <c r="C4411" s="12">
        <v>925.08</v>
      </c>
      <c r="D4411" s="11"/>
      <c r="E4411" s="11"/>
      <c r="F4411" s="11"/>
    </row>
    <row r="4412" ht="15.75" customHeight="1">
      <c r="A4412" s="13">
        <v>3510698.0</v>
      </c>
      <c r="B4412" s="13" t="s">
        <v>6855</v>
      </c>
      <c r="C4412" s="12">
        <v>1969.69</v>
      </c>
      <c r="D4412" s="11"/>
      <c r="E4412" s="11"/>
      <c r="F4412" s="11"/>
    </row>
    <row r="4413" ht="15.75" customHeight="1">
      <c r="A4413" s="13">
        <v>3510699.0</v>
      </c>
      <c r="B4413" s="13" t="s">
        <v>6856</v>
      </c>
      <c r="C4413" s="12">
        <v>1114.05</v>
      </c>
      <c r="D4413" s="11"/>
      <c r="E4413" s="11"/>
      <c r="F4413" s="11"/>
    </row>
    <row r="4414" ht="15.75" customHeight="1">
      <c r="A4414" s="13">
        <v>3510697.0</v>
      </c>
      <c r="B4414" s="13" t="s">
        <v>6857</v>
      </c>
      <c r="C4414" s="12">
        <v>2135.72</v>
      </c>
      <c r="D4414" s="11"/>
      <c r="E4414" s="11"/>
      <c r="F4414" s="11"/>
    </row>
    <row r="4415" ht="15.75" customHeight="1">
      <c r="A4415" s="13">
        <v>3510610.0</v>
      </c>
      <c r="B4415" s="13" t="s">
        <v>6858</v>
      </c>
      <c r="C4415" s="12">
        <v>2537.92</v>
      </c>
      <c r="D4415" s="11"/>
      <c r="E4415" s="11"/>
      <c r="F4415" s="11"/>
    </row>
    <row r="4416" ht="15.75" customHeight="1">
      <c r="A4416" s="13">
        <v>3511115.0</v>
      </c>
      <c r="B4416" s="13" t="s">
        <v>6859</v>
      </c>
      <c r="C4416" s="12">
        <v>6985.68</v>
      </c>
      <c r="D4416" s="11"/>
      <c r="E4416" s="11"/>
      <c r="F4416" s="11"/>
    </row>
    <row r="4417" ht="15.75" customHeight="1">
      <c r="A4417" s="13">
        <v>3512815.0</v>
      </c>
      <c r="B4417" s="13" t="s">
        <v>6860</v>
      </c>
      <c r="C4417" s="12">
        <v>6704.99</v>
      </c>
      <c r="D4417" s="11"/>
      <c r="E4417" s="11"/>
      <c r="F4417" s="11"/>
    </row>
    <row r="4418" ht="15.75" customHeight="1">
      <c r="A4418" s="13">
        <v>3516329.0</v>
      </c>
      <c r="B4418" s="13" t="s">
        <v>6861</v>
      </c>
      <c r="C4418" s="12">
        <v>931.83</v>
      </c>
      <c r="D4418" s="11"/>
      <c r="E4418" s="11"/>
      <c r="F4418" s="11"/>
    </row>
    <row r="4419" ht="15.75" customHeight="1">
      <c r="A4419" s="13">
        <v>3516397.0</v>
      </c>
      <c r="B4419" s="13" t="s">
        <v>6862</v>
      </c>
      <c r="C4419" s="12">
        <v>931.83</v>
      </c>
      <c r="D4419" s="11"/>
      <c r="E4419" s="11"/>
      <c r="F4419" s="11"/>
    </row>
    <row r="4420" ht="15.75" customHeight="1">
      <c r="A4420" s="13">
        <v>3516375.0</v>
      </c>
      <c r="B4420" s="13" t="s">
        <v>6863</v>
      </c>
      <c r="C4420" s="12">
        <v>931.83</v>
      </c>
      <c r="D4420" s="11"/>
      <c r="E4420" s="11"/>
      <c r="F4420" s="11"/>
    </row>
    <row r="4421" ht="15.75" customHeight="1">
      <c r="A4421" s="13">
        <v>3516385.0</v>
      </c>
      <c r="B4421" s="13" t="s">
        <v>6864</v>
      </c>
      <c r="C4421" s="12">
        <v>931.83</v>
      </c>
      <c r="D4421" s="11"/>
      <c r="E4421" s="11"/>
      <c r="F4421" s="11"/>
    </row>
    <row r="4422" ht="15.75" customHeight="1">
      <c r="A4422" s="13">
        <v>3510129.0</v>
      </c>
      <c r="B4422" s="13" t="s">
        <v>6865</v>
      </c>
      <c r="C4422" s="12">
        <v>1389.92</v>
      </c>
      <c r="D4422" s="11"/>
      <c r="E4422" s="11"/>
      <c r="F4422" s="11"/>
    </row>
    <row r="4423" ht="15.75" customHeight="1">
      <c r="A4423" s="13">
        <v>3510126.0</v>
      </c>
      <c r="B4423" s="13" t="s">
        <v>6866</v>
      </c>
      <c r="C4423" s="12">
        <v>1389.92</v>
      </c>
      <c r="D4423" s="11"/>
      <c r="E4423" s="11"/>
      <c r="F4423" s="11"/>
    </row>
    <row r="4424" ht="15.75" customHeight="1">
      <c r="A4424" s="13">
        <v>3510199.0</v>
      </c>
      <c r="B4424" s="13" t="s">
        <v>6867</v>
      </c>
      <c r="C4424" s="12">
        <v>1389.92</v>
      </c>
      <c r="D4424" s="11"/>
      <c r="E4424" s="11"/>
      <c r="F4424" s="11"/>
    </row>
    <row r="4425" ht="15.75" customHeight="1">
      <c r="A4425" s="13">
        <v>3510123.0</v>
      </c>
      <c r="B4425" s="13" t="s">
        <v>6868</v>
      </c>
      <c r="C4425" s="12">
        <v>1389.92</v>
      </c>
      <c r="D4425" s="11"/>
      <c r="E4425" s="11"/>
      <c r="F4425" s="11"/>
    </row>
    <row r="4426" ht="15.75" customHeight="1">
      <c r="A4426" s="13">
        <v>3510104.0</v>
      </c>
      <c r="B4426" s="13" t="s">
        <v>6869</v>
      </c>
      <c r="C4426" s="12">
        <v>5675.03</v>
      </c>
      <c r="D4426" s="11"/>
      <c r="E4426" s="11"/>
      <c r="F4426" s="11"/>
    </row>
    <row r="4427" ht="15.75" customHeight="1">
      <c r="A4427" s="13">
        <v>3510144.0</v>
      </c>
      <c r="B4427" s="13" t="s">
        <v>6870</v>
      </c>
      <c r="C4427" s="12">
        <v>1389.92</v>
      </c>
      <c r="D4427" s="11"/>
      <c r="E4427" s="11"/>
      <c r="F4427" s="11"/>
    </row>
    <row r="4428" ht="15.75" customHeight="1">
      <c r="A4428" s="13">
        <v>3510145.0</v>
      </c>
      <c r="B4428" s="13" t="s">
        <v>6871</v>
      </c>
      <c r="C4428" s="12">
        <v>1389.92</v>
      </c>
      <c r="D4428" s="11"/>
      <c r="E4428" s="11"/>
      <c r="F4428" s="11"/>
    </row>
    <row r="4429" ht="15.75" customHeight="1">
      <c r="A4429" s="13">
        <v>3510150.0</v>
      </c>
      <c r="B4429" s="13" t="s">
        <v>6872</v>
      </c>
      <c r="C4429" s="12">
        <v>1389.92</v>
      </c>
      <c r="D4429" s="11"/>
      <c r="E4429" s="11"/>
      <c r="F4429" s="11"/>
    </row>
    <row r="4430" ht="15.75" customHeight="1">
      <c r="A4430" s="13">
        <v>3510161.0</v>
      </c>
      <c r="B4430" s="13" t="s">
        <v>6873</v>
      </c>
      <c r="C4430" s="12">
        <v>1389.92</v>
      </c>
      <c r="D4430" s="11"/>
      <c r="E4430" s="11"/>
      <c r="F4430" s="11"/>
    </row>
    <row r="4431" ht="15.75" customHeight="1">
      <c r="A4431" s="13">
        <v>3510168.0</v>
      </c>
      <c r="B4431" s="13" t="s">
        <v>6874</v>
      </c>
      <c r="C4431" s="12">
        <v>1389.92</v>
      </c>
      <c r="D4431" s="11"/>
      <c r="E4431" s="11"/>
      <c r="F4431" s="11"/>
    </row>
    <row r="4432" ht="15.75" customHeight="1">
      <c r="A4432" s="13">
        <v>3510108.0</v>
      </c>
      <c r="B4432" s="13" t="s">
        <v>6875</v>
      </c>
      <c r="C4432" s="12">
        <v>11355.73</v>
      </c>
      <c r="D4432" s="11"/>
      <c r="E4432" s="11"/>
      <c r="F4432" s="11"/>
    </row>
    <row r="4433" ht="15.75" customHeight="1">
      <c r="A4433" s="13">
        <v>3510167.0</v>
      </c>
      <c r="B4433" s="13" t="s">
        <v>6876</v>
      </c>
      <c r="C4433" s="12">
        <v>1389.92</v>
      </c>
      <c r="D4433" s="11"/>
      <c r="E4433" s="11"/>
      <c r="F4433" s="11"/>
    </row>
    <row r="4434" ht="15.75" customHeight="1">
      <c r="A4434" s="13">
        <v>3510162.0</v>
      </c>
      <c r="B4434" s="13" t="s">
        <v>6877</v>
      </c>
      <c r="C4434" s="12">
        <v>1389.92</v>
      </c>
      <c r="D4434" s="11"/>
      <c r="E4434" s="11"/>
      <c r="F4434" s="11"/>
    </row>
    <row r="4435" ht="15.75" customHeight="1">
      <c r="A4435" s="13">
        <v>3510136.0</v>
      </c>
      <c r="B4435" s="13" t="s">
        <v>6878</v>
      </c>
      <c r="C4435" s="12">
        <v>1389.92</v>
      </c>
      <c r="D4435" s="11"/>
      <c r="E4435" s="11"/>
      <c r="F4435" s="11"/>
    </row>
    <row r="4436" ht="15.75" customHeight="1">
      <c r="A4436" s="13">
        <v>3510143.0</v>
      </c>
      <c r="B4436" s="13" t="s">
        <v>6879</v>
      </c>
      <c r="C4436" s="12">
        <v>1389.92</v>
      </c>
      <c r="D4436" s="11"/>
      <c r="E4436" s="11"/>
      <c r="F4436" s="11"/>
    </row>
    <row r="4437" ht="15.75" customHeight="1">
      <c r="A4437" s="13">
        <v>3510175.0</v>
      </c>
      <c r="B4437" s="13" t="s">
        <v>6880</v>
      </c>
      <c r="C4437" s="12">
        <v>1389.92</v>
      </c>
      <c r="D4437" s="11"/>
      <c r="E4437" s="11"/>
      <c r="F4437" s="11"/>
    </row>
    <row r="4438" ht="15.75" customHeight="1">
      <c r="A4438" s="13">
        <v>3510159.0</v>
      </c>
      <c r="B4438" s="13" t="s">
        <v>6881</v>
      </c>
      <c r="C4438" s="12">
        <v>1389.92</v>
      </c>
      <c r="D4438" s="11"/>
      <c r="E4438" s="11"/>
      <c r="F4438" s="11"/>
    </row>
    <row r="4439" ht="15.75" customHeight="1">
      <c r="A4439" s="13">
        <v>3510176.0</v>
      </c>
      <c r="B4439" s="13" t="s">
        <v>6882</v>
      </c>
      <c r="C4439" s="12">
        <v>1389.92</v>
      </c>
      <c r="D4439" s="11"/>
      <c r="E4439" s="11"/>
      <c r="F4439" s="11"/>
    </row>
    <row r="4440" ht="15.75" customHeight="1">
      <c r="A4440" s="13">
        <v>3510177.0</v>
      </c>
      <c r="B4440" s="13" t="s">
        <v>6883</v>
      </c>
      <c r="C4440" s="12">
        <v>1389.92</v>
      </c>
      <c r="D4440" s="11"/>
      <c r="E4440" s="11"/>
      <c r="F4440" s="11"/>
    </row>
    <row r="4441" ht="15.75" customHeight="1">
      <c r="A4441" s="13">
        <v>3510112.0</v>
      </c>
      <c r="B4441" s="13" t="s">
        <v>6884</v>
      </c>
      <c r="C4441" s="12">
        <v>13899.13</v>
      </c>
      <c r="D4441" s="11"/>
      <c r="E4441" s="11"/>
      <c r="F4441" s="11"/>
    </row>
    <row r="4442" ht="15.75" customHeight="1">
      <c r="A4442" s="13">
        <v>3510111.0</v>
      </c>
      <c r="B4442" s="13" t="s">
        <v>6885</v>
      </c>
      <c r="C4442" s="12">
        <v>8339.5</v>
      </c>
      <c r="D4442" s="11"/>
      <c r="E4442" s="11"/>
      <c r="F4442" s="11"/>
    </row>
    <row r="4443" ht="15.75" customHeight="1">
      <c r="A4443" s="13">
        <v>3510190.0</v>
      </c>
      <c r="B4443" s="13" t="s">
        <v>6886</v>
      </c>
      <c r="C4443" s="12">
        <v>1389.92</v>
      </c>
      <c r="D4443" s="11"/>
      <c r="E4443" s="11"/>
      <c r="F4443" s="11"/>
    </row>
    <row r="4444" ht="15.75" customHeight="1">
      <c r="A4444" s="13">
        <v>3510183.0</v>
      </c>
      <c r="B4444" s="13" t="s">
        <v>6887</v>
      </c>
      <c r="C4444" s="12">
        <v>1389.92</v>
      </c>
      <c r="D4444" s="11"/>
      <c r="E4444" s="11"/>
      <c r="F4444" s="11"/>
    </row>
    <row r="4445" ht="15.75" customHeight="1">
      <c r="A4445" s="13">
        <v>3510211.0</v>
      </c>
      <c r="B4445" s="13" t="s">
        <v>6888</v>
      </c>
      <c r="C4445" s="12">
        <v>485.25</v>
      </c>
      <c r="D4445" s="11"/>
      <c r="E4445" s="11"/>
      <c r="F4445" s="11"/>
    </row>
    <row r="4446" ht="15.75" customHeight="1">
      <c r="A4446" s="13">
        <v>3510213.0</v>
      </c>
      <c r="B4446" s="13" t="s">
        <v>6889</v>
      </c>
      <c r="C4446" s="12">
        <v>485.25</v>
      </c>
      <c r="D4446" s="11"/>
      <c r="E4446" s="11"/>
      <c r="F4446" s="11"/>
    </row>
    <row r="4447" ht="15.75" customHeight="1">
      <c r="A4447" s="13">
        <v>3510212.0</v>
      </c>
      <c r="B4447" s="13" t="s">
        <v>6890</v>
      </c>
      <c r="C4447" s="12">
        <v>485.25</v>
      </c>
      <c r="D4447" s="11"/>
      <c r="E4447" s="11"/>
      <c r="F4447" s="11"/>
    </row>
    <row r="4448" ht="15.75" customHeight="1">
      <c r="A4448" s="13">
        <v>3510210.0</v>
      </c>
      <c r="B4448" s="13" t="s">
        <v>6891</v>
      </c>
      <c r="C4448" s="12">
        <v>406.22</v>
      </c>
      <c r="D4448" s="11"/>
      <c r="E4448" s="11"/>
      <c r="F4448" s="11"/>
    </row>
    <row r="4449" ht="15.75" customHeight="1">
      <c r="A4449" s="13">
        <v>3510019.0</v>
      </c>
      <c r="B4449" s="13" t="s">
        <v>6892</v>
      </c>
      <c r="C4449" s="12">
        <v>9053.31</v>
      </c>
      <c r="D4449" s="11"/>
      <c r="E4449" s="11"/>
      <c r="F4449" s="11"/>
    </row>
    <row r="4450" ht="15.75" customHeight="1">
      <c r="A4450" s="13">
        <v>3510292.0</v>
      </c>
      <c r="B4450" s="13" t="s">
        <v>6893</v>
      </c>
      <c r="C4450" s="12">
        <v>1572.55</v>
      </c>
      <c r="D4450" s="11"/>
      <c r="E4450" s="11"/>
      <c r="F4450" s="11"/>
    </row>
    <row r="4451" ht="15.75" customHeight="1">
      <c r="A4451" s="13">
        <v>3512812.0</v>
      </c>
      <c r="B4451" s="13" t="s">
        <v>6894</v>
      </c>
      <c r="C4451" s="12">
        <v>8163.89</v>
      </c>
      <c r="D4451" s="11"/>
      <c r="E4451" s="11"/>
      <c r="F4451" s="11"/>
    </row>
    <row r="4452" ht="15.75" customHeight="1">
      <c r="A4452" s="13">
        <v>3512856.0</v>
      </c>
      <c r="B4452" s="13" t="s">
        <v>6895</v>
      </c>
      <c r="C4452" s="12">
        <v>8446.23</v>
      </c>
      <c r="D4452" s="11"/>
      <c r="E4452" s="11"/>
      <c r="F4452" s="11"/>
    </row>
    <row r="4453" ht="15.75" customHeight="1">
      <c r="A4453" s="13">
        <v>3510400.0</v>
      </c>
      <c r="B4453" s="13" t="s">
        <v>6896</v>
      </c>
      <c r="C4453" s="12">
        <v>911.5</v>
      </c>
      <c r="D4453" s="11"/>
      <c r="E4453" s="11"/>
      <c r="F4453" s="11"/>
    </row>
    <row r="4454" ht="15.75" customHeight="1">
      <c r="A4454" s="13">
        <v>3510401.0</v>
      </c>
      <c r="B4454" s="13" t="s">
        <v>6897</v>
      </c>
      <c r="C4454" s="12">
        <v>7372.6</v>
      </c>
      <c r="D4454" s="11"/>
      <c r="E4454" s="11"/>
      <c r="F4454" s="11"/>
    </row>
    <row r="4455" ht="15.75" customHeight="1">
      <c r="A4455" s="13">
        <v>3510404.0</v>
      </c>
      <c r="B4455" s="13" t="s">
        <v>6898</v>
      </c>
      <c r="C4455" s="12">
        <v>2658.53</v>
      </c>
      <c r="D4455" s="11"/>
      <c r="E4455" s="11"/>
      <c r="F4455" s="11"/>
    </row>
    <row r="4456" ht="15.75" customHeight="1">
      <c r="A4456" s="13">
        <v>3547300.0</v>
      </c>
      <c r="B4456" s="13" t="s">
        <v>6899</v>
      </c>
      <c r="C4456" s="12">
        <v>15797.44</v>
      </c>
      <c r="D4456" s="11"/>
      <c r="E4456" s="11"/>
      <c r="F4456" s="11"/>
    </row>
    <row r="4457" ht="15.75" customHeight="1">
      <c r="A4457" s="13">
        <v>3510402.0</v>
      </c>
      <c r="B4457" s="13" t="s">
        <v>6900</v>
      </c>
      <c r="C4457" s="12">
        <v>15797.44</v>
      </c>
      <c r="D4457" s="11"/>
      <c r="E4457" s="11"/>
      <c r="F4457" s="11"/>
    </row>
    <row r="4458" ht="15.75" customHeight="1">
      <c r="A4458" s="13">
        <v>3510430.0</v>
      </c>
      <c r="B4458" s="13" t="s">
        <v>6901</v>
      </c>
      <c r="C4458" s="12">
        <v>10532.5</v>
      </c>
      <c r="D4458" s="11"/>
      <c r="E4458" s="11"/>
      <c r="F4458" s="11"/>
    </row>
    <row r="4459" ht="15.75" customHeight="1">
      <c r="A4459" s="13">
        <v>3510421.0</v>
      </c>
      <c r="B4459" s="13" t="s">
        <v>6902</v>
      </c>
      <c r="C4459" s="12">
        <v>9036.96</v>
      </c>
      <c r="D4459" s="11"/>
      <c r="E4459" s="11"/>
      <c r="F4459" s="11"/>
    </row>
    <row r="4460" ht="15.75" customHeight="1">
      <c r="A4460" s="13">
        <v>3547200.0</v>
      </c>
      <c r="B4460" s="13" t="s">
        <v>6903</v>
      </c>
      <c r="C4460" s="12">
        <v>9127.67</v>
      </c>
      <c r="D4460" s="11"/>
      <c r="E4460" s="11"/>
      <c r="F4460" s="11"/>
    </row>
    <row r="4461" ht="15.75" customHeight="1">
      <c r="A4461" s="13">
        <v>3510200.0</v>
      </c>
      <c r="B4461" s="13" t="s">
        <v>6904</v>
      </c>
      <c r="C4461" s="12">
        <v>1116.54</v>
      </c>
      <c r="D4461" s="11"/>
      <c r="E4461" s="11"/>
      <c r="F4461" s="11"/>
    </row>
    <row r="4462" ht="15.75" customHeight="1">
      <c r="A4462" s="13">
        <v>3510300.0</v>
      </c>
      <c r="B4462" s="13" t="s">
        <v>6905</v>
      </c>
      <c r="C4462" s="12">
        <v>840.67</v>
      </c>
      <c r="D4462" s="11"/>
      <c r="E4462" s="11"/>
      <c r="F4462" s="11"/>
    </row>
    <row r="4463" ht="15.75" customHeight="1">
      <c r="A4463" s="13">
        <v>3510350.0</v>
      </c>
      <c r="B4463" s="13" t="s">
        <v>6906</v>
      </c>
      <c r="C4463" s="12">
        <v>620.89</v>
      </c>
      <c r="D4463" s="11"/>
      <c r="E4463" s="11"/>
      <c r="F4463" s="11"/>
    </row>
    <row r="4464" ht="15.75" customHeight="1">
      <c r="A4464" s="13">
        <v>3515123.0</v>
      </c>
      <c r="B4464" s="13" t="s">
        <v>6907</v>
      </c>
      <c r="C4464" s="12">
        <v>58.9</v>
      </c>
      <c r="D4464" s="11"/>
      <c r="E4464" s="11"/>
      <c r="F4464" s="11"/>
    </row>
    <row r="4465" ht="15.75" customHeight="1">
      <c r="A4465" s="13">
        <v>3515167.0</v>
      </c>
      <c r="B4465" s="13" t="s">
        <v>6908</v>
      </c>
      <c r="C4465" s="12">
        <v>58.9</v>
      </c>
      <c r="D4465" s="11"/>
      <c r="E4465" s="11"/>
      <c r="F4465" s="11"/>
    </row>
    <row r="4466" ht="15.75" customHeight="1">
      <c r="A4466" s="13">
        <v>3515162.0</v>
      </c>
      <c r="B4466" s="13" t="s">
        <v>6909</v>
      </c>
      <c r="C4466" s="12">
        <v>58.9</v>
      </c>
      <c r="D4466" s="11"/>
      <c r="E4466" s="11"/>
      <c r="F4466" s="11"/>
    </row>
    <row r="4467" ht="15.75" customHeight="1">
      <c r="A4467" s="13">
        <v>3515184.0</v>
      </c>
      <c r="B4467" s="13" t="s">
        <v>6910</v>
      </c>
      <c r="C4467" s="12">
        <v>58.9</v>
      </c>
      <c r="D4467" s="11"/>
      <c r="E4467" s="11"/>
      <c r="F4467" s="11"/>
    </row>
    <row r="4468" ht="15.75" customHeight="1">
      <c r="A4468" s="13">
        <v>3513929.0</v>
      </c>
      <c r="B4468" s="13" t="s">
        <v>6911</v>
      </c>
      <c r="C4468" s="12">
        <v>147.83</v>
      </c>
      <c r="D4468" s="11"/>
      <c r="E4468" s="11"/>
      <c r="F4468" s="11"/>
    </row>
    <row r="4469" ht="15.75" customHeight="1">
      <c r="A4469" s="13">
        <v>3514936.0</v>
      </c>
      <c r="B4469" s="13" t="s">
        <v>6912</v>
      </c>
      <c r="C4469" s="12">
        <v>567.05</v>
      </c>
      <c r="D4469" s="11"/>
      <c r="E4469" s="11"/>
      <c r="F4469" s="11"/>
    </row>
    <row r="4470" ht="15.75" customHeight="1">
      <c r="A4470" s="13">
        <v>3514975.0</v>
      </c>
      <c r="B4470" s="13" t="s">
        <v>6913</v>
      </c>
      <c r="C4470" s="12">
        <v>567.05</v>
      </c>
      <c r="D4470" s="11"/>
      <c r="E4470" s="11"/>
      <c r="F4470" s="11"/>
    </row>
    <row r="4471" ht="15.75" customHeight="1">
      <c r="A4471" s="13">
        <v>3514836.0</v>
      </c>
      <c r="B4471" s="13" t="s">
        <v>6914</v>
      </c>
      <c r="C4471" s="12">
        <v>567.05</v>
      </c>
      <c r="D4471" s="11"/>
      <c r="E4471" s="11"/>
      <c r="F4471" s="11"/>
    </row>
    <row r="4472" ht="15.75" customHeight="1">
      <c r="A4472" s="13">
        <v>3514875.0</v>
      </c>
      <c r="B4472" s="13" t="s">
        <v>6915</v>
      </c>
      <c r="C4472" s="12">
        <v>567.05</v>
      </c>
      <c r="D4472" s="11"/>
      <c r="E4472" s="11"/>
      <c r="F4472" s="11"/>
    </row>
    <row r="4473" ht="15.75" customHeight="1">
      <c r="A4473" s="13">
        <v>3514423.0</v>
      </c>
      <c r="B4473" s="13" t="s">
        <v>6916</v>
      </c>
      <c r="C4473" s="12">
        <v>92.06</v>
      </c>
      <c r="D4473" s="11"/>
      <c r="E4473" s="11"/>
      <c r="F4473" s="11"/>
    </row>
    <row r="4474" ht="15.75" customHeight="1">
      <c r="A4474" s="13">
        <v>3514467.0</v>
      </c>
      <c r="B4474" s="13" t="s">
        <v>6917</v>
      </c>
      <c r="C4474" s="12">
        <v>92.06</v>
      </c>
      <c r="D4474" s="11"/>
      <c r="E4474" s="11"/>
      <c r="F4474" s="11"/>
    </row>
    <row r="4475" ht="15.75" customHeight="1">
      <c r="A4475" s="13">
        <v>3514477.0</v>
      </c>
      <c r="B4475" s="13" t="s">
        <v>6918</v>
      </c>
      <c r="C4475" s="12">
        <v>92.06</v>
      </c>
      <c r="D4475" s="11"/>
      <c r="E4475" s="11"/>
      <c r="F4475" s="11"/>
    </row>
    <row r="4476" ht="15.75" customHeight="1">
      <c r="A4476" s="13">
        <v>3514483.0</v>
      </c>
      <c r="B4476" s="13" t="s">
        <v>6919</v>
      </c>
      <c r="C4476" s="12">
        <v>92.06</v>
      </c>
      <c r="D4476" s="11"/>
      <c r="E4476" s="11"/>
      <c r="F4476" s="11"/>
    </row>
    <row r="4477" ht="15.75" customHeight="1">
      <c r="A4477" s="13">
        <v>3518226.0</v>
      </c>
      <c r="B4477" s="13" t="s">
        <v>6920</v>
      </c>
      <c r="C4477" s="12">
        <v>650.28</v>
      </c>
      <c r="D4477" s="11"/>
      <c r="E4477" s="11"/>
      <c r="F4477" s="11"/>
    </row>
    <row r="4478" ht="15.75" customHeight="1">
      <c r="A4478" s="13">
        <v>3518229.0</v>
      </c>
      <c r="B4478" s="13" t="s">
        <v>6921</v>
      </c>
      <c r="C4478" s="12">
        <v>650.28</v>
      </c>
      <c r="D4478" s="11"/>
      <c r="E4478" s="11"/>
      <c r="F4478" s="11"/>
    </row>
    <row r="4479" ht="15.75" customHeight="1">
      <c r="A4479" s="13">
        <v>3518262.0</v>
      </c>
      <c r="B4479" s="13" t="s">
        <v>6922</v>
      </c>
      <c r="C4479" s="12">
        <v>650.28</v>
      </c>
      <c r="D4479" s="11"/>
      <c r="E4479" s="11"/>
      <c r="F4479" s="11"/>
    </row>
    <row r="4480" ht="15.75" customHeight="1">
      <c r="A4480" s="13">
        <v>3518276.0</v>
      </c>
      <c r="B4480" s="13" t="s">
        <v>6923</v>
      </c>
      <c r="C4480" s="12">
        <v>650.28</v>
      </c>
      <c r="D4480" s="11"/>
      <c r="E4480" s="11"/>
      <c r="F4480" s="11"/>
    </row>
    <row r="4481" ht="15.75" customHeight="1">
      <c r="A4481" s="13">
        <v>3518277.0</v>
      </c>
      <c r="B4481" s="13" t="s">
        <v>6924</v>
      </c>
      <c r="C4481" s="12">
        <v>650.28</v>
      </c>
      <c r="D4481" s="11"/>
      <c r="E4481" s="11"/>
      <c r="F4481" s="11"/>
    </row>
    <row r="4482" ht="15.75" customHeight="1">
      <c r="A4482" s="13">
        <v>3518283.0</v>
      </c>
      <c r="B4482" s="13" t="s">
        <v>6925</v>
      </c>
      <c r="C4482" s="12">
        <v>650.28</v>
      </c>
      <c r="D4482" s="11"/>
      <c r="E4482" s="11"/>
      <c r="F4482" s="11"/>
    </row>
    <row r="4483" ht="15.75" customHeight="1">
      <c r="A4483" s="13">
        <v>3518289.0</v>
      </c>
      <c r="B4483" s="13" t="s">
        <v>6926</v>
      </c>
      <c r="C4483" s="12">
        <v>650.28</v>
      </c>
      <c r="D4483" s="11"/>
      <c r="E4483" s="11"/>
      <c r="F4483" s="11"/>
    </row>
    <row r="4484" ht="15.75" customHeight="1">
      <c r="A4484" s="13">
        <v>3514783.0</v>
      </c>
      <c r="B4484" s="13" t="s">
        <v>6927</v>
      </c>
      <c r="C4484" s="12">
        <v>116.81</v>
      </c>
      <c r="D4484" s="11"/>
      <c r="E4484" s="11"/>
      <c r="F4484" s="11"/>
    </row>
    <row r="4485" ht="15.75" customHeight="1">
      <c r="A4485" s="13">
        <v>3514129.0</v>
      </c>
      <c r="B4485" s="13" t="s">
        <v>6928</v>
      </c>
      <c r="C4485" s="12">
        <v>105.13</v>
      </c>
      <c r="D4485" s="11"/>
      <c r="E4485" s="11"/>
      <c r="F4485" s="11"/>
    </row>
    <row r="4486" ht="15.75" customHeight="1">
      <c r="A4486" s="13">
        <v>3514183.0</v>
      </c>
      <c r="B4486" s="13" t="s">
        <v>6929</v>
      </c>
      <c r="C4486" s="12">
        <v>105.13</v>
      </c>
      <c r="D4486" s="11"/>
      <c r="E4486" s="11"/>
      <c r="F4486" s="11"/>
    </row>
    <row r="4487" ht="15.75" customHeight="1">
      <c r="A4487" s="13">
        <v>3514063.0</v>
      </c>
      <c r="B4487" s="13" t="s">
        <v>6930</v>
      </c>
      <c r="C4487" s="12">
        <v>105.13</v>
      </c>
      <c r="D4487" s="11"/>
      <c r="E4487" s="11"/>
      <c r="F4487" s="11"/>
    </row>
    <row r="4488" ht="15.75" customHeight="1">
      <c r="A4488" s="13">
        <v>3514076.0</v>
      </c>
      <c r="B4488" s="13" t="s">
        <v>6931</v>
      </c>
      <c r="C4488" s="12">
        <v>73.59</v>
      </c>
      <c r="D4488" s="11"/>
      <c r="E4488" s="11"/>
      <c r="F4488" s="11"/>
    </row>
    <row r="4489" ht="15.75" customHeight="1">
      <c r="A4489" s="13">
        <v>3514083.0</v>
      </c>
      <c r="B4489" s="13" t="s">
        <v>6932</v>
      </c>
      <c r="C4489" s="12">
        <v>105.13</v>
      </c>
      <c r="D4489" s="11"/>
      <c r="E4489" s="11"/>
      <c r="F4489" s="11"/>
    </row>
    <row r="4490" ht="15.75" customHeight="1">
      <c r="A4490" s="13">
        <v>3514626.0</v>
      </c>
      <c r="B4490" s="13" t="s">
        <v>6933</v>
      </c>
      <c r="C4490" s="12">
        <v>233.07</v>
      </c>
      <c r="D4490" s="11"/>
      <c r="E4490" s="11"/>
      <c r="F4490" s="11"/>
    </row>
    <row r="4491" ht="15.75" customHeight="1">
      <c r="A4491" s="13">
        <v>3514662.0</v>
      </c>
      <c r="B4491" s="13" t="s">
        <v>6934</v>
      </c>
      <c r="C4491" s="12">
        <v>233.07</v>
      </c>
      <c r="D4491" s="11"/>
      <c r="E4491" s="11"/>
      <c r="F4491" s="11"/>
    </row>
    <row r="4492" ht="15.75" customHeight="1">
      <c r="A4492" s="13">
        <v>3514676.0</v>
      </c>
      <c r="B4492" s="13" t="s">
        <v>6935</v>
      </c>
      <c r="C4492" s="12">
        <v>332.96</v>
      </c>
      <c r="D4492" s="11"/>
      <c r="E4492" s="11"/>
      <c r="F4492" s="11"/>
    </row>
    <row r="4493" ht="15.75" customHeight="1">
      <c r="A4493" s="13">
        <v>3514677.0</v>
      </c>
      <c r="B4493" s="13" t="s">
        <v>6936</v>
      </c>
      <c r="C4493" s="12">
        <v>332.96</v>
      </c>
      <c r="D4493" s="11"/>
      <c r="E4493" s="11"/>
      <c r="F4493" s="11"/>
    </row>
    <row r="4494" ht="15.75" customHeight="1">
      <c r="A4494" s="13">
        <v>3514683.0</v>
      </c>
      <c r="B4494" s="13" t="s">
        <v>6937</v>
      </c>
      <c r="C4494" s="12">
        <v>233.07</v>
      </c>
      <c r="D4494" s="11"/>
      <c r="E4494" s="11"/>
      <c r="F4494" s="11"/>
    </row>
    <row r="4495" ht="15.75" customHeight="1">
      <c r="A4495" s="13">
        <v>3514684.0</v>
      </c>
      <c r="B4495" s="13" t="s">
        <v>6938</v>
      </c>
      <c r="C4495" s="12">
        <v>332.96</v>
      </c>
      <c r="D4495" s="11"/>
      <c r="E4495" s="11"/>
      <c r="F4495" s="11"/>
    </row>
    <row r="4496" ht="15.75" customHeight="1">
      <c r="A4496" s="13">
        <v>3151601.0</v>
      </c>
      <c r="B4496" s="13" t="s">
        <v>6939</v>
      </c>
      <c r="C4496" s="12">
        <v>781.8</v>
      </c>
      <c r="D4496" s="11"/>
      <c r="E4496" s="11"/>
      <c r="F4496" s="11"/>
    </row>
    <row r="4497" ht="15.75" customHeight="1">
      <c r="A4497" s="13">
        <v>3512816.0</v>
      </c>
      <c r="B4497" s="13" t="s">
        <v>6940</v>
      </c>
      <c r="C4497" s="12">
        <v>4293.16</v>
      </c>
      <c r="D4497" s="11"/>
      <c r="E4497" s="11"/>
      <c r="F4497" s="11"/>
    </row>
    <row r="4498" ht="15.75" customHeight="1">
      <c r="A4498" s="13">
        <v>3512817.0</v>
      </c>
      <c r="B4498" s="13" t="s">
        <v>6941</v>
      </c>
      <c r="C4498" s="12">
        <v>3902.08</v>
      </c>
      <c r="D4498" s="11"/>
      <c r="E4498" s="11"/>
      <c r="F4498" s="11"/>
    </row>
    <row r="4499" ht="15.75" customHeight="1">
      <c r="A4499" s="13">
        <v>3515729.0</v>
      </c>
      <c r="B4499" s="13" t="s">
        <v>6942</v>
      </c>
      <c r="C4499" s="12">
        <v>79.85</v>
      </c>
      <c r="D4499" s="11"/>
      <c r="E4499" s="11"/>
      <c r="F4499" s="11"/>
    </row>
    <row r="4500" ht="15.75" customHeight="1">
      <c r="A4500" s="13">
        <v>3515763.0</v>
      </c>
      <c r="B4500" s="13" t="s">
        <v>6943</v>
      </c>
      <c r="C4500" s="12">
        <v>79.85</v>
      </c>
      <c r="D4500" s="11"/>
      <c r="E4500" s="11"/>
      <c r="F4500" s="11"/>
    </row>
    <row r="4501" ht="15.75" customHeight="1">
      <c r="A4501" s="13">
        <v>3515776.0</v>
      </c>
      <c r="B4501" s="13" t="s">
        <v>6944</v>
      </c>
      <c r="C4501" s="12">
        <v>79.85</v>
      </c>
      <c r="D4501" s="11"/>
      <c r="E4501" s="11"/>
      <c r="F4501" s="11"/>
    </row>
    <row r="4502" ht="15.75" customHeight="1">
      <c r="A4502" s="13">
        <v>3515783.0</v>
      </c>
      <c r="B4502" s="13" t="s">
        <v>6945</v>
      </c>
      <c r="C4502" s="12">
        <v>79.85</v>
      </c>
      <c r="D4502" s="11"/>
      <c r="E4502" s="11"/>
      <c r="F4502" s="11"/>
    </row>
    <row r="4503" ht="15.75" customHeight="1">
      <c r="A4503" s="13">
        <v>3511643.0</v>
      </c>
      <c r="B4503" s="13" t="s">
        <v>6946</v>
      </c>
      <c r="C4503" s="12">
        <v>5696.09</v>
      </c>
      <c r="D4503" s="11"/>
      <c r="E4503" s="11"/>
      <c r="F4503" s="11"/>
    </row>
    <row r="4504" ht="15.75" customHeight="1">
      <c r="A4504" s="13">
        <v>3519520.0</v>
      </c>
      <c r="B4504" s="13" t="s">
        <v>6947</v>
      </c>
      <c r="C4504" s="12">
        <v>385.38</v>
      </c>
      <c r="D4504" s="11"/>
      <c r="E4504" s="11"/>
      <c r="F4504" s="11"/>
    </row>
    <row r="4505" ht="15.75" customHeight="1">
      <c r="A4505" s="13">
        <v>3515960.0</v>
      </c>
      <c r="B4505" s="13" t="s">
        <v>6948</v>
      </c>
      <c r="C4505" s="12">
        <v>41451.07</v>
      </c>
      <c r="D4505" s="11"/>
      <c r="E4505" s="11"/>
      <c r="F4505" s="11"/>
    </row>
    <row r="4506" ht="15.75" customHeight="1">
      <c r="A4506" s="13">
        <v>3515902.0</v>
      </c>
      <c r="B4506" s="13" t="s">
        <v>6949</v>
      </c>
      <c r="C4506" s="12">
        <v>2364.72</v>
      </c>
      <c r="D4506" s="11"/>
      <c r="E4506" s="11"/>
      <c r="F4506" s="11"/>
    </row>
    <row r="4507" ht="15.75" customHeight="1">
      <c r="A4507" s="13">
        <v>3515901.0</v>
      </c>
      <c r="B4507" s="13" t="s">
        <v>6950</v>
      </c>
      <c r="C4507" s="12">
        <v>3015.99</v>
      </c>
      <c r="D4507" s="11"/>
      <c r="E4507" s="11"/>
      <c r="F4507" s="11"/>
    </row>
    <row r="4508" ht="15.75" customHeight="1">
      <c r="A4508" s="13">
        <v>3511636.0</v>
      </c>
      <c r="B4508" s="13" t="s">
        <v>6951</v>
      </c>
      <c r="C4508" s="12">
        <v>7012.03</v>
      </c>
      <c r="D4508" s="11"/>
      <c r="E4508" s="11"/>
      <c r="F4508" s="11"/>
    </row>
    <row r="4509" ht="15.75" customHeight="1">
      <c r="A4509" s="13">
        <v>3511620.0</v>
      </c>
      <c r="B4509" s="13" t="s">
        <v>6952</v>
      </c>
      <c r="C4509" s="12">
        <v>758.19</v>
      </c>
      <c r="D4509" s="11"/>
      <c r="E4509" s="11"/>
      <c r="F4509" s="11"/>
    </row>
    <row r="4510" ht="15.75" customHeight="1">
      <c r="A4510" s="13">
        <v>3511612.0</v>
      </c>
      <c r="B4510" s="13" t="s">
        <v>6953</v>
      </c>
      <c r="C4510" s="12">
        <v>2899.17</v>
      </c>
      <c r="D4510" s="11"/>
      <c r="E4510" s="11"/>
      <c r="F4510" s="11"/>
    </row>
    <row r="4511" ht="15.75" customHeight="1">
      <c r="A4511" s="13">
        <v>3612065.0</v>
      </c>
      <c r="B4511" s="13" t="s">
        <v>6954</v>
      </c>
      <c r="C4511" s="12">
        <v>2053.53</v>
      </c>
      <c r="D4511" s="11"/>
      <c r="E4511" s="11"/>
      <c r="F4511" s="11"/>
    </row>
    <row r="4512" ht="15.75" customHeight="1">
      <c r="A4512" s="13">
        <v>3612066.0</v>
      </c>
      <c r="B4512" s="13" t="s">
        <v>6955</v>
      </c>
      <c r="C4512" s="12">
        <v>2053.53</v>
      </c>
      <c r="D4512" s="11"/>
      <c r="E4512" s="11"/>
      <c r="F4512" s="11"/>
    </row>
    <row r="4513" ht="15.75" customHeight="1">
      <c r="A4513" s="13">
        <v>3516299.0</v>
      </c>
      <c r="B4513" s="13" t="s">
        <v>6956</v>
      </c>
      <c r="C4513" s="12">
        <v>78.4</v>
      </c>
      <c r="D4513" s="11"/>
      <c r="E4513" s="11"/>
      <c r="F4513" s="11"/>
    </row>
    <row r="4514" ht="15.75" customHeight="1">
      <c r="A4514" s="13">
        <v>3515829.0</v>
      </c>
      <c r="B4514" s="13" t="s">
        <v>6957</v>
      </c>
      <c r="C4514" s="12">
        <v>189.46</v>
      </c>
      <c r="D4514" s="11"/>
      <c r="E4514" s="11"/>
      <c r="F4514" s="11"/>
    </row>
    <row r="4515" ht="15.75" customHeight="1">
      <c r="A4515" s="13">
        <v>3515862.0</v>
      </c>
      <c r="B4515" s="13" t="s">
        <v>6958</v>
      </c>
      <c r="C4515" s="12">
        <v>189.46</v>
      </c>
      <c r="D4515" s="11"/>
      <c r="E4515" s="11"/>
      <c r="F4515" s="11"/>
    </row>
    <row r="4516" ht="15.75" customHeight="1">
      <c r="A4516" s="13">
        <v>3515876.0</v>
      </c>
      <c r="B4516" s="13" t="s">
        <v>6959</v>
      </c>
      <c r="C4516" s="12">
        <v>189.46</v>
      </c>
      <c r="D4516" s="11"/>
      <c r="E4516" s="11"/>
      <c r="F4516" s="11"/>
    </row>
    <row r="4517" ht="15.75" customHeight="1">
      <c r="A4517" s="13">
        <v>3515838.0</v>
      </c>
      <c r="B4517" s="13" t="s">
        <v>6960</v>
      </c>
      <c r="C4517" s="12">
        <v>189.46</v>
      </c>
      <c r="D4517" s="11"/>
      <c r="E4517" s="11"/>
      <c r="F4517" s="11"/>
    </row>
    <row r="4518" ht="15.75" customHeight="1">
      <c r="A4518" s="13">
        <v>3515883.0</v>
      </c>
      <c r="B4518" s="13" t="s">
        <v>6961</v>
      </c>
      <c r="C4518" s="12">
        <v>189.46</v>
      </c>
      <c r="D4518" s="11"/>
      <c r="E4518" s="11"/>
      <c r="F4518" s="11"/>
    </row>
    <row r="4519" ht="15.75" customHeight="1">
      <c r="A4519" s="13">
        <v>3515863.0</v>
      </c>
      <c r="B4519" s="13" t="s">
        <v>6962</v>
      </c>
      <c r="C4519" s="12">
        <v>189.46</v>
      </c>
      <c r="D4519" s="11"/>
      <c r="E4519" s="11"/>
      <c r="F4519" s="11"/>
    </row>
    <row r="4520" ht="15.75" customHeight="1">
      <c r="A4520" s="13">
        <v>3515629.0</v>
      </c>
      <c r="B4520" s="13" t="s">
        <v>6963</v>
      </c>
      <c r="C4520" s="12">
        <v>986.57</v>
      </c>
      <c r="D4520" s="11"/>
      <c r="E4520" s="11"/>
      <c r="F4520" s="11"/>
    </row>
    <row r="4521" ht="15.75" customHeight="1">
      <c r="A4521" s="13">
        <v>3515663.0</v>
      </c>
      <c r="B4521" s="13" t="s">
        <v>6964</v>
      </c>
      <c r="C4521" s="12">
        <v>986.57</v>
      </c>
      <c r="D4521" s="11"/>
      <c r="E4521" s="11"/>
      <c r="F4521" s="11"/>
    </row>
    <row r="4522" ht="15.75" customHeight="1">
      <c r="A4522" s="13">
        <v>3515676.0</v>
      </c>
      <c r="B4522" s="13" t="s">
        <v>6965</v>
      </c>
      <c r="C4522" s="12">
        <v>986.57</v>
      </c>
      <c r="D4522" s="11"/>
      <c r="E4522" s="11"/>
      <c r="F4522" s="11"/>
    </row>
    <row r="4523" ht="15.75" customHeight="1">
      <c r="A4523" s="13">
        <v>3515683.0</v>
      </c>
      <c r="B4523" s="13" t="s">
        <v>6966</v>
      </c>
      <c r="C4523" s="12">
        <v>986.57</v>
      </c>
      <c r="D4523" s="11"/>
      <c r="E4523" s="11"/>
      <c r="F4523" s="11"/>
    </row>
    <row r="4524" ht="15.75" customHeight="1">
      <c r="A4524" s="13">
        <v>3515529.0</v>
      </c>
      <c r="B4524" s="13" t="s">
        <v>6967</v>
      </c>
      <c r="C4524" s="12">
        <v>986.57</v>
      </c>
      <c r="D4524" s="11"/>
      <c r="E4524" s="11"/>
      <c r="F4524" s="11"/>
    </row>
    <row r="4525" ht="15.75" customHeight="1">
      <c r="A4525" s="13">
        <v>3515563.0</v>
      </c>
      <c r="B4525" s="13" t="s">
        <v>6968</v>
      </c>
      <c r="C4525" s="12">
        <v>986.57</v>
      </c>
      <c r="D4525" s="11"/>
      <c r="E4525" s="11"/>
      <c r="F4525" s="11"/>
    </row>
    <row r="4526" ht="15.75" customHeight="1">
      <c r="A4526" s="13">
        <v>3515576.0</v>
      </c>
      <c r="B4526" s="13" t="s">
        <v>6969</v>
      </c>
      <c r="C4526" s="12">
        <v>986.57</v>
      </c>
      <c r="D4526" s="11"/>
      <c r="E4526" s="11"/>
      <c r="F4526" s="11"/>
    </row>
    <row r="4527" ht="15.75" customHeight="1">
      <c r="A4527" s="13">
        <v>3515583.0</v>
      </c>
      <c r="B4527" s="13" t="s">
        <v>6970</v>
      </c>
      <c r="C4527" s="12">
        <v>986.57</v>
      </c>
      <c r="D4527" s="11"/>
      <c r="E4527" s="11"/>
      <c r="F4527" s="11"/>
    </row>
    <row r="4528" ht="15.75" customHeight="1">
      <c r="A4528" s="13">
        <v>3688526.0</v>
      </c>
      <c r="B4528" s="13" t="s">
        <v>6971</v>
      </c>
      <c r="C4528" s="12">
        <v>1176.97</v>
      </c>
      <c r="D4528" s="11"/>
      <c r="E4528" s="11"/>
      <c r="F4528" s="11"/>
    </row>
    <row r="4529" ht="15.75" customHeight="1">
      <c r="A4529" s="13">
        <v>3688523.0</v>
      </c>
      <c r="B4529" s="13" t="s">
        <v>6972</v>
      </c>
      <c r="C4529" s="12">
        <v>1176.97</v>
      </c>
      <c r="D4529" s="11"/>
      <c r="E4529" s="11"/>
      <c r="F4529" s="11"/>
    </row>
    <row r="4530" ht="15.75" customHeight="1">
      <c r="A4530" s="13">
        <v>3688538.0</v>
      </c>
      <c r="B4530" s="13" t="s">
        <v>6973</v>
      </c>
      <c r="C4530" s="12">
        <v>823.88</v>
      </c>
      <c r="D4530" s="11"/>
      <c r="E4530" s="11"/>
      <c r="F4530" s="11"/>
    </row>
    <row r="4531" ht="15.75" customHeight="1">
      <c r="A4531" s="13">
        <v>3688562.0</v>
      </c>
      <c r="B4531" s="13" t="s">
        <v>6974</v>
      </c>
      <c r="C4531" s="12">
        <v>1176.97</v>
      </c>
      <c r="D4531" s="11"/>
      <c r="E4531" s="11"/>
      <c r="F4531" s="11"/>
    </row>
    <row r="4532" ht="15.75" customHeight="1">
      <c r="A4532" s="13">
        <v>3688583.0</v>
      </c>
      <c r="B4532" s="13" t="s">
        <v>6975</v>
      </c>
      <c r="C4532" s="12">
        <v>1176.97</v>
      </c>
      <c r="D4532" s="11"/>
      <c r="E4532" s="11"/>
      <c r="F4532" s="11"/>
    </row>
    <row r="4533" ht="15.75" customHeight="1">
      <c r="A4533" s="13">
        <v>3510293.0</v>
      </c>
      <c r="B4533" s="13" t="s">
        <v>6976</v>
      </c>
      <c r="C4533" s="12">
        <v>636.44</v>
      </c>
      <c r="D4533" s="11"/>
      <c r="E4533" s="11"/>
      <c r="F4533" s="11"/>
    </row>
    <row r="4534" ht="15.75" customHeight="1">
      <c r="A4534" s="13">
        <v>3510288.0</v>
      </c>
      <c r="B4534" s="13" t="s">
        <v>6977</v>
      </c>
      <c r="C4534" s="12">
        <v>7431.12</v>
      </c>
      <c r="D4534" s="11"/>
      <c r="E4534" s="11"/>
      <c r="F4534" s="11"/>
    </row>
    <row r="4535" ht="15.75" customHeight="1">
      <c r="A4535" s="13">
        <v>3510287.0</v>
      </c>
      <c r="B4535" s="13" t="s">
        <v>6978</v>
      </c>
      <c r="C4535" s="12">
        <v>7431.12</v>
      </c>
      <c r="D4535" s="11"/>
      <c r="E4535" s="11"/>
      <c r="F4535" s="11"/>
    </row>
    <row r="4536" ht="15.75" customHeight="1">
      <c r="A4536" s="13">
        <v>3510291.0</v>
      </c>
      <c r="B4536" s="13" t="s">
        <v>6979</v>
      </c>
      <c r="C4536" s="12">
        <v>5530.83</v>
      </c>
      <c r="D4536" s="11"/>
      <c r="E4536" s="11"/>
      <c r="F4536" s="11"/>
    </row>
    <row r="4537" ht="15.75" customHeight="1">
      <c r="A4537" s="13">
        <v>3510290.0</v>
      </c>
      <c r="B4537" s="13" t="s">
        <v>6980</v>
      </c>
      <c r="C4537" s="12">
        <v>5530.83</v>
      </c>
      <c r="D4537" s="11"/>
      <c r="E4537" s="11"/>
      <c r="F4537" s="11"/>
    </row>
    <row r="4538" ht="15.75" customHeight="1">
      <c r="A4538" s="13">
        <v>3510289.0</v>
      </c>
      <c r="B4538" s="13" t="s">
        <v>6981</v>
      </c>
      <c r="C4538" s="12">
        <v>5530.83</v>
      </c>
      <c r="D4538" s="11"/>
      <c r="E4538" s="11"/>
      <c r="F4538" s="11"/>
    </row>
    <row r="4539" ht="15.75" customHeight="1">
      <c r="A4539" s="13">
        <v>3510286.0</v>
      </c>
      <c r="B4539" s="13" t="s">
        <v>6982</v>
      </c>
      <c r="C4539" s="12">
        <v>7431.12</v>
      </c>
      <c r="D4539" s="11"/>
      <c r="E4539" s="11"/>
      <c r="F4539" s="11"/>
    </row>
    <row r="4540" ht="15.75" customHeight="1">
      <c r="A4540" s="13">
        <v>3511013.0</v>
      </c>
      <c r="B4540" s="13" t="s">
        <v>6983</v>
      </c>
      <c r="C4540" s="12">
        <v>6364.67</v>
      </c>
      <c r="D4540" s="11"/>
      <c r="E4540" s="11"/>
      <c r="F4540" s="11"/>
    </row>
    <row r="4541" ht="15.75" customHeight="1">
      <c r="A4541" s="13">
        <v>3510255.0</v>
      </c>
      <c r="B4541" s="13" t="s">
        <v>6984</v>
      </c>
      <c r="C4541" s="12">
        <v>875.87</v>
      </c>
      <c r="D4541" s="11"/>
      <c r="E4541" s="11"/>
      <c r="F4541" s="11"/>
    </row>
    <row r="4542" ht="15.75" customHeight="1">
      <c r="A4542" s="13">
        <v>3510254.0</v>
      </c>
      <c r="B4542" s="13" t="s">
        <v>6985</v>
      </c>
      <c r="C4542" s="12">
        <v>2106.36</v>
      </c>
      <c r="D4542" s="11"/>
      <c r="E4542" s="11"/>
      <c r="F4542" s="11"/>
    </row>
    <row r="4543" ht="15.75" customHeight="1">
      <c r="A4543" s="13">
        <v>3510208.0</v>
      </c>
      <c r="B4543" s="13" t="s">
        <v>6986</v>
      </c>
      <c r="C4543" s="12">
        <v>630.91</v>
      </c>
      <c r="D4543" s="11"/>
      <c r="E4543" s="11"/>
      <c r="F4543" s="11"/>
    </row>
    <row r="4544" ht="15.75" customHeight="1">
      <c r="A4544" s="13">
        <v>3510276.0</v>
      </c>
      <c r="B4544" s="13" t="s">
        <v>6987</v>
      </c>
      <c r="C4544" s="12">
        <v>2291.84</v>
      </c>
      <c r="D4544" s="11"/>
      <c r="E4544" s="11"/>
      <c r="F4544" s="11"/>
    </row>
    <row r="4545" ht="15.75" customHeight="1">
      <c r="A4545" s="13">
        <v>3510279.0</v>
      </c>
      <c r="B4545" s="13" t="s">
        <v>6988</v>
      </c>
      <c r="C4545" s="12">
        <v>2578.37</v>
      </c>
      <c r="D4545" s="11"/>
      <c r="E4545" s="11"/>
      <c r="F4545" s="11"/>
    </row>
    <row r="4546" ht="15.75" customHeight="1">
      <c r="A4546" s="13">
        <v>3510278.0</v>
      </c>
      <c r="B4546" s="13" t="s">
        <v>6989</v>
      </c>
      <c r="C4546" s="12">
        <v>2291.84</v>
      </c>
      <c r="D4546" s="11"/>
      <c r="E4546" s="11"/>
      <c r="F4546" s="11"/>
    </row>
    <row r="4547" ht="15.75" customHeight="1">
      <c r="A4547" s="13">
        <v>3510277.0</v>
      </c>
      <c r="B4547" s="13" t="s">
        <v>6990</v>
      </c>
      <c r="C4547" s="12">
        <v>1812.0</v>
      </c>
      <c r="D4547" s="11"/>
      <c r="E4547" s="11"/>
      <c r="F4547" s="11"/>
    </row>
    <row r="4548" ht="15.75" customHeight="1">
      <c r="A4548" s="13">
        <v>3510275.0</v>
      </c>
      <c r="B4548" s="13" t="s">
        <v>6991</v>
      </c>
      <c r="C4548" s="12">
        <v>3402.0</v>
      </c>
      <c r="D4548" s="11"/>
      <c r="E4548" s="11"/>
      <c r="F4548" s="11"/>
    </row>
    <row r="4549" ht="15.75" customHeight="1">
      <c r="A4549" s="13">
        <v>3510274.0</v>
      </c>
      <c r="B4549" s="13" t="s">
        <v>6992</v>
      </c>
      <c r="C4549" s="12">
        <v>5514.8</v>
      </c>
      <c r="D4549" s="11"/>
      <c r="E4549" s="11"/>
      <c r="F4549" s="11"/>
    </row>
    <row r="4550" ht="15.75" customHeight="1">
      <c r="A4550" s="13">
        <v>3510273.0</v>
      </c>
      <c r="B4550" s="13" t="s">
        <v>6993</v>
      </c>
      <c r="C4550" s="12">
        <v>1088.63</v>
      </c>
      <c r="D4550" s="11"/>
      <c r="E4550" s="11"/>
      <c r="F4550" s="11"/>
    </row>
    <row r="4551" ht="15.75" customHeight="1">
      <c r="A4551" s="13">
        <v>3510271.0</v>
      </c>
      <c r="B4551" s="13" t="s">
        <v>6994</v>
      </c>
      <c r="C4551" s="12">
        <v>3709.95</v>
      </c>
      <c r="D4551" s="11"/>
      <c r="E4551" s="11"/>
      <c r="F4551" s="11"/>
    </row>
    <row r="4552" ht="15.75" customHeight="1">
      <c r="A4552" s="13">
        <v>3510272.0</v>
      </c>
      <c r="B4552" s="13" t="s">
        <v>6995</v>
      </c>
      <c r="C4552" s="12">
        <v>3709.95</v>
      </c>
      <c r="D4552" s="11"/>
      <c r="E4552" s="11"/>
      <c r="F4552" s="11"/>
    </row>
    <row r="4553" ht="15.75" customHeight="1">
      <c r="A4553" s="13">
        <v>3510270.0</v>
      </c>
      <c r="B4553" s="13" t="s">
        <v>6996</v>
      </c>
      <c r="C4553" s="12">
        <v>3709.95</v>
      </c>
      <c r="D4553" s="11"/>
      <c r="E4553" s="11"/>
      <c r="F4553" s="11"/>
    </row>
    <row r="4554" ht="15.75" customHeight="1">
      <c r="A4554" s="13">
        <v>3510207.0</v>
      </c>
      <c r="B4554" s="13" t="s">
        <v>6997</v>
      </c>
      <c r="C4554" s="12">
        <v>1088.63</v>
      </c>
      <c r="D4554" s="11"/>
      <c r="E4554" s="11"/>
      <c r="F4554" s="11"/>
    </row>
    <row r="4555" ht="15.75" customHeight="1">
      <c r="A4555" s="13">
        <v>3510251.0</v>
      </c>
      <c r="B4555" s="13" t="s">
        <v>6998</v>
      </c>
      <c r="C4555" s="12">
        <v>168.0</v>
      </c>
      <c r="D4555" s="11"/>
      <c r="E4555" s="11"/>
      <c r="F4555" s="11"/>
    </row>
    <row r="4556" ht="15.75" customHeight="1">
      <c r="A4556" s="13">
        <v>3510253.0</v>
      </c>
      <c r="B4556" s="13" t="s">
        <v>6999</v>
      </c>
      <c r="C4556" s="12">
        <v>1630.83</v>
      </c>
      <c r="D4556" s="11"/>
      <c r="E4556" s="11"/>
      <c r="F4556" s="11"/>
    </row>
    <row r="4557" ht="15.75" customHeight="1">
      <c r="A4557" s="13">
        <v>3510250.0</v>
      </c>
      <c r="B4557" s="13" t="s">
        <v>7000</v>
      </c>
      <c r="C4557" s="12">
        <v>979.77</v>
      </c>
      <c r="D4557" s="11"/>
      <c r="E4557" s="11"/>
      <c r="F4557" s="11"/>
    </row>
    <row r="4558" ht="15.75" customHeight="1">
      <c r="A4558" s="13">
        <v>3510245.0</v>
      </c>
      <c r="B4558" s="13" t="s">
        <v>7001</v>
      </c>
      <c r="C4558" s="12">
        <v>322.14</v>
      </c>
      <c r="D4558" s="11"/>
      <c r="E4558" s="11"/>
      <c r="F4558" s="11"/>
    </row>
    <row r="4559" ht="15.75" customHeight="1">
      <c r="A4559" s="13">
        <v>3510247.0</v>
      </c>
      <c r="B4559" s="13" t="s">
        <v>7002</v>
      </c>
      <c r="C4559" s="12">
        <v>322.14</v>
      </c>
      <c r="D4559" s="11"/>
      <c r="E4559" s="11"/>
      <c r="F4559" s="11"/>
    </row>
    <row r="4560" ht="15.75" customHeight="1">
      <c r="A4560" s="13">
        <v>3510240.0</v>
      </c>
      <c r="B4560" s="13" t="s">
        <v>7003</v>
      </c>
      <c r="C4560" s="12">
        <v>322.14</v>
      </c>
      <c r="D4560" s="11"/>
      <c r="E4560" s="11"/>
      <c r="F4560" s="11"/>
    </row>
    <row r="4561" ht="15.75" customHeight="1">
      <c r="A4561" s="13">
        <v>3510243.0</v>
      </c>
      <c r="B4561" s="13" t="s">
        <v>7004</v>
      </c>
      <c r="C4561" s="12">
        <v>322.14</v>
      </c>
      <c r="D4561" s="11"/>
      <c r="E4561" s="11"/>
      <c r="F4561" s="11"/>
    </row>
    <row r="4562" ht="15.75" customHeight="1">
      <c r="A4562" s="13">
        <v>3510249.0</v>
      </c>
      <c r="B4562" s="13" t="s">
        <v>7005</v>
      </c>
      <c r="C4562" s="12">
        <v>225.5</v>
      </c>
      <c r="D4562" s="11"/>
      <c r="E4562" s="11"/>
      <c r="F4562" s="11"/>
    </row>
    <row r="4563" ht="15.75" customHeight="1">
      <c r="A4563" s="13">
        <v>3510244.0</v>
      </c>
      <c r="B4563" s="13" t="s">
        <v>7006</v>
      </c>
      <c r="C4563" s="12">
        <v>322.14</v>
      </c>
      <c r="D4563" s="11"/>
      <c r="E4563" s="11"/>
      <c r="F4563" s="11"/>
    </row>
    <row r="4564" ht="15.75" customHeight="1">
      <c r="A4564" s="13">
        <v>3510248.0</v>
      </c>
      <c r="B4564" s="13" t="s">
        <v>7007</v>
      </c>
      <c r="C4564" s="12">
        <v>322.14</v>
      </c>
      <c r="D4564" s="11"/>
      <c r="E4564" s="11"/>
      <c r="F4564" s="11"/>
    </row>
    <row r="4565" ht="15.75" customHeight="1">
      <c r="A4565" s="13">
        <v>3510241.0</v>
      </c>
      <c r="B4565" s="13" t="s">
        <v>7008</v>
      </c>
      <c r="C4565" s="12">
        <v>322.14</v>
      </c>
      <c r="D4565" s="11"/>
      <c r="E4565" s="11"/>
      <c r="F4565" s="11"/>
    </row>
    <row r="4566" ht="15.75" customHeight="1">
      <c r="A4566" s="13">
        <v>3510239.0</v>
      </c>
      <c r="B4566" s="13" t="s">
        <v>7009</v>
      </c>
      <c r="C4566" s="12">
        <v>3223.26</v>
      </c>
      <c r="D4566" s="11"/>
      <c r="E4566" s="11"/>
      <c r="F4566" s="11"/>
    </row>
    <row r="4567" ht="15.75" customHeight="1">
      <c r="A4567" s="13">
        <v>3510206.0</v>
      </c>
      <c r="B4567" s="13" t="s">
        <v>7010</v>
      </c>
      <c r="C4567" s="12">
        <v>1933.95</v>
      </c>
      <c r="D4567" s="11"/>
      <c r="E4567" s="11"/>
      <c r="F4567" s="11"/>
    </row>
    <row r="4568" ht="15.75" customHeight="1">
      <c r="A4568" s="13">
        <v>3510246.0</v>
      </c>
      <c r="B4568" s="13" t="s">
        <v>7011</v>
      </c>
      <c r="C4568" s="12">
        <v>322.14</v>
      </c>
      <c r="D4568" s="11"/>
      <c r="E4568" s="11"/>
      <c r="F4568" s="11"/>
    </row>
    <row r="4569" ht="15.75" customHeight="1">
      <c r="A4569" s="13">
        <v>3510242.0</v>
      </c>
      <c r="B4569" s="13" t="s">
        <v>7012</v>
      </c>
      <c r="C4569" s="12">
        <v>322.14</v>
      </c>
      <c r="D4569" s="11"/>
      <c r="E4569" s="11"/>
      <c r="F4569" s="11"/>
    </row>
    <row r="4570" ht="15.75" customHeight="1">
      <c r="A4570" s="13">
        <v>3519399.0</v>
      </c>
      <c r="B4570" s="13" t="s">
        <v>7013</v>
      </c>
      <c r="C4570" s="12">
        <v>46941.54</v>
      </c>
      <c r="D4570" s="11"/>
      <c r="E4570" s="11"/>
      <c r="F4570" s="11"/>
    </row>
    <row r="4571" ht="15.75" customHeight="1">
      <c r="A4571" s="13">
        <v>3519612.0</v>
      </c>
      <c r="B4571" s="13" t="s">
        <v>7014</v>
      </c>
      <c r="C4571" s="12">
        <v>17693.35</v>
      </c>
      <c r="D4571" s="11"/>
      <c r="E4571" s="11"/>
      <c r="F4571" s="11"/>
    </row>
    <row r="4572" ht="15.75" customHeight="1">
      <c r="A4572" s="13">
        <v>3519605.0</v>
      </c>
      <c r="B4572" s="13" t="s">
        <v>7015</v>
      </c>
      <c r="C4572" s="12">
        <v>9629.03</v>
      </c>
      <c r="D4572" s="11"/>
      <c r="E4572" s="11"/>
      <c r="F4572" s="11"/>
    </row>
    <row r="4573" ht="15.75" customHeight="1">
      <c r="A4573" s="13">
        <v>3515300.0</v>
      </c>
      <c r="B4573" s="13" t="s">
        <v>7016</v>
      </c>
      <c r="C4573" s="12">
        <v>216.65</v>
      </c>
      <c r="D4573" s="11"/>
      <c r="E4573" s="11"/>
      <c r="F4573" s="11"/>
    </row>
    <row r="4574" ht="15.75" customHeight="1">
      <c r="A4574" s="13">
        <v>3517800.0</v>
      </c>
      <c r="B4574" s="13" t="s">
        <v>7017</v>
      </c>
      <c r="C4574" s="12">
        <v>6499.6</v>
      </c>
      <c r="D4574" s="11"/>
      <c r="E4574" s="11"/>
      <c r="F4574" s="11"/>
    </row>
    <row r="4575" ht="15.75" customHeight="1">
      <c r="A4575" s="13">
        <v>3519309.0</v>
      </c>
      <c r="B4575" s="13" t="s">
        <v>7018</v>
      </c>
      <c r="C4575" s="12">
        <v>8786.49</v>
      </c>
      <c r="D4575" s="11"/>
      <c r="E4575" s="11"/>
      <c r="F4575" s="11"/>
    </row>
    <row r="4576" ht="15.75" customHeight="1">
      <c r="A4576" s="13">
        <v>3516726.0</v>
      </c>
      <c r="B4576" s="13" t="s">
        <v>7019</v>
      </c>
      <c r="C4576" s="12">
        <v>493.49</v>
      </c>
      <c r="D4576" s="11"/>
      <c r="E4576" s="11"/>
      <c r="F4576" s="11"/>
    </row>
    <row r="4577" ht="15.75" customHeight="1">
      <c r="A4577" s="13">
        <v>3516729.0</v>
      </c>
      <c r="B4577" s="13" t="s">
        <v>7020</v>
      </c>
      <c r="C4577" s="12">
        <v>493.49</v>
      </c>
      <c r="D4577" s="11"/>
      <c r="E4577" s="11"/>
      <c r="F4577" s="11"/>
    </row>
    <row r="4578" ht="15.75" customHeight="1">
      <c r="A4578" s="13">
        <v>3516767.0</v>
      </c>
      <c r="B4578" s="13" t="s">
        <v>7021</v>
      </c>
      <c r="C4578" s="12">
        <v>345.44</v>
      </c>
      <c r="D4578" s="11"/>
      <c r="E4578" s="11"/>
      <c r="F4578" s="11"/>
    </row>
    <row r="4579" ht="15.75" customHeight="1">
      <c r="A4579" s="13">
        <v>3516762.0</v>
      </c>
      <c r="B4579" s="13" t="s">
        <v>7022</v>
      </c>
      <c r="C4579" s="12">
        <v>493.49</v>
      </c>
      <c r="D4579" s="11"/>
      <c r="E4579" s="11"/>
      <c r="F4579" s="11"/>
    </row>
    <row r="4580" ht="15.75" customHeight="1">
      <c r="A4580" s="13">
        <v>3516777.0</v>
      </c>
      <c r="B4580" s="13" t="s">
        <v>7023</v>
      </c>
      <c r="C4580" s="12">
        <v>345.44</v>
      </c>
      <c r="D4580" s="11"/>
      <c r="E4580" s="11"/>
      <c r="F4580" s="11"/>
    </row>
    <row r="4581" ht="15.75" customHeight="1">
      <c r="A4581" s="13">
        <v>3516783.0</v>
      </c>
      <c r="B4581" s="13" t="s">
        <v>7024</v>
      </c>
      <c r="C4581" s="12">
        <v>493.49</v>
      </c>
      <c r="D4581" s="11"/>
      <c r="E4581" s="11"/>
      <c r="F4581" s="11"/>
    </row>
    <row r="4582" ht="15.75" customHeight="1">
      <c r="A4582" s="13">
        <v>3516784.0</v>
      </c>
      <c r="B4582" s="13" t="s">
        <v>7025</v>
      </c>
      <c r="C4582" s="12">
        <v>493.49</v>
      </c>
      <c r="D4582" s="11"/>
      <c r="E4582" s="11"/>
      <c r="F4582" s="11"/>
    </row>
    <row r="4583" ht="15.75" customHeight="1">
      <c r="A4583" s="13">
        <v>3518910.0</v>
      </c>
      <c r="B4583" s="13" t="s">
        <v>7026</v>
      </c>
      <c r="C4583" s="12">
        <v>5356.15</v>
      </c>
      <c r="D4583" s="11"/>
      <c r="E4583" s="11"/>
      <c r="F4583" s="11"/>
    </row>
    <row r="4584" ht="15.75" customHeight="1">
      <c r="A4584" s="13">
        <v>3518920.0</v>
      </c>
      <c r="B4584" s="13" t="s">
        <v>7027</v>
      </c>
      <c r="C4584" s="12">
        <v>11073.39</v>
      </c>
      <c r="D4584" s="11"/>
      <c r="E4584" s="11"/>
      <c r="F4584" s="11"/>
    </row>
    <row r="4585" ht="15.75" customHeight="1">
      <c r="A4585" s="13">
        <v>3518906.0</v>
      </c>
      <c r="B4585" s="13" t="s">
        <v>7028</v>
      </c>
      <c r="C4585" s="12">
        <v>3129.44</v>
      </c>
      <c r="D4585" s="11"/>
      <c r="E4585" s="11"/>
      <c r="F4585" s="11"/>
    </row>
    <row r="4586" ht="15.75" customHeight="1">
      <c r="A4586" s="13">
        <v>3519308.0</v>
      </c>
      <c r="B4586" s="13" t="s">
        <v>7029</v>
      </c>
      <c r="C4586" s="12">
        <v>1757.3</v>
      </c>
      <c r="D4586" s="11"/>
      <c r="E4586" s="11"/>
      <c r="F4586" s="11"/>
    </row>
    <row r="4587" ht="15.75" customHeight="1">
      <c r="A4587" s="13">
        <v>3519613.0</v>
      </c>
      <c r="B4587" s="13" t="s">
        <v>7030</v>
      </c>
      <c r="C4587" s="12">
        <v>5897.78</v>
      </c>
      <c r="D4587" s="11"/>
      <c r="E4587" s="11"/>
      <c r="F4587" s="11"/>
    </row>
    <row r="4588" ht="15.75" customHeight="1">
      <c r="A4588" s="13">
        <v>3519210.0</v>
      </c>
      <c r="B4588" s="13" t="s">
        <v>7031</v>
      </c>
      <c r="C4588" s="12">
        <v>2238.75</v>
      </c>
      <c r="D4588" s="11"/>
      <c r="E4588" s="11"/>
      <c r="F4588" s="11"/>
    </row>
    <row r="4589" ht="15.75" customHeight="1">
      <c r="A4589" s="13">
        <v>3519220.0</v>
      </c>
      <c r="B4589" s="13" t="s">
        <v>7032</v>
      </c>
      <c r="C4589" s="12">
        <v>4333.07</v>
      </c>
      <c r="D4589" s="11"/>
      <c r="E4589" s="11"/>
      <c r="F4589" s="11"/>
    </row>
    <row r="4590" ht="15.75" customHeight="1">
      <c r="A4590" s="13">
        <v>3519206.0</v>
      </c>
      <c r="B4590" s="13" t="s">
        <v>7033</v>
      </c>
      <c r="C4590" s="12">
        <v>1408.25</v>
      </c>
      <c r="D4590" s="11"/>
      <c r="E4590" s="11"/>
      <c r="F4590" s="11"/>
    </row>
    <row r="4591" ht="15.75" customHeight="1">
      <c r="A4591" s="13">
        <v>3519263.0</v>
      </c>
      <c r="B4591" s="13" t="s">
        <v>7034</v>
      </c>
      <c r="C4591" s="12">
        <v>222.67</v>
      </c>
      <c r="D4591" s="11"/>
      <c r="E4591" s="11"/>
      <c r="F4591" s="11"/>
    </row>
    <row r="4592" ht="15.75" customHeight="1">
      <c r="A4592" s="13">
        <v>3510041.0</v>
      </c>
      <c r="B4592" s="13" t="s">
        <v>7035</v>
      </c>
      <c r="C4592" s="12">
        <v>285.46</v>
      </c>
      <c r="D4592" s="11"/>
      <c r="E4592" s="11"/>
      <c r="F4592" s="11"/>
    </row>
    <row r="4593" ht="15.75" customHeight="1">
      <c r="A4593" s="13">
        <v>3510046.0</v>
      </c>
      <c r="B4593" s="13" t="s">
        <v>7036</v>
      </c>
      <c r="C4593" s="12">
        <v>285.46</v>
      </c>
      <c r="D4593" s="11"/>
      <c r="E4593" s="11"/>
      <c r="F4593" s="11"/>
    </row>
    <row r="4594" ht="15.75" customHeight="1">
      <c r="A4594" s="13">
        <v>3510040.0</v>
      </c>
      <c r="B4594" s="13" t="s">
        <v>7037</v>
      </c>
      <c r="C4594" s="12">
        <v>285.46</v>
      </c>
      <c r="D4594" s="11"/>
      <c r="E4594" s="11"/>
      <c r="F4594" s="11"/>
    </row>
    <row r="4595" ht="15.75" customHeight="1">
      <c r="A4595" s="13">
        <v>3512706.0</v>
      </c>
      <c r="B4595" s="13" t="s">
        <v>7038</v>
      </c>
      <c r="C4595" s="12">
        <v>775.0</v>
      </c>
      <c r="D4595" s="11"/>
      <c r="E4595" s="11"/>
      <c r="F4595" s="11"/>
    </row>
    <row r="4596" ht="15.75" customHeight="1">
      <c r="A4596" s="13">
        <v>3512729.0</v>
      </c>
      <c r="B4596" s="13" t="s">
        <v>7039</v>
      </c>
      <c r="C4596" s="12">
        <v>111.98</v>
      </c>
      <c r="D4596" s="11"/>
      <c r="E4596" s="11"/>
      <c r="F4596" s="11"/>
    </row>
    <row r="4597" ht="15.75" customHeight="1">
      <c r="A4597" s="13">
        <v>3512776.0</v>
      </c>
      <c r="B4597" s="13" t="s">
        <v>7040</v>
      </c>
      <c r="C4597" s="12">
        <v>159.97</v>
      </c>
      <c r="D4597" s="11"/>
      <c r="E4597" s="11"/>
      <c r="F4597" s="11"/>
    </row>
    <row r="4598" ht="15.75" customHeight="1">
      <c r="A4598" s="13">
        <v>3512783.0</v>
      </c>
      <c r="B4598" s="13" t="s">
        <v>7041</v>
      </c>
      <c r="C4598" s="12">
        <v>111.98</v>
      </c>
      <c r="D4598" s="11"/>
      <c r="E4598" s="11"/>
      <c r="F4598" s="11"/>
    </row>
    <row r="4599" ht="15.75" customHeight="1">
      <c r="A4599" s="13">
        <v>3512763.0</v>
      </c>
      <c r="B4599" s="13" t="s">
        <v>7042</v>
      </c>
      <c r="C4599" s="12">
        <v>111.98</v>
      </c>
      <c r="D4599" s="11"/>
      <c r="E4599" s="11"/>
      <c r="F4599" s="11"/>
    </row>
    <row r="4600" ht="15.75" customHeight="1">
      <c r="A4600" s="13">
        <v>3511112.0</v>
      </c>
      <c r="B4600" s="13" t="s">
        <v>7043</v>
      </c>
      <c r="C4600" s="12">
        <v>6019.82</v>
      </c>
      <c r="D4600" s="11"/>
      <c r="E4600" s="11"/>
      <c r="F4600" s="11"/>
    </row>
    <row r="4601" ht="15.75" customHeight="1">
      <c r="A4601" s="13">
        <v>3511012.0</v>
      </c>
      <c r="B4601" s="13" t="s">
        <v>7044</v>
      </c>
      <c r="C4601" s="12">
        <v>9168.0</v>
      </c>
      <c r="D4601" s="11"/>
      <c r="E4601" s="11"/>
      <c r="F4601" s="11"/>
    </row>
    <row r="4602" ht="15.75" customHeight="1">
      <c r="A4602" s="13">
        <v>3511245.0</v>
      </c>
      <c r="B4602" s="13" t="s">
        <v>7045</v>
      </c>
      <c r="C4602" s="12">
        <v>10483.25</v>
      </c>
      <c r="D4602" s="11"/>
      <c r="E4602" s="11"/>
      <c r="F4602" s="11"/>
    </row>
    <row r="4603" ht="15.75" customHeight="1">
      <c r="A4603" s="13">
        <v>3511269.0</v>
      </c>
      <c r="B4603" s="13" t="s">
        <v>7046</v>
      </c>
      <c r="C4603" s="12">
        <v>4508.3</v>
      </c>
      <c r="D4603" s="11"/>
      <c r="E4603" s="11"/>
      <c r="F4603" s="11"/>
    </row>
    <row r="4604" ht="15.75" customHeight="1">
      <c r="A4604" s="13">
        <v>3511205.0</v>
      </c>
      <c r="B4604" s="13" t="s">
        <v>7047</v>
      </c>
      <c r="C4604" s="12">
        <v>407.07</v>
      </c>
      <c r="D4604" s="11"/>
      <c r="E4604" s="11"/>
      <c r="F4604" s="11"/>
    </row>
    <row r="4605" ht="15.75" customHeight="1">
      <c r="A4605" s="13">
        <v>3513006.0</v>
      </c>
      <c r="B4605" s="13" t="s">
        <v>7048</v>
      </c>
      <c r="C4605" s="12">
        <v>9288.75</v>
      </c>
      <c r="D4605" s="11"/>
      <c r="E4605" s="11"/>
      <c r="F4605" s="11"/>
    </row>
    <row r="4606" ht="15.75" customHeight="1">
      <c r="A4606" s="13">
        <v>3518629.0</v>
      </c>
      <c r="B4606" s="13" t="s">
        <v>7049</v>
      </c>
      <c r="C4606" s="12">
        <v>1304.24</v>
      </c>
      <c r="D4606" s="11"/>
      <c r="E4606" s="11"/>
      <c r="F4606" s="11"/>
    </row>
    <row r="4607" ht="15.75" customHeight="1">
      <c r="A4607" s="13">
        <v>3518663.0</v>
      </c>
      <c r="B4607" s="13" t="s">
        <v>7050</v>
      </c>
      <c r="C4607" s="12">
        <v>1304.24</v>
      </c>
      <c r="D4607" s="11"/>
      <c r="E4607" s="11"/>
      <c r="F4607" s="11"/>
    </row>
    <row r="4608" ht="15.75" customHeight="1">
      <c r="A4608" s="13">
        <v>3518683.0</v>
      </c>
      <c r="B4608" s="13" t="s">
        <v>7051</v>
      </c>
      <c r="C4608" s="12">
        <v>912.97</v>
      </c>
      <c r="D4608" s="11"/>
      <c r="E4608" s="11"/>
      <c r="F4608" s="11"/>
    </row>
    <row r="4609" ht="15.75" customHeight="1">
      <c r="A4609" s="13">
        <v>3512095.0</v>
      </c>
      <c r="B4609" s="13" t="s">
        <v>7052</v>
      </c>
      <c r="C4609" s="12">
        <v>5152.53</v>
      </c>
      <c r="D4609" s="11"/>
      <c r="E4609" s="11"/>
      <c r="F4609" s="11"/>
    </row>
    <row r="4610" ht="15.75" customHeight="1">
      <c r="A4610" s="13">
        <v>3510285.0</v>
      </c>
      <c r="B4610" s="13" t="s">
        <v>7053</v>
      </c>
      <c r="C4610" s="12">
        <v>2393.3</v>
      </c>
      <c r="D4610" s="11"/>
      <c r="E4610" s="11"/>
      <c r="F4610" s="11"/>
    </row>
    <row r="4611" ht="15.75" customHeight="1">
      <c r="A4611" s="13">
        <v>3510284.0</v>
      </c>
      <c r="B4611" s="13" t="s">
        <v>7054</v>
      </c>
      <c r="C4611" s="12">
        <v>2393.3</v>
      </c>
      <c r="D4611" s="11"/>
      <c r="E4611" s="11"/>
      <c r="F4611" s="11"/>
    </row>
    <row r="4612" ht="15.75" customHeight="1">
      <c r="A4612" s="13">
        <v>3510110.0</v>
      </c>
      <c r="B4612" s="13" t="s">
        <v>7055</v>
      </c>
      <c r="C4612" s="12">
        <v>3440.68</v>
      </c>
      <c r="D4612" s="11"/>
      <c r="E4612" s="11"/>
      <c r="F4612" s="11"/>
    </row>
    <row r="4613" ht="15.75" customHeight="1">
      <c r="A4613" s="13">
        <v>3510106.0</v>
      </c>
      <c r="B4613" s="13" t="s">
        <v>7056</v>
      </c>
      <c r="C4613" s="12">
        <v>2170.88</v>
      </c>
      <c r="D4613" s="11"/>
      <c r="E4613" s="11"/>
      <c r="F4613" s="11"/>
    </row>
    <row r="4614" ht="15.75" customHeight="1">
      <c r="A4614" s="13">
        <v>3510120.0</v>
      </c>
      <c r="B4614" s="13" t="s">
        <v>7057</v>
      </c>
      <c r="C4614" s="12">
        <v>9536.52</v>
      </c>
      <c r="D4614" s="11"/>
      <c r="E4614" s="11"/>
      <c r="F4614" s="11"/>
    </row>
    <row r="4615" ht="15.75" customHeight="1">
      <c r="A4615" s="13">
        <v>3511008.0</v>
      </c>
      <c r="B4615" s="13" t="s">
        <v>7058</v>
      </c>
      <c r="C4615" s="12">
        <v>3059.45</v>
      </c>
      <c r="D4615" s="11"/>
      <c r="E4615" s="11"/>
      <c r="F4615" s="11"/>
    </row>
    <row r="4616" ht="15.75" customHeight="1">
      <c r="A4616" s="13">
        <v>3511010.0</v>
      </c>
      <c r="B4616" s="13" t="s">
        <v>7059</v>
      </c>
      <c r="C4616" s="12">
        <v>3206.76</v>
      </c>
      <c r="D4616" s="11"/>
      <c r="E4616" s="11"/>
      <c r="F4616" s="11"/>
    </row>
    <row r="4617" ht="15.75" customHeight="1">
      <c r="A4617" s="13">
        <v>3121621.0</v>
      </c>
      <c r="B4617" s="13" t="s">
        <v>7060</v>
      </c>
      <c r="C4617" s="12">
        <v>2284.02</v>
      </c>
      <c r="D4617" s="11"/>
      <c r="E4617" s="11"/>
      <c r="F4617" s="11"/>
    </row>
    <row r="4618" ht="15.75" customHeight="1">
      <c r="A4618" s="13">
        <v>3121606.0</v>
      </c>
      <c r="B4618" s="13" t="s">
        <v>7061</v>
      </c>
      <c r="C4618" s="12">
        <v>986.7</v>
      </c>
      <c r="D4618" s="11"/>
      <c r="E4618" s="11"/>
      <c r="F4618" s="11"/>
    </row>
    <row r="4619" ht="15.75" customHeight="1">
      <c r="A4619" s="13">
        <v>3511110.0</v>
      </c>
      <c r="B4619" s="13" t="s">
        <v>7062</v>
      </c>
      <c r="C4619" s="12">
        <v>5673.51</v>
      </c>
      <c r="D4619" s="11"/>
      <c r="E4619" s="11"/>
      <c r="F4619" s="11"/>
    </row>
    <row r="4620" ht="15.75" customHeight="1">
      <c r="A4620" s="13">
        <v>3121610.0</v>
      </c>
      <c r="B4620" s="13" t="s">
        <v>7063</v>
      </c>
      <c r="C4620" s="12">
        <v>4755.33</v>
      </c>
      <c r="D4620" s="11"/>
      <c r="E4620" s="11"/>
      <c r="F4620" s="11"/>
    </row>
    <row r="4621" ht="15.75" customHeight="1">
      <c r="A4621" s="13">
        <v>3510611.0</v>
      </c>
      <c r="B4621" s="13" t="s">
        <v>7064</v>
      </c>
      <c r="C4621" s="12">
        <v>1420.62</v>
      </c>
      <c r="D4621" s="11"/>
      <c r="E4621" s="11"/>
      <c r="F4621" s="11"/>
    </row>
    <row r="4622" ht="15.75" customHeight="1">
      <c r="A4622" s="13">
        <v>3517029.0</v>
      </c>
      <c r="B4622" s="13" t="s">
        <v>7065</v>
      </c>
      <c r="C4622" s="12">
        <v>826.06</v>
      </c>
      <c r="D4622" s="11"/>
      <c r="E4622" s="11"/>
      <c r="F4622" s="11"/>
    </row>
    <row r="4623" ht="15.75" customHeight="1">
      <c r="A4623" s="13">
        <v>3517063.0</v>
      </c>
      <c r="B4623" s="13" t="s">
        <v>7066</v>
      </c>
      <c r="C4623" s="12">
        <v>578.24</v>
      </c>
      <c r="D4623" s="11"/>
      <c r="E4623" s="11"/>
      <c r="F4623" s="11"/>
    </row>
    <row r="4624" ht="15.75" customHeight="1">
      <c r="A4624" s="13">
        <v>3517076.0</v>
      </c>
      <c r="B4624" s="13" t="s">
        <v>7067</v>
      </c>
      <c r="C4624" s="12">
        <v>826.06</v>
      </c>
      <c r="D4624" s="11"/>
      <c r="E4624" s="11"/>
      <c r="F4624" s="11"/>
    </row>
    <row r="4625" ht="15.75" customHeight="1">
      <c r="A4625" s="13">
        <v>3517083.0</v>
      </c>
      <c r="B4625" s="13" t="s">
        <v>7068</v>
      </c>
      <c r="C4625" s="12">
        <v>826.06</v>
      </c>
      <c r="D4625" s="11"/>
      <c r="E4625" s="11"/>
      <c r="F4625" s="11"/>
    </row>
    <row r="4626" ht="15.75" customHeight="1">
      <c r="A4626" s="13">
        <v>3517129.0</v>
      </c>
      <c r="B4626" s="13" t="s">
        <v>7069</v>
      </c>
      <c r="C4626" s="12">
        <v>826.06</v>
      </c>
      <c r="D4626" s="11"/>
      <c r="E4626" s="11"/>
      <c r="F4626" s="11"/>
    </row>
    <row r="4627" ht="15.75" customHeight="1">
      <c r="A4627" s="13">
        <v>3517163.0</v>
      </c>
      <c r="B4627" s="13" t="s">
        <v>7070</v>
      </c>
      <c r="C4627" s="12">
        <v>784.76</v>
      </c>
      <c r="D4627" s="11"/>
      <c r="E4627" s="11"/>
      <c r="F4627" s="11"/>
    </row>
    <row r="4628" ht="15.75" customHeight="1">
      <c r="A4628" s="13">
        <v>3517176.0</v>
      </c>
      <c r="B4628" s="13" t="s">
        <v>7071</v>
      </c>
      <c r="C4628" s="12">
        <v>826.06</v>
      </c>
      <c r="D4628" s="11"/>
      <c r="E4628" s="11"/>
      <c r="F4628" s="11"/>
    </row>
    <row r="4629" ht="15.75" customHeight="1">
      <c r="A4629" s="13">
        <v>3517183.0</v>
      </c>
      <c r="B4629" s="13" t="s">
        <v>7072</v>
      </c>
      <c r="C4629" s="12">
        <v>826.06</v>
      </c>
      <c r="D4629" s="11"/>
      <c r="E4629" s="11"/>
      <c r="F4629" s="11"/>
    </row>
    <row r="4630" ht="15.75" customHeight="1">
      <c r="A4630" s="13">
        <v>3517226.0</v>
      </c>
      <c r="B4630" s="13" t="s">
        <v>7073</v>
      </c>
      <c r="C4630" s="12">
        <v>656.75</v>
      </c>
      <c r="D4630" s="11"/>
      <c r="E4630" s="11"/>
      <c r="F4630" s="11"/>
    </row>
    <row r="4631" ht="15.75" customHeight="1">
      <c r="A4631" s="13">
        <v>3517229.0</v>
      </c>
      <c r="B4631" s="13" t="s">
        <v>7074</v>
      </c>
      <c r="C4631" s="12">
        <v>656.75</v>
      </c>
      <c r="D4631" s="11"/>
      <c r="E4631" s="11"/>
      <c r="F4631" s="11"/>
    </row>
    <row r="4632" ht="15.75" customHeight="1">
      <c r="A4632" s="13">
        <v>3517223.0</v>
      </c>
      <c r="B4632" s="13" t="s">
        <v>7075</v>
      </c>
      <c r="C4632" s="12">
        <v>656.75</v>
      </c>
      <c r="D4632" s="11"/>
      <c r="E4632" s="11"/>
      <c r="F4632" s="11"/>
    </row>
    <row r="4633" ht="15.75" customHeight="1">
      <c r="A4633" s="13">
        <v>3517262.0</v>
      </c>
      <c r="B4633" s="13" t="s">
        <v>7076</v>
      </c>
      <c r="C4633" s="12">
        <v>656.75</v>
      </c>
      <c r="D4633" s="11"/>
      <c r="E4633" s="11"/>
      <c r="F4633" s="11"/>
    </row>
    <row r="4634" ht="15.75" customHeight="1">
      <c r="A4634" s="13">
        <v>3517263.0</v>
      </c>
      <c r="B4634" s="13" t="s">
        <v>7077</v>
      </c>
      <c r="C4634" s="12">
        <v>656.75</v>
      </c>
      <c r="D4634" s="11"/>
      <c r="E4634" s="11"/>
      <c r="F4634" s="11"/>
    </row>
    <row r="4635" ht="15.75" customHeight="1">
      <c r="A4635" s="13">
        <v>3517276.0</v>
      </c>
      <c r="B4635" s="13" t="s">
        <v>7078</v>
      </c>
      <c r="C4635" s="12">
        <v>656.75</v>
      </c>
      <c r="D4635" s="11"/>
      <c r="E4635" s="11"/>
      <c r="F4635" s="11"/>
    </row>
    <row r="4636" ht="15.75" customHeight="1">
      <c r="A4636" s="13">
        <v>3517277.0</v>
      </c>
      <c r="B4636" s="13" t="s">
        <v>7079</v>
      </c>
      <c r="C4636" s="12">
        <v>656.75</v>
      </c>
      <c r="D4636" s="11"/>
      <c r="E4636" s="11"/>
      <c r="F4636" s="11"/>
    </row>
    <row r="4637" ht="15.75" customHeight="1">
      <c r="A4637" s="13">
        <v>3517283.0</v>
      </c>
      <c r="B4637" s="13" t="s">
        <v>7080</v>
      </c>
      <c r="C4637" s="12">
        <v>656.75</v>
      </c>
      <c r="D4637" s="11"/>
      <c r="E4637" s="11"/>
      <c r="F4637" s="11"/>
    </row>
    <row r="4638" ht="15.75" customHeight="1">
      <c r="A4638" s="13">
        <v>3517284.0</v>
      </c>
      <c r="B4638" s="13" t="s">
        <v>7081</v>
      </c>
      <c r="C4638" s="12">
        <v>656.75</v>
      </c>
      <c r="D4638" s="11"/>
      <c r="E4638" s="11"/>
      <c r="F4638" s="11"/>
    </row>
    <row r="4639" ht="15.75" customHeight="1">
      <c r="A4639" s="13">
        <v>3517329.0</v>
      </c>
      <c r="B4639" s="13" t="s">
        <v>7082</v>
      </c>
      <c r="C4639" s="12">
        <v>702.64</v>
      </c>
      <c r="D4639" s="11"/>
      <c r="E4639" s="11"/>
      <c r="F4639" s="11"/>
    </row>
    <row r="4640" ht="15.75" customHeight="1">
      <c r="A4640" s="13">
        <v>3517383.0</v>
      </c>
      <c r="B4640" s="13" t="s">
        <v>7083</v>
      </c>
      <c r="C4640" s="12">
        <v>702.64</v>
      </c>
      <c r="D4640" s="11"/>
      <c r="E4640" s="11"/>
      <c r="F4640" s="11"/>
    </row>
    <row r="4641" ht="15.75" customHeight="1">
      <c r="A4641" s="13">
        <v>3517429.0</v>
      </c>
      <c r="B4641" s="13" t="s">
        <v>7084</v>
      </c>
      <c r="C4641" s="12">
        <v>296.01</v>
      </c>
      <c r="D4641" s="11"/>
      <c r="E4641" s="11"/>
      <c r="F4641" s="11"/>
    </row>
    <row r="4642" ht="15.75" customHeight="1">
      <c r="A4642" s="13">
        <v>3517476.0</v>
      </c>
      <c r="B4642" s="13" t="s">
        <v>7085</v>
      </c>
      <c r="C4642" s="12">
        <v>296.01</v>
      </c>
      <c r="D4642" s="11"/>
      <c r="E4642" s="11"/>
      <c r="F4642" s="11"/>
    </row>
    <row r="4643" ht="15.75" customHeight="1">
      <c r="A4643" s="13">
        <v>3517483.0</v>
      </c>
      <c r="B4643" s="13" t="s">
        <v>7086</v>
      </c>
      <c r="C4643" s="12">
        <v>296.01</v>
      </c>
      <c r="D4643" s="11"/>
      <c r="E4643" s="11"/>
      <c r="F4643" s="11"/>
    </row>
    <row r="4644" ht="15.75" customHeight="1">
      <c r="A4644" s="13">
        <v>3512007.0</v>
      </c>
      <c r="B4644" s="13" t="s">
        <v>7087</v>
      </c>
      <c r="C4644" s="12">
        <v>968.94</v>
      </c>
      <c r="D4644" s="11"/>
      <c r="E4644" s="11"/>
      <c r="F4644" s="11"/>
    </row>
    <row r="4645" ht="15.75" customHeight="1">
      <c r="A4645" s="13">
        <v>3512009.0</v>
      </c>
      <c r="B4645" s="13" t="s">
        <v>7088</v>
      </c>
      <c r="C4645" s="12">
        <v>1462.28</v>
      </c>
      <c r="D4645" s="11"/>
      <c r="E4645" s="11"/>
      <c r="F4645" s="11"/>
    </row>
    <row r="4646" ht="15.75" customHeight="1">
      <c r="A4646" s="13">
        <v>3516963.0</v>
      </c>
      <c r="B4646" s="13" t="s">
        <v>7089</v>
      </c>
      <c r="C4646" s="12">
        <v>1195.88</v>
      </c>
      <c r="D4646" s="11"/>
      <c r="E4646" s="11"/>
      <c r="F4646" s="11"/>
    </row>
    <row r="4647" ht="15.75" customHeight="1">
      <c r="A4647" s="13">
        <v>3510205.0</v>
      </c>
      <c r="B4647" s="13" t="s">
        <v>7090</v>
      </c>
      <c r="C4647" s="12">
        <v>517.28</v>
      </c>
      <c r="D4647" s="11"/>
      <c r="E4647" s="11"/>
      <c r="F4647" s="11"/>
    </row>
    <row r="4648" ht="15.75" customHeight="1">
      <c r="A4648" s="13">
        <v>3510204.0</v>
      </c>
      <c r="B4648" s="13" t="s">
        <v>7091</v>
      </c>
      <c r="C4648" s="12">
        <v>729.65</v>
      </c>
      <c r="D4648" s="11"/>
      <c r="E4648" s="11"/>
      <c r="F4648" s="11"/>
    </row>
    <row r="4649" ht="15.75" customHeight="1">
      <c r="A4649" s="13">
        <v>3510203.0</v>
      </c>
      <c r="B4649" s="13" t="s">
        <v>7092</v>
      </c>
      <c r="C4649" s="12">
        <v>804.14</v>
      </c>
      <c r="D4649" s="11"/>
      <c r="E4649" s="11"/>
      <c r="F4649" s="11"/>
    </row>
    <row r="4650" ht="15.75" customHeight="1">
      <c r="A4650" s="13">
        <v>3510202.0</v>
      </c>
      <c r="B4650" s="13" t="s">
        <v>7093</v>
      </c>
      <c r="C4650" s="12">
        <v>546.97</v>
      </c>
      <c r="D4650" s="11"/>
      <c r="E4650" s="11"/>
      <c r="F4650" s="11"/>
    </row>
    <row r="4651" ht="15.75" customHeight="1">
      <c r="A4651" s="13">
        <v>3510201.0</v>
      </c>
      <c r="B4651" s="13" t="s">
        <v>7094</v>
      </c>
      <c r="C4651" s="12">
        <v>546.97</v>
      </c>
      <c r="D4651" s="11"/>
      <c r="E4651" s="11"/>
      <c r="F4651" s="11"/>
    </row>
    <row r="4652" ht="15.75" customHeight="1">
      <c r="A4652" s="13">
        <v>3510237.0</v>
      </c>
      <c r="B4652" s="13" t="s">
        <v>7095</v>
      </c>
      <c r="C4652" s="12">
        <v>517.28</v>
      </c>
      <c r="D4652" s="11"/>
      <c r="E4652" s="11"/>
      <c r="F4652" s="11"/>
    </row>
    <row r="4653" ht="15.75" customHeight="1">
      <c r="A4653" s="13">
        <v>3510229.0</v>
      </c>
      <c r="B4653" s="13" t="s">
        <v>7096</v>
      </c>
      <c r="C4653" s="12">
        <v>3413.71</v>
      </c>
      <c r="D4653" s="11"/>
      <c r="E4653" s="11"/>
      <c r="F4653" s="11"/>
    </row>
    <row r="4654" ht="15.75" customHeight="1">
      <c r="A4654" s="13">
        <v>3510234.0</v>
      </c>
      <c r="B4654" s="13" t="s">
        <v>7097</v>
      </c>
      <c r="C4654" s="12">
        <v>963.84</v>
      </c>
      <c r="D4654" s="11"/>
      <c r="E4654" s="11"/>
      <c r="F4654" s="11"/>
    </row>
    <row r="4655" ht="15.75" customHeight="1">
      <c r="A4655" s="13">
        <v>3510233.0</v>
      </c>
      <c r="B4655" s="13" t="s">
        <v>7098</v>
      </c>
      <c r="C4655" s="12">
        <v>2275.74</v>
      </c>
      <c r="D4655" s="11"/>
      <c r="E4655" s="11"/>
      <c r="F4655" s="11"/>
    </row>
    <row r="4656" ht="15.75" customHeight="1">
      <c r="A4656" s="13">
        <v>3510232.0</v>
      </c>
      <c r="B4656" s="13" t="s">
        <v>7099</v>
      </c>
      <c r="C4656" s="12">
        <v>2275.74</v>
      </c>
      <c r="D4656" s="11"/>
      <c r="E4656" s="11"/>
      <c r="F4656" s="11"/>
    </row>
    <row r="4657" ht="15.75" customHeight="1">
      <c r="A4657" s="13">
        <v>3510231.0</v>
      </c>
      <c r="B4657" s="13" t="s">
        <v>7100</v>
      </c>
      <c r="C4657" s="12">
        <v>3779.46</v>
      </c>
      <c r="D4657" s="11"/>
      <c r="E4657" s="11"/>
      <c r="F4657" s="11"/>
    </row>
    <row r="4658" ht="15.75" customHeight="1">
      <c r="A4658" s="13">
        <v>3510236.0</v>
      </c>
      <c r="B4658" s="13" t="s">
        <v>7101</v>
      </c>
      <c r="C4658" s="12">
        <v>963.84</v>
      </c>
      <c r="D4658" s="11"/>
      <c r="E4658" s="11"/>
      <c r="F4658" s="11"/>
    </row>
    <row r="4659" ht="15.75" customHeight="1">
      <c r="A4659" s="13">
        <v>3510230.0</v>
      </c>
      <c r="B4659" s="13" t="s">
        <v>7102</v>
      </c>
      <c r="C4659" s="12">
        <v>2844.63</v>
      </c>
      <c r="D4659" s="11"/>
      <c r="E4659" s="11"/>
      <c r="F4659" s="11"/>
    </row>
    <row r="4660" ht="15.75" customHeight="1">
      <c r="A4660" s="13">
        <v>3510235.0</v>
      </c>
      <c r="B4660" s="13" t="s">
        <v>7103</v>
      </c>
      <c r="C4660" s="12">
        <v>963.84</v>
      </c>
      <c r="D4660" s="11"/>
      <c r="E4660" s="11"/>
      <c r="F4660" s="11"/>
    </row>
    <row r="4661" ht="15.75" customHeight="1">
      <c r="A4661" s="13">
        <v>3510238.0</v>
      </c>
      <c r="B4661" s="13" t="s">
        <v>7104</v>
      </c>
      <c r="C4661" s="12">
        <v>517.28</v>
      </c>
      <c r="D4661" s="11"/>
      <c r="E4661" s="11"/>
      <c r="F4661" s="11"/>
    </row>
    <row r="4662" ht="15.75" customHeight="1">
      <c r="A4662" s="13">
        <v>3510228.0</v>
      </c>
      <c r="B4662" s="13" t="s">
        <v>7105</v>
      </c>
      <c r="C4662" s="12">
        <v>729.65</v>
      </c>
      <c r="D4662" s="11"/>
      <c r="E4662" s="11"/>
      <c r="F4662" s="11"/>
    </row>
    <row r="4663" ht="15.75" customHeight="1">
      <c r="A4663" s="13">
        <v>3510226.0</v>
      </c>
      <c r="B4663" s="13" t="s">
        <v>7106</v>
      </c>
      <c r="C4663" s="12">
        <v>804.14</v>
      </c>
      <c r="D4663" s="11"/>
      <c r="E4663" s="11"/>
      <c r="F4663" s="11"/>
    </row>
    <row r="4664" ht="15.75" customHeight="1">
      <c r="A4664" s="13">
        <v>3510227.0</v>
      </c>
      <c r="B4664" s="13" t="s">
        <v>7107</v>
      </c>
      <c r="C4664" s="12">
        <v>804.14</v>
      </c>
      <c r="D4664" s="11"/>
      <c r="E4664" s="11"/>
      <c r="F4664" s="11"/>
    </row>
    <row r="4665" ht="15.75" customHeight="1">
      <c r="A4665" s="13">
        <v>3510224.0</v>
      </c>
      <c r="B4665" s="13" t="s">
        <v>7108</v>
      </c>
      <c r="C4665" s="12">
        <v>546.97</v>
      </c>
      <c r="D4665" s="11"/>
      <c r="E4665" s="11"/>
      <c r="F4665" s="11"/>
    </row>
    <row r="4666" ht="15.75" customHeight="1">
      <c r="A4666" s="13">
        <v>3510225.0</v>
      </c>
      <c r="B4666" s="13" t="s">
        <v>7109</v>
      </c>
      <c r="C4666" s="12">
        <v>546.97</v>
      </c>
      <c r="D4666" s="11"/>
      <c r="E4666" s="11"/>
      <c r="F4666" s="11"/>
    </row>
    <row r="4667" ht="15.75" customHeight="1">
      <c r="A4667" s="13">
        <v>3510223.0</v>
      </c>
      <c r="B4667" s="13" t="s">
        <v>7110</v>
      </c>
      <c r="C4667" s="12">
        <v>546.97</v>
      </c>
      <c r="D4667" s="11"/>
      <c r="E4667" s="11"/>
      <c r="F4667" s="11"/>
    </row>
    <row r="4668" ht="15.75" customHeight="1">
      <c r="A4668" s="13">
        <v>3510220.0</v>
      </c>
      <c r="B4668" s="13" t="s">
        <v>7111</v>
      </c>
      <c r="C4668" s="12">
        <v>546.97</v>
      </c>
      <c r="D4668" s="11"/>
      <c r="E4668" s="11"/>
      <c r="F4668" s="11"/>
    </row>
    <row r="4669" ht="15.75" customHeight="1">
      <c r="A4669" s="13">
        <v>3510218.0</v>
      </c>
      <c r="B4669" s="13" t="s">
        <v>7112</v>
      </c>
      <c r="C4669" s="12">
        <v>2478.58</v>
      </c>
      <c r="D4669" s="11"/>
      <c r="E4669" s="11"/>
      <c r="F4669" s="11"/>
    </row>
    <row r="4670" ht="15.75" customHeight="1">
      <c r="A4670" s="13">
        <v>3510221.0</v>
      </c>
      <c r="B4670" s="13" t="s">
        <v>7113</v>
      </c>
      <c r="C4670" s="12">
        <v>546.97</v>
      </c>
      <c r="D4670" s="11"/>
      <c r="E4670" s="11"/>
      <c r="F4670" s="11"/>
    </row>
    <row r="4671" ht="15.75" customHeight="1">
      <c r="A4671" s="13">
        <v>3510219.0</v>
      </c>
      <c r="B4671" s="13" t="s">
        <v>7114</v>
      </c>
      <c r="C4671" s="12">
        <v>546.97</v>
      </c>
      <c r="D4671" s="11"/>
      <c r="E4671" s="11"/>
      <c r="F4671" s="11"/>
    </row>
    <row r="4672" ht="15.75" customHeight="1">
      <c r="A4672" s="13">
        <v>3510216.0</v>
      </c>
      <c r="B4672" s="13" t="s">
        <v>7115</v>
      </c>
      <c r="C4672" s="12">
        <v>418.83</v>
      </c>
      <c r="D4672" s="11"/>
      <c r="E4672" s="11"/>
      <c r="F4672" s="11"/>
    </row>
    <row r="4673" ht="15.75" customHeight="1">
      <c r="A4673" s="13">
        <v>3510214.0</v>
      </c>
      <c r="B4673" s="13" t="s">
        <v>7116</v>
      </c>
      <c r="C4673" s="12">
        <v>418.83</v>
      </c>
      <c r="D4673" s="11"/>
      <c r="E4673" s="11"/>
      <c r="F4673" s="11"/>
    </row>
    <row r="4674" ht="15.75" customHeight="1">
      <c r="A4674" s="13">
        <v>3510222.0</v>
      </c>
      <c r="B4674" s="13" t="s">
        <v>7117</v>
      </c>
      <c r="C4674" s="12">
        <v>2478.58</v>
      </c>
      <c r="D4674" s="11"/>
      <c r="E4674" s="11"/>
      <c r="F4674" s="11"/>
    </row>
    <row r="4675" ht="15.75" customHeight="1">
      <c r="A4675" s="13">
        <v>3510215.0</v>
      </c>
      <c r="B4675" s="13" t="s">
        <v>7118</v>
      </c>
      <c r="C4675" s="12">
        <v>418.83</v>
      </c>
      <c r="D4675" s="11"/>
      <c r="E4675" s="11"/>
      <c r="F4675" s="11"/>
    </row>
    <row r="4676" ht="15.75" customHeight="1">
      <c r="A4676" s="13">
        <v>3519811.0</v>
      </c>
      <c r="B4676" s="13" t="s">
        <v>7119</v>
      </c>
      <c r="C4676" s="12">
        <v>1888.14</v>
      </c>
      <c r="D4676" s="11"/>
      <c r="E4676" s="11"/>
      <c r="F4676" s="11"/>
    </row>
    <row r="4677" ht="15.75" customHeight="1">
      <c r="A4677" s="13">
        <v>3519810.0</v>
      </c>
      <c r="B4677" s="13" t="s">
        <v>7120</v>
      </c>
      <c r="C4677" s="12">
        <v>3776.29</v>
      </c>
      <c r="D4677" s="11"/>
      <c r="E4677" s="11"/>
      <c r="F4677" s="11"/>
    </row>
    <row r="4678" ht="15.75" customHeight="1">
      <c r="A4678" s="13">
        <v>3512459.0</v>
      </c>
      <c r="B4678" s="13" t="s">
        <v>7121</v>
      </c>
      <c r="C4678" s="12">
        <v>293.97</v>
      </c>
      <c r="D4678" s="11"/>
      <c r="E4678" s="11"/>
      <c r="F4678" s="11"/>
    </row>
    <row r="4679" ht="15.75" customHeight="1">
      <c r="A4679" s="13">
        <v>3512451.0</v>
      </c>
      <c r="B4679" s="13" t="s">
        <v>7122</v>
      </c>
      <c r="C4679" s="12">
        <v>288.72</v>
      </c>
      <c r="D4679" s="11"/>
      <c r="E4679" s="11"/>
      <c r="F4679" s="11"/>
    </row>
    <row r="4680" ht="15.75" customHeight="1">
      <c r="A4680" s="13">
        <v>3512450.0</v>
      </c>
      <c r="B4680" s="13" t="s">
        <v>7123</v>
      </c>
      <c r="C4680" s="12">
        <v>288.72</v>
      </c>
      <c r="D4680" s="11"/>
      <c r="E4680" s="11"/>
      <c r="F4680" s="11"/>
    </row>
    <row r="4681" ht="15.75" customHeight="1">
      <c r="A4681" s="13">
        <v>3512452.0</v>
      </c>
      <c r="B4681" s="13" t="s">
        <v>7124</v>
      </c>
      <c r="C4681" s="12">
        <v>288.72</v>
      </c>
      <c r="D4681" s="11"/>
      <c r="E4681" s="11"/>
      <c r="F4681" s="11"/>
    </row>
    <row r="4682" ht="15.75" customHeight="1">
      <c r="A4682" s="13">
        <v>3510282.0</v>
      </c>
      <c r="B4682" s="13" t="s">
        <v>7125</v>
      </c>
      <c r="C4682" s="12">
        <v>6301.87</v>
      </c>
      <c r="D4682" s="11"/>
      <c r="E4682" s="11"/>
      <c r="F4682" s="11"/>
    </row>
    <row r="4683" ht="15.75" customHeight="1">
      <c r="A4683" s="13">
        <v>3510283.0</v>
      </c>
      <c r="B4683" s="13" t="s">
        <v>7126</v>
      </c>
      <c r="C4683" s="12">
        <v>2100.63</v>
      </c>
      <c r="D4683" s="11"/>
      <c r="E4683" s="11"/>
      <c r="F4683" s="11"/>
    </row>
    <row r="4684" ht="15.75" customHeight="1">
      <c r="A4684" s="13">
        <v>3510281.0</v>
      </c>
      <c r="B4684" s="13" t="s">
        <v>7127</v>
      </c>
      <c r="C4684" s="12">
        <v>6301.87</v>
      </c>
      <c r="D4684" s="11"/>
      <c r="E4684" s="11"/>
      <c r="F4684" s="11"/>
    </row>
    <row r="4685" ht="15.75" customHeight="1">
      <c r="A4685" s="13">
        <v>3510209.0</v>
      </c>
      <c r="B4685" s="13" t="s">
        <v>7128</v>
      </c>
      <c r="C4685" s="12">
        <v>5689.45</v>
      </c>
      <c r="D4685" s="11"/>
      <c r="E4685" s="11"/>
      <c r="F4685" s="11"/>
    </row>
    <row r="4686" ht="15.75" customHeight="1">
      <c r="A4686" s="13">
        <v>3510280.0</v>
      </c>
      <c r="B4686" s="13" t="s">
        <v>7129</v>
      </c>
      <c r="C4686" s="12">
        <v>18447.62</v>
      </c>
      <c r="D4686" s="11"/>
      <c r="E4686" s="11"/>
      <c r="F4686" s="11"/>
    </row>
    <row r="4687" ht="15.75" customHeight="1">
      <c r="A4687" s="13">
        <v>3510260.0</v>
      </c>
      <c r="B4687" s="13" t="s">
        <v>7130</v>
      </c>
      <c r="C4687" s="12">
        <v>646.63</v>
      </c>
      <c r="D4687" s="11"/>
      <c r="E4687" s="11"/>
      <c r="F4687" s="11"/>
    </row>
    <row r="4688" ht="15.75" customHeight="1">
      <c r="A4688" s="13">
        <v>3510262.0</v>
      </c>
      <c r="B4688" s="13" t="s">
        <v>7131</v>
      </c>
      <c r="C4688" s="12">
        <v>646.63</v>
      </c>
      <c r="D4688" s="11"/>
      <c r="E4688" s="11"/>
      <c r="F4688" s="11"/>
    </row>
    <row r="4689" ht="15.75" customHeight="1">
      <c r="A4689" s="13">
        <v>3510261.0</v>
      </c>
      <c r="B4689" s="13" t="s">
        <v>7132</v>
      </c>
      <c r="C4689" s="12">
        <v>646.63</v>
      </c>
      <c r="D4689" s="11"/>
      <c r="E4689" s="11"/>
      <c r="F4689" s="11"/>
    </row>
    <row r="4690" ht="15.75" customHeight="1">
      <c r="A4690" s="13">
        <v>3510256.0</v>
      </c>
      <c r="B4690" s="13" t="s">
        <v>7133</v>
      </c>
      <c r="C4690" s="12">
        <v>540.75</v>
      </c>
      <c r="D4690" s="11"/>
      <c r="E4690" s="11"/>
      <c r="F4690" s="11"/>
    </row>
    <row r="4691" ht="15.75" customHeight="1">
      <c r="A4691" s="13">
        <v>3510258.0</v>
      </c>
      <c r="B4691" s="13" t="s">
        <v>7134</v>
      </c>
      <c r="C4691" s="12">
        <v>540.75</v>
      </c>
      <c r="D4691" s="11"/>
      <c r="E4691" s="11"/>
      <c r="F4691" s="11"/>
    </row>
    <row r="4692" ht="15.75" customHeight="1">
      <c r="A4692" s="13">
        <v>3510257.0</v>
      </c>
      <c r="B4692" s="13" t="s">
        <v>7135</v>
      </c>
      <c r="C4692" s="12">
        <v>540.75</v>
      </c>
      <c r="D4692" s="11"/>
      <c r="E4692" s="11"/>
      <c r="F4692" s="11"/>
    </row>
    <row r="4693" ht="15.75" customHeight="1">
      <c r="A4693" s="13">
        <v>3512454.0</v>
      </c>
      <c r="B4693" s="13" t="s">
        <v>7136</v>
      </c>
      <c r="C4693" s="12">
        <v>366.62</v>
      </c>
      <c r="D4693" s="11"/>
      <c r="E4693" s="11"/>
      <c r="F4693" s="11"/>
    </row>
    <row r="4694" ht="15.75" customHeight="1">
      <c r="A4694" s="13">
        <v>3512453.0</v>
      </c>
      <c r="B4694" s="13" t="s">
        <v>7137</v>
      </c>
      <c r="C4694" s="12">
        <v>366.62</v>
      </c>
      <c r="D4694" s="11"/>
      <c r="E4694" s="11"/>
      <c r="F4694" s="11"/>
    </row>
    <row r="4695" ht="15.75" customHeight="1">
      <c r="A4695" s="13">
        <v>3512455.0</v>
      </c>
      <c r="B4695" s="13" t="s">
        <v>7138</v>
      </c>
      <c r="C4695" s="12">
        <v>366.6</v>
      </c>
      <c r="D4695" s="11"/>
      <c r="E4695" s="11"/>
      <c r="F4695" s="11"/>
    </row>
    <row r="4696" ht="15.75" customHeight="1">
      <c r="A4696" s="13">
        <v>3510294.0</v>
      </c>
      <c r="B4696" s="13" t="s">
        <v>7139</v>
      </c>
      <c r="C4696" s="12">
        <v>418.83</v>
      </c>
      <c r="D4696" s="11"/>
      <c r="E4696" s="11"/>
      <c r="F4696" s="11"/>
    </row>
    <row r="4697" ht="15.75" customHeight="1">
      <c r="A4697" s="13">
        <v>3510217.0</v>
      </c>
      <c r="B4697" s="13" t="s">
        <v>7140</v>
      </c>
      <c r="C4697" s="12">
        <v>418.83</v>
      </c>
      <c r="D4697" s="11"/>
      <c r="E4697" s="11"/>
      <c r="F4697" s="11"/>
    </row>
    <row r="4698" ht="15.75" customHeight="1">
      <c r="A4698" s="13">
        <v>3511111.0</v>
      </c>
      <c r="B4698" s="13" t="s">
        <v>7141</v>
      </c>
      <c r="C4698" s="12">
        <v>3849.15</v>
      </c>
      <c r="D4698" s="11"/>
      <c r="E4698" s="11"/>
      <c r="F4698" s="11"/>
    </row>
    <row r="4699" ht="15.75" customHeight="1">
      <c r="A4699" s="13">
        <v>3510029.0</v>
      </c>
      <c r="B4699" s="13" t="s">
        <v>7142</v>
      </c>
      <c r="C4699" s="12">
        <v>285.46</v>
      </c>
      <c r="D4699" s="11"/>
      <c r="E4699" s="11"/>
      <c r="F4699" s="11"/>
    </row>
    <row r="4700" ht="15.75" customHeight="1">
      <c r="A4700" s="13">
        <v>3510053.0</v>
      </c>
      <c r="B4700" s="13" t="s">
        <v>7143</v>
      </c>
      <c r="C4700" s="12">
        <v>285.46</v>
      </c>
      <c r="D4700" s="11"/>
      <c r="E4700" s="11"/>
      <c r="F4700" s="11"/>
    </row>
    <row r="4701" ht="15.75" customHeight="1">
      <c r="A4701" s="13">
        <v>3510076.0</v>
      </c>
      <c r="B4701" s="13" t="s">
        <v>7144</v>
      </c>
      <c r="C4701" s="12">
        <v>285.46</v>
      </c>
      <c r="D4701" s="11"/>
      <c r="E4701" s="11"/>
      <c r="F4701" s="11"/>
    </row>
    <row r="4702" ht="15.75" customHeight="1">
      <c r="A4702" s="13">
        <v>3510083.0</v>
      </c>
      <c r="B4702" s="13" t="s">
        <v>7145</v>
      </c>
      <c r="C4702" s="12">
        <v>285.46</v>
      </c>
      <c r="D4702" s="11"/>
      <c r="E4702" s="11"/>
      <c r="F4702" s="11"/>
    </row>
    <row r="4703" ht="15.75" customHeight="1">
      <c r="A4703" s="13">
        <v>3510051.0</v>
      </c>
      <c r="B4703" s="13" t="s">
        <v>7146</v>
      </c>
      <c r="C4703" s="12">
        <v>199.82</v>
      </c>
      <c r="D4703" s="11"/>
      <c r="E4703" s="11"/>
      <c r="F4703" s="11"/>
    </row>
    <row r="4704" ht="15.75" customHeight="1">
      <c r="A4704" s="13">
        <v>3510050.0</v>
      </c>
      <c r="B4704" s="13" t="s">
        <v>7147</v>
      </c>
      <c r="C4704" s="12">
        <v>285.46</v>
      </c>
      <c r="D4704" s="11"/>
      <c r="E4704" s="11"/>
      <c r="F4704" s="11"/>
    </row>
    <row r="4705" ht="15.75" customHeight="1">
      <c r="A4705" s="13">
        <v>3510052.0</v>
      </c>
      <c r="B4705" s="13" t="s">
        <v>7148</v>
      </c>
      <c r="C4705" s="12">
        <v>199.82</v>
      </c>
      <c r="D4705" s="11"/>
      <c r="E4705" s="11"/>
      <c r="F4705" s="11"/>
    </row>
    <row r="4706" ht="15.75" customHeight="1">
      <c r="A4706" s="13">
        <v>3510054.0</v>
      </c>
      <c r="B4706" s="13" t="s">
        <v>7149</v>
      </c>
      <c r="C4706" s="12">
        <v>285.46</v>
      </c>
      <c r="D4706" s="11"/>
      <c r="E4706" s="11"/>
      <c r="F4706" s="11"/>
    </row>
    <row r="4707" ht="15.75" customHeight="1">
      <c r="A4707" s="13">
        <v>3511200.0</v>
      </c>
      <c r="B4707" s="13" t="s">
        <v>7150</v>
      </c>
      <c r="C4707" s="12">
        <v>101.46</v>
      </c>
      <c r="D4707" s="11"/>
      <c r="E4707" s="11"/>
      <c r="F4707" s="11"/>
    </row>
    <row r="4708" ht="15.75" customHeight="1">
      <c r="A4708" s="13">
        <v>3515245.0</v>
      </c>
      <c r="B4708" s="13" t="s">
        <v>7151</v>
      </c>
      <c r="C4708" s="12">
        <v>5355.27</v>
      </c>
      <c r="D4708" s="11"/>
      <c r="E4708" s="11"/>
      <c r="F4708" s="11"/>
    </row>
    <row r="4709" ht="15.75" customHeight="1">
      <c r="A4709" s="13">
        <v>3515246.0</v>
      </c>
      <c r="B4709" s="13" t="s">
        <v>7152</v>
      </c>
      <c r="C4709" s="12">
        <v>8748.08</v>
      </c>
      <c r="D4709" s="11"/>
      <c r="E4709" s="11"/>
      <c r="F4709" s="11"/>
    </row>
    <row r="4710" ht="15.75" customHeight="1">
      <c r="A4710" s="13">
        <v>3514508.0</v>
      </c>
      <c r="B4710" s="13" t="s">
        <v>7153</v>
      </c>
      <c r="C4710" s="12">
        <v>536.17</v>
      </c>
      <c r="D4710" s="11"/>
      <c r="E4710" s="11"/>
      <c r="F4710" s="11"/>
    </row>
    <row r="4711" ht="15.75" customHeight="1">
      <c r="A4711" s="13">
        <v>3516103.0</v>
      </c>
      <c r="B4711" s="13" t="s">
        <v>7154</v>
      </c>
      <c r="C4711" s="12">
        <v>1971.98</v>
      </c>
      <c r="D4711" s="11"/>
      <c r="E4711" s="11"/>
      <c r="F4711" s="11"/>
    </row>
    <row r="4712" ht="15.75" customHeight="1">
      <c r="A4712" s="13">
        <v>3515201.0</v>
      </c>
      <c r="B4712" s="13" t="s">
        <v>7155</v>
      </c>
      <c r="C4712" s="12">
        <v>293.59</v>
      </c>
      <c r="D4712" s="11"/>
      <c r="E4712" s="11"/>
      <c r="F4712" s="11"/>
    </row>
    <row r="4713" ht="15.75" customHeight="1">
      <c r="A4713" s="13">
        <v>3515202.0</v>
      </c>
      <c r="B4713" s="13" t="s">
        <v>7156</v>
      </c>
      <c r="C4713" s="12">
        <v>293.59</v>
      </c>
      <c r="D4713" s="11"/>
      <c r="E4713" s="11"/>
      <c r="F4713" s="11"/>
    </row>
    <row r="4714" ht="15.75" customHeight="1">
      <c r="A4714" s="13">
        <v>3515200.0</v>
      </c>
      <c r="B4714" s="13" t="s">
        <v>7157</v>
      </c>
      <c r="C4714" s="12">
        <v>293.59</v>
      </c>
      <c r="D4714" s="11"/>
      <c r="E4714" s="11"/>
      <c r="F4714" s="11"/>
    </row>
    <row r="4715" ht="15.75" customHeight="1">
      <c r="A4715" s="13">
        <v>3515205.0</v>
      </c>
      <c r="B4715" s="13" t="s">
        <v>7158</v>
      </c>
      <c r="C4715" s="12">
        <v>6403.1</v>
      </c>
      <c r="D4715" s="11"/>
      <c r="E4715" s="11"/>
      <c r="F4715" s="11"/>
    </row>
    <row r="4716" ht="15.75" customHeight="1">
      <c r="A4716" s="13">
        <v>3512689.0</v>
      </c>
      <c r="B4716" s="13" t="s">
        <v>7159</v>
      </c>
      <c r="C4716" s="12">
        <v>627.66</v>
      </c>
      <c r="D4716" s="11"/>
      <c r="E4716" s="11"/>
      <c r="F4716" s="11"/>
    </row>
    <row r="4717" ht="15.75" customHeight="1">
      <c r="A4717" s="13">
        <v>3512678.0</v>
      </c>
      <c r="B4717" s="13" t="s">
        <v>7160</v>
      </c>
      <c r="C4717" s="12">
        <v>627.66</v>
      </c>
      <c r="D4717" s="11"/>
      <c r="E4717" s="11"/>
      <c r="F4717" s="11"/>
    </row>
    <row r="4718" ht="15.75" customHeight="1">
      <c r="A4718" s="13">
        <v>3512622.0</v>
      </c>
      <c r="B4718" s="13" t="s">
        <v>7161</v>
      </c>
      <c r="C4718" s="12">
        <v>966.04</v>
      </c>
      <c r="D4718" s="11"/>
      <c r="E4718" s="11"/>
      <c r="F4718" s="11"/>
    </row>
    <row r="4719" ht="15.75" customHeight="1">
      <c r="A4719" s="13">
        <v>3512629.0</v>
      </c>
      <c r="B4719" s="13" t="s">
        <v>7162</v>
      </c>
      <c r="C4719" s="12">
        <v>627.66</v>
      </c>
      <c r="D4719" s="11"/>
      <c r="E4719" s="11"/>
      <c r="F4719" s="11"/>
    </row>
    <row r="4720" ht="15.75" customHeight="1">
      <c r="A4720" s="13">
        <v>3512676.0</v>
      </c>
      <c r="B4720" s="13" t="s">
        <v>7163</v>
      </c>
      <c r="C4720" s="12">
        <v>627.66</v>
      </c>
      <c r="D4720" s="11"/>
      <c r="E4720" s="11"/>
      <c r="F4720" s="11"/>
    </row>
    <row r="4721" ht="15.75" customHeight="1">
      <c r="A4721" s="13">
        <v>3512683.0</v>
      </c>
      <c r="B4721" s="13" t="s">
        <v>7164</v>
      </c>
      <c r="C4721" s="12">
        <v>627.66</v>
      </c>
      <c r="D4721" s="11"/>
      <c r="E4721" s="11"/>
      <c r="F4721" s="11"/>
    </row>
    <row r="4722" ht="15.75" customHeight="1">
      <c r="A4722" s="13">
        <v>3512684.0</v>
      </c>
      <c r="B4722" s="13" t="s">
        <v>7165</v>
      </c>
      <c r="C4722" s="12">
        <v>627.66</v>
      </c>
      <c r="D4722" s="11"/>
      <c r="E4722" s="11"/>
      <c r="F4722" s="11"/>
    </row>
    <row r="4723" ht="15.75" customHeight="1">
      <c r="A4723" s="13">
        <v>3510002.0</v>
      </c>
      <c r="B4723" s="13" t="s">
        <v>7166</v>
      </c>
      <c r="C4723" s="12">
        <v>427.68</v>
      </c>
      <c r="D4723" s="11"/>
      <c r="E4723" s="11"/>
      <c r="F4723" s="11"/>
    </row>
    <row r="4724" ht="15.75" customHeight="1">
      <c r="A4724" s="13">
        <v>3510650.0</v>
      </c>
      <c r="B4724" s="13" t="s">
        <v>7167</v>
      </c>
      <c r="C4724" s="12">
        <v>2794.08</v>
      </c>
      <c r="D4724" s="11"/>
      <c r="E4724" s="11"/>
      <c r="F4724" s="11"/>
    </row>
    <row r="4725" ht="15.75" customHeight="1">
      <c r="A4725" s="13">
        <v>3512679.0</v>
      </c>
      <c r="B4725" s="13" t="s">
        <v>7168</v>
      </c>
      <c r="C4725" s="12">
        <v>396.24</v>
      </c>
      <c r="D4725" s="11"/>
      <c r="E4725" s="11"/>
      <c r="F4725" s="11"/>
    </row>
    <row r="4726" ht="15.75" customHeight="1">
      <c r="A4726" s="13">
        <v>3515242.0</v>
      </c>
      <c r="B4726" s="13" t="s">
        <v>7169</v>
      </c>
      <c r="C4726" s="12">
        <v>20355.04</v>
      </c>
      <c r="D4726" s="11"/>
      <c r="E4726" s="11"/>
      <c r="F4726" s="11"/>
    </row>
    <row r="4727" ht="15.75" customHeight="1">
      <c r="A4727" s="13">
        <v>3515241.0</v>
      </c>
      <c r="B4727" s="13" t="s">
        <v>7170</v>
      </c>
      <c r="C4727" s="12">
        <v>6426.68</v>
      </c>
      <c r="D4727" s="11"/>
      <c r="E4727" s="11"/>
      <c r="F4727" s="11"/>
    </row>
    <row r="4728" ht="15.75" customHeight="1">
      <c r="A4728" s="13">
        <v>3512529.0</v>
      </c>
      <c r="B4728" s="13" t="s">
        <v>7171</v>
      </c>
      <c r="C4728" s="12">
        <v>935.99</v>
      </c>
      <c r="D4728" s="11"/>
      <c r="E4728" s="11"/>
      <c r="F4728" s="11"/>
    </row>
    <row r="4729" ht="15.75" customHeight="1">
      <c r="A4729" s="13">
        <v>3512576.0</v>
      </c>
      <c r="B4729" s="13" t="s">
        <v>7172</v>
      </c>
      <c r="C4729" s="12">
        <v>935.99</v>
      </c>
      <c r="D4729" s="11"/>
      <c r="E4729" s="11"/>
      <c r="F4729" s="11"/>
    </row>
    <row r="4730" ht="15.75" customHeight="1">
      <c r="A4730" s="13">
        <v>3510625.0</v>
      </c>
      <c r="B4730" s="13" t="s">
        <v>7173</v>
      </c>
      <c r="C4730" s="12">
        <v>2374.85</v>
      </c>
      <c r="D4730" s="11"/>
      <c r="E4730" s="11"/>
      <c r="F4730" s="11"/>
    </row>
    <row r="4731" ht="15.75" customHeight="1">
      <c r="A4731" s="13">
        <v>3510025.0</v>
      </c>
      <c r="B4731" s="13" t="s">
        <v>7174</v>
      </c>
      <c r="C4731" s="12">
        <v>810.84</v>
      </c>
      <c r="D4731" s="11"/>
      <c r="E4731" s="11"/>
      <c r="F4731" s="11"/>
    </row>
    <row r="4732" ht="15.75" customHeight="1">
      <c r="A4732" s="13">
        <v>3510678.0</v>
      </c>
      <c r="B4732" s="13" t="s">
        <v>7175</v>
      </c>
      <c r="C4732" s="12">
        <v>9503.84</v>
      </c>
      <c r="D4732" s="11"/>
      <c r="E4732" s="11"/>
      <c r="F4732" s="11"/>
    </row>
    <row r="4733" ht="15.75" customHeight="1">
      <c r="A4733" s="13">
        <v>3510676.0</v>
      </c>
      <c r="B4733" s="13" t="s">
        <v>7176</v>
      </c>
      <c r="C4733" s="12">
        <v>4397.73</v>
      </c>
      <c r="D4733" s="11"/>
      <c r="E4733" s="11"/>
      <c r="F4733" s="11"/>
    </row>
    <row r="4734" ht="15.75" customHeight="1">
      <c r="A4734" s="13">
        <v>3512976.0</v>
      </c>
      <c r="B4734" s="13" t="s">
        <v>7177</v>
      </c>
      <c r="C4734" s="12">
        <v>719.6</v>
      </c>
      <c r="D4734" s="11"/>
      <c r="E4734" s="11"/>
      <c r="F4734" s="11"/>
    </row>
    <row r="4735" ht="15.75" customHeight="1">
      <c r="A4735" s="13">
        <v>3512312.0</v>
      </c>
      <c r="B4735" s="13" t="s">
        <v>7178</v>
      </c>
      <c r="C4735" s="12">
        <v>1524.96</v>
      </c>
      <c r="D4735" s="11"/>
      <c r="E4735" s="11"/>
      <c r="F4735" s="11"/>
    </row>
    <row r="4736" ht="15.75" customHeight="1">
      <c r="A4736" s="13">
        <v>3512320.0</v>
      </c>
      <c r="B4736" s="13" t="s">
        <v>7179</v>
      </c>
      <c r="C4736" s="12">
        <v>2875.07</v>
      </c>
      <c r="D4736" s="11"/>
      <c r="E4736" s="11"/>
      <c r="F4736" s="11"/>
    </row>
    <row r="4737" ht="15.75" customHeight="1">
      <c r="A4737" s="13">
        <v>3512306.0</v>
      </c>
      <c r="B4737" s="13" t="s">
        <v>7180</v>
      </c>
      <c r="C4737" s="12">
        <v>626.34</v>
      </c>
      <c r="D4737" s="11"/>
      <c r="E4737" s="11"/>
      <c r="F4737" s="11"/>
    </row>
    <row r="4738" ht="15.75" customHeight="1">
      <c r="A4738" s="13">
        <v>3517911.0</v>
      </c>
      <c r="B4738" s="13" t="s">
        <v>7181</v>
      </c>
      <c r="C4738" s="12">
        <v>442.85</v>
      </c>
      <c r="D4738" s="11"/>
      <c r="E4738" s="11"/>
      <c r="F4738" s="11"/>
    </row>
    <row r="4739" ht="15.75" customHeight="1">
      <c r="A4739" s="13">
        <v>3517912.0</v>
      </c>
      <c r="B4739" s="13" t="s">
        <v>7182</v>
      </c>
      <c r="C4739" s="12">
        <v>632.64</v>
      </c>
      <c r="D4739" s="11"/>
      <c r="E4739" s="11"/>
      <c r="F4739" s="11"/>
    </row>
    <row r="4740" ht="15.75" customHeight="1">
      <c r="A4740" s="13">
        <v>3513360.0</v>
      </c>
      <c r="B4740" s="13" t="s">
        <v>7183</v>
      </c>
      <c r="C4740" s="12">
        <v>1121.03</v>
      </c>
      <c r="D4740" s="11"/>
      <c r="E4740" s="11"/>
      <c r="F4740" s="11"/>
    </row>
    <row r="4741" ht="15.75" customHeight="1">
      <c r="A4741" s="13">
        <v>3513370.0</v>
      </c>
      <c r="B4741" s="13" t="s">
        <v>7184</v>
      </c>
      <c r="C4741" s="12">
        <v>1057.25</v>
      </c>
      <c r="D4741" s="11"/>
      <c r="E4741" s="11"/>
      <c r="F4741" s="11"/>
    </row>
    <row r="4742" ht="15.75" customHeight="1">
      <c r="A4742" s="13">
        <v>3513363.0</v>
      </c>
      <c r="B4742" s="13" t="s">
        <v>7185</v>
      </c>
      <c r="C4742" s="12">
        <v>627.15</v>
      </c>
      <c r="D4742" s="11"/>
      <c r="E4742" s="11"/>
      <c r="F4742" s="11"/>
    </row>
    <row r="4743" ht="15.75" customHeight="1">
      <c r="A4743" s="13">
        <v>3513340.0</v>
      </c>
      <c r="B4743" s="13" t="s">
        <v>7186</v>
      </c>
      <c r="C4743" s="12">
        <v>3739.88</v>
      </c>
      <c r="D4743" s="11"/>
      <c r="E4743" s="11"/>
      <c r="F4743" s="11"/>
    </row>
    <row r="4744" ht="15.75" customHeight="1">
      <c r="A4744" s="13">
        <v>3512324.0</v>
      </c>
      <c r="B4744" s="13" t="s">
        <v>7187</v>
      </c>
      <c r="C4744" s="12">
        <v>1360.8</v>
      </c>
      <c r="D4744" s="11"/>
      <c r="E4744" s="11"/>
      <c r="F4744" s="11"/>
    </row>
    <row r="4745" ht="15.75" customHeight="1">
      <c r="A4745" s="13">
        <v>3512429.0</v>
      </c>
      <c r="B4745" s="13" t="s">
        <v>7188</v>
      </c>
      <c r="C4745" s="12">
        <v>433.3</v>
      </c>
      <c r="D4745" s="11"/>
      <c r="E4745" s="11"/>
      <c r="F4745" s="11"/>
    </row>
    <row r="4746" ht="15.75" customHeight="1">
      <c r="A4746" s="13">
        <v>3512463.0</v>
      </c>
      <c r="B4746" s="13" t="s">
        <v>7189</v>
      </c>
      <c r="C4746" s="12">
        <v>433.3</v>
      </c>
      <c r="D4746" s="11"/>
      <c r="E4746" s="11"/>
      <c r="F4746" s="11"/>
    </row>
    <row r="4747" ht="15.75" customHeight="1">
      <c r="A4747" s="13">
        <v>3512476.0</v>
      </c>
      <c r="B4747" s="13" t="s">
        <v>7190</v>
      </c>
      <c r="C4747" s="12">
        <v>433.3</v>
      </c>
      <c r="D4747" s="11"/>
      <c r="E4747" s="11"/>
      <c r="F4747" s="11"/>
    </row>
    <row r="4748" ht="15.75" customHeight="1">
      <c r="A4748" s="13">
        <v>3512483.0</v>
      </c>
      <c r="B4748" s="13" t="s">
        <v>7191</v>
      </c>
      <c r="C4748" s="12">
        <v>433.3</v>
      </c>
      <c r="D4748" s="11"/>
      <c r="E4748" s="11"/>
      <c r="F4748" s="11"/>
    </row>
    <row r="4749" ht="15.75" customHeight="1">
      <c r="A4749" s="13">
        <v>3512410.0</v>
      </c>
      <c r="B4749" s="13" t="s">
        <v>7192</v>
      </c>
      <c r="C4749" s="12">
        <v>4514.57</v>
      </c>
      <c r="D4749" s="11"/>
      <c r="E4749" s="11"/>
      <c r="F4749" s="11"/>
    </row>
    <row r="4750" ht="15.75" customHeight="1">
      <c r="A4750" s="13">
        <v>3512406.0</v>
      </c>
      <c r="B4750" s="13" t="s">
        <v>7193</v>
      </c>
      <c r="C4750" s="12">
        <v>2591.76</v>
      </c>
      <c r="D4750" s="11"/>
      <c r="E4750" s="11"/>
      <c r="F4750" s="11"/>
    </row>
    <row r="4751" ht="15.75" customHeight="1">
      <c r="A4751" s="13">
        <v>3516808.0</v>
      </c>
      <c r="B4751" s="13" t="s">
        <v>7194</v>
      </c>
      <c r="C4751" s="12">
        <v>3872.51</v>
      </c>
      <c r="D4751" s="11"/>
      <c r="E4751" s="11"/>
      <c r="F4751" s="11"/>
    </row>
    <row r="4752" ht="15.75" customHeight="1">
      <c r="A4752" s="13">
        <v>3519723.0</v>
      </c>
      <c r="B4752" s="13" t="s">
        <v>7195</v>
      </c>
      <c r="C4752" s="12">
        <v>1483.87</v>
      </c>
      <c r="D4752" s="11"/>
      <c r="E4752" s="11"/>
      <c r="F4752" s="11"/>
    </row>
    <row r="4753" ht="15.75" customHeight="1">
      <c r="A4753" s="13">
        <v>3519783.0</v>
      </c>
      <c r="B4753" s="13" t="s">
        <v>7196</v>
      </c>
      <c r="C4753" s="12">
        <v>1483.87</v>
      </c>
      <c r="D4753" s="11"/>
      <c r="E4753" s="11"/>
      <c r="F4753" s="11"/>
    </row>
    <row r="4754" ht="15.75" customHeight="1">
      <c r="A4754" s="13">
        <v>3519784.0</v>
      </c>
      <c r="B4754" s="13" t="s">
        <v>7197</v>
      </c>
      <c r="C4754" s="12">
        <v>1483.87</v>
      </c>
      <c r="D4754" s="11"/>
      <c r="E4754" s="11"/>
      <c r="F4754" s="11"/>
    </row>
    <row r="4755" ht="15.75" customHeight="1">
      <c r="A4755" s="13">
        <v>3516829.0</v>
      </c>
      <c r="B4755" s="13" t="s">
        <v>7198</v>
      </c>
      <c r="C4755" s="12">
        <v>696.83</v>
      </c>
      <c r="D4755" s="11"/>
      <c r="E4755" s="11"/>
      <c r="F4755" s="11"/>
    </row>
    <row r="4756" ht="15.75" customHeight="1">
      <c r="A4756" s="13">
        <v>3516855.0</v>
      </c>
      <c r="B4756" s="13" t="s">
        <v>7199</v>
      </c>
      <c r="C4756" s="12">
        <v>798.82</v>
      </c>
      <c r="D4756" s="11"/>
      <c r="E4756" s="11"/>
      <c r="F4756" s="11"/>
    </row>
    <row r="4757" ht="15.75" customHeight="1">
      <c r="A4757" s="13">
        <v>3516863.0</v>
      </c>
      <c r="B4757" s="13" t="s">
        <v>7200</v>
      </c>
      <c r="C4757" s="12">
        <v>696.83</v>
      </c>
      <c r="D4757" s="11"/>
      <c r="E4757" s="11"/>
      <c r="F4757" s="11"/>
    </row>
    <row r="4758" ht="15.75" customHeight="1">
      <c r="A4758" s="13">
        <v>3516899.0</v>
      </c>
      <c r="B4758" s="13" t="s">
        <v>7201</v>
      </c>
      <c r="C4758" s="12">
        <v>6661.09</v>
      </c>
      <c r="D4758" s="11"/>
      <c r="E4758" s="11"/>
      <c r="F4758" s="11"/>
    </row>
    <row r="4759" ht="15.75" customHeight="1">
      <c r="A4759" s="13">
        <v>3516876.0</v>
      </c>
      <c r="B4759" s="13" t="s">
        <v>7202</v>
      </c>
      <c r="C4759" s="12">
        <v>696.83</v>
      </c>
      <c r="D4759" s="11"/>
      <c r="E4759" s="11"/>
      <c r="F4759" s="11"/>
    </row>
    <row r="4760" ht="15.75" customHeight="1">
      <c r="A4760" s="13">
        <v>3516877.0</v>
      </c>
      <c r="B4760" s="13" t="s">
        <v>7203</v>
      </c>
      <c r="C4760" s="12">
        <v>798.82</v>
      </c>
      <c r="D4760" s="11"/>
      <c r="E4760" s="11"/>
      <c r="F4760" s="11"/>
    </row>
    <row r="4761" ht="15.75" customHeight="1">
      <c r="A4761" s="13">
        <v>3516887.0</v>
      </c>
      <c r="B4761" s="13" t="s">
        <v>7204</v>
      </c>
      <c r="C4761" s="12">
        <v>798.82</v>
      </c>
      <c r="D4761" s="11"/>
      <c r="E4761" s="11"/>
      <c r="F4761" s="11"/>
    </row>
    <row r="4762" ht="15.75" customHeight="1">
      <c r="A4762" s="13">
        <v>3516883.0</v>
      </c>
      <c r="B4762" s="13" t="s">
        <v>7205</v>
      </c>
      <c r="C4762" s="12">
        <v>696.83</v>
      </c>
      <c r="D4762" s="11"/>
      <c r="E4762" s="11"/>
      <c r="F4762" s="11"/>
    </row>
    <row r="4763" ht="15.75" customHeight="1">
      <c r="A4763" s="13">
        <v>3516898.0</v>
      </c>
      <c r="B4763" s="13" t="s">
        <v>7206</v>
      </c>
      <c r="C4763" s="12">
        <v>3643.88</v>
      </c>
      <c r="D4763" s="11"/>
      <c r="E4763" s="11"/>
      <c r="F4763" s="11"/>
    </row>
    <row r="4764" ht="15.75" customHeight="1">
      <c r="A4764" s="13">
        <v>3516367.0</v>
      </c>
      <c r="B4764" s="13" t="s">
        <v>7207</v>
      </c>
      <c r="C4764" s="12">
        <v>457.72</v>
      </c>
      <c r="D4764" s="11"/>
      <c r="E4764" s="11"/>
      <c r="F4764" s="11"/>
    </row>
    <row r="4765" ht="15.75" customHeight="1">
      <c r="A4765" s="13">
        <v>3516363.0</v>
      </c>
      <c r="B4765" s="13" t="s">
        <v>7208</v>
      </c>
      <c r="C4765" s="12">
        <v>457.72</v>
      </c>
      <c r="D4765" s="11"/>
      <c r="E4765" s="11"/>
      <c r="F4765" s="11"/>
    </row>
    <row r="4766" ht="15.75" customHeight="1">
      <c r="A4766" s="13">
        <v>3516376.0</v>
      </c>
      <c r="B4766" s="13" t="s">
        <v>7209</v>
      </c>
      <c r="C4766" s="12">
        <v>457.72</v>
      </c>
      <c r="D4766" s="11"/>
      <c r="E4766" s="11"/>
      <c r="F4766" s="11"/>
    </row>
    <row r="4767" ht="15.75" customHeight="1">
      <c r="A4767" s="13">
        <v>3516377.0</v>
      </c>
      <c r="B4767" s="13" t="s">
        <v>7210</v>
      </c>
      <c r="C4767" s="12">
        <v>457.72</v>
      </c>
      <c r="D4767" s="11"/>
      <c r="E4767" s="11"/>
      <c r="F4767" s="11"/>
    </row>
    <row r="4768" ht="15.75" customHeight="1">
      <c r="A4768" s="13">
        <v>3516383.0</v>
      </c>
      <c r="B4768" s="13" t="s">
        <v>7211</v>
      </c>
      <c r="C4768" s="12">
        <v>457.72</v>
      </c>
      <c r="D4768" s="11"/>
      <c r="E4768" s="11"/>
      <c r="F4768" s="11"/>
    </row>
    <row r="4769" ht="15.75" customHeight="1">
      <c r="A4769" s="13">
        <v>3516382.0</v>
      </c>
      <c r="B4769" s="13" t="s">
        <v>7212</v>
      </c>
      <c r="C4769" s="12">
        <v>320.41</v>
      </c>
      <c r="D4769" s="11"/>
      <c r="E4769" s="11"/>
      <c r="F4769" s="11"/>
    </row>
    <row r="4770" ht="15.75" customHeight="1">
      <c r="A4770" s="13">
        <v>3516384.0</v>
      </c>
      <c r="B4770" s="13" t="s">
        <v>7213</v>
      </c>
      <c r="C4770" s="12">
        <v>457.72</v>
      </c>
      <c r="D4770" s="11"/>
      <c r="E4770" s="11"/>
      <c r="F4770" s="11"/>
    </row>
    <row r="4771" ht="15.75" customHeight="1">
      <c r="A4771" s="13">
        <v>3518829.0</v>
      </c>
      <c r="B4771" s="13" t="s">
        <v>7214</v>
      </c>
      <c r="C4771" s="12">
        <v>739.96</v>
      </c>
      <c r="D4771" s="11"/>
      <c r="E4771" s="11"/>
      <c r="F4771" s="11"/>
    </row>
    <row r="4772" ht="15.75" customHeight="1">
      <c r="A4772" s="13">
        <v>3518863.0</v>
      </c>
      <c r="B4772" s="13" t="s">
        <v>7215</v>
      </c>
      <c r="C4772" s="12">
        <v>739.96</v>
      </c>
      <c r="D4772" s="11"/>
      <c r="E4772" s="11"/>
      <c r="F4772" s="11"/>
    </row>
    <row r="4773" ht="15.75" customHeight="1">
      <c r="A4773" s="13">
        <v>3518876.0</v>
      </c>
      <c r="B4773" s="13" t="s">
        <v>7216</v>
      </c>
      <c r="C4773" s="12">
        <v>739.96</v>
      </c>
      <c r="D4773" s="11"/>
      <c r="E4773" s="11"/>
      <c r="F4773" s="11"/>
    </row>
    <row r="4774" ht="15.75" customHeight="1">
      <c r="A4774" s="13">
        <v>3516429.0</v>
      </c>
      <c r="B4774" s="13" t="s">
        <v>7217</v>
      </c>
      <c r="C4774" s="12">
        <v>457.72</v>
      </c>
      <c r="D4774" s="11"/>
      <c r="E4774" s="11"/>
      <c r="F4774" s="11"/>
    </row>
    <row r="4775" ht="15.75" customHeight="1">
      <c r="A4775" s="13">
        <v>3516463.0</v>
      </c>
      <c r="B4775" s="13" t="s">
        <v>7218</v>
      </c>
      <c r="C4775" s="12">
        <v>457.72</v>
      </c>
      <c r="D4775" s="11"/>
      <c r="E4775" s="11"/>
      <c r="F4775" s="11"/>
    </row>
    <row r="4776" ht="15.75" customHeight="1">
      <c r="A4776" s="13">
        <v>3516476.0</v>
      </c>
      <c r="B4776" s="13" t="s">
        <v>7219</v>
      </c>
      <c r="C4776" s="12">
        <v>457.72</v>
      </c>
      <c r="D4776" s="11"/>
      <c r="E4776" s="11"/>
      <c r="F4776" s="11"/>
    </row>
    <row r="4777" ht="15.75" customHeight="1">
      <c r="A4777" s="13">
        <v>3516483.0</v>
      </c>
      <c r="B4777" s="13" t="s">
        <v>7220</v>
      </c>
      <c r="C4777" s="12">
        <v>457.72</v>
      </c>
      <c r="D4777" s="11"/>
      <c r="E4777" s="11"/>
      <c r="F4777" s="11"/>
    </row>
    <row r="4778" ht="15.75" customHeight="1">
      <c r="A4778" s="13">
        <v>3516529.0</v>
      </c>
      <c r="B4778" s="13" t="s">
        <v>7221</v>
      </c>
      <c r="C4778" s="12">
        <v>457.72</v>
      </c>
      <c r="D4778" s="11"/>
      <c r="E4778" s="11"/>
      <c r="F4778" s="11"/>
    </row>
    <row r="4779" ht="15.75" customHeight="1">
      <c r="A4779" s="13">
        <v>3516563.0</v>
      </c>
      <c r="B4779" s="13" t="s">
        <v>7222</v>
      </c>
      <c r="C4779" s="12">
        <v>320.41</v>
      </c>
      <c r="D4779" s="11"/>
      <c r="E4779" s="11"/>
      <c r="F4779" s="11"/>
    </row>
    <row r="4780" ht="15.75" customHeight="1">
      <c r="A4780" s="13">
        <v>3516576.0</v>
      </c>
      <c r="B4780" s="13" t="s">
        <v>7223</v>
      </c>
      <c r="C4780" s="12">
        <v>457.72</v>
      </c>
      <c r="D4780" s="11"/>
      <c r="E4780" s="11"/>
      <c r="F4780" s="11"/>
    </row>
    <row r="4781" ht="15.75" customHeight="1">
      <c r="A4781" s="13">
        <v>3516583.0</v>
      </c>
      <c r="B4781" s="13" t="s">
        <v>7224</v>
      </c>
      <c r="C4781" s="12">
        <v>457.72</v>
      </c>
      <c r="D4781" s="11"/>
      <c r="E4781" s="11"/>
      <c r="F4781" s="11"/>
    </row>
    <row r="4782" ht="15.75" customHeight="1">
      <c r="A4782" s="13">
        <v>3517710.0</v>
      </c>
      <c r="B4782" s="13" t="s">
        <v>7225</v>
      </c>
      <c r="C4782" s="12">
        <v>260.57</v>
      </c>
      <c r="D4782" s="11"/>
      <c r="E4782" s="11"/>
      <c r="F4782" s="11"/>
    </row>
    <row r="4783" ht="15.75" customHeight="1">
      <c r="A4783" s="13">
        <v>3517720.0</v>
      </c>
      <c r="B4783" s="13" t="s">
        <v>7226</v>
      </c>
      <c r="C4783" s="12">
        <v>9717.52</v>
      </c>
      <c r="D4783" s="11"/>
      <c r="E4783" s="11"/>
      <c r="F4783" s="11"/>
    </row>
    <row r="4784" ht="15.75" customHeight="1">
      <c r="A4784" s="13">
        <v>3548700.0</v>
      </c>
      <c r="B4784" s="13" t="s">
        <v>7227</v>
      </c>
      <c r="C4784" s="12">
        <v>497.03</v>
      </c>
      <c r="D4784" s="11"/>
      <c r="E4784" s="11"/>
      <c r="F4784" s="11"/>
    </row>
    <row r="4785" ht="15.75" customHeight="1">
      <c r="A4785" s="13">
        <v>3548726.0</v>
      </c>
      <c r="B4785" s="13" t="s">
        <v>7228</v>
      </c>
      <c r="C4785" s="12">
        <v>347.92</v>
      </c>
      <c r="D4785" s="11"/>
      <c r="E4785" s="11"/>
      <c r="F4785" s="11"/>
    </row>
    <row r="4786" ht="15.75" customHeight="1">
      <c r="A4786" s="13">
        <v>3548723.0</v>
      </c>
      <c r="B4786" s="13" t="s">
        <v>7229</v>
      </c>
      <c r="C4786" s="12">
        <v>347.92</v>
      </c>
      <c r="D4786" s="11"/>
      <c r="E4786" s="11"/>
      <c r="F4786" s="11"/>
    </row>
    <row r="4787" ht="15.75" customHeight="1">
      <c r="A4787" s="13">
        <v>3548763.0</v>
      </c>
      <c r="B4787" s="13" t="s">
        <v>7230</v>
      </c>
      <c r="C4787" s="12">
        <v>497.03</v>
      </c>
      <c r="D4787" s="11"/>
      <c r="E4787" s="11"/>
      <c r="F4787" s="11"/>
    </row>
    <row r="4788" ht="15.75" customHeight="1">
      <c r="A4788" s="13">
        <v>3548762.0</v>
      </c>
      <c r="B4788" s="13" t="s">
        <v>7231</v>
      </c>
      <c r="C4788" s="12">
        <v>347.92</v>
      </c>
      <c r="D4788" s="11"/>
      <c r="E4788" s="11"/>
      <c r="F4788" s="11"/>
    </row>
    <row r="4789" ht="15.75" customHeight="1">
      <c r="A4789" s="13">
        <v>3548777.0</v>
      </c>
      <c r="B4789" s="13" t="s">
        <v>7232</v>
      </c>
      <c r="C4789" s="12">
        <v>497.03</v>
      </c>
      <c r="D4789" s="11"/>
      <c r="E4789" s="11"/>
      <c r="F4789" s="11"/>
    </row>
    <row r="4790" ht="15.75" customHeight="1">
      <c r="A4790" s="13">
        <v>3548787.0</v>
      </c>
      <c r="B4790" s="13" t="s">
        <v>7233</v>
      </c>
      <c r="C4790" s="12">
        <v>347.92</v>
      </c>
      <c r="D4790" s="11"/>
      <c r="E4790" s="11"/>
      <c r="F4790" s="11"/>
    </row>
    <row r="4791" ht="15.75" customHeight="1">
      <c r="A4791" s="13">
        <v>3548783.0</v>
      </c>
      <c r="B4791" s="13" t="s">
        <v>7234</v>
      </c>
      <c r="C4791" s="12">
        <v>347.92</v>
      </c>
      <c r="D4791" s="11"/>
      <c r="E4791" s="11"/>
      <c r="F4791" s="11"/>
    </row>
    <row r="4792" ht="15.75" customHeight="1">
      <c r="A4792" s="13">
        <v>3510096.0</v>
      </c>
      <c r="B4792" s="13" t="s">
        <v>7235</v>
      </c>
      <c r="C4792" s="12">
        <v>8017.98</v>
      </c>
      <c r="D4792" s="11"/>
      <c r="E4792" s="11"/>
      <c r="F4792" s="11"/>
    </row>
    <row r="4793" ht="15.75" customHeight="1">
      <c r="A4793" s="13">
        <v>3518499.0</v>
      </c>
      <c r="B4793" s="13" t="s">
        <v>7236</v>
      </c>
      <c r="C4793" s="12">
        <v>3727.86</v>
      </c>
      <c r="D4793" s="11"/>
      <c r="E4793" s="11"/>
      <c r="F4793" s="11"/>
    </row>
    <row r="4794" ht="15.75" customHeight="1">
      <c r="A4794" s="13">
        <v>3518402.0</v>
      </c>
      <c r="B4794" s="13" t="s">
        <v>7237</v>
      </c>
      <c r="C4794" s="12">
        <v>3727.86</v>
      </c>
      <c r="D4794" s="11"/>
      <c r="E4794" s="11"/>
      <c r="F4794" s="11"/>
    </row>
    <row r="4795" ht="15.75" customHeight="1">
      <c r="A4795" s="13">
        <v>3518412.0</v>
      </c>
      <c r="B4795" s="13" t="s">
        <v>7238</v>
      </c>
      <c r="C4795" s="12">
        <v>6213.09</v>
      </c>
      <c r="D4795" s="11"/>
      <c r="E4795" s="11"/>
      <c r="F4795" s="11"/>
    </row>
    <row r="4796" ht="15.75" customHeight="1">
      <c r="A4796" s="13">
        <v>3518424.0</v>
      </c>
      <c r="B4796" s="13" t="s">
        <v>7239</v>
      </c>
      <c r="C4796" s="12">
        <v>218.33</v>
      </c>
      <c r="D4796" s="11"/>
      <c r="E4796" s="11"/>
      <c r="F4796" s="11"/>
    </row>
    <row r="4797" ht="15.75" customHeight="1">
      <c r="A4797" s="13">
        <v>3518444.0</v>
      </c>
      <c r="B4797" s="13" t="s">
        <v>7240</v>
      </c>
      <c r="C4797" s="12">
        <v>3727.86</v>
      </c>
      <c r="D4797" s="11"/>
      <c r="E4797" s="11"/>
      <c r="F4797" s="11"/>
    </row>
    <row r="4798" ht="15.75" customHeight="1">
      <c r="A4798" s="13">
        <v>3518400.0</v>
      </c>
      <c r="B4798" s="13" t="s">
        <v>7241</v>
      </c>
      <c r="C4798" s="12">
        <v>3727.86</v>
      </c>
      <c r="D4798" s="11"/>
      <c r="E4798" s="11"/>
      <c r="F4798" s="11"/>
    </row>
    <row r="4799" ht="15.75" customHeight="1">
      <c r="A4799" s="13">
        <v>3510091.0</v>
      </c>
      <c r="B4799" s="13" t="s">
        <v>7242</v>
      </c>
      <c r="C4799" s="12">
        <v>2450.15</v>
      </c>
      <c r="D4799" s="11"/>
      <c r="E4799" s="11"/>
      <c r="F4799" s="11"/>
    </row>
    <row r="4800" ht="15.75" customHeight="1">
      <c r="A4800" s="13">
        <v>3510530.0</v>
      </c>
      <c r="B4800" s="13" t="s">
        <v>7243</v>
      </c>
      <c r="C4800" s="12">
        <v>574.55</v>
      </c>
      <c r="D4800" s="11"/>
      <c r="E4800" s="11"/>
      <c r="F4800" s="11"/>
    </row>
    <row r="4801" ht="15.75" customHeight="1">
      <c r="A4801" s="13">
        <v>3510575.0</v>
      </c>
      <c r="B4801" s="13" t="s">
        <v>7244</v>
      </c>
      <c r="C4801" s="12">
        <v>574.55</v>
      </c>
      <c r="D4801" s="11"/>
      <c r="E4801" s="11"/>
      <c r="F4801" s="11"/>
    </row>
    <row r="4802" ht="15.75" customHeight="1">
      <c r="A4802" s="13">
        <v>3510584.0</v>
      </c>
      <c r="B4802" s="13" t="s">
        <v>7245</v>
      </c>
      <c r="C4802" s="12">
        <v>342.55</v>
      </c>
      <c r="D4802" s="11"/>
      <c r="E4802" s="11"/>
      <c r="F4802" s="11"/>
    </row>
    <row r="4803" ht="15.75" customHeight="1">
      <c r="A4803" s="13">
        <v>3510099.0</v>
      </c>
      <c r="B4803" s="13" t="s">
        <v>7246</v>
      </c>
      <c r="C4803" s="12">
        <v>10318.86</v>
      </c>
      <c r="D4803" s="11"/>
      <c r="E4803" s="11"/>
      <c r="F4803" s="11"/>
    </row>
    <row r="4804" ht="15.75" customHeight="1">
      <c r="A4804" s="13">
        <v>3512720.0</v>
      </c>
      <c r="B4804" s="13" t="s">
        <v>7247</v>
      </c>
      <c r="C4804" s="12">
        <v>2503.29</v>
      </c>
      <c r="D4804" s="11"/>
      <c r="E4804" s="11"/>
      <c r="F4804" s="11"/>
    </row>
    <row r="4805" ht="15.75" customHeight="1">
      <c r="A4805" s="13">
        <v>3510001.0</v>
      </c>
      <c r="B4805" s="13" t="s">
        <v>7248</v>
      </c>
      <c r="C4805" s="12">
        <v>864.8</v>
      </c>
      <c r="D4805" s="11"/>
      <c r="E4805" s="11"/>
      <c r="F4805" s="11"/>
    </row>
    <row r="4806" ht="15.75" customHeight="1">
      <c r="A4806" s="13">
        <v>3512710.0</v>
      </c>
      <c r="B4806" s="13" t="s">
        <v>7249</v>
      </c>
      <c r="C4806" s="12">
        <v>1218.52</v>
      </c>
      <c r="D4806" s="11"/>
      <c r="E4806" s="11"/>
      <c r="F4806" s="11"/>
    </row>
    <row r="4807" ht="15.75" customHeight="1">
      <c r="A4807" s="13">
        <v>3511475.0</v>
      </c>
      <c r="B4807" s="13" t="s">
        <v>7250</v>
      </c>
      <c r="C4807" s="12">
        <v>783.74</v>
      </c>
      <c r="D4807" s="11"/>
      <c r="E4807" s="11"/>
      <c r="F4807" s="11"/>
    </row>
    <row r="4808" ht="15.75" customHeight="1">
      <c r="A4808" s="13">
        <v>3511436.0</v>
      </c>
      <c r="B4808" s="13" t="s">
        <v>7251</v>
      </c>
      <c r="C4808" s="12">
        <v>783.74</v>
      </c>
      <c r="D4808" s="11"/>
      <c r="E4808" s="11"/>
      <c r="F4808" s="11"/>
    </row>
    <row r="4809" ht="15.75" customHeight="1">
      <c r="A4809" s="13">
        <v>3511474.0</v>
      </c>
      <c r="B4809" s="13" t="s">
        <v>7252</v>
      </c>
      <c r="C4809" s="12">
        <v>783.74</v>
      </c>
      <c r="D4809" s="11"/>
      <c r="E4809" s="11"/>
      <c r="F4809" s="11"/>
    </row>
    <row r="4810" ht="15.75" customHeight="1">
      <c r="A4810" s="13">
        <v>3510929.0</v>
      </c>
      <c r="B4810" s="13" t="s">
        <v>7253</v>
      </c>
      <c r="C4810" s="12">
        <v>650.02</v>
      </c>
      <c r="D4810" s="11"/>
      <c r="E4810" s="11"/>
      <c r="F4810" s="11"/>
    </row>
    <row r="4811" ht="15.75" customHeight="1">
      <c r="A4811" s="13">
        <v>3510923.0</v>
      </c>
      <c r="B4811" s="13" t="s">
        <v>7254</v>
      </c>
      <c r="C4811" s="12">
        <v>650.02</v>
      </c>
      <c r="D4811" s="11"/>
      <c r="E4811" s="11"/>
      <c r="F4811" s="11"/>
    </row>
    <row r="4812" ht="15.75" customHeight="1">
      <c r="A4812" s="13">
        <v>3510963.0</v>
      </c>
      <c r="B4812" s="13" t="s">
        <v>7255</v>
      </c>
      <c r="C4812" s="12">
        <v>650.02</v>
      </c>
      <c r="D4812" s="11"/>
      <c r="E4812" s="11"/>
      <c r="F4812" s="11"/>
    </row>
    <row r="4813" ht="15.75" customHeight="1">
      <c r="A4813" s="13">
        <v>3510962.0</v>
      </c>
      <c r="B4813" s="13" t="s">
        <v>7256</v>
      </c>
      <c r="C4813" s="12">
        <v>650.02</v>
      </c>
      <c r="D4813" s="11"/>
      <c r="E4813" s="11"/>
      <c r="F4813" s="11"/>
    </row>
    <row r="4814" ht="15.75" customHeight="1">
      <c r="A4814" s="13">
        <v>3510976.0</v>
      </c>
      <c r="B4814" s="13" t="s">
        <v>7257</v>
      </c>
      <c r="C4814" s="12">
        <v>650.02</v>
      </c>
      <c r="D4814" s="11"/>
      <c r="E4814" s="11"/>
      <c r="F4814" s="11"/>
    </row>
    <row r="4815" ht="15.75" customHeight="1">
      <c r="A4815" s="13">
        <v>3510977.0</v>
      </c>
      <c r="B4815" s="13" t="s">
        <v>7258</v>
      </c>
      <c r="C4815" s="12">
        <v>650.02</v>
      </c>
      <c r="D4815" s="11"/>
      <c r="E4815" s="11"/>
      <c r="F4815" s="11"/>
    </row>
    <row r="4816" ht="15.75" customHeight="1">
      <c r="A4816" s="13">
        <v>3510983.0</v>
      </c>
      <c r="B4816" s="13" t="s">
        <v>7259</v>
      </c>
      <c r="C4816" s="12">
        <v>650.02</v>
      </c>
      <c r="D4816" s="11"/>
      <c r="E4816" s="11"/>
      <c r="F4816" s="11"/>
    </row>
    <row r="4817" ht="15.75" customHeight="1">
      <c r="A4817" s="13">
        <v>3510989.0</v>
      </c>
      <c r="B4817" s="13" t="s">
        <v>7260</v>
      </c>
      <c r="C4817" s="12">
        <v>650.02</v>
      </c>
      <c r="D4817" s="11"/>
      <c r="E4817" s="11"/>
      <c r="F4817" s="11"/>
    </row>
    <row r="4818" ht="15.75" customHeight="1">
      <c r="A4818" s="13">
        <v>3510984.0</v>
      </c>
      <c r="B4818" s="13" t="s">
        <v>7261</v>
      </c>
      <c r="C4818" s="12">
        <v>650.02</v>
      </c>
      <c r="D4818" s="11"/>
      <c r="E4818" s="11"/>
      <c r="F4818" s="11"/>
    </row>
    <row r="4819" ht="15.75" customHeight="1">
      <c r="A4819" s="13">
        <v>3510961.0</v>
      </c>
      <c r="B4819" s="13" t="s">
        <v>7262</v>
      </c>
      <c r="C4819" s="12">
        <v>57.25</v>
      </c>
      <c r="D4819" s="11"/>
      <c r="E4819" s="11"/>
      <c r="F4819" s="11"/>
    </row>
    <row r="4820" ht="15.75" customHeight="1">
      <c r="A4820" s="13">
        <v>3511329.0</v>
      </c>
      <c r="B4820" s="13" t="s">
        <v>7263</v>
      </c>
      <c r="C4820" s="12">
        <v>304.19</v>
      </c>
      <c r="D4820" s="11"/>
      <c r="E4820" s="11"/>
      <c r="F4820" s="11"/>
    </row>
    <row r="4821" ht="15.75" customHeight="1">
      <c r="A4821" s="13">
        <v>3511363.0</v>
      </c>
      <c r="B4821" s="13" t="s">
        <v>7264</v>
      </c>
      <c r="C4821" s="12">
        <v>434.55</v>
      </c>
      <c r="D4821" s="11"/>
      <c r="E4821" s="11"/>
      <c r="F4821" s="11"/>
    </row>
    <row r="4822" ht="15.75" customHeight="1">
      <c r="A4822" s="13">
        <v>3511376.0</v>
      </c>
      <c r="B4822" s="13" t="s">
        <v>7265</v>
      </c>
      <c r="C4822" s="12">
        <v>434.55</v>
      </c>
      <c r="D4822" s="11"/>
      <c r="E4822" s="11"/>
      <c r="F4822" s="11"/>
    </row>
    <row r="4823" ht="15.75" customHeight="1">
      <c r="A4823" s="13">
        <v>3511383.0</v>
      </c>
      <c r="B4823" s="13" t="s">
        <v>7266</v>
      </c>
      <c r="C4823" s="12">
        <v>434.55</v>
      </c>
      <c r="D4823" s="11"/>
      <c r="E4823" s="11"/>
      <c r="F4823" s="11"/>
    </row>
    <row r="4824" ht="15.75" customHeight="1">
      <c r="A4824" s="13">
        <v>3511310.0</v>
      </c>
      <c r="B4824" s="13" t="s">
        <v>7267</v>
      </c>
      <c r="C4824" s="12">
        <v>4974.25</v>
      </c>
      <c r="D4824" s="11"/>
      <c r="E4824" s="11"/>
      <c r="F4824" s="11"/>
    </row>
    <row r="4825" ht="15.75" customHeight="1">
      <c r="A4825" s="13">
        <v>3511429.0</v>
      </c>
      <c r="B4825" s="13" t="s">
        <v>7268</v>
      </c>
      <c r="C4825" s="12">
        <v>434.55</v>
      </c>
      <c r="D4825" s="11"/>
      <c r="E4825" s="11"/>
      <c r="F4825" s="11"/>
    </row>
    <row r="4826" ht="15.75" customHeight="1">
      <c r="A4826" s="13">
        <v>3511463.0</v>
      </c>
      <c r="B4826" s="13" t="s">
        <v>7269</v>
      </c>
      <c r="C4826" s="12">
        <v>434.55</v>
      </c>
      <c r="D4826" s="11"/>
      <c r="E4826" s="11"/>
      <c r="F4826" s="11"/>
    </row>
    <row r="4827" ht="15.75" customHeight="1">
      <c r="A4827" s="13">
        <v>3511476.0</v>
      </c>
      <c r="B4827" s="13" t="s">
        <v>7270</v>
      </c>
      <c r="C4827" s="12">
        <v>434.55</v>
      </c>
      <c r="D4827" s="11"/>
      <c r="E4827" s="11"/>
      <c r="F4827" s="11"/>
    </row>
    <row r="4828" ht="15.75" customHeight="1">
      <c r="A4828" s="13">
        <v>3511483.0</v>
      </c>
      <c r="B4828" s="13" t="s">
        <v>7271</v>
      </c>
      <c r="C4828" s="12">
        <v>434.55</v>
      </c>
      <c r="D4828" s="11"/>
      <c r="E4828" s="11"/>
      <c r="F4828" s="11"/>
    </row>
    <row r="4829" ht="15.75" customHeight="1">
      <c r="A4829" s="13">
        <v>3511410.0</v>
      </c>
      <c r="B4829" s="13" t="s">
        <v>7272</v>
      </c>
      <c r="C4829" s="12">
        <v>4974.25</v>
      </c>
      <c r="D4829" s="11"/>
      <c r="E4829" s="11"/>
      <c r="F4829" s="11"/>
    </row>
    <row r="4830" ht="15.75" customHeight="1">
      <c r="A4830" s="13">
        <v>3510529.0</v>
      </c>
      <c r="B4830" s="13" t="s">
        <v>7273</v>
      </c>
      <c r="C4830" s="12">
        <v>325.33</v>
      </c>
      <c r="D4830" s="11"/>
      <c r="E4830" s="11"/>
      <c r="F4830" s="11"/>
    </row>
    <row r="4831" ht="15.75" customHeight="1">
      <c r="A4831" s="13">
        <v>3510576.0</v>
      </c>
      <c r="B4831" s="13" t="s">
        <v>7274</v>
      </c>
      <c r="C4831" s="12">
        <v>325.33</v>
      </c>
      <c r="D4831" s="11"/>
      <c r="E4831" s="11"/>
      <c r="F4831" s="11"/>
    </row>
    <row r="4832" ht="15.75" customHeight="1">
      <c r="A4832" s="13">
        <v>3510577.0</v>
      </c>
      <c r="B4832" s="13" t="s">
        <v>7275</v>
      </c>
      <c r="C4832" s="12">
        <v>325.33</v>
      </c>
      <c r="D4832" s="11"/>
      <c r="E4832" s="11"/>
      <c r="F4832" s="11"/>
    </row>
    <row r="4833" ht="15.75" customHeight="1">
      <c r="A4833" s="13">
        <v>3510583.0</v>
      </c>
      <c r="B4833" s="13" t="s">
        <v>7276</v>
      </c>
      <c r="C4833" s="12">
        <v>325.33</v>
      </c>
      <c r="D4833" s="11"/>
      <c r="E4833" s="11"/>
      <c r="F4833" s="11"/>
    </row>
    <row r="4834" ht="15.75" customHeight="1">
      <c r="A4834" s="13">
        <v>3510563.0</v>
      </c>
      <c r="B4834" s="13" t="s">
        <v>7277</v>
      </c>
      <c r="C4834" s="12">
        <v>325.33</v>
      </c>
      <c r="D4834" s="11"/>
      <c r="E4834" s="11"/>
      <c r="F4834" s="11"/>
    </row>
    <row r="4835" ht="15.75" customHeight="1">
      <c r="A4835" s="13">
        <v>3510525.0</v>
      </c>
      <c r="B4835" s="13" t="s">
        <v>7278</v>
      </c>
      <c r="C4835" s="12">
        <v>325.33</v>
      </c>
      <c r="D4835" s="11"/>
      <c r="E4835" s="11"/>
      <c r="F4835" s="11"/>
    </row>
    <row r="4836" ht="15.75" customHeight="1">
      <c r="A4836" s="13">
        <v>3514506.0</v>
      </c>
      <c r="B4836" s="13" t="s">
        <v>7279</v>
      </c>
      <c r="C4836" s="12">
        <v>1590.85</v>
      </c>
      <c r="D4836" s="11"/>
      <c r="E4836" s="11"/>
      <c r="F4836" s="11"/>
    </row>
    <row r="4837" ht="15.75" customHeight="1">
      <c r="A4837" s="13">
        <v>3514406.0</v>
      </c>
      <c r="B4837" s="13" t="s">
        <v>7280</v>
      </c>
      <c r="C4837" s="12">
        <v>1527.57</v>
      </c>
      <c r="D4837" s="11"/>
      <c r="E4837" s="11"/>
      <c r="F4837" s="11"/>
    </row>
    <row r="4838" ht="15.75" customHeight="1">
      <c r="A4838" s="13">
        <v>3513710.0</v>
      </c>
      <c r="B4838" s="13" t="s">
        <v>7281</v>
      </c>
      <c r="C4838" s="12">
        <v>2331.41</v>
      </c>
      <c r="D4838" s="11"/>
      <c r="E4838" s="11"/>
      <c r="F4838" s="11"/>
    </row>
    <row r="4839" ht="15.75" customHeight="1">
      <c r="A4839" s="13">
        <v>3513706.0</v>
      </c>
      <c r="B4839" s="13" t="s">
        <v>7282</v>
      </c>
      <c r="C4839" s="12">
        <v>1482.71</v>
      </c>
      <c r="D4839" s="11"/>
      <c r="E4839" s="11"/>
      <c r="F4839" s="11"/>
    </row>
    <row r="4840" ht="15.75" customHeight="1">
      <c r="A4840" s="13">
        <v>3514400.0</v>
      </c>
      <c r="B4840" s="13" t="s">
        <v>7283</v>
      </c>
      <c r="C4840" s="12">
        <v>1553.62</v>
      </c>
      <c r="D4840" s="11"/>
      <c r="E4840" s="11"/>
      <c r="F4840" s="11"/>
    </row>
    <row r="4841" ht="15.75" customHeight="1">
      <c r="A4841" s="13">
        <v>3510095.0</v>
      </c>
      <c r="B4841" s="13" t="s">
        <v>7284</v>
      </c>
      <c r="C4841" s="12">
        <v>6837.15</v>
      </c>
      <c r="D4841" s="11"/>
      <c r="E4841" s="11"/>
      <c r="F4841" s="11"/>
    </row>
    <row r="4842" ht="15.75" customHeight="1">
      <c r="A4842" s="13">
        <v>3549003.0</v>
      </c>
      <c r="B4842" s="13" t="s">
        <v>7285</v>
      </c>
      <c r="C4842" s="12">
        <v>722.18</v>
      </c>
      <c r="D4842" s="11"/>
      <c r="E4842" s="11"/>
      <c r="F4842" s="11"/>
    </row>
    <row r="4843" ht="15.75" customHeight="1">
      <c r="A4843" s="13">
        <v>3515426.0</v>
      </c>
      <c r="B4843" s="13" t="s">
        <v>7286</v>
      </c>
      <c r="C4843" s="12">
        <v>789.64</v>
      </c>
      <c r="D4843" s="11"/>
      <c r="E4843" s="11"/>
      <c r="F4843" s="11"/>
    </row>
    <row r="4844" ht="15.75" customHeight="1">
      <c r="A4844" s="13">
        <v>3515462.0</v>
      </c>
      <c r="B4844" s="13" t="s">
        <v>7287</v>
      </c>
      <c r="C4844" s="12">
        <v>789.64</v>
      </c>
      <c r="D4844" s="11"/>
      <c r="E4844" s="11"/>
      <c r="F4844" s="11"/>
    </row>
    <row r="4845" ht="15.75" customHeight="1">
      <c r="A4845" s="13">
        <v>3515476.0</v>
      </c>
      <c r="B4845" s="13" t="s">
        <v>7288</v>
      </c>
      <c r="C4845" s="12">
        <v>789.64</v>
      </c>
      <c r="D4845" s="11"/>
      <c r="E4845" s="11"/>
      <c r="F4845" s="11"/>
    </row>
    <row r="4846" ht="15.75" customHeight="1">
      <c r="A4846" s="13">
        <v>3516351.0</v>
      </c>
      <c r="B4846" s="13" t="s">
        <v>7289</v>
      </c>
      <c r="C4846" s="12">
        <v>11181.98</v>
      </c>
      <c r="D4846" s="11"/>
      <c r="E4846" s="11"/>
      <c r="F4846" s="11"/>
    </row>
    <row r="4847" ht="15.75" customHeight="1">
      <c r="A4847" s="13">
        <v>3516398.0</v>
      </c>
      <c r="B4847" s="13" t="s">
        <v>7290</v>
      </c>
      <c r="C4847" s="12">
        <v>355.34</v>
      </c>
      <c r="D4847" s="11"/>
      <c r="E4847" s="11"/>
      <c r="F4847" s="11"/>
    </row>
    <row r="4848" ht="15.75" customHeight="1">
      <c r="A4848" s="13">
        <v>3516303.0</v>
      </c>
      <c r="B4848" s="13" t="s">
        <v>7291</v>
      </c>
      <c r="C4848" s="12">
        <v>7827.39</v>
      </c>
      <c r="D4848" s="11"/>
      <c r="E4848" s="11"/>
      <c r="F4848" s="11"/>
    </row>
    <row r="4849" ht="15.75" customHeight="1">
      <c r="A4849" s="13">
        <v>3516301.0</v>
      </c>
      <c r="B4849" s="13" t="s">
        <v>7292</v>
      </c>
      <c r="C4849" s="12">
        <v>7827.39</v>
      </c>
      <c r="D4849" s="11"/>
      <c r="E4849" s="11"/>
      <c r="F4849" s="11"/>
    </row>
    <row r="4850" ht="15.75" customHeight="1">
      <c r="A4850" s="13">
        <v>3516302.0</v>
      </c>
      <c r="B4850" s="13" t="s">
        <v>7293</v>
      </c>
      <c r="C4850" s="12">
        <v>7827.39</v>
      </c>
      <c r="D4850" s="11"/>
      <c r="E4850" s="11"/>
      <c r="F4850" s="11"/>
    </row>
    <row r="4851" ht="15.75" customHeight="1">
      <c r="A4851" s="13">
        <v>3510061.0</v>
      </c>
      <c r="B4851" s="13" t="s">
        <v>7294</v>
      </c>
      <c r="C4851" s="12">
        <v>285.46</v>
      </c>
      <c r="D4851" s="11"/>
      <c r="E4851" s="11"/>
      <c r="F4851" s="11"/>
    </row>
    <row r="4852" ht="15.75" customHeight="1">
      <c r="A4852" s="13">
        <v>3510062.0</v>
      </c>
      <c r="B4852" s="13" t="s">
        <v>7295</v>
      </c>
      <c r="C4852" s="12">
        <v>285.46</v>
      </c>
      <c r="D4852" s="11"/>
      <c r="E4852" s="11"/>
      <c r="F4852" s="11"/>
    </row>
    <row r="4853" ht="15.75" customHeight="1">
      <c r="A4853" s="13">
        <v>3510063.0</v>
      </c>
      <c r="B4853" s="13" t="s">
        <v>7296</v>
      </c>
      <c r="C4853" s="12">
        <v>285.46</v>
      </c>
      <c r="D4853" s="11"/>
      <c r="E4853" s="11"/>
      <c r="F4853" s="11"/>
    </row>
    <row r="4854" ht="15.75" customHeight="1">
      <c r="A4854" s="13">
        <v>3510064.0</v>
      </c>
      <c r="B4854" s="13" t="s">
        <v>7297</v>
      </c>
      <c r="C4854" s="12">
        <v>199.82</v>
      </c>
      <c r="D4854" s="11"/>
      <c r="E4854" s="11"/>
      <c r="F4854" s="11"/>
    </row>
    <row r="4855" ht="15.75" customHeight="1">
      <c r="A4855" s="13">
        <v>3512846.0</v>
      </c>
      <c r="B4855" s="13" t="s">
        <v>7298</v>
      </c>
      <c r="C4855" s="12">
        <v>5429.67</v>
      </c>
      <c r="D4855" s="11"/>
      <c r="E4855" s="11"/>
      <c r="F4855" s="11"/>
    </row>
    <row r="4856" ht="15.75" customHeight="1">
      <c r="A4856" s="13">
        <v>3512800.0</v>
      </c>
      <c r="B4856" s="13" t="s">
        <v>7299</v>
      </c>
      <c r="C4856" s="12">
        <v>5184.58</v>
      </c>
      <c r="D4856" s="11"/>
      <c r="E4856" s="11"/>
      <c r="F4856" s="11"/>
    </row>
    <row r="4857" ht="15.75" customHeight="1">
      <c r="A4857" s="13">
        <v>3512805.0</v>
      </c>
      <c r="B4857" s="13" t="s">
        <v>7300</v>
      </c>
      <c r="C4857" s="12">
        <v>9330.16</v>
      </c>
      <c r="D4857" s="11"/>
      <c r="E4857" s="11"/>
      <c r="F4857" s="11"/>
    </row>
    <row r="4858" ht="15.75" customHeight="1">
      <c r="A4858" s="13">
        <v>3512850.0</v>
      </c>
      <c r="B4858" s="13" t="s">
        <v>7301</v>
      </c>
      <c r="C4858" s="12">
        <v>6861.61</v>
      </c>
      <c r="D4858" s="11"/>
      <c r="E4858" s="11"/>
      <c r="F4858" s="11"/>
    </row>
    <row r="4859" ht="15.75" customHeight="1">
      <c r="A4859" s="13">
        <v>3512361.0</v>
      </c>
      <c r="B4859" s="13" t="s">
        <v>7302</v>
      </c>
      <c r="C4859" s="12">
        <v>961.24</v>
      </c>
      <c r="D4859" s="11"/>
      <c r="E4859" s="11"/>
      <c r="F4859" s="11"/>
    </row>
    <row r="4860" ht="15.75" customHeight="1">
      <c r="A4860" s="13">
        <v>3512360.0</v>
      </c>
      <c r="B4860" s="13" t="s">
        <v>7303</v>
      </c>
      <c r="C4860" s="12">
        <v>600.56</v>
      </c>
      <c r="D4860" s="11"/>
      <c r="E4860" s="11"/>
      <c r="F4860" s="11"/>
    </row>
    <row r="4861" ht="15.75" customHeight="1">
      <c r="A4861" s="13">
        <v>3511190.0</v>
      </c>
      <c r="B4861" s="13" t="s">
        <v>7304</v>
      </c>
      <c r="C4861" s="12">
        <v>23464.89</v>
      </c>
      <c r="D4861" s="11"/>
      <c r="E4861" s="11"/>
      <c r="F4861" s="11"/>
    </row>
    <row r="4862" ht="15.75" customHeight="1">
      <c r="A4862" s="13">
        <v>3511191.0</v>
      </c>
      <c r="B4862" s="13" t="s">
        <v>7305</v>
      </c>
      <c r="C4862" s="12">
        <v>1223.08</v>
      </c>
      <c r="D4862" s="11"/>
      <c r="E4862" s="11"/>
      <c r="F4862" s="11"/>
    </row>
    <row r="4863" ht="15.75" customHeight="1">
      <c r="A4863" s="13">
        <v>3512403.0</v>
      </c>
      <c r="B4863" s="13" t="s">
        <v>7306</v>
      </c>
      <c r="C4863" s="12">
        <v>3215.36</v>
      </c>
      <c r="D4863" s="11"/>
      <c r="E4863" s="11"/>
      <c r="F4863" s="11"/>
    </row>
    <row r="4864" ht="15.75" customHeight="1">
      <c r="A4864" s="13">
        <v>3512401.0</v>
      </c>
      <c r="B4864" s="13" t="s">
        <v>7307</v>
      </c>
      <c r="C4864" s="12">
        <v>2942.45</v>
      </c>
      <c r="D4864" s="11"/>
      <c r="E4864" s="11"/>
      <c r="F4864" s="11"/>
    </row>
    <row r="4865" ht="15.75" customHeight="1">
      <c r="A4865" s="13">
        <v>3512402.0</v>
      </c>
      <c r="B4865" s="13" t="s">
        <v>7308</v>
      </c>
      <c r="C4865" s="12">
        <v>5787.53</v>
      </c>
      <c r="D4865" s="11"/>
      <c r="E4865" s="11"/>
      <c r="F4865" s="11"/>
    </row>
    <row r="4866" ht="15.75" customHeight="1">
      <c r="A4866" s="13">
        <v>3613510.0</v>
      </c>
      <c r="B4866" s="13" t="s">
        <v>7309</v>
      </c>
      <c r="C4866" s="12">
        <v>6122.1</v>
      </c>
      <c r="D4866" s="11"/>
      <c r="E4866" s="11"/>
      <c r="F4866" s="11"/>
    </row>
    <row r="4867" ht="15.75" customHeight="1">
      <c r="A4867" s="13">
        <v>3610801.0</v>
      </c>
      <c r="B4867" s="13" t="s">
        <v>7310</v>
      </c>
      <c r="C4867" s="12">
        <v>13709.01</v>
      </c>
      <c r="D4867" s="11"/>
      <c r="E4867" s="11"/>
      <c r="F4867" s="11"/>
    </row>
    <row r="4868" ht="15.75" customHeight="1">
      <c r="A4868" s="13">
        <v>3610802.0</v>
      </c>
      <c r="B4868" s="13" t="s">
        <v>7311</v>
      </c>
      <c r="C4868" s="12">
        <v>7617.64</v>
      </c>
      <c r="D4868" s="11"/>
      <c r="E4868" s="11"/>
      <c r="F4868" s="11"/>
    </row>
    <row r="4869" ht="15.75" customHeight="1">
      <c r="A4869" s="13">
        <v>3610800.0</v>
      </c>
      <c r="B4869" s="13" t="s">
        <v>7312</v>
      </c>
      <c r="C4869" s="12">
        <v>8125.85</v>
      </c>
      <c r="D4869" s="11"/>
      <c r="E4869" s="11"/>
      <c r="F4869" s="11"/>
    </row>
    <row r="4870" ht="15.75" customHeight="1">
      <c r="A4870" s="13">
        <v>3619400.0</v>
      </c>
      <c r="B4870" s="13" t="s">
        <v>7313</v>
      </c>
      <c r="C4870" s="12">
        <v>4814.52</v>
      </c>
      <c r="D4870" s="11"/>
      <c r="E4870" s="11"/>
      <c r="F4870" s="11"/>
    </row>
    <row r="4871" ht="15.75" customHeight="1">
      <c r="A4871" s="13">
        <v>3512897.0</v>
      </c>
      <c r="B4871" s="13" t="s">
        <v>7314</v>
      </c>
      <c r="C4871" s="12">
        <v>7976.07</v>
      </c>
      <c r="D4871" s="11"/>
      <c r="E4871" s="11"/>
      <c r="F4871" s="11"/>
    </row>
    <row r="4872" ht="15.75" customHeight="1">
      <c r="A4872" s="13">
        <v>3519000.0</v>
      </c>
      <c r="B4872" s="13" t="s">
        <v>7315</v>
      </c>
      <c r="C4872" s="12">
        <v>2077.4</v>
      </c>
      <c r="D4872" s="11"/>
      <c r="E4872" s="11"/>
      <c r="F4872" s="11"/>
    </row>
    <row r="4873" ht="15.75" customHeight="1">
      <c r="A4873" s="13">
        <v>3519001.0</v>
      </c>
      <c r="B4873" s="13" t="s">
        <v>7316</v>
      </c>
      <c r="C4873" s="12">
        <v>1807.95</v>
      </c>
      <c r="D4873" s="11"/>
      <c r="E4873" s="11"/>
      <c r="F4873" s="11"/>
    </row>
    <row r="4874" ht="15.75" customHeight="1">
      <c r="A4874" s="13">
        <v>3519002.0</v>
      </c>
      <c r="B4874" s="13" t="s">
        <v>7317</v>
      </c>
      <c r="C4874" s="12">
        <v>1807.95</v>
      </c>
      <c r="D4874" s="11"/>
      <c r="E4874" s="11"/>
      <c r="F4874" s="11"/>
    </row>
    <row r="4875" ht="15.75" customHeight="1">
      <c r="A4875" s="13">
        <v>3519003.0</v>
      </c>
      <c r="B4875" s="13" t="s">
        <v>7318</v>
      </c>
      <c r="C4875" s="12">
        <v>1807.95</v>
      </c>
      <c r="D4875" s="11"/>
      <c r="E4875" s="11"/>
      <c r="F4875" s="11"/>
    </row>
    <row r="4876" ht="15.75" customHeight="1">
      <c r="A4876" s="13">
        <v>3519004.0</v>
      </c>
      <c r="B4876" s="13" t="s">
        <v>7319</v>
      </c>
      <c r="C4876" s="12">
        <v>1807.95</v>
      </c>
      <c r="D4876" s="11"/>
      <c r="E4876" s="11"/>
      <c r="F4876" s="11"/>
    </row>
    <row r="4877" ht="15.75" customHeight="1">
      <c r="A4877" s="13">
        <v>3519005.0</v>
      </c>
      <c r="B4877" s="13" t="s">
        <v>7320</v>
      </c>
      <c r="C4877" s="12">
        <v>1807.95</v>
      </c>
      <c r="D4877" s="11"/>
      <c r="E4877" s="11"/>
      <c r="F4877" s="11"/>
    </row>
    <row r="4878" ht="15.75" customHeight="1">
      <c r="A4878" s="13">
        <v>3519006.0</v>
      </c>
      <c r="B4878" s="13" t="s">
        <v>7321</v>
      </c>
      <c r="C4878" s="12">
        <v>1807.95</v>
      </c>
      <c r="D4878" s="11"/>
      <c r="E4878" s="11"/>
      <c r="F4878" s="11"/>
    </row>
    <row r="4879" ht="15.75" customHeight="1">
      <c r="A4879" s="13">
        <v>3519007.0</v>
      </c>
      <c r="B4879" s="13" t="s">
        <v>7322</v>
      </c>
      <c r="C4879" s="12">
        <v>1807.95</v>
      </c>
      <c r="D4879" s="11"/>
      <c r="E4879" s="11"/>
      <c r="F4879" s="11"/>
    </row>
    <row r="4880" ht="15.75" customHeight="1">
      <c r="A4880" s="13">
        <v>3519008.0</v>
      </c>
      <c r="B4880" s="13" t="s">
        <v>7323</v>
      </c>
      <c r="C4880" s="12">
        <v>1807.95</v>
      </c>
      <c r="D4880" s="11"/>
      <c r="E4880" s="11"/>
      <c r="F4880" s="11"/>
    </row>
    <row r="4881" ht="15.75" customHeight="1">
      <c r="A4881" s="13">
        <v>3519010.0</v>
      </c>
      <c r="B4881" s="13" t="s">
        <v>7324</v>
      </c>
      <c r="C4881" s="12">
        <v>1807.95</v>
      </c>
      <c r="D4881" s="11"/>
      <c r="E4881" s="11"/>
      <c r="F4881" s="11"/>
    </row>
    <row r="4882" ht="15.75" customHeight="1">
      <c r="A4882" s="13">
        <v>3681204.0</v>
      </c>
      <c r="B4882" s="13" t="s">
        <v>7325</v>
      </c>
      <c r="C4882" s="12">
        <v>3158.8</v>
      </c>
      <c r="D4882" s="11"/>
      <c r="E4882" s="11"/>
      <c r="F4882" s="11"/>
    </row>
    <row r="4883" ht="15.75" customHeight="1">
      <c r="A4883" s="13">
        <v>3681205.0</v>
      </c>
      <c r="B4883" s="13" t="s">
        <v>7326</v>
      </c>
      <c r="C4883" s="12">
        <v>3897.11</v>
      </c>
      <c r="D4883" s="11"/>
      <c r="E4883" s="11"/>
      <c r="F4883" s="11"/>
    </row>
    <row r="4884" ht="15.75" customHeight="1">
      <c r="A4884" s="13">
        <v>3670876.0</v>
      </c>
      <c r="B4884" s="13" t="s">
        <v>7327</v>
      </c>
      <c r="C4884" s="12">
        <v>1563.58</v>
      </c>
      <c r="D4884" s="11"/>
      <c r="E4884" s="11"/>
      <c r="F4884" s="11"/>
    </row>
    <row r="4885" ht="15.75" customHeight="1">
      <c r="A4885" s="13">
        <v>3682030.0</v>
      </c>
      <c r="B4885" s="13" t="s">
        <v>7328</v>
      </c>
      <c r="C4885" s="12">
        <v>1927.56</v>
      </c>
      <c r="D4885" s="11"/>
      <c r="E4885" s="11"/>
      <c r="F4885" s="11"/>
    </row>
    <row r="4886" ht="15.75" customHeight="1">
      <c r="A4886" s="13">
        <v>3512490.0</v>
      </c>
      <c r="B4886" s="13" t="s">
        <v>7329</v>
      </c>
      <c r="C4886" s="12">
        <v>5971.66</v>
      </c>
      <c r="D4886" s="11"/>
      <c r="E4886" s="11"/>
      <c r="F4886" s="11"/>
    </row>
    <row r="4887" ht="15.75" customHeight="1">
      <c r="A4887" s="13">
        <v>3512491.0</v>
      </c>
      <c r="B4887" s="13" t="s">
        <v>7330</v>
      </c>
      <c r="C4887" s="12">
        <v>11983.08</v>
      </c>
      <c r="D4887" s="11"/>
      <c r="E4887" s="11"/>
      <c r="F4887" s="11"/>
    </row>
    <row r="4888" ht="15.75" customHeight="1">
      <c r="A4888" s="13">
        <v>3762029.0</v>
      </c>
      <c r="B4888" s="13" t="s">
        <v>7331</v>
      </c>
      <c r="C4888" s="12">
        <v>779.84</v>
      </c>
      <c r="D4888" s="11"/>
      <c r="E4888" s="11"/>
      <c r="F4888" s="11"/>
    </row>
    <row r="4889" ht="15.75" customHeight="1">
      <c r="A4889" s="13">
        <v>3762083.0</v>
      </c>
      <c r="B4889" s="13" t="s">
        <v>7332</v>
      </c>
      <c r="C4889" s="12">
        <v>545.89</v>
      </c>
      <c r="D4889" s="11"/>
      <c r="E4889" s="11"/>
      <c r="F4889" s="11"/>
    </row>
    <row r="4890" ht="15.75" customHeight="1">
      <c r="A4890" s="13">
        <v>3761763.0</v>
      </c>
      <c r="B4890" s="13" t="s">
        <v>7333</v>
      </c>
      <c r="C4890" s="12">
        <v>608.98</v>
      </c>
      <c r="D4890" s="11"/>
      <c r="E4890" s="11"/>
      <c r="F4890" s="11"/>
    </row>
    <row r="4891" ht="15.75" customHeight="1">
      <c r="A4891" s="13">
        <v>3761776.0</v>
      </c>
      <c r="B4891" s="13" t="s">
        <v>7334</v>
      </c>
      <c r="C4891" s="12">
        <v>779.84</v>
      </c>
      <c r="D4891" s="11"/>
      <c r="E4891" s="11"/>
      <c r="F4891" s="11"/>
    </row>
    <row r="4892" ht="15.75" customHeight="1">
      <c r="A4892" s="13">
        <v>3761483.0</v>
      </c>
      <c r="B4892" s="13" t="s">
        <v>7335</v>
      </c>
      <c r="C4892" s="12">
        <v>59.43</v>
      </c>
      <c r="D4892" s="11"/>
      <c r="E4892" s="11"/>
      <c r="F4892" s="11"/>
    </row>
    <row r="4893" ht="15.75" customHeight="1">
      <c r="A4893" s="13">
        <v>3761529.0</v>
      </c>
      <c r="B4893" s="13" t="s">
        <v>7336</v>
      </c>
      <c r="C4893" s="12">
        <v>1724.75</v>
      </c>
      <c r="D4893" s="11"/>
      <c r="E4893" s="11"/>
      <c r="F4893" s="11"/>
    </row>
    <row r="4894" ht="15.75" customHeight="1">
      <c r="A4894" s="13">
        <v>3761563.0</v>
      </c>
      <c r="B4894" s="13" t="s">
        <v>7337</v>
      </c>
      <c r="C4894" s="12">
        <v>1724.75</v>
      </c>
      <c r="D4894" s="11"/>
      <c r="E4894" s="11"/>
      <c r="F4894" s="11"/>
    </row>
    <row r="4895" ht="15.75" customHeight="1">
      <c r="A4895" s="13">
        <v>3761576.0</v>
      </c>
      <c r="B4895" s="13" t="s">
        <v>7338</v>
      </c>
      <c r="C4895" s="12">
        <v>1207.32</v>
      </c>
      <c r="D4895" s="11"/>
      <c r="E4895" s="11"/>
      <c r="F4895" s="11"/>
    </row>
    <row r="4896" ht="15.75" customHeight="1">
      <c r="A4896" s="13">
        <v>3761663.0</v>
      </c>
      <c r="B4896" s="13" t="s">
        <v>7339</v>
      </c>
      <c r="C4896" s="12">
        <v>1776.05</v>
      </c>
      <c r="D4896" s="11"/>
      <c r="E4896" s="11"/>
      <c r="F4896" s="11"/>
    </row>
    <row r="4897" ht="15.75" customHeight="1">
      <c r="A4897" s="13">
        <v>3761676.0</v>
      </c>
      <c r="B4897" s="13" t="s">
        <v>7340</v>
      </c>
      <c r="C4897" s="12">
        <v>1776.05</v>
      </c>
      <c r="D4897" s="11"/>
      <c r="E4897" s="11"/>
      <c r="F4897" s="11"/>
    </row>
    <row r="4898" ht="15.75" customHeight="1">
      <c r="A4898" s="13">
        <v>3510097.0</v>
      </c>
      <c r="B4898" s="13" t="s">
        <v>7341</v>
      </c>
      <c r="C4898" s="12">
        <v>13632.33</v>
      </c>
      <c r="D4898" s="11"/>
      <c r="E4898" s="11"/>
      <c r="F4898" s="11"/>
    </row>
    <row r="4899" ht="15.75" customHeight="1">
      <c r="A4899" s="13">
        <v>3510098.0</v>
      </c>
      <c r="B4899" s="13" t="s">
        <v>7342</v>
      </c>
      <c r="C4899" s="12">
        <v>10657.97</v>
      </c>
      <c r="D4899" s="11"/>
      <c r="E4899" s="11"/>
      <c r="F4899" s="11"/>
    </row>
    <row r="4900" ht="15.75" customHeight="1">
      <c r="A4900" s="9" t="s">
        <v>7343</v>
      </c>
      <c r="C4900" s="12"/>
      <c r="D4900" s="11"/>
      <c r="E4900" s="11"/>
      <c r="F4900" s="11"/>
    </row>
    <row r="4901" ht="15.75" customHeight="1">
      <c r="A4901" s="13">
        <v>3547050.0</v>
      </c>
      <c r="B4901" s="13" t="s">
        <v>7344</v>
      </c>
      <c r="C4901" s="12">
        <v>270.88</v>
      </c>
      <c r="D4901" s="11"/>
      <c r="E4901" s="11"/>
      <c r="F4901" s="11"/>
    </row>
    <row r="4902" ht="15.75" customHeight="1">
      <c r="A4902" s="13">
        <v>3547055.0</v>
      </c>
      <c r="B4902" s="13" t="s">
        <v>7345</v>
      </c>
      <c r="C4902" s="12">
        <v>1315.76</v>
      </c>
      <c r="D4902" s="11"/>
      <c r="E4902" s="11"/>
      <c r="F4902" s="11"/>
    </row>
    <row r="4903" ht="15.75" customHeight="1">
      <c r="A4903" s="13">
        <v>3547100.0</v>
      </c>
      <c r="B4903" s="13" t="s">
        <v>7346</v>
      </c>
      <c r="C4903" s="12">
        <v>2637.82</v>
      </c>
      <c r="D4903" s="11"/>
      <c r="E4903" s="11"/>
      <c r="F4903" s="11"/>
    </row>
    <row r="4904" ht="15.75" customHeight="1">
      <c r="A4904" s="13">
        <v>3544001.0</v>
      </c>
      <c r="B4904" s="13" t="s">
        <v>7347</v>
      </c>
      <c r="C4904" s="12">
        <v>404.06</v>
      </c>
      <c r="D4904" s="11"/>
      <c r="E4904" s="11"/>
      <c r="F4904" s="11"/>
    </row>
    <row r="4905" ht="15.75" customHeight="1">
      <c r="A4905" s="13">
        <v>3540303.0</v>
      </c>
      <c r="B4905" s="13" t="s">
        <v>7348</v>
      </c>
      <c r="C4905" s="12">
        <v>1411.99</v>
      </c>
      <c r="D4905" s="11"/>
      <c r="E4905" s="11"/>
      <c r="F4905" s="11"/>
    </row>
    <row r="4906" ht="15.75" customHeight="1">
      <c r="A4906" s="13">
        <v>3540302.0</v>
      </c>
      <c r="B4906" s="13" t="s">
        <v>7349</v>
      </c>
      <c r="C4906" s="12">
        <v>988.66</v>
      </c>
      <c r="D4906" s="11"/>
      <c r="E4906" s="11"/>
      <c r="F4906" s="11"/>
    </row>
    <row r="4907" ht="15.75" customHeight="1">
      <c r="A4907" s="13">
        <v>3540301.0</v>
      </c>
      <c r="B4907" s="13" t="s">
        <v>7350</v>
      </c>
      <c r="C4907" s="12">
        <v>1411.99</v>
      </c>
      <c r="D4907" s="11"/>
      <c r="E4907" s="11"/>
      <c r="F4907" s="11"/>
    </row>
    <row r="4908" ht="15.75" customHeight="1">
      <c r="A4908" s="13">
        <v>3544030.0</v>
      </c>
      <c r="B4908" s="13" t="s">
        <v>7351</v>
      </c>
      <c r="C4908" s="12">
        <v>5649.45</v>
      </c>
      <c r="D4908" s="11"/>
      <c r="E4908" s="11"/>
      <c r="F4908" s="11"/>
    </row>
    <row r="4909" ht="15.75" customHeight="1">
      <c r="A4909" s="13">
        <v>3544026.0</v>
      </c>
      <c r="B4909" s="13" t="s">
        <v>7352</v>
      </c>
      <c r="C4909" s="12">
        <v>410.23</v>
      </c>
      <c r="D4909" s="11"/>
      <c r="E4909" s="11"/>
      <c r="F4909" s="11"/>
    </row>
    <row r="4910" ht="15.75" customHeight="1">
      <c r="A4910" s="13">
        <v>3544029.0</v>
      </c>
      <c r="B4910" s="13" t="s">
        <v>7353</v>
      </c>
      <c r="C4910" s="12">
        <v>410.23</v>
      </c>
      <c r="D4910" s="11"/>
      <c r="E4910" s="11"/>
      <c r="F4910" s="11"/>
    </row>
    <row r="4911" ht="15.75" customHeight="1">
      <c r="A4911" s="13">
        <v>3544027.0</v>
      </c>
      <c r="B4911" s="13" t="s">
        <v>7354</v>
      </c>
      <c r="C4911" s="12">
        <v>410.23</v>
      </c>
      <c r="D4911" s="11"/>
      <c r="E4911" s="11"/>
      <c r="F4911" s="11"/>
    </row>
    <row r="4912" ht="15.75" customHeight="1">
      <c r="A4912" s="13">
        <v>3544023.0</v>
      </c>
      <c r="B4912" s="13" t="s">
        <v>7355</v>
      </c>
      <c r="C4912" s="12">
        <v>410.23</v>
      </c>
      <c r="D4912" s="11"/>
      <c r="E4912" s="11"/>
      <c r="F4912" s="11"/>
    </row>
    <row r="4913" ht="15.75" customHeight="1">
      <c r="A4913" s="13">
        <v>3544049.0</v>
      </c>
      <c r="B4913" s="13" t="s">
        <v>7356</v>
      </c>
      <c r="C4913" s="12">
        <v>410.23</v>
      </c>
      <c r="D4913" s="11"/>
      <c r="E4913" s="11"/>
      <c r="F4913" s="11"/>
    </row>
    <row r="4914" ht="15.75" customHeight="1">
      <c r="A4914" s="13">
        <v>3544090.0</v>
      </c>
      <c r="B4914" s="13" t="s">
        <v>7357</v>
      </c>
      <c r="C4914" s="12">
        <v>2053.8</v>
      </c>
      <c r="D4914" s="11"/>
      <c r="E4914" s="11"/>
      <c r="F4914" s="11"/>
    </row>
    <row r="4915" ht="15.75" customHeight="1">
      <c r="A4915" s="13">
        <v>3544038.0</v>
      </c>
      <c r="B4915" s="13" t="s">
        <v>7358</v>
      </c>
      <c r="C4915" s="12">
        <v>410.23</v>
      </c>
      <c r="D4915" s="11"/>
      <c r="E4915" s="11"/>
      <c r="F4915" s="11"/>
    </row>
    <row r="4916" ht="15.75" customHeight="1">
      <c r="A4916" s="13">
        <v>3544044.0</v>
      </c>
      <c r="B4916" s="13" t="s">
        <v>7359</v>
      </c>
      <c r="C4916" s="12">
        <v>410.23</v>
      </c>
      <c r="D4916" s="11"/>
      <c r="E4916" s="11"/>
      <c r="F4916" s="11"/>
    </row>
    <row r="4917" ht="15.75" customHeight="1">
      <c r="A4917" s="13">
        <v>3544067.0</v>
      </c>
      <c r="B4917" s="13" t="s">
        <v>7360</v>
      </c>
      <c r="C4917" s="12">
        <v>410.23</v>
      </c>
      <c r="D4917" s="11"/>
      <c r="E4917" s="11"/>
      <c r="F4917" s="11"/>
    </row>
    <row r="4918" ht="15.75" customHeight="1">
      <c r="A4918" s="13">
        <v>3544051.0</v>
      </c>
      <c r="B4918" s="13" t="s">
        <v>7361</v>
      </c>
      <c r="C4918" s="12">
        <v>410.23</v>
      </c>
      <c r="D4918" s="11"/>
      <c r="E4918" s="11"/>
      <c r="F4918" s="11"/>
    </row>
    <row r="4919" ht="15.75" customHeight="1">
      <c r="A4919" s="13">
        <v>3544063.0</v>
      </c>
      <c r="B4919" s="13" t="s">
        <v>7362</v>
      </c>
      <c r="C4919" s="12">
        <v>410.23</v>
      </c>
      <c r="D4919" s="11"/>
      <c r="E4919" s="11"/>
      <c r="F4919" s="11"/>
    </row>
    <row r="4920" ht="15.75" customHeight="1">
      <c r="A4920" s="13">
        <v>3544062.0</v>
      </c>
      <c r="B4920" s="13" t="s">
        <v>7363</v>
      </c>
      <c r="C4920" s="12">
        <v>410.23</v>
      </c>
      <c r="D4920" s="11"/>
      <c r="E4920" s="11"/>
      <c r="F4920" s="11"/>
    </row>
    <row r="4921" ht="15.75" customHeight="1">
      <c r="A4921" s="13">
        <v>3544037.0</v>
      </c>
      <c r="B4921" s="13" t="s">
        <v>7364</v>
      </c>
      <c r="C4921" s="12">
        <v>2464.31</v>
      </c>
      <c r="D4921" s="11"/>
      <c r="E4921" s="11"/>
      <c r="F4921" s="11"/>
    </row>
    <row r="4922" ht="15.75" customHeight="1">
      <c r="A4922" s="13">
        <v>3544076.0</v>
      </c>
      <c r="B4922" s="13" t="s">
        <v>7365</v>
      </c>
      <c r="C4922" s="12">
        <v>410.23</v>
      </c>
      <c r="D4922" s="11"/>
      <c r="E4922" s="11"/>
      <c r="F4922" s="11"/>
    </row>
    <row r="4923" ht="15.75" customHeight="1">
      <c r="A4923" s="13">
        <v>3544078.0</v>
      </c>
      <c r="B4923" s="13" t="s">
        <v>7366</v>
      </c>
      <c r="C4923" s="12">
        <v>410.23</v>
      </c>
      <c r="D4923" s="11"/>
      <c r="E4923" s="11"/>
      <c r="F4923" s="11"/>
    </row>
    <row r="4924" ht="15.75" customHeight="1">
      <c r="A4924" s="13">
        <v>3544077.0</v>
      </c>
      <c r="B4924" s="13" t="s">
        <v>7367</v>
      </c>
      <c r="C4924" s="12">
        <v>410.23</v>
      </c>
      <c r="D4924" s="11"/>
      <c r="E4924" s="11"/>
      <c r="F4924" s="11"/>
    </row>
    <row r="4925" ht="15.75" customHeight="1">
      <c r="A4925" s="13">
        <v>3544010.0</v>
      </c>
      <c r="B4925" s="13" t="s">
        <v>7368</v>
      </c>
      <c r="C4925" s="12">
        <v>4105.31</v>
      </c>
      <c r="D4925" s="11"/>
      <c r="E4925" s="11"/>
      <c r="F4925" s="11"/>
    </row>
    <row r="4926" ht="15.75" customHeight="1">
      <c r="A4926" s="13">
        <v>3544020.0</v>
      </c>
      <c r="B4926" s="13" t="s">
        <v>7369</v>
      </c>
      <c r="C4926" s="12">
        <v>8215.53</v>
      </c>
      <c r="D4926" s="11"/>
      <c r="E4926" s="11"/>
      <c r="F4926" s="11"/>
    </row>
    <row r="4927" ht="15.75" customHeight="1">
      <c r="A4927" s="13">
        <v>3544004.0</v>
      </c>
      <c r="B4927" s="13" t="s">
        <v>7370</v>
      </c>
      <c r="C4927" s="12">
        <v>1642.04</v>
      </c>
      <c r="D4927" s="11"/>
      <c r="E4927" s="11"/>
      <c r="F4927" s="11"/>
    </row>
    <row r="4928" ht="15.75" customHeight="1">
      <c r="A4928" s="13">
        <v>3544087.0</v>
      </c>
      <c r="B4928" s="13" t="s">
        <v>7371</v>
      </c>
      <c r="C4928" s="12">
        <v>410.23</v>
      </c>
      <c r="D4928" s="11"/>
      <c r="E4928" s="11"/>
      <c r="F4928" s="11"/>
    </row>
    <row r="4929" ht="15.75" customHeight="1">
      <c r="A4929" s="13">
        <v>3544088.0</v>
      </c>
      <c r="B4929" s="13" t="s">
        <v>7372</v>
      </c>
      <c r="C4929" s="12">
        <v>410.23</v>
      </c>
      <c r="D4929" s="11"/>
      <c r="E4929" s="11"/>
      <c r="F4929" s="11"/>
    </row>
    <row r="4930" ht="15.75" customHeight="1">
      <c r="A4930" s="13">
        <v>3544083.0</v>
      </c>
      <c r="B4930" s="13" t="s">
        <v>7373</v>
      </c>
      <c r="C4930" s="12">
        <v>410.23</v>
      </c>
      <c r="D4930" s="11"/>
      <c r="E4930" s="11"/>
      <c r="F4930" s="11"/>
    </row>
    <row r="4931" ht="15.75" customHeight="1">
      <c r="A4931" s="13">
        <v>3544069.0</v>
      </c>
      <c r="B4931" s="13" t="s">
        <v>7374</v>
      </c>
      <c r="C4931" s="12">
        <v>410.23</v>
      </c>
      <c r="D4931" s="11"/>
      <c r="E4931" s="11"/>
      <c r="F4931" s="11"/>
    </row>
    <row r="4932" ht="15.75" customHeight="1">
      <c r="A4932" s="13">
        <v>3544086.0</v>
      </c>
      <c r="B4932" s="13" t="s">
        <v>7375</v>
      </c>
      <c r="C4932" s="12">
        <v>410.23</v>
      </c>
      <c r="D4932" s="11"/>
      <c r="E4932" s="11"/>
      <c r="F4932" s="11"/>
    </row>
    <row r="4933" ht="15.75" customHeight="1">
      <c r="A4933" s="13">
        <v>3544084.0</v>
      </c>
      <c r="B4933" s="13" t="s">
        <v>7376</v>
      </c>
      <c r="C4933" s="12">
        <v>410.23</v>
      </c>
      <c r="D4933" s="11"/>
      <c r="E4933" s="11"/>
      <c r="F4933" s="11"/>
    </row>
    <row r="4934" ht="15.75" customHeight="1">
      <c r="A4934" s="13">
        <v>3543726.0</v>
      </c>
      <c r="B4934" s="13" t="s">
        <v>7377</v>
      </c>
      <c r="C4934" s="12">
        <v>65.74</v>
      </c>
      <c r="D4934" s="11"/>
      <c r="E4934" s="11"/>
      <c r="F4934" s="11"/>
    </row>
    <row r="4935" ht="15.75" customHeight="1">
      <c r="A4935" s="13">
        <v>3543744.0</v>
      </c>
      <c r="B4935" s="13" t="s">
        <v>7378</v>
      </c>
      <c r="C4935" s="12">
        <v>93.91</v>
      </c>
      <c r="D4935" s="11"/>
      <c r="E4935" s="11"/>
      <c r="F4935" s="11"/>
    </row>
    <row r="4936" ht="15.75" customHeight="1">
      <c r="A4936" s="13">
        <v>3543747.0</v>
      </c>
      <c r="B4936" s="13" t="s">
        <v>7379</v>
      </c>
      <c r="C4936" s="12">
        <v>93.91</v>
      </c>
      <c r="D4936" s="11"/>
      <c r="E4936" s="11"/>
      <c r="F4936" s="11"/>
    </row>
    <row r="4937" ht="15.75" customHeight="1">
      <c r="A4937" s="13">
        <v>3543729.0</v>
      </c>
      <c r="B4937" s="13" t="s">
        <v>7380</v>
      </c>
      <c r="C4937" s="12">
        <v>93.91</v>
      </c>
      <c r="D4937" s="11"/>
      <c r="E4937" s="11"/>
      <c r="F4937" s="11"/>
    </row>
    <row r="4938" ht="15.75" customHeight="1">
      <c r="A4938" s="13">
        <v>3543777.0</v>
      </c>
      <c r="B4938" s="13" t="s">
        <v>7381</v>
      </c>
      <c r="C4938" s="12">
        <v>93.91</v>
      </c>
      <c r="D4938" s="11"/>
      <c r="E4938" s="11"/>
      <c r="F4938" s="11"/>
    </row>
    <row r="4939" ht="15.75" customHeight="1">
      <c r="A4939" s="13">
        <v>3543745.0</v>
      </c>
      <c r="B4939" s="13" t="s">
        <v>7382</v>
      </c>
      <c r="C4939" s="12">
        <v>93.91</v>
      </c>
      <c r="D4939" s="11"/>
      <c r="E4939" s="11"/>
      <c r="F4939" s="11"/>
    </row>
    <row r="4940" ht="15.75" customHeight="1">
      <c r="A4940" s="13">
        <v>3547030.0</v>
      </c>
      <c r="B4940" s="13" t="s">
        <v>7383</v>
      </c>
      <c r="C4940" s="12">
        <v>2280.92</v>
      </c>
      <c r="D4940" s="11"/>
      <c r="E4940" s="11"/>
      <c r="F4940" s="11"/>
    </row>
    <row r="4941" ht="15.75" customHeight="1">
      <c r="A4941" s="13">
        <v>3547010.0</v>
      </c>
      <c r="B4941" s="13" t="s">
        <v>7384</v>
      </c>
      <c r="C4941" s="12">
        <v>245.05</v>
      </c>
      <c r="D4941" s="11"/>
      <c r="E4941" s="11"/>
      <c r="F4941" s="11"/>
    </row>
    <row r="4942" ht="15.75" customHeight="1">
      <c r="A4942" s="13">
        <v>3547060.0</v>
      </c>
      <c r="B4942" s="13" t="s">
        <v>7385</v>
      </c>
      <c r="C4942" s="12">
        <v>43.66</v>
      </c>
      <c r="D4942" s="11"/>
      <c r="E4942" s="11"/>
      <c r="F4942" s="11"/>
    </row>
    <row r="4943" ht="15.75" customHeight="1">
      <c r="A4943" s="13">
        <v>3543805.0</v>
      </c>
      <c r="B4943" s="13" t="s">
        <v>7386</v>
      </c>
      <c r="C4943" s="12">
        <v>118.23</v>
      </c>
      <c r="D4943" s="11"/>
      <c r="E4943" s="11"/>
      <c r="F4943" s="11"/>
    </row>
    <row r="4944" ht="15.75" customHeight="1">
      <c r="A4944" s="13">
        <v>3515029.0</v>
      </c>
      <c r="B4944" s="13" t="s">
        <v>7387</v>
      </c>
      <c r="C4944" s="12">
        <v>348.51</v>
      </c>
      <c r="D4944" s="11"/>
      <c r="E4944" s="11"/>
      <c r="F4944" s="11"/>
    </row>
    <row r="4945" ht="15.75" customHeight="1">
      <c r="A4945" s="13">
        <v>3515063.0</v>
      </c>
      <c r="B4945" s="13" t="s">
        <v>7388</v>
      </c>
      <c r="C4945" s="12">
        <v>348.51</v>
      </c>
      <c r="D4945" s="11"/>
      <c r="E4945" s="11"/>
      <c r="F4945" s="11"/>
    </row>
    <row r="4946" ht="15.75" customHeight="1">
      <c r="A4946" s="13">
        <v>3515062.0</v>
      </c>
      <c r="B4946" s="13" t="s">
        <v>7389</v>
      </c>
      <c r="C4946" s="12">
        <v>107.85</v>
      </c>
      <c r="D4946" s="11"/>
      <c r="E4946" s="11"/>
      <c r="F4946" s="11"/>
    </row>
    <row r="4947" ht="15.75" customHeight="1">
      <c r="A4947" s="13">
        <v>3515076.0</v>
      </c>
      <c r="B4947" s="13" t="s">
        <v>7390</v>
      </c>
      <c r="C4947" s="12">
        <v>348.51</v>
      </c>
      <c r="D4947" s="11"/>
      <c r="E4947" s="11"/>
      <c r="F4947" s="11"/>
    </row>
    <row r="4948" ht="15.75" customHeight="1">
      <c r="A4948" s="13">
        <v>3515083.0</v>
      </c>
      <c r="B4948" s="13" t="s">
        <v>7391</v>
      </c>
      <c r="C4948" s="12">
        <v>348.51</v>
      </c>
      <c r="D4948" s="11"/>
      <c r="E4948" s="11"/>
      <c r="F4948" s="11"/>
    </row>
    <row r="4949" ht="15.75" customHeight="1">
      <c r="A4949" s="13">
        <v>3548176.0</v>
      </c>
      <c r="B4949" s="13" t="s">
        <v>7392</v>
      </c>
      <c r="C4949" s="12">
        <v>6.2</v>
      </c>
      <c r="D4949" s="11"/>
      <c r="E4949" s="11"/>
      <c r="F4949" s="11"/>
    </row>
    <row r="4950" ht="15.75" customHeight="1">
      <c r="A4950" s="13">
        <v>3548029.0</v>
      </c>
      <c r="B4950" s="13" t="s">
        <v>7393</v>
      </c>
      <c r="C4950" s="12">
        <v>57.77</v>
      </c>
      <c r="D4950" s="11"/>
      <c r="E4950" s="11"/>
      <c r="F4950" s="11"/>
    </row>
    <row r="4951" ht="15.75" customHeight="1">
      <c r="A4951" s="13">
        <v>3548076.0</v>
      </c>
      <c r="B4951" s="13" t="s">
        <v>7394</v>
      </c>
      <c r="C4951" s="12">
        <v>57.77</v>
      </c>
      <c r="D4951" s="11"/>
      <c r="E4951" s="11"/>
      <c r="F4951" s="11"/>
    </row>
    <row r="4952" ht="15.75" customHeight="1">
      <c r="A4952" s="13">
        <v>3548083.0</v>
      </c>
      <c r="B4952" s="13" t="s">
        <v>7395</v>
      </c>
      <c r="C4952" s="12">
        <v>57.77</v>
      </c>
      <c r="D4952" s="11"/>
      <c r="E4952" s="11"/>
      <c r="F4952" s="11"/>
    </row>
    <row r="4953" ht="15.75" customHeight="1">
      <c r="A4953" s="13">
        <v>3543026.0</v>
      </c>
      <c r="B4953" s="13" t="s">
        <v>7396</v>
      </c>
      <c r="C4953" s="12">
        <v>64.5</v>
      </c>
      <c r="D4953" s="11"/>
      <c r="E4953" s="11"/>
      <c r="F4953" s="11"/>
    </row>
    <row r="4954" ht="15.75" customHeight="1">
      <c r="A4954" s="13">
        <v>3543029.0</v>
      </c>
      <c r="B4954" s="13" t="s">
        <v>7397</v>
      </c>
      <c r="C4954" s="12">
        <v>64.5</v>
      </c>
      <c r="D4954" s="11"/>
      <c r="E4954" s="11"/>
      <c r="F4954" s="11"/>
    </row>
    <row r="4955" ht="15.75" customHeight="1">
      <c r="A4955" s="13">
        <v>3543023.0</v>
      </c>
      <c r="B4955" s="13" t="s">
        <v>7398</v>
      </c>
      <c r="C4955" s="12">
        <v>64.5</v>
      </c>
      <c r="D4955" s="11"/>
      <c r="E4955" s="11"/>
      <c r="F4955" s="11"/>
    </row>
    <row r="4956" ht="15.75" customHeight="1">
      <c r="A4956" s="13">
        <v>3543067.0</v>
      </c>
      <c r="B4956" s="13" t="s">
        <v>7399</v>
      </c>
      <c r="C4956" s="12">
        <v>64.5</v>
      </c>
      <c r="D4956" s="11"/>
      <c r="E4956" s="11"/>
      <c r="F4956" s="11"/>
    </row>
    <row r="4957" ht="15.75" customHeight="1">
      <c r="A4957" s="13">
        <v>3543062.0</v>
      </c>
      <c r="B4957" s="13" t="s">
        <v>7400</v>
      </c>
      <c r="C4957" s="12">
        <v>64.5</v>
      </c>
      <c r="D4957" s="11"/>
      <c r="E4957" s="11"/>
      <c r="F4957" s="11"/>
    </row>
    <row r="4958" ht="15.75" customHeight="1">
      <c r="A4958" s="13">
        <v>3543077.0</v>
      </c>
      <c r="B4958" s="13" t="s">
        <v>7401</v>
      </c>
      <c r="C4958" s="12">
        <v>64.5</v>
      </c>
      <c r="D4958" s="11"/>
      <c r="E4958" s="11"/>
      <c r="F4958" s="11"/>
    </row>
    <row r="4959" ht="15.75" customHeight="1">
      <c r="A4959" s="13">
        <v>3543083.0</v>
      </c>
      <c r="B4959" s="13" t="s">
        <v>7402</v>
      </c>
      <c r="C4959" s="12">
        <v>64.5</v>
      </c>
      <c r="D4959" s="11"/>
      <c r="E4959" s="11"/>
      <c r="F4959" s="11"/>
    </row>
    <row r="4960" ht="15.75" customHeight="1">
      <c r="A4960" s="13">
        <v>3543084.0</v>
      </c>
      <c r="B4960" s="13" t="s">
        <v>7403</v>
      </c>
      <c r="C4960" s="12">
        <v>64.5</v>
      </c>
      <c r="D4960" s="11"/>
      <c r="E4960" s="11"/>
      <c r="F4960" s="11"/>
    </row>
    <row r="4961" ht="15.75" customHeight="1">
      <c r="A4961" s="13">
        <v>3541063.0</v>
      </c>
      <c r="B4961" s="13" t="s">
        <v>7404</v>
      </c>
      <c r="C4961" s="12">
        <v>154.62</v>
      </c>
      <c r="D4961" s="11"/>
      <c r="E4961" s="11"/>
      <c r="F4961" s="11"/>
    </row>
    <row r="4962" ht="15.75" customHeight="1">
      <c r="A4962" s="13">
        <v>3544003.0</v>
      </c>
      <c r="B4962" s="13" t="s">
        <v>7405</v>
      </c>
      <c r="C4962" s="12">
        <v>5247.81</v>
      </c>
      <c r="D4962" s="11"/>
      <c r="E4962" s="11"/>
      <c r="F4962" s="11"/>
    </row>
    <row r="4963" ht="15.75" customHeight="1">
      <c r="A4963" s="13">
        <v>3541129.0</v>
      </c>
      <c r="B4963" s="13" t="s">
        <v>7406</v>
      </c>
      <c r="C4963" s="12">
        <v>719.6</v>
      </c>
      <c r="D4963" s="11"/>
      <c r="E4963" s="11"/>
      <c r="F4963" s="11"/>
    </row>
    <row r="4964" ht="15.75" customHeight="1">
      <c r="A4964" s="13">
        <v>3541183.0</v>
      </c>
      <c r="B4964" s="13" t="s">
        <v>7407</v>
      </c>
      <c r="C4964" s="12">
        <v>100.43</v>
      </c>
      <c r="D4964" s="11"/>
      <c r="E4964" s="11"/>
      <c r="F4964" s="11"/>
    </row>
    <row r="4965" ht="15.75" customHeight="1">
      <c r="A4965" s="13">
        <v>3540563.0</v>
      </c>
      <c r="B4965" s="13" t="s">
        <v>7408</v>
      </c>
      <c r="C4965" s="12">
        <v>626.93</v>
      </c>
      <c r="D4965" s="11"/>
      <c r="E4965" s="11"/>
      <c r="F4965" s="11"/>
    </row>
    <row r="4966" ht="15.75" customHeight="1">
      <c r="A4966" s="13">
        <v>3540529.0</v>
      </c>
      <c r="B4966" s="13" t="s">
        <v>7409</v>
      </c>
      <c r="C4966" s="12">
        <v>626.93</v>
      </c>
      <c r="D4966" s="11"/>
      <c r="E4966" s="11"/>
      <c r="F4966" s="11"/>
    </row>
    <row r="4967" ht="15.75" customHeight="1">
      <c r="A4967" s="13">
        <v>3540573.0</v>
      </c>
      <c r="B4967" s="13" t="s">
        <v>7410</v>
      </c>
      <c r="C4967" s="12">
        <v>626.93</v>
      </c>
      <c r="D4967" s="11"/>
      <c r="E4967" s="11"/>
      <c r="F4967" s="11"/>
    </row>
    <row r="4968" ht="15.75" customHeight="1">
      <c r="A4968" s="13">
        <v>3542129.0</v>
      </c>
      <c r="B4968" s="13" t="s">
        <v>7411</v>
      </c>
      <c r="C4968" s="12">
        <v>218.28</v>
      </c>
      <c r="D4968" s="11"/>
      <c r="E4968" s="11"/>
      <c r="F4968" s="11"/>
    </row>
    <row r="4969" ht="15.75" customHeight="1">
      <c r="A4969" s="13">
        <v>3542176.0</v>
      </c>
      <c r="B4969" s="13" t="s">
        <v>7412</v>
      </c>
      <c r="C4969" s="12">
        <v>218.28</v>
      </c>
      <c r="D4969" s="11"/>
      <c r="E4969" s="11"/>
      <c r="F4969" s="11"/>
    </row>
    <row r="4970" ht="15.75" customHeight="1">
      <c r="A4970" s="13">
        <v>3542183.0</v>
      </c>
      <c r="B4970" s="13" t="s">
        <v>7413</v>
      </c>
      <c r="C4970" s="12">
        <v>218.28</v>
      </c>
      <c r="D4970" s="11"/>
      <c r="E4970" s="11"/>
      <c r="F4970" s="11"/>
    </row>
    <row r="4971" ht="15.75" customHeight="1">
      <c r="A4971" s="13">
        <v>3543416.0</v>
      </c>
      <c r="B4971" s="13" t="s">
        <v>7414</v>
      </c>
      <c r="C4971" s="12">
        <v>2553.19</v>
      </c>
      <c r="D4971" s="11"/>
      <c r="E4971" s="11"/>
      <c r="F4971" s="11"/>
    </row>
    <row r="4972" ht="15.75" customHeight="1">
      <c r="A4972" s="13">
        <v>3543371.0</v>
      </c>
      <c r="B4972" s="13" t="s">
        <v>7415</v>
      </c>
      <c r="C4972" s="12">
        <v>127.66</v>
      </c>
      <c r="D4972" s="11"/>
      <c r="E4972" s="11"/>
      <c r="F4972" s="11"/>
    </row>
    <row r="4973" ht="15.75" customHeight="1">
      <c r="A4973" s="13">
        <v>3543313.0</v>
      </c>
      <c r="B4973" s="13" t="s">
        <v>7416</v>
      </c>
      <c r="C4973" s="12">
        <v>136.6</v>
      </c>
      <c r="D4973" s="11"/>
      <c r="E4973" s="11"/>
      <c r="F4973" s="11"/>
    </row>
    <row r="4974" ht="15.75" customHeight="1">
      <c r="A4974" s="13">
        <v>3543374.0</v>
      </c>
      <c r="B4974" s="13" t="s">
        <v>7417</v>
      </c>
      <c r="C4974" s="12">
        <v>127.66</v>
      </c>
      <c r="D4974" s="11"/>
      <c r="E4974" s="11"/>
      <c r="F4974" s="11"/>
    </row>
    <row r="4975" ht="15.75" customHeight="1">
      <c r="A4975" s="13">
        <v>3543375.0</v>
      </c>
      <c r="B4975" s="13" t="s">
        <v>7418</v>
      </c>
      <c r="C4975" s="12">
        <v>127.66</v>
      </c>
      <c r="D4975" s="11"/>
      <c r="E4975" s="11"/>
      <c r="F4975" s="11"/>
    </row>
    <row r="4976" ht="15.75" customHeight="1">
      <c r="A4976" s="13">
        <v>3543370.0</v>
      </c>
      <c r="B4976" s="13" t="s">
        <v>7419</v>
      </c>
      <c r="C4976" s="12">
        <v>127.66</v>
      </c>
      <c r="D4976" s="11"/>
      <c r="E4976" s="11"/>
      <c r="F4976" s="11"/>
    </row>
    <row r="4977" ht="15.75" customHeight="1">
      <c r="A4977" s="13">
        <v>3543326.0</v>
      </c>
      <c r="B4977" s="13" t="s">
        <v>7420</v>
      </c>
      <c r="C4977" s="12">
        <v>136.6</v>
      </c>
      <c r="D4977" s="11"/>
      <c r="E4977" s="11"/>
      <c r="F4977" s="11"/>
    </row>
    <row r="4978" ht="15.75" customHeight="1">
      <c r="A4978" s="13">
        <v>3543373.0</v>
      </c>
      <c r="B4978" s="13" t="s">
        <v>7421</v>
      </c>
      <c r="C4978" s="12">
        <v>127.66</v>
      </c>
      <c r="D4978" s="11"/>
      <c r="E4978" s="11"/>
      <c r="F4978" s="11"/>
    </row>
    <row r="4979" ht="15.75" customHeight="1">
      <c r="A4979" s="13">
        <v>3543372.0</v>
      </c>
      <c r="B4979" s="13" t="s">
        <v>7422</v>
      </c>
      <c r="C4979" s="12">
        <v>127.66</v>
      </c>
      <c r="D4979" s="11"/>
      <c r="E4979" s="11"/>
      <c r="F4979" s="11"/>
    </row>
    <row r="4980" ht="15.75" customHeight="1">
      <c r="A4980" s="13">
        <v>3543332.0</v>
      </c>
      <c r="B4980" s="13" t="s">
        <v>7423</v>
      </c>
      <c r="C4980" s="12">
        <v>136.6</v>
      </c>
      <c r="D4980" s="11"/>
      <c r="E4980" s="11"/>
      <c r="F4980" s="11"/>
    </row>
    <row r="4981" ht="15.75" customHeight="1">
      <c r="A4981" s="13">
        <v>3543333.0</v>
      </c>
      <c r="B4981" s="13" t="s">
        <v>7424</v>
      </c>
      <c r="C4981" s="12">
        <v>136.6</v>
      </c>
      <c r="D4981" s="11"/>
      <c r="E4981" s="11"/>
      <c r="F4981" s="11"/>
    </row>
    <row r="4982" ht="15.75" customHeight="1">
      <c r="A4982" s="13">
        <v>3543336.0</v>
      </c>
      <c r="B4982" s="13" t="s">
        <v>7425</v>
      </c>
      <c r="C4982" s="12">
        <v>136.6</v>
      </c>
      <c r="D4982" s="11"/>
      <c r="E4982" s="11"/>
      <c r="F4982" s="11"/>
    </row>
    <row r="4983" ht="15.75" customHeight="1">
      <c r="A4983" s="13">
        <v>3543341.0</v>
      </c>
      <c r="B4983" s="13" t="s">
        <v>7426</v>
      </c>
      <c r="C4983" s="12">
        <v>136.6</v>
      </c>
      <c r="D4983" s="11"/>
      <c r="E4983" s="11"/>
      <c r="F4983" s="11"/>
    </row>
    <row r="4984" ht="15.75" customHeight="1">
      <c r="A4984" s="13">
        <v>3543343.0</v>
      </c>
      <c r="B4984" s="13" t="s">
        <v>7427</v>
      </c>
      <c r="C4984" s="12">
        <v>136.6</v>
      </c>
      <c r="D4984" s="11"/>
      <c r="E4984" s="11"/>
      <c r="F4984" s="11"/>
    </row>
    <row r="4985" ht="15.75" customHeight="1">
      <c r="A4985" s="13">
        <v>3543344.0</v>
      </c>
      <c r="B4985" s="13" t="s">
        <v>7428</v>
      </c>
      <c r="C4985" s="12">
        <v>136.6</v>
      </c>
      <c r="D4985" s="11"/>
      <c r="E4985" s="11"/>
      <c r="F4985" s="11"/>
    </row>
    <row r="4986" ht="15.75" customHeight="1">
      <c r="A4986" s="13">
        <v>3543345.0</v>
      </c>
      <c r="B4986" s="13" t="s">
        <v>7429</v>
      </c>
      <c r="C4986" s="12">
        <v>136.6</v>
      </c>
      <c r="D4986" s="11"/>
      <c r="E4986" s="11"/>
      <c r="F4986" s="11"/>
    </row>
    <row r="4987" ht="15.75" customHeight="1">
      <c r="A4987" s="13">
        <v>3543346.0</v>
      </c>
      <c r="B4987" s="13" t="s">
        <v>7430</v>
      </c>
      <c r="C4987" s="12">
        <v>136.6</v>
      </c>
      <c r="D4987" s="11"/>
      <c r="E4987" s="11"/>
      <c r="F4987" s="11"/>
    </row>
    <row r="4988" ht="15.75" customHeight="1">
      <c r="A4988" s="13">
        <v>3543351.0</v>
      </c>
      <c r="B4988" s="13" t="s">
        <v>7431</v>
      </c>
      <c r="C4988" s="12">
        <v>136.6</v>
      </c>
      <c r="D4988" s="11"/>
      <c r="E4988" s="11"/>
      <c r="F4988" s="11"/>
    </row>
    <row r="4989" ht="15.75" customHeight="1">
      <c r="A4989" s="13">
        <v>3543353.0</v>
      </c>
      <c r="B4989" s="13" t="s">
        <v>7432</v>
      </c>
      <c r="C4989" s="12">
        <v>136.6</v>
      </c>
      <c r="D4989" s="11"/>
      <c r="E4989" s="11"/>
      <c r="F4989" s="11"/>
    </row>
    <row r="4990" ht="15.75" customHeight="1">
      <c r="A4990" s="13">
        <v>3543354.0</v>
      </c>
      <c r="B4990" s="13" t="s">
        <v>7433</v>
      </c>
      <c r="C4990" s="12">
        <v>136.6</v>
      </c>
      <c r="D4990" s="11"/>
      <c r="E4990" s="11"/>
      <c r="F4990" s="11"/>
    </row>
    <row r="4991" ht="15.75" customHeight="1">
      <c r="A4991" s="13">
        <v>3543355.0</v>
      </c>
      <c r="B4991" s="13" t="s">
        <v>7434</v>
      </c>
      <c r="C4991" s="12">
        <v>136.6</v>
      </c>
      <c r="D4991" s="11"/>
      <c r="E4991" s="11"/>
      <c r="F4991" s="11"/>
    </row>
    <row r="4992" ht="15.75" customHeight="1">
      <c r="A4992" s="13">
        <v>3543357.0</v>
      </c>
      <c r="B4992" s="13" t="s">
        <v>7435</v>
      </c>
      <c r="C4992" s="12">
        <v>136.6</v>
      </c>
      <c r="D4992" s="11"/>
      <c r="E4992" s="11"/>
      <c r="F4992" s="11"/>
    </row>
    <row r="4993" ht="15.75" customHeight="1">
      <c r="A4993" s="13">
        <v>3543358.0</v>
      </c>
      <c r="B4993" s="13" t="s">
        <v>7436</v>
      </c>
      <c r="C4993" s="12">
        <v>136.6</v>
      </c>
      <c r="D4993" s="11"/>
      <c r="E4993" s="11"/>
      <c r="F4993" s="11"/>
    </row>
    <row r="4994" ht="15.75" customHeight="1">
      <c r="A4994" s="13">
        <v>3543389.0</v>
      </c>
      <c r="B4994" s="13" t="s">
        <v>7437</v>
      </c>
      <c r="C4994" s="12">
        <v>136.6</v>
      </c>
      <c r="D4994" s="11"/>
      <c r="E4994" s="11"/>
      <c r="F4994" s="11"/>
    </row>
    <row r="4995" ht="15.75" customHeight="1">
      <c r="A4995" s="13">
        <v>3543394.0</v>
      </c>
      <c r="B4995" s="13" t="s">
        <v>7438</v>
      </c>
      <c r="C4995" s="12">
        <v>136.6</v>
      </c>
      <c r="D4995" s="11"/>
      <c r="E4995" s="11"/>
      <c r="F4995" s="11"/>
    </row>
    <row r="4996" ht="15.75" customHeight="1">
      <c r="A4996" s="13">
        <v>3543396.0</v>
      </c>
      <c r="B4996" s="13" t="s">
        <v>7439</v>
      </c>
      <c r="C4996" s="12">
        <v>136.6</v>
      </c>
      <c r="D4996" s="11"/>
      <c r="E4996" s="11"/>
      <c r="F4996" s="11"/>
    </row>
    <row r="4997" ht="15.75" customHeight="1">
      <c r="A4997" s="13">
        <v>3540910.0</v>
      </c>
      <c r="B4997" s="13" t="s">
        <v>7440</v>
      </c>
      <c r="C4997" s="12">
        <v>3053.9</v>
      </c>
      <c r="D4997" s="11"/>
      <c r="E4997" s="11"/>
      <c r="F4997" s="11"/>
    </row>
    <row r="4998" ht="15.75" customHeight="1">
      <c r="A4998" s="13">
        <v>3540905.0</v>
      </c>
      <c r="B4998" s="13" t="s">
        <v>7441</v>
      </c>
      <c r="C4998" s="12">
        <v>1527.06</v>
      </c>
      <c r="D4998" s="11"/>
      <c r="E4998" s="11"/>
      <c r="F4998" s="11"/>
    </row>
    <row r="4999" ht="15.75" customHeight="1">
      <c r="A4999" s="13">
        <v>3121105.0</v>
      </c>
      <c r="B4999" s="13" t="s">
        <v>7442</v>
      </c>
      <c r="C4999" s="12">
        <v>819.16</v>
      </c>
      <c r="D4999" s="11"/>
      <c r="E4999" s="11"/>
      <c r="F4999" s="11"/>
    </row>
    <row r="5000" ht="15.75" customHeight="1">
      <c r="A5000" s="9" t="s">
        <v>7443</v>
      </c>
      <c r="C5000" s="12"/>
      <c r="D5000" s="11"/>
      <c r="E5000" s="11"/>
      <c r="F5000" s="11"/>
    </row>
    <row r="5001" ht="15.75" customHeight="1">
      <c r="A5001" s="13">
        <v>3682300.0</v>
      </c>
      <c r="B5001" s="13" t="s">
        <v>7444</v>
      </c>
      <c r="C5001" s="12">
        <v>4321.59</v>
      </c>
      <c r="D5001" s="11"/>
      <c r="E5001" s="11"/>
      <c r="F5001" s="11"/>
    </row>
    <row r="5002" ht="15.75" customHeight="1">
      <c r="A5002" s="13">
        <v>3689923.0</v>
      </c>
      <c r="B5002" s="13" t="s">
        <v>7445</v>
      </c>
      <c r="C5002" s="12">
        <v>371.22</v>
      </c>
      <c r="D5002" s="11"/>
      <c r="E5002" s="11"/>
      <c r="F5002" s="11"/>
    </row>
    <row r="5003" ht="15.75" customHeight="1">
      <c r="A5003" s="13">
        <v>3681226.0</v>
      </c>
      <c r="B5003" s="13" t="s">
        <v>7446</v>
      </c>
      <c r="C5003" s="12">
        <v>1176.97</v>
      </c>
      <c r="D5003" s="11"/>
      <c r="E5003" s="11"/>
      <c r="F5003" s="11"/>
    </row>
    <row r="5004" ht="15.75" customHeight="1">
      <c r="A5004" s="13">
        <v>3681223.0</v>
      </c>
      <c r="B5004" s="13" t="s">
        <v>7447</v>
      </c>
      <c r="C5004" s="12">
        <v>1176.97</v>
      </c>
      <c r="D5004" s="11"/>
      <c r="E5004" s="11"/>
      <c r="F5004" s="11"/>
    </row>
    <row r="5005" ht="15.75" customHeight="1">
      <c r="A5005" s="13">
        <v>3681262.0</v>
      </c>
      <c r="B5005" s="13" t="s">
        <v>7448</v>
      </c>
      <c r="C5005" s="12">
        <v>1176.97</v>
      </c>
      <c r="D5005" s="11"/>
      <c r="E5005" s="11"/>
      <c r="F5005" s="11"/>
    </row>
    <row r="5006" ht="15.75" customHeight="1">
      <c r="A5006" s="13">
        <v>3685029.0</v>
      </c>
      <c r="B5006" s="13" t="s">
        <v>7449</v>
      </c>
      <c r="C5006" s="12">
        <v>46.86</v>
      </c>
      <c r="D5006" s="11"/>
      <c r="E5006" s="11"/>
      <c r="F5006" s="11"/>
    </row>
    <row r="5007" ht="15.75" customHeight="1">
      <c r="A5007" s="13">
        <v>3685023.0</v>
      </c>
      <c r="B5007" s="13" t="s">
        <v>7450</v>
      </c>
      <c r="C5007" s="12">
        <v>70.03</v>
      </c>
      <c r="D5007" s="11"/>
      <c r="E5007" s="11"/>
      <c r="F5007" s="11"/>
    </row>
    <row r="5008" ht="15.75" customHeight="1">
      <c r="A5008" s="13">
        <v>3685039.0</v>
      </c>
      <c r="B5008" s="13" t="s">
        <v>7451</v>
      </c>
      <c r="C5008" s="12">
        <v>70.03</v>
      </c>
      <c r="D5008" s="11"/>
      <c r="E5008" s="11"/>
      <c r="F5008" s="11"/>
    </row>
    <row r="5009" ht="15.75" customHeight="1">
      <c r="A5009" s="13">
        <v>3685054.0</v>
      </c>
      <c r="B5009" s="13" t="s">
        <v>7452</v>
      </c>
      <c r="C5009" s="12">
        <v>70.03</v>
      </c>
      <c r="D5009" s="11"/>
      <c r="E5009" s="11"/>
      <c r="F5009" s="11"/>
    </row>
    <row r="5010" ht="15.75" customHeight="1">
      <c r="A5010" s="13">
        <v>3685077.0</v>
      </c>
      <c r="B5010" s="13" t="s">
        <v>7453</v>
      </c>
      <c r="C5010" s="12">
        <v>70.03</v>
      </c>
      <c r="D5010" s="11"/>
      <c r="E5010" s="11"/>
      <c r="F5010" s="11"/>
    </row>
    <row r="5011" ht="15.75" customHeight="1">
      <c r="A5011" s="13">
        <v>3685087.0</v>
      </c>
      <c r="B5011" s="13" t="s">
        <v>7454</v>
      </c>
      <c r="C5011" s="12">
        <v>70.03</v>
      </c>
      <c r="D5011" s="11"/>
      <c r="E5011" s="11"/>
      <c r="F5011" s="11"/>
    </row>
    <row r="5012" ht="15.75" customHeight="1">
      <c r="A5012" s="13">
        <v>3685064.0</v>
      </c>
      <c r="B5012" s="13" t="s">
        <v>7455</v>
      </c>
      <c r="C5012" s="12">
        <v>87.53</v>
      </c>
      <c r="D5012" s="11"/>
      <c r="E5012" s="11"/>
      <c r="F5012" s="11"/>
    </row>
    <row r="5013" ht="15.75" customHeight="1">
      <c r="A5013" s="13">
        <v>3685083.0</v>
      </c>
      <c r="B5013" s="13" t="s">
        <v>7456</v>
      </c>
      <c r="C5013" s="12">
        <v>70.03</v>
      </c>
      <c r="D5013" s="11"/>
      <c r="E5013" s="11"/>
      <c r="F5013" s="11"/>
    </row>
    <row r="5014" ht="15.75" customHeight="1">
      <c r="A5014" s="13">
        <v>3681277.0</v>
      </c>
      <c r="B5014" s="13" t="s">
        <v>7457</v>
      </c>
      <c r="C5014" s="12">
        <v>1176.97</v>
      </c>
      <c r="D5014" s="11"/>
      <c r="E5014" s="11"/>
      <c r="F5014" s="11"/>
    </row>
    <row r="5015" ht="15.75" customHeight="1">
      <c r="A5015" s="13">
        <v>3681283.0</v>
      </c>
      <c r="B5015" s="13" t="s">
        <v>7458</v>
      </c>
      <c r="C5015" s="12">
        <v>1176.97</v>
      </c>
      <c r="D5015" s="11"/>
      <c r="E5015" s="11"/>
      <c r="F5015" s="11"/>
    </row>
    <row r="5016" ht="15.75" customHeight="1">
      <c r="A5016" s="13">
        <v>3681126.0</v>
      </c>
      <c r="B5016" s="13" t="s">
        <v>7459</v>
      </c>
      <c r="C5016" s="12">
        <v>1041.16</v>
      </c>
      <c r="D5016" s="11"/>
      <c r="E5016" s="11"/>
      <c r="F5016" s="11"/>
    </row>
    <row r="5017" ht="15.75" customHeight="1">
      <c r="A5017" s="13">
        <v>3681123.0</v>
      </c>
      <c r="B5017" s="13" t="s">
        <v>7460</v>
      </c>
      <c r="C5017" s="12">
        <v>1041.16</v>
      </c>
      <c r="D5017" s="11"/>
      <c r="E5017" s="11"/>
      <c r="F5017" s="11"/>
    </row>
    <row r="5018" ht="15.75" customHeight="1">
      <c r="A5018" s="13">
        <v>3681162.0</v>
      </c>
      <c r="B5018" s="13" t="s">
        <v>7461</v>
      </c>
      <c r="C5018" s="12">
        <v>1041.16</v>
      </c>
      <c r="D5018" s="11"/>
      <c r="E5018" s="11"/>
      <c r="F5018" s="11"/>
    </row>
    <row r="5019" ht="15.75" customHeight="1">
      <c r="A5019" s="13">
        <v>3681177.0</v>
      </c>
      <c r="B5019" s="13" t="s">
        <v>7462</v>
      </c>
      <c r="C5019" s="12">
        <v>1041.16</v>
      </c>
      <c r="D5019" s="11"/>
      <c r="E5019" s="11"/>
      <c r="F5019" s="11"/>
    </row>
    <row r="5020" ht="15.75" customHeight="1">
      <c r="A5020" s="13">
        <v>3681183.0</v>
      </c>
      <c r="B5020" s="13" t="s">
        <v>7463</v>
      </c>
      <c r="C5020" s="12">
        <v>1041.16</v>
      </c>
      <c r="D5020" s="11"/>
      <c r="E5020" s="11"/>
      <c r="F5020" s="11"/>
    </row>
    <row r="5021" ht="15.75" customHeight="1">
      <c r="A5021" s="13">
        <v>3681394.0</v>
      </c>
      <c r="B5021" s="13" t="s">
        <v>7464</v>
      </c>
      <c r="C5021" s="12">
        <v>264.78</v>
      </c>
      <c r="D5021" s="11"/>
      <c r="E5021" s="11"/>
      <c r="F5021" s="11"/>
    </row>
    <row r="5022" ht="15.75" customHeight="1">
      <c r="A5022" s="13">
        <v>3681310.0</v>
      </c>
      <c r="B5022" s="13" t="s">
        <v>7465</v>
      </c>
      <c r="C5022" s="12">
        <v>264.78</v>
      </c>
      <c r="D5022" s="11"/>
      <c r="E5022" s="11"/>
      <c r="F5022" s="11"/>
    </row>
    <row r="5023" ht="15.75" customHeight="1">
      <c r="A5023" s="13">
        <v>3681307.0</v>
      </c>
      <c r="B5023" s="13" t="s">
        <v>7466</v>
      </c>
      <c r="C5023" s="12">
        <v>264.78</v>
      </c>
      <c r="D5023" s="11"/>
      <c r="E5023" s="11"/>
      <c r="F5023" s="11"/>
    </row>
    <row r="5024" ht="15.75" customHeight="1">
      <c r="A5024" s="13">
        <v>3681317.0</v>
      </c>
      <c r="B5024" s="13" t="s">
        <v>7467</v>
      </c>
      <c r="C5024" s="12">
        <v>264.78</v>
      </c>
      <c r="D5024" s="11"/>
      <c r="E5024" s="11"/>
      <c r="F5024" s="11"/>
    </row>
    <row r="5025" ht="15.75" customHeight="1">
      <c r="A5025" s="13">
        <v>3681390.0</v>
      </c>
      <c r="B5025" s="13" t="s">
        <v>7468</v>
      </c>
      <c r="C5025" s="12">
        <v>264.78</v>
      </c>
      <c r="D5025" s="11"/>
      <c r="E5025" s="11"/>
      <c r="F5025" s="11"/>
    </row>
    <row r="5026" ht="15.75" customHeight="1">
      <c r="A5026" s="13">
        <v>3681323.0</v>
      </c>
      <c r="B5026" s="13" t="s">
        <v>7469</v>
      </c>
      <c r="C5026" s="12">
        <v>264.78</v>
      </c>
      <c r="D5026" s="11"/>
      <c r="E5026" s="11"/>
      <c r="F5026" s="11"/>
    </row>
    <row r="5027" ht="15.75" customHeight="1">
      <c r="A5027" s="13">
        <v>3682074.0</v>
      </c>
      <c r="B5027" s="13" t="s">
        <v>7470</v>
      </c>
      <c r="C5027" s="12">
        <v>264.78</v>
      </c>
      <c r="D5027" s="11"/>
      <c r="E5027" s="11"/>
      <c r="F5027" s="11"/>
    </row>
    <row r="5028" ht="15.75" customHeight="1">
      <c r="A5028" s="13">
        <v>3681312.0</v>
      </c>
      <c r="B5028" s="13" t="s">
        <v>7471</v>
      </c>
      <c r="C5028" s="12">
        <v>264.78</v>
      </c>
      <c r="D5028" s="11"/>
      <c r="E5028" s="11"/>
      <c r="F5028" s="11"/>
    </row>
    <row r="5029" ht="15.75" customHeight="1">
      <c r="A5029" s="13">
        <v>3682054.0</v>
      </c>
      <c r="B5029" s="13" t="s">
        <v>7472</v>
      </c>
      <c r="C5029" s="12">
        <v>264.78</v>
      </c>
      <c r="D5029" s="11"/>
      <c r="E5029" s="11"/>
      <c r="F5029" s="11"/>
    </row>
    <row r="5030" ht="15.75" customHeight="1">
      <c r="A5030" s="13">
        <v>3681311.0</v>
      </c>
      <c r="B5030" s="13" t="s">
        <v>7473</v>
      </c>
      <c r="C5030" s="12">
        <v>264.78</v>
      </c>
      <c r="D5030" s="11"/>
      <c r="E5030" s="11"/>
      <c r="F5030" s="11"/>
    </row>
    <row r="5031" ht="15.75" customHeight="1">
      <c r="A5031" s="13">
        <v>3682000.0</v>
      </c>
      <c r="B5031" s="13" t="s">
        <v>7474</v>
      </c>
      <c r="C5031" s="12">
        <v>264.78</v>
      </c>
      <c r="D5031" s="11"/>
      <c r="E5031" s="11"/>
      <c r="F5031" s="11"/>
    </row>
    <row r="5032" ht="15.75" customHeight="1">
      <c r="A5032" s="13">
        <v>3681393.0</v>
      </c>
      <c r="B5032" s="13" t="s">
        <v>7475</v>
      </c>
      <c r="C5032" s="12">
        <v>264.78</v>
      </c>
      <c r="D5032" s="11"/>
      <c r="E5032" s="11"/>
      <c r="F5032" s="11"/>
    </row>
    <row r="5033" ht="15.75" customHeight="1">
      <c r="A5033" s="13">
        <v>3681362.0</v>
      </c>
      <c r="B5033" s="13" t="s">
        <v>7476</v>
      </c>
      <c r="C5033" s="12">
        <v>264.78</v>
      </c>
      <c r="D5033" s="11"/>
      <c r="E5033" s="11"/>
      <c r="F5033" s="11"/>
    </row>
    <row r="5034" ht="15.75" customHeight="1">
      <c r="A5034" s="13">
        <v>3681391.0</v>
      </c>
      <c r="B5034" s="13" t="s">
        <v>7477</v>
      </c>
      <c r="C5034" s="12">
        <v>264.78</v>
      </c>
      <c r="D5034" s="11"/>
      <c r="E5034" s="11"/>
      <c r="F5034" s="11"/>
    </row>
    <row r="5035" ht="15.75" customHeight="1">
      <c r="A5035" s="13">
        <v>3681309.0</v>
      </c>
      <c r="B5035" s="13" t="s">
        <v>7478</v>
      </c>
      <c r="C5035" s="12">
        <v>264.78</v>
      </c>
      <c r="D5035" s="11"/>
      <c r="E5035" s="11"/>
      <c r="F5035" s="11"/>
    </row>
    <row r="5036" ht="15.75" customHeight="1">
      <c r="A5036" s="13">
        <v>3681306.0</v>
      </c>
      <c r="B5036" s="13" t="s">
        <v>7479</v>
      </c>
      <c r="C5036" s="12">
        <v>1827.91</v>
      </c>
      <c r="D5036" s="11"/>
      <c r="E5036" s="11"/>
      <c r="F5036" s="11"/>
    </row>
    <row r="5037" ht="15.75" customHeight="1">
      <c r="A5037" s="13">
        <v>3681395.0</v>
      </c>
      <c r="B5037" s="13" t="s">
        <v>7480</v>
      </c>
      <c r="C5037" s="12">
        <v>264.78</v>
      </c>
      <c r="D5037" s="11"/>
      <c r="E5037" s="11"/>
      <c r="F5037" s="11"/>
    </row>
    <row r="5038" ht="15.75" customHeight="1">
      <c r="A5038" s="13">
        <v>3681383.0</v>
      </c>
      <c r="B5038" s="13" t="s">
        <v>7481</v>
      </c>
      <c r="C5038" s="12">
        <v>264.78</v>
      </c>
      <c r="D5038" s="11"/>
      <c r="E5038" s="11"/>
      <c r="F5038" s="11"/>
    </row>
    <row r="5039" ht="15.75" customHeight="1">
      <c r="A5039" s="13">
        <v>3681397.0</v>
      </c>
      <c r="B5039" s="13" t="s">
        <v>7482</v>
      </c>
      <c r="C5039" s="12">
        <v>264.78</v>
      </c>
      <c r="D5039" s="11"/>
      <c r="E5039" s="11"/>
      <c r="F5039" s="11"/>
    </row>
    <row r="5040" ht="15.75" customHeight="1">
      <c r="A5040" s="13">
        <v>3681384.0</v>
      </c>
      <c r="B5040" s="13" t="s">
        <v>7483</v>
      </c>
      <c r="C5040" s="12">
        <v>264.78</v>
      </c>
      <c r="D5040" s="11"/>
      <c r="E5040" s="11"/>
      <c r="F5040" s="11"/>
    </row>
    <row r="5041" ht="15.75" customHeight="1">
      <c r="A5041" s="13">
        <v>3689226.0</v>
      </c>
      <c r="B5041" s="13" t="s">
        <v>7484</v>
      </c>
      <c r="C5041" s="12">
        <v>16.73</v>
      </c>
      <c r="D5041" s="11"/>
      <c r="E5041" s="11"/>
      <c r="F5041" s="11"/>
    </row>
    <row r="5042" ht="15.75" customHeight="1">
      <c r="A5042" s="13">
        <v>3682426.0</v>
      </c>
      <c r="B5042" s="13" t="s">
        <v>7485</v>
      </c>
      <c r="C5042" s="12">
        <v>1025.13</v>
      </c>
      <c r="D5042" s="11"/>
      <c r="E5042" s="11"/>
      <c r="F5042" s="11"/>
    </row>
    <row r="5043" ht="15.75" customHeight="1">
      <c r="A5043" s="13">
        <v>3682462.0</v>
      </c>
      <c r="B5043" s="13" t="s">
        <v>7486</v>
      </c>
      <c r="C5043" s="12">
        <v>1025.13</v>
      </c>
      <c r="D5043" s="11"/>
      <c r="E5043" s="11"/>
      <c r="F5043" s="11"/>
    </row>
    <row r="5044" ht="15.75" customHeight="1">
      <c r="A5044" s="13">
        <v>3682483.0</v>
      </c>
      <c r="B5044" s="13" t="s">
        <v>7487</v>
      </c>
      <c r="C5044" s="12">
        <v>1025.13</v>
      </c>
      <c r="D5044" s="11"/>
      <c r="E5044" s="11"/>
      <c r="F5044" s="11"/>
    </row>
    <row r="5045" ht="15.75" customHeight="1">
      <c r="A5045" s="13">
        <v>3681115.0</v>
      </c>
      <c r="B5045" s="13" t="s">
        <v>7488</v>
      </c>
      <c r="C5045" s="12">
        <v>3897.11</v>
      </c>
      <c r="D5045" s="11"/>
      <c r="E5045" s="11"/>
      <c r="F5045" s="11"/>
    </row>
    <row r="5046" ht="15.75" customHeight="1">
      <c r="A5046" s="13">
        <v>3681105.0</v>
      </c>
      <c r="B5046" s="13" t="s">
        <v>7489</v>
      </c>
      <c r="C5046" s="12">
        <v>779.42</v>
      </c>
      <c r="D5046" s="11"/>
      <c r="E5046" s="11"/>
      <c r="F5046" s="11"/>
    </row>
    <row r="5047" ht="15.75" customHeight="1">
      <c r="A5047" s="13">
        <v>3681207.0</v>
      </c>
      <c r="B5047" s="13" t="s">
        <v>7490</v>
      </c>
      <c r="C5047" s="12">
        <v>4046.14</v>
      </c>
      <c r="D5047" s="11"/>
      <c r="E5047" s="11"/>
      <c r="F5047" s="11"/>
    </row>
    <row r="5048" ht="15.75" customHeight="1">
      <c r="A5048" s="13">
        <v>3681110.0</v>
      </c>
      <c r="B5048" s="13" t="s">
        <v>7491</v>
      </c>
      <c r="C5048" s="12">
        <v>5426.83</v>
      </c>
      <c r="D5048" s="11"/>
      <c r="E5048" s="11"/>
      <c r="F5048" s="11"/>
    </row>
    <row r="5049" ht="15.75" customHeight="1">
      <c r="A5049" s="13">
        <v>3680402.0</v>
      </c>
      <c r="B5049" s="13" t="s">
        <v>7492</v>
      </c>
      <c r="C5049" s="12">
        <v>952.37</v>
      </c>
      <c r="D5049" s="11"/>
      <c r="E5049" s="11"/>
      <c r="F5049" s="11"/>
    </row>
    <row r="5050" ht="15.75" customHeight="1">
      <c r="A5050" s="13">
        <v>3680401.0</v>
      </c>
      <c r="B5050" s="13" t="s">
        <v>7493</v>
      </c>
      <c r="C5050" s="12">
        <v>2579.44</v>
      </c>
      <c r="D5050" s="11"/>
      <c r="E5050" s="11"/>
      <c r="F5050" s="11"/>
    </row>
    <row r="5051" ht="15.75" customHeight="1">
      <c r="A5051" s="13">
        <v>3680405.0</v>
      </c>
      <c r="B5051" s="13" t="s">
        <v>7494</v>
      </c>
      <c r="C5051" s="12">
        <v>12671.48</v>
      </c>
      <c r="D5051" s="11"/>
      <c r="E5051" s="11"/>
      <c r="F5051" s="11"/>
    </row>
    <row r="5052" ht="15.75" customHeight="1">
      <c r="A5052" s="13">
        <v>3680403.0</v>
      </c>
      <c r="B5052" s="13" t="s">
        <v>7495</v>
      </c>
      <c r="C5052" s="12">
        <v>952.37</v>
      </c>
      <c r="D5052" s="11"/>
      <c r="E5052" s="11"/>
      <c r="F5052" s="11"/>
    </row>
    <row r="5053" ht="15.75" customHeight="1">
      <c r="A5053" s="13">
        <v>3680406.0</v>
      </c>
      <c r="B5053" s="13" t="s">
        <v>7496</v>
      </c>
      <c r="C5053" s="12">
        <v>6113.92</v>
      </c>
      <c r="D5053" s="11"/>
      <c r="E5053" s="11"/>
      <c r="F5053" s="11"/>
    </row>
    <row r="5054" ht="15.75" customHeight="1">
      <c r="A5054" s="13">
        <v>3680436.0</v>
      </c>
      <c r="B5054" s="13" t="s">
        <v>7497</v>
      </c>
      <c r="C5054" s="12">
        <v>1080.25</v>
      </c>
      <c r="D5054" s="11"/>
      <c r="E5054" s="11"/>
      <c r="F5054" s="11"/>
    </row>
    <row r="5055" ht="15.75" customHeight="1">
      <c r="A5055" s="13">
        <v>3680404.0</v>
      </c>
      <c r="B5055" s="13" t="s">
        <v>7498</v>
      </c>
      <c r="C5055" s="12">
        <v>28200.63</v>
      </c>
      <c r="D5055" s="11"/>
      <c r="E5055" s="11"/>
      <c r="F5055" s="11"/>
    </row>
    <row r="5056" ht="15.75" customHeight="1">
      <c r="A5056" s="13">
        <v>3681587.0</v>
      </c>
      <c r="B5056" s="13" t="s">
        <v>7499</v>
      </c>
      <c r="C5056" s="12">
        <v>465.19</v>
      </c>
      <c r="D5056" s="11"/>
      <c r="E5056" s="11"/>
      <c r="F5056" s="11"/>
    </row>
    <row r="5057" ht="15.75" customHeight="1">
      <c r="A5057" s="13">
        <v>3681539.0</v>
      </c>
      <c r="B5057" s="13" t="s">
        <v>7500</v>
      </c>
      <c r="C5057" s="12">
        <v>465.19</v>
      </c>
      <c r="D5057" s="11"/>
      <c r="E5057" s="11"/>
      <c r="F5057" s="11"/>
    </row>
    <row r="5058" ht="15.75" customHeight="1">
      <c r="A5058" s="13">
        <v>3681543.0</v>
      </c>
      <c r="B5058" s="13" t="s">
        <v>7501</v>
      </c>
      <c r="C5058" s="12">
        <v>465.19</v>
      </c>
      <c r="D5058" s="11"/>
      <c r="E5058" s="11"/>
      <c r="F5058" s="11"/>
    </row>
    <row r="5059" ht="15.75" customHeight="1">
      <c r="A5059" s="13">
        <v>3681563.0</v>
      </c>
      <c r="B5059" s="13" t="s">
        <v>7502</v>
      </c>
      <c r="C5059" s="12">
        <v>465.19</v>
      </c>
      <c r="D5059" s="11"/>
      <c r="E5059" s="11"/>
      <c r="F5059" s="11"/>
    </row>
    <row r="5060" ht="15.75" customHeight="1">
      <c r="A5060" s="13">
        <v>3681577.0</v>
      </c>
      <c r="B5060" s="13" t="s">
        <v>7503</v>
      </c>
      <c r="C5060" s="12">
        <v>451.91</v>
      </c>
      <c r="D5060" s="11"/>
      <c r="E5060" s="11"/>
      <c r="F5060" s="11"/>
    </row>
    <row r="5061" ht="15.75" customHeight="1">
      <c r="A5061" s="13">
        <v>3682205.0</v>
      </c>
      <c r="B5061" s="13" t="s">
        <v>7504</v>
      </c>
      <c r="C5061" s="12">
        <v>16.16</v>
      </c>
      <c r="D5061" s="11"/>
      <c r="E5061" s="11"/>
      <c r="F5061" s="11"/>
    </row>
    <row r="5062" ht="15.75" customHeight="1">
      <c r="A5062" s="13">
        <v>3682126.0</v>
      </c>
      <c r="B5062" s="13" t="s">
        <v>7505</v>
      </c>
      <c r="C5062" s="12">
        <v>302.76</v>
      </c>
      <c r="D5062" s="11"/>
      <c r="E5062" s="11"/>
      <c r="F5062" s="11"/>
    </row>
    <row r="5063" ht="15.75" customHeight="1">
      <c r="A5063" s="13">
        <v>3682162.0</v>
      </c>
      <c r="B5063" s="13" t="s">
        <v>7506</v>
      </c>
      <c r="C5063" s="12">
        <v>302.76</v>
      </c>
      <c r="D5063" s="11"/>
      <c r="E5063" s="11"/>
      <c r="F5063" s="11"/>
    </row>
    <row r="5064" ht="15.75" customHeight="1">
      <c r="A5064" s="13">
        <v>3682177.0</v>
      </c>
      <c r="B5064" s="13" t="s">
        <v>7507</v>
      </c>
      <c r="C5064" s="12">
        <v>302.76</v>
      </c>
      <c r="D5064" s="11"/>
      <c r="E5064" s="11"/>
      <c r="F5064" s="11"/>
    </row>
    <row r="5065" ht="15.75" customHeight="1">
      <c r="A5065" s="13">
        <v>3682183.0</v>
      </c>
      <c r="B5065" s="13" t="s">
        <v>7508</v>
      </c>
      <c r="C5065" s="12">
        <v>302.76</v>
      </c>
      <c r="D5065" s="11"/>
      <c r="E5065" s="11"/>
      <c r="F5065" s="11"/>
    </row>
    <row r="5066" ht="15.75" customHeight="1">
      <c r="A5066" s="13">
        <v>3681683.0</v>
      </c>
      <c r="B5066" s="13" t="s">
        <v>7509</v>
      </c>
      <c r="C5066" s="12">
        <v>32.89</v>
      </c>
      <c r="D5066" s="11"/>
      <c r="E5066" s="11"/>
      <c r="F5066" s="11"/>
    </row>
    <row r="5067" ht="15.75" customHeight="1">
      <c r="A5067" s="13">
        <v>3681626.0</v>
      </c>
      <c r="B5067" s="13" t="s">
        <v>7510</v>
      </c>
      <c r="C5067" s="12">
        <v>211.93</v>
      </c>
      <c r="D5067" s="11"/>
      <c r="E5067" s="11"/>
      <c r="F5067" s="11"/>
    </row>
    <row r="5068" ht="15.75" customHeight="1">
      <c r="A5068" s="13">
        <v>3681650.0</v>
      </c>
      <c r="B5068" s="13" t="s">
        <v>7511</v>
      </c>
      <c r="C5068" s="12">
        <v>302.76</v>
      </c>
      <c r="D5068" s="11"/>
      <c r="E5068" s="11"/>
      <c r="F5068" s="11"/>
    </row>
    <row r="5069" ht="15.75" customHeight="1">
      <c r="A5069" s="13">
        <v>3681677.0</v>
      </c>
      <c r="B5069" s="13" t="s">
        <v>7512</v>
      </c>
      <c r="C5069" s="12">
        <v>302.76</v>
      </c>
      <c r="D5069" s="11"/>
      <c r="E5069" s="11"/>
      <c r="F5069" s="11"/>
    </row>
    <row r="5070" ht="15.75" customHeight="1">
      <c r="A5070" s="13">
        <v>3681625.0</v>
      </c>
      <c r="B5070" s="13" t="s">
        <v>7513</v>
      </c>
      <c r="C5070" s="12">
        <v>302.76</v>
      </c>
      <c r="D5070" s="11"/>
      <c r="E5070" s="11"/>
      <c r="F5070" s="11"/>
    </row>
    <row r="5071" ht="15.75" customHeight="1">
      <c r="A5071" s="13">
        <v>4686025.0</v>
      </c>
      <c r="B5071" s="13" t="s">
        <v>7514</v>
      </c>
      <c r="C5071" s="12">
        <v>618.51</v>
      </c>
      <c r="D5071" s="11"/>
      <c r="E5071" s="11"/>
      <c r="F5071" s="11"/>
    </row>
    <row r="5072" ht="15.75" customHeight="1">
      <c r="A5072" s="13">
        <v>3681423.0</v>
      </c>
      <c r="B5072" s="13" t="s">
        <v>7515</v>
      </c>
      <c r="C5072" s="12">
        <v>352.02</v>
      </c>
      <c r="D5072" s="11"/>
      <c r="E5072" s="11"/>
      <c r="F5072" s="11"/>
    </row>
    <row r="5073" ht="15.75" customHeight="1">
      <c r="A5073" s="13">
        <v>3681444.0</v>
      </c>
      <c r="B5073" s="13" t="s">
        <v>7516</v>
      </c>
      <c r="C5073" s="12">
        <v>27.23</v>
      </c>
      <c r="D5073" s="11"/>
      <c r="E5073" s="11"/>
      <c r="F5073" s="11"/>
    </row>
    <row r="5074" ht="15.75" customHeight="1">
      <c r="A5074" s="13">
        <v>3681454.0</v>
      </c>
      <c r="B5074" s="13" t="s">
        <v>7517</v>
      </c>
      <c r="C5074" s="12">
        <v>352.02</v>
      </c>
      <c r="D5074" s="11"/>
      <c r="E5074" s="11"/>
      <c r="F5074" s="11"/>
    </row>
    <row r="5075" ht="15.75" customHeight="1">
      <c r="A5075" s="13">
        <v>3681477.0</v>
      </c>
      <c r="B5075" s="13" t="s">
        <v>7518</v>
      </c>
      <c r="C5075" s="12">
        <v>352.02</v>
      </c>
      <c r="D5075" s="11"/>
      <c r="E5075" s="11"/>
      <c r="F5075" s="11"/>
    </row>
    <row r="5076" ht="15.75" customHeight="1">
      <c r="A5076" s="13">
        <v>3681963.0</v>
      </c>
      <c r="B5076" s="13" t="s">
        <v>7519</v>
      </c>
      <c r="C5076" s="12">
        <v>138.15</v>
      </c>
      <c r="D5076" s="11"/>
      <c r="E5076" s="11"/>
      <c r="F5076" s="11"/>
    </row>
    <row r="5077" ht="15.75" customHeight="1">
      <c r="A5077" s="13">
        <v>3681919.0</v>
      </c>
      <c r="B5077" s="13" t="s">
        <v>7520</v>
      </c>
      <c r="C5077" s="12">
        <v>138.15</v>
      </c>
      <c r="D5077" s="11"/>
      <c r="E5077" s="11"/>
      <c r="F5077" s="11"/>
    </row>
    <row r="5078" ht="15.75" customHeight="1">
      <c r="A5078" s="13">
        <v>3689606.0</v>
      </c>
      <c r="B5078" s="13" t="s">
        <v>7521</v>
      </c>
      <c r="C5078" s="12">
        <v>2082.76</v>
      </c>
      <c r="D5078" s="11"/>
      <c r="E5078" s="11"/>
      <c r="F5078" s="11"/>
    </row>
    <row r="5079" ht="15.75" customHeight="1">
      <c r="A5079" s="13">
        <v>3689604.0</v>
      </c>
      <c r="B5079" s="13" t="s">
        <v>7522</v>
      </c>
      <c r="C5079" s="12">
        <v>1563.67</v>
      </c>
      <c r="D5079" s="11"/>
      <c r="E5079" s="11"/>
      <c r="F5079" s="11"/>
    </row>
    <row r="5080" ht="15.75" customHeight="1">
      <c r="A5080" s="13">
        <v>3689608.0</v>
      </c>
      <c r="B5080" s="13" t="s">
        <v>7523</v>
      </c>
      <c r="C5080" s="12">
        <v>3093.75</v>
      </c>
      <c r="D5080" s="11"/>
      <c r="E5080" s="11"/>
      <c r="F5080" s="11"/>
    </row>
    <row r="5081" ht="15.75" customHeight="1">
      <c r="A5081" s="13">
        <v>3688900.0</v>
      </c>
      <c r="B5081" s="13" t="s">
        <v>7524</v>
      </c>
      <c r="C5081" s="12">
        <v>205.8</v>
      </c>
      <c r="D5081" s="11"/>
      <c r="E5081" s="11"/>
      <c r="F5081" s="11"/>
    </row>
    <row r="5082" ht="15.75" customHeight="1">
      <c r="A5082" s="13">
        <v>3688926.0</v>
      </c>
      <c r="B5082" s="13" t="s">
        <v>7525</v>
      </c>
      <c r="C5082" s="12">
        <v>359.02</v>
      </c>
      <c r="D5082" s="11"/>
      <c r="E5082" s="11"/>
      <c r="F5082" s="11"/>
    </row>
    <row r="5083" ht="15.75" customHeight="1">
      <c r="A5083" s="13">
        <v>3688923.0</v>
      </c>
      <c r="B5083" s="13" t="s">
        <v>7526</v>
      </c>
      <c r="C5083" s="12">
        <v>251.32</v>
      </c>
      <c r="D5083" s="11"/>
      <c r="E5083" s="11"/>
      <c r="F5083" s="11"/>
    </row>
    <row r="5084" ht="15.75" customHeight="1">
      <c r="A5084" s="13">
        <v>3688924.0</v>
      </c>
      <c r="B5084" s="13" t="s">
        <v>7527</v>
      </c>
      <c r="C5084" s="12">
        <v>359.02</v>
      </c>
      <c r="D5084" s="11"/>
      <c r="E5084" s="11"/>
      <c r="F5084" s="11"/>
    </row>
    <row r="5085" ht="15.75" customHeight="1">
      <c r="A5085" s="13">
        <v>3688944.0</v>
      </c>
      <c r="B5085" s="13" t="s">
        <v>7528</v>
      </c>
      <c r="C5085" s="12">
        <v>359.02</v>
      </c>
      <c r="D5085" s="11"/>
      <c r="E5085" s="11"/>
      <c r="F5085" s="11"/>
    </row>
    <row r="5086" ht="15.75" customHeight="1">
      <c r="A5086" s="13">
        <v>3688962.0</v>
      </c>
      <c r="B5086" s="13" t="s">
        <v>7529</v>
      </c>
      <c r="C5086" s="12">
        <v>359.02</v>
      </c>
      <c r="D5086" s="11"/>
      <c r="E5086" s="11"/>
      <c r="F5086" s="11"/>
    </row>
    <row r="5087" ht="15.75" customHeight="1">
      <c r="A5087" s="13">
        <v>3688977.0</v>
      </c>
      <c r="B5087" s="13" t="s">
        <v>7530</v>
      </c>
      <c r="C5087" s="12">
        <v>251.32</v>
      </c>
      <c r="D5087" s="11"/>
      <c r="E5087" s="11"/>
      <c r="F5087" s="11"/>
    </row>
    <row r="5088" ht="15.75" customHeight="1">
      <c r="A5088" s="13">
        <v>3688955.0</v>
      </c>
      <c r="B5088" s="13" t="s">
        <v>7531</v>
      </c>
      <c r="C5088" s="12">
        <v>359.02</v>
      </c>
      <c r="D5088" s="11"/>
      <c r="E5088" s="11"/>
      <c r="F5088" s="11"/>
    </row>
    <row r="5089" ht="15.75" customHeight="1">
      <c r="A5089" s="13">
        <v>3688983.0</v>
      </c>
      <c r="B5089" s="13" t="s">
        <v>7532</v>
      </c>
      <c r="C5089" s="12">
        <v>359.02</v>
      </c>
      <c r="D5089" s="11"/>
      <c r="E5089" s="11"/>
      <c r="F5089" s="11"/>
    </row>
    <row r="5090" ht="15.75" customHeight="1">
      <c r="A5090" s="13">
        <v>3688883.0</v>
      </c>
      <c r="B5090" s="13" t="s">
        <v>7533</v>
      </c>
      <c r="C5090" s="12">
        <v>359.02</v>
      </c>
      <c r="D5090" s="11"/>
      <c r="E5090" s="11"/>
      <c r="F5090" s="11"/>
    </row>
    <row r="5091" ht="15.75" customHeight="1">
      <c r="A5091" s="13">
        <v>3688984.0</v>
      </c>
      <c r="B5091" s="13" t="s">
        <v>7534</v>
      </c>
      <c r="C5091" s="12">
        <v>359.02</v>
      </c>
      <c r="D5091" s="11"/>
      <c r="E5091" s="11"/>
      <c r="F5091" s="11"/>
    </row>
    <row r="5092" ht="15.75" customHeight="1">
      <c r="A5092" s="13">
        <v>3688928.0</v>
      </c>
      <c r="B5092" s="13" t="s">
        <v>7535</v>
      </c>
      <c r="C5092" s="12">
        <v>2376.17</v>
      </c>
      <c r="D5092" s="11"/>
      <c r="E5092" s="11"/>
      <c r="F5092" s="11"/>
    </row>
    <row r="5093" ht="15.75" customHeight="1">
      <c r="A5093" s="13">
        <v>3680778.0</v>
      </c>
      <c r="B5093" s="13" t="s">
        <v>7536</v>
      </c>
      <c r="C5093" s="12">
        <v>1440.37</v>
      </c>
      <c r="D5093" s="11"/>
      <c r="E5093" s="11"/>
      <c r="F5093" s="11"/>
    </row>
    <row r="5094" ht="15.75" customHeight="1">
      <c r="A5094" s="13">
        <v>3689123.0</v>
      </c>
      <c r="B5094" s="13" t="s">
        <v>7537</v>
      </c>
      <c r="C5094" s="12">
        <v>534.24</v>
      </c>
      <c r="D5094" s="11"/>
      <c r="E5094" s="11"/>
      <c r="F5094" s="11"/>
    </row>
    <row r="5095" ht="15.75" customHeight="1">
      <c r="A5095" s="13">
        <v>3689177.0</v>
      </c>
      <c r="B5095" s="13" t="s">
        <v>7538</v>
      </c>
      <c r="C5095" s="12">
        <v>534.24</v>
      </c>
      <c r="D5095" s="11"/>
      <c r="E5095" s="11"/>
      <c r="F5095" s="11"/>
    </row>
    <row r="5096" ht="15.75" customHeight="1">
      <c r="A5096" s="13">
        <v>3689026.0</v>
      </c>
      <c r="B5096" s="13" t="s">
        <v>7539</v>
      </c>
      <c r="C5096" s="12">
        <v>640.33</v>
      </c>
      <c r="D5096" s="11"/>
      <c r="E5096" s="11"/>
      <c r="F5096" s="11"/>
    </row>
    <row r="5097" ht="15.75" customHeight="1">
      <c r="A5097" s="13">
        <v>3689023.0</v>
      </c>
      <c r="B5097" s="13" t="s">
        <v>7540</v>
      </c>
      <c r="C5097" s="12">
        <v>914.76</v>
      </c>
      <c r="D5097" s="11"/>
      <c r="E5097" s="11"/>
      <c r="F5097" s="11"/>
    </row>
    <row r="5098" ht="15.75" customHeight="1">
      <c r="A5098" s="13">
        <v>3689054.0</v>
      </c>
      <c r="B5098" s="13" t="s">
        <v>7541</v>
      </c>
      <c r="C5098" s="12">
        <v>914.76</v>
      </c>
      <c r="D5098" s="11"/>
      <c r="E5098" s="11"/>
      <c r="F5098" s="11"/>
    </row>
    <row r="5099" ht="15.75" customHeight="1">
      <c r="A5099" s="13">
        <v>3689062.0</v>
      </c>
      <c r="B5099" s="13" t="s">
        <v>7542</v>
      </c>
      <c r="C5099" s="12">
        <v>640.33</v>
      </c>
      <c r="D5099" s="11"/>
      <c r="E5099" s="11"/>
      <c r="F5099" s="11"/>
    </row>
    <row r="5100" ht="15.75" customHeight="1">
      <c r="A5100" s="13">
        <v>3689010.0</v>
      </c>
      <c r="B5100" s="13" t="s">
        <v>7543</v>
      </c>
      <c r="C5100" s="12">
        <v>914.76</v>
      </c>
      <c r="D5100" s="11"/>
      <c r="E5100" s="11"/>
      <c r="F5100" s="11"/>
    </row>
    <row r="5101" ht="15.75" customHeight="1">
      <c r="A5101" s="13">
        <v>3689077.0</v>
      </c>
      <c r="B5101" s="13" t="s">
        <v>7544</v>
      </c>
      <c r="C5101" s="12">
        <v>914.76</v>
      </c>
      <c r="D5101" s="11"/>
      <c r="E5101" s="11"/>
      <c r="F5101" s="11"/>
    </row>
    <row r="5102" ht="15.75" customHeight="1">
      <c r="A5102" s="13">
        <v>3689083.0</v>
      </c>
      <c r="B5102" s="13" t="s">
        <v>7545</v>
      </c>
      <c r="C5102" s="12">
        <v>914.76</v>
      </c>
      <c r="D5102" s="11"/>
      <c r="E5102" s="11"/>
      <c r="F5102" s="11"/>
    </row>
    <row r="5103" ht="15.75" customHeight="1">
      <c r="A5103" s="13">
        <v>3688536.0</v>
      </c>
      <c r="B5103" s="13" t="s">
        <v>7546</v>
      </c>
      <c r="C5103" s="12">
        <v>159.36</v>
      </c>
      <c r="D5103" s="11"/>
      <c r="E5103" s="11"/>
      <c r="F5103" s="11"/>
    </row>
    <row r="5104" ht="15.75" customHeight="1">
      <c r="A5104" s="13">
        <v>3688575.0</v>
      </c>
      <c r="B5104" s="13" t="s">
        <v>7547</v>
      </c>
      <c r="C5104" s="12">
        <v>159.36</v>
      </c>
      <c r="D5104" s="11"/>
      <c r="E5104" s="11"/>
      <c r="F5104" s="11"/>
    </row>
    <row r="5105" ht="15.75" customHeight="1">
      <c r="A5105" s="13">
        <v>3688577.0</v>
      </c>
      <c r="B5105" s="13" t="s">
        <v>7548</v>
      </c>
      <c r="C5105" s="12">
        <v>159.36</v>
      </c>
      <c r="D5105" s="11"/>
      <c r="E5105" s="11"/>
      <c r="F5105" s="11"/>
    </row>
    <row r="5106" ht="15.75" customHeight="1">
      <c r="A5106" s="13">
        <v>3688502.0</v>
      </c>
      <c r="B5106" s="13" t="s">
        <v>7549</v>
      </c>
      <c r="C5106" s="12">
        <v>159.36</v>
      </c>
      <c r="D5106" s="11"/>
      <c r="E5106" s="11"/>
      <c r="F5106" s="11"/>
    </row>
    <row r="5107" ht="15.75" customHeight="1">
      <c r="A5107" s="13">
        <v>3681344.0</v>
      </c>
      <c r="B5107" s="13" t="s">
        <v>7550</v>
      </c>
      <c r="C5107" s="12">
        <v>9532.16</v>
      </c>
      <c r="D5107" s="11"/>
      <c r="E5107" s="11"/>
      <c r="F5107" s="11"/>
    </row>
    <row r="5108" ht="15.75" customHeight="1">
      <c r="A5108" s="13">
        <v>3682095.0</v>
      </c>
      <c r="B5108" s="13" t="s">
        <v>7551</v>
      </c>
      <c r="C5108" s="12">
        <v>1219.12</v>
      </c>
      <c r="D5108" s="11"/>
      <c r="E5108" s="11"/>
      <c r="F5108" s="11"/>
    </row>
    <row r="5109" ht="15.75" customHeight="1">
      <c r="A5109" s="13">
        <v>3682096.0</v>
      </c>
      <c r="B5109" s="13" t="s">
        <v>7552</v>
      </c>
      <c r="C5109" s="12">
        <v>1219.12</v>
      </c>
      <c r="D5109" s="11"/>
      <c r="E5109" s="11"/>
      <c r="F5109" s="11"/>
    </row>
    <row r="5110" ht="15.75" customHeight="1">
      <c r="A5110" s="13">
        <v>3680512.0</v>
      </c>
      <c r="B5110" s="13" t="s">
        <v>7553</v>
      </c>
      <c r="C5110" s="12">
        <v>2388.8</v>
      </c>
      <c r="D5110" s="11"/>
      <c r="E5110" s="11"/>
      <c r="F5110" s="11"/>
    </row>
    <row r="5111" ht="15.75" customHeight="1">
      <c r="A5111" s="13">
        <v>3680524.0</v>
      </c>
      <c r="B5111" s="13" t="s">
        <v>7554</v>
      </c>
      <c r="C5111" s="12">
        <v>9766.43</v>
      </c>
      <c r="D5111" s="11"/>
      <c r="E5111" s="11"/>
      <c r="F5111" s="11"/>
    </row>
    <row r="5112" ht="15.75" customHeight="1">
      <c r="A5112" s="13">
        <v>3682092.0</v>
      </c>
      <c r="B5112" s="13" t="s">
        <v>7555</v>
      </c>
      <c r="C5112" s="12">
        <v>1927.56</v>
      </c>
      <c r="D5112" s="11"/>
      <c r="E5112" s="11"/>
      <c r="F5112" s="11"/>
    </row>
    <row r="5113" ht="15.75" customHeight="1">
      <c r="A5113" s="13">
        <v>3682091.0</v>
      </c>
      <c r="B5113" s="13" t="s">
        <v>7556</v>
      </c>
      <c r="C5113" s="12">
        <v>1927.56</v>
      </c>
      <c r="D5113" s="11"/>
      <c r="E5113" s="11"/>
      <c r="F5113" s="11"/>
    </row>
    <row r="5114" ht="15.75" customHeight="1">
      <c r="A5114" s="13">
        <v>3682009.0</v>
      </c>
      <c r="B5114" s="13" t="s">
        <v>7557</v>
      </c>
      <c r="C5114" s="12">
        <v>419.81</v>
      </c>
      <c r="D5114" s="11"/>
      <c r="E5114" s="11"/>
      <c r="F5114" s="11"/>
    </row>
    <row r="5115" ht="15.75" customHeight="1">
      <c r="A5115" s="13">
        <v>3682007.0</v>
      </c>
      <c r="B5115" s="13" t="s">
        <v>7558</v>
      </c>
      <c r="C5115" s="12">
        <v>419.81</v>
      </c>
      <c r="D5115" s="11"/>
      <c r="E5115" s="11"/>
      <c r="F5115" s="11"/>
    </row>
    <row r="5116" ht="15.75" customHeight="1">
      <c r="A5116" s="13">
        <v>3682001.0</v>
      </c>
      <c r="B5116" s="13" t="s">
        <v>7559</v>
      </c>
      <c r="C5116" s="12">
        <v>419.95</v>
      </c>
      <c r="D5116" s="11"/>
      <c r="E5116" s="11"/>
      <c r="F5116" s="11"/>
    </row>
    <row r="5117" ht="15.75" customHeight="1">
      <c r="A5117" s="13">
        <v>3682004.0</v>
      </c>
      <c r="B5117" s="13" t="s">
        <v>7560</v>
      </c>
      <c r="C5117" s="12">
        <v>419.81</v>
      </c>
      <c r="D5117" s="11"/>
      <c r="E5117" s="11"/>
      <c r="F5117" s="11"/>
    </row>
    <row r="5118" ht="15.75" customHeight="1">
      <c r="A5118" s="13">
        <v>3682002.0</v>
      </c>
      <c r="B5118" s="13" t="s">
        <v>7561</v>
      </c>
      <c r="C5118" s="12">
        <v>419.81</v>
      </c>
      <c r="D5118" s="11"/>
      <c r="E5118" s="11"/>
      <c r="F5118" s="11"/>
    </row>
    <row r="5119" ht="15.75" customHeight="1">
      <c r="A5119" s="13">
        <v>3682003.0</v>
      </c>
      <c r="B5119" s="13" t="s">
        <v>7562</v>
      </c>
      <c r="C5119" s="12">
        <v>419.81</v>
      </c>
      <c r="D5119" s="11"/>
      <c r="E5119" s="11"/>
      <c r="F5119" s="11"/>
    </row>
    <row r="5120" ht="15.75" customHeight="1">
      <c r="A5120" s="13">
        <v>3682008.0</v>
      </c>
      <c r="B5120" s="13" t="s">
        <v>7563</v>
      </c>
      <c r="C5120" s="12">
        <v>419.81</v>
      </c>
      <c r="D5120" s="11"/>
      <c r="E5120" s="11"/>
      <c r="F5120" s="11"/>
    </row>
    <row r="5121" ht="15.75" customHeight="1">
      <c r="A5121" s="13">
        <v>3682005.0</v>
      </c>
      <c r="B5121" s="13" t="s">
        <v>7564</v>
      </c>
      <c r="C5121" s="12">
        <v>419.81</v>
      </c>
      <c r="D5121" s="11"/>
      <c r="E5121" s="11"/>
      <c r="F5121" s="11"/>
    </row>
    <row r="5122" ht="15.75" customHeight="1">
      <c r="A5122" s="13">
        <v>3682010.0</v>
      </c>
      <c r="B5122" s="13" t="s">
        <v>7565</v>
      </c>
      <c r="C5122" s="12">
        <v>419.81</v>
      </c>
      <c r="D5122" s="11"/>
      <c r="E5122" s="11"/>
      <c r="F5122" s="11"/>
    </row>
    <row r="5123" ht="15.75" customHeight="1">
      <c r="A5123" s="13">
        <v>3682006.0</v>
      </c>
      <c r="B5123" s="13" t="s">
        <v>7566</v>
      </c>
      <c r="C5123" s="12">
        <v>419.81</v>
      </c>
      <c r="D5123" s="11"/>
      <c r="E5123" s="11"/>
      <c r="F5123" s="11"/>
    </row>
    <row r="5124" ht="15.75" customHeight="1">
      <c r="A5124" s="13">
        <v>3689623.0</v>
      </c>
      <c r="B5124" s="13" t="s">
        <v>7567</v>
      </c>
      <c r="C5124" s="12">
        <v>3590.22</v>
      </c>
      <c r="D5124" s="11"/>
      <c r="E5124" s="11"/>
      <c r="F5124" s="11"/>
    </row>
    <row r="5125" ht="15.75" customHeight="1">
      <c r="A5125" s="13">
        <v>3689676.0</v>
      </c>
      <c r="B5125" s="13" t="s">
        <v>7568</v>
      </c>
      <c r="C5125" s="12">
        <v>3590.22</v>
      </c>
      <c r="D5125" s="11"/>
      <c r="E5125" s="11"/>
      <c r="F5125" s="11"/>
    </row>
    <row r="5126" ht="15.75" customHeight="1">
      <c r="A5126" s="13">
        <v>3680370.0</v>
      </c>
      <c r="B5126" s="13" t="s">
        <v>7569</v>
      </c>
      <c r="C5126" s="12">
        <v>343.26</v>
      </c>
      <c r="D5126" s="11"/>
      <c r="E5126" s="11"/>
      <c r="F5126" s="11"/>
    </row>
    <row r="5127" ht="15.75" customHeight="1">
      <c r="A5127" s="13">
        <v>3680360.0</v>
      </c>
      <c r="B5127" s="13" t="s">
        <v>7570</v>
      </c>
      <c r="C5127" s="12">
        <v>343.26</v>
      </c>
      <c r="D5127" s="11"/>
      <c r="E5127" s="11"/>
      <c r="F5127" s="11"/>
    </row>
    <row r="5128" ht="15.75" customHeight="1">
      <c r="A5128" s="13">
        <v>3681024.0</v>
      </c>
      <c r="B5128" s="13" t="s">
        <v>7571</v>
      </c>
      <c r="C5128" s="12">
        <v>11766.26</v>
      </c>
      <c r="D5128" s="11"/>
      <c r="E5128" s="11"/>
      <c r="F5128" s="11"/>
    </row>
    <row r="5129" ht="15.75" customHeight="1">
      <c r="A5129" s="9" t="s">
        <v>7572</v>
      </c>
      <c r="C5129" s="12"/>
      <c r="D5129" s="11"/>
      <c r="E5129" s="11"/>
      <c r="F5129" s="11"/>
    </row>
    <row r="5130" ht="15.75" customHeight="1">
      <c r="A5130" s="13">
        <v>3964600.0</v>
      </c>
      <c r="B5130" s="13" t="s">
        <v>7573</v>
      </c>
      <c r="C5130" s="12">
        <v>65.82</v>
      </c>
      <c r="D5130" s="11"/>
      <c r="E5130" s="11"/>
      <c r="F5130" s="11"/>
    </row>
    <row r="5131" ht="15.75" customHeight="1">
      <c r="A5131" s="13">
        <v>3964601.0</v>
      </c>
      <c r="B5131" s="13" t="s">
        <v>7574</v>
      </c>
      <c r="C5131" s="12">
        <v>2154.39</v>
      </c>
      <c r="D5131" s="11"/>
      <c r="E5131" s="11"/>
      <c r="F5131" s="11"/>
    </row>
    <row r="5132" ht="15.75" customHeight="1">
      <c r="A5132" s="13">
        <v>3964602.0</v>
      </c>
      <c r="B5132" s="13" t="s">
        <v>7575</v>
      </c>
      <c r="C5132" s="12">
        <v>4454.15</v>
      </c>
      <c r="D5132" s="11"/>
      <c r="E5132" s="11"/>
      <c r="F5132" s="11"/>
    </row>
    <row r="5133" ht="15.75" customHeight="1">
      <c r="A5133" s="13">
        <v>3983000.0</v>
      </c>
      <c r="B5133" s="13" t="s">
        <v>7576</v>
      </c>
      <c r="C5133" s="12">
        <v>6297.4</v>
      </c>
      <c r="D5133" s="11"/>
      <c r="E5133" s="11"/>
      <c r="F5133" s="11"/>
    </row>
    <row r="5134" ht="15.75" customHeight="1">
      <c r="A5134" s="13">
        <v>3692001.0</v>
      </c>
      <c r="B5134" s="13" t="s">
        <v>7577</v>
      </c>
      <c r="C5134" s="12">
        <v>6525.93</v>
      </c>
      <c r="D5134" s="11"/>
      <c r="E5134" s="11"/>
      <c r="F5134" s="11"/>
    </row>
    <row r="5135" ht="15.75" customHeight="1">
      <c r="A5135" s="13">
        <v>3690924.0</v>
      </c>
      <c r="B5135" s="13" t="s">
        <v>7578</v>
      </c>
      <c r="C5135" s="12">
        <v>1308.99</v>
      </c>
      <c r="D5135" s="11"/>
      <c r="E5135" s="11"/>
      <c r="F5135" s="11"/>
    </row>
    <row r="5136" ht="15.75" customHeight="1">
      <c r="A5136" s="13">
        <v>3690936.0</v>
      </c>
      <c r="B5136" s="13" t="s">
        <v>7579</v>
      </c>
      <c r="C5136" s="12">
        <v>1212.73</v>
      </c>
      <c r="D5136" s="11"/>
      <c r="E5136" s="11"/>
      <c r="F5136" s="11"/>
    </row>
    <row r="5137" ht="15.75" customHeight="1">
      <c r="A5137" s="13">
        <v>3699300.0</v>
      </c>
      <c r="B5137" s="13" t="s">
        <v>7580</v>
      </c>
      <c r="C5137" s="12">
        <v>3843.23</v>
      </c>
      <c r="D5137" s="11"/>
      <c r="E5137" s="11"/>
      <c r="F5137" s="11"/>
    </row>
    <row r="5138" ht="15.75" customHeight="1">
      <c r="A5138" s="13">
        <v>3690130.0</v>
      </c>
      <c r="B5138" s="13" t="s">
        <v>7581</v>
      </c>
      <c r="C5138" s="12">
        <v>934.12</v>
      </c>
      <c r="D5138" s="11"/>
      <c r="E5138" s="11"/>
      <c r="F5138" s="11"/>
    </row>
    <row r="5139" ht="15.75" customHeight="1">
      <c r="A5139" s="13">
        <v>3690140.0</v>
      </c>
      <c r="B5139" s="13" t="s">
        <v>7582</v>
      </c>
      <c r="C5139" s="12">
        <v>706.05</v>
      </c>
      <c r="D5139" s="11"/>
      <c r="E5139" s="11"/>
      <c r="F5139" s="11"/>
    </row>
    <row r="5140" ht="15.75" customHeight="1">
      <c r="A5140" s="13">
        <v>3693510.0</v>
      </c>
      <c r="B5140" s="13" t="s">
        <v>7583</v>
      </c>
      <c r="C5140" s="12">
        <v>1579.26</v>
      </c>
      <c r="D5140" s="11"/>
      <c r="E5140" s="11"/>
      <c r="F5140" s="11"/>
    </row>
    <row r="5141" ht="15.75" customHeight="1">
      <c r="A5141" s="13">
        <v>3693520.0</v>
      </c>
      <c r="B5141" s="13" t="s">
        <v>7584</v>
      </c>
      <c r="C5141" s="12">
        <v>1243.95</v>
      </c>
      <c r="D5141" s="11"/>
      <c r="E5141" s="11"/>
      <c r="F5141" s="11"/>
    </row>
    <row r="5142" ht="15.75" customHeight="1">
      <c r="A5142" s="13">
        <v>3690310.0</v>
      </c>
      <c r="B5142" s="13" t="s">
        <v>7585</v>
      </c>
      <c r="C5142" s="12">
        <v>6476.21</v>
      </c>
      <c r="D5142" s="11"/>
      <c r="E5142" s="11"/>
      <c r="F5142" s="11"/>
    </row>
    <row r="5143" ht="15.75" customHeight="1">
      <c r="A5143" s="13">
        <v>3699200.0</v>
      </c>
      <c r="B5143" s="13" t="s">
        <v>7586</v>
      </c>
      <c r="C5143" s="12">
        <v>254.99</v>
      </c>
      <c r="D5143" s="11"/>
      <c r="E5143" s="11"/>
      <c r="F5143" s="11"/>
    </row>
    <row r="5144" ht="15.75" customHeight="1">
      <c r="A5144" s="13">
        <v>3691843.0</v>
      </c>
      <c r="B5144" s="13" t="s">
        <v>7587</v>
      </c>
      <c r="C5144" s="12">
        <v>60.67</v>
      </c>
      <c r="D5144" s="11"/>
      <c r="E5144" s="11"/>
      <c r="F5144" s="11"/>
    </row>
    <row r="5145" ht="15.75" customHeight="1">
      <c r="A5145" s="13">
        <v>3982208.0</v>
      </c>
      <c r="B5145" s="13" t="s">
        <v>7588</v>
      </c>
      <c r="C5145" s="12">
        <v>109911.15</v>
      </c>
      <c r="D5145" s="11"/>
      <c r="E5145" s="11"/>
      <c r="F5145" s="11"/>
    </row>
    <row r="5146" ht="15.75" customHeight="1">
      <c r="A5146" s="13">
        <v>3982000.0</v>
      </c>
      <c r="B5146" s="13" t="s">
        <v>7589</v>
      </c>
      <c r="C5146" s="12">
        <v>56850.15</v>
      </c>
      <c r="D5146" s="11"/>
      <c r="E5146" s="11"/>
      <c r="F5146" s="11"/>
    </row>
    <row r="5147" ht="15.75" customHeight="1">
      <c r="A5147" s="13">
        <v>3671916.0</v>
      </c>
      <c r="B5147" s="13" t="s">
        <v>7590</v>
      </c>
      <c r="C5147" s="12">
        <v>862.03</v>
      </c>
      <c r="D5147" s="11"/>
      <c r="E5147" s="11"/>
      <c r="F5147" s="11"/>
    </row>
    <row r="5148" ht="15.75" customHeight="1">
      <c r="A5148" s="13">
        <v>3691943.0</v>
      </c>
      <c r="B5148" s="13" t="s">
        <v>7591</v>
      </c>
      <c r="C5148" s="12">
        <v>86.18</v>
      </c>
      <c r="D5148" s="11"/>
      <c r="E5148" s="11"/>
      <c r="F5148" s="11"/>
    </row>
    <row r="5149" ht="15.75" customHeight="1">
      <c r="A5149" s="13">
        <v>3691924.0</v>
      </c>
      <c r="B5149" s="13" t="s">
        <v>7592</v>
      </c>
      <c r="C5149" s="12">
        <v>11.29</v>
      </c>
      <c r="D5149" s="11"/>
      <c r="E5149" s="11"/>
      <c r="F5149" s="11"/>
    </row>
    <row r="5150" ht="15.75" customHeight="1">
      <c r="A5150" s="13">
        <v>3699500.0</v>
      </c>
      <c r="B5150" s="13" t="s">
        <v>7593</v>
      </c>
      <c r="C5150" s="12">
        <v>203.9</v>
      </c>
      <c r="D5150" s="11"/>
      <c r="E5150" s="11"/>
      <c r="F5150" s="11"/>
    </row>
    <row r="5151" ht="15.75" customHeight="1">
      <c r="A5151" s="13">
        <v>3690500.0</v>
      </c>
      <c r="B5151" s="13" t="s">
        <v>7594</v>
      </c>
      <c r="C5151" s="12">
        <v>714.24</v>
      </c>
      <c r="D5151" s="11"/>
      <c r="E5151" s="11"/>
      <c r="F5151" s="11"/>
    </row>
    <row r="5152" ht="15.75" customHeight="1">
      <c r="A5152" s="13">
        <v>3699800.0</v>
      </c>
      <c r="B5152" s="13" t="s">
        <v>7595</v>
      </c>
      <c r="C5152" s="12">
        <v>708.57</v>
      </c>
      <c r="D5152" s="11"/>
      <c r="E5152" s="11"/>
      <c r="F5152" s="11"/>
    </row>
    <row r="5153" ht="15.75" customHeight="1">
      <c r="A5153" s="13">
        <v>3691075.0</v>
      </c>
      <c r="B5153" s="13" t="s">
        <v>7596</v>
      </c>
      <c r="C5153" s="12">
        <v>219.25</v>
      </c>
      <c r="D5153" s="11"/>
      <c r="E5153" s="11"/>
      <c r="F5153" s="11"/>
    </row>
    <row r="5154" ht="15.75" customHeight="1">
      <c r="A5154" s="13">
        <v>3691002.0</v>
      </c>
      <c r="B5154" s="13" t="s">
        <v>7597</v>
      </c>
      <c r="C5154" s="12">
        <v>1815.08</v>
      </c>
      <c r="D5154" s="11"/>
      <c r="E5154" s="11"/>
      <c r="F5154" s="11"/>
    </row>
    <row r="5155" ht="15.75" customHeight="1">
      <c r="A5155" s="13">
        <v>3691200.0</v>
      </c>
      <c r="B5155" s="13" t="s">
        <v>7598</v>
      </c>
      <c r="C5155" s="12">
        <v>714.24</v>
      </c>
      <c r="D5155" s="11"/>
      <c r="E5155" s="11"/>
      <c r="F5155" s="11"/>
    </row>
    <row r="5156" ht="15.75" customHeight="1">
      <c r="A5156" s="13">
        <v>3692400.0</v>
      </c>
      <c r="B5156" s="13" t="s">
        <v>7599</v>
      </c>
      <c r="C5156" s="12">
        <v>958.61</v>
      </c>
      <c r="D5156" s="11"/>
      <c r="E5156" s="11"/>
      <c r="F5156" s="11"/>
    </row>
    <row r="5157" ht="15.75" customHeight="1">
      <c r="A5157" s="13">
        <v>3692500.0</v>
      </c>
      <c r="B5157" s="13" t="s">
        <v>7600</v>
      </c>
      <c r="C5157" s="12">
        <v>1342.04</v>
      </c>
      <c r="D5157" s="11"/>
      <c r="E5157" s="11"/>
      <c r="F5157" s="11"/>
    </row>
    <row r="5158" ht="15.75" customHeight="1">
      <c r="A5158" s="13">
        <v>3693363.0</v>
      </c>
      <c r="B5158" s="13" t="s">
        <v>7601</v>
      </c>
      <c r="C5158" s="12">
        <v>2140.7</v>
      </c>
      <c r="D5158" s="11"/>
      <c r="E5158" s="11"/>
      <c r="F5158" s="11"/>
    </row>
    <row r="5159" ht="15.75" customHeight="1">
      <c r="A5159" s="13">
        <v>3693364.0</v>
      </c>
      <c r="B5159" s="13" t="s">
        <v>7602</v>
      </c>
      <c r="C5159" s="12">
        <v>1498.49</v>
      </c>
      <c r="D5159" s="11"/>
      <c r="E5159" s="11"/>
      <c r="F5159" s="11"/>
    </row>
    <row r="5160" ht="15.75" customHeight="1">
      <c r="A5160" s="13">
        <v>3691400.0</v>
      </c>
      <c r="B5160" s="13" t="s">
        <v>7603</v>
      </c>
      <c r="C5160" s="12">
        <v>513.03</v>
      </c>
      <c r="D5160" s="11"/>
      <c r="E5160" s="11"/>
      <c r="F5160" s="11"/>
    </row>
    <row r="5161" ht="15.75" customHeight="1">
      <c r="A5161" s="13">
        <v>3691102.0</v>
      </c>
      <c r="B5161" s="13" t="s">
        <v>7604</v>
      </c>
      <c r="C5161" s="12">
        <v>1633.58</v>
      </c>
      <c r="D5161" s="11"/>
      <c r="E5161" s="11"/>
      <c r="F5161" s="11"/>
    </row>
    <row r="5162" ht="15.75" customHeight="1">
      <c r="A5162" s="13">
        <v>3691101.0</v>
      </c>
      <c r="B5162" s="13" t="s">
        <v>7605</v>
      </c>
      <c r="C5162" s="12">
        <v>1088.09</v>
      </c>
      <c r="D5162" s="11"/>
      <c r="E5162" s="11"/>
      <c r="F5162" s="11"/>
    </row>
    <row r="5163" ht="15.75" customHeight="1">
      <c r="A5163" s="13">
        <v>3691100.0</v>
      </c>
      <c r="B5163" s="13" t="s">
        <v>7605</v>
      </c>
      <c r="C5163" s="12">
        <v>714.24</v>
      </c>
      <c r="D5163" s="11"/>
      <c r="E5163" s="11"/>
      <c r="F5163" s="11"/>
    </row>
    <row r="5164" ht="15.75" customHeight="1">
      <c r="A5164" s="13">
        <v>3691300.0</v>
      </c>
      <c r="B5164" s="13" t="s">
        <v>7606</v>
      </c>
      <c r="C5164" s="12">
        <v>586.07</v>
      </c>
      <c r="D5164" s="11"/>
      <c r="E5164" s="11"/>
      <c r="F5164" s="11"/>
    </row>
    <row r="5165" ht="15.75" customHeight="1">
      <c r="A5165" s="13">
        <v>3692310.0</v>
      </c>
      <c r="B5165" s="13" t="s">
        <v>7607</v>
      </c>
      <c r="C5165" s="12">
        <v>1251.85</v>
      </c>
      <c r="D5165" s="11"/>
      <c r="E5165" s="11"/>
      <c r="F5165" s="11"/>
    </row>
    <row r="5166" ht="15.75" customHeight="1">
      <c r="A5166" s="13">
        <v>3691003.0</v>
      </c>
      <c r="B5166" s="13" t="s">
        <v>7608</v>
      </c>
      <c r="C5166" s="12">
        <v>1069.86</v>
      </c>
      <c r="D5166" s="11"/>
      <c r="E5166" s="11"/>
      <c r="F5166" s="11"/>
    </row>
    <row r="5167" ht="15.75" customHeight="1">
      <c r="A5167" s="13">
        <v>3690803.0</v>
      </c>
      <c r="B5167" s="13" t="s">
        <v>7603</v>
      </c>
      <c r="C5167" s="12">
        <v>1636.93</v>
      </c>
      <c r="D5167" s="11"/>
      <c r="E5167" s="11"/>
      <c r="F5167" s="11"/>
    </row>
    <row r="5168" ht="15.75" customHeight="1">
      <c r="A5168" s="13">
        <v>3690201.0</v>
      </c>
      <c r="B5168" s="13" t="s">
        <v>7609</v>
      </c>
      <c r="C5168" s="12">
        <v>792.84</v>
      </c>
      <c r="D5168" s="11"/>
      <c r="E5168" s="11"/>
      <c r="F5168" s="11"/>
    </row>
    <row r="5169" ht="15.75" customHeight="1">
      <c r="A5169" s="13">
        <v>3690202.0</v>
      </c>
      <c r="B5169" s="13" t="s">
        <v>7610</v>
      </c>
      <c r="C5169" s="12">
        <v>1949.93</v>
      </c>
      <c r="D5169" s="11"/>
      <c r="E5169" s="11"/>
      <c r="F5169" s="11"/>
    </row>
    <row r="5170" ht="15.75" customHeight="1">
      <c r="A5170" s="13">
        <v>3692320.0</v>
      </c>
      <c r="B5170" s="13" t="s">
        <v>7611</v>
      </c>
      <c r="C5170" s="12">
        <v>820.78</v>
      </c>
      <c r="D5170" s="11"/>
      <c r="E5170" s="11"/>
      <c r="F5170" s="11"/>
    </row>
    <row r="5171" ht="15.75" customHeight="1">
      <c r="A5171" s="13">
        <v>3690802.0</v>
      </c>
      <c r="B5171" s="13" t="s">
        <v>7612</v>
      </c>
      <c r="C5171" s="12">
        <v>219.1</v>
      </c>
      <c r="D5171" s="11"/>
      <c r="E5171" s="11"/>
      <c r="F5171" s="11"/>
    </row>
    <row r="5172" ht="15.75" customHeight="1">
      <c r="A5172" s="13">
        <v>3690801.0</v>
      </c>
      <c r="B5172" s="13" t="s">
        <v>7613</v>
      </c>
      <c r="C5172" s="12">
        <v>219.25</v>
      </c>
      <c r="D5172" s="11"/>
      <c r="E5172" s="11"/>
      <c r="F5172" s="11"/>
    </row>
    <row r="5173" ht="15.75" customHeight="1">
      <c r="A5173" s="13">
        <v>3693270.0</v>
      </c>
      <c r="B5173" s="13" t="s">
        <v>7614</v>
      </c>
      <c r="C5173" s="12">
        <v>406.68</v>
      </c>
      <c r="D5173" s="11"/>
      <c r="E5173" s="11"/>
      <c r="F5173" s="11"/>
    </row>
    <row r="5174" ht="15.75" customHeight="1">
      <c r="A5174" s="13">
        <v>3751911.0</v>
      </c>
      <c r="B5174" s="13" t="s">
        <v>7615</v>
      </c>
      <c r="C5174" s="12">
        <v>1280.77</v>
      </c>
      <c r="D5174" s="11"/>
      <c r="E5174" s="11"/>
      <c r="F5174" s="11"/>
    </row>
    <row r="5175" ht="15.75" customHeight="1">
      <c r="A5175" s="13">
        <v>3751910.0</v>
      </c>
      <c r="B5175" s="13" t="s">
        <v>7616</v>
      </c>
      <c r="C5175" s="12">
        <v>357.74</v>
      </c>
      <c r="D5175" s="11"/>
      <c r="E5175" s="11"/>
      <c r="F5175" s="11"/>
    </row>
    <row r="5176" ht="15.75" customHeight="1">
      <c r="A5176" s="13">
        <v>3583108.0</v>
      </c>
      <c r="B5176" s="13" t="s">
        <v>7617</v>
      </c>
      <c r="C5176" s="12">
        <v>54.97</v>
      </c>
      <c r="D5176" s="11"/>
      <c r="E5176" s="11"/>
      <c r="F5176" s="11"/>
    </row>
    <row r="5177" ht="15.75" customHeight="1">
      <c r="A5177" s="13">
        <v>3583102.0</v>
      </c>
      <c r="B5177" s="13" t="s">
        <v>7618</v>
      </c>
      <c r="C5177" s="12">
        <v>54.97</v>
      </c>
      <c r="D5177" s="11"/>
      <c r="E5177" s="11"/>
      <c r="F5177" s="11"/>
    </row>
    <row r="5178" ht="15.75" customHeight="1">
      <c r="A5178" s="13">
        <v>3758000.0</v>
      </c>
      <c r="B5178" s="13" t="s">
        <v>7619</v>
      </c>
      <c r="C5178" s="12">
        <v>793.13</v>
      </c>
      <c r="D5178" s="11"/>
      <c r="E5178" s="11"/>
      <c r="F5178" s="11"/>
    </row>
    <row r="5179" ht="15.75" customHeight="1">
      <c r="A5179" s="13">
        <v>3582300.0</v>
      </c>
      <c r="B5179" s="13" t="s">
        <v>7620</v>
      </c>
      <c r="C5179" s="12">
        <v>1432.19</v>
      </c>
      <c r="D5179" s="11"/>
      <c r="E5179" s="11"/>
      <c r="F5179" s="11"/>
    </row>
    <row r="5180" ht="15.75" customHeight="1">
      <c r="A5180" s="13">
        <v>3751913.0</v>
      </c>
      <c r="B5180" s="13" t="s">
        <v>7621</v>
      </c>
      <c r="C5180" s="12">
        <v>1495.4</v>
      </c>
      <c r="D5180" s="11"/>
      <c r="E5180" s="11"/>
      <c r="F5180" s="11"/>
    </row>
    <row r="5181" ht="15.75" customHeight="1">
      <c r="A5181" s="13">
        <v>3753001.0</v>
      </c>
      <c r="B5181" s="13" t="s">
        <v>7622</v>
      </c>
      <c r="C5181" s="12">
        <v>4518.27</v>
      </c>
      <c r="D5181" s="11"/>
      <c r="E5181" s="11"/>
      <c r="F5181" s="11"/>
    </row>
    <row r="5182" ht="15.75" customHeight="1">
      <c r="A5182" s="13">
        <v>3751813.0</v>
      </c>
      <c r="B5182" s="13" t="s">
        <v>7623</v>
      </c>
      <c r="C5182" s="12">
        <v>1156.26</v>
      </c>
      <c r="D5182" s="11"/>
      <c r="E5182" s="11"/>
      <c r="F5182" s="11"/>
    </row>
    <row r="5183" ht="15.75" customHeight="1">
      <c r="A5183" s="13">
        <v>3750411.0</v>
      </c>
      <c r="B5183" s="13" t="s">
        <v>7624</v>
      </c>
      <c r="C5183" s="12">
        <v>3187.61</v>
      </c>
      <c r="D5183" s="11"/>
      <c r="E5183" s="11"/>
      <c r="F5183" s="11"/>
    </row>
    <row r="5184" ht="15.75" customHeight="1">
      <c r="A5184" s="13">
        <v>3752918.0</v>
      </c>
      <c r="B5184" s="13" t="s">
        <v>7625</v>
      </c>
      <c r="C5184" s="12">
        <v>2196.66</v>
      </c>
      <c r="D5184" s="11"/>
      <c r="E5184" s="11"/>
      <c r="F5184" s="11"/>
    </row>
    <row r="5185" ht="15.75" customHeight="1">
      <c r="A5185" s="13">
        <v>3751313.0</v>
      </c>
      <c r="B5185" s="13" t="s">
        <v>7626</v>
      </c>
      <c r="C5185" s="12">
        <v>1627.87</v>
      </c>
      <c r="D5185" s="11"/>
      <c r="E5185" s="11"/>
      <c r="F5185" s="11"/>
    </row>
    <row r="5186" ht="15.75" customHeight="1">
      <c r="A5186" s="13">
        <v>3752000.0</v>
      </c>
      <c r="B5186" s="13" t="s">
        <v>7627</v>
      </c>
      <c r="C5186" s="12">
        <v>1604.09</v>
      </c>
      <c r="D5186" s="11"/>
      <c r="E5186" s="11"/>
      <c r="F5186" s="11"/>
    </row>
    <row r="5187" ht="15.75" customHeight="1">
      <c r="A5187" s="13">
        <v>3752917.0</v>
      </c>
      <c r="B5187" s="13" t="s">
        <v>7628</v>
      </c>
      <c r="C5187" s="12">
        <v>2196.66</v>
      </c>
      <c r="D5187" s="11"/>
      <c r="E5187" s="11"/>
      <c r="F5187" s="11"/>
    </row>
    <row r="5188" ht="15.75" customHeight="1">
      <c r="A5188" s="13">
        <v>3752921.0</v>
      </c>
      <c r="B5188" s="13" t="s">
        <v>7629</v>
      </c>
      <c r="C5188" s="12">
        <v>3187.61</v>
      </c>
      <c r="D5188" s="11"/>
      <c r="E5188" s="11"/>
      <c r="F5188" s="11"/>
    </row>
    <row r="5189" ht="15.75" customHeight="1">
      <c r="A5189" s="13">
        <v>3756000.0</v>
      </c>
      <c r="B5189" s="13" t="s">
        <v>7630</v>
      </c>
      <c r="C5189" s="12">
        <v>2487.26</v>
      </c>
      <c r="D5189" s="11"/>
      <c r="E5189" s="11"/>
      <c r="F5189" s="11"/>
    </row>
    <row r="5190" ht="15.75" customHeight="1">
      <c r="A5190" s="13">
        <v>3752213.0</v>
      </c>
      <c r="B5190" s="13" t="s">
        <v>7631</v>
      </c>
      <c r="C5190" s="12">
        <v>2100.03</v>
      </c>
      <c r="D5190" s="11"/>
      <c r="E5190" s="11"/>
      <c r="F5190" s="11"/>
    </row>
    <row r="5191" ht="15.75" customHeight="1">
      <c r="A5191" s="13">
        <v>3750510.0</v>
      </c>
      <c r="B5191" s="13" t="s">
        <v>7632</v>
      </c>
      <c r="C5191" s="12">
        <v>3911.66</v>
      </c>
      <c r="D5191" s="11"/>
      <c r="E5191" s="11"/>
      <c r="F5191" s="11"/>
    </row>
    <row r="5192" ht="15.75" customHeight="1">
      <c r="A5192" s="13">
        <v>3750511.0</v>
      </c>
      <c r="B5192" s="13" t="s">
        <v>7633</v>
      </c>
      <c r="C5192" s="12">
        <v>5887.48</v>
      </c>
      <c r="D5192" s="11"/>
      <c r="E5192" s="11"/>
      <c r="F5192" s="11"/>
    </row>
    <row r="5193" ht="15.75" customHeight="1">
      <c r="A5193" s="13">
        <v>3752818.0</v>
      </c>
      <c r="B5193" s="13" t="s">
        <v>7634</v>
      </c>
      <c r="C5193" s="12">
        <v>2935.95</v>
      </c>
      <c r="D5193" s="11"/>
      <c r="E5193" s="11"/>
      <c r="F5193" s="11"/>
    </row>
    <row r="5194" ht="15.75" customHeight="1">
      <c r="A5194" s="13">
        <v>3753221.0</v>
      </c>
      <c r="B5194" s="13" t="s">
        <v>7635</v>
      </c>
      <c r="C5194" s="12">
        <v>4304.58</v>
      </c>
      <c r="D5194" s="11"/>
      <c r="E5194" s="11"/>
      <c r="F5194" s="11"/>
    </row>
    <row r="5195" ht="15.75" customHeight="1">
      <c r="A5195" s="13">
        <v>3755100.0</v>
      </c>
      <c r="B5195" s="13" t="s">
        <v>7636</v>
      </c>
      <c r="C5195" s="12">
        <v>1439.24</v>
      </c>
      <c r="D5195" s="11"/>
      <c r="E5195" s="11"/>
      <c r="F5195" s="11"/>
    </row>
    <row r="5196" ht="15.75" customHeight="1">
      <c r="A5196" s="13">
        <v>3755200.0</v>
      </c>
      <c r="B5196" s="13" t="s">
        <v>7637</v>
      </c>
      <c r="C5196" s="12">
        <v>1830.58</v>
      </c>
      <c r="D5196" s="11"/>
      <c r="E5196" s="11"/>
      <c r="F5196" s="11"/>
    </row>
    <row r="5197" ht="15.75" customHeight="1">
      <c r="A5197" s="13">
        <v>3751915.0</v>
      </c>
      <c r="B5197" s="13" t="s">
        <v>7638</v>
      </c>
      <c r="C5197" s="12">
        <v>2160.85</v>
      </c>
      <c r="D5197" s="11"/>
      <c r="E5197" s="11"/>
      <c r="F5197" s="11"/>
    </row>
    <row r="5198" ht="15.75" customHeight="1">
      <c r="A5198" s="13">
        <v>3754018.0</v>
      </c>
      <c r="B5198" s="13" t="s">
        <v>7639</v>
      </c>
      <c r="C5198" s="12">
        <v>218.87</v>
      </c>
      <c r="D5198" s="11"/>
      <c r="E5198" s="11"/>
      <c r="F5198" s="11"/>
    </row>
    <row r="5199" ht="15.75" customHeight="1">
      <c r="A5199" s="9" t="s">
        <v>7640</v>
      </c>
      <c r="C5199" s="12"/>
      <c r="D5199" s="11"/>
      <c r="E5199" s="11"/>
      <c r="F5199" s="11"/>
    </row>
    <row r="5200" ht="15.75" customHeight="1">
      <c r="A5200" s="13">
        <v>3721200.0</v>
      </c>
      <c r="B5200" s="13" t="s">
        <v>7641</v>
      </c>
      <c r="C5200" s="12">
        <v>131.18</v>
      </c>
      <c r="D5200" s="11"/>
      <c r="E5200" s="11"/>
      <c r="F5200" s="11"/>
    </row>
    <row r="5201" ht="15.75" customHeight="1">
      <c r="A5201" s="9" t="s">
        <v>7642</v>
      </c>
      <c r="C5201" s="12"/>
      <c r="D5201" s="11"/>
      <c r="E5201" s="11"/>
      <c r="F5201" s="11"/>
    </row>
    <row r="5202" ht="15.75" customHeight="1">
      <c r="A5202" s="13">
        <v>4242000.0</v>
      </c>
      <c r="B5202" s="13" t="s">
        <v>7643</v>
      </c>
      <c r="C5202" s="12">
        <v>32952.4</v>
      </c>
      <c r="D5202" s="11"/>
      <c r="E5202" s="11"/>
      <c r="F5202" s="11"/>
    </row>
    <row r="5203" ht="15.75" customHeight="1">
      <c r="A5203" s="13">
        <v>4241100.0</v>
      </c>
      <c r="B5203" s="13" t="s">
        <v>7644</v>
      </c>
      <c r="C5203" s="12">
        <v>8545.03</v>
      </c>
      <c r="D5203" s="11"/>
      <c r="E5203" s="11"/>
      <c r="F5203" s="11"/>
    </row>
    <row r="5204" ht="15.75" customHeight="1">
      <c r="A5204" s="13">
        <v>4241106.0</v>
      </c>
      <c r="B5204" s="13" t="s">
        <v>7645</v>
      </c>
      <c r="C5204" s="12">
        <v>25533.49</v>
      </c>
      <c r="D5204" s="11"/>
      <c r="E5204" s="11"/>
      <c r="F5204" s="11"/>
    </row>
    <row r="5205" ht="15.75" customHeight="1">
      <c r="A5205" s="13">
        <v>4625875.0</v>
      </c>
      <c r="B5205" s="13" t="s">
        <v>7646</v>
      </c>
      <c r="C5205" s="12">
        <v>5466.7</v>
      </c>
      <c r="D5205" s="11"/>
      <c r="E5205" s="11"/>
      <c r="F5205" s="11"/>
    </row>
    <row r="5206" ht="15.75" customHeight="1">
      <c r="A5206" s="13">
        <v>4621680.0</v>
      </c>
      <c r="B5206" s="13" t="s">
        <v>7647</v>
      </c>
      <c r="C5206" s="12">
        <v>15550.53</v>
      </c>
      <c r="D5206" s="11"/>
      <c r="E5206" s="11"/>
      <c r="F5206" s="11"/>
    </row>
    <row r="5207" ht="15.75" customHeight="1">
      <c r="A5207" s="13">
        <v>4621875.0</v>
      </c>
      <c r="B5207" s="13" t="s">
        <v>7648</v>
      </c>
      <c r="C5207" s="12">
        <v>7027.11</v>
      </c>
      <c r="D5207" s="11"/>
      <c r="E5207" s="11"/>
      <c r="F5207" s="11"/>
    </row>
    <row r="5208" ht="15.75" customHeight="1">
      <c r="A5208" s="13">
        <v>4621270.0</v>
      </c>
      <c r="B5208" s="13" t="s">
        <v>7649</v>
      </c>
      <c r="C5208" s="12">
        <v>6430.75</v>
      </c>
      <c r="D5208" s="11"/>
      <c r="E5208" s="11"/>
      <c r="F5208" s="11"/>
    </row>
    <row r="5209" ht="15.75" customHeight="1">
      <c r="A5209" s="13">
        <v>4621275.0</v>
      </c>
      <c r="B5209" s="13" t="s">
        <v>7650</v>
      </c>
      <c r="C5209" s="12">
        <v>7027.11</v>
      </c>
      <c r="D5209" s="11"/>
      <c r="E5209" s="11"/>
      <c r="F5209" s="11"/>
    </row>
    <row r="5210" ht="15.75" customHeight="1">
      <c r="A5210" s="13">
        <v>4621280.0</v>
      </c>
      <c r="B5210" s="13" t="s">
        <v>7651</v>
      </c>
      <c r="C5210" s="12">
        <v>7495.58</v>
      </c>
      <c r="D5210" s="11"/>
      <c r="E5210" s="11"/>
      <c r="F5210" s="11"/>
    </row>
    <row r="5211" ht="15.75" customHeight="1">
      <c r="A5211" s="13">
        <v>4628026.0</v>
      </c>
      <c r="B5211" s="13" t="s">
        <v>7652</v>
      </c>
      <c r="C5211" s="12">
        <v>1403.25</v>
      </c>
      <c r="D5211" s="11"/>
      <c r="E5211" s="11"/>
      <c r="F5211" s="11"/>
    </row>
    <row r="5212" ht="15.75" customHeight="1">
      <c r="A5212" s="13">
        <v>4621780.0</v>
      </c>
      <c r="B5212" s="13" t="s">
        <v>7653</v>
      </c>
      <c r="C5212" s="12">
        <v>4522.46</v>
      </c>
      <c r="D5212" s="11"/>
      <c r="E5212" s="11"/>
      <c r="F5212" s="11"/>
    </row>
    <row r="5213" ht="15.75" customHeight="1">
      <c r="A5213" s="13">
        <v>4628023.0</v>
      </c>
      <c r="B5213" s="13" t="s">
        <v>7654</v>
      </c>
      <c r="C5213" s="12">
        <v>1403.25</v>
      </c>
      <c r="D5213" s="11"/>
      <c r="E5213" s="11"/>
      <c r="F5213" s="11"/>
    </row>
    <row r="5214" ht="15.75" customHeight="1">
      <c r="A5214" s="13">
        <v>4628077.0</v>
      </c>
      <c r="B5214" s="13" t="s">
        <v>7655</v>
      </c>
      <c r="C5214" s="12">
        <v>1403.25</v>
      </c>
      <c r="D5214" s="11"/>
      <c r="E5214" s="11"/>
      <c r="F5214" s="11"/>
    </row>
    <row r="5215" ht="15.75" customHeight="1">
      <c r="A5215" s="13">
        <v>4628083.0</v>
      </c>
      <c r="B5215" s="13" t="s">
        <v>7656</v>
      </c>
      <c r="C5215" s="12">
        <v>1403.25</v>
      </c>
      <c r="D5215" s="11"/>
      <c r="E5215" s="11"/>
      <c r="F5215" s="11"/>
    </row>
    <row r="5216" ht="15.75" customHeight="1">
      <c r="A5216" s="13">
        <v>4621890.0</v>
      </c>
      <c r="B5216" s="13" t="s">
        <v>7657</v>
      </c>
      <c r="C5216" s="12">
        <v>791.89</v>
      </c>
      <c r="D5216" s="11"/>
      <c r="E5216" s="11"/>
      <c r="F5216" s="11"/>
    </row>
    <row r="5217" ht="15.75" customHeight="1">
      <c r="A5217" s="13">
        <v>4621075.0</v>
      </c>
      <c r="B5217" s="13" t="s">
        <v>7658</v>
      </c>
      <c r="C5217" s="12">
        <v>6796.41</v>
      </c>
      <c r="D5217" s="11"/>
      <c r="E5217" s="11"/>
      <c r="F5217" s="11"/>
    </row>
    <row r="5218" ht="15.75" customHeight="1">
      <c r="A5218" s="13">
        <v>4621375.0</v>
      </c>
      <c r="B5218" s="13" t="s">
        <v>7659</v>
      </c>
      <c r="C5218" s="12">
        <v>6796.41</v>
      </c>
      <c r="D5218" s="11"/>
      <c r="E5218" s="11"/>
      <c r="F5218" s="11"/>
    </row>
    <row r="5219" ht="15.75" customHeight="1">
      <c r="A5219" s="13">
        <v>4621380.0</v>
      </c>
      <c r="B5219" s="13" t="s">
        <v>7660</v>
      </c>
      <c r="C5219" s="12">
        <v>7249.51</v>
      </c>
      <c r="D5219" s="11"/>
      <c r="E5219" s="11"/>
      <c r="F5219" s="11"/>
    </row>
    <row r="5220" ht="15.75" customHeight="1">
      <c r="A5220" s="13">
        <v>4621175.0</v>
      </c>
      <c r="B5220" s="13" t="s">
        <v>7661</v>
      </c>
      <c r="C5220" s="12">
        <v>8649.98</v>
      </c>
      <c r="D5220" s="11"/>
      <c r="E5220" s="11"/>
      <c r="F5220" s="11"/>
    </row>
    <row r="5221" ht="15.75" customHeight="1">
      <c r="A5221" s="13">
        <v>4621180.0</v>
      </c>
      <c r="B5221" s="13" t="s">
        <v>7662</v>
      </c>
      <c r="C5221" s="12">
        <v>9226.65</v>
      </c>
      <c r="D5221" s="11"/>
      <c r="E5221" s="11"/>
      <c r="F5221" s="11"/>
    </row>
    <row r="5222" ht="15.75" customHeight="1">
      <c r="A5222" s="13">
        <v>4621975.0</v>
      </c>
      <c r="B5222" s="13" t="s">
        <v>7663</v>
      </c>
      <c r="C5222" s="12">
        <v>6135.61</v>
      </c>
      <c r="D5222" s="11"/>
      <c r="E5222" s="11"/>
      <c r="F5222" s="11"/>
    </row>
    <row r="5223" ht="15.75" customHeight="1">
      <c r="A5223" s="13">
        <v>4625968.0</v>
      </c>
      <c r="B5223" s="13" t="s">
        <v>7664</v>
      </c>
      <c r="C5223" s="12">
        <v>5210.9</v>
      </c>
      <c r="D5223" s="11"/>
      <c r="E5223" s="11"/>
      <c r="F5223" s="11"/>
    </row>
    <row r="5224" ht="15.75" customHeight="1">
      <c r="A5224" s="13">
        <v>4626000.0</v>
      </c>
      <c r="B5224" s="13" t="s">
        <v>7665</v>
      </c>
      <c r="C5224" s="12">
        <v>5890.96</v>
      </c>
      <c r="D5224" s="11"/>
      <c r="E5224" s="11"/>
      <c r="F5224" s="11"/>
    </row>
    <row r="5225" ht="15.75" customHeight="1">
      <c r="A5225" s="13">
        <v>4625929.0</v>
      </c>
      <c r="B5225" s="13" t="s">
        <v>7666</v>
      </c>
      <c r="C5225" s="12">
        <v>47.12</v>
      </c>
      <c r="D5225" s="11"/>
      <c r="E5225" s="11"/>
      <c r="F5225" s="11"/>
    </row>
    <row r="5226" ht="15.75" customHeight="1">
      <c r="A5226" s="13">
        <v>4625994.0</v>
      </c>
      <c r="B5226" s="13" t="s">
        <v>7667</v>
      </c>
      <c r="C5226" s="12">
        <v>121.62</v>
      </c>
      <c r="D5226" s="11"/>
      <c r="E5226" s="11"/>
      <c r="F5226" s="11"/>
    </row>
    <row r="5227" ht="15.75" customHeight="1">
      <c r="A5227" s="13">
        <v>4625932.0</v>
      </c>
      <c r="B5227" s="13" t="s">
        <v>7668</v>
      </c>
      <c r="C5227" s="12">
        <v>121.62</v>
      </c>
      <c r="D5227" s="11"/>
      <c r="E5227" s="11"/>
      <c r="F5227" s="11"/>
    </row>
    <row r="5228" ht="15.75" customHeight="1">
      <c r="A5228" s="13">
        <v>4625984.0</v>
      </c>
      <c r="B5228" s="13" t="s">
        <v>7669</v>
      </c>
      <c r="C5228" s="12">
        <v>121.62</v>
      </c>
      <c r="D5228" s="11"/>
      <c r="E5228" s="11"/>
      <c r="F5228" s="11"/>
    </row>
    <row r="5229" ht="15.75" customHeight="1">
      <c r="A5229" s="13">
        <v>4625983.0</v>
      </c>
      <c r="B5229" s="13" t="s">
        <v>7670</v>
      </c>
      <c r="C5229" s="12">
        <v>121.62</v>
      </c>
      <c r="D5229" s="11"/>
      <c r="E5229" s="11"/>
      <c r="F5229" s="11"/>
    </row>
    <row r="5230" ht="15.75" customHeight="1">
      <c r="A5230" s="13">
        <v>4625954.0</v>
      </c>
      <c r="B5230" s="13" t="s">
        <v>7671</v>
      </c>
      <c r="C5230" s="12">
        <v>121.62</v>
      </c>
      <c r="D5230" s="11"/>
      <c r="E5230" s="11"/>
      <c r="F5230" s="11"/>
    </row>
    <row r="5231" ht="15.75" customHeight="1">
      <c r="A5231" s="13">
        <v>4625812.0</v>
      </c>
      <c r="B5231" s="13" t="s">
        <v>7672</v>
      </c>
      <c r="C5231" s="12">
        <v>112.25</v>
      </c>
      <c r="D5231" s="11"/>
      <c r="E5231" s="11"/>
      <c r="F5231" s="11"/>
    </row>
    <row r="5232" ht="15.75" customHeight="1">
      <c r="A5232" s="13">
        <v>4621575.0</v>
      </c>
      <c r="B5232" s="13" t="s">
        <v>7673</v>
      </c>
      <c r="C5232" s="12">
        <v>6555.05</v>
      </c>
      <c r="D5232" s="11"/>
      <c r="E5232" s="11"/>
      <c r="F5232" s="11"/>
    </row>
    <row r="5233" ht="15.75" customHeight="1">
      <c r="A5233" s="13">
        <v>4625500.0</v>
      </c>
      <c r="B5233" s="13" t="s">
        <v>7674</v>
      </c>
      <c r="C5233" s="12">
        <v>2915.26</v>
      </c>
      <c r="D5233" s="11"/>
      <c r="E5233" s="11"/>
      <c r="F5233" s="11"/>
    </row>
    <row r="5234" ht="15.75" customHeight="1">
      <c r="A5234" s="13">
        <v>4625600.0</v>
      </c>
      <c r="B5234" s="13" t="s">
        <v>7675</v>
      </c>
      <c r="C5234" s="12">
        <v>3623.66</v>
      </c>
      <c r="D5234" s="11"/>
      <c r="E5234" s="11"/>
      <c r="F5234" s="11"/>
    </row>
    <row r="5235" ht="15.75" customHeight="1">
      <c r="A5235" s="13">
        <v>4625700.0</v>
      </c>
      <c r="B5235" s="13" t="s">
        <v>7676</v>
      </c>
      <c r="C5235" s="12">
        <v>2763.44</v>
      </c>
      <c r="D5235" s="11"/>
      <c r="E5235" s="11"/>
      <c r="F5235" s="11"/>
    </row>
    <row r="5236" ht="15.75" customHeight="1">
      <c r="A5236" s="13">
        <v>4621470.0</v>
      </c>
      <c r="B5236" s="13" t="s">
        <v>7677</v>
      </c>
      <c r="C5236" s="12">
        <v>2883.44</v>
      </c>
      <c r="D5236" s="11"/>
      <c r="E5236" s="11"/>
      <c r="F5236" s="11"/>
    </row>
    <row r="5237" ht="15.75" customHeight="1">
      <c r="A5237" s="13">
        <v>4627026.0</v>
      </c>
      <c r="B5237" s="13" t="s">
        <v>7678</v>
      </c>
      <c r="C5237" s="12">
        <v>2483.06</v>
      </c>
      <c r="D5237" s="11"/>
      <c r="E5237" s="11"/>
      <c r="F5237" s="11"/>
    </row>
    <row r="5238" ht="15.75" customHeight="1">
      <c r="A5238" s="13">
        <v>4627077.0</v>
      </c>
      <c r="B5238" s="13" t="s">
        <v>7679</v>
      </c>
      <c r="C5238" s="12">
        <v>2483.06</v>
      </c>
      <c r="D5238" s="11"/>
      <c r="E5238" s="11"/>
      <c r="F5238" s="11"/>
    </row>
    <row r="5239" ht="15.75" customHeight="1">
      <c r="A5239" s="13">
        <v>4627083.0</v>
      </c>
      <c r="B5239" s="13" t="s">
        <v>7680</v>
      </c>
      <c r="C5239" s="12">
        <v>2483.06</v>
      </c>
      <c r="D5239" s="11"/>
      <c r="E5239" s="11"/>
      <c r="F5239" s="11"/>
    </row>
    <row r="5240" ht="15.75" customHeight="1">
      <c r="A5240" s="13">
        <v>4627023.0</v>
      </c>
      <c r="B5240" s="13" t="s">
        <v>7681</v>
      </c>
      <c r="C5240" s="12">
        <v>2483.06</v>
      </c>
      <c r="D5240" s="11"/>
      <c r="E5240" s="11"/>
      <c r="F5240" s="11"/>
    </row>
    <row r="5241" ht="15.75" customHeight="1">
      <c r="A5241" s="9" t="s">
        <v>7682</v>
      </c>
      <c r="C5241" s="12"/>
      <c r="D5241" s="11"/>
      <c r="E5241" s="11"/>
      <c r="F5241" s="11"/>
    </row>
    <row r="5242" ht="15.75" customHeight="1">
      <c r="A5242" s="13">
        <v>4158913.0</v>
      </c>
      <c r="B5242" s="13" t="s">
        <v>7683</v>
      </c>
      <c r="C5242" s="12">
        <v>5664.49</v>
      </c>
      <c r="D5242" s="11"/>
      <c r="E5242" s="11"/>
      <c r="F5242" s="11"/>
    </row>
    <row r="5243" ht="15.75" customHeight="1">
      <c r="A5243" s="13">
        <v>4158811.0</v>
      </c>
      <c r="B5243" s="13" t="s">
        <v>7684</v>
      </c>
      <c r="C5243" s="12">
        <v>5664.49</v>
      </c>
      <c r="D5243" s="11"/>
      <c r="E5243" s="11"/>
      <c r="F5243" s="11"/>
    </row>
    <row r="5244" ht="15.75" customHeight="1">
      <c r="A5244" s="13">
        <v>4163728.0</v>
      </c>
      <c r="B5244" s="13" t="s">
        <v>7685</v>
      </c>
      <c r="C5244" s="12">
        <v>5368.83</v>
      </c>
      <c r="D5244" s="11"/>
      <c r="E5244" s="11"/>
      <c r="F5244" s="11"/>
    </row>
    <row r="5245" ht="15.75" customHeight="1">
      <c r="A5245" s="13">
        <v>4163772.0</v>
      </c>
      <c r="B5245" s="13" t="s">
        <v>7686</v>
      </c>
      <c r="C5245" s="12">
        <v>5368.83</v>
      </c>
      <c r="D5245" s="11"/>
      <c r="E5245" s="11"/>
      <c r="F5245" s="11"/>
    </row>
    <row r="5246" ht="15.75" customHeight="1">
      <c r="A5246" s="13">
        <v>4122274.0</v>
      </c>
      <c r="B5246" s="13" t="s">
        <v>7687</v>
      </c>
      <c r="C5246" s="12">
        <v>332.32</v>
      </c>
      <c r="D5246" s="11"/>
      <c r="E5246" s="11"/>
      <c r="F5246" s="11"/>
    </row>
    <row r="5247" ht="15.75" customHeight="1">
      <c r="A5247" s="13">
        <v>4122299.0</v>
      </c>
      <c r="B5247" s="13" t="s">
        <v>7688</v>
      </c>
      <c r="C5247" s="12">
        <v>371.1</v>
      </c>
      <c r="D5247" s="11"/>
      <c r="E5247" s="11"/>
      <c r="F5247" s="11"/>
    </row>
    <row r="5248" ht="15.75" customHeight="1">
      <c r="A5248" s="13">
        <v>4123300.0</v>
      </c>
      <c r="B5248" s="13" t="s">
        <v>7689</v>
      </c>
      <c r="C5248" s="12">
        <v>6326.37</v>
      </c>
      <c r="D5248" s="11"/>
      <c r="E5248" s="11"/>
      <c r="F5248" s="11"/>
    </row>
    <row r="5249" ht="15.75" customHeight="1">
      <c r="A5249" s="13">
        <v>4123301.0</v>
      </c>
      <c r="B5249" s="13" t="s">
        <v>7690</v>
      </c>
      <c r="C5249" s="12">
        <v>3719.19</v>
      </c>
      <c r="D5249" s="11"/>
      <c r="E5249" s="11"/>
      <c r="F5249" s="11"/>
    </row>
    <row r="5250" ht="15.75" customHeight="1">
      <c r="A5250" s="13">
        <v>4123302.0</v>
      </c>
      <c r="B5250" s="13" t="s">
        <v>7691</v>
      </c>
      <c r="C5250" s="12">
        <v>2711.71</v>
      </c>
      <c r="D5250" s="11"/>
      <c r="E5250" s="11"/>
      <c r="F5250" s="11"/>
    </row>
    <row r="5251" ht="15.75" customHeight="1">
      <c r="A5251" s="13">
        <v>4123140.0</v>
      </c>
      <c r="B5251" s="13" t="s">
        <v>7692</v>
      </c>
      <c r="C5251" s="12">
        <v>835.96</v>
      </c>
      <c r="D5251" s="11"/>
      <c r="E5251" s="11"/>
      <c r="F5251" s="11"/>
    </row>
    <row r="5252" ht="15.75" customHeight="1">
      <c r="A5252" s="13">
        <v>4123040.0</v>
      </c>
      <c r="B5252" s="13" t="s">
        <v>7693</v>
      </c>
      <c r="C5252" s="12">
        <v>835.96</v>
      </c>
      <c r="D5252" s="11"/>
      <c r="E5252" s="11"/>
      <c r="F5252" s="11"/>
    </row>
    <row r="5253" ht="15.75" customHeight="1">
      <c r="A5253" s="13">
        <v>4123180.0</v>
      </c>
      <c r="B5253" s="13" t="s">
        <v>7694</v>
      </c>
      <c r="C5253" s="12">
        <v>1332.46</v>
      </c>
      <c r="D5253" s="11"/>
      <c r="E5253" s="11"/>
      <c r="F5253" s="11"/>
    </row>
    <row r="5254" ht="15.75" customHeight="1">
      <c r="A5254" s="13">
        <v>4123080.0</v>
      </c>
      <c r="B5254" s="13" t="s">
        <v>7695</v>
      </c>
      <c r="C5254" s="12">
        <v>1332.46</v>
      </c>
      <c r="D5254" s="11"/>
      <c r="E5254" s="11"/>
      <c r="F5254" s="11"/>
    </row>
    <row r="5255" ht="15.75" customHeight="1">
      <c r="A5255" s="13">
        <v>4140501.0</v>
      </c>
      <c r="B5255" s="13" t="s">
        <v>7696</v>
      </c>
      <c r="C5255" s="12">
        <v>2235.96</v>
      </c>
      <c r="D5255" s="11"/>
      <c r="E5255" s="11"/>
      <c r="F5255" s="11"/>
    </row>
    <row r="5256" ht="15.75" customHeight="1">
      <c r="A5256" s="13">
        <v>4140503.0</v>
      </c>
      <c r="B5256" s="13" t="s">
        <v>7697</v>
      </c>
      <c r="C5256" s="12">
        <v>2091.18</v>
      </c>
      <c r="D5256" s="11"/>
      <c r="E5256" s="11"/>
      <c r="F5256" s="11"/>
    </row>
    <row r="5257" ht="15.75" customHeight="1">
      <c r="A5257" s="13">
        <v>4140502.0</v>
      </c>
      <c r="B5257" s="13" t="s">
        <v>7698</v>
      </c>
      <c r="C5257" s="12">
        <v>2124.16</v>
      </c>
      <c r="D5257" s="11"/>
      <c r="E5257" s="11"/>
      <c r="F5257" s="11"/>
    </row>
    <row r="5258" ht="15.75" customHeight="1">
      <c r="A5258" s="13">
        <v>4161502.0</v>
      </c>
      <c r="B5258" s="13" t="s">
        <v>7699</v>
      </c>
      <c r="C5258" s="12">
        <v>395.28</v>
      </c>
      <c r="D5258" s="11"/>
      <c r="E5258" s="11"/>
      <c r="F5258" s="11"/>
    </row>
    <row r="5259" ht="15.75" customHeight="1">
      <c r="A5259" s="13">
        <v>4161499.0</v>
      </c>
      <c r="B5259" s="13" t="s">
        <v>7700</v>
      </c>
      <c r="C5259" s="12">
        <v>4935.73</v>
      </c>
      <c r="D5259" s="11"/>
      <c r="E5259" s="11"/>
      <c r="F5259" s="11"/>
    </row>
    <row r="5260" ht="15.75" customHeight="1">
      <c r="A5260" s="13">
        <v>4121311.0</v>
      </c>
      <c r="B5260" s="13" t="s">
        <v>7701</v>
      </c>
      <c r="C5260" s="12">
        <v>6853.75</v>
      </c>
      <c r="D5260" s="11"/>
      <c r="E5260" s="11"/>
      <c r="F5260" s="11"/>
    </row>
    <row r="5261" ht="15.75" customHeight="1">
      <c r="A5261" s="13">
        <v>4121310.0</v>
      </c>
      <c r="B5261" s="13" t="s">
        <v>7702</v>
      </c>
      <c r="C5261" s="12">
        <v>9791.07</v>
      </c>
      <c r="D5261" s="11"/>
      <c r="E5261" s="11"/>
      <c r="F5261" s="11"/>
    </row>
    <row r="5262" ht="15.75" customHeight="1">
      <c r="A5262" s="13">
        <v>4166899.0</v>
      </c>
      <c r="B5262" s="13" t="s">
        <v>7703</v>
      </c>
      <c r="C5262" s="12">
        <v>5688.61</v>
      </c>
      <c r="D5262" s="11"/>
      <c r="E5262" s="11"/>
      <c r="F5262" s="11"/>
    </row>
    <row r="5263" ht="15.75" customHeight="1">
      <c r="A5263" s="13">
        <v>4166872.0</v>
      </c>
      <c r="B5263" s="13" t="s">
        <v>7704</v>
      </c>
      <c r="C5263" s="12">
        <v>3982.02</v>
      </c>
      <c r="D5263" s="11"/>
      <c r="E5263" s="11"/>
      <c r="F5263" s="11"/>
    </row>
    <row r="5264" ht="15.75" customHeight="1">
      <c r="A5264" s="13">
        <v>4163472.0</v>
      </c>
      <c r="B5264" s="13" t="s">
        <v>7705</v>
      </c>
      <c r="C5264" s="12">
        <v>4748.22</v>
      </c>
      <c r="D5264" s="11"/>
      <c r="E5264" s="11"/>
      <c r="F5264" s="11"/>
    </row>
    <row r="5265" ht="15.75" customHeight="1">
      <c r="A5265" s="13">
        <v>4163428.0</v>
      </c>
      <c r="B5265" s="13" t="s">
        <v>7706</v>
      </c>
      <c r="C5265" s="12">
        <v>4748.22</v>
      </c>
      <c r="D5265" s="11"/>
      <c r="E5265" s="11"/>
      <c r="F5265" s="11"/>
    </row>
    <row r="5266" ht="15.75" customHeight="1">
      <c r="A5266" s="13">
        <v>4160241.0</v>
      </c>
      <c r="B5266" s="13" t="s">
        <v>7707</v>
      </c>
      <c r="C5266" s="12">
        <v>5208.78</v>
      </c>
      <c r="D5266" s="11"/>
      <c r="E5266" s="11"/>
      <c r="F5266" s="11"/>
    </row>
    <row r="5267" ht="15.75" customHeight="1">
      <c r="A5267" s="13">
        <v>4160321.0</v>
      </c>
      <c r="B5267" s="13" t="s">
        <v>7708</v>
      </c>
      <c r="C5267" s="12">
        <v>11196.3</v>
      </c>
      <c r="D5267" s="11"/>
      <c r="E5267" s="11"/>
      <c r="F5267" s="11"/>
    </row>
    <row r="5268" ht="15.75" customHeight="1">
      <c r="A5268" s="13">
        <v>4160323.0</v>
      </c>
      <c r="B5268" s="13" t="s">
        <v>7709</v>
      </c>
      <c r="C5268" s="12">
        <v>11196.3</v>
      </c>
      <c r="D5268" s="11"/>
      <c r="E5268" s="11"/>
      <c r="F5268" s="11"/>
    </row>
    <row r="5269" ht="15.75" customHeight="1">
      <c r="A5269" s="13">
        <v>4168829.0</v>
      </c>
      <c r="B5269" s="13" t="s">
        <v>7710</v>
      </c>
      <c r="C5269" s="12">
        <v>3982.02</v>
      </c>
      <c r="D5269" s="11"/>
      <c r="E5269" s="11"/>
      <c r="F5269" s="11"/>
    </row>
    <row r="5270" ht="15.75" customHeight="1">
      <c r="A5270" s="13">
        <v>4168876.0</v>
      </c>
      <c r="B5270" s="13" t="s">
        <v>7710</v>
      </c>
      <c r="C5270" s="12">
        <v>5688.61</v>
      </c>
      <c r="D5270" s="11"/>
      <c r="E5270" s="11"/>
      <c r="F5270" s="11"/>
    </row>
    <row r="5271" ht="15.75" customHeight="1">
      <c r="A5271" s="13">
        <v>4168884.0</v>
      </c>
      <c r="B5271" s="13" t="s">
        <v>7710</v>
      </c>
      <c r="C5271" s="12">
        <v>5688.61</v>
      </c>
      <c r="D5271" s="11"/>
      <c r="E5271" s="11"/>
      <c r="F5271" s="11"/>
    </row>
    <row r="5272" ht="15.75" customHeight="1">
      <c r="A5272" s="13">
        <v>4168776.0</v>
      </c>
      <c r="B5272" s="13" t="s">
        <v>7711</v>
      </c>
      <c r="C5272" s="12">
        <v>3982.02</v>
      </c>
      <c r="D5272" s="11"/>
      <c r="E5272" s="11"/>
      <c r="F5272" s="11"/>
    </row>
    <row r="5273" ht="15.75" customHeight="1">
      <c r="A5273" s="13">
        <v>4169006.0</v>
      </c>
      <c r="B5273" s="13" t="s">
        <v>7712</v>
      </c>
      <c r="C5273" s="12">
        <v>2993.27</v>
      </c>
      <c r="D5273" s="11"/>
      <c r="E5273" s="11"/>
      <c r="F5273" s="11"/>
    </row>
    <row r="5274" ht="15.75" customHeight="1">
      <c r="A5274" s="13">
        <v>4169012.0</v>
      </c>
      <c r="B5274" s="13" t="s">
        <v>7713</v>
      </c>
      <c r="C5274" s="12">
        <v>2993.27</v>
      </c>
      <c r="D5274" s="11"/>
      <c r="E5274" s="11"/>
      <c r="F5274" s="11"/>
    </row>
    <row r="5275" ht="15.75" customHeight="1">
      <c r="A5275" s="13">
        <v>4169005.0</v>
      </c>
      <c r="B5275" s="13" t="s">
        <v>7714</v>
      </c>
      <c r="C5275" s="12">
        <v>2993.27</v>
      </c>
      <c r="D5275" s="11"/>
      <c r="E5275" s="11"/>
      <c r="F5275" s="11"/>
    </row>
    <row r="5276" ht="15.75" customHeight="1">
      <c r="A5276" s="13">
        <v>4169011.0</v>
      </c>
      <c r="B5276" s="13" t="s">
        <v>7715</v>
      </c>
      <c r="C5276" s="12">
        <v>2993.27</v>
      </c>
      <c r="D5276" s="11"/>
      <c r="E5276" s="11"/>
      <c r="F5276" s="11"/>
    </row>
    <row r="5277" ht="15.75" customHeight="1">
      <c r="A5277" s="13">
        <v>4168221.0</v>
      </c>
      <c r="B5277" s="13" t="s">
        <v>7716</v>
      </c>
      <c r="C5277" s="12">
        <v>5900.65</v>
      </c>
      <c r="D5277" s="11"/>
      <c r="E5277" s="11"/>
      <c r="F5277" s="11"/>
    </row>
    <row r="5278" ht="15.75" customHeight="1">
      <c r="A5278" s="13">
        <v>4168213.0</v>
      </c>
      <c r="B5278" s="13" t="s">
        <v>7717</v>
      </c>
      <c r="C5278" s="12">
        <v>2993.27</v>
      </c>
      <c r="D5278" s="11"/>
      <c r="E5278" s="11"/>
      <c r="F5278" s="11"/>
    </row>
    <row r="5279" ht="15.75" customHeight="1">
      <c r="A5279" s="13">
        <v>4168222.0</v>
      </c>
      <c r="B5279" s="13" t="s">
        <v>7718</v>
      </c>
      <c r="C5279" s="12">
        <v>5900.65</v>
      </c>
      <c r="D5279" s="11"/>
      <c r="E5279" s="11"/>
      <c r="F5279" s="11"/>
    </row>
    <row r="5280" ht="15.75" customHeight="1">
      <c r="A5280" s="13">
        <v>4168210.0</v>
      </c>
      <c r="B5280" s="13" t="s">
        <v>7719</v>
      </c>
      <c r="C5280" s="12">
        <v>2993.27</v>
      </c>
      <c r="D5280" s="11"/>
      <c r="E5280" s="11"/>
      <c r="F5280" s="11"/>
    </row>
    <row r="5281" ht="15.75" customHeight="1">
      <c r="A5281" s="13">
        <v>4168215.0</v>
      </c>
      <c r="B5281" s="13" t="s">
        <v>7720</v>
      </c>
      <c r="C5281" s="12">
        <v>2993.27</v>
      </c>
      <c r="D5281" s="11"/>
      <c r="E5281" s="11"/>
      <c r="F5281" s="11"/>
    </row>
    <row r="5282" ht="15.75" customHeight="1">
      <c r="A5282" s="13">
        <v>4161928.0</v>
      </c>
      <c r="B5282" s="13" t="s">
        <v>7721</v>
      </c>
      <c r="C5282" s="12">
        <v>2294.64</v>
      </c>
      <c r="D5282" s="11"/>
      <c r="E5282" s="11"/>
      <c r="F5282" s="11"/>
    </row>
    <row r="5283" ht="15.75" customHeight="1">
      <c r="A5283" s="13">
        <v>4161972.0</v>
      </c>
      <c r="B5283" s="13" t="s">
        <v>7722</v>
      </c>
      <c r="C5283" s="12">
        <v>2294.64</v>
      </c>
      <c r="D5283" s="11"/>
      <c r="E5283" s="11"/>
      <c r="F5283" s="11"/>
    </row>
    <row r="5284" ht="15.75" customHeight="1">
      <c r="A5284" s="13">
        <v>4127440.0</v>
      </c>
      <c r="B5284" s="13" t="s">
        <v>7723</v>
      </c>
      <c r="C5284" s="12">
        <v>1202.8</v>
      </c>
      <c r="D5284" s="11"/>
      <c r="E5284" s="11"/>
      <c r="F5284" s="11"/>
    </row>
    <row r="5285" ht="15.75" customHeight="1">
      <c r="A5285" s="13">
        <v>4127340.0</v>
      </c>
      <c r="B5285" s="13" t="s">
        <v>7724</v>
      </c>
      <c r="C5285" s="12">
        <v>1202.8</v>
      </c>
      <c r="D5285" s="11"/>
      <c r="E5285" s="11"/>
      <c r="F5285" s="11"/>
    </row>
    <row r="5286" ht="15.75" customHeight="1">
      <c r="A5286" s="13">
        <v>4122084.0</v>
      </c>
      <c r="B5286" s="13" t="s">
        <v>7725</v>
      </c>
      <c r="C5286" s="12">
        <v>2130.94</v>
      </c>
      <c r="D5286" s="11"/>
      <c r="E5286" s="11"/>
      <c r="F5286" s="11"/>
    </row>
    <row r="5287" ht="15.75" customHeight="1">
      <c r="A5287" s="13">
        <v>4122184.0</v>
      </c>
      <c r="B5287" s="13" t="s">
        <v>7726</v>
      </c>
      <c r="C5287" s="12">
        <v>2130.94</v>
      </c>
      <c r="D5287" s="11"/>
      <c r="E5287" s="11"/>
      <c r="F5287" s="11"/>
    </row>
    <row r="5288" ht="15.75" customHeight="1">
      <c r="A5288" s="13">
        <v>4123601.0</v>
      </c>
      <c r="B5288" s="13" t="s">
        <v>7727</v>
      </c>
      <c r="C5288" s="12">
        <v>8631.98</v>
      </c>
      <c r="D5288" s="11"/>
      <c r="E5288" s="11"/>
      <c r="F5288" s="11"/>
    </row>
    <row r="5289" ht="15.75" customHeight="1">
      <c r="A5289" s="13">
        <v>4163900.0</v>
      </c>
      <c r="B5289" s="13" t="s">
        <v>7728</v>
      </c>
      <c r="C5289" s="12">
        <v>396.99</v>
      </c>
      <c r="D5289" s="11"/>
      <c r="E5289" s="11"/>
      <c r="F5289" s="11"/>
    </row>
    <row r="5290" ht="15.75" customHeight="1">
      <c r="A5290" s="13">
        <v>4123200.0</v>
      </c>
      <c r="B5290" s="13" t="s">
        <v>7729</v>
      </c>
      <c r="C5290" s="12">
        <v>8631.98</v>
      </c>
      <c r="D5290" s="11"/>
      <c r="E5290" s="11"/>
      <c r="F5290" s="11"/>
    </row>
    <row r="5291" ht="15.75" customHeight="1">
      <c r="A5291" s="13">
        <v>4162028.0</v>
      </c>
      <c r="B5291" s="13" t="s">
        <v>7730</v>
      </c>
      <c r="C5291" s="12">
        <v>6793.85</v>
      </c>
      <c r="D5291" s="11"/>
      <c r="E5291" s="11"/>
      <c r="F5291" s="11"/>
    </row>
    <row r="5292" ht="15.75" customHeight="1">
      <c r="A5292" s="13">
        <v>4162000.0</v>
      </c>
      <c r="B5292" s="13" t="s">
        <v>7731</v>
      </c>
      <c r="C5292" s="12">
        <v>6793.85</v>
      </c>
      <c r="D5292" s="11"/>
      <c r="E5292" s="11"/>
      <c r="F5292" s="11"/>
    </row>
    <row r="5293" ht="15.75" customHeight="1">
      <c r="A5293" s="13">
        <v>4162072.0</v>
      </c>
      <c r="B5293" s="13" t="s">
        <v>7732</v>
      </c>
      <c r="C5293" s="12">
        <v>6793.85</v>
      </c>
      <c r="D5293" s="11"/>
      <c r="E5293" s="11"/>
      <c r="F5293" s="11"/>
    </row>
    <row r="5294" ht="15.75" customHeight="1">
      <c r="A5294" s="13">
        <v>4161623.0</v>
      </c>
      <c r="B5294" s="13" t="s">
        <v>7733</v>
      </c>
      <c r="C5294" s="12">
        <v>25498.23</v>
      </c>
      <c r="D5294" s="11"/>
      <c r="E5294" s="11"/>
      <c r="F5294" s="11"/>
    </row>
    <row r="5295" ht="15.75" customHeight="1">
      <c r="A5295" s="13">
        <v>4161622.0</v>
      </c>
      <c r="B5295" s="13" t="s">
        <v>7734</v>
      </c>
      <c r="C5295" s="12">
        <v>28778.65</v>
      </c>
      <c r="D5295" s="11"/>
      <c r="E5295" s="11"/>
      <c r="F5295" s="11"/>
    </row>
    <row r="5296" ht="15.75" customHeight="1">
      <c r="A5296" s="13">
        <v>4161624.0</v>
      </c>
      <c r="B5296" s="13" t="s">
        <v>7735</v>
      </c>
      <c r="C5296" s="12">
        <v>28778.65</v>
      </c>
      <c r="D5296" s="11"/>
      <c r="E5296" s="11"/>
      <c r="F5296" s="11"/>
    </row>
    <row r="5297" ht="15.75" customHeight="1">
      <c r="A5297" s="13">
        <v>4161627.0</v>
      </c>
      <c r="B5297" s="13" t="s">
        <v>7736</v>
      </c>
      <c r="C5297" s="12">
        <v>28778.65</v>
      </c>
      <c r="D5297" s="11"/>
      <c r="E5297" s="11"/>
      <c r="F5297" s="11"/>
    </row>
    <row r="5298" ht="15.75" customHeight="1">
      <c r="A5298" s="13">
        <v>4160480.0</v>
      </c>
      <c r="B5298" s="13" t="s">
        <v>7737</v>
      </c>
      <c r="C5298" s="12">
        <v>3697.6</v>
      </c>
      <c r="D5298" s="11"/>
      <c r="E5298" s="11"/>
      <c r="F5298" s="11"/>
    </row>
    <row r="5299" ht="15.75" customHeight="1">
      <c r="A5299" s="13">
        <v>4160449.0</v>
      </c>
      <c r="B5299" s="13" t="s">
        <v>7738</v>
      </c>
      <c r="C5299" s="12">
        <v>3697.6</v>
      </c>
      <c r="D5299" s="11"/>
      <c r="E5299" s="11"/>
      <c r="F5299" s="11"/>
    </row>
    <row r="5300" ht="15.75" customHeight="1">
      <c r="A5300" s="13">
        <v>4129563.0</v>
      </c>
      <c r="B5300" s="13" t="s">
        <v>7739</v>
      </c>
      <c r="C5300" s="12">
        <v>7817.88</v>
      </c>
      <c r="D5300" s="11"/>
      <c r="E5300" s="11"/>
      <c r="F5300" s="11"/>
    </row>
    <row r="5301" ht="15.75" customHeight="1">
      <c r="A5301" s="13">
        <v>4129594.0</v>
      </c>
      <c r="B5301" s="13" t="s">
        <v>7740</v>
      </c>
      <c r="C5301" s="12">
        <v>5791.02</v>
      </c>
      <c r="D5301" s="11"/>
      <c r="E5301" s="11"/>
      <c r="F5301" s="11"/>
    </row>
    <row r="5302" ht="15.75" customHeight="1">
      <c r="A5302" s="13">
        <v>4129516.0</v>
      </c>
      <c r="B5302" s="13" t="s">
        <v>7741</v>
      </c>
      <c r="C5302" s="12">
        <v>7817.88</v>
      </c>
      <c r="D5302" s="11"/>
      <c r="E5302" s="11"/>
      <c r="F5302" s="11"/>
    </row>
    <row r="5303" ht="15.75" customHeight="1">
      <c r="A5303" s="13">
        <v>4162487.0</v>
      </c>
      <c r="B5303" s="13" t="s">
        <v>7742</v>
      </c>
      <c r="C5303" s="12">
        <v>4970.71</v>
      </c>
      <c r="D5303" s="11"/>
      <c r="E5303" s="11"/>
      <c r="F5303" s="11"/>
    </row>
    <row r="5304" ht="15.75" customHeight="1">
      <c r="A5304" s="13">
        <v>4162387.0</v>
      </c>
      <c r="B5304" s="13" t="s">
        <v>7743</v>
      </c>
      <c r="C5304" s="12">
        <v>4970.71</v>
      </c>
      <c r="D5304" s="11"/>
      <c r="E5304" s="11"/>
      <c r="F5304" s="11"/>
    </row>
    <row r="5305" ht="15.75" customHeight="1">
      <c r="A5305" s="13">
        <v>4162426.0</v>
      </c>
      <c r="B5305" s="13" t="s">
        <v>7744</v>
      </c>
      <c r="C5305" s="12">
        <v>4970.71</v>
      </c>
      <c r="D5305" s="11"/>
      <c r="E5305" s="11"/>
      <c r="F5305" s="11"/>
    </row>
    <row r="5306" ht="15.75" customHeight="1">
      <c r="A5306" s="13">
        <v>4162326.0</v>
      </c>
      <c r="B5306" s="13" t="s">
        <v>7745</v>
      </c>
      <c r="C5306" s="12">
        <v>4970.71</v>
      </c>
      <c r="D5306" s="11"/>
      <c r="E5306" s="11"/>
      <c r="F5306" s="11"/>
    </row>
    <row r="5307" ht="15.75" customHeight="1">
      <c r="A5307" s="13">
        <v>4162300.0</v>
      </c>
      <c r="B5307" s="13" t="s">
        <v>7746</v>
      </c>
      <c r="C5307" s="12">
        <v>4970.71</v>
      </c>
      <c r="D5307" s="11"/>
      <c r="E5307" s="11"/>
      <c r="F5307" s="11"/>
    </row>
    <row r="5308" ht="15.75" customHeight="1">
      <c r="A5308" s="13">
        <v>4162476.0</v>
      </c>
      <c r="B5308" s="13" t="s">
        <v>7747</v>
      </c>
      <c r="C5308" s="12">
        <v>4970.71</v>
      </c>
      <c r="D5308" s="11"/>
      <c r="E5308" s="11"/>
      <c r="F5308" s="11"/>
    </row>
    <row r="5309" ht="15.75" customHeight="1">
      <c r="A5309" s="13">
        <v>4162376.0</v>
      </c>
      <c r="B5309" s="13" t="s">
        <v>7748</v>
      </c>
      <c r="C5309" s="12">
        <v>4970.71</v>
      </c>
      <c r="D5309" s="11"/>
      <c r="E5309" s="11"/>
      <c r="F5309" s="11"/>
    </row>
    <row r="5310" ht="15.75" customHeight="1">
      <c r="A5310" s="13">
        <v>4162483.0</v>
      </c>
      <c r="B5310" s="13" t="s">
        <v>7749</v>
      </c>
      <c r="C5310" s="12">
        <v>4970.71</v>
      </c>
      <c r="D5310" s="11"/>
      <c r="E5310" s="11"/>
      <c r="F5310" s="11"/>
    </row>
    <row r="5311" ht="15.75" customHeight="1">
      <c r="A5311" s="13">
        <v>4162383.0</v>
      </c>
      <c r="B5311" s="13" t="s">
        <v>7750</v>
      </c>
      <c r="C5311" s="12">
        <v>4970.71</v>
      </c>
      <c r="D5311" s="11"/>
      <c r="E5311" s="11"/>
      <c r="F5311" s="11"/>
    </row>
    <row r="5312" ht="15.75" customHeight="1">
      <c r="A5312" s="13">
        <v>4162484.0</v>
      </c>
      <c r="B5312" s="13" t="s">
        <v>7751</v>
      </c>
      <c r="C5312" s="12">
        <v>4970.71</v>
      </c>
      <c r="D5312" s="11"/>
      <c r="E5312" s="11"/>
      <c r="F5312" s="11"/>
    </row>
    <row r="5313" ht="15.75" customHeight="1">
      <c r="A5313" s="13">
        <v>4162384.0</v>
      </c>
      <c r="B5313" s="13" t="s">
        <v>7752</v>
      </c>
      <c r="C5313" s="12">
        <v>4970.71</v>
      </c>
      <c r="D5313" s="11"/>
      <c r="E5313" s="11"/>
      <c r="F5313" s="11"/>
    </row>
    <row r="5314" ht="15.75" customHeight="1">
      <c r="A5314" s="13">
        <v>4162430.0</v>
      </c>
      <c r="B5314" s="13" t="s">
        <v>7753</v>
      </c>
      <c r="C5314" s="12">
        <v>4970.71</v>
      </c>
      <c r="D5314" s="11"/>
      <c r="E5314" s="11"/>
      <c r="F5314" s="11"/>
    </row>
    <row r="5315" ht="15.75" customHeight="1">
      <c r="A5315" s="13">
        <v>4162330.0</v>
      </c>
      <c r="B5315" s="13" t="s">
        <v>7754</v>
      </c>
      <c r="C5315" s="12">
        <v>4970.71</v>
      </c>
      <c r="D5315" s="11"/>
      <c r="E5315" s="11"/>
      <c r="F5315" s="11"/>
    </row>
    <row r="5316" ht="15.75" customHeight="1">
      <c r="A5316" s="13">
        <v>4162490.0</v>
      </c>
      <c r="B5316" s="13" t="s">
        <v>7755</v>
      </c>
      <c r="C5316" s="12">
        <v>4970.71</v>
      </c>
      <c r="D5316" s="11"/>
      <c r="E5316" s="11"/>
      <c r="F5316" s="11"/>
    </row>
    <row r="5317" ht="15.75" customHeight="1">
      <c r="A5317" s="13">
        <v>4162390.0</v>
      </c>
      <c r="B5317" s="13" t="s">
        <v>7756</v>
      </c>
      <c r="C5317" s="12">
        <v>4970.71</v>
      </c>
      <c r="D5317" s="11"/>
      <c r="E5317" s="11"/>
      <c r="F5317" s="11"/>
    </row>
    <row r="5318" ht="15.75" customHeight="1">
      <c r="A5318" s="13">
        <v>4123500.0</v>
      </c>
      <c r="B5318" s="13" t="s">
        <v>7757</v>
      </c>
      <c r="C5318" s="12">
        <v>8055.77</v>
      </c>
      <c r="D5318" s="11"/>
      <c r="E5318" s="11"/>
      <c r="F5318" s="11"/>
    </row>
    <row r="5319" ht="15.75" customHeight="1">
      <c r="A5319" s="13">
        <v>4161329.0</v>
      </c>
      <c r="B5319" s="13" t="s">
        <v>7758</v>
      </c>
      <c r="C5319" s="12">
        <v>5965.37</v>
      </c>
      <c r="D5319" s="11"/>
      <c r="E5319" s="11"/>
      <c r="F5319" s="11"/>
    </row>
    <row r="5320" ht="15.75" customHeight="1">
      <c r="A5320" s="13">
        <v>4161828.0</v>
      </c>
      <c r="B5320" s="13" t="s">
        <v>7759</v>
      </c>
      <c r="C5320" s="12">
        <v>5965.37</v>
      </c>
      <c r="D5320" s="11"/>
      <c r="E5320" s="11"/>
      <c r="F5320" s="11"/>
    </row>
    <row r="5321" ht="15.75" customHeight="1">
      <c r="A5321" s="13">
        <v>4161323.0</v>
      </c>
      <c r="B5321" s="13" t="s">
        <v>7760</v>
      </c>
      <c r="C5321" s="12">
        <v>5965.37</v>
      </c>
      <c r="D5321" s="11"/>
      <c r="E5321" s="11"/>
      <c r="F5321" s="11"/>
    </row>
    <row r="5322" ht="15.75" customHeight="1">
      <c r="A5322" s="13">
        <v>4161872.0</v>
      </c>
      <c r="B5322" s="13" t="s">
        <v>7761</v>
      </c>
      <c r="C5322" s="12">
        <v>5965.37</v>
      </c>
      <c r="D5322" s="11"/>
      <c r="E5322" s="11"/>
      <c r="F5322" s="11"/>
    </row>
    <row r="5323" ht="15.75" customHeight="1">
      <c r="A5323" s="13">
        <v>4161327.0</v>
      </c>
      <c r="B5323" s="13" t="s">
        <v>7762</v>
      </c>
      <c r="C5323" s="12">
        <v>5965.37</v>
      </c>
      <c r="D5323" s="11"/>
      <c r="E5323" s="11"/>
      <c r="F5323" s="11"/>
    </row>
    <row r="5324" ht="15.75" customHeight="1">
      <c r="A5324" s="13">
        <v>4123401.0</v>
      </c>
      <c r="B5324" s="13" t="s">
        <v>7763</v>
      </c>
      <c r="C5324" s="12">
        <v>8945.83</v>
      </c>
      <c r="D5324" s="11"/>
      <c r="E5324" s="11"/>
      <c r="F5324" s="11"/>
    </row>
    <row r="5325" ht="15.75" customHeight="1">
      <c r="A5325" s="13">
        <v>4123400.0</v>
      </c>
      <c r="B5325" s="13" t="s">
        <v>7764</v>
      </c>
      <c r="C5325" s="12">
        <v>8945.83</v>
      </c>
      <c r="D5325" s="11"/>
      <c r="E5325" s="11"/>
      <c r="F5325" s="11"/>
    </row>
    <row r="5326" ht="15.75" customHeight="1">
      <c r="A5326" s="13">
        <v>4125072.0</v>
      </c>
      <c r="B5326" s="13" t="s">
        <v>7765</v>
      </c>
      <c r="C5326" s="12">
        <v>5338.02</v>
      </c>
      <c r="D5326" s="11"/>
      <c r="E5326" s="11"/>
      <c r="F5326" s="11"/>
    </row>
    <row r="5327" ht="15.75" customHeight="1">
      <c r="A5327" s="13">
        <v>4125000.0</v>
      </c>
      <c r="B5327" s="13" t="s">
        <v>7766</v>
      </c>
      <c r="C5327" s="12">
        <v>5338.02</v>
      </c>
      <c r="D5327" s="11"/>
      <c r="E5327" s="11"/>
      <c r="F5327" s="11"/>
    </row>
    <row r="5328" ht="15.75" customHeight="1">
      <c r="A5328" s="13">
        <v>4168500.0</v>
      </c>
      <c r="B5328" s="13" t="s">
        <v>7767</v>
      </c>
      <c r="C5328" s="12">
        <v>279.07</v>
      </c>
      <c r="D5328" s="11"/>
      <c r="E5328" s="11"/>
      <c r="F5328" s="11"/>
    </row>
    <row r="5329" ht="15.75" customHeight="1">
      <c r="A5329" s="13">
        <v>4151529.0</v>
      </c>
      <c r="B5329" s="13" t="s">
        <v>7768</v>
      </c>
      <c r="C5329" s="12">
        <v>8398.19</v>
      </c>
      <c r="D5329" s="11"/>
      <c r="E5329" s="11"/>
      <c r="F5329" s="11"/>
    </row>
    <row r="5330" ht="15.75" customHeight="1">
      <c r="A5330" s="13">
        <v>4151576.0</v>
      </c>
      <c r="B5330" s="13" t="s">
        <v>7769</v>
      </c>
      <c r="C5330" s="12">
        <v>8398.19</v>
      </c>
      <c r="D5330" s="11"/>
      <c r="E5330" s="11"/>
      <c r="F5330" s="11"/>
    </row>
    <row r="5331" ht="15.75" customHeight="1">
      <c r="A5331" s="13">
        <v>4151583.0</v>
      </c>
      <c r="B5331" s="13" t="s">
        <v>7770</v>
      </c>
      <c r="C5331" s="12">
        <v>8398.19</v>
      </c>
      <c r="D5331" s="11"/>
      <c r="E5331" s="11"/>
      <c r="F5331" s="11"/>
    </row>
    <row r="5332" ht="15.75" customHeight="1">
      <c r="A5332" s="13">
        <v>4151249.0</v>
      </c>
      <c r="B5332" s="13" t="s">
        <v>7771</v>
      </c>
      <c r="C5332" s="12">
        <v>6232.78</v>
      </c>
      <c r="D5332" s="11"/>
      <c r="E5332" s="11"/>
      <c r="F5332" s="11"/>
    </row>
    <row r="5333" ht="15.75" customHeight="1">
      <c r="A5333" s="13">
        <v>4151248.0</v>
      </c>
      <c r="B5333" s="13" t="s">
        <v>7772</v>
      </c>
      <c r="C5333" s="12">
        <v>6232.78</v>
      </c>
      <c r="D5333" s="11"/>
      <c r="E5333" s="11"/>
      <c r="F5333" s="11"/>
    </row>
    <row r="5334" ht="15.75" customHeight="1">
      <c r="A5334" s="13">
        <v>4151247.0</v>
      </c>
      <c r="B5334" s="13" t="s">
        <v>7773</v>
      </c>
      <c r="C5334" s="12">
        <v>6232.78</v>
      </c>
      <c r="D5334" s="11"/>
      <c r="E5334" s="11"/>
      <c r="F5334" s="11"/>
    </row>
    <row r="5335" ht="15.75" customHeight="1">
      <c r="A5335" s="13">
        <v>4151226.0</v>
      </c>
      <c r="B5335" s="13" t="s">
        <v>7774</v>
      </c>
      <c r="C5335" s="12">
        <v>6232.78</v>
      </c>
      <c r="D5335" s="11"/>
      <c r="E5335" s="11"/>
      <c r="F5335" s="11"/>
    </row>
    <row r="5336" ht="15.75" customHeight="1">
      <c r="A5336" s="13">
        <v>4151229.0</v>
      </c>
      <c r="B5336" s="13" t="s">
        <v>7775</v>
      </c>
      <c r="C5336" s="12">
        <v>6232.78</v>
      </c>
      <c r="D5336" s="11"/>
      <c r="E5336" s="11"/>
      <c r="F5336" s="11"/>
    </row>
    <row r="5337" ht="15.75" customHeight="1">
      <c r="A5337" s="13">
        <v>4151240.0</v>
      </c>
      <c r="B5337" s="13" t="s">
        <v>7776</v>
      </c>
      <c r="C5337" s="12">
        <v>6232.78</v>
      </c>
      <c r="D5337" s="11"/>
      <c r="E5337" s="11"/>
      <c r="F5337" s="11"/>
    </row>
    <row r="5338" ht="15.75" customHeight="1">
      <c r="A5338" s="13">
        <v>4151262.0</v>
      </c>
      <c r="B5338" s="13" t="s">
        <v>7777</v>
      </c>
      <c r="C5338" s="12">
        <v>6232.78</v>
      </c>
      <c r="D5338" s="11"/>
      <c r="E5338" s="11"/>
      <c r="F5338" s="11"/>
    </row>
    <row r="5339" ht="15.75" customHeight="1">
      <c r="A5339" s="13">
        <v>4151276.0</v>
      </c>
      <c r="B5339" s="13" t="s">
        <v>7778</v>
      </c>
      <c r="C5339" s="12">
        <v>6232.78</v>
      </c>
      <c r="D5339" s="11"/>
      <c r="E5339" s="11"/>
      <c r="F5339" s="11"/>
    </row>
    <row r="5340" ht="15.75" customHeight="1">
      <c r="A5340" s="13">
        <v>4151277.0</v>
      </c>
      <c r="B5340" s="13" t="s">
        <v>7779</v>
      </c>
      <c r="C5340" s="12">
        <v>6232.78</v>
      </c>
      <c r="D5340" s="11"/>
      <c r="E5340" s="11"/>
      <c r="F5340" s="11"/>
    </row>
    <row r="5341" ht="15.75" customHeight="1">
      <c r="A5341" s="13">
        <v>4151255.0</v>
      </c>
      <c r="B5341" s="13" t="s">
        <v>7780</v>
      </c>
      <c r="C5341" s="12">
        <v>6232.78</v>
      </c>
      <c r="D5341" s="11"/>
      <c r="E5341" s="11"/>
      <c r="F5341" s="11"/>
    </row>
    <row r="5342" ht="15.75" customHeight="1">
      <c r="A5342" s="13">
        <v>4151283.0</v>
      </c>
      <c r="B5342" s="13" t="s">
        <v>7781</v>
      </c>
      <c r="C5342" s="12">
        <v>6232.78</v>
      </c>
      <c r="D5342" s="11"/>
      <c r="E5342" s="11"/>
      <c r="F5342" s="11"/>
    </row>
    <row r="5343" ht="15.75" customHeight="1">
      <c r="A5343" s="13">
        <v>4151268.0</v>
      </c>
      <c r="B5343" s="13" t="s">
        <v>7782</v>
      </c>
      <c r="C5343" s="12">
        <v>6232.78</v>
      </c>
      <c r="D5343" s="11"/>
      <c r="E5343" s="11"/>
      <c r="F5343" s="11"/>
    </row>
    <row r="5344" ht="15.75" customHeight="1">
      <c r="A5344" s="13">
        <v>4152100.0</v>
      </c>
      <c r="B5344" s="13" t="s">
        <v>7783</v>
      </c>
      <c r="C5344" s="12">
        <v>6051.23</v>
      </c>
      <c r="D5344" s="11"/>
      <c r="E5344" s="11"/>
      <c r="F5344" s="11"/>
    </row>
    <row r="5345" ht="15.75" customHeight="1">
      <c r="A5345" s="13">
        <v>4152000.0</v>
      </c>
      <c r="B5345" s="13" t="s">
        <v>7784</v>
      </c>
      <c r="C5345" s="12">
        <v>6051.23</v>
      </c>
      <c r="D5345" s="11"/>
      <c r="E5345" s="11"/>
      <c r="F5345" s="11"/>
    </row>
    <row r="5346" ht="15.75" customHeight="1">
      <c r="A5346" s="13">
        <v>4152560.0</v>
      </c>
      <c r="B5346" s="13" t="s">
        <v>7785</v>
      </c>
      <c r="C5346" s="12">
        <v>7221.95</v>
      </c>
      <c r="D5346" s="11"/>
      <c r="E5346" s="11"/>
      <c r="F5346" s="11"/>
    </row>
    <row r="5347" ht="15.75" customHeight="1">
      <c r="A5347" s="13">
        <v>4120072.0</v>
      </c>
      <c r="B5347" s="13" t="s">
        <v>7786</v>
      </c>
      <c r="C5347" s="12">
        <v>92.35</v>
      </c>
      <c r="D5347" s="11"/>
      <c r="E5347" s="11"/>
      <c r="F5347" s="11"/>
    </row>
    <row r="5348" ht="15.75" customHeight="1">
      <c r="A5348" s="13">
        <v>4120015.0</v>
      </c>
      <c r="B5348" s="13" t="s">
        <v>7787</v>
      </c>
      <c r="C5348" s="12">
        <v>64.65</v>
      </c>
      <c r="D5348" s="11"/>
      <c r="E5348" s="11"/>
      <c r="F5348" s="11"/>
    </row>
    <row r="5349" ht="15.75" customHeight="1">
      <c r="A5349" s="13">
        <v>4120020.0</v>
      </c>
      <c r="B5349" s="13" t="s">
        <v>7788</v>
      </c>
      <c r="C5349" s="12">
        <v>64.65</v>
      </c>
      <c r="D5349" s="11"/>
      <c r="E5349" s="11"/>
      <c r="F5349" s="11"/>
    </row>
    <row r="5350" ht="15.75" customHeight="1">
      <c r="A5350" s="13">
        <v>4166928.0</v>
      </c>
      <c r="B5350" s="13" t="s">
        <v>7789</v>
      </c>
      <c r="C5350" s="12">
        <v>5895.06</v>
      </c>
      <c r="D5350" s="11"/>
      <c r="E5350" s="11"/>
      <c r="F5350" s="11"/>
    </row>
    <row r="5351" ht="15.75" customHeight="1">
      <c r="A5351" s="13">
        <v>4163172.0</v>
      </c>
      <c r="B5351" s="13" t="s">
        <v>7790</v>
      </c>
      <c r="C5351" s="12">
        <v>8051.25</v>
      </c>
      <c r="D5351" s="11"/>
      <c r="E5351" s="11"/>
      <c r="F5351" s="11"/>
    </row>
    <row r="5352" ht="15.75" customHeight="1">
      <c r="A5352" s="13">
        <v>4150419.0</v>
      </c>
      <c r="B5352" s="13" t="s">
        <v>7791</v>
      </c>
      <c r="C5352" s="12">
        <v>3713.7</v>
      </c>
      <c r="D5352" s="11"/>
      <c r="E5352" s="11"/>
      <c r="F5352" s="11"/>
    </row>
    <row r="5353" ht="15.75" customHeight="1">
      <c r="A5353" s="13">
        <v>4150418.0</v>
      </c>
      <c r="B5353" s="13" t="s">
        <v>7792</v>
      </c>
      <c r="C5353" s="12">
        <v>3713.7</v>
      </c>
      <c r="D5353" s="11"/>
      <c r="E5353" s="11"/>
      <c r="F5353" s="11"/>
    </row>
    <row r="5354" ht="15.75" customHeight="1">
      <c r="A5354" s="13">
        <v>4154393.0</v>
      </c>
      <c r="B5354" s="13" t="s">
        <v>7793</v>
      </c>
      <c r="C5354" s="12">
        <v>919.32</v>
      </c>
      <c r="D5354" s="11"/>
      <c r="E5354" s="11"/>
      <c r="F5354" s="11"/>
    </row>
    <row r="5355" ht="15.75" customHeight="1">
      <c r="A5355" s="13">
        <v>4154392.0</v>
      </c>
      <c r="B5355" s="13" t="s">
        <v>7794</v>
      </c>
      <c r="C5355" s="12">
        <v>154.31</v>
      </c>
      <c r="D5355" s="11"/>
      <c r="E5355" s="11"/>
      <c r="F5355" s="11"/>
    </row>
    <row r="5356" ht="15.75" customHeight="1">
      <c r="A5356" s="13">
        <v>4154398.0</v>
      </c>
      <c r="B5356" s="13" t="s">
        <v>7795</v>
      </c>
      <c r="C5356" s="12">
        <v>213.8</v>
      </c>
      <c r="D5356" s="11"/>
      <c r="E5356" s="11"/>
      <c r="F5356" s="11"/>
    </row>
    <row r="5357" ht="15.75" customHeight="1">
      <c r="A5357" s="13">
        <v>4163928.0</v>
      </c>
      <c r="B5357" s="13" t="s">
        <v>7796</v>
      </c>
      <c r="C5357" s="12">
        <v>2526.93</v>
      </c>
      <c r="D5357" s="11"/>
      <c r="E5357" s="11"/>
      <c r="F5357" s="11"/>
    </row>
    <row r="5358" ht="15.75" customHeight="1">
      <c r="A5358" s="13">
        <v>4163972.0</v>
      </c>
      <c r="B5358" s="13" t="s">
        <v>7797</v>
      </c>
      <c r="C5358" s="12">
        <v>2526.93</v>
      </c>
      <c r="D5358" s="11"/>
      <c r="E5358" s="11"/>
      <c r="F5358" s="11"/>
    </row>
    <row r="5359" ht="15.75" customHeight="1">
      <c r="A5359" s="13">
        <v>4165062.0</v>
      </c>
      <c r="B5359" s="13" t="s">
        <v>7798</v>
      </c>
      <c r="C5359" s="12">
        <v>3414.7</v>
      </c>
      <c r="D5359" s="11"/>
      <c r="E5359" s="11"/>
      <c r="F5359" s="11"/>
    </row>
    <row r="5360" ht="15.75" customHeight="1">
      <c r="A5360" s="13">
        <v>4121563.0</v>
      </c>
      <c r="B5360" s="13" t="s">
        <v>7799</v>
      </c>
      <c r="C5360" s="12">
        <v>220.44</v>
      </c>
      <c r="D5360" s="11"/>
      <c r="E5360" s="11"/>
      <c r="F5360" s="11"/>
    </row>
    <row r="5361" ht="15.75" customHeight="1">
      <c r="A5361" s="13">
        <v>4121599.0</v>
      </c>
      <c r="B5361" s="13" t="s">
        <v>7800</v>
      </c>
      <c r="C5361" s="12">
        <v>243.7</v>
      </c>
      <c r="D5361" s="11"/>
      <c r="E5361" s="11"/>
      <c r="F5361" s="11"/>
    </row>
    <row r="5362" ht="15.75" customHeight="1">
      <c r="A5362" s="13">
        <v>4121536.0</v>
      </c>
      <c r="B5362" s="13" t="s">
        <v>7801</v>
      </c>
      <c r="C5362" s="12">
        <v>1091.76</v>
      </c>
      <c r="D5362" s="11"/>
      <c r="E5362" s="11"/>
      <c r="F5362" s="11"/>
    </row>
    <row r="5363" ht="15.75" customHeight="1">
      <c r="A5363" s="13">
        <v>4165373.0</v>
      </c>
      <c r="B5363" s="13" t="s">
        <v>7802</v>
      </c>
      <c r="C5363" s="12">
        <v>2274.24</v>
      </c>
      <c r="D5363" s="11"/>
      <c r="E5363" s="11"/>
      <c r="F5363" s="11"/>
    </row>
    <row r="5364" ht="15.75" customHeight="1">
      <c r="A5364" s="13">
        <v>4165372.0</v>
      </c>
      <c r="B5364" s="13" t="s">
        <v>7803</v>
      </c>
      <c r="C5364" s="12">
        <v>2274.24</v>
      </c>
      <c r="D5364" s="11"/>
      <c r="E5364" s="11"/>
      <c r="F5364" s="11"/>
    </row>
    <row r="5365" ht="15.75" customHeight="1">
      <c r="A5365" s="13">
        <v>4123800.0</v>
      </c>
      <c r="B5365" s="13" t="s">
        <v>7804</v>
      </c>
      <c r="C5365" s="12">
        <v>2466.31</v>
      </c>
      <c r="D5365" s="11"/>
      <c r="E5365" s="11"/>
      <c r="F5365" s="11"/>
    </row>
    <row r="5366" ht="15.75" customHeight="1">
      <c r="A5366" s="13">
        <v>4123900.0</v>
      </c>
      <c r="B5366" s="13" t="s">
        <v>7805</v>
      </c>
      <c r="C5366" s="12">
        <v>3514.09</v>
      </c>
      <c r="D5366" s="11"/>
      <c r="E5366" s="11"/>
      <c r="F5366" s="11"/>
    </row>
    <row r="5367" ht="15.75" customHeight="1">
      <c r="A5367" s="13">
        <v>4122520.0</v>
      </c>
      <c r="B5367" s="13" t="s">
        <v>7806</v>
      </c>
      <c r="C5367" s="12">
        <v>511.36</v>
      </c>
      <c r="D5367" s="11"/>
      <c r="E5367" s="11"/>
      <c r="F5367" s="11"/>
    </row>
    <row r="5368" ht="15.75" customHeight="1">
      <c r="A5368" s="13">
        <v>4122525.0</v>
      </c>
      <c r="B5368" s="13" t="s">
        <v>7807</v>
      </c>
      <c r="C5368" s="12">
        <v>1278.25</v>
      </c>
      <c r="D5368" s="11"/>
      <c r="E5368" s="11"/>
      <c r="F5368" s="11"/>
    </row>
    <row r="5369" ht="15.75" customHeight="1">
      <c r="A5369" s="13">
        <v>4122521.0</v>
      </c>
      <c r="B5369" s="13" t="s">
        <v>7808</v>
      </c>
      <c r="C5369" s="12">
        <v>1278.25</v>
      </c>
      <c r="D5369" s="11"/>
      <c r="E5369" s="11"/>
      <c r="F5369" s="11"/>
    </row>
    <row r="5370" ht="15.75" customHeight="1">
      <c r="A5370" s="13">
        <v>4122523.0</v>
      </c>
      <c r="B5370" s="13" t="s">
        <v>7809</v>
      </c>
      <c r="C5370" s="12">
        <v>1278.25</v>
      </c>
      <c r="D5370" s="11"/>
      <c r="E5370" s="11"/>
      <c r="F5370" s="11"/>
    </row>
    <row r="5371" ht="15.75" customHeight="1">
      <c r="A5371" s="13">
        <v>4122526.0</v>
      </c>
      <c r="B5371" s="13" t="s">
        <v>7810</v>
      </c>
      <c r="C5371" s="12">
        <v>1278.25</v>
      </c>
      <c r="D5371" s="11"/>
      <c r="E5371" s="11"/>
      <c r="F5371" s="11"/>
    </row>
    <row r="5372" ht="15.75" customHeight="1">
      <c r="A5372" s="13">
        <v>4122524.0</v>
      </c>
      <c r="B5372" s="13" t="s">
        <v>7811</v>
      </c>
      <c r="C5372" s="12">
        <v>1278.25</v>
      </c>
      <c r="D5372" s="11"/>
      <c r="E5372" s="11"/>
      <c r="F5372" s="11"/>
    </row>
    <row r="5373" ht="15.75" customHeight="1">
      <c r="A5373" s="13">
        <v>4122522.0</v>
      </c>
      <c r="B5373" s="13" t="s">
        <v>7812</v>
      </c>
      <c r="C5373" s="12">
        <v>1278.25</v>
      </c>
      <c r="D5373" s="11"/>
      <c r="E5373" s="11"/>
      <c r="F5373" s="11"/>
    </row>
    <row r="5374" ht="15.75" customHeight="1">
      <c r="A5374" s="13">
        <v>4157429.0</v>
      </c>
      <c r="B5374" s="13" t="s">
        <v>7813</v>
      </c>
      <c r="C5374" s="12">
        <v>7186.09</v>
      </c>
      <c r="D5374" s="11"/>
      <c r="E5374" s="11"/>
      <c r="F5374" s="11"/>
    </row>
    <row r="5375" ht="15.75" customHeight="1">
      <c r="A5375" s="13">
        <v>4157329.0</v>
      </c>
      <c r="B5375" s="13" t="s">
        <v>7814</v>
      </c>
      <c r="C5375" s="12">
        <v>7186.09</v>
      </c>
      <c r="D5375" s="11"/>
      <c r="E5375" s="11"/>
      <c r="F5375" s="11"/>
    </row>
    <row r="5376" ht="15.75" customHeight="1">
      <c r="A5376" s="13">
        <v>4157476.0</v>
      </c>
      <c r="B5376" s="13" t="s">
        <v>7815</v>
      </c>
      <c r="C5376" s="12">
        <v>7186.09</v>
      </c>
      <c r="D5376" s="11"/>
      <c r="E5376" s="11"/>
      <c r="F5376" s="11"/>
    </row>
    <row r="5377" ht="15.75" customHeight="1">
      <c r="A5377" s="13">
        <v>4157376.0</v>
      </c>
      <c r="B5377" s="13" t="s">
        <v>7816</v>
      </c>
      <c r="C5377" s="12">
        <v>7186.09</v>
      </c>
      <c r="D5377" s="11"/>
      <c r="E5377" s="11"/>
      <c r="F5377" s="11"/>
    </row>
    <row r="5378" ht="15.75" customHeight="1">
      <c r="A5378" s="13">
        <v>4157483.0</v>
      </c>
      <c r="B5378" s="13" t="s">
        <v>7817</v>
      </c>
      <c r="C5378" s="12">
        <v>7186.09</v>
      </c>
      <c r="D5378" s="11"/>
      <c r="E5378" s="11"/>
      <c r="F5378" s="11"/>
    </row>
    <row r="5379" ht="15.75" customHeight="1">
      <c r="A5379" s="13">
        <v>4157383.0</v>
      </c>
      <c r="B5379" s="13" t="s">
        <v>7818</v>
      </c>
      <c r="C5379" s="12">
        <v>7186.09</v>
      </c>
      <c r="D5379" s="11"/>
      <c r="E5379" s="11"/>
      <c r="F5379" s="11"/>
    </row>
    <row r="5380" ht="15.75" customHeight="1">
      <c r="A5380" s="13">
        <v>4165828.0</v>
      </c>
      <c r="B5380" s="13" t="s">
        <v>7819</v>
      </c>
      <c r="C5380" s="12">
        <v>9311.85</v>
      </c>
      <c r="D5380" s="11"/>
      <c r="E5380" s="11"/>
      <c r="F5380" s="11"/>
    </row>
    <row r="5381" ht="15.75" customHeight="1">
      <c r="A5381" s="13">
        <v>4165800.0</v>
      </c>
      <c r="B5381" s="13" t="s">
        <v>7820</v>
      </c>
      <c r="C5381" s="12">
        <v>6518.3</v>
      </c>
      <c r="D5381" s="11"/>
      <c r="E5381" s="11"/>
      <c r="F5381" s="11"/>
    </row>
    <row r="5382" ht="15.75" customHeight="1">
      <c r="A5382" s="13">
        <v>4162528.0</v>
      </c>
      <c r="B5382" s="13" t="s">
        <v>7821</v>
      </c>
      <c r="C5382" s="12">
        <v>7186.09</v>
      </c>
      <c r="D5382" s="11"/>
      <c r="E5382" s="11"/>
      <c r="F5382" s="11"/>
    </row>
    <row r="5383" ht="15.75" customHeight="1">
      <c r="A5383" s="13">
        <v>4162572.0</v>
      </c>
      <c r="B5383" s="13" t="s">
        <v>7822</v>
      </c>
      <c r="C5383" s="12">
        <v>7186.09</v>
      </c>
      <c r="D5383" s="11"/>
      <c r="E5383" s="11"/>
      <c r="F5383" s="11"/>
    </row>
    <row r="5384" ht="15.75" customHeight="1">
      <c r="A5384" s="13">
        <v>4161428.0</v>
      </c>
      <c r="B5384" s="13" t="s">
        <v>7823</v>
      </c>
      <c r="C5384" s="12">
        <v>8069.85</v>
      </c>
      <c r="D5384" s="11"/>
      <c r="E5384" s="11"/>
      <c r="F5384" s="11"/>
    </row>
    <row r="5385" ht="15.75" customHeight="1">
      <c r="A5385" s="13">
        <v>4161472.0</v>
      </c>
      <c r="B5385" s="13" t="s">
        <v>7824</v>
      </c>
      <c r="C5385" s="12">
        <v>8069.85</v>
      </c>
      <c r="D5385" s="11"/>
      <c r="E5385" s="11"/>
      <c r="F5385" s="11"/>
    </row>
    <row r="5386" ht="15.75" customHeight="1">
      <c r="A5386" s="13">
        <v>4167006.0</v>
      </c>
      <c r="B5386" s="13" t="s">
        <v>7825</v>
      </c>
      <c r="C5386" s="12">
        <v>7410.14</v>
      </c>
      <c r="D5386" s="11"/>
      <c r="E5386" s="11"/>
      <c r="F5386" s="11"/>
    </row>
    <row r="5387" ht="15.75" customHeight="1">
      <c r="A5387" s="13">
        <v>4167003.0</v>
      </c>
      <c r="B5387" s="13" t="s">
        <v>7826</v>
      </c>
      <c r="C5387" s="12">
        <v>7410.14</v>
      </c>
      <c r="D5387" s="11"/>
      <c r="E5387" s="11"/>
      <c r="F5387" s="11"/>
    </row>
    <row r="5388" ht="15.75" customHeight="1">
      <c r="A5388" s="13">
        <v>4167001.0</v>
      </c>
      <c r="B5388" s="13" t="s">
        <v>7827</v>
      </c>
      <c r="C5388" s="12">
        <v>7410.14</v>
      </c>
      <c r="D5388" s="11"/>
      <c r="E5388" s="11"/>
      <c r="F5388" s="11"/>
    </row>
    <row r="5389" ht="15.75" customHeight="1">
      <c r="A5389" s="13">
        <v>4167000.0</v>
      </c>
      <c r="B5389" s="13" t="s">
        <v>7828</v>
      </c>
      <c r="C5389" s="12">
        <v>7410.14</v>
      </c>
      <c r="D5389" s="11"/>
      <c r="E5389" s="11"/>
      <c r="F5389" s="11"/>
    </row>
    <row r="5390" ht="15.75" customHeight="1">
      <c r="A5390" s="13">
        <v>4167004.0</v>
      </c>
      <c r="B5390" s="13" t="s">
        <v>7829</v>
      </c>
      <c r="C5390" s="12">
        <v>7410.14</v>
      </c>
      <c r="D5390" s="11"/>
      <c r="E5390" s="11"/>
      <c r="F5390" s="11"/>
    </row>
    <row r="5391" ht="15.75" customHeight="1">
      <c r="A5391" s="13">
        <v>4167101.0</v>
      </c>
      <c r="B5391" s="13" t="s">
        <v>7830</v>
      </c>
      <c r="C5391" s="12">
        <v>750.29</v>
      </c>
      <c r="D5391" s="11"/>
      <c r="E5391" s="11"/>
      <c r="F5391" s="11"/>
    </row>
    <row r="5392" ht="15.75" customHeight="1">
      <c r="A5392" s="13">
        <v>4167110.0</v>
      </c>
      <c r="B5392" s="13" t="s">
        <v>7831</v>
      </c>
      <c r="C5392" s="12">
        <v>7594.59</v>
      </c>
      <c r="D5392" s="11"/>
      <c r="E5392" s="11"/>
      <c r="F5392" s="11"/>
    </row>
    <row r="5393" ht="15.75" customHeight="1">
      <c r="A5393" s="13">
        <v>4167111.0</v>
      </c>
      <c r="B5393" s="13" t="s">
        <v>7832</v>
      </c>
      <c r="C5393" s="12">
        <v>7594.59</v>
      </c>
      <c r="D5393" s="11"/>
      <c r="E5393" s="11"/>
      <c r="F5393" s="11"/>
    </row>
    <row r="5394" ht="15.75" customHeight="1">
      <c r="A5394" s="13">
        <v>4126006.0</v>
      </c>
      <c r="B5394" s="13" t="s">
        <v>7833</v>
      </c>
      <c r="C5394" s="12">
        <v>4480.79</v>
      </c>
      <c r="D5394" s="11"/>
      <c r="E5394" s="11"/>
      <c r="F5394" s="11"/>
    </row>
    <row r="5395" ht="15.75" customHeight="1">
      <c r="A5395" s="13">
        <v>4126000.0</v>
      </c>
      <c r="B5395" s="13" t="s">
        <v>7834</v>
      </c>
      <c r="C5395" s="12">
        <v>3488.22</v>
      </c>
      <c r="D5395" s="11"/>
      <c r="E5395" s="11"/>
      <c r="F5395" s="11"/>
    </row>
    <row r="5396" ht="15.75" customHeight="1">
      <c r="A5396" s="13">
        <v>4126003.0</v>
      </c>
      <c r="B5396" s="13" t="s">
        <v>7835</v>
      </c>
      <c r="C5396" s="12">
        <v>3488.22</v>
      </c>
      <c r="D5396" s="11"/>
      <c r="E5396" s="11"/>
      <c r="F5396" s="11"/>
    </row>
    <row r="5397" ht="15.75" customHeight="1">
      <c r="A5397" s="13">
        <v>4126004.0</v>
      </c>
      <c r="B5397" s="13" t="s">
        <v>7836</v>
      </c>
      <c r="C5397" s="12">
        <v>3488.22</v>
      </c>
      <c r="D5397" s="11"/>
      <c r="E5397" s="11"/>
      <c r="F5397" s="11"/>
    </row>
    <row r="5398" ht="15.75" customHeight="1">
      <c r="A5398" s="13">
        <v>4126001.0</v>
      </c>
      <c r="B5398" s="13" t="s">
        <v>7837</v>
      </c>
      <c r="C5398" s="12">
        <v>3488.22</v>
      </c>
      <c r="D5398" s="11"/>
      <c r="E5398" s="11"/>
      <c r="F5398" s="11"/>
    </row>
    <row r="5399" ht="15.75" customHeight="1">
      <c r="A5399" s="13">
        <v>4126005.0</v>
      </c>
      <c r="B5399" s="13" t="s">
        <v>7838</v>
      </c>
      <c r="C5399" s="12">
        <v>3488.22</v>
      </c>
      <c r="D5399" s="11"/>
      <c r="E5399" s="11"/>
      <c r="F5399" s="11"/>
    </row>
    <row r="5400" ht="15.75" customHeight="1">
      <c r="A5400" s="13">
        <v>4126065.0</v>
      </c>
      <c r="B5400" s="13" t="s">
        <v>7839</v>
      </c>
      <c r="C5400" s="12">
        <v>5059.26</v>
      </c>
      <c r="D5400" s="11"/>
      <c r="E5400" s="11"/>
      <c r="F5400" s="11"/>
    </row>
    <row r="5401" ht="15.75" customHeight="1">
      <c r="A5401" s="13">
        <v>4160564.0</v>
      </c>
      <c r="B5401" s="13" t="s">
        <v>7840</v>
      </c>
      <c r="C5401" s="12">
        <v>5242.68</v>
      </c>
      <c r="D5401" s="11"/>
      <c r="E5401" s="11"/>
      <c r="F5401" s="11"/>
    </row>
    <row r="5402" ht="15.75" customHeight="1">
      <c r="A5402" s="13">
        <v>4169114.0</v>
      </c>
      <c r="B5402" s="13" t="s">
        <v>7841</v>
      </c>
      <c r="C5402" s="12">
        <v>5849.76</v>
      </c>
      <c r="D5402" s="11"/>
      <c r="E5402" s="11"/>
      <c r="F5402" s="11"/>
    </row>
    <row r="5403" ht="15.75" customHeight="1">
      <c r="A5403" s="13">
        <v>4169107.0</v>
      </c>
      <c r="B5403" s="13" t="s">
        <v>7842</v>
      </c>
      <c r="C5403" s="12">
        <v>5849.76</v>
      </c>
      <c r="D5403" s="11"/>
      <c r="E5403" s="11"/>
      <c r="F5403" s="11"/>
    </row>
    <row r="5404" ht="15.75" customHeight="1">
      <c r="A5404" s="13">
        <v>4169184.0</v>
      </c>
      <c r="B5404" s="13" t="s">
        <v>7843</v>
      </c>
      <c r="C5404" s="12">
        <v>5849.76</v>
      </c>
      <c r="D5404" s="11"/>
      <c r="E5404" s="11"/>
      <c r="F5404" s="11"/>
    </row>
    <row r="5405" ht="15.75" customHeight="1">
      <c r="A5405" s="13">
        <v>4169177.0</v>
      </c>
      <c r="B5405" s="13" t="s">
        <v>7844</v>
      </c>
      <c r="C5405" s="12">
        <v>5849.76</v>
      </c>
      <c r="D5405" s="11"/>
      <c r="E5405" s="11"/>
      <c r="F5405" s="11"/>
    </row>
    <row r="5406" ht="15.75" customHeight="1">
      <c r="A5406" s="13">
        <v>4160557.0</v>
      </c>
      <c r="B5406" s="13" t="s">
        <v>7845</v>
      </c>
      <c r="C5406" s="12">
        <v>5242.68</v>
      </c>
      <c r="D5406" s="11"/>
      <c r="E5406" s="11"/>
      <c r="F5406" s="11"/>
    </row>
    <row r="5407" ht="15.75" customHeight="1">
      <c r="A5407" s="13">
        <v>4169172.0</v>
      </c>
      <c r="B5407" s="13" t="s">
        <v>7846</v>
      </c>
      <c r="C5407" s="12">
        <v>9766.54</v>
      </c>
      <c r="D5407" s="11"/>
      <c r="E5407" s="11"/>
      <c r="F5407" s="11"/>
    </row>
    <row r="5408" ht="15.75" customHeight="1">
      <c r="A5408" s="13">
        <v>4169138.0</v>
      </c>
      <c r="B5408" s="13" t="s">
        <v>7847</v>
      </c>
      <c r="C5408" s="12">
        <v>9766.54</v>
      </c>
      <c r="D5408" s="11"/>
      <c r="E5408" s="11"/>
      <c r="F5408" s="11"/>
    </row>
    <row r="5409" ht="15.75" customHeight="1">
      <c r="A5409" s="13">
        <v>4169190.0</v>
      </c>
      <c r="B5409" s="13" t="s">
        <v>7848</v>
      </c>
      <c r="C5409" s="12">
        <v>5849.76</v>
      </c>
      <c r="D5409" s="11"/>
      <c r="E5409" s="11"/>
      <c r="F5409" s="11"/>
    </row>
    <row r="5410" ht="15.75" customHeight="1">
      <c r="A5410" s="13">
        <v>4169176.0</v>
      </c>
      <c r="B5410" s="13" t="s">
        <v>7849</v>
      </c>
      <c r="C5410" s="12">
        <v>5849.76</v>
      </c>
      <c r="D5410" s="11"/>
      <c r="E5410" s="11"/>
      <c r="F5410" s="11"/>
    </row>
    <row r="5411" ht="15.75" customHeight="1">
      <c r="A5411" s="13">
        <v>4169112.0</v>
      </c>
      <c r="B5411" s="13" t="s">
        <v>7850</v>
      </c>
      <c r="C5411" s="12">
        <v>7655.14</v>
      </c>
      <c r="D5411" s="11"/>
      <c r="E5411" s="11"/>
      <c r="F5411" s="11"/>
    </row>
    <row r="5412" ht="15.75" customHeight="1">
      <c r="A5412" s="13">
        <v>4160515.0</v>
      </c>
      <c r="B5412" s="13" t="s">
        <v>7851</v>
      </c>
      <c r="C5412" s="12">
        <v>5855.55</v>
      </c>
      <c r="D5412" s="11"/>
      <c r="E5412" s="11"/>
      <c r="F5412" s="11"/>
    </row>
    <row r="5413" ht="15.75" customHeight="1">
      <c r="A5413" s="13">
        <v>4160505.0</v>
      </c>
      <c r="B5413" s="13" t="s">
        <v>7852</v>
      </c>
      <c r="C5413" s="12">
        <v>5242.68</v>
      </c>
      <c r="D5413" s="11"/>
      <c r="E5413" s="11"/>
      <c r="F5413" s="11"/>
    </row>
    <row r="5414" ht="15.75" customHeight="1">
      <c r="A5414" s="13">
        <v>4169121.0</v>
      </c>
      <c r="B5414" s="13" t="s">
        <v>7853</v>
      </c>
      <c r="C5414" s="12">
        <v>5849.76</v>
      </c>
      <c r="D5414" s="11"/>
      <c r="E5414" s="11"/>
      <c r="F5414" s="11"/>
    </row>
    <row r="5415" ht="15.75" customHeight="1">
      <c r="A5415" s="13">
        <v>4169191.0</v>
      </c>
      <c r="B5415" s="13" t="s">
        <v>7854</v>
      </c>
      <c r="C5415" s="12">
        <v>5849.76</v>
      </c>
      <c r="D5415" s="11"/>
      <c r="E5415" s="11"/>
      <c r="F5415" s="11"/>
    </row>
    <row r="5416" ht="15.75" customHeight="1">
      <c r="A5416" s="13">
        <v>4169157.0</v>
      </c>
      <c r="B5416" s="13" t="s">
        <v>7855</v>
      </c>
      <c r="C5416" s="12">
        <v>6681.27</v>
      </c>
      <c r="D5416" s="11"/>
      <c r="E5416" s="11"/>
      <c r="F5416" s="11"/>
    </row>
    <row r="5417" ht="15.75" customHeight="1">
      <c r="A5417" s="13">
        <v>4160533.0</v>
      </c>
      <c r="B5417" s="13" t="s">
        <v>7856</v>
      </c>
      <c r="C5417" s="12">
        <v>5242.68</v>
      </c>
      <c r="D5417" s="11"/>
      <c r="E5417" s="11"/>
      <c r="F5417" s="11"/>
    </row>
    <row r="5418" ht="15.75" customHeight="1">
      <c r="A5418" s="13">
        <v>4169183.0</v>
      </c>
      <c r="B5418" s="13" t="s">
        <v>7857</v>
      </c>
      <c r="C5418" s="12">
        <v>5849.76</v>
      </c>
      <c r="D5418" s="11"/>
      <c r="E5418" s="11"/>
      <c r="F5418" s="11"/>
    </row>
    <row r="5419" ht="15.75" customHeight="1">
      <c r="A5419" s="13">
        <v>4161609.0</v>
      </c>
      <c r="B5419" s="13" t="s">
        <v>7858</v>
      </c>
      <c r="C5419" s="12">
        <v>7194.66</v>
      </c>
      <c r="D5419" s="11"/>
      <c r="E5419" s="11"/>
      <c r="F5419" s="11"/>
    </row>
    <row r="5420" ht="15.75" customHeight="1">
      <c r="A5420" s="13">
        <v>4161637.0</v>
      </c>
      <c r="B5420" s="13" t="s">
        <v>7859</v>
      </c>
      <c r="C5420" s="12">
        <v>1621.65</v>
      </c>
      <c r="D5420" s="11"/>
      <c r="E5420" s="11"/>
      <c r="F5420" s="11"/>
    </row>
    <row r="5421" ht="15.75" customHeight="1">
      <c r="A5421" s="13">
        <v>4161636.0</v>
      </c>
      <c r="B5421" s="13" t="s">
        <v>7860</v>
      </c>
      <c r="C5421" s="12">
        <v>1713.02</v>
      </c>
      <c r="D5421" s="11"/>
      <c r="E5421" s="11"/>
      <c r="F5421" s="11"/>
    </row>
    <row r="5422" ht="15.75" customHeight="1">
      <c r="A5422" s="13">
        <v>4161693.0</v>
      </c>
      <c r="B5422" s="13" t="s">
        <v>7861</v>
      </c>
      <c r="C5422" s="12">
        <v>5036.26</v>
      </c>
      <c r="D5422" s="11"/>
      <c r="E5422" s="11"/>
      <c r="F5422" s="11"/>
    </row>
    <row r="5423" ht="15.75" customHeight="1">
      <c r="A5423" s="13">
        <v>4161699.0</v>
      </c>
      <c r="B5423" s="13" t="s">
        <v>7862</v>
      </c>
      <c r="C5423" s="12">
        <v>186.1</v>
      </c>
      <c r="D5423" s="11"/>
      <c r="E5423" s="11"/>
      <c r="F5423" s="11"/>
    </row>
    <row r="5424" ht="15.75" customHeight="1">
      <c r="A5424" s="13">
        <v>4161692.0</v>
      </c>
      <c r="B5424" s="13" t="s">
        <v>7863</v>
      </c>
      <c r="C5424" s="12">
        <v>170.59</v>
      </c>
      <c r="D5424" s="11"/>
      <c r="E5424" s="11"/>
      <c r="F5424" s="11"/>
    </row>
    <row r="5425" ht="15.75" customHeight="1">
      <c r="A5425" s="13">
        <v>4161652.0</v>
      </c>
      <c r="B5425" s="13" t="s">
        <v>7864</v>
      </c>
      <c r="C5425" s="12">
        <v>2918.98</v>
      </c>
      <c r="D5425" s="11"/>
      <c r="E5425" s="11"/>
      <c r="F5425" s="11"/>
    </row>
    <row r="5426" ht="15.75" customHeight="1">
      <c r="A5426" s="13">
        <v>4161682.0</v>
      </c>
      <c r="B5426" s="13" t="s">
        <v>7865</v>
      </c>
      <c r="C5426" s="12">
        <v>7194.66</v>
      </c>
      <c r="D5426" s="11"/>
      <c r="E5426" s="11"/>
      <c r="F5426" s="11"/>
    </row>
    <row r="5427" ht="15.75" customHeight="1">
      <c r="A5427" s="13">
        <v>4163802.0</v>
      </c>
      <c r="B5427" s="13" t="s">
        <v>7866</v>
      </c>
      <c r="C5427" s="12">
        <v>1258.52</v>
      </c>
      <c r="D5427" s="11"/>
      <c r="E5427" s="11"/>
      <c r="F5427" s="11"/>
    </row>
    <row r="5428" ht="15.75" customHeight="1">
      <c r="A5428" s="13">
        <v>4163803.0</v>
      </c>
      <c r="B5428" s="13" t="s">
        <v>7867</v>
      </c>
      <c r="C5428" s="12">
        <v>1258.52</v>
      </c>
      <c r="D5428" s="11"/>
      <c r="E5428" s="11"/>
      <c r="F5428" s="11"/>
    </row>
    <row r="5429" ht="15.75" customHeight="1">
      <c r="A5429" s="13">
        <v>4163805.0</v>
      </c>
      <c r="B5429" s="13" t="s">
        <v>7868</v>
      </c>
      <c r="C5429" s="12">
        <v>3786.57</v>
      </c>
      <c r="D5429" s="11"/>
      <c r="E5429" s="11"/>
      <c r="F5429" s="11"/>
    </row>
    <row r="5430" ht="15.75" customHeight="1">
      <c r="A5430" s="13">
        <v>4163804.0</v>
      </c>
      <c r="B5430" s="13" t="s">
        <v>7869</v>
      </c>
      <c r="C5430" s="12">
        <v>3786.57</v>
      </c>
      <c r="D5430" s="11"/>
      <c r="E5430" s="11"/>
      <c r="F5430" s="11"/>
    </row>
    <row r="5431" ht="15.75" customHeight="1">
      <c r="A5431" s="13">
        <v>4163801.0</v>
      </c>
      <c r="B5431" s="13" t="s">
        <v>7870</v>
      </c>
      <c r="C5431" s="12">
        <v>1258.52</v>
      </c>
      <c r="D5431" s="11"/>
      <c r="E5431" s="11"/>
      <c r="F5431" s="11"/>
    </row>
    <row r="5432" ht="15.75" customHeight="1">
      <c r="A5432" s="13">
        <v>4671193.0</v>
      </c>
      <c r="B5432" s="13" t="s">
        <v>7871</v>
      </c>
      <c r="C5432" s="12">
        <v>263.8</v>
      </c>
      <c r="D5432" s="11"/>
      <c r="E5432" s="11"/>
      <c r="F5432" s="11"/>
    </row>
    <row r="5433" ht="15.75" customHeight="1">
      <c r="A5433" s="9" t="s">
        <v>7872</v>
      </c>
      <c r="C5433" s="12"/>
      <c r="D5433" s="11"/>
      <c r="E5433" s="11"/>
      <c r="F5433" s="11"/>
    </row>
    <row r="5434" ht="15.75" customHeight="1">
      <c r="A5434" s="13">
        <v>4606810.0</v>
      </c>
      <c r="B5434" s="13" t="s">
        <v>7873</v>
      </c>
      <c r="C5434" s="12">
        <v>899.73</v>
      </c>
      <c r="D5434" s="11"/>
      <c r="E5434" s="11"/>
      <c r="F5434" s="11"/>
    </row>
    <row r="5435" ht="15.75" customHeight="1">
      <c r="A5435" s="13">
        <v>4606812.0</v>
      </c>
      <c r="B5435" s="13" t="s">
        <v>7874</v>
      </c>
      <c r="C5435" s="12">
        <v>688.68</v>
      </c>
      <c r="D5435" s="11"/>
      <c r="E5435" s="11"/>
      <c r="F5435" s="11"/>
    </row>
    <row r="5436" ht="15.75" customHeight="1">
      <c r="A5436" s="13">
        <v>4606702.0</v>
      </c>
      <c r="B5436" s="13" t="s">
        <v>7875</v>
      </c>
      <c r="C5436" s="12">
        <v>549.96</v>
      </c>
      <c r="D5436" s="11"/>
      <c r="E5436" s="11"/>
      <c r="F5436" s="11"/>
    </row>
    <row r="5437" ht="15.75" customHeight="1">
      <c r="A5437" s="13">
        <v>4606704.0</v>
      </c>
      <c r="B5437" s="13" t="s">
        <v>7876</v>
      </c>
      <c r="C5437" s="12">
        <v>549.96</v>
      </c>
      <c r="D5437" s="11"/>
      <c r="E5437" s="11"/>
      <c r="F5437" s="11"/>
    </row>
    <row r="5438" ht="15.75" customHeight="1">
      <c r="A5438" s="13">
        <v>4605605.0</v>
      </c>
      <c r="B5438" s="13" t="s">
        <v>7877</v>
      </c>
      <c r="C5438" s="12">
        <v>1231.54</v>
      </c>
      <c r="D5438" s="11"/>
      <c r="E5438" s="11"/>
      <c r="F5438" s="11"/>
    </row>
    <row r="5439" ht="15.75" customHeight="1">
      <c r="A5439" s="13">
        <v>4600603.0</v>
      </c>
      <c r="B5439" s="13" t="s">
        <v>7878</v>
      </c>
      <c r="C5439" s="12">
        <v>1019.78</v>
      </c>
      <c r="D5439" s="11"/>
      <c r="E5439" s="11"/>
      <c r="F5439" s="11"/>
    </row>
    <row r="5440" ht="15.75" customHeight="1">
      <c r="A5440" s="13">
        <v>4600605.0</v>
      </c>
      <c r="B5440" s="13" t="s">
        <v>7879</v>
      </c>
      <c r="C5440" s="12">
        <v>1396.47</v>
      </c>
      <c r="D5440" s="11"/>
      <c r="E5440" s="11"/>
      <c r="F5440" s="11"/>
    </row>
    <row r="5441" ht="15.75" customHeight="1">
      <c r="A5441" s="13">
        <v>4607425.0</v>
      </c>
      <c r="B5441" s="13" t="s">
        <v>7880</v>
      </c>
      <c r="C5441" s="12">
        <v>403.22</v>
      </c>
      <c r="D5441" s="11"/>
      <c r="E5441" s="11"/>
      <c r="F5441" s="11"/>
    </row>
    <row r="5442" ht="15.75" customHeight="1">
      <c r="A5442" s="13">
        <v>4607525.0</v>
      </c>
      <c r="B5442" s="13" t="s">
        <v>7881</v>
      </c>
      <c r="C5442" s="12">
        <v>535.45</v>
      </c>
      <c r="D5442" s="11"/>
      <c r="E5442" s="11"/>
      <c r="F5442" s="11"/>
    </row>
    <row r="5443" ht="15.75" customHeight="1">
      <c r="A5443" s="13">
        <v>4607625.0</v>
      </c>
      <c r="B5443" s="13" t="s">
        <v>7882</v>
      </c>
      <c r="C5443" s="12">
        <v>1087.07</v>
      </c>
      <c r="D5443" s="11"/>
      <c r="E5443" s="11"/>
      <c r="F5443" s="11"/>
    </row>
    <row r="5444" ht="15.75" customHeight="1">
      <c r="A5444" s="13">
        <v>4607426.0</v>
      </c>
      <c r="B5444" s="13" t="s">
        <v>7883</v>
      </c>
      <c r="C5444" s="12">
        <v>482.28</v>
      </c>
      <c r="D5444" s="11"/>
      <c r="E5444" s="11"/>
      <c r="F5444" s="11"/>
    </row>
    <row r="5445" ht="15.75" customHeight="1">
      <c r="A5445" s="13">
        <v>4607526.0</v>
      </c>
      <c r="B5445" s="13" t="s">
        <v>7884</v>
      </c>
      <c r="C5445" s="12">
        <v>726.97</v>
      </c>
      <c r="D5445" s="11"/>
      <c r="E5445" s="11"/>
      <c r="F5445" s="11"/>
    </row>
    <row r="5446" ht="15.75" customHeight="1">
      <c r="A5446" s="13">
        <v>4607626.0</v>
      </c>
      <c r="B5446" s="13" t="s">
        <v>7885</v>
      </c>
      <c r="C5446" s="12">
        <v>1293.41</v>
      </c>
      <c r="D5446" s="11"/>
      <c r="E5446" s="11"/>
      <c r="F5446" s="11"/>
    </row>
    <row r="5447" ht="15.75" customHeight="1">
      <c r="A5447" s="13">
        <v>4607463.0</v>
      </c>
      <c r="B5447" s="13" t="s">
        <v>7886</v>
      </c>
      <c r="C5447" s="12">
        <v>261.93</v>
      </c>
      <c r="D5447" s="11"/>
      <c r="E5447" s="11"/>
      <c r="F5447" s="11"/>
    </row>
    <row r="5448" ht="15.75" customHeight="1">
      <c r="A5448" s="13">
        <v>4607563.0</v>
      </c>
      <c r="B5448" s="13" t="s">
        <v>7887</v>
      </c>
      <c r="C5448" s="12">
        <v>551.36</v>
      </c>
      <c r="D5448" s="11"/>
      <c r="E5448" s="11"/>
      <c r="F5448" s="11"/>
    </row>
    <row r="5449" ht="15.75" customHeight="1">
      <c r="A5449" s="13">
        <v>4607663.0</v>
      </c>
      <c r="B5449" s="13" t="s">
        <v>7888</v>
      </c>
      <c r="C5449" s="12">
        <v>1129.17</v>
      </c>
      <c r="D5449" s="11"/>
      <c r="E5449" s="11"/>
      <c r="F5449" s="11"/>
    </row>
    <row r="5450" ht="15.75" customHeight="1">
      <c r="A5450" s="13">
        <v>4607028.0</v>
      </c>
      <c r="B5450" s="13" t="s">
        <v>7889</v>
      </c>
      <c r="C5450" s="12">
        <v>10871.62</v>
      </c>
      <c r="D5450" s="11"/>
      <c r="E5450" s="11"/>
      <c r="F5450" s="11"/>
    </row>
    <row r="5451" ht="15.75" customHeight="1">
      <c r="A5451" s="13">
        <v>4607000.0</v>
      </c>
      <c r="B5451" s="13" t="s">
        <v>7890</v>
      </c>
      <c r="C5451" s="12">
        <v>10871.62</v>
      </c>
      <c r="D5451" s="11"/>
      <c r="E5451" s="11"/>
      <c r="F5451" s="11"/>
    </row>
    <row r="5452" ht="15.75" customHeight="1">
      <c r="A5452" s="13">
        <v>4606928.0</v>
      </c>
      <c r="B5452" s="13" t="s">
        <v>7891</v>
      </c>
      <c r="C5452" s="12">
        <v>4059.23</v>
      </c>
      <c r="D5452" s="11"/>
      <c r="E5452" s="11"/>
      <c r="F5452" s="11"/>
    </row>
    <row r="5453" ht="15.75" customHeight="1">
      <c r="A5453" s="13">
        <v>4606972.0</v>
      </c>
      <c r="B5453" s="13" t="s">
        <v>7892</v>
      </c>
      <c r="C5453" s="12">
        <v>4059.23</v>
      </c>
      <c r="D5453" s="11"/>
      <c r="E5453" s="11"/>
      <c r="F5453" s="11"/>
    </row>
    <row r="5454" ht="15.75" customHeight="1">
      <c r="A5454" s="13">
        <v>4600520.0</v>
      </c>
      <c r="B5454" s="13" t="s">
        <v>7893</v>
      </c>
      <c r="C5454" s="12">
        <v>4982.57</v>
      </c>
      <c r="D5454" s="11"/>
      <c r="E5454" s="11"/>
      <c r="F5454" s="11"/>
    </row>
    <row r="5455" ht="15.75" customHeight="1">
      <c r="A5455" s="13">
        <v>4602624.0</v>
      </c>
      <c r="B5455" s="13" t="s">
        <v>7894</v>
      </c>
      <c r="C5455" s="12">
        <v>969.3</v>
      </c>
      <c r="D5455" s="11"/>
      <c r="E5455" s="11"/>
      <c r="F5455" s="11"/>
    </row>
    <row r="5456" ht="15.75" customHeight="1">
      <c r="A5456" s="13">
        <v>4602524.0</v>
      </c>
      <c r="B5456" s="13" t="s">
        <v>7895</v>
      </c>
      <c r="C5456" s="12">
        <v>969.3</v>
      </c>
      <c r="D5456" s="11"/>
      <c r="E5456" s="11"/>
      <c r="F5456" s="11"/>
    </row>
    <row r="5457" ht="15.75" customHeight="1">
      <c r="A5457" s="13">
        <v>4602688.0</v>
      </c>
      <c r="B5457" s="13" t="s">
        <v>7896</v>
      </c>
      <c r="C5457" s="12">
        <v>13048.61</v>
      </c>
      <c r="D5457" s="11"/>
      <c r="E5457" s="11"/>
      <c r="F5457" s="11"/>
    </row>
    <row r="5458" ht="15.75" customHeight="1">
      <c r="A5458" s="13">
        <v>4602648.0</v>
      </c>
      <c r="B5458" s="13" t="s">
        <v>7897</v>
      </c>
      <c r="C5458" s="12">
        <v>2353.95</v>
      </c>
      <c r="D5458" s="11"/>
      <c r="E5458" s="11"/>
      <c r="F5458" s="11"/>
    </row>
    <row r="5459" ht="15.75" customHeight="1">
      <c r="A5459" s="13">
        <v>4602548.0</v>
      </c>
      <c r="B5459" s="13" t="s">
        <v>7898</v>
      </c>
      <c r="C5459" s="12">
        <v>2353.95</v>
      </c>
      <c r="D5459" s="11"/>
      <c r="E5459" s="11"/>
      <c r="F5459" s="11"/>
    </row>
    <row r="5460" ht="15.75" customHeight="1">
      <c r="A5460" s="13">
        <v>4602680.0</v>
      </c>
      <c r="B5460" s="13" t="s">
        <v>7899</v>
      </c>
      <c r="C5460" s="12">
        <v>21313.4</v>
      </c>
      <c r="D5460" s="11"/>
      <c r="E5460" s="11"/>
      <c r="F5460" s="11"/>
    </row>
    <row r="5461" ht="15.75" customHeight="1">
      <c r="A5461" s="13">
        <v>4602580.0</v>
      </c>
      <c r="B5461" s="13" t="s">
        <v>7900</v>
      </c>
      <c r="C5461" s="12">
        <v>20247.73</v>
      </c>
      <c r="D5461" s="11"/>
      <c r="E5461" s="11"/>
      <c r="F5461" s="11"/>
    </row>
    <row r="5462" ht="15.75" customHeight="1">
      <c r="A5462" s="13">
        <v>4602696.0</v>
      </c>
      <c r="B5462" s="13" t="s">
        <v>7901</v>
      </c>
      <c r="C5462" s="12">
        <v>4434.92</v>
      </c>
      <c r="D5462" s="11"/>
      <c r="E5462" s="11"/>
      <c r="F5462" s="11"/>
    </row>
    <row r="5463" ht="15.75" customHeight="1">
      <c r="A5463" s="13">
        <v>4602596.0</v>
      </c>
      <c r="B5463" s="13" t="s">
        <v>7902</v>
      </c>
      <c r="C5463" s="12">
        <v>4434.92</v>
      </c>
      <c r="D5463" s="11"/>
      <c r="E5463" s="11"/>
      <c r="F5463" s="11"/>
    </row>
    <row r="5464" ht="15.75" customHeight="1">
      <c r="A5464" s="13">
        <v>4600549.0</v>
      </c>
      <c r="B5464" s="13" t="s">
        <v>7903</v>
      </c>
      <c r="C5464" s="12">
        <v>11743.75</v>
      </c>
      <c r="D5464" s="11"/>
      <c r="E5464" s="11"/>
      <c r="F5464" s="11"/>
    </row>
    <row r="5465" ht="15.75" customHeight="1">
      <c r="A5465" s="13">
        <v>4600548.0</v>
      </c>
      <c r="B5465" s="13" t="s">
        <v>7904</v>
      </c>
      <c r="C5465" s="12">
        <v>11743.75</v>
      </c>
      <c r="D5465" s="11"/>
      <c r="E5465" s="11"/>
      <c r="F5465" s="11"/>
    </row>
    <row r="5466" ht="15.75" customHeight="1">
      <c r="A5466" s="13">
        <v>4600547.0</v>
      </c>
      <c r="B5466" s="13" t="s">
        <v>7905</v>
      </c>
      <c r="C5466" s="12">
        <v>2118.55</v>
      </c>
      <c r="D5466" s="11"/>
      <c r="E5466" s="11"/>
      <c r="F5466" s="11"/>
    </row>
    <row r="5467" ht="15.75" customHeight="1">
      <c r="A5467" s="13">
        <v>4600545.0</v>
      </c>
      <c r="B5467" s="13" t="s">
        <v>7906</v>
      </c>
      <c r="C5467" s="12">
        <v>2118.55</v>
      </c>
      <c r="D5467" s="11"/>
      <c r="E5467" s="11"/>
      <c r="F5467" s="11"/>
    </row>
    <row r="5468" ht="15.75" customHeight="1">
      <c r="A5468" s="13">
        <v>4602124.0</v>
      </c>
      <c r="B5468" s="13" t="s">
        <v>7907</v>
      </c>
      <c r="C5468" s="12">
        <v>764.27</v>
      </c>
      <c r="D5468" s="11"/>
      <c r="E5468" s="11"/>
      <c r="F5468" s="11"/>
    </row>
    <row r="5469" ht="15.75" customHeight="1">
      <c r="A5469" s="13">
        <v>4602024.0</v>
      </c>
      <c r="B5469" s="13" t="s">
        <v>7908</v>
      </c>
      <c r="C5469" s="12">
        <v>566.11</v>
      </c>
      <c r="D5469" s="11"/>
      <c r="E5469" s="11"/>
      <c r="F5469" s="11"/>
    </row>
    <row r="5470" ht="15.75" customHeight="1">
      <c r="A5470" s="13">
        <v>4602100.0</v>
      </c>
      <c r="B5470" s="13" t="s">
        <v>7909</v>
      </c>
      <c r="C5470" s="12">
        <v>10288.13</v>
      </c>
      <c r="D5470" s="11"/>
      <c r="E5470" s="11"/>
      <c r="F5470" s="11"/>
    </row>
    <row r="5471" ht="15.75" customHeight="1">
      <c r="A5471" s="13">
        <v>4602000.0</v>
      </c>
      <c r="B5471" s="13" t="s">
        <v>7910</v>
      </c>
      <c r="C5471" s="12">
        <v>10288.13</v>
      </c>
      <c r="D5471" s="11"/>
      <c r="E5471" s="11"/>
      <c r="F5471" s="11"/>
    </row>
    <row r="5472" ht="15.75" customHeight="1">
      <c r="A5472" s="13">
        <v>4602148.0</v>
      </c>
      <c r="B5472" s="13" t="s">
        <v>7911</v>
      </c>
      <c r="C5472" s="12">
        <v>1763.13</v>
      </c>
      <c r="D5472" s="11"/>
      <c r="E5472" s="11"/>
      <c r="F5472" s="11"/>
    </row>
    <row r="5473" ht="15.75" customHeight="1">
      <c r="A5473" s="13">
        <v>4602048.0</v>
      </c>
      <c r="B5473" s="13" t="s">
        <v>7912</v>
      </c>
      <c r="C5473" s="12">
        <v>1763.13</v>
      </c>
      <c r="D5473" s="11"/>
      <c r="E5473" s="11"/>
      <c r="F5473" s="11"/>
    </row>
    <row r="5474" ht="15.75" customHeight="1">
      <c r="A5474" s="13">
        <v>4602180.0</v>
      </c>
      <c r="B5474" s="13" t="s">
        <v>7913</v>
      </c>
      <c r="C5474" s="12">
        <v>15964.34</v>
      </c>
      <c r="D5474" s="11"/>
      <c r="E5474" s="11"/>
      <c r="F5474" s="11"/>
    </row>
    <row r="5475" ht="15.75" customHeight="1">
      <c r="A5475" s="13">
        <v>4602080.0</v>
      </c>
      <c r="B5475" s="13" t="s">
        <v>7914</v>
      </c>
      <c r="C5475" s="12">
        <v>15964.34</v>
      </c>
      <c r="D5475" s="11"/>
      <c r="E5475" s="11"/>
      <c r="F5475" s="11"/>
    </row>
    <row r="5476" ht="15.75" customHeight="1">
      <c r="A5476" s="13">
        <v>4602196.0</v>
      </c>
      <c r="B5476" s="13" t="s">
        <v>7915</v>
      </c>
      <c r="C5476" s="12">
        <v>3496.61</v>
      </c>
      <c r="D5476" s="11"/>
      <c r="E5476" s="11"/>
      <c r="F5476" s="11"/>
    </row>
    <row r="5477" ht="15.75" customHeight="1">
      <c r="A5477" s="13">
        <v>4602096.0</v>
      </c>
      <c r="B5477" s="13" t="s">
        <v>7916</v>
      </c>
      <c r="C5477" s="12">
        <v>3496.61</v>
      </c>
      <c r="D5477" s="11"/>
      <c r="E5477" s="11"/>
      <c r="F5477" s="11"/>
    </row>
    <row r="5478" ht="15.75" customHeight="1">
      <c r="A5478" s="13">
        <v>4604042.0</v>
      </c>
      <c r="B5478" s="13" t="s">
        <v>7917</v>
      </c>
      <c r="C5478" s="12">
        <v>798.17</v>
      </c>
      <c r="D5478" s="11"/>
      <c r="E5478" s="11"/>
      <c r="F5478" s="11"/>
    </row>
    <row r="5479" ht="15.75" customHeight="1">
      <c r="A5479" s="13">
        <v>4604041.0</v>
      </c>
      <c r="B5479" s="13" t="s">
        <v>7918</v>
      </c>
      <c r="C5479" s="12">
        <v>3023.09</v>
      </c>
      <c r="D5479" s="11"/>
      <c r="E5479" s="11"/>
      <c r="F5479" s="11"/>
    </row>
    <row r="5480" ht="15.75" customHeight="1">
      <c r="A5480" s="13">
        <v>4603148.0</v>
      </c>
      <c r="B5480" s="13" t="s">
        <v>7919</v>
      </c>
      <c r="C5480" s="12">
        <v>893.67</v>
      </c>
      <c r="D5480" s="11"/>
      <c r="E5480" s="11"/>
      <c r="F5480" s="11"/>
    </row>
    <row r="5481" ht="15.75" customHeight="1">
      <c r="A5481" s="13">
        <v>4603048.0</v>
      </c>
      <c r="B5481" s="13" t="s">
        <v>7920</v>
      </c>
      <c r="C5481" s="12">
        <v>893.67</v>
      </c>
      <c r="D5481" s="11"/>
      <c r="E5481" s="11"/>
      <c r="F5481" s="11"/>
    </row>
    <row r="5482" ht="15.75" customHeight="1">
      <c r="A5482" s="13">
        <v>4603180.0</v>
      </c>
      <c r="B5482" s="13" t="s">
        <v>7921</v>
      </c>
      <c r="C5482" s="12">
        <v>8389.34</v>
      </c>
      <c r="D5482" s="11"/>
      <c r="E5482" s="11"/>
      <c r="F5482" s="11"/>
    </row>
    <row r="5483" ht="15.75" customHeight="1">
      <c r="A5483" s="13">
        <v>4603080.0</v>
      </c>
      <c r="B5483" s="13" t="s">
        <v>7922</v>
      </c>
      <c r="C5483" s="12">
        <v>8389.34</v>
      </c>
      <c r="D5483" s="11"/>
      <c r="E5483" s="11"/>
      <c r="F5483" s="11"/>
    </row>
    <row r="5484" ht="15.75" customHeight="1">
      <c r="A5484" s="13">
        <v>4603196.0</v>
      </c>
      <c r="B5484" s="13" t="s">
        <v>7923</v>
      </c>
      <c r="C5484" s="12">
        <v>1702.62</v>
      </c>
      <c r="D5484" s="11"/>
      <c r="E5484" s="11"/>
      <c r="F5484" s="11"/>
    </row>
    <row r="5485" ht="15.75" customHeight="1">
      <c r="A5485" s="13">
        <v>4603096.0</v>
      </c>
      <c r="B5485" s="13" t="s">
        <v>7924</v>
      </c>
      <c r="C5485" s="12">
        <v>1702.62</v>
      </c>
      <c r="D5485" s="11"/>
      <c r="E5485" s="11"/>
      <c r="F5485" s="11"/>
    </row>
    <row r="5486" ht="15.75" customHeight="1">
      <c r="A5486" s="13">
        <v>4608100.0</v>
      </c>
      <c r="B5486" s="13" t="s">
        <v>7925</v>
      </c>
      <c r="C5486" s="12">
        <v>600.42</v>
      </c>
      <c r="D5486" s="11"/>
      <c r="E5486" s="11"/>
      <c r="F5486" s="11"/>
    </row>
    <row r="5487" ht="15.75" customHeight="1">
      <c r="A5487" s="13">
        <v>4607800.0</v>
      </c>
      <c r="B5487" s="13" t="s">
        <v>7926</v>
      </c>
      <c r="C5487" s="12">
        <v>240.48</v>
      </c>
      <c r="D5487" s="11"/>
      <c r="E5487" s="11"/>
      <c r="F5487" s="11"/>
    </row>
    <row r="5488" ht="15.75" customHeight="1">
      <c r="A5488" s="13">
        <v>4608000.0</v>
      </c>
      <c r="B5488" s="13" t="s">
        <v>7927</v>
      </c>
      <c r="C5488" s="12">
        <v>410.63</v>
      </c>
      <c r="D5488" s="11"/>
      <c r="E5488" s="11"/>
      <c r="F5488" s="11"/>
    </row>
    <row r="5489" ht="15.75" customHeight="1">
      <c r="A5489" s="13">
        <v>4608200.0</v>
      </c>
      <c r="B5489" s="13" t="s">
        <v>7928</v>
      </c>
      <c r="C5489" s="12">
        <v>607.87</v>
      </c>
      <c r="D5489" s="11"/>
      <c r="E5489" s="11"/>
      <c r="F5489" s="11"/>
    </row>
    <row r="5490" ht="15.75" customHeight="1">
      <c r="A5490" s="13">
        <v>4609300.0</v>
      </c>
      <c r="B5490" s="13" t="s">
        <v>7929</v>
      </c>
      <c r="C5490" s="12">
        <v>2978.78</v>
      </c>
      <c r="D5490" s="11"/>
      <c r="E5490" s="11"/>
      <c r="F5490" s="11"/>
    </row>
    <row r="5491" ht="15.75" customHeight="1">
      <c r="A5491" s="13">
        <v>4609900.0</v>
      </c>
      <c r="B5491" s="13" t="s">
        <v>7930</v>
      </c>
      <c r="C5491" s="12">
        <v>179.43</v>
      </c>
      <c r="D5491" s="11"/>
      <c r="E5491" s="11"/>
      <c r="F5491" s="11"/>
    </row>
    <row r="5492" ht="15.75" customHeight="1">
      <c r="A5492" s="13">
        <v>4600341.0</v>
      </c>
      <c r="B5492" s="13" t="s">
        <v>7931</v>
      </c>
      <c r="C5492" s="12">
        <v>13651.8</v>
      </c>
      <c r="D5492" s="11"/>
      <c r="E5492" s="11"/>
      <c r="F5492" s="11"/>
    </row>
    <row r="5493" ht="15.75" customHeight="1">
      <c r="A5493" s="13">
        <v>4600317.0</v>
      </c>
      <c r="B5493" s="13" t="s">
        <v>7932</v>
      </c>
      <c r="C5493" s="12">
        <v>1507.73</v>
      </c>
      <c r="D5493" s="11"/>
      <c r="E5493" s="11"/>
      <c r="F5493" s="11"/>
    </row>
    <row r="5494" ht="15.75" customHeight="1">
      <c r="A5494" s="13">
        <v>4606600.0</v>
      </c>
      <c r="B5494" s="13" t="s">
        <v>7933</v>
      </c>
      <c r="C5494" s="12">
        <v>549.96</v>
      </c>
      <c r="D5494" s="11"/>
      <c r="E5494" s="11"/>
      <c r="F5494" s="11"/>
    </row>
    <row r="5495" ht="15.75" customHeight="1">
      <c r="A5495" s="13">
        <v>4606500.0</v>
      </c>
      <c r="B5495" s="13" t="s">
        <v>7934</v>
      </c>
      <c r="C5495" s="12">
        <v>899.73</v>
      </c>
      <c r="D5495" s="11"/>
      <c r="E5495" s="11"/>
      <c r="F5495" s="11"/>
    </row>
    <row r="5496" ht="15.75" customHeight="1">
      <c r="A5496" s="13">
        <v>4607700.0</v>
      </c>
      <c r="B5496" s="13" t="s">
        <v>7935</v>
      </c>
      <c r="C5496" s="12">
        <v>549.96</v>
      </c>
      <c r="D5496" s="11"/>
      <c r="E5496" s="11"/>
      <c r="F5496" s="11"/>
    </row>
    <row r="5497" ht="15.75" customHeight="1">
      <c r="A5497" s="13">
        <v>4029809.0</v>
      </c>
      <c r="B5497" s="13" t="s">
        <v>7936</v>
      </c>
      <c r="C5497" s="12">
        <v>211.39</v>
      </c>
      <c r="D5497" s="11"/>
      <c r="E5497" s="11"/>
      <c r="F5497" s="11"/>
    </row>
    <row r="5498" ht="15.75" customHeight="1">
      <c r="A5498" s="13">
        <v>4605428.0</v>
      </c>
      <c r="B5498" s="13" t="s">
        <v>7937</v>
      </c>
      <c r="C5498" s="12">
        <v>22104.44</v>
      </c>
      <c r="D5498" s="11"/>
      <c r="E5498" s="11"/>
      <c r="F5498" s="11"/>
    </row>
    <row r="5499" ht="15.75" customHeight="1">
      <c r="A5499" s="13">
        <v>4605472.0</v>
      </c>
      <c r="B5499" s="13" t="s">
        <v>7938</v>
      </c>
      <c r="C5499" s="12">
        <v>15473.11</v>
      </c>
      <c r="D5499" s="11"/>
      <c r="E5499" s="11"/>
      <c r="F5499" s="11"/>
    </row>
    <row r="5500" ht="15.75" customHeight="1">
      <c r="A5500" s="13">
        <v>4605328.0</v>
      </c>
      <c r="B5500" s="13" t="s">
        <v>7939</v>
      </c>
      <c r="C5500" s="12">
        <v>4852.78</v>
      </c>
      <c r="D5500" s="11"/>
      <c r="E5500" s="11"/>
      <c r="F5500" s="11"/>
    </row>
    <row r="5501" ht="15.75" customHeight="1">
      <c r="A5501" s="13">
        <v>4605372.0</v>
      </c>
      <c r="B5501" s="13" t="s">
        <v>7940</v>
      </c>
      <c r="C5501" s="12">
        <v>4852.78</v>
      </c>
      <c r="D5501" s="11"/>
      <c r="E5501" s="11"/>
      <c r="F5501" s="11"/>
    </row>
    <row r="5502" ht="15.75" customHeight="1">
      <c r="A5502" s="13">
        <v>4600403.0</v>
      </c>
      <c r="B5502" s="13" t="s">
        <v>7941</v>
      </c>
      <c r="C5502" s="12">
        <v>15527.54</v>
      </c>
      <c r="D5502" s="11"/>
      <c r="E5502" s="11"/>
      <c r="F5502" s="11"/>
    </row>
    <row r="5503" ht="15.75" customHeight="1">
      <c r="A5503" s="13">
        <v>4600401.0</v>
      </c>
      <c r="B5503" s="13" t="s">
        <v>7942</v>
      </c>
      <c r="C5503" s="12">
        <v>15527.54</v>
      </c>
      <c r="D5503" s="11"/>
      <c r="E5503" s="11"/>
      <c r="F5503" s="11"/>
    </row>
    <row r="5504" ht="15.75" customHeight="1">
      <c r="A5504" s="13">
        <v>4600433.0</v>
      </c>
      <c r="B5504" s="13" t="s">
        <v>7943</v>
      </c>
      <c r="C5504" s="12">
        <v>5578.13</v>
      </c>
      <c r="D5504" s="11"/>
      <c r="E5504" s="11"/>
      <c r="F5504" s="11"/>
    </row>
    <row r="5505" ht="15.75" customHeight="1">
      <c r="A5505" s="13">
        <v>4600431.0</v>
      </c>
      <c r="B5505" s="13" t="s">
        <v>7944</v>
      </c>
      <c r="C5505" s="12">
        <v>5578.13</v>
      </c>
      <c r="D5505" s="11"/>
      <c r="E5505" s="11"/>
      <c r="F5505" s="11"/>
    </row>
    <row r="5506" ht="15.75" customHeight="1">
      <c r="A5506" s="13">
        <v>4605374.0</v>
      </c>
      <c r="B5506" s="13" t="s">
        <v>7945</v>
      </c>
      <c r="C5506" s="12">
        <v>5578.13</v>
      </c>
      <c r="D5506" s="11"/>
      <c r="E5506" s="11"/>
      <c r="F5506" s="11"/>
    </row>
    <row r="5507" ht="15.75" customHeight="1">
      <c r="A5507" s="13">
        <v>4605148.0</v>
      </c>
      <c r="B5507" s="13" t="s">
        <v>7946</v>
      </c>
      <c r="C5507" s="12">
        <v>5387.18</v>
      </c>
      <c r="D5507" s="11"/>
      <c r="E5507" s="11"/>
      <c r="F5507" s="11"/>
    </row>
    <row r="5508" ht="15.75" customHeight="1">
      <c r="A5508" s="13">
        <v>4605248.0</v>
      </c>
      <c r="B5508" s="13" t="s">
        <v>7947</v>
      </c>
      <c r="C5508" s="12">
        <v>5387.18</v>
      </c>
      <c r="D5508" s="11"/>
      <c r="E5508" s="11"/>
      <c r="F5508" s="11"/>
    </row>
    <row r="5509" ht="15.75" customHeight="1">
      <c r="A5509" s="13">
        <v>4601124.0</v>
      </c>
      <c r="B5509" s="13" t="s">
        <v>7948</v>
      </c>
      <c r="C5509" s="12">
        <v>1511.56</v>
      </c>
      <c r="D5509" s="11"/>
      <c r="E5509" s="11"/>
      <c r="F5509" s="11"/>
    </row>
    <row r="5510" ht="15.75" customHeight="1">
      <c r="A5510" s="13">
        <v>4601024.0</v>
      </c>
      <c r="B5510" s="13" t="s">
        <v>7949</v>
      </c>
      <c r="C5510" s="12">
        <v>1511.56</v>
      </c>
      <c r="D5510" s="11"/>
      <c r="E5510" s="11"/>
      <c r="F5510" s="11"/>
    </row>
    <row r="5511" ht="15.75" customHeight="1">
      <c r="A5511" s="13">
        <v>4601025.0</v>
      </c>
      <c r="B5511" s="13" t="s">
        <v>7950</v>
      </c>
      <c r="C5511" s="12">
        <v>1511.56</v>
      </c>
      <c r="D5511" s="11"/>
      <c r="E5511" s="11"/>
      <c r="F5511" s="11"/>
    </row>
    <row r="5512" ht="15.75" customHeight="1">
      <c r="A5512" s="13">
        <v>4601100.0</v>
      </c>
      <c r="B5512" s="13" t="s">
        <v>7951</v>
      </c>
      <c r="C5512" s="12">
        <v>15527.54</v>
      </c>
      <c r="D5512" s="11"/>
      <c r="E5512" s="11"/>
      <c r="F5512" s="11"/>
    </row>
    <row r="5513" ht="15.75" customHeight="1">
      <c r="A5513" s="13">
        <v>4601000.0</v>
      </c>
      <c r="B5513" s="13" t="s">
        <v>7952</v>
      </c>
      <c r="C5513" s="12">
        <v>15527.54</v>
      </c>
      <c r="D5513" s="11"/>
      <c r="E5513" s="11"/>
      <c r="F5513" s="11"/>
    </row>
    <row r="5514" ht="15.75" customHeight="1">
      <c r="A5514" s="13">
        <v>4601180.0</v>
      </c>
      <c r="B5514" s="13" t="s">
        <v>7953</v>
      </c>
      <c r="C5514" s="12">
        <v>25703.6</v>
      </c>
      <c r="D5514" s="11"/>
      <c r="E5514" s="11"/>
      <c r="F5514" s="11"/>
    </row>
    <row r="5515" ht="15.75" customHeight="1">
      <c r="A5515" s="13">
        <v>4601080.0</v>
      </c>
      <c r="B5515" s="13" t="s">
        <v>7954</v>
      </c>
      <c r="C5515" s="12">
        <v>25703.6</v>
      </c>
      <c r="D5515" s="11"/>
      <c r="E5515" s="11"/>
      <c r="F5515" s="11"/>
    </row>
    <row r="5516" ht="15.75" customHeight="1">
      <c r="A5516" s="13">
        <v>4601148.0</v>
      </c>
      <c r="B5516" s="13" t="s">
        <v>7955</v>
      </c>
      <c r="C5516" s="12">
        <v>2723.19</v>
      </c>
      <c r="D5516" s="11"/>
      <c r="E5516" s="11"/>
      <c r="F5516" s="11"/>
    </row>
    <row r="5517" ht="15.75" customHeight="1">
      <c r="A5517" s="13">
        <v>4601048.0</v>
      </c>
      <c r="B5517" s="13" t="s">
        <v>7956</v>
      </c>
      <c r="C5517" s="12">
        <v>2723.19</v>
      </c>
      <c r="D5517" s="11"/>
      <c r="E5517" s="11"/>
      <c r="F5517" s="11"/>
    </row>
    <row r="5518" ht="15.75" customHeight="1">
      <c r="A5518" s="13">
        <v>4601196.0</v>
      </c>
      <c r="B5518" s="13" t="s">
        <v>7957</v>
      </c>
      <c r="C5518" s="12">
        <v>5578.33</v>
      </c>
      <c r="D5518" s="11"/>
      <c r="E5518" s="11"/>
      <c r="F5518" s="11"/>
    </row>
    <row r="5519" ht="15.75" customHeight="1">
      <c r="A5519" s="13">
        <v>4605108.0</v>
      </c>
      <c r="B5519" s="13" t="s">
        <v>7958</v>
      </c>
      <c r="C5519" s="12">
        <v>757.4</v>
      </c>
      <c r="D5519" s="11"/>
      <c r="E5519" s="11"/>
      <c r="F5519" s="11"/>
    </row>
    <row r="5520" ht="15.75" customHeight="1">
      <c r="A5520" s="9" t="s">
        <v>7959</v>
      </c>
      <c r="C5520" s="12"/>
      <c r="D5520" s="11"/>
      <c r="E5520" s="11"/>
      <c r="F5520" s="11"/>
    </row>
    <row r="5521" ht="15.75" customHeight="1">
      <c r="A5521" s="13">
        <v>4169750.0</v>
      </c>
      <c r="B5521" s="13" t="s">
        <v>7960</v>
      </c>
      <c r="C5521" s="12">
        <v>3900.89</v>
      </c>
      <c r="D5521" s="11"/>
      <c r="E5521" s="11"/>
      <c r="F5521" s="11"/>
    </row>
    <row r="5522" ht="15.75" customHeight="1">
      <c r="A5522" s="13">
        <v>4169760.0</v>
      </c>
      <c r="B5522" s="13" t="s">
        <v>7961</v>
      </c>
      <c r="C5522" s="12">
        <v>3900.89</v>
      </c>
      <c r="D5522" s="11"/>
      <c r="E5522" s="11"/>
      <c r="F5522" s="11"/>
    </row>
    <row r="5523" ht="15.75" customHeight="1">
      <c r="A5523" s="13">
        <v>4169751.0</v>
      </c>
      <c r="B5523" s="13" t="s">
        <v>7962</v>
      </c>
      <c r="C5523" s="12">
        <v>3900.89</v>
      </c>
      <c r="D5523" s="11"/>
      <c r="E5523" s="11"/>
      <c r="F5523" s="11"/>
    </row>
    <row r="5524" ht="15.75" customHeight="1">
      <c r="A5524" s="13">
        <v>4169752.0</v>
      </c>
      <c r="B5524" s="13" t="s">
        <v>7963</v>
      </c>
      <c r="C5524" s="12">
        <v>3900.89</v>
      </c>
      <c r="D5524" s="11"/>
      <c r="E5524" s="11"/>
      <c r="F5524" s="11"/>
    </row>
    <row r="5525" ht="15.75" customHeight="1">
      <c r="A5525" s="13">
        <v>4169753.0</v>
      </c>
      <c r="B5525" s="13" t="s">
        <v>7964</v>
      </c>
      <c r="C5525" s="12">
        <v>3900.89</v>
      </c>
      <c r="D5525" s="11"/>
      <c r="E5525" s="11"/>
      <c r="F5525" s="11"/>
    </row>
    <row r="5526" ht="15.75" customHeight="1">
      <c r="A5526" s="13">
        <v>4169761.0</v>
      </c>
      <c r="B5526" s="13" t="s">
        <v>7965</v>
      </c>
      <c r="C5526" s="12">
        <v>3900.89</v>
      </c>
      <c r="D5526" s="11"/>
      <c r="E5526" s="11"/>
      <c r="F5526" s="11"/>
    </row>
    <row r="5527" ht="15.75" customHeight="1">
      <c r="A5527" s="13">
        <v>4169754.0</v>
      </c>
      <c r="B5527" s="13" t="s">
        <v>7966</v>
      </c>
      <c r="C5527" s="12">
        <v>3900.89</v>
      </c>
      <c r="D5527" s="11"/>
      <c r="E5527" s="11"/>
      <c r="F5527" s="11"/>
    </row>
    <row r="5528" ht="15.75" customHeight="1">
      <c r="A5528" s="13">
        <v>4169756.0</v>
      </c>
      <c r="B5528" s="13" t="s">
        <v>7967</v>
      </c>
      <c r="C5528" s="12">
        <v>3900.89</v>
      </c>
      <c r="D5528" s="11"/>
      <c r="E5528" s="11"/>
      <c r="F5528" s="11"/>
    </row>
    <row r="5529" ht="15.75" customHeight="1">
      <c r="A5529" s="13">
        <v>4169755.0</v>
      </c>
      <c r="B5529" s="13" t="s">
        <v>7968</v>
      </c>
      <c r="C5529" s="12">
        <v>3900.89</v>
      </c>
      <c r="D5529" s="11"/>
      <c r="E5529" s="11"/>
      <c r="F5529" s="11"/>
    </row>
    <row r="5530" ht="15.75" customHeight="1">
      <c r="A5530" s="13">
        <v>4159201.0</v>
      </c>
      <c r="B5530" s="13" t="s">
        <v>7969</v>
      </c>
      <c r="C5530" s="12">
        <v>3961.4</v>
      </c>
      <c r="D5530" s="11"/>
      <c r="E5530" s="11"/>
      <c r="F5530" s="11"/>
    </row>
    <row r="5531" ht="15.75" customHeight="1">
      <c r="A5531" s="13">
        <v>4130515.0</v>
      </c>
      <c r="B5531" s="13" t="s">
        <v>7970</v>
      </c>
      <c r="C5531" s="12">
        <v>3142.71</v>
      </c>
      <c r="D5531" s="11"/>
      <c r="E5531" s="11"/>
      <c r="F5531" s="11"/>
    </row>
    <row r="5532" ht="15.75" customHeight="1">
      <c r="A5532" s="13">
        <v>4130520.0</v>
      </c>
      <c r="B5532" s="13" t="s">
        <v>7971</v>
      </c>
      <c r="C5532" s="12">
        <v>3142.71</v>
      </c>
      <c r="D5532" s="11"/>
      <c r="E5532" s="11"/>
      <c r="F5532" s="11"/>
    </row>
    <row r="5533" ht="15.75" customHeight="1">
      <c r="A5533" s="13">
        <v>4138226.0</v>
      </c>
      <c r="B5533" s="13" t="s">
        <v>7972</v>
      </c>
      <c r="C5533" s="12">
        <v>7286.13</v>
      </c>
      <c r="D5533" s="11"/>
      <c r="E5533" s="11"/>
      <c r="F5533" s="11"/>
    </row>
    <row r="5534" ht="15.75" customHeight="1">
      <c r="A5534" s="13">
        <v>4138254.0</v>
      </c>
      <c r="B5534" s="13" t="s">
        <v>7973</v>
      </c>
      <c r="C5534" s="12">
        <v>7286.13</v>
      </c>
      <c r="D5534" s="11"/>
      <c r="E5534" s="11"/>
      <c r="F5534" s="11"/>
    </row>
    <row r="5535" ht="15.75" customHeight="1">
      <c r="A5535" s="13">
        <v>4138262.0</v>
      </c>
      <c r="B5535" s="13" t="s">
        <v>7974</v>
      </c>
      <c r="C5535" s="12">
        <v>7286.13</v>
      </c>
      <c r="D5535" s="11"/>
      <c r="E5535" s="11"/>
      <c r="F5535" s="11"/>
    </row>
    <row r="5536" ht="15.75" customHeight="1">
      <c r="A5536" s="13">
        <v>4138276.0</v>
      </c>
      <c r="B5536" s="13" t="s">
        <v>7975</v>
      </c>
      <c r="C5536" s="12">
        <v>7286.13</v>
      </c>
      <c r="D5536" s="11"/>
      <c r="E5536" s="11"/>
      <c r="F5536" s="11"/>
    </row>
    <row r="5537" ht="15.75" customHeight="1">
      <c r="A5537" s="13">
        <v>4138277.0</v>
      </c>
      <c r="B5537" s="13" t="s">
        <v>7976</v>
      </c>
      <c r="C5537" s="12">
        <v>7286.13</v>
      </c>
      <c r="D5537" s="11"/>
      <c r="E5537" s="11"/>
      <c r="F5537" s="11"/>
    </row>
    <row r="5538" ht="15.75" customHeight="1">
      <c r="A5538" s="13">
        <v>4138287.0</v>
      </c>
      <c r="B5538" s="13" t="s">
        <v>7977</v>
      </c>
      <c r="C5538" s="12">
        <v>7286.13</v>
      </c>
      <c r="D5538" s="11"/>
      <c r="E5538" s="11"/>
      <c r="F5538" s="11"/>
    </row>
    <row r="5539" ht="15.75" customHeight="1">
      <c r="A5539" s="13">
        <v>4138289.0</v>
      </c>
      <c r="B5539" s="13" t="s">
        <v>7978</v>
      </c>
      <c r="C5539" s="12">
        <v>7286.13</v>
      </c>
      <c r="D5539" s="11"/>
      <c r="E5539" s="11"/>
      <c r="F5539" s="11"/>
    </row>
    <row r="5540" ht="15.75" customHeight="1">
      <c r="A5540" s="13">
        <v>4138283.0</v>
      </c>
      <c r="B5540" s="13" t="s">
        <v>7979</v>
      </c>
      <c r="C5540" s="12">
        <v>7286.13</v>
      </c>
      <c r="D5540" s="11"/>
      <c r="E5540" s="11"/>
      <c r="F5540" s="11"/>
    </row>
    <row r="5541" ht="15.75" customHeight="1">
      <c r="A5541" s="13">
        <v>4138229.0</v>
      </c>
      <c r="B5541" s="13" t="s">
        <v>7980</v>
      </c>
      <c r="C5541" s="12">
        <v>7286.13</v>
      </c>
      <c r="D5541" s="11"/>
      <c r="E5541" s="11"/>
      <c r="F5541" s="11"/>
    </row>
    <row r="5542" ht="15.75" customHeight="1">
      <c r="A5542" s="13">
        <v>4138429.0</v>
      </c>
      <c r="B5542" s="13" t="s">
        <v>7981</v>
      </c>
      <c r="C5542" s="12">
        <v>4692.89</v>
      </c>
      <c r="D5542" s="11"/>
      <c r="E5542" s="11"/>
      <c r="F5542" s="11"/>
    </row>
    <row r="5543" ht="15.75" customHeight="1">
      <c r="A5543" s="13">
        <v>4138529.0</v>
      </c>
      <c r="B5543" s="13" t="s">
        <v>7982</v>
      </c>
      <c r="C5543" s="12">
        <v>4692.89</v>
      </c>
      <c r="D5543" s="11"/>
      <c r="E5543" s="11"/>
      <c r="F5543" s="11"/>
    </row>
    <row r="5544" ht="15.75" customHeight="1">
      <c r="A5544" s="13">
        <v>4138576.0</v>
      </c>
      <c r="B5544" s="13" t="s">
        <v>7983</v>
      </c>
      <c r="C5544" s="12">
        <v>4692.89</v>
      </c>
      <c r="D5544" s="11"/>
      <c r="E5544" s="11"/>
      <c r="F5544" s="11"/>
    </row>
    <row r="5545" ht="15.75" customHeight="1">
      <c r="A5545" s="13">
        <v>4138583.0</v>
      </c>
      <c r="B5545" s="13" t="s">
        <v>7984</v>
      </c>
      <c r="C5545" s="12">
        <v>4692.89</v>
      </c>
      <c r="D5545" s="11"/>
      <c r="E5545" s="11"/>
      <c r="F5545" s="11"/>
    </row>
    <row r="5546" ht="15.75" customHeight="1">
      <c r="A5546" s="13">
        <v>4138083.0</v>
      </c>
      <c r="B5546" s="13" t="s">
        <v>7985</v>
      </c>
      <c r="C5546" s="12">
        <v>4692.89</v>
      </c>
      <c r="D5546" s="11"/>
      <c r="E5546" s="11"/>
      <c r="F5546" s="11"/>
    </row>
    <row r="5547" ht="15.75" customHeight="1">
      <c r="A5547" s="13">
        <v>4138026.0</v>
      </c>
      <c r="B5547" s="13" t="s">
        <v>7986</v>
      </c>
      <c r="C5547" s="12">
        <v>4692.89</v>
      </c>
      <c r="D5547" s="11"/>
      <c r="E5547" s="11"/>
      <c r="F5547" s="11"/>
    </row>
    <row r="5548" ht="15.75" customHeight="1">
      <c r="A5548" s="13">
        <v>4138023.0</v>
      </c>
      <c r="B5548" s="13" t="s">
        <v>7987</v>
      </c>
      <c r="C5548" s="12">
        <v>4692.89</v>
      </c>
      <c r="D5548" s="11"/>
      <c r="E5548" s="11"/>
      <c r="F5548" s="11"/>
    </row>
    <row r="5549" ht="15.75" customHeight="1">
      <c r="A5549" s="13">
        <v>4138054.0</v>
      </c>
      <c r="B5549" s="13" t="s">
        <v>7988</v>
      </c>
      <c r="C5549" s="12">
        <v>4692.89</v>
      </c>
      <c r="D5549" s="11"/>
      <c r="E5549" s="11"/>
      <c r="F5549" s="11"/>
    </row>
    <row r="5550" ht="15.75" customHeight="1">
      <c r="A5550" s="13">
        <v>4138062.0</v>
      </c>
      <c r="B5550" s="13" t="s">
        <v>7989</v>
      </c>
      <c r="C5550" s="12">
        <v>4692.89</v>
      </c>
      <c r="D5550" s="11"/>
      <c r="E5550" s="11"/>
      <c r="F5550" s="11"/>
    </row>
    <row r="5551" ht="15.75" customHeight="1">
      <c r="A5551" s="13">
        <v>4138077.0</v>
      </c>
      <c r="B5551" s="13" t="s">
        <v>7990</v>
      </c>
      <c r="C5551" s="12">
        <v>4692.89</v>
      </c>
      <c r="D5551" s="11"/>
      <c r="E5551" s="11"/>
      <c r="F5551" s="11"/>
    </row>
    <row r="5552" ht="15.75" customHeight="1">
      <c r="A5552" s="13">
        <v>4138089.0</v>
      </c>
      <c r="B5552" s="13" t="s">
        <v>7991</v>
      </c>
      <c r="C5552" s="12">
        <v>4692.89</v>
      </c>
      <c r="D5552" s="11"/>
      <c r="E5552" s="11"/>
      <c r="F5552" s="11"/>
    </row>
    <row r="5553" ht="15.75" customHeight="1">
      <c r="A5553" s="13">
        <v>4138029.0</v>
      </c>
      <c r="B5553" s="13" t="s">
        <v>7992</v>
      </c>
      <c r="C5553" s="12">
        <v>4692.89</v>
      </c>
      <c r="D5553" s="11"/>
      <c r="E5553" s="11"/>
      <c r="F5553" s="11"/>
    </row>
    <row r="5554" ht="15.75" customHeight="1">
      <c r="A5554" s="13">
        <v>4138476.0</v>
      </c>
      <c r="B5554" s="13" t="s">
        <v>7993</v>
      </c>
      <c r="C5554" s="12">
        <v>4692.89</v>
      </c>
      <c r="D5554" s="11"/>
      <c r="E5554" s="11"/>
      <c r="F5554" s="11"/>
    </row>
    <row r="5555" ht="15.75" customHeight="1">
      <c r="A5555" s="13">
        <v>4138076.0</v>
      </c>
      <c r="B5555" s="13" t="s">
        <v>7994</v>
      </c>
      <c r="C5555" s="12">
        <v>4692.89</v>
      </c>
      <c r="D5555" s="11"/>
      <c r="E5555" s="11"/>
      <c r="F5555" s="11"/>
    </row>
    <row r="5556" ht="15.75" customHeight="1">
      <c r="A5556" s="13">
        <v>4138483.0</v>
      </c>
      <c r="B5556" s="13" t="s">
        <v>7993</v>
      </c>
      <c r="C5556" s="12">
        <v>4692.89</v>
      </c>
      <c r="D5556" s="11"/>
      <c r="E5556" s="11"/>
      <c r="F5556" s="11"/>
    </row>
    <row r="5557" ht="15.75" customHeight="1">
      <c r="A5557" s="13">
        <v>4138199.0</v>
      </c>
      <c r="B5557" s="13" t="s">
        <v>7995</v>
      </c>
      <c r="C5557" s="12">
        <v>4692.89</v>
      </c>
      <c r="D5557" s="11"/>
      <c r="E5557" s="11"/>
      <c r="F5557" s="11"/>
    </row>
    <row r="5558" ht="15.75" customHeight="1">
      <c r="A5558" s="13">
        <v>4130510.0</v>
      </c>
      <c r="B5558" s="13" t="s">
        <v>7996</v>
      </c>
      <c r="C5558" s="12">
        <v>2828.44</v>
      </c>
      <c r="D5558" s="11"/>
      <c r="E5558" s="11"/>
      <c r="F5558" s="11"/>
    </row>
    <row r="5559" ht="15.75" customHeight="1">
      <c r="A5559" s="13">
        <v>4138125.0</v>
      </c>
      <c r="B5559" s="13" t="s">
        <v>7997</v>
      </c>
      <c r="C5559" s="12">
        <v>4692.89</v>
      </c>
      <c r="D5559" s="11"/>
      <c r="E5559" s="11"/>
      <c r="F5559" s="11"/>
    </row>
    <row r="5560" ht="15.75" customHeight="1">
      <c r="A5560" s="13">
        <v>4138163.0</v>
      </c>
      <c r="B5560" s="13" t="s">
        <v>7998</v>
      </c>
      <c r="C5560" s="12">
        <v>4692.89</v>
      </c>
      <c r="D5560" s="11"/>
      <c r="E5560" s="11"/>
      <c r="F5560" s="11"/>
    </row>
    <row r="5561" ht="15.75" customHeight="1">
      <c r="A5561" s="13">
        <v>4138126.0</v>
      </c>
      <c r="B5561" s="13" t="s">
        <v>7999</v>
      </c>
      <c r="C5561" s="12">
        <v>4692.89</v>
      </c>
      <c r="D5561" s="11"/>
      <c r="E5561" s="11"/>
      <c r="F5561" s="11"/>
    </row>
    <row r="5562" ht="15.75" customHeight="1">
      <c r="A5562" s="13">
        <v>4138129.0</v>
      </c>
      <c r="B5562" s="13" t="s">
        <v>8000</v>
      </c>
      <c r="C5562" s="12">
        <v>4692.89</v>
      </c>
      <c r="D5562" s="11"/>
      <c r="E5562" s="11"/>
      <c r="F5562" s="11"/>
    </row>
    <row r="5563" ht="15.75" customHeight="1">
      <c r="A5563" s="13">
        <v>4138154.0</v>
      </c>
      <c r="B5563" s="13" t="s">
        <v>8001</v>
      </c>
      <c r="C5563" s="12">
        <v>4692.89</v>
      </c>
      <c r="D5563" s="11"/>
      <c r="E5563" s="11"/>
      <c r="F5563" s="11"/>
    </row>
    <row r="5564" ht="15.75" customHeight="1">
      <c r="A5564" s="13">
        <v>4138162.0</v>
      </c>
      <c r="B5564" s="13" t="s">
        <v>8002</v>
      </c>
      <c r="C5564" s="12">
        <v>4692.89</v>
      </c>
      <c r="D5564" s="11"/>
      <c r="E5564" s="11"/>
      <c r="F5564" s="11"/>
    </row>
    <row r="5565" ht="15.75" customHeight="1">
      <c r="A5565" s="13">
        <v>4138176.0</v>
      </c>
      <c r="B5565" s="13" t="s">
        <v>8003</v>
      </c>
      <c r="C5565" s="12">
        <v>4692.89</v>
      </c>
      <c r="D5565" s="11"/>
      <c r="E5565" s="11"/>
      <c r="F5565" s="11"/>
    </row>
    <row r="5566" ht="15.75" customHeight="1">
      <c r="A5566" s="13">
        <v>4138177.0</v>
      </c>
      <c r="B5566" s="13" t="s">
        <v>8004</v>
      </c>
      <c r="C5566" s="12">
        <v>4692.89</v>
      </c>
      <c r="D5566" s="11"/>
      <c r="E5566" s="11"/>
      <c r="F5566" s="11"/>
    </row>
    <row r="5567" ht="15.75" customHeight="1">
      <c r="A5567" s="13">
        <v>4138187.0</v>
      </c>
      <c r="B5567" s="13" t="s">
        <v>8005</v>
      </c>
      <c r="C5567" s="12">
        <v>4692.89</v>
      </c>
      <c r="D5567" s="11"/>
      <c r="E5567" s="11"/>
      <c r="F5567" s="11"/>
    </row>
    <row r="5568" ht="15.75" customHeight="1">
      <c r="A5568" s="13">
        <v>4138183.0</v>
      </c>
      <c r="B5568" s="13" t="s">
        <v>8006</v>
      </c>
      <c r="C5568" s="12">
        <v>4692.89</v>
      </c>
      <c r="D5568" s="11"/>
      <c r="E5568" s="11"/>
      <c r="F5568" s="11"/>
    </row>
    <row r="5569" ht="15.75" customHeight="1">
      <c r="A5569" s="13">
        <v>4138189.0</v>
      </c>
      <c r="B5569" s="13" t="s">
        <v>8007</v>
      </c>
      <c r="C5569" s="12">
        <v>4692.89</v>
      </c>
      <c r="D5569" s="11"/>
      <c r="E5569" s="11"/>
      <c r="F5569" s="11"/>
    </row>
    <row r="5570" ht="15.75" customHeight="1">
      <c r="A5570" s="13">
        <v>4159200.0</v>
      </c>
      <c r="B5570" s="13" t="s">
        <v>8008</v>
      </c>
      <c r="C5570" s="12">
        <v>4692.89</v>
      </c>
      <c r="D5570" s="11"/>
      <c r="E5570" s="11"/>
      <c r="F5570" s="11"/>
    </row>
    <row r="5571" ht="15.75" customHeight="1">
      <c r="A5571" s="13">
        <v>4133457.0</v>
      </c>
      <c r="B5571" s="13" t="s">
        <v>8009</v>
      </c>
      <c r="C5571" s="12">
        <v>2786.35</v>
      </c>
      <c r="D5571" s="11"/>
      <c r="E5571" s="11"/>
      <c r="F5571" s="11"/>
    </row>
    <row r="5572" ht="15.75" customHeight="1">
      <c r="A5572" s="13">
        <v>4144200.0</v>
      </c>
      <c r="B5572" s="13" t="s">
        <v>8010</v>
      </c>
      <c r="C5572" s="12">
        <v>6252.58</v>
      </c>
      <c r="D5572" s="11"/>
      <c r="E5572" s="11"/>
      <c r="F5572" s="11"/>
    </row>
    <row r="5573" ht="15.75" customHeight="1">
      <c r="A5573" s="13">
        <v>4159825.0</v>
      </c>
      <c r="B5573" s="13" t="s">
        <v>8011</v>
      </c>
      <c r="C5573" s="12">
        <v>4694.82</v>
      </c>
      <c r="D5573" s="11"/>
      <c r="E5573" s="11"/>
      <c r="F5573" s="11"/>
    </row>
    <row r="5574" ht="15.75" customHeight="1">
      <c r="A5574" s="13">
        <v>4159851.0</v>
      </c>
      <c r="B5574" s="13" t="s">
        <v>8012</v>
      </c>
      <c r="C5574" s="12">
        <v>4694.82</v>
      </c>
      <c r="D5574" s="11"/>
      <c r="E5574" s="11"/>
      <c r="F5574" s="11"/>
    </row>
    <row r="5575" ht="15.75" customHeight="1">
      <c r="A5575" s="13">
        <v>4159829.0</v>
      </c>
      <c r="B5575" s="13" t="s">
        <v>8013</v>
      </c>
      <c r="C5575" s="12">
        <v>4694.82</v>
      </c>
      <c r="D5575" s="11"/>
      <c r="E5575" s="11"/>
      <c r="F5575" s="11"/>
    </row>
    <row r="5576" ht="15.75" customHeight="1">
      <c r="A5576" s="13">
        <v>4159823.0</v>
      </c>
      <c r="B5576" s="13" t="s">
        <v>8014</v>
      </c>
      <c r="C5576" s="12">
        <v>4694.82</v>
      </c>
      <c r="D5576" s="11"/>
      <c r="E5576" s="11"/>
      <c r="F5576" s="11"/>
    </row>
    <row r="5577" ht="15.75" customHeight="1">
      <c r="A5577" s="13">
        <v>4159862.0</v>
      </c>
      <c r="B5577" s="13" t="s">
        <v>8015</v>
      </c>
      <c r="C5577" s="12">
        <v>4694.82</v>
      </c>
      <c r="D5577" s="11"/>
      <c r="E5577" s="11"/>
      <c r="F5577" s="11"/>
    </row>
    <row r="5578" ht="15.75" customHeight="1">
      <c r="A5578" s="13">
        <v>4159876.0</v>
      </c>
      <c r="B5578" s="13" t="s">
        <v>8016</v>
      </c>
      <c r="C5578" s="12">
        <v>4694.82</v>
      </c>
      <c r="D5578" s="11"/>
      <c r="E5578" s="11"/>
      <c r="F5578" s="11"/>
    </row>
    <row r="5579" ht="15.75" customHeight="1">
      <c r="A5579" s="13">
        <v>4159898.0</v>
      </c>
      <c r="B5579" s="13" t="s">
        <v>8017</v>
      </c>
      <c r="C5579" s="12">
        <v>3286.37</v>
      </c>
      <c r="D5579" s="11"/>
      <c r="E5579" s="11"/>
      <c r="F5579" s="11"/>
    </row>
    <row r="5580" ht="15.75" customHeight="1">
      <c r="A5580" s="13">
        <v>4159883.0</v>
      </c>
      <c r="B5580" s="13" t="s">
        <v>8018</v>
      </c>
      <c r="C5580" s="12">
        <v>4694.82</v>
      </c>
      <c r="D5580" s="11"/>
      <c r="E5580" s="11"/>
      <c r="F5580" s="11"/>
    </row>
    <row r="5581" ht="15.75" customHeight="1">
      <c r="A5581" s="13">
        <v>4159884.0</v>
      </c>
      <c r="B5581" s="13" t="s">
        <v>8019</v>
      </c>
      <c r="C5581" s="12">
        <v>4694.82</v>
      </c>
      <c r="D5581" s="11"/>
      <c r="E5581" s="11"/>
      <c r="F5581" s="11"/>
    </row>
    <row r="5582" ht="15.75" customHeight="1">
      <c r="A5582" s="13">
        <v>4159863.0</v>
      </c>
      <c r="B5582" s="13" t="s">
        <v>8020</v>
      </c>
      <c r="C5582" s="12">
        <v>4694.82</v>
      </c>
      <c r="D5582" s="11"/>
      <c r="E5582" s="11"/>
      <c r="F5582" s="11"/>
    </row>
    <row r="5583" ht="15.75" customHeight="1">
      <c r="A5583" s="13">
        <v>4159551.0</v>
      </c>
      <c r="B5583" s="13" t="s">
        <v>8021</v>
      </c>
      <c r="C5583" s="12">
        <v>3286.37</v>
      </c>
      <c r="D5583" s="11"/>
      <c r="E5583" s="11"/>
      <c r="F5583" s="11"/>
    </row>
    <row r="5584" ht="15.75" customHeight="1">
      <c r="A5584" s="13">
        <v>4159554.0</v>
      </c>
      <c r="B5584" s="13" t="s">
        <v>8022</v>
      </c>
      <c r="C5584" s="12">
        <v>4694.82</v>
      </c>
      <c r="D5584" s="11"/>
      <c r="E5584" s="11"/>
      <c r="F5584" s="11"/>
    </row>
    <row r="5585" ht="15.75" customHeight="1">
      <c r="A5585" s="13">
        <v>4159576.0</v>
      </c>
      <c r="B5585" s="13" t="s">
        <v>8023</v>
      </c>
      <c r="C5585" s="12">
        <v>4694.82</v>
      </c>
      <c r="D5585" s="11"/>
      <c r="E5585" s="11"/>
      <c r="F5585" s="11"/>
    </row>
    <row r="5586" ht="15.75" customHeight="1">
      <c r="A5586" s="13">
        <v>4159568.0</v>
      </c>
      <c r="B5586" s="13" t="s">
        <v>8024</v>
      </c>
      <c r="C5586" s="12">
        <v>4694.82</v>
      </c>
      <c r="D5586" s="11"/>
      <c r="E5586" s="11"/>
      <c r="F5586" s="11"/>
    </row>
    <row r="5587" ht="15.75" customHeight="1">
      <c r="A5587" s="13">
        <v>4159527.0</v>
      </c>
      <c r="B5587" s="13" t="s">
        <v>8025</v>
      </c>
      <c r="C5587" s="12">
        <v>4694.82</v>
      </c>
      <c r="D5587" s="11"/>
      <c r="E5587" s="11"/>
      <c r="F5587" s="11"/>
    </row>
    <row r="5588" ht="15.75" customHeight="1">
      <c r="A5588" s="13">
        <v>4159976.0</v>
      </c>
      <c r="B5588" s="13" t="s">
        <v>8026</v>
      </c>
      <c r="C5588" s="12">
        <v>4694.82</v>
      </c>
      <c r="D5588" s="11"/>
      <c r="E5588" s="11"/>
      <c r="F5588" s="11"/>
    </row>
    <row r="5589" ht="15.75" customHeight="1">
      <c r="A5589" s="13">
        <v>4159523.0</v>
      </c>
      <c r="B5589" s="13" t="s">
        <v>8027</v>
      </c>
      <c r="C5589" s="12">
        <v>4694.82</v>
      </c>
      <c r="D5589" s="11"/>
      <c r="E5589" s="11"/>
      <c r="F5589" s="11"/>
    </row>
    <row r="5590" ht="15.75" customHeight="1">
      <c r="A5590" s="13">
        <v>4159567.0</v>
      </c>
      <c r="B5590" s="13" t="s">
        <v>8028</v>
      </c>
      <c r="C5590" s="12">
        <v>4694.82</v>
      </c>
      <c r="D5590" s="11"/>
      <c r="E5590" s="11"/>
      <c r="F5590" s="11"/>
    </row>
    <row r="5591" ht="15.75" customHeight="1">
      <c r="A5591" s="13">
        <v>4144155.0</v>
      </c>
      <c r="B5591" s="13" t="s">
        <v>8029</v>
      </c>
      <c r="C5591" s="12">
        <v>388.28</v>
      </c>
      <c r="D5591" s="11"/>
      <c r="E5591" s="11"/>
      <c r="F5591" s="11"/>
    </row>
    <row r="5592" ht="15.75" customHeight="1">
      <c r="A5592" s="13">
        <v>4157529.0</v>
      </c>
      <c r="B5592" s="13" t="s">
        <v>8030</v>
      </c>
      <c r="C5592" s="12">
        <v>5987.34</v>
      </c>
      <c r="D5592" s="11"/>
      <c r="E5592" s="11"/>
      <c r="F5592" s="11"/>
    </row>
    <row r="5593" ht="15.75" customHeight="1">
      <c r="A5593" s="13">
        <v>4157676.0</v>
      </c>
      <c r="B5593" s="13" t="s">
        <v>8031</v>
      </c>
      <c r="C5593" s="12">
        <v>5987.34</v>
      </c>
      <c r="D5593" s="11"/>
      <c r="E5593" s="11"/>
      <c r="F5593" s="11"/>
    </row>
    <row r="5594" ht="15.75" customHeight="1">
      <c r="A5594" s="13">
        <v>4157629.0</v>
      </c>
      <c r="B5594" s="13" t="s">
        <v>8032</v>
      </c>
      <c r="C5594" s="12">
        <v>5987.34</v>
      </c>
      <c r="D5594" s="11"/>
      <c r="E5594" s="11"/>
      <c r="F5594" s="11"/>
    </row>
    <row r="5595" ht="15.75" customHeight="1">
      <c r="A5595" s="13">
        <v>4157683.0</v>
      </c>
      <c r="B5595" s="13" t="s">
        <v>8033</v>
      </c>
      <c r="C5595" s="12">
        <v>5987.34</v>
      </c>
      <c r="D5595" s="11"/>
      <c r="E5595" s="11"/>
      <c r="F5595" s="11"/>
    </row>
    <row r="5596" ht="15.75" customHeight="1">
      <c r="A5596" s="13">
        <v>4157526.0</v>
      </c>
      <c r="B5596" s="13" t="s">
        <v>8034</v>
      </c>
      <c r="C5596" s="12">
        <v>5987.34</v>
      </c>
      <c r="D5596" s="11"/>
      <c r="E5596" s="11"/>
      <c r="F5596" s="11"/>
    </row>
    <row r="5597" ht="15.75" customHeight="1">
      <c r="A5597" s="13">
        <v>4157600.0</v>
      </c>
      <c r="B5597" s="13" t="s">
        <v>8035</v>
      </c>
      <c r="C5597" s="12">
        <v>5814.77</v>
      </c>
      <c r="D5597" s="11"/>
      <c r="E5597" s="11"/>
      <c r="F5597" s="11"/>
    </row>
    <row r="5598" ht="15.75" customHeight="1">
      <c r="A5598" s="13">
        <v>4157576.0</v>
      </c>
      <c r="B5598" s="13" t="s">
        <v>8036</v>
      </c>
      <c r="C5598" s="12">
        <v>5987.34</v>
      </c>
      <c r="D5598" s="11"/>
      <c r="E5598" s="11"/>
      <c r="F5598" s="11"/>
    </row>
    <row r="5599" ht="15.75" customHeight="1">
      <c r="A5599" s="13">
        <v>4157751.0</v>
      </c>
      <c r="B5599" s="13" t="s">
        <v>8037</v>
      </c>
      <c r="C5599" s="12">
        <v>5987.88</v>
      </c>
      <c r="D5599" s="11"/>
      <c r="E5599" s="11"/>
      <c r="F5599" s="11"/>
    </row>
    <row r="5600" ht="15.75" customHeight="1">
      <c r="A5600" s="13">
        <v>4157727.0</v>
      </c>
      <c r="B5600" s="13" t="s">
        <v>8038</v>
      </c>
      <c r="C5600" s="12">
        <v>5987.88</v>
      </c>
      <c r="D5600" s="11"/>
      <c r="E5600" s="11"/>
      <c r="F5600" s="11"/>
    </row>
    <row r="5601" ht="15.75" customHeight="1">
      <c r="A5601" s="13">
        <v>4157771.0</v>
      </c>
      <c r="B5601" s="13" t="s">
        <v>8039</v>
      </c>
      <c r="C5601" s="12">
        <v>5987.88</v>
      </c>
      <c r="D5601" s="11"/>
      <c r="E5601" s="11"/>
      <c r="F5601" s="11"/>
    </row>
    <row r="5602" ht="15.75" customHeight="1">
      <c r="A5602" s="13">
        <v>4157741.0</v>
      </c>
      <c r="B5602" s="13" t="s">
        <v>8040</v>
      </c>
      <c r="C5602" s="12">
        <v>5987.88</v>
      </c>
      <c r="D5602" s="11"/>
      <c r="E5602" s="11"/>
      <c r="F5602" s="11"/>
    </row>
    <row r="5603" ht="15.75" customHeight="1">
      <c r="A5603" s="13">
        <v>4157776.0</v>
      </c>
      <c r="B5603" s="13" t="s">
        <v>8041</v>
      </c>
      <c r="C5603" s="12">
        <v>5987.88</v>
      </c>
      <c r="D5603" s="11"/>
      <c r="E5603" s="11"/>
      <c r="F5603" s="11"/>
    </row>
    <row r="5604" ht="15.75" customHeight="1">
      <c r="A5604" s="13">
        <v>4157761.0</v>
      </c>
      <c r="B5604" s="13" t="s">
        <v>8042</v>
      </c>
      <c r="C5604" s="12">
        <v>5987.88</v>
      </c>
      <c r="D5604" s="11"/>
      <c r="E5604" s="11"/>
      <c r="F5604" s="11"/>
    </row>
    <row r="5605" ht="15.75" customHeight="1">
      <c r="A5605" s="13">
        <v>4157784.0</v>
      </c>
      <c r="B5605" s="13" t="s">
        <v>8043</v>
      </c>
      <c r="C5605" s="12">
        <v>5987.88</v>
      </c>
      <c r="D5605" s="11"/>
      <c r="E5605" s="11"/>
      <c r="F5605" s="11"/>
    </row>
    <row r="5606" ht="15.75" customHeight="1">
      <c r="A5606" s="13">
        <v>4157523.0</v>
      </c>
      <c r="B5606" s="13" t="s">
        <v>8044</v>
      </c>
      <c r="C5606" s="12">
        <v>5987.34</v>
      </c>
      <c r="D5606" s="11"/>
      <c r="E5606" s="11"/>
      <c r="F5606" s="11"/>
    </row>
    <row r="5607" ht="15.75" customHeight="1">
      <c r="A5607" s="13">
        <v>4157554.0</v>
      </c>
      <c r="B5607" s="13" t="s">
        <v>8045</v>
      </c>
      <c r="C5607" s="12">
        <v>5987.34</v>
      </c>
      <c r="D5607" s="11"/>
      <c r="E5607" s="11"/>
      <c r="F5607" s="11"/>
    </row>
    <row r="5608" ht="15.75" customHeight="1">
      <c r="A5608" s="13">
        <v>4157562.0</v>
      </c>
      <c r="B5608" s="13" t="s">
        <v>8046</v>
      </c>
      <c r="C5608" s="12">
        <v>5987.34</v>
      </c>
      <c r="D5608" s="11"/>
      <c r="E5608" s="11"/>
      <c r="F5608" s="11"/>
    </row>
    <row r="5609" ht="15.75" customHeight="1">
      <c r="A5609" s="13">
        <v>4157577.0</v>
      </c>
      <c r="B5609" s="13" t="s">
        <v>8047</v>
      </c>
      <c r="C5609" s="12">
        <v>5987.34</v>
      </c>
      <c r="D5609" s="11"/>
      <c r="E5609" s="11"/>
      <c r="F5609" s="11"/>
    </row>
    <row r="5610" ht="15.75" customHeight="1">
      <c r="A5610" s="13">
        <v>4157583.0</v>
      </c>
      <c r="B5610" s="13" t="s">
        <v>8048</v>
      </c>
      <c r="C5610" s="12">
        <v>5987.34</v>
      </c>
      <c r="D5610" s="11"/>
      <c r="E5610" s="11"/>
      <c r="F5610" s="11"/>
    </row>
    <row r="5611" ht="15.75" customHeight="1">
      <c r="A5611" s="13">
        <v>4158227.0</v>
      </c>
      <c r="B5611" s="13" t="s">
        <v>8049</v>
      </c>
      <c r="C5611" s="12">
        <v>9134.55</v>
      </c>
      <c r="D5611" s="11"/>
      <c r="E5611" s="11"/>
      <c r="F5611" s="11"/>
    </row>
    <row r="5612" ht="15.75" customHeight="1">
      <c r="A5612" s="13">
        <v>4158276.0</v>
      </c>
      <c r="B5612" s="13" t="s">
        <v>8050</v>
      </c>
      <c r="C5612" s="12">
        <v>9134.55</v>
      </c>
      <c r="D5612" s="11"/>
      <c r="E5612" s="11"/>
      <c r="F5612" s="11"/>
    </row>
    <row r="5613" ht="15.75" customHeight="1">
      <c r="A5613" s="13">
        <v>4158283.0</v>
      </c>
      <c r="B5613" s="13" t="s">
        <v>8051</v>
      </c>
      <c r="C5613" s="12">
        <v>9134.55</v>
      </c>
      <c r="D5613" s="11"/>
      <c r="E5613" s="11"/>
      <c r="F5613" s="11"/>
    </row>
    <row r="5614" ht="15.75" customHeight="1">
      <c r="A5614" s="13">
        <v>4158027.0</v>
      </c>
      <c r="B5614" s="13" t="s">
        <v>8052</v>
      </c>
      <c r="C5614" s="12">
        <v>9134.55</v>
      </c>
      <c r="D5614" s="11"/>
      <c r="E5614" s="11"/>
      <c r="F5614" s="11"/>
    </row>
    <row r="5615" ht="15.75" customHeight="1">
      <c r="A5615" s="13">
        <v>4158076.0</v>
      </c>
      <c r="B5615" s="13" t="s">
        <v>8053</v>
      </c>
      <c r="C5615" s="12">
        <v>9134.55</v>
      </c>
      <c r="D5615" s="11"/>
      <c r="E5615" s="11"/>
      <c r="F5615" s="11"/>
    </row>
    <row r="5616" ht="15.75" customHeight="1">
      <c r="A5616" s="13">
        <v>4158083.0</v>
      </c>
      <c r="B5616" s="13" t="s">
        <v>8054</v>
      </c>
      <c r="C5616" s="12">
        <v>9134.55</v>
      </c>
      <c r="D5616" s="11"/>
      <c r="E5616" s="11"/>
      <c r="F5616" s="11"/>
    </row>
    <row r="5617" ht="15.75" customHeight="1">
      <c r="A5617" s="13">
        <v>4157700.0</v>
      </c>
      <c r="B5617" s="13" t="s">
        <v>8055</v>
      </c>
      <c r="C5617" s="12">
        <v>7150.23</v>
      </c>
      <c r="D5617" s="11"/>
      <c r="E5617" s="11"/>
      <c r="F5617" s="11"/>
    </row>
    <row r="5618" ht="15.75" customHeight="1">
      <c r="A5618" s="9" t="s">
        <v>8056</v>
      </c>
      <c r="C5618" s="12"/>
      <c r="D5618" s="11"/>
      <c r="E5618" s="11"/>
      <c r="F5618" s="11"/>
    </row>
    <row r="5619" ht="15.75" customHeight="1">
      <c r="A5619" s="13">
        <v>4121190.0</v>
      </c>
      <c r="B5619" s="13" t="s">
        <v>8057</v>
      </c>
      <c r="C5619" s="12">
        <v>2290.69</v>
      </c>
      <c r="D5619" s="11"/>
      <c r="E5619" s="11"/>
      <c r="F5619" s="11"/>
    </row>
    <row r="5620" ht="15.75" customHeight="1">
      <c r="A5620" s="13">
        <v>4121652.0</v>
      </c>
      <c r="B5620" s="13" t="s">
        <v>8058</v>
      </c>
      <c r="C5620" s="12">
        <v>3900.29</v>
      </c>
      <c r="D5620" s="11"/>
      <c r="E5620" s="11"/>
      <c r="F5620" s="11"/>
    </row>
    <row r="5621" ht="15.75" customHeight="1">
      <c r="A5621" s="13">
        <v>4120401.0</v>
      </c>
      <c r="B5621" s="13" t="s">
        <v>8059</v>
      </c>
      <c r="C5621" s="12">
        <v>3022.72</v>
      </c>
      <c r="D5621" s="11"/>
      <c r="E5621" s="11"/>
      <c r="F5621" s="11"/>
    </row>
    <row r="5622" ht="15.75" customHeight="1">
      <c r="A5622" s="13">
        <v>4121628.0</v>
      </c>
      <c r="B5622" s="13" t="s">
        <v>8060</v>
      </c>
      <c r="C5622" s="12">
        <v>5456.94</v>
      </c>
      <c r="D5622" s="11"/>
      <c r="E5622" s="11"/>
      <c r="F5622" s="11"/>
    </row>
    <row r="5623" ht="15.75" customHeight="1">
      <c r="A5623" s="13">
        <v>4121651.0</v>
      </c>
      <c r="B5623" s="13" t="s">
        <v>8061</v>
      </c>
      <c r="C5623" s="12">
        <v>5456.94</v>
      </c>
      <c r="D5623" s="11"/>
      <c r="E5623" s="11"/>
      <c r="F5623" s="11"/>
    </row>
    <row r="5624" ht="15.75" customHeight="1">
      <c r="A5624" s="13">
        <v>4121629.0</v>
      </c>
      <c r="B5624" s="13" t="s">
        <v>8062</v>
      </c>
      <c r="C5624" s="12">
        <v>5456.94</v>
      </c>
      <c r="D5624" s="11"/>
      <c r="E5624" s="11"/>
      <c r="F5624" s="11"/>
    </row>
    <row r="5625" ht="15.75" customHeight="1">
      <c r="A5625" s="13">
        <v>4121632.0</v>
      </c>
      <c r="B5625" s="13" t="s">
        <v>8063</v>
      </c>
      <c r="C5625" s="12">
        <v>5456.94</v>
      </c>
      <c r="D5625" s="11"/>
      <c r="E5625" s="11"/>
      <c r="F5625" s="11"/>
    </row>
    <row r="5626" ht="15.75" customHeight="1">
      <c r="A5626" s="13">
        <v>4121630.0</v>
      </c>
      <c r="B5626" s="13" t="s">
        <v>8064</v>
      </c>
      <c r="C5626" s="12">
        <v>5456.94</v>
      </c>
      <c r="D5626" s="11"/>
      <c r="E5626" s="11"/>
      <c r="F5626" s="11"/>
    </row>
    <row r="5627" ht="15.75" customHeight="1">
      <c r="A5627" s="13">
        <v>4121631.0</v>
      </c>
      <c r="B5627" s="13" t="s">
        <v>8065</v>
      </c>
      <c r="C5627" s="12">
        <v>5456.94</v>
      </c>
      <c r="D5627" s="11"/>
      <c r="E5627" s="11"/>
      <c r="F5627" s="11"/>
    </row>
    <row r="5628" ht="15.75" customHeight="1">
      <c r="A5628" s="13">
        <v>4121635.0</v>
      </c>
      <c r="B5628" s="13" t="s">
        <v>8066</v>
      </c>
      <c r="C5628" s="12">
        <v>3135.5</v>
      </c>
      <c r="D5628" s="11"/>
      <c r="E5628" s="11"/>
      <c r="F5628" s="11"/>
    </row>
    <row r="5629" ht="15.75" customHeight="1">
      <c r="A5629" s="13">
        <v>4121634.0</v>
      </c>
      <c r="B5629" s="13" t="s">
        <v>8067</v>
      </c>
      <c r="C5629" s="12">
        <v>3135.5</v>
      </c>
      <c r="D5629" s="11"/>
      <c r="E5629" s="11"/>
      <c r="F5629" s="11"/>
    </row>
    <row r="5630" ht="15.75" customHeight="1">
      <c r="A5630" s="13">
        <v>4121636.0</v>
      </c>
      <c r="B5630" s="13" t="s">
        <v>8068</v>
      </c>
      <c r="C5630" s="12">
        <v>3135.5</v>
      </c>
      <c r="D5630" s="11"/>
      <c r="E5630" s="11"/>
      <c r="F5630" s="11"/>
    </row>
    <row r="5631" ht="15.75" customHeight="1">
      <c r="A5631" s="13">
        <v>4121637.0</v>
      </c>
      <c r="B5631" s="13" t="s">
        <v>8069</v>
      </c>
      <c r="C5631" s="12">
        <v>3135.5</v>
      </c>
      <c r="D5631" s="11"/>
      <c r="E5631" s="11"/>
      <c r="F5631" s="11"/>
    </row>
    <row r="5632" ht="15.75" customHeight="1">
      <c r="A5632" s="13">
        <v>4121612.0</v>
      </c>
      <c r="B5632" s="13" t="s">
        <v>8070</v>
      </c>
      <c r="C5632" s="12">
        <v>3135.5</v>
      </c>
      <c r="D5632" s="11"/>
      <c r="E5632" s="11"/>
      <c r="F5632" s="11"/>
    </row>
    <row r="5633" ht="15.75" customHeight="1">
      <c r="A5633" s="13">
        <v>4121601.0</v>
      </c>
      <c r="B5633" s="13" t="s">
        <v>8071</v>
      </c>
      <c r="C5633" s="12">
        <v>3135.5</v>
      </c>
      <c r="D5633" s="11"/>
      <c r="E5633" s="11"/>
      <c r="F5633" s="11"/>
    </row>
    <row r="5634" ht="15.75" customHeight="1">
      <c r="A5634" s="13">
        <v>4121623.0</v>
      </c>
      <c r="B5634" s="13" t="s">
        <v>8072</v>
      </c>
      <c r="C5634" s="12">
        <v>3022.72</v>
      </c>
      <c r="D5634" s="11"/>
      <c r="E5634" s="11"/>
      <c r="F5634" s="11"/>
    </row>
    <row r="5635" ht="15.75" customHeight="1">
      <c r="A5635" s="13">
        <v>4121649.0</v>
      </c>
      <c r="B5635" s="13" t="s">
        <v>8073</v>
      </c>
      <c r="C5635" s="12">
        <v>2759.24</v>
      </c>
      <c r="D5635" s="11"/>
      <c r="E5635" s="11"/>
      <c r="F5635" s="11"/>
    </row>
    <row r="5636" ht="15.75" customHeight="1">
      <c r="A5636" s="13">
        <v>4121626.0</v>
      </c>
      <c r="B5636" s="13" t="s">
        <v>8074</v>
      </c>
      <c r="C5636" s="12">
        <v>3135.5</v>
      </c>
      <c r="D5636" s="11"/>
      <c r="E5636" s="11"/>
      <c r="F5636" s="11"/>
    </row>
    <row r="5637" ht="15.75" customHeight="1">
      <c r="A5637" s="13">
        <v>4121627.0</v>
      </c>
      <c r="B5637" s="13" t="s">
        <v>8075</v>
      </c>
      <c r="C5637" s="12">
        <v>3135.5</v>
      </c>
      <c r="D5637" s="11"/>
      <c r="E5637" s="11"/>
      <c r="F5637" s="11"/>
    </row>
    <row r="5638" ht="15.75" customHeight="1">
      <c r="A5638" s="13">
        <v>4121633.0</v>
      </c>
      <c r="B5638" s="13" t="s">
        <v>8076</v>
      </c>
      <c r="C5638" s="12">
        <v>3135.5</v>
      </c>
      <c r="D5638" s="11"/>
      <c r="E5638" s="11"/>
      <c r="F5638" s="11"/>
    </row>
    <row r="5639" ht="15.75" customHeight="1">
      <c r="A5639" s="13">
        <v>4121622.0</v>
      </c>
      <c r="B5639" s="13" t="s">
        <v>8077</v>
      </c>
      <c r="C5639" s="12">
        <v>3022.72</v>
      </c>
      <c r="D5639" s="11"/>
      <c r="E5639" s="11"/>
      <c r="F5639" s="11"/>
    </row>
    <row r="5640" ht="15.75" customHeight="1">
      <c r="A5640" s="13">
        <v>4121607.0</v>
      </c>
      <c r="B5640" s="13" t="s">
        <v>8078</v>
      </c>
      <c r="C5640" s="12">
        <v>3022.72</v>
      </c>
      <c r="D5640" s="11"/>
      <c r="E5640" s="11"/>
      <c r="F5640" s="11"/>
    </row>
    <row r="5641" ht="15.75" customHeight="1">
      <c r="A5641" s="13">
        <v>4121648.0</v>
      </c>
      <c r="B5641" s="13" t="s">
        <v>8079</v>
      </c>
      <c r="C5641" s="12">
        <v>2759.24</v>
      </c>
      <c r="D5641" s="11"/>
      <c r="E5641" s="11"/>
      <c r="F5641" s="11"/>
    </row>
    <row r="5642" ht="15.75" customHeight="1">
      <c r="A5642" s="13">
        <v>4121650.0</v>
      </c>
      <c r="B5642" s="13" t="s">
        <v>8080</v>
      </c>
      <c r="C5642" s="12">
        <v>2759.24</v>
      </c>
      <c r="D5642" s="11"/>
      <c r="E5642" s="11"/>
      <c r="F5642" s="11"/>
    </row>
    <row r="5643" ht="15.75" customHeight="1">
      <c r="A5643" s="13">
        <v>4145400.0</v>
      </c>
      <c r="B5643" s="13" t="s">
        <v>8081</v>
      </c>
      <c r="C5643" s="12">
        <v>2221.3</v>
      </c>
      <c r="D5643" s="11"/>
      <c r="E5643" s="11"/>
      <c r="F5643" s="11"/>
    </row>
    <row r="5644" ht="15.75" customHeight="1">
      <c r="A5644" s="13">
        <v>4169743.0</v>
      </c>
      <c r="B5644" s="13" t="s">
        <v>8082</v>
      </c>
      <c r="C5644" s="12">
        <v>3111.83</v>
      </c>
      <c r="D5644" s="11"/>
      <c r="E5644" s="11"/>
      <c r="F5644" s="11"/>
    </row>
    <row r="5645" ht="15.75" customHeight="1">
      <c r="A5645" s="13">
        <v>4169744.0</v>
      </c>
      <c r="B5645" s="13" t="s">
        <v>8083</v>
      </c>
      <c r="C5645" s="12">
        <v>3111.83</v>
      </c>
      <c r="D5645" s="11"/>
      <c r="E5645" s="11"/>
      <c r="F5645" s="11"/>
    </row>
    <row r="5646" ht="15.75" customHeight="1">
      <c r="A5646" s="13">
        <v>4169745.0</v>
      </c>
      <c r="B5646" s="13" t="s">
        <v>8084</v>
      </c>
      <c r="C5646" s="12">
        <v>3111.83</v>
      </c>
      <c r="D5646" s="11"/>
      <c r="E5646" s="11"/>
      <c r="F5646" s="11"/>
    </row>
    <row r="5647" ht="15.75" customHeight="1">
      <c r="A5647" s="13">
        <v>4169746.0</v>
      </c>
      <c r="B5647" s="13" t="s">
        <v>8085</v>
      </c>
      <c r="C5647" s="12">
        <v>3111.83</v>
      </c>
      <c r="D5647" s="11"/>
      <c r="E5647" s="11"/>
      <c r="F5647" s="11"/>
    </row>
    <row r="5648" ht="15.75" customHeight="1">
      <c r="A5648" s="13">
        <v>4169747.0</v>
      </c>
      <c r="B5648" s="13" t="s">
        <v>8086</v>
      </c>
      <c r="C5648" s="12">
        <v>3111.83</v>
      </c>
      <c r="D5648" s="11"/>
      <c r="E5648" s="11"/>
      <c r="F5648" s="11"/>
    </row>
    <row r="5649" ht="15.75" customHeight="1">
      <c r="A5649" s="13">
        <v>4169749.0</v>
      </c>
      <c r="B5649" s="13" t="s">
        <v>8087</v>
      </c>
      <c r="C5649" s="12">
        <v>3111.83</v>
      </c>
      <c r="D5649" s="11"/>
      <c r="E5649" s="11"/>
      <c r="F5649" s="11"/>
    </row>
    <row r="5650" ht="15.75" customHeight="1">
      <c r="A5650" s="13">
        <v>4146000.0</v>
      </c>
      <c r="B5650" s="13" t="s">
        <v>8088</v>
      </c>
      <c r="C5650" s="12">
        <v>2502.11</v>
      </c>
      <c r="D5650" s="11"/>
      <c r="E5650" s="11"/>
      <c r="F5650" s="11"/>
    </row>
    <row r="5651" ht="15.75" customHeight="1">
      <c r="A5651" s="13">
        <v>4151098.0</v>
      </c>
      <c r="B5651" s="13" t="s">
        <v>8089</v>
      </c>
      <c r="C5651" s="12">
        <v>5847.09</v>
      </c>
      <c r="D5651" s="11"/>
      <c r="E5651" s="11"/>
      <c r="F5651" s="11"/>
    </row>
    <row r="5652" ht="15.75" customHeight="1">
      <c r="A5652" s="13">
        <v>4151148.0</v>
      </c>
      <c r="B5652" s="13" t="s">
        <v>8090</v>
      </c>
      <c r="C5652" s="12">
        <v>3756.52</v>
      </c>
      <c r="D5652" s="11"/>
      <c r="E5652" s="11"/>
      <c r="F5652" s="11"/>
    </row>
    <row r="5653" ht="15.75" customHeight="1">
      <c r="A5653" s="13">
        <v>4151048.0</v>
      </c>
      <c r="B5653" s="13" t="s">
        <v>8091</v>
      </c>
      <c r="C5653" s="12">
        <v>3756.52</v>
      </c>
      <c r="D5653" s="11"/>
      <c r="E5653" s="11"/>
      <c r="F5653" s="11"/>
    </row>
    <row r="5654" ht="15.75" customHeight="1">
      <c r="A5654" s="13">
        <v>4132029.0</v>
      </c>
      <c r="B5654" s="13" t="s">
        <v>8092</v>
      </c>
      <c r="C5654" s="12">
        <v>6021.17</v>
      </c>
      <c r="D5654" s="11"/>
      <c r="E5654" s="11"/>
      <c r="F5654" s="11"/>
    </row>
    <row r="5655" ht="15.75" customHeight="1">
      <c r="A5655" s="13">
        <v>4132076.0</v>
      </c>
      <c r="B5655" s="13" t="s">
        <v>8093</v>
      </c>
      <c r="C5655" s="12">
        <v>6021.17</v>
      </c>
      <c r="D5655" s="11"/>
      <c r="E5655" s="11"/>
      <c r="F5655" s="11"/>
    </row>
    <row r="5656" ht="15.75" customHeight="1">
      <c r="A5656" s="13">
        <v>4132083.0</v>
      </c>
      <c r="B5656" s="13" t="s">
        <v>8094</v>
      </c>
      <c r="C5656" s="12">
        <v>6021.17</v>
      </c>
      <c r="D5656" s="11"/>
      <c r="E5656" s="11"/>
      <c r="F5656" s="11"/>
    </row>
    <row r="5657" ht="15.75" customHeight="1">
      <c r="A5657" s="13">
        <v>4131129.0</v>
      </c>
      <c r="B5657" s="13" t="s">
        <v>8095</v>
      </c>
      <c r="C5657" s="12">
        <v>3849.22</v>
      </c>
      <c r="D5657" s="11"/>
      <c r="E5657" s="11"/>
      <c r="F5657" s="11"/>
    </row>
    <row r="5658" ht="15.75" customHeight="1">
      <c r="A5658" s="13">
        <v>4131176.0</v>
      </c>
      <c r="B5658" s="13" t="s">
        <v>8096</v>
      </c>
      <c r="C5658" s="12">
        <v>3849.22</v>
      </c>
      <c r="D5658" s="11"/>
      <c r="E5658" s="11"/>
      <c r="F5658" s="11"/>
    </row>
    <row r="5659" ht="15.75" customHeight="1">
      <c r="A5659" s="13">
        <v>4131183.0</v>
      </c>
      <c r="B5659" s="13" t="s">
        <v>8097</v>
      </c>
      <c r="C5659" s="12">
        <v>3849.22</v>
      </c>
      <c r="D5659" s="11"/>
      <c r="E5659" s="11"/>
      <c r="F5659" s="11"/>
    </row>
    <row r="5660" ht="15.75" customHeight="1">
      <c r="A5660" s="13">
        <v>4131026.0</v>
      </c>
      <c r="B5660" s="13" t="s">
        <v>8098</v>
      </c>
      <c r="C5660" s="12">
        <v>3849.22</v>
      </c>
      <c r="D5660" s="11"/>
      <c r="E5660" s="11"/>
      <c r="F5660" s="11"/>
    </row>
    <row r="5661" ht="15.75" customHeight="1">
      <c r="A5661" s="13">
        <v>4131029.0</v>
      </c>
      <c r="B5661" s="13" t="s">
        <v>8099</v>
      </c>
      <c r="C5661" s="12">
        <v>3849.22</v>
      </c>
      <c r="D5661" s="11"/>
      <c r="E5661" s="11"/>
      <c r="F5661" s="11"/>
    </row>
    <row r="5662" ht="15.75" customHeight="1">
      <c r="A5662" s="13">
        <v>4131023.0</v>
      </c>
      <c r="B5662" s="13" t="s">
        <v>8100</v>
      </c>
      <c r="C5662" s="12">
        <v>3849.22</v>
      </c>
      <c r="D5662" s="11"/>
      <c r="E5662" s="11"/>
      <c r="F5662" s="11"/>
    </row>
    <row r="5663" ht="15.75" customHeight="1">
      <c r="A5663" s="13">
        <v>4131054.0</v>
      </c>
      <c r="B5663" s="13" t="s">
        <v>8101</v>
      </c>
      <c r="C5663" s="12">
        <v>3849.22</v>
      </c>
      <c r="D5663" s="11"/>
      <c r="E5663" s="11"/>
      <c r="F5663" s="11"/>
    </row>
    <row r="5664" ht="15.75" customHeight="1">
      <c r="A5664" s="13">
        <v>4131062.0</v>
      </c>
      <c r="B5664" s="13" t="s">
        <v>8102</v>
      </c>
      <c r="C5664" s="12">
        <v>3849.22</v>
      </c>
      <c r="D5664" s="11"/>
      <c r="E5664" s="11"/>
      <c r="F5664" s="11"/>
    </row>
    <row r="5665" ht="15.75" customHeight="1">
      <c r="A5665" s="13">
        <v>4131076.0</v>
      </c>
      <c r="B5665" s="13" t="s">
        <v>8103</v>
      </c>
      <c r="C5665" s="12">
        <v>3849.22</v>
      </c>
      <c r="D5665" s="11"/>
      <c r="E5665" s="11"/>
      <c r="F5665" s="11"/>
    </row>
    <row r="5666" ht="15.75" customHeight="1">
      <c r="A5666" s="13">
        <v>4131077.0</v>
      </c>
      <c r="B5666" s="13" t="s">
        <v>8104</v>
      </c>
      <c r="C5666" s="12">
        <v>3849.22</v>
      </c>
      <c r="D5666" s="11"/>
      <c r="E5666" s="11"/>
      <c r="F5666" s="11"/>
    </row>
    <row r="5667" ht="15.75" customHeight="1">
      <c r="A5667" s="13">
        <v>4131083.0</v>
      </c>
      <c r="B5667" s="13" t="s">
        <v>8105</v>
      </c>
      <c r="C5667" s="12">
        <v>3849.22</v>
      </c>
      <c r="D5667" s="11"/>
      <c r="E5667" s="11"/>
      <c r="F5667" s="11"/>
    </row>
    <row r="5668" ht="15.75" customHeight="1">
      <c r="A5668" s="13">
        <v>4131089.0</v>
      </c>
      <c r="B5668" s="13" t="s">
        <v>8106</v>
      </c>
      <c r="C5668" s="12">
        <v>3849.22</v>
      </c>
      <c r="D5668" s="11"/>
      <c r="E5668" s="11"/>
      <c r="F5668" s="11"/>
    </row>
    <row r="5669" ht="15.75" customHeight="1">
      <c r="A5669" s="13">
        <v>4131229.0</v>
      </c>
      <c r="B5669" s="13" t="s">
        <v>8107</v>
      </c>
      <c r="C5669" s="12">
        <v>3849.22</v>
      </c>
      <c r="D5669" s="11"/>
      <c r="E5669" s="11"/>
      <c r="F5669" s="11"/>
    </row>
    <row r="5670" ht="15.75" customHeight="1">
      <c r="A5670" s="13">
        <v>4130415.0</v>
      </c>
      <c r="B5670" s="13" t="s">
        <v>8108</v>
      </c>
      <c r="C5670" s="12">
        <v>1260.78</v>
      </c>
      <c r="D5670" s="11"/>
      <c r="E5670" s="11"/>
      <c r="F5670" s="11"/>
    </row>
    <row r="5671" ht="15.75" customHeight="1">
      <c r="A5671" s="13">
        <v>4131526.0</v>
      </c>
      <c r="B5671" s="13" t="s">
        <v>8109</v>
      </c>
      <c r="C5671" s="12">
        <v>3849.22</v>
      </c>
      <c r="D5671" s="11"/>
      <c r="E5671" s="11"/>
      <c r="F5671" s="11"/>
    </row>
    <row r="5672" ht="15.75" customHeight="1">
      <c r="A5672" s="13">
        <v>4131529.0</v>
      </c>
      <c r="B5672" s="13" t="s">
        <v>8110</v>
      </c>
      <c r="C5672" s="12">
        <v>3849.22</v>
      </c>
      <c r="D5672" s="11"/>
      <c r="E5672" s="11"/>
      <c r="F5672" s="11"/>
    </row>
    <row r="5673" ht="15.75" customHeight="1">
      <c r="A5673" s="13">
        <v>4131523.0</v>
      </c>
      <c r="B5673" s="13" t="s">
        <v>8111</v>
      </c>
      <c r="C5673" s="12">
        <v>3849.22</v>
      </c>
      <c r="D5673" s="11"/>
      <c r="E5673" s="11"/>
      <c r="F5673" s="11"/>
    </row>
    <row r="5674" ht="15.75" customHeight="1">
      <c r="A5674" s="13">
        <v>4131554.0</v>
      </c>
      <c r="B5674" s="13" t="s">
        <v>8112</v>
      </c>
      <c r="C5674" s="12">
        <v>3849.22</v>
      </c>
      <c r="D5674" s="11"/>
      <c r="E5674" s="11"/>
      <c r="F5674" s="11"/>
    </row>
    <row r="5675" ht="15.75" customHeight="1">
      <c r="A5675" s="13">
        <v>4131562.0</v>
      </c>
      <c r="B5675" s="13" t="s">
        <v>8113</v>
      </c>
      <c r="C5675" s="12">
        <v>3849.22</v>
      </c>
      <c r="D5675" s="11"/>
      <c r="E5675" s="11"/>
      <c r="F5675" s="11"/>
    </row>
    <row r="5676" ht="15.75" customHeight="1">
      <c r="A5676" s="13">
        <v>4131576.0</v>
      </c>
      <c r="B5676" s="13" t="s">
        <v>8114</v>
      </c>
      <c r="C5676" s="12">
        <v>3849.22</v>
      </c>
      <c r="D5676" s="11"/>
      <c r="E5676" s="11"/>
      <c r="F5676" s="11"/>
    </row>
    <row r="5677" ht="15.75" customHeight="1">
      <c r="A5677" s="13">
        <v>4131577.0</v>
      </c>
      <c r="B5677" s="13" t="s">
        <v>8115</v>
      </c>
      <c r="C5677" s="12">
        <v>3849.22</v>
      </c>
      <c r="D5677" s="11"/>
      <c r="E5677" s="11"/>
      <c r="F5677" s="11"/>
    </row>
    <row r="5678" ht="15.75" customHeight="1">
      <c r="A5678" s="13">
        <v>4131583.0</v>
      </c>
      <c r="B5678" s="13" t="s">
        <v>8116</v>
      </c>
      <c r="C5678" s="12">
        <v>3849.22</v>
      </c>
      <c r="D5678" s="11"/>
      <c r="E5678" s="11"/>
      <c r="F5678" s="11"/>
    </row>
    <row r="5679" ht="15.75" customHeight="1">
      <c r="A5679" s="13">
        <v>4131589.0</v>
      </c>
      <c r="B5679" s="13" t="s">
        <v>8117</v>
      </c>
      <c r="C5679" s="12">
        <v>3849.22</v>
      </c>
      <c r="D5679" s="11"/>
      <c r="E5679" s="11"/>
      <c r="F5679" s="11"/>
    </row>
    <row r="5680" ht="15.75" customHeight="1">
      <c r="A5680" s="13">
        <v>4120390.0</v>
      </c>
      <c r="B5680" s="13" t="s">
        <v>8118</v>
      </c>
      <c r="C5680" s="12">
        <v>4692.88</v>
      </c>
      <c r="D5680" s="11"/>
      <c r="E5680" s="11"/>
      <c r="F5680" s="11"/>
    </row>
    <row r="5681" ht="15.75" customHeight="1">
      <c r="A5681" s="13">
        <v>4153046.0</v>
      </c>
      <c r="B5681" s="13" t="s">
        <v>8119</v>
      </c>
      <c r="C5681" s="12">
        <v>1770.46</v>
      </c>
      <c r="D5681" s="11"/>
      <c r="E5681" s="11"/>
      <c r="F5681" s="11"/>
    </row>
    <row r="5682" ht="15.75" customHeight="1">
      <c r="A5682" s="13">
        <v>4133126.0</v>
      </c>
      <c r="B5682" s="13" t="s">
        <v>8120</v>
      </c>
      <c r="C5682" s="12">
        <v>2143.35</v>
      </c>
      <c r="D5682" s="11"/>
      <c r="E5682" s="11"/>
      <c r="F5682" s="11"/>
    </row>
    <row r="5683" ht="15.75" customHeight="1">
      <c r="A5683" s="13">
        <v>4133129.0</v>
      </c>
      <c r="B5683" s="13" t="s">
        <v>8121</v>
      </c>
      <c r="C5683" s="12">
        <v>2143.35</v>
      </c>
      <c r="D5683" s="11"/>
      <c r="E5683" s="11"/>
      <c r="F5683" s="11"/>
    </row>
    <row r="5684" ht="15.75" customHeight="1">
      <c r="A5684" s="13">
        <v>4133154.0</v>
      </c>
      <c r="B5684" s="13" t="s">
        <v>8122</v>
      </c>
      <c r="C5684" s="12">
        <v>2143.35</v>
      </c>
      <c r="D5684" s="11"/>
      <c r="E5684" s="11"/>
      <c r="F5684" s="11"/>
    </row>
    <row r="5685" ht="15.75" customHeight="1">
      <c r="A5685" s="13">
        <v>4133176.0</v>
      </c>
      <c r="B5685" s="13" t="s">
        <v>8123</v>
      </c>
      <c r="C5685" s="12">
        <v>2143.35</v>
      </c>
      <c r="D5685" s="11"/>
      <c r="E5685" s="11"/>
      <c r="F5685" s="11"/>
    </row>
    <row r="5686" ht="15.75" customHeight="1">
      <c r="A5686" s="13">
        <v>4133183.0</v>
      </c>
      <c r="B5686" s="13" t="s">
        <v>8124</v>
      </c>
      <c r="C5686" s="12">
        <v>2143.35</v>
      </c>
      <c r="D5686" s="11"/>
      <c r="E5686" s="11"/>
      <c r="F5686" s="11"/>
    </row>
    <row r="5687" ht="15.75" customHeight="1">
      <c r="A5687" s="13">
        <v>4133189.0</v>
      </c>
      <c r="B5687" s="13" t="s">
        <v>8125</v>
      </c>
      <c r="C5687" s="12">
        <v>2143.35</v>
      </c>
      <c r="D5687" s="11"/>
      <c r="E5687" s="11"/>
      <c r="F5687" s="11"/>
    </row>
    <row r="5688" ht="15.75" customHeight="1">
      <c r="A5688" s="13">
        <v>4134029.0</v>
      </c>
      <c r="B5688" s="13" t="s">
        <v>8126</v>
      </c>
      <c r="C5688" s="12">
        <v>2651.12</v>
      </c>
      <c r="D5688" s="11"/>
      <c r="E5688" s="11"/>
      <c r="F5688" s="11"/>
    </row>
    <row r="5689" ht="15.75" customHeight="1">
      <c r="A5689" s="13">
        <v>4134076.0</v>
      </c>
      <c r="B5689" s="13" t="s">
        <v>8127</v>
      </c>
      <c r="C5689" s="12">
        <v>2651.12</v>
      </c>
      <c r="D5689" s="11"/>
      <c r="E5689" s="11"/>
      <c r="F5689" s="11"/>
    </row>
    <row r="5690" ht="15.75" customHeight="1">
      <c r="A5690" s="13">
        <v>4133026.0</v>
      </c>
      <c r="B5690" s="13" t="s">
        <v>8128</v>
      </c>
      <c r="C5690" s="12">
        <v>1841.58</v>
      </c>
      <c r="D5690" s="11"/>
      <c r="E5690" s="11"/>
      <c r="F5690" s="11"/>
    </row>
    <row r="5691" ht="15.75" customHeight="1">
      <c r="A5691" s="13">
        <v>4133029.0</v>
      </c>
      <c r="B5691" s="13" t="s">
        <v>8129</v>
      </c>
      <c r="C5691" s="12">
        <v>1816.32</v>
      </c>
      <c r="D5691" s="11"/>
      <c r="E5691" s="11"/>
      <c r="F5691" s="11"/>
    </row>
    <row r="5692" ht="15.75" customHeight="1">
      <c r="A5692" s="13">
        <v>4133023.0</v>
      </c>
      <c r="B5692" s="13" t="s">
        <v>8130</v>
      </c>
      <c r="C5692" s="12">
        <v>1841.58</v>
      </c>
      <c r="D5692" s="11"/>
      <c r="E5692" s="11"/>
      <c r="F5692" s="11"/>
    </row>
    <row r="5693" ht="15.75" customHeight="1">
      <c r="A5693" s="13">
        <v>4133062.0</v>
      </c>
      <c r="B5693" s="13" t="s">
        <v>8131</v>
      </c>
      <c r="C5693" s="12">
        <v>1841.58</v>
      </c>
      <c r="D5693" s="11"/>
      <c r="E5693" s="11"/>
      <c r="F5693" s="11"/>
    </row>
    <row r="5694" ht="15.75" customHeight="1">
      <c r="A5694" s="13">
        <v>4133076.0</v>
      </c>
      <c r="B5694" s="13" t="s">
        <v>8132</v>
      </c>
      <c r="C5694" s="12">
        <v>1841.58</v>
      </c>
      <c r="D5694" s="11"/>
      <c r="E5694" s="11"/>
      <c r="F5694" s="11"/>
    </row>
    <row r="5695" ht="15.75" customHeight="1">
      <c r="A5695" s="13">
        <v>4133077.0</v>
      </c>
      <c r="B5695" s="13" t="s">
        <v>8133</v>
      </c>
      <c r="C5695" s="12">
        <v>1841.58</v>
      </c>
      <c r="D5695" s="11"/>
      <c r="E5695" s="11"/>
      <c r="F5695" s="11"/>
    </row>
    <row r="5696" ht="15.75" customHeight="1">
      <c r="A5696" s="13">
        <v>4133083.0</v>
      </c>
      <c r="B5696" s="13" t="s">
        <v>8134</v>
      </c>
      <c r="C5696" s="12">
        <v>1841.58</v>
      </c>
      <c r="D5696" s="11"/>
      <c r="E5696" s="11"/>
      <c r="F5696" s="11"/>
    </row>
    <row r="5697" ht="15.75" customHeight="1">
      <c r="A5697" s="13">
        <v>4134083.0</v>
      </c>
      <c r="B5697" s="13" t="s">
        <v>8135</v>
      </c>
      <c r="C5697" s="12">
        <v>2651.12</v>
      </c>
      <c r="D5697" s="11"/>
      <c r="E5697" s="11"/>
      <c r="F5697" s="11"/>
    </row>
    <row r="5698" ht="15.75" customHeight="1">
      <c r="A5698" s="13">
        <v>4142084.0</v>
      </c>
      <c r="B5698" s="13" t="s">
        <v>8136</v>
      </c>
      <c r="C5698" s="12">
        <v>1227.73</v>
      </c>
      <c r="D5698" s="11"/>
      <c r="E5698" s="11"/>
      <c r="F5698" s="11"/>
    </row>
    <row r="5699" ht="15.75" customHeight="1">
      <c r="A5699" s="13">
        <v>4142248.0</v>
      </c>
      <c r="B5699" s="13" t="s">
        <v>8137</v>
      </c>
      <c r="C5699" s="12">
        <v>733.57</v>
      </c>
      <c r="D5699" s="11"/>
      <c r="E5699" s="11"/>
      <c r="F5699" s="11"/>
    </row>
    <row r="5700" ht="15.75" customHeight="1">
      <c r="A5700" s="13">
        <v>4142124.0</v>
      </c>
      <c r="B5700" s="13" t="s">
        <v>8138</v>
      </c>
      <c r="C5700" s="12">
        <v>563.93</v>
      </c>
      <c r="D5700" s="11"/>
      <c r="E5700" s="11"/>
      <c r="F5700" s="11"/>
    </row>
    <row r="5701" ht="15.75" customHeight="1">
      <c r="A5701" s="13">
        <v>4142184.0</v>
      </c>
      <c r="B5701" s="13" t="s">
        <v>8139</v>
      </c>
      <c r="C5701" s="12">
        <v>1227.73</v>
      </c>
      <c r="D5701" s="11"/>
      <c r="E5701" s="11"/>
      <c r="F5701" s="11"/>
    </row>
    <row r="5702" ht="15.75" customHeight="1">
      <c r="A5702" s="13">
        <v>4142024.0</v>
      </c>
      <c r="B5702" s="13" t="s">
        <v>8140</v>
      </c>
      <c r="C5702" s="12">
        <v>535.73</v>
      </c>
      <c r="D5702" s="11"/>
      <c r="E5702" s="11"/>
      <c r="F5702" s="11"/>
    </row>
    <row r="5703" ht="15.75" customHeight="1">
      <c r="A5703" s="13">
        <v>4142148.0</v>
      </c>
      <c r="B5703" s="13" t="s">
        <v>8141</v>
      </c>
      <c r="C5703" s="12">
        <v>733.57</v>
      </c>
      <c r="D5703" s="11"/>
      <c r="E5703" s="11"/>
      <c r="F5703" s="11"/>
    </row>
    <row r="5704" ht="15.75" customHeight="1">
      <c r="A5704" s="13">
        <v>4142048.0</v>
      </c>
      <c r="B5704" s="13" t="s">
        <v>8142</v>
      </c>
      <c r="C5704" s="12">
        <v>696.89</v>
      </c>
      <c r="D5704" s="11"/>
      <c r="E5704" s="11"/>
      <c r="F5704" s="11"/>
    </row>
    <row r="5705" ht="15.75" customHeight="1">
      <c r="A5705" s="13">
        <v>4135127.0</v>
      </c>
      <c r="B5705" s="13" t="s">
        <v>8143</v>
      </c>
      <c r="C5705" s="12">
        <v>3862.39</v>
      </c>
      <c r="D5705" s="11"/>
      <c r="E5705" s="11"/>
      <c r="F5705" s="11"/>
    </row>
    <row r="5706" ht="15.75" customHeight="1">
      <c r="A5706" s="13">
        <v>4135126.0</v>
      </c>
      <c r="B5706" s="13" t="s">
        <v>8144</v>
      </c>
      <c r="C5706" s="12">
        <v>3862.39</v>
      </c>
      <c r="D5706" s="11"/>
      <c r="E5706" s="11"/>
      <c r="F5706" s="11"/>
    </row>
    <row r="5707" ht="15.75" customHeight="1">
      <c r="A5707" s="13">
        <v>4135103.0</v>
      </c>
      <c r="B5707" s="13" t="s">
        <v>8145</v>
      </c>
      <c r="C5707" s="12">
        <v>3862.39</v>
      </c>
      <c r="D5707" s="11"/>
      <c r="E5707" s="11"/>
      <c r="F5707" s="11"/>
    </row>
    <row r="5708" ht="15.75" customHeight="1">
      <c r="A5708" s="13">
        <v>4135102.0</v>
      </c>
      <c r="B5708" s="13" t="s">
        <v>8146</v>
      </c>
      <c r="C5708" s="12">
        <v>3862.39</v>
      </c>
      <c r="D5708" s="11"/>
      <c r="E5708" s="11"/>
      <c r="F5708" s="11"/>
    </row>
    <row r="5709" ht="15.75" customHeight="1">
      <c r="A5709" s="13">
        <v>4135122.0</v>
      </c>
      <c r="B5709" s="13" t="s">
        <v>8147</v>
      </c>
      <c r="C5709" s="12">
        <v>3862.39</v>
      </c>
      <c r="D5709" s="11"/>
      <c r="E5709" s="11"/>
      <c r="F5709" s="11"/>
    </row>
    <row r="5710" ht="15.75" customHeight="1">
      <c r="A5710" s="13">
        <v>4135130.0</v>
      </c>
      <c r="B5710" s="13" t="s">
        <v>8148</v>
      </c>
      <c r="C5710" s="12">
        <v>2703.68</v>
      </c>
      <c r="D5710" s="11"/>
      <c r="E5710" s="11"/>
      <c r="F5710" s="11"/>
    </row>
    <row r="5711" ht="15.75" customHeight="1">
      <c r="A5711" s="13">
        <v>4135114.0</v>
      </c>
      <c r="B5711" s="13" t="s">
        <v>8149</v>
      </c>
      <c r="C5711" s="12">
        <v>3862.39</v>
      </c>
      <c r="D5711" s="11"/>
      <c r="E5711" s="11"/>
      <c r="F5711" s="11"/>
    </row>
    <row r="5712" ht="15.75" customHeight="1">
      <c r="A5712" s="13">
        <v>4135113.0</v>
      </c>
      <c r="B5712" s="13" t="s">
        <v>8150</v>
      </c>
      <c r="C5712" s="12">
        <v>3862.39</v>
      </c>
      <c r="D5712" s="11"/>
      <c r="E5712" s="11"/>
      <c r="F5712" s="11"/>
    </row>
    <row r="5713" ht="15.75" customHeight="1">
      <c r="A5713" s="13">
        <v>4135129.0</v>
      </c>
      <c r="B5713" s="13" t="s">
        <v>8151</v>
      </c>
      <c r="C5713" s="12">
        <v>3862.39</v>
      </c>
      <c r="D5713" s="11"/>
      <c r="E5713" s="11"/>
      <c r="F5713" s="11"/>
    </row>
    <row r="5714" ht="15.75" customHeight="1">
      <c r="A5714" s="13">
        <v>4135108.0</v>
      </c>
      <c r="B5714" s="13" t="s">
        <v>8152</v>
      </c>
      <c r="C5714" s="12">
        <v>3862.39</v>
      </c>
      <c r="D5714" s="11"/>
      <c r="E5714" s="11"/>
      <c r="F5714" s="11"/>
    </row>
    <row r="5715" ht="15.75" customHeight="1">
      <c r="A5715" s="13">
        <v>4130414.0</v>
      </c>
      <c r="B5715" s="13" t="s">
        <v>8153</v>
      </c>
      <c r="C5715" s="12">
        <v>1260.78</v>
      </c>
      <c r="D5715" s="11"/>
      <c r="E5715" s="11"/>
      <c r="F5715" s="11"/>
    </row>
    <row r="5716" ht="15.75" customHeight="1">
      <c r="A5716" s="13">
        <v>4154303.0</v>
      </c>
      <c r="B5716" s="13" t="s">
        <v>8154</v>
      </c>
      <c r="C5716" s="12">
        <v>132.93</v>
      </c>
      <c r="D5716" s="11"/>
      <c r="E5716" s="11"/>
      <c r="F5716" s="11"/>
    </row>
    <row r="5717" ht="15.75" customHeight="1">
      <c r="A5717" s="13">
        <v>4154332.0</v>
      </c>
      <c r="B5717" s="13" t="s">
        <v>8155</v>
      </c>
      <c r="C5717" s="12">
        <v>132.93</v>
      </c>
      <c r="D5717" s="11"/>
      <c r="E5717" s="11"/>
      <c r="F5717" s="11"/>
    </row>
    <row r="5718" ht="15.75" customHeight="1">
      <c r="A5718" s="13">
        <v>4154378.0</v>
      </c>
      <c r="B5718" s="13" t="s">
        <v>8156</v>
      </c>
      <c r="C5718" s="12">
        <v>140.68</v>
      </c>
      <c r="D5718" s="11"/>
      <c r="E5718" s="11"/>
      <c r="F5718" s="11"/>
    </row>
    <row r="5719" ht="15.75" customHeight="1">
      <c r="A5719" s="13">
        <v>4121591.0</v>
      </c>
      <c r="B5719" s="13" t="s">
        <v>8157</v>
      </c>
      <c r="C5719" s="12">
        <v>388.28</v>
      </c>
      <c r="D5719" s="11"/>
      <c r="E5719" s="11"/>
      <c r="F5719" s="11"/>
    </row>
    <row r="5720" ht="15.75" customHeight="1">
      <c r="A5720" s="13">
        <v>4120101.0</v>
      </c>
      <c r="B5720" s="13" t="s">
        <v>8158</v>
      </c>
      <c r="C5720" s="12">
        <v>3003.49</v>
      </c>
      <c r="D5720" s="11"/>
      <c r="E5720" s="11"/>
      <c r="F5720" s="11"/>
    </row>
    <row r="5721" ht="15.75" customHeight="1">
      <c r="A5721" s="13">
        <v>4145200.0</v>
      </c>
      <c r="B5721" s="13" t="s">
        <v>8159</v>
      </c>
      <c r="C5721" s="12">
        <v>917.13</v>
      </c>
      <c r="D5721" s="11"/>
      <c r="E5721" s="11"/>
      <c r="F5721" s="11"/>
    </row>
    <row r="5722" ht="15.75" customHeight="1">
      <c r="A5722" s="13">
        <v>4145100.0</v>
      </c>
      <c r="B5722" s="13" t="s">
        <v>8160</v>
      </c>
      <c r="C5722" s="12">
        <v>2236.05</v>
      </c>
      <c r="D5722" s="11"/>
      <c r="E5722" s="11"/>
      <c r="F5722" s="11"/>
    </row>
    <row r="5723" ht="15.75" customHeight="1">
      <c r="A5723" s="13">
        <v>4159400.0</v>
      </c>
      <c r="B5723" s="13" t="s">
        <v>8161</v>
      </c>
      <c r="C5723" s="12">
        <v>3834.08</v>
      </c>
      <c r="D5723" s="11"/>
      <c r="E5723" s="11"/>
      <c r="F5723" s="11"/>
    </row>
    <row r="5724" ht="15.75" customHeight="1">
      <c r="A5724" s="13">
        <v>4129620.0</v>
      </c>
      <c r="B5724" s="13" t="s">
        <v>8162</v>
      </c>
      <c r="C5724" s="12">
        <v>3897.48</v>
      </c>
      <c r="D5724" s="11"/>
      <c r="E5724" s="11"/>
      <c r="F5724" s="11"/>
    </row>
    <row r="5725" ht="15.75" customHeight="1">
      <c r="A5725" s="13">
        <v>4129660.0</v>
      </c>
      <c r="B5725" s="13" t="s">
        <v>8163</v>
      </c>
      <c r="C5725" s="12">
        <v>3897.48</v>
      </c>
      <c r="D5725" s="11"/>
      <c r="E5725" s="11"/>
      <c r="F5725" s="11"/>
    </row>
    <row r="5726" ht="15.75" customHeight="1">
      <c r="A5726" s="13">
        <v>4129650.0</v>
      </c>
      <c r="B5726" s="13" t="s">
        <v>8164</v>
      </c>
      <c r="C5726" s="12">
        <v>3897.48</v>
      </c>
      <c r="D5726" s="11"/>
      <c r="E5726" s="11"/>
      <c r="F5726" s="11"/>
    </row>
    <row r="5727" ht="15.75" customHeight="1">
      <c r="A5727" s="13">
        <v>4129610.0</v>
      </c>
      <c r="B5727" s="13" t="s">
        <v>8165</v>
      </c>
      <c r="C5727" s="12">
        <v>3897.48</v>
      </c>
      <c r="D5727" s="11"/>
      <c r="E5727" s="11"/>
      <c r="F5727" s="11"/>
    </row>
    <row r="5728" ht="15.75" customHeight="1">
      <c r="A5728" s="13">
        <v>4129640.0</v>
      </c>
      <c r="B5728" s="13" t="s">
        <v>8166</v>
      </c>
      <c r="C5728" s="12">
        <v>3897.48</v>
      </c>
      <c r="D5728" s="11"/>
      <c r="E5728" s="11"/>
      <c r="F5728" s="11"/>
    </row>
    <row r="5729" ht="15.75" customHeight="1">
      <c r="A5729" s="13">
        <v>4129630.0</v>
      </c>
      <c r="B5729" s="13" t="s">
        <v>8167</v>
      </c>
      <c r="C5729" s="12">
        <v>3897.48</v>
      </c>
      <c r="D5729" s="11"/>
      <c r="E5729" s="11"/>
      <c r="F5729" s="11"/>
    </row>
    <row r="5730" ht="15.75" customHeight="1">
      <c r="A5730" s="13">
        <v>4121642.0</v>
      </c>
      <c r="B5730" s="13" t="s">
        <v>8168</v>
      </c>
      <c r="C5730" s="12">
        <v>3636.45</v>
      </c>
      <c r="D5730" s="11"/>
      <c r="E5730" s="11"/>
      <c r="F5730" s="11"/>
    </row>
    <row r="5731" ht="15.75" customHeight="1">
      <c r="A5731" s="13">
        <v>4121641.0</v>
      </c>
      <c r="B5731" s="13" t="s">
        <v>8169</v>
      </c>
      <c r="C5731" s="12">
        <v>3636.45</v>
      </c>
      <c r="D5731" s="11"/>
      <c r="E5731" s="11"/>
      <c r="F5731" s="11"/>
    </row>
    <row r="5732" ht="15.75" customHeight="1">
      <c r="A5732" s="13">
        <v>4121643.0</v>
      </c>
      <c r="B5732" s="13" t="s">
        <v>8170</v>
      </c>
      <c r="C5732" s="12">
        <v>3636.45</v>
      </c>
      <c r="D5732" s="11"/>
      <c r="E5732" s="11"/>
      <c r="F5732" s="11"/>
    </row>
    <row r="5733" ht="15.75" customHeight="1">
      <c r="A5733" s="13">
        <v>4121640.0</v>
      </c>
      <c r="B5733" s="13" t="s">
        <v>8171</v>
      </c>
      <c r="C5733" s="12">
        <v>3636.45</v>
      </c>
      <c r="D5733" s="11"/>
      <c r="E5733" s="11"/>
      <c r="F5733" s="11"/>
    </row>
    <row r="5734" ht="15.75" customHeight="1">
      <c r="A5734" s="13">
        <v>4121614.0</v>
      </c>
      <c r="B5734" s="13" t="s">
        <v>8172</v>
      </c>
      <c r="C5734" s="12">
        <v>3636.45</v>
      </c>
      <c r="D5734" s="11"/>
      <c r="E5734" s="11"/>
      <c r="F5734" s="11"/>
    </row>
    <row r="5735" ht="15.75" customHeight="1">
      <c r="A5735" s="13">
        <v>4121618.0</v>
      </c>
      <c r="B5735" s="13" t="s">
        <v>8173</v>
      </c>
      <c r="C5735" s="12">
        <v>3636.45</v>
      </c>
      <c r="D5735" s="11"/>
      <c r="E5735" s="11"/>
      <c r="F5735" s="11"/>
    </row>
    <row r="5736" ht="15.75" customHeight="1">
      <c r="A5736" s="13">
        <v>4121617.0</v>
      </c>
      <c r="B5736" s="13" t="s">
        <v>8174</v>
      </c>
      <c r="C5736" s="12">
        <v>3636.45</v>
      </c>
      <c r="D5736" s="11"/>
      <c r="E5736" s="11"/>
      <c r="F5736" s="11"/>
    </row>
    <row r="5737" ht="15.75" customHeight="1">
      <c r="A5737" s="13">
        <v>4121647.0</v>
      </c>
      <c r="B5737" s="13" t="s">
        <v>8175</v>
      </c>
      <c r="C5737" s="12">
        <v>3636.45</v>
      </c>
      <c r="D5737" s="11"/>
      <c r="E5737" s="11"/>
      <c r="F5737" s="11"/>
    </row>
    <row r="5738" ht="15.75" customHeight="1">
      <c r="A5738" s="13">
        <v>4121616.0</v>
      </c>
      <c r="B5738" s="13" t="s">
        <v>8176</v>
      </c>
      <c r="C5738" s="12">
        <v>3636.45</v>
      </c>
      <c r="D5738" s="11"/>
      <c r="E5738" s="11"/>
      <c r="F5738" s="11"/>
    </row>
    <row r="5739" ht="15.75" customHeight="1">
      <c r="A5739" s="13">
        <v>4121639.0</v>
      </c>
      <c r="B5739" s="13" t="s">
        <v>8177</v>
      </c>
      <c r="C5739" s="12">
        <v>3636.45</v>
      </c>
      <c r="D5739" s="11"/>
      <c r="E5739" s="11"/>
      <c r="F5739" s="11"/>
    </row>
    <row r="5740" ht="15.75" customHeight="1">
      <c r="A5740" s="13">
        <v>4121619.0</v>
      </c>
      <c r="B5740" s="13" t="s">
        <v>8178</v>
      </c>
      <c r="C5740" s="12">
        <v>3636.45</v>
      </c>
      <c r="D5740" s="11"/>
      <c r="E5740" s="11"/>
      <c r="F5740" s="11"/>
    </row>
    <row r="5741" ht="15.75" customHeight="1">
      <c r="A5741" s="13">
        <v>4121638.0</v>
      </c>
      <c r="B5741" s="13" t="s">
        <v>8179</v>
      </c>
      <c r="C5741" s="12">
        <v>3636.45</v>
      </c>
      <c r="D5741" s="11"/>
      <c r="E5741" s="11"/>
      <c r="F5741" s="11"/>
    </row>
    <row r="5742" ht="15.75" customHeight="1">
      <c r="A5742" s="13">
        <v>4121645.0</v>
      </c>
      <c r="B5742" s="13" t="s">
        <v>8180</v>
      </c>
      <c r="C5742" s="12">
        <v>3636.45</v>
      </c>
      <c r="D5742" s="11"/>
      <c r="E5742" s="11"/>
      <c r="F5742" s="11"/>
    </row>
    <row r="5743" ht="15.75" customHeight="1">
      <c r="A5743" s="13">
        <v>4121625.0</v>
      </c>
      <c r="B5743" s="13" t="s">
        <v>8181</v>
      </c>
      <c r="C5743" s="12">
        <v>3636.45</v>
      </c>
      <c r="D5743" s="11"/>
      <c r="E5743" s="11"/>
      <c r="F5743" s="11"/>
    </row>
    <row r="5744" ht="15.75" customHeight="1">
      <c r="A5744" s="13">
        <v>4121615.0</v>
      </c>
      <c r="B5744" s="13" t="s">
        <v>8182</v>
      </c>
      <c r="C5744" s="12">
        <v>3636.45</v>
      </c>
      <c r="D5744" s="11"/>
      <c r="E5744" s="11"/>
      <c r="F5744" s="11"/>
    </row>
    <row r="5745" ht="15.75" customHeight="1">
      <c r="A5745" s="13">
        <v>4121644.0</v>
      </c>
      <c r="B5745" s="13" t="s">
        <v>8183</v>
      </c>
      <c r="C5745" s="12">
        <v>3636.45</v>
      </c>
      <c r="D5745" s="11"/>
      <c r="E5745" s="11"/>
      <c r="F5745" s="11"/>
    </row>
    <row r="5746" ht="15.75" customHeight="1">
      <c r="A5746" s="13">
        <v>4121624.0</v>
      </c>
      <c r="B5746" s="13" t="s">
        <v>8184</v>
      </c>
      <c r="C5746" s="12">
        <v>3636.45</v>
      </c>
      <c r="D5746" s="11"/>
      <c r="E5746" s="11"/>
      <c r="F5746" s="11"/>
    </row>
    <row r="5747" ht="15.75" customHeight="1">
      <c r="A5747" s="13">
        <v>4140900.0</v>
      </c>
      <c r="B5747" s="13" t="s">
        <v>8185</v>
      </c>
      <c r="C5747" s="12">
        <v>2144.59</v>
      </c>
      <c r="D5747" s="11"/>
      <c r="E5747" s="11"/>
      <c r="F5747" s="11"/>
    </row>
    <row r="5748" ht="15.75" customHeight="1">
      <c r="A5748" s="13">
        <v>4137588.0</v>
      </c>
      <c r="B5748" s="13" t="s">
        <v>8186</v>
      </c>
      <c r="C5748" s="12">
        <v>3372.61</v>
      </c>
      <c r="D5748" s="11"/>
      <c r="E5748" s="11"/>
      <c r="F5748" s="11"/>
    </row>
    <row r="5749" ht="15.75" customHeight="1">
      <c r="A5749" s="13">
        <v>4137511.0</v>
      </c>
      <c r="B5749" s="13" t="s">
        <v>8187</v>
      </c>
      <c r="C5749" s="12">
        <v>4818.02</v>
      </c>
      <c r="D5749" s="11"/>
      <c r="E5749" s="11"/>
      <c r="F5749" s="11"/>
    </row>
    <row r="5750" ht="15.75" customHeight="1">
      <c r="A5750" s="13">
        <v>4137026.0</v>
      </c>
      <c r="B5750" s="13" t="s">
        <v>8188</v>
      </c>
      <c r="C5750" s="12">
        <v>4818.02</v>
      </c>
      <c r="D5750" s="11"/>
      <c r="E5750" s="11"/>
      <c r="F5750" s="11"/>
    </row>
    <row r="5751" ht="15.75" customHeight="1">
      <c r="A5751" s="13">
        <v>4137054.0</v>
      </c>
      <c r="B5751" s="13" t="s">
        <v>8189</v>
      </c>
      <c r="C5751" s="12">
        <v>4818.02</v>
      </c>
      <c r="D5751" s="11"/>
      <c r="E5751" s="11"/>
      <c r="F5751" s="11"/>
    </row>
    <row r="5752" ht="15.75" customHeight="1">
      <c r="A5752" s="13">
        <v>4137062.0</v>
      </c>
      <c r="B5752" s="13" t="s">
        <v>8190</v>
      </c>
      <c r="C5752" s="12">
        <v>4818.02</v>
      </c>
      <c r="D5752" s="11"/>
      <c r="E5752" s="11"/>
      <c r="F5752" s="11"/>
    </row>
    <row r="5753" ht="15.75" customHeight="1">
      <c r="A5753" s="13">
        <v>4137076.0</v>
      </c>
      <c r="B5753" s="13" t="s">
        <v>8191</v>
      </c>
      <c r="C5753" s="12">
        <v>3372.61</v>
      </c>
      <c r="D5753" s="11"/>
      <c r="E5753" s="11"/>
      <c r="F5753" s="11"/>
    </row>
    <row r="5754" ht="15.75" customHeight="1">
      <c r="A5754" s="13">
        <v>4137077.0</v>
      </c>
      <c r="B5754" s="13" t="s">
        <v>8192</v>
      </c>
      <c r="C5754" s="12">
        <v>4818.02</v>
      </c>
      <c r="D5754" s="11"/>
      <c r="E5754" s="11"/>
      <c r="F5754" s="11"/>
    </row>
    <row r="5755" ht="15.75" customHeight="1">
      <c r="A5755" s="13">
        <v>4137527.0</v>
      </c>
      <c r="B5755" s="13" t="s">
        <v>8193</v>
      </c>
      <c r="C5755" s="12">
        <v>4818.02</v>
      </c>
      <c r="D5755" s="11"/>
      <c r="E5755" s="11"/>
      <c r="F5755" s="11"/>
    </row>
    <row r="5756" ht="15.75" customHeight="1">
      <c r="A5756" s="13">
        <v>4137568.0</v>
      </c>
      <c r="B5756" s="13" t="s">
        <v>8194</v>
      </c>
      <c r="C5756" s="12">
        <v>4818.02</v>
      </c>
      <c r="D5756" s="11"/>
      <c r="E5756" s="11"/>
      <c r="F5756" s="11"/>
    </row>
    <row r="5757" ht="15.75" customHeight="1">
      <c r="A5757" s="13">
        <v>4137554.0</v>
      </c>
      <c r="B5757" s="13" t="s">
        <v>8195</v>
      </c>
      <c r="C5757" s="12">
        <v>4818.02</v>
      </c>
      <c r="D5757" s="11"/>
      <c r="E5757" s="11"/>
      <c r="F5757" s="11"/>
    </row>
    <row r="5758" ht="15.75" customHeight="1">
      <c r="A5758" s="13">
        <v>4137562.0</v>
      </c>
      <c r="B5758" s="13" t="s">
        <v>8196</v>
      </c>
      <c r="C5758" s="12">
        <v>4818.02</v>
      </c>
      <c r="D5758" s="11"/>
      <c r="E5758" s="11"/>
      <c r="F5758" s="11"/>
    </row>
    <row r="5759" ht="15.75" customHeight="1">
      <c r="A5759" s="13">
        <v>4137576.0</v>
      </c>
      <c r="B5759" s="13" t="s">
        <v>8197</v>
      </c>
      <c r="C5759" s="12">
        <v>4818.02</v>
      </c>
      <c r="D5759" s="11"/>
      <c r="E5759" s="11"/>
      <c r="F5759" s="11"/>
    </row>
    <row r="5760" ht="15.75" customHeight="1">
      <c r="A5760" s="13">
        <v>4137577.0</v>
      </c>
      <c r="B5760" s="13" t="s">
        <v>8198</v>
      </c>
      <c r="C5760" s="12">
        <v>4818.02</v>
      </c>
      <c r="D5760" s="11"/>
      <c r="E5760" s="11"/>
      <c r="F5760" s="11"/>
    </row>
    <row r="5761" ht="15.75" customHeight="1">
      <c r="A5761" s="13">
        <v>4137583.0</v>
      </c>
      <c r="B5761" s="13" t="s">
        <v>8199</v>
      </c>
      <c r="C5761" s="12">
        <v>3372.61</v>
      </c>
      <c r="D5761" s="11"/>
      <c r="E5761" s="11"/>
      <c r="F5761" s="11"/>
    </row>
    <row r="5762" ht="15.75" customHeight="1">
      <c r="A5762" s="13">
        <v>4143024.0</v>
      </c>
      <c r="B5762" s="13" t="s">
        <v>8200</v>
      </c>
      <c r="C5762" s="12">
        <v>1853.56</v>
      </c>
      <c r="D5762" s="11"/>
      <c r="E5762" s="11"/>
      <c r="F5762" s="11"/>
    </row>
    <row r="5763" ht="15.75" customHeight="1">
      <c r="A5763" s="13">
        <v>4143224.0</v>
      </c>
      <c r="B5763" s="13" t="s">
        <v>8201</v>
      </c>
      <c r="C5763" s="12">
        <v>1853.56</v>
      </c>
      <c r="D5763" s="11"/>
      <c r="E5763" s="11"/>
      <c r="F5763" s="11"/>
    </row>
    <row r="5764" ht="15.75" customHeight="1">
      <c r="A5764" s="13">
        <v>4143048.0</v>
      </c>
      <c r="B5764" s="13" t="s">
        <v>8202</v>
      </c>
      <c r="C5764" s="12">
        <v>3158.68</v>
      </c>
      <c r="D5764" s="11"/>
      <c r="E5764" s="11"/>
      <c r="F5764" s="11"/>
    </row>
    <row r="5765" ht="15.75" customHeight="1">
      <c r="A5765" s="13">
        <v>4157150.0</v>
      </c>
      <c r="B5765" s="13" t="s">
        <v>8203</v>
      </c>
      <c r="C5765" s="12">
        <v>3268.88</v>
      </c>
      <c r="D5765" s="11"/>
      <c r="E5765" s="11"/>
      <c r="F5765" s="11"/>
    </row>
    <row r="5766" ht="15.75" customHeight="1">
      <c r="A5766" s="13">
        <v>4157250.0</v>
      </c>
      <c r="B5766" s="13" t="s">
        <v>8204</v>
      </c>
      <c r="C5766" s="12">
        <v>4669.84</v>
      </c>
      <c r="D5766" s="11"/>
      <c r="E5766" s="11"/>
      <c r="F5766" s="11"/>
    </row>
    <row r="5767" ht="15.75" customHeight="1">
      <c r="A5767" s="13">
        <v>4157198.0</v>
      </c>
      <c r="B5767" s="13" t="s">
        <v>8205</v>
      </c>
      <c r="C5767" s="12">
        <v>7246.21</v>
      </c>
      <c r="D5767" s="11"/>
      <c r="E5767" s="11"/>
      <c r="F5767" s="11"/>
    </row>
    <row r="5768" ht="15.75" customHeight="1">
      <c r="A5768" s="13">
        <v>4157098.0</v>
      </c>
      <c r="B5768" s="13" t="s">
        <v>8206</v>
      </c>
      <c r="C5768" s="12">
        <v>7246.21</v>
      </c>
      <c r="D5768" s="11"/>
      <c r="E5768" s="11"/>
      <c r="F5768" s="11"/>
    </row>
    <row r="5769" ht="15.75" customHeight="1">
      <c r="A5769" s="13">
        <v>4157050.0</v>
      </c>
      <c r="B5769" s="13" t="s">
        <v>8207</v>
      </c>
      <c r="C5769" s="12">
        <v>3268.88</v>
      </c>
      <c r="D5769" s="11"/>
      <c r="E5769" s="11"/>
      <c r="F5769" s="11"/>
    </row>
    <row r="5770" ht="15.75" customHeight="1">
      <c r="A5770" s="13">
        <v>4137589.0</v>
      </c>
      <c r="B5770" s="13" t="s">
        <v>8208</v>
      </c>
      <c r="C5770" s="12">
        <v>7553.52</v>
      </c>
      <c r="D5770" s="11"/>
      <c r="E5770" s="11"/>
      <c r="F5770" s="11"/>
    </row>
    <row r="5771" ht="15.75" customHeight="1">
      <c r="A5771" s="13">
        <v>4129004.0</v>
      </c>
      <c r="B5771" s="13" t="s">
        <v>8209</v>
      </c>
      <c r="C5771" s="12">
        <v>455.4</v>
      </c>
      <c r="D5771" s="11"/>
      <c r="E5771" s="11"/>
      <c r="F5771" s="11"/>
    </row>
    <row r="5772" ht="15.75" customHeight="1">
      <c r="A5772" s="13">
        <v>4129002.0</v>
      </c>
      <c r="B5772" s="13" t="s">
        <v>8210</v>
      </c>
      <c r="C5772" s="12">
        <v>455.4</v>
      </c>
      <c r="D5772" s="11"/>
      <c r="E5772" s="11"/>
      <c r="F5772" s="11"/>
    </row>
    <row r="5773" ht="15.75" customHeight="1">
      <c r="A5773" s="13">
        <v>4144303.0</v>
      </c>
      <c r="B5773" s="13" t="s">
        <v>8211</v>
      </c>
      <c r="C5773" s="12">
        <v>120.93</v>
      </c>
      <c r="D5773" s="11"/>
      <c r="E5773" s="11"/>
      <c r="F5773" s="11"/>
    </row>
    <row r="5774" ht="15.75" customHeight="1">
      <c r="A5774" s="13">
        <v>4150502.0</v>
      </c>
      <c r="B5774" s="13" t="s">
        <v>8212</v>
      </c>
      <c r="C5774" s="12">
        <v>11884.9</v>
      </c>
      <c r="D5774" s="11"/>
      <c r="E5774" s="11"/>
      <c r="F5774" s="11"/>
    </row>
    <row r="5775" ht="15.75" customHeight="1">
      <c r="A5775" s="9" t="s">
        <v>8213</v>
      </c>
      <c r="C5775" s="12"/>
      <c r="D5775" s="11"/>
      <c r="E5775" s="11"/>
      <c r="F5775" s="11"/>
    </row>
    <row r="5776" ht="15.75" customHeight="1">
      <c r="A5776" s="13">
        <v>4280303.0</v>
      </c>
      <c r="B5776" s="13" t="s">
        <v>8214</v>
      </c>
      <c r="C5776" s="12">
        <v>2535.0</v>
      </c>
      <c r="D5776" s="11"/>
      <c r="E5776" s="11"/>
      <c r="F5776" s="11"/>
    </row>
    <row r="5777" ht="15.75" customHeight="1">
      <c r="A5777" s="13">
        <v>4280302.0</v>
      </c>
      <c r="B5777" s="13" t="s">
        <v>8215</v>
      </c>
      <c r="C5777" s="12">
        <v>3101.48</v>
      </c>
      <c r="D5777" s="11"/>
      <c r="E5777" s="11"/>
      <c r="F5777" s="11"/>
    </row>
    <row r="5778" ht="15.75" customHeight="1">
      <c r="A5778" s="13">
        <v>4280301.0</v>
      </c>
      <c r="B5778" s="13" t="s">
        <v>8216</v>
      </c>
      <c r="C5778" s="12">
        <v>3101.48</v>
      </c>
      <c r="D5778" s="11"/>
      <c r="E5778" s="11"/>
      <c r="F5778" s="11"/>
    </row>
    <row r="5779" ht="15.75" customHeight="1">
      <c r="A5779" s="13">
        <v>4181700.0</v>
      </c>
      <c r="B5779" s="13" t="s">
        <v>8217</v>
      </c>
      <c r="C5779" s="12">
        <v>4128.22</v>
      </c>
      <c r="D5779" s="11"/>
      <c r="E5779" s="11"/>
      <c r="F5779" s="11"/>
    </row>
    <row r="5780" ht="15.75" customHeight="1">
      <c r="A5780" s="13">
        <v>4181500.0</v>
      </c>
      <c r="B5780" s="13" t="s">
        <v>8218</v>
      </c>
      <c r="C5780" s="12">
        <v>3821.71</v>
      </c>
      <c r="D5780" s="11"/>
      <c r="E5780" s="11"/>
      <c r="F5780" s="11"/>
    </row>
    <row r="5781" ht="15.75" customHeight="1">
      <c r="A5781" s="13">
        <v>4181100.0</v>
      </c>
      <c r="B5781" s="13" t="s">
        <v>8219</v>
      </c>
      <c r="C5781" s="12">
        <v>7956.21</v>
      </c>
      <c r="D5781" s="11"/>
      <c r="E5781" s="11"/>
      <c r="F5781" s="11"/>
    </row>
    <row r="5782" ht="15.75" customHeight="1">
      <c r="A5782" s="13">
        <v>4181200.0</v>
      </c>
      <c r="B5782" s="13" t="s">
        <v>8220</v>
      </c>
      <c r="C5782" s="12">
        <v>9846.78</v>
      </c>
      <c r="D5782" s="11"/>
      <c r="E5782" s="11"/>
      <c r="F5782" s="11"/>
    </row>
    <row r="5783" ht="15.75" customHeight="1">
      <c r="A5783" s="13">
        <v>4181300.0</v>
      </c>
      <c r="B5783" s="13" t="s">
        <v>8221</v>
      </c>
      <c r="C5783" s="12">
        <v>9846.78</v>
      </c>
      <c r="D5783" s="11"/>
      <c r="E5783" s="11"/>
      <c r="F5783" s="11"/>
    </row>
    <row r="5784" ht="15.75" customHeight="1">
      <c r="A5784" s="13">
        <v>4280111.0</v>
      </c>
      <c r="B5784" s="13" t="s">
        <v>8222</v>
      </c>
      <c r="C5784" s="12">
        <v>2336.74</v>
      </c>
      <c r="D5784" s="11"/>
      <c r="E5784" s="11"/>
      <c r="F5784" s="11"/>
    </row>
    <row r="5785" ht="15.75" customHeight="1">
      <c r="A5785" s="13">
        <v>4280106.0</v>
      </c>
      <c r="B5785" s="13" t="s">
        <v>8223</v>
      </c>
      <c r="C5785" s="12">
        <v>2336.74</v>
      </c>
      <c r="D5785" s="11"/>
      <c r="E5785" s="11"/>
      <c r="F5785" s="11"/>
    </row>
    <row r="5786" ht="15.75" customHeight="1">
      <c r="A5786" s="13">
        <v>4280107.0</v>
      </c>
      <c r="B5786" s="13" t="s">
        <v>8224</v>
      </c>
      <c r="C5786" s="12">
        <v>793.07</v>
      </c>
      <c r="D5786" s="11"/>
      <c r="E5786" s="11"/>
      <c r="F5786" s="11"/>
    </row>
    <row r="5787" ht="15.75" customHeight="1">
      <c r="A5787" s="13">
        <v>4280108.0</v>
      </c>
      <c r="B5787" s="13" t="s">
        <v>8225</v>
      </c>
      <c r="C5787" s="12">
        <v>2336.74</v>
      </c>
      <c r="D5787" s="11"/>
      <c r="E5787" s="11"/>
      <c r="F5787" s="11"/>
    </row>
    <row r="5788" ht="15.75" customHeight="1">
      <c r="A5788" s="13">
        <v>4280105.0</v>
      </c>
      <c r="B5788" s="13" t="s">
        <v>8226</v>
      </c>
      <c r="C5788" s="12">
        <v>1635.72</v>
      </c>
      <c r="D5788" s="11"/>
      <c r="E5788" s="11"/>
      <c r="F5788" s="11"/>
    </row>
    <row r="5789" ht="15.75" customHeight="1">
      <c r="A5789" s="13">
        <v>4280110.0</v>
      </c>
      <c r="B5789" s="13" t="s">
        <v>8227</v>
      </c>
      <c r="C5789" s="12">
        <v>2336.74</v>
      </c>
      <c r="D5789" s="11"/>
      <c r="E5789" s="11"/>
      <c r="F5789" s="11"/>
    </row>
    <row r="5790" ht="15.75" customHeight="1">
      <c r="A5790" s="13">
        <v>4280109.0</v>
      </c>
      <c r="B5790" s="13" t="s">
        <v>8228</v>
      </c>
      <c r="C5790" s="12">
        <v>793.07</v>
      </c>
      <c r="D5790" s="11"/>
      <c r="E5790" s="11"/>
      <c r="F5790" s="11"/>
    </row>
    <row r="5791" ht="15.75" customHeight="1">
      <c r="A5791" s="13">
        <v>4280103.0</v>
      </c>
      <c r="B5791" s="13" t="s">
        <v>8229</v>
      </c>
      <c r="C5791" s="12">
        <v>793.07</v>
      </c>
      <c r="D5791" s="11"/>
      <c r="E5791" s="11"/>
      <c r="F5791" s="11"/>
    </row>
    <row r="5792" ht="15.75" customHeight="1">
      <c r="A5792" s="13">
        <v>4280104.0</v>
      </c>
      <c r="B5792" s="13" t="s">
        <v>8230</v>
      </c>
      <c r="C5792" s="12">
        <v>793.07</v>
      </c>
      <c r="D5792" s="11"/>
      <c r="E5792" s="11"/>
      <c r="F5792" s="11"/>
    </row>
    <row r="5793" ht="15.75" customHeight="1">
      <c r="A5793" s="13">
        <v>4280101.0</v>
      </c>
      <c r="B5793" s="13" t="s">
        <v>8231</v>
      </c>
      <c r="C5793" s="12">
        <v>793.07</v>
      </c>
      <c r="D5793" s="11"/>
      <c r="E5793" s="11"/>
      <c r="F5793" s="11"/>
    </row>
    <row r="5794" ht="15.75" customHeight="1">
      <c r="A5794" s="13">
        <v>4280102.0</v>
      </c>
      <c r="B5794" s="13" t="s">
        <v>8232</v>
      </c>
      <c r="C5794" s="12">
        <v>793.07</v>
      </c>
      <c r="D5794" s="11"/>
      <c r="E5794" s="11"/>
      <c r="F5794" s="11"/>
    </row>
    <row r="5795" ht="15.75" customHeight="1">
      <c r="A5795" s="13">
        <v>4283208.0</v>
      </c>
      <c r="B5795" s="13" t="s">
        <v>8233</v>
      </c>
      <c r="C5795" s="12">
        <v>2393.38</v>
      </c>
      <c r="D5795" s="11"/>
      <c r="E5795" s="11"/>
      <c r="F5795" s="11"/>
    </row>
    <row r="5796" ht="15.75" customHeight="1">
      <c r="A5796" s="13">
        <v>4288810.0</v>
      </c>
      <c r="B5796" s="13" t="s">
        <v>8234</v>
      </c>
      <c r="C5796" s="12">
        <v>218.82</v>
      </c>
      <c r="D5796" s="11"/>
      <c r="E5796" s="11"/>
      <c r="F5796" s="11"/>
    </row>
    <row r="5797" ht="15.75" customHeight="1">
      <c r="A5797" s="13">
        <v>4288820.0</v>
      </c>
      <c r="B5797" s="13" t="s">
        <v>8235</v>
      </c>
      <c r="C5797" s="12">
        <v>218.82</v>
      </c>
      <c r="D5797" s="11"/>
      <c r="E5797" s="11"/>
      <c r="F5797" s="11"/>
    </row>
    <row r="5798" ht="15.75" customHeight="1">
      <c r="A5798" s="13">
        <v>4288830.0</v>
      </c>
      <c r="B5798" s="13" t="s">
        <v>8236</v>
      </c>
      <c r="C5798" s="12">
        <v>218.82</v>
      </c>
      <c r="D5798" s="11"/>
      <c r="E5798" s="11"/>
      <c r="F5798" s="11"/>
    </row>
    <row r="5799" ht="15.75" customHeight="1">
      <c r="A5799" s="13">
        <v>4288840.0</v>
      </c>
      <c r="B5799" s="13" t="s">
        <v>8237</v>
      </c>
      <c r="C5799" s="12">
        <v>218.82</v>
      </c>
      <c r="D5799" s="11"/>
      <c r="E5799" s="11"/>
      <c r="F5799" s="11"/>
    </row>
    <row r="5800" ht="15.75" customHeight="1">
      <c r="A5800" s="13">
        <v>4280372.0</v>
      </c>
      <c r="B5800" s="13" t="s">
        <v>8238</v>
      </c>
      <c r="C5800" s="12">
        <v>3894.55</v>
      </c>
      <c r="D5800" s="11"/>
      <c r="E5800" s="11"/>
      <c r="F5800" s="11"/>
    </row>
    <row r="5801" ht="15.75" customHeight="1">
      <c r="A5801" s="13">
        <v>4280382.0</v>
      </c>
      <c r="B5801" s="13" t="s">
        <v>8239</v>
      </c>
      <c r="C5801" s="12">
        <v>2535.0</v>
      </c>
      <c r="D5801" s="11"/>
      <c r="E5801" s="11"/>
      <c r="F5801" s="11"/>
    </row>
    <row r="5802" ht="15.75" customHeight="1">
      <c r="A5802" s="13">
        <v>4280371.0</v>
      </c>
      <c r="B5802" s="13" t="s">
        <v>8240</v>
      </c>
      <c r="C5802" s="12">
        <v>3894.55</v>
      </c>
      <c r="D5802" s="11"/>
      <c r="E5802" s="11"/>
      <c r="F5802" s="11"/>
    </row>
    <row r="5803" ht="15.75" customHeight="1">
      <c r="A5803" s="13">
        <v>4280384.0</v>
      </c>
      <c r="B5803" s="13" t="s">
        <v>8241</v>
      </c>
      <c r="C5803" s="12">
        <v>2535.0</v>
      </c>
      <c r="D5803" s="11"/>
      <c r="E5803" s="11"/>
      <c r="F5803" s="11"/>
    </row>
    <row r="5804" ht="15.75" customHeight="1">
      <c r="A5804" s="13">
        <v>4280387.0</v>
      </c>
      <c r="B5804" s="13" t="s">
        <v>8242</v>
      </c>
      <c r="C5804" s="12">
        <v>2535.0</v>
      </c>
      <c r="D5804" s="11"/>
      <c r="E5804" s="11"/>
      <c r="F5804" s="11"/>
    </row>
    <row r="5805" ht="15.75" customHeight="1">
      <c r="A5805" s="13">
        <v>4280373.0</v>
      </c>
      <c r="B5805" s="13" t="s">
        <v>8243</v>
      </c>
      <c r="C5805" s="12">
        <v>417.78</v>
      </c>
      <c r="D5805" s="11"/>
      <c r="E5805" s="11"/>
      <c r="F5805" s="11"/>
    </row>
    <row r="5806" ht="15.75" customHeight="1">
      <c r="A5806" s="13">
        <v>4286100.0</v>
      </c>
      <c r="B5806" s="13" t="s">
        <v>8244</v>
      </c>
      <c r="C5806" s="12">
        <v>1142.02</v>
      </c>
      <c r="D5806" s="11"/>
      <c r="E5806" s="11"/>
      <c r="F5806" s="11"/>
    </row>
    <row r="5807" ht="15.75" customHeight="1">
      <c r="A5807" s="13">
        <v>4288720.0</v>
      </c>
      <c r="B5807" s="13" t="s">
        <v>8245</v>
      </c>
      <c r="C5807" s="12">
        <v>177.79</v>
      </c>
      <c r="D5807" s="11"/>
      <c r="E5807" s="11"/>
      <c r="F5807" s="11"/>
    </row>
    <row r="5808" ht="15.75" customHeight="1">
      <c r="A5808" s="13">
        <v>4280374.0</v>
      </c>
      <c r="B5808" s="13" t="s">
        <v>8246</v>
      </c>
      <c r="C5808" s="12">
        <v>3115.64</v>
      </c>
      <c r="D5808" s="11"/>
      <c r="E5808" s="11"/>
      <c r="F5808" s="11"/>
    </row>
    <row r="5809" ht="15.75" customHeight="1">
      <c r="A5809" s="13">
        <v>4280569.0</v>
      </c>
      <c r="B5809" s="13" t="s">
        <v>8247</v>
      </c>
      <c r="C5809" s="12">
        <v>954.78</v>
      </c>
      <c r="D5809" s="11"/>
      <c r="E5809" s="11"/>
      <c r="F5809" s="11"/>
    </row>
    <row r="5810" ht="15.75" customHeight="1">
      <c r="A5810" s="13">
        <v>4280568.0</v>
      </c>
      <c r="B5810" s="13" t="s">
        <v>8248</v>
      </c>
      <c r="C5810" s="12">
        <v>954.78</v>
      </c>
      <c r="D5810" s="11"/>
      <c r="E5810" s="11"/>
      <c r="F5810" s="11"/>
    </row>
    <row r="5811" ht="15.75" customHeight="1">
      <c r="A5811" s="13">
        <v>4280566.0</v>
      </c>
      <c r="B5811" s="13" t="s">
        <v>8249</v>
      </c>
      <c r="C5811" s="12">
        <v>1363.97</v>
      </c>
      <c r="D5811" s="11"/>
      <c r="E5811" s="11"/>
      <c r="F5811" s="11"/>
    </row>
    <row r="5812" ht="15.75" customHeight="1">
      <c r="A5812" s="13">
        <v>4280567.0</v>
      </c>
      <c r="B5812" s="13" t="s">
        <v>8250</v>
      </c>
      <c r="C5812" s="12">
        <v>1363.97</v>
      </c>
      <c r="D5812" s="11"/>
      <c r="E5812" s="11"/>
      <c r="F5812" s="11"/>
    </row>
    <row r="5813" ht="15.75" customHeight="1">
      <c r="A5813" s="13">
        <v>4288910.0</v>
      </c>
      <c r="B5813" s="13" t="s">
        <v>8251</v>
      </c>
      <c r="C5813" s="12">
        <v>246.18</v>
      </c>
      <c r="D5813" s="11"/>
      <c r="E5813" s="11"/>
      <c r="F5813" s="11"/>
    </row>
    <row r="5814" ht="15.75" customHeight="1">
      <c r="A5814" s="13">
        <v>4288920.0</v>
      </c>
      <c r="B5814" s="13" t="s">
        <v>8252</v>
      </c>
      <c r="C5814" s="12">
        <v>246.18</v>
      </c>
      <c r="D5814" s="11"/>
      <c r="E5814" s="11"/>
      <c r="F5814" s="11"/>
    </row>
    <row r="5815" ht="15.75" customHeight="1">
      <c r="A5815" s="13">
        <v>4288930.0</v>
      </c>
      <c r="B5815" s="13" t="s">
        <v>8253</v>
      </c>
      <c r="C5815" s="12">
        <v>246.18</v>
      </c>
      <c r="D5815" s="11"/>
      <c r="E5815" s="11"/>
      <c r="F5815" s="11"/>
    </row>
    <row r="5816" ht="15.75" customHeight="1">
      <c r="A5816" s="13">
        <v>4288940.0</v>
      </c>
      <c r="B5816" s="13" t="s">
        <v>8254</v>
      </c>
      <c r="C5816" s="12">
        <v>172.32</v>
      </c>
      <c r="D5816" s="11"/>
      <c r="E5816" s="11"/>
      <c r="F5816" s="11"/>
    </row>
    <row r="5817" ht="15.75" customHeight="1">
      <c r="A5817" s="13">
        <v>4280370.0</v>
      </c>
      <c r="B5817" s="13" t="s">
        <v>8255</v>
      </c>
      <c r="C5817" s="12">
        <v>3894.55</v>
      </c>
      <c r="D5817" s="11"/>
      <c r="E5817" s="11"/>
      <c r="F5817" s="11"/>
    </row>
    <row r="5818" ht="15.75" customHeight="1">
      <c r="A5818" s="13">
        <v>4280383.0</v>
      </c>
      <c r="B5818" s="13" t="s">
        <v>8256</v>
      </c>
      <c r="C5818" s="12">
        <v>2535.0</v>
      </c>
      <c r="D5818" s="11"/>
      <c r="E5818" s="11"/>
      <c r="F5818" s="11"/>
    </row>
    <row r="5819" ht="15.75" customHeight="1">
      <c r="A5819" s="13">
        <v>4280380.0</v>
      </c>
      <c r="B5819" s="13" t="s">
        <v>8257</v>
      </c>
      <c r="C5819" s="12">
        <v>2386.29</v>
      </c>
      <c r="D5819" s="11"/>
      <c r="E5819" s="11"/>
      <c r="F5819" s="11"/>
    </row>
    <row r="5820" ht="15.75" customHeight="1">
      <c r="A5820" s="13">
        <v>4280389.0</v>
      </c>
      <c r="B5820" s="13" t="s">
        <v>8258</v>
      </c>
      <c r="C5820" s="12">
        <v>2386.29</v>
      </c>
      <c r="D5820" s="11"/>
      <c r="E5820" s="11"/>
      <c r="F5820" s="11"/>
    </row>
    <row r="5821" ht="15.75" customHeight="1">
      <c r="A5821" s="13">
        <v>4280408.0</v>
      </c>
      <c r="B5821" s="13" t="s">
        <v>8259</v>
      </c>
      <c r="C5821" s="12">
        <v>2103.05</v>
      </c>
      <c r="D5821" s="11"/>
      <c r="E5821" s="11"/>
      <c r="F5821" s="11"/>
    </row>
    <row r="5822" ht="15.75" customHeight="1">
      <c r="A5822" s="13">
        <v>4280407.0</v>
      </c>
      <c r="B5822" s="13" t="s">
        <v>8260</v>
      </c>
      <c r="C5822" s="12">
        <v>2103.05</v>
      </c>
      <c r="D5822" s="11"/>
      <c r="E5822" s="11"/>
      <c r="F5822" s="11"/>
    </row>
    <row r="5823" ht="15.75" customHeight="1">
      <c r="A5823" s="13">
        <v>4289010.0</v>
      </c>
      <c r="B5823" s="13" t="s">
        <v>8261</v>
      </c>
      <c r="C5823" s="12">
        <v>232.5</v>
      </c>
      <c r="D5823" s="11"/>
      <c r="E5823" s="11"/>
      <c r="F5823" s="11"/>
    </row>
    <row r="5824" ht="15.75" customHeight="1">
      <c r="A5824" s="13">
        <v>4289020.0</v>
      </c>
      <c r="B5824" s="13" t="s">
        <v>8262</v>
      </c>
      <c r="C5824" s="12">
        <v>232.5</v>
      </c>
      <c r="D5824" s="11"/>
      <c r="E5824" s="11"/>
      <c r="F5824" s="11"/>
    </row>
    <row r="5825" ht="15.75" customHeight="1">
      <c r="A5825" s="13">
        <v>4289030.0</v>
      </c>
      <c r="B5825" s="13" t="s">
        <v>8263</v>
      </c>
      <c r="C5825" s="12">
        <v>232.5</v>
      </c>
      <c r="D5825" s="11"/>
      <c r="E5825" s="11"/>
      <c r="F5825" s="11"/>
    </row>
    <row r="5826" ht="15.75" customHeight="1">
      <c r="A5826" s="13">
        <v>4289040.0</v>
      </c>
      <c r="B5826" s="13" t="s">
        <v>8264</v>
      </c>
      <c r="C5826" s="12">
        <v>232.5</v>
      </c>
      <c r="D5826" s="11"/>
      <c r="E5826" s="11"/>
      <c r="F5826" s="11"/>
    </row>
    <row r="5827" ht="15.75" customHeight="1">
      <c r="A5827" s="13">
        <v>4280386.0</v>
      </c>
      <c r="B5827" s="13" t="s">
        <v>8265</v>
      </c>
      <c r="C5827" s="12">
        <v>2535.0</v>
      </c>
      <c r="D5827" s="11"/>
      <c r="E5827" s="11"/>
      <c r="F5827" s="11"/>
    </row>
    <row r="5828" ht="15.75" customHeight="1">
      <c r="A5828" s="13">
        <v>4280388.0</v>
      </c>
      <c r="B5828" s="13" t="s">
        <v>8266</v>
      </c>
      <c r="C5828" s="12">
        <v>2535.0</v>
      </c>
      <c r="D5828" s="11"/>
      <c r="E5828" s="11"/>
      <c r="F5828" s="11"/>
    </row>
    <row r="5829" ht="15.75" customHeight="1">
      <c r="A5829" s="13">
        <v>4280375.0</v>
      </c>
      <c r="B5829" s="13" t="s">
        <v>8267</v>
      </c>
      <c r="C5829" s="12">
        <v>2974.02</v>
      </c>
      <c r="D5829" s="11"/>
      <c r="E5829" s="11"/>
      <c r="F5829" s="11"/>
    </row>
    <row r="5830" ht="15.75" customHeight="1">
      <c r="A5830" s="13">
        <v>4285103.0</v>
      </c>
      <c r="B5830" s="13" t="s">
        <v>8268</v>
      </c>
      <c r="C5830" s="12">
        <v>405.3</v>
      </c>
      <c r="D5830" s="11"/>
      <c r="E5830" s="11"/>
      <c r="F5830" s="11"/>
    </row>
    <row r="5831" ht="15.75" customHeight="1">
      <c r="A5831" s="13">
        <v>4280379.0</v>
      </c>
      <c r="B5831" s="13" t="s">
        <v>8269</v>
      </c>
      <c r="C5831" s="12">
        <v>2974.02</v>
      </c>
      <c r="D5831" s="11"/>
      <c r="E5831" s="11"/>
      <c r="F5831" s="11"/>
    </row>
    <row r="5832" ht="15.75" customHeight="1">
      <c r="A5832" s="13">
        <v>4280377.0</v>
      </c>
      <c r="B5832" s="13" t="s">
        <v>8270</v>
      </c>
      <c r="C5832" s="12">
        <v>2974.02</v>
      </c>
      <c r="D5832" s="11"/>
      <c r="E5832" s="11"/>
      <c r="F5832" s="11"/>
    </row>
    <row r="5833" ht="15.75" customHeight="1">
      <c r="A5833" s="13">
        <v>4280378.0</v>
      </c>
      <c r="B5833" s="13" t="s">
        <v>8271</v>
      </c>
      <c r="C5833" s="12">
        <v>2974.02</v>
      </c>
      <c r="D5833" s="11"/>
      <c r="E5833" s="11"/>
      <c r="F5833" s="11"/>
    </row>
    <row r="5834" ht="15.75" customHeight="1">
      <c r="A5834" s="13">
        <v>4280376.0</v>
      </c>
      <c r="B5834" s="13" t="s">
        <v>8272</v>
      </c>
      <c r="C5834" s="12">
        <v>2974.02</v>
      </c>
      <c r="D5834" s="11"/>
      <c r="E5834" s="11"/>
      <c r="F5834" s="11"/>
    </row>
    <row r="5835" ht="15.75" customHeight="1">
      <c r="A5835" s="13">
        <v>4280385.0</v>
      </c>
      <c r="B5835" s="13" t="s">
        <v>8273</v>
      </c>
      <c r="C5835" s="12">
        <v>2535.0</v>
      </c>
      <c r="D5835" s="11"/>
      <c r="E5835" s="11"/>
      <c r="F5835" s="11"/>
    </row>
    <row r="5836" ht="15.75" customHeight="1">
      <c r="A5836" s="13">
        <v>4288530.0</v>
      </c>
      <c r="B5836" s="13" t="s">
        <v>8274</v>
      </c>
      <c r="C5836" s="12">
        <v>153.18</v>
      </c>
      <c r="D5836" s="11"/>
      <c r="E5836" s="11"/>
      <c r="F5836" s="11"/>
    </row>
    <row r="5837" ht="15.75" customHeight="1">
      <c r="A5837" s="13">
        <v>4280395.0</v>
      </c>
      <c r="B5837" s="13" t="s">
        <v>8275</v>
      </c>
      <c r="C5837" s="12">
        <v>1118.79</v>
      </c>
      <c r="D5837" s="11"/>
      <c r="E5837" s="11"/>
      <c r="F5837" s="11"/>
    </row>
    <row r="5838" ht="15.75" customHeight="1">
      <c r="A5838" s="13">
        <v>4280393.0</v>
      </c>
      <c r="B5838" s="13" t="s">
        <v>8276</v>
      </c>
      <c r="C5838" s="12">
        <v>637.29</v>
      </c>
      <c r="D5838" s="11"/>
      <c r="E5838" s="11"/>
      <c r="F5838" s="11"/>
    </row>
    <row r="5839" ht="15.75" customHeight="1">
      <c r="A5839" s="13">
        <v>4280392.0</v>
      </c>
      <c r="B5839" s="13" t="s">
        <v>8277</v>
      </c>
      <c r="C5839" s="12">
        <v>637.29</v>
      </c>
      <c r="D5839" s="11"/>
      <c r="E5839" s="11"/>
      <c r="F5839" s="11"/>
    </row>
    <row r="5840" ht="15.75" customHeight="1">
      <c r="A5840" s="13">
        <v>4280394.0</v>
      </c>
      <c r="B5840" s="13" t="s">
        <v>8278</v>
      </c>
      <c r="C5840" s="12">
        <v>1118.79</v>
      </c>
      <c r="D5840" s="11"/>
      <c r="E5840" s="11"/>
      <c r="F5840" s="11"/>
    </row>
    <row r="5841" ht="15.75" customHeight="1">
      <c r="A5841" s="13">
        <v>4280390.0</v>
      </c>
      <c r="B5841" s="13" t="s">
        <v>8279</v>
      </c>
      <c r="C5841" s="12">
        <v>1118.79</v>
      </c>
      <c r="D5841" s="11"/>
      <c r="E5841" s="11"/>
      <c r="F5841" s="11"/>
    </row>
    <row r="5842" ht="15.75" customHeight="1">
      <c r="A5842" s="13">
        <v>4280391.0</v>
      </c>
      <c r="B5842" s="13" t="s">
        <v>8280</v>
      </c>
      <c r="C5842" s="12">
        <v>1118.79</v>
      </c>
      <c r="D5842" s="11"/>
      <c r="E5842" s="11"/>
      <c r="F5842" s="11"/>
    </row>
    <row r="5843" ht="15.75" customHeight="1">
      <c r="A5843" s="13">
        <v>4280520.0</v>
      </c>
      <c r="B5843" s="13" t="s">
        <v>8281</v>
      </c>
      <c r="C5843" s="12">
        <v>265.25</v>
      </c>
      <c r="D5843" s="11"/>
      <c r="E5843" s="11"/>
      <c r="F5843" s="11"/>
    </row>
    <row r="5844" ht="15.75" customHeight="1">
      <c r="A5844" s="13">
        <v>4280535.0</v>
      </c>
      <c r="B5844" s="13" t="s">
        <v>8282</v>
      </c>
      <c r="C5844" s="12">
        <v>265.25</v>
      </c>
      <c r="D5844" s="11"/>
      <c r="E5844" s="11"/>
      <c r="F5844" s="11"/>
    </row>
    <row r="5845" ht="15.75" customHeight="1">
      <c r="A5845" s="13">
        <v>4280554.0</v>
      </c>
      <c r="B5845" s="13" t="s">
        <v>8283</v>
      </c>
      <c r="C5845" s="12">
        <v>820.1</v>
      </c>
      <c r="D5845" s="11"/>
      <c r="E5845" s="11"/>
      <c r="F5845" s="11"/>
    </row>
    <row r="5846" ht="15.75" customHeight="1">
      <c r="A5846" s="13">
        <v>4280552.0</v>
      </c>
      <c r="B5846" s="13" t="s">
        <v>8284</v>
      </c>
      <c r="C5846" s="12">
        <v>820.1</v>
      </c>
      <c r="D5846" s="11"/>
      <c r="E5846" s="11"/>
      <c r="F5846" s="11"/>
    </row>
    <row r="5847" ht="15.75" customHeight="1">
      <c r="A5847" s="13">
        <v>4280555.0</v>
      </c>
      <c r="B5847" s="13" t="s">
        <v>8285</v>
      </c>
      <c r="C5847" s="12">
        <v>265.25</v>
      </c>
      <c r="D5847" s="11"/>
      <c r="E5847" s="11"/>
      <c r="F5847" s="11"/>
    </row>
    <row r="5848" ht="15.75" customHeight="1">
      <c r="A5848" s="13">
        <v>4280551.0</v>
      </c>
      <c r="B5848" s="13" t="s">
        <v>8286</v>
      </c>
      <c r="C5848" s="12">
        <v>820.1</v>
      </c>
      <c r="D5848" s="11"/>
      <c r="E5848" s="11"/>
      <c r="F5848" s="11"/>
    </row>
    <row r="5849" ht="15.75" customHeight="1">
      <c r="A5849" s="13">
        <v>4280515.0</v>
      </c>
      <c r="B5849" s="13" t="s">
        <v>8287</v>
      </c>
      <c r="C5849" s="12">
        <v>265.25</v>
      </c>
      <c r="D5849" s="11"/>
      <c r="E5849" s="11"/>
      <c r="F5849" s="11"/>
    </row>
    <row r="5850" ht="15.75" customHeight="1">
      <c r="A5850" s="13">
        <v>4280553.0</v>
      </c>
      <c r="B5850" s="13" t="s">
        <v>8288</v>
      </c>
      <c r="C5850" s="12">
        <v>820.1</v>
      </c>
      <c r="D5850" s="11"/>
      <c r="E5850" s="11"/>
      <c r="F5850" s="11"/>
    </row>
    <row r="5851" ht="15.75" customHeight="1">
      <c r="A5851" s="13">
        <v>4280545.0</v>
      </c>
      <c r="B5851" s="13" t="s">
        <v>8289</v>
      </c>
      <c r="C5851" s="12">
        <v>265.25</v>
      </c>
      <c r="D5851" s="11"/>
      <c r="E5851" s="11"/>
      <c r="F5851" s="11"/>
    </row>
    <row r="5852" ht="15.75" customHeight="1">
      <c r="A5852" s="13">
        <v>4280590.0</v>
      </c>
      <c r="B5852" s="13" t="s">
        <v>8290</v>
      </c>
      <c r="C5852" s="12">
        <v>530.5</v>
      </c>
      <c r="D5852" s="11"/>
      <c r="E5852" s="11"/>
      <c r="F5852" s="11"/>
    </row>
    <row r="5853" ht="15.75" customHeight="1">
      <c r="A5853" s="13">
        <v>4280580.0</v>
      </c>
      <c r="B5853" s="13" t="s">
        <v>8291</v>
      </c>
      <c r="C5853" s="12">
        <v>530.5</v>
      </c>
      <c r="D5853" s="11"/>
      <c r="E5853" s="11"/>
      <c r="F5853" s="11"/>
    </row>
    <row r="5854" ht="15.75" customHeight="1">
      <c r="A5854" s="13">
        <v>4280006.0</v>
      </c>
      <c r="B5854" s="13" t="s">
        <v>8292</v>
      </c>
      <c r="C5854" s="12">
        <v>1557.82</v>
      </c>
      <c r="D5854" s="11"/>
      <c r="E5854" s="11"/>
      <c r="F5854" s="11"/>
    </row>
    <row r="5855" ht="15.75" customHeight="1">
      <c r="A5855" s="13">
        <v>4280007.0</v>
      </c>
      <c r="B5855" s="13" t="s">
        <v>8293</v>
      </c>
      <c r="C5855" s="12">
        <v>835.56</v>
      </c>
      <c r="D5855" s="11"/>
      <c r="E5855" s="11"/>
      <c r="F5855" s="11"/>
    </row>
    <row r="5856" ht="15.75" customHeight="1">
      <c r="A5856" s="13">
        <v>4280002.0</v>
      </c>
      <c r="B5856" s="13" t="s">
        <v>8294</v>
      </c>
      <c r="C5856" s="12">
        <v>4932.62</v>
      </c>
      <c r="D5856" s="11"/>
      <c r="E5856" s="11"/>
      <c r="F5856" s="11"/>
    </row>
    <row r="5857" ht="15.75" customHeight="1">
      <c r="A5857" s="13">
        <v>4280004.0</v>
      </c>
      <c r="B5857" s="13" t="s">
        <v>8295</v>
      </c>
      <c r="C5857" s="12">
        <v>835.56</v>
      </c>
      <c r="D5857" s="11"/>
      <c r="E5857" s="11"/>
      <c r="F5857" s="11"/>
    </row>
    <row r="5858" ht="15.75" customHeight="1">
      <c r="A5858" s="13">
        <v>4280008.0</v>
      </c>
      <c r="B5858" s="13" t="s">
        <v>8296</v>
      </c>
      <c r="C5858" s="12">
        <v>1557.82</v>
      </c>
      <c r="D5858" s="11"/>
      <c r="E5858" s="11"/>
      <c r="F5858" s="11"/>
    </row>
    <row r="5859" ht="15.75" customHeight="1">
      <c r="A5859" s="13">
        <v>4280001.0</v>
      </c>
      <c r="B5859" s="13" t="s">
        <v>8297</v>
      </c>
      <c r="C5859" s="12">
        <v>1557.82</v>
      </c>
      <c r="D5859" s="11"/>
      <c r="E5859" s="11"/>
      <c r="F5859" s="11"/>
    </row>
    <row r="5860" ht="15.75" customHeight="1">
      <c r="A5860" s="13">
        <v>4280005.0</v>
      </c>
      <c r="B5860" s="13" t="s">
        <v>8298</v>
      </c>
      <c r="C5860" s="12">
        <v>1557.82</v>
      </c>
      <c r="D5860" s="11"/>
      <c r="E5860" s="11"/>
      <c r="F5860" s="11"/>
    </row>
    <row r="5861" ht="15.75" customHeight="1">
      <c r="A5861" s="13">
        <v>4280003.0</v>
      </c>
      <c r="B5861" s="13" t="s">
        <v>8299</v>
      </c>
      <c r="C5861" s="12">
        <v>1557.82</v>
      </c>
      <c r="D5861" s="11"/>
      <c r="E5861" s="11"/>
      <c r="F5861" s="11"/>
    </row>
    <row r="5862" ht="15.75" customHeight="1">
      <c r="A5862" s="13">
        <v>4287400.0</v>
      </c>
      <c r="B5862" s="13" t="s">
        <v>8300</v>
      </c>
      <c r="C5862" s="12">
        <v>1947.27</v>
      </c>
      <c r="D5862" s="11"/>
      <c r="E5862" s="11"/>
      <c r="F5862" s="11"/>
    </row>
    <row r="5863" ht="15.75" customHeight="1">
      <c r="A5863" s="13">
        <v>4287401.0</v>
      </c>
      <c r="B5863" s="13" t="s">
        <v>8301</v>
      </c>
      <c r="C5863" s="12">
        <v>1947.27</v>
      </c>
      <c r="D5863" s="11"/>
      <c r="E5863" s="11"/>
      <c r="F5863" s="11"/>
    </row>
    <row r="5864" ht="15.75" customHeight="1">
      <c r="A5864" s="13">
        <v>4287402.0</v>
      </c>
      <c r="B5864" s="13" t="s">
        <v>8302</v>
      </c>
      <c r="C5864" s="12">
        <v>1947.27</v>
      </c>
      <c r="D5864" s="11"/>
      <c r="E5864" s="11"/>
      <c r="F5864" s="11"/>
    </row>
    <row r="5865" ht="15.75" customHeight="1">
      <c r="A5865" s="13">
        <v>4287404.0</v>
      </c>
      <c r="B5865" s="13" t="s">
        <v>8303</v>
      </c>
      <c r="C5865" s="12">
        <v>1947.27</v>
      </c>
      <c r="D5865" s="11"/>
      <c r="E5865" s="11"/>
      <c r="F5865" s="11"/>
    </row>
    <row r="5866" ht="15.75" customHeight="1">
      <c r="A5866" s="13">
        <v>4283207.0</v>
      </c>
      <c r="B5866" s="13" t="s">
        <v>8304</v>
      </c>
      <c r="C5866" s="12">
        <v>3894.55</v>
      </c>
      <c r="D5866" s="11"/>
      <c r="E5866" s="11"/>
      <c r="F5866" s="11"/>
    </row>
    <row r="5867" ht="15.75" customHeight="1">
      <c r="A5867" s="13">
        <v>4287509.0</v>
      </c>
      <c r="B5867" s="13" t="s">
        <v>8305</v>
      </c>
      <c r="C5867" s="12">
        <v>207.85</v>
      </c>
      <c r="D5867" s="11"/>
      <c r="E5867" s="11"/>
      <c r="F5867" s="11"/>
    </row>
    <row r="5868" ht="15.75" customHeight="1">
      <c r="A5868" s="13">
        <v>4280396.0</v>
      </c>
      <c r="B5868" s="13" t="s">
        <v>8306</v>
      </c>
      <c r="C5868" s="12">
        <v>4361.89</v>
      </c>
      <c r="D5868" s="11"/>
      <c r="E5868" s="11"/>
      <c r="F5868" s="11"/>
    </row>
    <row r="5869" ht="15.75" customHeight="1">
      <c r="A5869" s="13">
        <v>4280010.0</v>
      </c>
      <c r="B5869" s="13" t="s">
        <v>8307</v>
      </c>
      <c r="C5869" s="12">
        <v>4361.89</v>
      </c>
      <c r="D5869" s="11"/>
      <c r="E5869" s="11"/>
      <c r="F5869" s="11"/>
    </row>
    <row r="5870" ht="15.75" customHeight="1">
      <c r="A5870" s="13">
        <v>4280011.0</v>
      </c>
      <c r="B5870" s="13" t="s">
        <v>8308</v>
      </c>
      <c r="C5870" s="12">
        <v>4361.89</v>
      </c>
      <c r="D5870" s="11"/>
      <c r="E5870" s="11"/>
      <c r="F5870" s="11"/>
    </row>
    <row r="5871" ht="15.75" customHeight="1">
      <c r="A5871" s="13">
        <v>4280205.0</v>
      </c>
      <c r="B5871" s="13" t="s">
        <v>8309</v>
      </c>
      <c r="C5871" s="12">
        <v>902.08</v>
      </c>
      <c r="D5871" s="11"/>
      <c r="E5871" s="11"/>
      <c r="F5871" s="11"/>
    </row>
    <row r="5872" ht="15.75" customHeight="1">
      <c r="A5872" s="13">
        <v>4280207.0</v>
      </c>
      <c r="B5872" s="13" t="s">
        <v>8310</v>
      </c>
      <c r="C5872" s="12">
        <v>902.08</v>
      </c>
      <c r="D5872" s="11"/>
      <c r="E5872" s="11"/>
      <c r="F5872" s="11"/>
    </row>
    <row r="5873" ht="15.75" customHeight="1">
      <c r="A5873" s="13">
        <v>4280208.0</v>
      </c>
      <c r="B5873" s="13" t="s">
        <v>8311</v>
      </c>
      <c r="C5873" s="12">
        <v>902.08</v>
      </c>
      <c r="D5873" s="11"/>
      <c r="E5873" s="11"/>
      <c r="F5873" s="11"/>
    </row>
    <row r="5874" ht="15.75" customHeight="1">
      <c r="A5874" s="13">
        <v>4280202.0</v>
      </c>
      <c r="B5874" s="13" t="s">
        <v>8312</v>
      </c>
      <c r="C5874" s="12">
        <v>902.08</v>
      </c>
      <c r="D5874" s="11"/>
      <c r="E5874" s="11"/>
      <c r="F5874" s="11"/>
    </row>
    <row r="5875" ht="15.75" customHeight="1">
      <c r="A5875" s="13">
        <v>4280209.0</v>
      </c>
      <c r="B5875" s="13" t="s">
        <v>8313</v>
      </c>
      <c r="C5875" s="12">
        <v>902.08</v>
      </c>
      <c r="D5875" s="11"/>
      <c r="E5875" s="11"/>
      <c r="F5875" s="11"/>
    </row>
    <row r="5876" ht="15.75" customHeight="1">
      <c r="A5876" s="13">
        <v>4280206.0</v>
      </c>
      <c r="B5876" s="13" t="s">
        <v>8314</v>
      </c>
      <c r="C5876" s="12">
        <v>902.08</v>
      </c>
      <c r="D5876" s="11"/>
      <c r="E5876" s="11"/>
      <c r="F5876" s="11"/>
    </row>
    <row r="5877" ht="15.75" customHeight="1">
      <c r="A5877" s="13">
        <v>4280361.0</v>
      </c>
      <c r="B5877" s="13" t="s">
        <v>8315</v>
      </c>
      <c r="C5877" s="12">
        <v>3894.55</v>
      </c>
      <c r="D5877" s="11"/>
      <c r="E5877" s="11"/>
      <c r="F5877" s="11"/>
    </row>
    <row r="5878" ht="15.75" customHeight="1">
      <c r="A5878" s="13">
        <v>4280364.0</v>
      </c>
      <c r="B5878" s="13" t="s">
        <v>8316</v>
      </c>
      <c r="C5878" s="12">
        <v>3894.55</v>
      </c>
      <c r="D5878" s="11"/>
      <c r="E5878" s="11"/>
      <c r="F5878" s="11"/>
    </row>
    <row r="5879" ht="15.75" customHeight="1">
      <c r="A5879" s="13">
        <v>4280363.0</v>
      </c>
      <c r="B5879" s="13" t="s">
        <v>8317</v>
      </c>
      <c r="C5879" s="12">
        <v>3894.55</v>
      </c>
      <c r="D5879" s="11"/>
      <c r="E5879" s="11"/>
      <c r="F5879" s="11"/>
    </row>
    <row r="5880" ht="15.75" customHeight="1">
      <c r="A5880" s="13">
        <v>4280362.0</v>
      </c>
      <c r="B5880" s="13" t="s">
        <v>8318</v>
      </c>
      <c r="C5880" s="12">
        <v>3894.55</v>
      </c>
      <c r="D5880" s="11"/>
      <c r="E5880" s="11"/>
      <c r="F5880" s="11"/>
    </row>
    <row r="5881" ht="15.75" customHeight="1">
      <c r="A5881" s="13">
        <v>4280381.0</v>
      </c>
      <c r="B5881" s="13" t="s">
        <v>8319</v>
      </c>
      <c r="C5881" s="12">
        <v>2535.0</v>
      </c>
      <c r="D5881" s="11"/>
      <c r="E5881" s="11"/>
      <c r="F5881" s="11"/>
    </row>
    <row r="5882" ht="15.75" customHeight="1">
      <c r="A5882" s="13">
        <v>4280401.0</v>
      </c>
      <c r="B5882" s="13" t="s">
        <v>8320</v>
      </c>
      <c r="C5882" s="12">
        <v>2974.02</v>
      </c>
      <c r="D5882" s="11"/>
      <c r="E5882" s="11"/>
      <c r="F5882" s="11"/>
    </row>
    <row r="5883" ht="15.75" customHeight="1">
      <c r="A5883" s="13">
        <v>4280402.0</v>
      </c>
      <c r="B5883" s="13" t="s">
        <v>8321</v>
      </c>
      <c r="C5883" s="12">
        <v>2974.02</v>
      </c>
      <c r="D5883" s="11"/>
      <c r="E5883" s="11"/>
      <c r="F5883" s="11"/>
    </row>
    <row r="5884" ht="15.75" customHeight="1">
      <c r="A5884" s="13">
        <v>4280405.0</v>
      </c>
      <c r="B5884" s="13" t="s">
        <v>8322</v>
      </c>
      <c r="C5884" s="12">
        <v>2974.02</v>
      </c>
      <c r="D5884" s="11"/>
      <c r="E5884" s="11"/>
      <c r="F5884" s="11"/>
    </row>
    <row r="5885" ht="15.75" customHeight="1">
      <c r="A5885" s="13">
        <v>4280403.0</v>
      </c>
      <c r="B5885" s="13" t="s">
        <v>8323</v>
      </c>
      <c r="C5885" s="12">
        <v>2974.02</v>
      </c>
      <c r="D5885" s="11"/>
      <c r="E5885" s="11"/>
      <c r="F5885" s="11"/>
    </row>
    <row r="5886" ht="15.75" customHeight="1">
      <c r="A5886" s="13">
        <v>4280406.0</v>
      </c>
      <c r="B5886" s="13" t="s">
        <v>8324</v>
      </c>
      <c r="C5886" s="12">
        <v>2974.02</v>
      </c>
      <c r="D5886" s="11"/>
      <c r="E5886" s="11"/>
      <c r="F5886" s="11"/>
    </row>
    <row r="5887" ht="15.75" customHeight="1">
      <c r="A5887" s="13">
        <v>4280404.0</v>
      </c>
      <c r="B5887" s="13" t="s">
        <v>8325</v>
      </c>
      <c r="C5887" s="12">
        <v>2974.02</v>
      </c>
      <c r="D5887" s="11"/>
      <c r="E5887" s="11"/>
      <c r="F5887" s="11"/>
    </row>
    <row r="5888" ht="15.75" customHeight="1">
      <c r="A5888" s="13">
        <v>4280021.0</v>
      </c>
      <c r="B5888" s="13" t="s">
        <v>8326</v>
      </c>
      <c r="C5888" s="12">
        <v>1260.42</v>
      </c>
      <c r="D5888" s="11"/>
      <c r="E5888" s="11"/>
      <c r="F5888" s="11"/>
    </row>
    <row r="5889" ht="15.75" customHeight="1">
      <c r="A5889" s="13">
        <v>4280023.0</v>
      </c>
      <c r="B5889" s="13" t="s">
        <v>8327</v>
      </c>
      <c r="C5889" s="12">
        <v>1260.42</v>
      </c>
      <c r="D5889" s="11"/>
      <c r="E5889" s="11"/>
      <c r="F5889" s="11"/>
    </row>
    <row r="5890" ht="15.75" customHeight="1">
      <c r="A5890" s="13">
        <v>4280022.0</v>
      </c>
      <c r="B5890" s="13" t="s">
        <v>8328</v>
      </c>
      <c r="C5890" s="12">
        <v>1260.42</v>
      </c>
      <c r="D5890" s="11"/>
      <c r="E5890" s="11"/>
      <c r="F5890" s="11"/>
    </row>
    <row r="5891" ht="15.75" customHeight="1">
      <c r="A5891" s="13">
        <v>4280024.0</v>
      </c>
      <c r="B5891" s="13" t="s">
        <v>8329</v>
      </c>
      <c r="C5891" s="12">
        <v>1260.42</v>
      </c>
      <c r="D5891" s="11"/>
      <c r="E5891" s="11"/>
      <c r="F5891" s="11"/>
    </row>
    <row r="5892" ht="15.75" customHeight="1">
      <c r="A5892" s="13">
        <v>4280343.0</v>
      </c>
      <c r="B5892" s="13" t="s">
        <v>8330</v>
      </c>
      <c r="C5892" s="12">
        <v>1076.31</v>
      </c>
      <c r="D5892" s="11"/>
      <c r="E5892" s="11"/>
      <c r="F5892" s="11"/>
    </row>
    <row r="5893" ht="15.75" customHeight="1">
      <c r="A5893" s="13">
        <v>4280340.0</v>
      </c>
      <c r="B5893" s="13" t="s">
        <v>8331</v>
      </c>
      <c r="C5893" s="12">
        <v>1076.31</v>
      </c>
      <c r="D5893" s="11"/>
      <c r="E5893" s="11"/>
      <c r="F5893" s="11"/>
    </row>
    <row r="5894" ht="15.75" customHeight="1">
      <c r="A5894" s="13">
        <v>4280342.0</v>
      </c>
      <c r="B5894" s="13" t="s">
        <v>8332</v>
      </c>
      <c r="C5894" s="12">
        <v>1076.31</v>
      </c>
      <c r="D5894" s="11"/>
      <c r="E5894" s="11"/>
      <c r="F5894" s="11"/>
    </row>
    <row r="5895" ht="15.75" customHeight="1">
      <c r="A5895" s="13">
        <v>4280341.0</v>
      </c>
      <c r="B5895" s="13" t="s">
        <v>8333</v>
      </c>
      <c r="C5895" s="12">
        <v>1076.31</v>
      </c>
      <c r="D5895" s="11"/>
      <c r="E5895" s="11"/>
      <c r="F5895" s="11"/>
    </row>
    <row r="5896" ht="15.75" customHeight="1">
      <c r="A5896" s="13">
        <v>4280311.0</v>
      </c>
      <c r="B5896" s="13" t="s">
        <v>8334</v>
      </c>
      <c r="C5896" s="12">
        <v>2818.24</v>
      </c>
      <c r="D5896" s="11"/>
      <c r="E5896" s="11"/>
      <c r="F5896" s="11"/>
    </row>
    <row r="5897" ht="15.75" customHeight="1">
      <c r="A5897" s="13">
        <v>4280310.0</v>
      </c>
      <c r="B5897" s="13" t="s">
        <v>8335</v>
      </c>
      <c r="C5897" s="12">
        <v>1416.21</v>
      </c>
      <c r="D5897" s="11"/>
      <c r="E5897" s="11"/>
      <c r="F5897" s="11"/>
    </row>
    <row r="5898" ht="15.75" customHeight="1">
      <c r="A5898" s="13">
        <v>4280312.0</v>
      </c>
      <c r="B5898" s="13" t="s">
        <v>8336</v>
      </c>
      <c r="C5898" s="12">
        <v>2818.24</v>
      </c>
      <c r="D5898" s="11"/>
      <c r="E5898" s="11"/>
      <c r="F5898" s="11"/>
    </row>
    <row r="5899" ht="15.75" customHeight="1">
      <c r="A5899" s="13">
        <v>4286800.0</v>
      </c>
      <c r="B5899" s="13" t="s">
        <v>8337</v>
      </c>
      <c r="C5899" s="12">
        <v>49.97</v>
      </c>
      <c r="D5899" s="11"/>
      <c r="E5899" s="11"/>
      <c r="F5899" s="11"/>
    </row>
    <row r="5900" ht="15.75" customHeight="1">
      <c r="A5900" s="13">
        <v>4286700.0</v>
      </c>
      <c r="B5900" s="13" t="s">
        <v>8338</v>
      </c>
      <c r="C5900" s="12">
        <v>64.25</v>
      </c>
      <c r="D5900" s="11"/>
      <c r="E5900" s="11"/>
      <c r="F5900" s="11"/>
    </row>
    <row r="5901" ht="15.75" customHeight="1">
      <c r="A5901" s="13">
        <v>4286500.0</v>
      </c>
      <c r="B5901" s="13" t="s">
        <v>8339</v>
      </c>
      <c r="C5901" s="12">
        <v>114.21</v>
      </c>
      <c r="D5901" s="11"/>
      <c r="E5901" s="11"/>
      <c r="F5901" s="11"/>
    </row>
    <row r="5902" ht="15.75" customHeight="1">
      <c r="A5902" s="13">
        <v>4280320.0</v>
      </c>
      <c r="B5902" s="13" t="s">
        <v>8340</v>
      </c>
      <c r="C5902" s="12">
        <v>1324.15</v>
      </c>
      <c r="D5902" s="11"/>
      <c r="E5902" s="11"/>
      <c r="F5902" s="11"/>
    </row>
    <row r="5903" ht="15.75" customHeight="1">
      <c r="A5903" s="13">
        <v>4280323.0</v>
      </c>
      <c r="B5903" s="13" t="s">
        <v>8341</v>
      </c>
      <c r="C5903" s="12">
        <v>1324.15</v>
      </c>
      <c r="D5903" s="11"/>
      <c r="E5903" s="11"/>
      <c r="F5903" s="11"/>
    </row>
    <row r="5904" ht="15.75" customHeight="1">
      <c r="A5904" s="13">
        <v>4280322.0</v>
      </c>
      <c r="B5904" s="13" t="s">
        <v>8342</v>
      </c>
      <c r="C5904" s="12">
        <v>1324.15</v>
      </c>
      <c r="D5904" s="11"/>
      <c r="E5904" s="11"/>
      <c r="F5904" s="11"/>
    </row>
    <row r="5905" ht="15.75" customHeight="1">
      <c r="A5905" s="13">
        <v>4280321.0</v>
      </c>
      <c r="B5905" s="13" t="s">
        <v>8343</v>
      </c>
      <c r="C5905" s="12">
        <v>1324.15</v>
      </c>
      <c r="D5905" s="11"/>
      <c r="E5905" s="11"/>
      <c r="F5905" s="11"/>
    </row>
    <row r="5906" ht="15.75" customHeight="1">
      <c r="A5906" s="13">
        <v>4280331.0</v>
      </c>
      <c r="B5906" s="13" t="s">
        <v>8344</v>
      </c>
      <c r="C5906" s="12">
        <v>1324.15</v>
      </c>
      <c r="D5906" s="11"/>
      <c r="E5906" s="11"/>
      <c r="F5906" s="11"/>
    </row>
    <row r="5907" ht="15.75" customHeight="1">
      <c r="A5907" s="13">
        <v>4280330.0</v>
      </c>
      <c r="B5907" s="13" t="s">
        <v>8345</v>
      </c>
      <c r="C5907" s="12">
        <v>1324.15</v>
      </c>
      <c r="D5907" s="11"/>
      <c r="E5907" s="11"/>
      <c r="F5907" s="11"/>
    </row>
    <row r="5908" ht="15.75" customHeight="1">
      <c r="A5908" s="13">
        <v>4280332.0</v>
      </c>
      <c r="B5908" s="13" t="s">
        <v>8346</v>
      </c>
      <c r="C5908" s="12">
        <v>1324.15</v>
      </c>
      <c r="D5908" s="11"/>
      <c r="E5908" s="11"/>
      <c r="F5908" s="11"/>
    </row>
    <row r="5909" ht="15.75" customHeight="1">
      <c r="A5909" s="13">
        <v>4280333.0</v>
      </c>
      <c r="B5909" s="13" t="s">
        <v>8347</v>
      </c>
      <c r="C5909" s="12">
        <v>1324.15</v>
      </c>
      <c r="D5909" s="11"/>
      <c r="E5909" s="11"/>
      <c r="F5909" s="11"/>
    </row>
    <row r="5910" ht="15.75" customHeight="1">
      <c r="A5910" s="9" t="s">
        <v>8348</v>
      </c>
      <c r="C5910" s="12"/>
      <c r="D5910" s="11"/>
      <c r="E5910" s="11"/>
      <c r="F5910" s="11"/>
    </row>
    <row r="5911" ht="15.75" customHeight="1">
      <c r="A5911" s="13">
        <v>4326307.0</v>
      </c>
      <c r="B5911" s="13" t="s">
        <v>8349</v>
      </c>
      <c r="C5911" s="12">
        <v>80.42</v>
      </c>
      <c r="D5911" s="11"/>
      <c r="E5911" s="11"/>
      <c r="F5911" s="11"/>
    </row>
    <row r="5912" ht="15.75" customHeight="1">
      <c r="A5912" s="13">
        <v>4326303.0</v>
      </c>
      <c r="B5912" s="13" t="s">
        <v>8350</v>
      </c>
      <c r="C5912" s="12">
        <v>1125.82</v>
      </c>
      <c r="D5912" s="11"/>
      <c r="E5912" s="11"/>
      <c r="F5912" s="11"/>
    </row>
    <row r="5913" ht="15.75" customHeight="1">
      <c r="A5913" s="13">
        <v>4323205.0</v>
      </c>
      <c r="B5913" s="13" t="s">
        <v>8351</v>
      </c>
      <c r="C5913" s="12">
        <v>1.47</v>
      </c>
      <c r="D5913" s="11"/>
      <c r="E5913" s="11"/>
      <c r="F5913" s="11"/>
    </row>
    <row r="5914" ht="15.75" customHeight="1">
      <c r="A5914" s="13">
        <v>4325116.0</v>
      </c>
      <c r="B5914" s="13" t="s">
        <v>8352</v>
      </c>
      <c r="C5914" s="12">
        <v>77.53</v>
      </c>
      <c r="D5914" s="11"/>
      <c r="E5914" s="11"/>
      <c r="F5914" s="11"/>
    </row>
    <row r="5915" ht="15.75" customHeight="1">
      <c r="A5915" s="13">
        <v>4327304.0</v>
      </c>
      <c r="B5915" s="13" t="s">
        <v>8353</v>
      </c>
      <c r="C5915" s="12">
        <v>216.39</v>
      </c>
      <c r="D5915" s="11"/>
      <c r="E5915" s="11"/>
      <c r="F5915" s="11"/>
    </row>
    <row r="5916" ht="15.75" customHeight="1">
      <c r="A5916" s="13">
        <v>4325000.0</v>
      </c>
      <c r="B5916" s="13" t="s">
        <v>8354</v>
      </c>
      <c r="C5916" s="12">
        <v>23.35</v>
      </c>
      <c r="D5916" s="11"/>
      <c r="E5916" s="11"/>
      <c r="F5916" s="11"/>
    </row>
    <row r="5917" ht="15.75" customHeight="1">
      <c r="A5917" s="13">
        <v>4322000.0</v>
      </c>
      <c r="B5917" s="13" t="s">
        <v>8355</v>
      </c>
      <c r="C5917" s="12">
        <v>23.35</v>
      </c>
      <c r="D5917" s="11"/>
      <c r="E5917" s="11"/>
      <c r="F5917" s="11"/>
    </row>
    <row r="5918" ht="15.75" customHeight="1">
      <c r="A5918" s="13">
        <v>4323010.0</v>
      </c>
      <c r="B5918" s="13" t="s">
        <v>8356</v>
      </c>
      <c r="C5918" s="12">
        <v>934.11</v>
      </c>
      <c r="D5918" s="11"/>
      <c r="E5918" s="11"/>
      <c r="F5918" s="11"/>
    </row>
    <row r="5919" ht="15.75" customHeight="1">
      <c r="A5919" s="13">
        <v>4324436.0</v>
      </c>
      <c r="B5919" s="13" t="s">
        <v>8357</v>
      </c>
      <c r="C5919" s="12">
        <v>23.35</v>
      </c>
      <c r="D5919" s="11"/>
      <c r="E5919" s="11"/>
      <c r="F5919" s="11"/>
    </row>
    <row r="5920" ht="15.75" customHeight="1">
      <c r="A5920" s="13">
        <v>4324305.0</v>
      </c>
      <c r="B5920" s="13" t="s">
        <v>8358</v>
      </c>
      <c r="C5920" s="12">
        <v>23.35</v>
      </c>
      <c r="D5920" s="11"/>
      <c r="E5920" s="11"/>
      <c r="F5920" s="11"/>
    </row>
    <row r="5921" ht="15.75" customHeight="1">
      <c r="A5921" s="13">
        <v>4324308.0</v>
      </c>
      <c r="B5921" s="13" t="s">
        <v>8359</v>
      </c>
      <c r="C5921" s="12">
        <v>23.35</v>
      </c>
      <c r="D5921" s="11"/>
      <c r="E5921" s="11"/>
      <c r="F5921" s="11"/>
    </row>
    <row r="5922" ht="15.75" customHeight="1">
      <c r="A5922" s="13">
        <v>4324309.0</v>
      </c>
      <c r="B5922" s="13" t="s">
        <v>8360</v>
      </c>
      <c r="C5922" s="12">
        <v>23.35</v>
      </c>
      <c r="D5922" s="11"/>
      <c r="E5922" s="11"/>
      <c r="F5922" s="11"/>
    </row>
    <row r="5923" ht="15.75" customHeight="1">
      <c r="A5923" s="13">
        <v>4324307.0</v>
      </c>
      <c r="B5923" s="13" t="s">
        <v>8361</v>
      </c>
      <c r="C5923" s="12">
        <v>23.35</v>
      </c>
      <c r="D5923" s="11"/>
      <c r="E5923" s="11"/>
      <c r="F5923" s="11"/>
    </row>
    <row r="5924" ht="15.75" customHeight="1">
      <c r="A5924" s="13">
        <v>4324304.0</v>
      </c>
      <c r="B5924" s="13" t="s">
        <v>8362</v>
      </c>
      <c r="C5924" s="12">
        <v>934.11</v>
      </c>
      <c r="D5924" s="11"/>
      <c r="E5924" s="11"/>
      <c r="F5924" s="11"/>
    </row>
    <row r="5925" ht="15.75" customHeight="1">
      <c r="A5925" s="13">
        <v>4324310.0</v>
      </c>
      <c r="B5925" s="13" t="s">
        <v>8363</v>
      </c>
      <c r="C5925" s="12">
        <v>23.35</v>
      </c>
      <c r="D5925" s="11"/>
      <c r="E5925" s="11"/>
      <c r="F5925" s="11"/>
    </row>
    <row r="5926" ht="15.75" customHeight="1">
      <c r="A5926" s="13">
        <v>4324302.0</v>
      </c>
      <c r="B5926" s="13" t="s">
        <v>8364</v>
      </c>
      <c r="C5926" s="12">
        <v>23.35</v>
      </c>
      <c r="D5926" s="11"/>
      <c r="E5926" s="11"/>
      <c r="F5926" s="11"/>
    </row>
    <row r="5927" ht="15.75" customHeight="1">
      <c r="A5927" s="13">
        <v>4326300.0</v>
      </c>
      <c r="B5927" s="13" t="s">
        <v>8365</v>
      </c>
      <c r="C5927" s="12">
        <v>23.35</v>
      </c>
      <c r="D5927" s="11"/>
      <c r="E5927" s="11"/>
      <c r="F5927" s="11"/>
    </row>
    <row r="5928" ht="15.75" customHeight="1">
      <c r="A5928" s="13">
        <v>4324401.0</v>
      </c>
      <c r="B5928" s="13" t="s">
        <v>8366</v>
      </c>
      <c r="C5928" s="12">
        <v>23.35</v>
      </c>
      <c r="D5928" s="11"/>
      <c r="E5928" s="11"/>
      <c r="F5928" s="11"/>
    </row>
    <row r="5929" ht="15.75" customHeight="1">
      <c r="A5929" s="13">
        <v>4324405.0</v>
      </c>
      <c r="B5929" s="13" t="s">
        <v>8367</v>
      </c>
      <c r="C5929" s="12">
        <v>934.11</v>
      </c>
      <c r="D5929" s="11"/>
      <c r="E5929" s="11"/>
      <c r="F5929" s="11"/>
    </row>
    <row r="5930" ht="15.75" customHeight="1">
      <c r="A5930" s="13">
        <v>4326400.0</v>
      </c>
      <c r="B5930" s="13" t="s">
        <v>8368</v>
      </c>
      <c r="C5930" s="12">
        <v>23.35</v>
      </c>
      <c r="D5930" s="11"/>
      <c r="E5930" s="11"/>
      <c r="F5930" s="11"/>
    </row>
    <row r="5931" ht="15.75" customHeight="1">
      <c r="A5931" s="13">
        <v>4324402.0</v>
      </c>
      <c r="B5931" s="13" t="s">
        <v>8369</v>
      </c>
      <c r="C5931" s="12">
        <v>23.35</v>
      </c>
      <c r="D5931" s="11"/>
      <c r="E5931" s="11"/>
      <c r="F5931" s="11"/>
    </row>
    <row r="5932" ht="15.75" customHeight="1">
      <c r="A5932" s="13">
        <v>4324400.0</v>
      </c>
      <c r="B5932" s="13" t="s">
        <v>8370</v>
      </c>
      <c r="C5932" s="12">
        <v>23.35</v>
      </c>
      <c r="D5932" s="11"/>
      <c r="E5932" s="11"/>
      <c r="F5932" s="11"/>
    </row>
    <row r="5933" ht="15.75" customHeight="1">
      <c r="A5933" s="13">
        <v>4324306.0</v>
      </c>
      <c r="B5933" s="13" t="s">
        <v>8371</v>
      </c>
      <c r="C5933" s="12">
        <v>23.35</v>
      </c>
      <c r="D5933" s="11"/>
      <c r="E5933" s="11"/>
      <c r="F5933" s="11"/>
    </row>
    <row r="5934" ht="15.75" customHeight="1">
      <c r="A5934" s="13">
        <v>4324430.0</v>
      </c>
      <c r="B5934" s="13" t="s">
        <v>8372</v>
      </c>
      <c r="C5934" s="12">
        <v>23.35</v>
      </c>
      <c r="D5934" s="11"/>
      <c r="E5934" s="11"/>
      <c r="F5934" s="11"/>
    </row>
    <row r="5935" ht="15.75" customHeight="1">
      <c r="A5935" s="13">
        <v>4324438.0</v>
      </c>
      <c r="B5935" s="13" t="s">
        <v>8373</v>
      </c>
      <c r="C5935" s="12">
        <v>23.35</v>
      </c>
      <c r="D5935" s="11"/>
      <c r="E5935" s="11"/>
      <c r="F5935" s="11"/>
    </row>
    <row r="5936" ht="15.75" customHeight="1">
      <c r="A5936" s="13">
        <v>4324410.0</v>
      </c>
      <c r="B5936" s="13" t="s">
        <v>8374</v>
      </c>
      <c r="C5936" s="12">
        <v>934.11</v>
      </c>
      <c r="D5936" s="11"/>
      <c r="E5936" s="11"/>
      <c r="F5936" s="11"/>
    </row>
    <row r="5937" ht="15.75" customHeight="1">
      <c r="A5937" s="13">
        <v>4326405.0</v>
      </c>
      <c r="B5937" s="13" t="s">
        <v>8375</v>
      </c>
      <c r="C5937" s="12">
        <v>46.71</v>
      </c>
      <c r="D5937" s="11"/>
      <c r="E5937" s="11"/>
      <c r="F5937" s="11"/>
    </row>
    <row r="5938" ht="15.75" customHeight="1">
      <c r="A5938" s="13">
        <v>4326306.0</v>
      </c>
      <c r="B5938" s="13" t="s">
        <v>8376</v>
      </c>
      <c r="C5938" s="12">
        <v>46.71</v>
      </c>
      <c r="D5938" s="11"/>
      <c r="E5938" s="11"/>
      <c r="F5938" s="11"/>
    </row>
    <row r="5939" ht="15.75" customHeight="1">
      <c r="A5939" s="13">
        <v>4326301.0</v>
      </c>
      <c r="B5939" s="13" t="s">
        <v>8377</v>
      </c>
      <c r="C5939" s="12">
        <v>46.71</v>
      </c>
      <c r="D5939" s="11"/>
      <c r="E5939" s="11"/>
      <c r="F5939" s="11"/>
    </row>
    <row r="5940" ht="15.75" customHeight="1">
      <c r="A5940" s="13">
        <v>4324205.0</v>
      </c>
      <c r="B5940" s="13" t="s">
        <v>8378</v>
      </c>
      <c r="C5940" s="12">
        <v>46.71</v>
      </c>
      <c r="D5940" s="11"/>
      <c r="E5940" s="11"/>
      <c r="F5940" s="11"/>
    </row>
    <row r="5941" ht="15.75" customHeight="1">
      <c r="A5941" s="13">
        <v>4326409.0</v>
      </c>
      <c r="B5941" s="13" t="s">
        <v>8379</v>
      </c>
      <c r="C5941" s="12">
        <v>46.71</v>
      </c>
      <c r="D5941" s="11"/>
      <c r="E5941" s="11"/>
      <c r="F5941" s="11"/>
    </row>
    <row r="5942" ht="15.75" customHeight="1">
      <c r="A5942" s="13">
        <v>4324207.0</v>
      </c>
      <c r="B5942" s="13" t="s">
        <v>8380</v>
      </c>
      <c r="C5942" s="12">
        <v>46.71</v>
      </c>
      <c r="D5942" s="11"/>
      <c r="E5942" s="11"/>
      <c r="F5942" s="11"/>
    </row>
    <row r="5943" ht="15.75" customHeight="1">
      <c r="A5943" s="13">
        <v>4324200.0</v>
      </c>
      <c r="B5943" s="13" t="s">
        <v>8381</v>
      </c>
      <c r="C5943" s="12">
        <v>46.71</v>
      </c>
      <c r="D5943" s="11"/>
      <c r="E5943" s="11"/>
      <c r="F5943" s="11"/>
    </row>
    <row r="5944" ht="15.75" customHeight="1">
      <c r="A5944" s="13">
        <v>4326406.0</v>
      </c>
      <c r="B5944" s="13" t="s">
        <v>8382</v>
      </c>
      <c r="C5944" s="12">
        <v>46.71</v>
      </c>
      <c r="D5944" s="11"/>
      <c r="E5944" s="11"/>
      <c r="F5944" s="11"/>
    </row>
    <row r="5945" ht="15.75" customHeight="1">
      <c r="A5945" s="13">
        <v>4326403.0</v>
      </c>
      <c r="B5945" s="13" t="s">
        <v>8383</v>
      </c>
      <c r="C5945" s="12">
        <v>46.71</v>
      </c>
      <c r="D5945" s="11"/>
      <c r="E5945" s="11"/>
      <c r="F5945" s="11"/>
    </row>
    <row r="5946" ht="15.75" customHeight="1">
      <c r="A5946" s="13">
        <v>4324202.0</v>
      </c>
      <c r="B5946" s="13" t="s">
        <v>8384</v>
      </c>
      <c r="C5946" s="12">
        <v>46.71</v>
      </c>
      <c r="D5946" s="11"/>
      <c r="E5946" s="11"/>
      <c r="F5946" s="11"/>
    </row>
    <row r="5947" ht="15.75" customHeight="1">
      <c r="A5947" s="13">
        <v>4324201.0</v>
      </c>
      <c r="B5947" s="13" t="s">
        <v>8385</v>
      </c>
      <c r="C5947" s="12">
        <v>46.71</v>
      </c>
      <c r="D5947" s="11"/>
      <c r="E5947" s="11"/>
      <c r="F5947" s="11"/>
    </row>
    <row r="5948" ht="15.75" customHeight="1">
      <c r="A5948" s="13">
        <v>4327305.0</v>
      </c>
      <c r="B5948" s="13" t="s">
        <v>8386</v>
      </c>
      <c r="C5948" s="12">
        <v>216.39</v>
      </c>
      <c r="D5948" s="11"/>
      <c r="E5948" s="11"/>
      <c r="F5948" s="11"/>
    </row>
    <row r="5949" ht="15.75" customHeight="1">
      <c r="A5949" s="13">
        <v>4327307.0</v>
      </c>
      <c r="B5949" s="13" t="s">
        <v>8387</v>
      </c>
      <c r="C5949" s="12">
        <v>216.39</v>
      </c>
      <c r="D5949" s="11"/>
      <c r="E5949" s="11"/>
      <c r="F5949" s="11"/>
    </row>
    <row r="5950" ht="15.75" customHeight="1">
      <c r="A5950" s="13">
        <v>4327301.0</v>
      </c>
      <c r="B5950" s="13" t="s">
        <v>8388</v>
      </c>
      <c r="C5950" s="12">
        <v>216.39</v>
      </c>
      <c r="D5950" s="11"/>
      <c r="E5950" s="11"/>
      <c r="F5950" s="11"/>
    </row>
    <row r="5951" ht="15.75" customHeight="1">
      <c r="A5951" s="13">
        <v>4327406.0</v>
      </c>
      <c r="B5951" s="13" t="s">
        <v>8389</v>
      </c>
      <c r="C5951" s="12">
        <v>216.39</v>
      </c>
      <c r="D5951" s="11"/>
      <c r="E5951" s="11"/>
      <c r="F5951" s="11"/>
    </row>
    <row r="5952" ht="15.75" customHeight="1">
      <c r="A5952" s="13">
        <v>4327401.0</v>
      </c>
      <c r="B5952" s="13" t="s">
        <v>8390</v>
      </c>
      <c r="C5952" s="12">
        <v>216.39</v>
      </c>
      <c r="D5952" s="11"/>
      <c r="E5952" s="11"/>
      <c r="F5952" s="11"/>
    </row>
    <row r="5953" ht="15.75" customHeight="1">
      <c r="A5953" s="13">
        <v>4324113.0</v>
      </c>
      <c r="B5953" s="13" t="s">
        <v>8391</v>
      </c>
      <c r="C5953" s="12">
        <v>934.11</v>
      </c>
      <c r="D5953" s="11"/>
      <c r="E5953" s="11"/>
      <c r="F5953" s="11"/>
    </row>
    <row r="5954" ht="15.75" customHeight="1">
      <c r="A5954" s="13">
        <v>4324112.0</v>
      </c>
      <c r="B5954" s="13" t="s">
        <v>8392</v>
      </c>
      <c r="C5954" s="12">
        <v>23.35</v>
      </c>
      <c r="D5954" s="11"/>
      <c r="E5954" s="11"/>
      <c r="F5954" s="11"/>
    </row>
    <row r="5955" ht="15.75" customHeight="1">
      <c r="A5955" s="13">
        <v>4324114.0</v>
      </c>
      <c r="B5955" s="13" t="s">
        <v>8393</v>
      </c>
      <c r="C5955" s="12">
        <v>934.11</v>
      </c>
      <c r="D5955" s="11"/>
      <c r="E5955" s="11"/>
      <c r="F5955" s="11"/>
    </row>
    <row r="5956" ht="15.75" customHeight="1">
      <c r="A5956" s="13">
        <v>4324103.0</v>
      </c>
      <c r="B5956" s="13" t="s">
        <v>8350</v>
      </c>
      <c r="C5956" s="12">
        <v>46.71</v>
      </c>
      <c r="D5956" s="11"/>
      <c r="E5956" s="11"/>
      <c r="F5956" s="11"/>
    </row>
    <row r="5957" ht="15.75" customHeight="1">
      <c r="A5957" s="13">
        <v>4324109.0</v>
      </c>
      <c r="B5957" s="13" t="s">
        <v>8394</v>
      </c>
      <c r="C5957" s="12">
        <v>934.11</v>
      </c>
      <c r="D5957" s="11"/>
      <c r="E5957" s="11"/>
      <c r="F5957" s="11"/>
    </row>
    <row r="5958" ht="15.75" customHeight="1">
      <c r="A5958" s="13">
        <v>4324107.0</v>
      </c>
      <c r="B5958" s="13" t="s">
        <v>8395</v>
      </c>
      <c r="C5958" s="12">
        <v>46.71</v>
      </c>
      <c r="D5958" s="11"/>
      <c r="E5958" s="11"/>
      <c r="F5958" s="11"/>
    </row>
    <row r="5959" ht="15.75" customHeight="1">
      <c r="A5959" s="13">
        <v>4324105.0</v>
      </c>
      <c r="B5959" s="13" t="s">
        <v>8396</v>
      </c>
      <c r="C5959" s="12">
        <v>934.11</v>
      </c>
      <c r="D5959" s="11"/>
      <c r="E5959" s="11"/>
      <c r="F5959" s="11"/>
    </row>
    <row r="5960" ht="15.75" customHeight="1">
      <c r="A5960" s="13">
        <v>4324100.0</v>
      </c>
      <c r="B5960" s="13" t="s">
        <v>8397</v>
      </c>
      <c r="C5960" s="12">
        <v>46.71</v>
      </c>
      <c r="D5960" s="11"/>
      <c r="E5960" s="11"/>
      <c r="F5960" s="11"/>
    </row>
    <row r="5961" ht="15.75" customHeight="1">
      <c r="A5961" s="13">
        <v>4327109.0</v>
      </c>
      <c r="B5961" s="13" t="s">
        <v>8398</v>
      </c>
      <c r="C5961" s="12">
        <v>216.39</v>
      </c>
      <c r="D5961" s="11"/>
      <c r="E5961" s="11"/>
      <c r="F5961" s="11"/>
    </row>
    <row r="5962" ht="15.75" customHeight="1">
      <c r="A5962" s="13">
        <v>4326411.0</v>
      </c>
      <c r="B5962" s="13" t="s">
        <v>8399</v>
      </c>
      <c r="C5962" s="12">
        <v>934.11</v>
      </c>
      <c r="D5962" s="11"/>
      <c r="E5962" s="11"/>
      <c r="F5962" s="11"/>
    </row>
    <row r="5963" ht="15.75" customHeight="1">
      <c r="A5963" s="13">
        <v>4326404.0</v>
      </c>
      <c r="B5963" s="13" t="s">
        <v>8400</v>
      </c>
      <c r="C5963" s="12">
        <v>46.71</v>
      </c>
      <c r="D5963" s="11"/>
      <c r="E5963" s="11"/>
      <c r="F5963" s="11"/>
    </row>
    <row r="5964" ht="15.75" customHeight="1">
      <c r="A5964" s="13">
        <v>4327302.0</v>
      </c>
      <c r="B5964" s="13" t="s">
        <v>8401</v>
      </c>
      <c r="C5964" s="12">
        <v>216.39</v>
      </c>
      <c r="D5964" s="11"/>
      <c r="E5964" s="11"/>
      <c r="F5964" s="11"/>
    </row>
    <row r="5965" ht="15.75" customHeight="1">
      <c r="A5965" s="13">
        <v>4327400.0</v>
      </c>
      <c r="B5965" s="13" t="s">
        <v>8402</v>
      </c>
      <c r="C5965" s="12">
        <v>216.39</v>
      </c>
      <c r="D5965" s="11"/>
      <c r="E5965" s="11"/>
      <c r="F5965" s="11"/>
    </row>
    <row r="5966" ht="15.75" customHeight="1">
      <c r="A5966" s="13">
        <v>4325208.0</v>
      </c>
      <c r="B5966" s="13" t="s">
        <v>8403</v>
      </c>
      <c r="C5966" s="12">
        <v>77.53</v>
      </c>
      <c r="D5966" s="11"/>
      <c r="E5966" s="11"/>
      <c r="F5966" s="11"/>
    </row>
    <row r="5967" ht="15.75" customHeight="1">
      <c r="A5967" s="13">
        <v>4325108.0</v>
      </c>
      <c r="B5967" s="13" t="s">
        <v>8404</v>
      </c>
      <c r="C5967" s="12">
        <v>155.06</v>
      </c>
      <c r="D5967" s="11"/>
      <c r="E5967" s="11"/>
      <c r="F5967" s="11"/>
    </row>
    <row r="5968" ht="15.75" customHeight="1">
      <c r="A5968" s="13">
        <v>4326209.0</v>
      </c>
      <c r="B5968" s="13" t="s">
        <v>8405</v>
      </c>
      <c r="C5968" s="12">
        <v>528.95</v>
      </c>
      <c r="D5968" s="11"/>
      <c r="E5968" s="11"/>
      <c r="F5968" s="11"/>
    </row>
    <row r="5969" ht="15.75" customHeight="1">
      <c r="A5969" s="13">
        <v>4326202.0</v>
      </c>
      <c r="B5969" s="13" t="s">
        <v>8406</v>
      </c>
      <c r="C5969" s="12">
        <v>528.95</v>
      </c>
      <c r="D5969" s="11"/>
      <c r="E5969" s="11"/>
      <c r="F5969" s="11"/>
    </row>
    <row r="5970" ht="15.75" customHeight="1">
      <c r="A5970" s="13">
        <v>4323338.0</v>
      </c>
      <c r="B5970" s="13" t="s">
        <v>8407</v>
      </c>
      <c r="C5970" s="12">
        <v>155.06</v>
      </c>
      <c r="D5970" s="11"/>
      <c r="E5970" s="11"/>
      <c r="F5970" s="11"/>
    </row>
    <row r="5971" ht="15.75" customHeight="1">
      <c r="A5971" s="13">
        <v>4323230.0</v>
      </c>
      <c r="B5971" s="13" t="s">
        <v>8408</v>
      </c>
      <c r="C5971" s="12">
        <v>77.53</v>
      </c>
      <c r="D5971" s="11"/>
      <c r="E5971" s="11"/>
      <c r="F5971" s="11"/>
    </row>
    <row r="5972" ht="15.75" customHeight="1">
      <c r="A5972" s="13">
        <v>4323200.0</v>
      </c>
      <c r="B5972" s="13" t="s">
        <v>8409</v>
      </c>
      <c r="C5972" s="12">
        <v>77.53</v>
      </c>
      <c r="D5972" s="11"/>
      <c r="E5972" s="11"/>
      <c r="F5972" s="11"/>
    </row>
    <row r="5973" ht="15.75" customHeight="1">
      <c r="A5973" s="13">
        <v>4323202.0</v>
      </c>
      <c r="B5973" s="13" t="s">
        <v>8410</v>
      </c>
      <c r="C5973" s="12">
        <v>77.53</v>
      </c>
      <c r="D5973" s="11"/>
      <c r="E5973" s="11"/>
      <c r="F5973" s="11"/>
    </row>
    <row r="5974" ht="15.75" customHeight="1">
      <c r="A5974" s="13">
        <v>4323201.0</v>
      </c>
      <c r="B5974" s="13" t="s">
        <v>8411</v>
      </c>
      <c r="C5974" s="12">
        <v>77.53</v>
      </c>
      <c r="D5974" s="11"/>
      <c r="E5974" s="11"/>
      <c r="F5974" s="11"/>
    </row>
    <row r="5975" ht="15.75" customHeight="1">
      <c r="A5975" s="13">
        <v>4323124.0</v>
      </c>
      <c r="B5975" s="13" t="s">
        <v>8412</v>
      </c>
      <c r="C5975" s="12">
        <v>77.53</v>
      </c>
      <c r="D5975" s="11"/>
      <c r="E5975" s="11"/>
      <c r="F5975" s="11"/>
    </row>
    <row r="5976" ht="15.75" customHeight="1">
      <c r="A5976" s="13">
        <v>4323105.0</v>
      </c>
      <c r="B5976" s="13" t="s">
        <v>8413</v>
      </c>
      <c r="C5976" s="12">
        <v>77.53</v>
      </c>
      <c r="D5976" s="11"/>
      <c r="E5976" s="11"/>
      <c r="F5976" s="11"/>
    </row>
    <row r="5977" ht="15.75" customHeight="1">
      <c r="A5977" s="13">
        <v>4323108.0</v>
      </c>
      <c r="B5977" s="13" t="s">
        <v>8414</v>
      </c>
      <c r="C5977" s="12">
        <v>77.53</v>
      </c>
      <c r="D5977" s="11"/>
      <c r="E5977" s="11"/>
      <c r="F5977" s="11"/>
    </row>
    <row r="5978" ht="15.75" customHeight="1">
      <c r="A5978" s="13">
        <v>4323107.0</v>
      </c>
      <c r="B5978" s="13" t="s">
        <v>8415</v>
      </c>
      <c r="C5978" s="12">
        <v>77.53</v>
      </c>
      <c r="D5978" s="11"/>
      <c r="E5978" s="11"/>
      <c r="F5978" s="11"/>
    </row>
    <row r="5979" ht="15.75" customHeight="1">
      <c r="A5979" s="13">
        <v>4323109.0</v>
      </c>
      <c r="B5979" s="13" t="s">
        <v>8416</v>
      </c>
      <c r="C5979" s="12">
        <v>77.53</v>
      </c>
      <c r="D5979" s="11"/>
      <c r="E5979" s="11"/>
      <c r="F5979" s="11"/>
    </row>
    <row r="5980" ht="15.75" customHeight="1">
      <c r="A5980" s="13">
        <v>4323100.0</v>
      </c>
      <c r="B5980" s="13" t="s">
        <v>8417</v>
      </c>
      <c r="C5980" s="12">
        <v>77.53</v>
      </c>
      <c r="D5980" s="11"/>
      <c r="E5980" s="11"/>
      <c r="F5980" s="11"/>
    </row>
    <row r="5981" ht="15.75" customHeight="1">
      <c r="A5981" s="13">
        <v>4323106.0</v>
      </c>
      <c r="B5981" s="13" t="s">
        <v>8418</v>
      </c>
      <c r="C5981" s="12">
        <v>77.53</v>
      </c>
      <c r="D5981" s="11"/>
      <c r="E5981" s="11"/>
      <c r="F5981" s="11"/>
    </row>
    <row r="5982" ht="15.75" customHeight="1">
      <c r="A5982" s="13">
        <v>4323103.0</v>
      </c>
      <c r="B5982" s="13" t="s">
        <v>8419</v>
      </c>
      <c r="C5982" s="12">
        <v>77.53</v>
      </c>
      <c r="D5982" s="11"/>
      <c r="E5982" s="11"/>
      <c r="F5982" s="11"/>
    </row>
    <row r="5983" ht="15.75" customHeight="1">
      <c r="A5983" s="13">
        <v>4323102.0</v>
      </c>
      <c r="B5983" s="13" t="s">
        <v>8420</v>
      </c>
      <c r="C5983" s="12">
        <v>77.53</v>
      </c>
      <c r="D5983" s="11"/>
      <c r="E5983" s="11"/>
      <c r="F5983" s="11"/>
    </row>
    <row r="5984" ht="15.75" customHeight="1">
      <c r="A5984" s="13">
        <v>4323104.0</v>
      </c>
      <c r="B5984" s="13" t="s">
        <v>8421</v>
      </c>
      <c r="C5984" s="12">
        <v>77.53</v>
      </c>
      <c r="D5984" s="11"/>
      <c r="E5984" s="11"/>
      <c r="F5984" s="11"/>
    </row>
    <row r="5985" ht="15.75" customHeight="1">
      <c r="A5985" s="13">
        <v>4323135.0</v>
      </c>
      <c r="B5985" s="13" t="s">
        <v>8422</v>
      </c>
      <c r="C5985" s="12">
        <v>77.53</v>
      </c>
      <c r="D5985" s="11"/>
      <c r="E5985" s="11"/>
      <c r="F5985" s="11"/>
    </row>
    <row r="5986" ht="15.75" customHeight="1">
      <c r="A5986" s="13">
        <v>4323138.0</v>
      </c>
      <c r="B5986" s="13" t="s">
        <v>8423</v>
      </c>
      <c r="C5986" s="12">
        <v>77.53</v>
      </c>
      <c r="D5986" s="11"/>
      <c r="E5986" s="11"/>
      <c r="F5986" s="11"/>
    </row>
    <row r="5987" ht="15.75" customHeight="1">
      <c r="A5987" s="13">
        <v>4323336.0</v>
      </c>
      <c r="B5987" s="13" t="s">
        <v>8424</v>
      </c>
      <c r="C5987" s="12">
        <v>77.53</v>
      </c>
      <c r="D5987" s="11"/>
      <c r="E5987" s="11"/>
      <c r="F5987" s="11"/>
    </row>
    <row r="5988" ht="15.75" customHeight="1">
      <c r="A5988" s="13">
        <v>4323110.0</v>
      </c>
      <c r="B5988" s="13" t="s">
        <v>8425</v>
      </c>
      <c r="C5988" s="12">
        <v>77.53</v>
      </c>
      <c r="D5988" s="11"/>
      <c r="E5988" s="11"/>
      <c r="F5988" s="11"/>
    </row>
    <row r="5989" ht="15.75" customHeight="1">
      <c r="A5989" s="13">
        <v>4323101.0</v>
      </c>
      <c r="B5989" s="13" t="s">
        <v>8426</v>
      </c>
      <c r="C5989" s="12">
        <v>77.53</v>
      </c>
      <c r="D5989" s="11"/>
      <c r="E5989" s="11"/>
      <c r="F5989" s="11"/>
    </row>
    <row r="5990" ht="15.75" customHeight="1">
      <c r="A5990" s="13">
        <v>4323199.0</v>
      </c>
      <c r="B5990" s="13" t="s">
        <v>8427</v>
      </c>
      <c r="C5990" s="12">
        <v>77.53</v>
      </c>
      <c r="D5990" s="11"/>
      <c r="E5990" s="11"/>
      <c r="F5990" s="11"/>
    </row>
    <row r="5991" ht="15.75" customHeight="1">
      <c r="A5991" s="13">
        <v>4323133.0</v>
      </c>
      <c r="B5991" s="13" t="s">
        <v>8428</v>
      </c>
      <c r="C5991" s="12">
        <v>77.53</v>
      </c>
      <c r="D5991" s="11"/>
      <c r="E5991" s="11"/>
      <c r="F5991" s="11"/>
    </row>
    <row r="5992" ht="15.75" customHeight="1">
      <c r="A5992" s="13">
        <v>4325203.0</v>
      </c>
      <c r="B5992" s="13" t="s">
        <v>8429</v>
      </c>
      <c r="C5992" s="12">
        <v>155.06</v>
      </c>
      <c r="D5992" s="11"/>
      <c r="E5992" s="11"/>
      <c r="F5992" s="11"/>
    </row>
    <row r="5993" ht="15.75" customHeight="1">
      <c r="A5993" s="13">
        <v>4325205.0</v>
      </c>
      <c r="B5993" s="13" t="s">
        <v>8430</v>
      </c>
      <c r="C5993" s="12">
        <v>155.06</v>
      </c>
      <c r="D5993" s="11"/>
      <c r="E5993" s="11"/>
      <c r="F5993" s="11"/>
    </row>
    <row r="5994" ht="15.75" customHeight="1">
      <c r="A5994" s="13">
        <v>4325207.0</v>
      </c>
      <c r="B5994" s="13" t="s">
        <v>8431</v>
      </c>
      <c r="C5994" s="12">
        <v>155.06</v>
      </c>
      <c r="D5994" s="11"/>
      <c r="E5994" s="11"/>
      <c r="F5994" s="11"/>
    </row>
    <row r="5995" ht="15.75" customHeight="1">
      <c r="A5995" s="13">
        <v>4325200.0</v>
      </c>
      <c r="B5995" s="13" t="s">
        <v>8432</v>
      </c>
      <c r="C5995" s="12">
        <v>155.06</v>
      </c>
      <c r="D5995" s="11"/>
      <c r="E5995" s="11"/>
      <c r="F5995" s="11"/>
    </row>
    <row r="5996" ht="15.75" customHeight="1">
      <c r="A5996" s="13">
        <v>4325206.0</v>
      </c>
      <c r="B5996" s="13" t="s">
        <v>8433</v>
      </c>
      <c r="C5996" s="12">
        <v>155.06</v>
      </c>
      <c r="D5996" s="11"/>
      <c r="E5996" s="11"/>
      <c r="F5996" s="11"/>
    </row>
    <row r="5997" ht="15.75" customHeight="1">
      <c r="A5997" s="13">
        <v>4325202.0</v>
      </c>
      <c r="B5997" s="13" t="s">
        <v>8434</v>
      </c>
      <c r="C5997" s="12">
        <v>155.06</v>
      </c>
      <c r="D5997" s="11"/>
      <c r="E5997" s="11"/>
      <c r="F5997" s="11"/>
    </row>
    <row r="5998" ht="15.75" customHeight="1">
      <c r="A5998" s="13">
        <v>4325204.0</v>
      </c>
      <c r="B5998" s="13" t="s">
        <v>8435</v>
      </c>
      <c r="C5998" s="12">
        <v>155.06</v>
      </c>
      <c r="D5998" s="11"/>
      <c r="E5998" s="11"/>
      <c r="F5998" s="11"/>
    </row>
    <row r="5999" ht="15.75" customHeight="1">
      <c r="A5999" s="13">
        <v>4325201.0</v>
      </c>
      <c r="B5999" s="13" t="s">
        <v>8436</v>
      </c>
      <c r="C5999" s="12">
        <v>155.06</v>
      </c>
      <c r="D5999" s="11"/>
      <c r="E5999" s="11"/>
      <c r="F5999" s="11"/>
    </row>
    <row r="6000" ht="15.75" customHeight="1">
      <c r="A6000" s="13">
        <v>4325105.0</v>
      </c>
      <c r="B6000" s="13" t="s">
        <v>8437</v>
      </c>
      <c r="C6000" s="12">
        <v>155.06</v>
      </c>
      <c r="D6000" s="11"/>
      <c r="E6000" s="11"/>
      <c r="F6000" s="11"/>
    </row>
    <row r="6001" ht="15.75" customHeight="1">
      <c r="A6001" s="13">
        <v>4325109.0</v>
      </c>
      <c r="B6001" s="13" t="s">
        <v>8438</v>
      </c>
      <c r="C6001" s="12">
        <v>155.06</v>
      </c>
      <c r="D6001" s="11"/>
      <c r="E6001" s="11"/>
      <c r="F6001" s="11"/>
    </row>
    <row r="6002" ht="15.75" customHeight="1">
      <c r="A6002" s="13">
        <v>4325107.0</v>
      </c>
      <c r="B6002" s="13" t="s">
        <v>8439</v>
      </c>
      <c r="C6002" s="12">
        <v>155.06</v>
      </c>
      <c r="D6002" s="11"/>
      <c r="E6002" s="11"/>
      <c r="F6002" s="11"/>
    </row>
    <row r="6003" ht="15.75" customHeight="1">
      <c r="A6003" s="13">
        <v>4325100.0</v>
      </c>
      <c r="B6003" s="13" t="s">
        <v>8440</v>
      </c>
      <c r="C6003" s="12">
        <v>155.06</v>
      </c>
      <c r="D6003" s="11"/>
      <c r="E6003" s="11"/>
      <c r="F6003" s="11"/>
    </row>
    <row r="6004" ht="15.75" customHeight="1">
      <c r="A6004" s="13">
        <v>4325106.0</v>
      </c>
      <c r="B6004" s="13" t="s">
        <v>8441</v>
      </c>
      <c r="C6004" s="12">
        <v>155.06</v>
      </c>
      <c r="D6004" s="11"/>
      <c r="E6004" s="11"/>
      <c r="F6004" s="11"/>
    </row>
    <row r="6005" ht="15.75" customHeight="1">
      <c r="A6005" s="13">
        <v>4325103.0</v>
      </c>
      <c r="B6005" s="13" t="s">
        <v>8442</v>
      </c>
      <c r="C6005" s="12">
        <v>155.06</v>
      </c>
      <c r="D6005" s="11"/>
      <c r="E6005" s="11"/>
      <c r="F6005" s="11"/>
    </row>
    <row r="6006" ht="15.75" customHeight="1">
      <c r="A6006" s="13">
        <v>4325102.0</v>
      </c>
      <c r="B6006" s="13" t="s">
        <v>8443</v>
      </c>
      <c r="C6006" s="12">
        <v>155.06</v>
      </c>
      <c r="D6006" s="11"/>
      <c r="E6006" s="11"/>
      <c r="F6006" s="11"/>
    </row>
    <row r="6007" ht="15.75" customHeight="1">
      <c r="A6007" s="13">
        <v>4325104.0</v>
      </c>
      <c r="B6007" s="13" t="s">
        <v>8444</v>
      </c>
      <c r="C6007" s="12">
        <v>155.06</v>
      </c>
      <c r="D6007" s="11"/>
      <c r="E6007" s="11"/>
      <c r="F6007" s="11"/>
    </row>
    <row r="6008" ht="15.75" customHeight="1">
      <c r="A6008" s="13">
        <v>4325110.0</v>
      </c>
      <c r="B6008" s="13" t="s">
        <v>8445</v>
      </c>
      <c r="C6008" s="12">
        <v>155.06</v>
      </c>
      <c r="D6008" s="11"/>
      <c r="E6008" s="11"/>
      <c r="F6008" s="11"/>
    </row>
    <row r="6009" ht="15.75" customHeight="1">
      <c r="A6009" s="13">
        <v>4325101.0</v>
      </c>
      <c r="B6009" s="13" t="s">
        <v>8446</v>
      </c>
      <c r="C6009" s="12">
        <v>155.06</v>
      </c>
      <c r="D6009" s="11"/>
      <c r="E6009" s="11"/>
      <c r="F6009" s="11"/>
    </row>
    <row r="6010" ht="15.75" customHeight="1">
      <c r="A6010" s="13">
        <v>4326205.0</v>
      </c>
      <c r="B6010" s="13" t="s">
        <v>8447</v>
      </c>
      <c r="C6010" s="12">
        <v>528.95</v>
      </c>
      <c r="D6010" s="11"/>
      <c r="E6010" s="11"/>
      <c r="F6010" s="11"/>
    </row>
    <row r="6011" ht="15.75" customHeight="1">
      <c r="A6011" s="13">
        <v>4326207.0</v>
      </c>
      <c r="B6011" s="13" t="s">
        <v>8448</v>
      </c>
      <c r="C6011" s="12">
        <v>528.95</v>
      </c>
      <c r="D6011" s="11"/>
      <c r="E6011" s="11"/>
      <c r="F6011" s="11"/>
    </row>
    <row r="6012" ht="15.75" customHeight="1">
      <c r="A6012" s="13">
        <v>4326200.0</v>
      </c>
      <c r="B6012" s="13" t="s">
        <v>8449</v>
      </c>
      <c r="C6012" s="12">
        <v>528.95</v>
      </c>
      <c r="D6012" s="11"/>
      <c r="E6012" s="11"/>
      <c r="F6012" s="11"/>
    </row>
    <row r="6013" ht="15.75" customHeight="1">
      <c r="A6013" s="13">
        <v>4326206.0</v>
      </c>
      <c r="B6013" s="13" t="s">
        <v>8450</v>
      </c>
      <c r="C6013" s="12">
        <v>528.95</v>
      </c>
      <c r="D6013" s="11"/>
      <c r="E6013" s="11"/>
      <c r="F6013" s="11"/>
    </row>
    <row r="6014" ht="15.75" customHeight="1">
      <c r="A6014" s="13">
        <v>4326204.0</v>
      </c>
      <c r="B6014" s="13" t="s">
        <v>8451</v>
      </c>
      <c r="C6014" s="12">
        <v>528.95</v>
      </c>
      <c r="D6014" s="11"/>
      <c r="E6014" s="11"/>
      <c r="F6014" s="11"/>
    </row>
    <row r="6015" ht="15.75" customHeight="1">
      <c r="A6015" s="13">
        <v>4326210.0</v>
      </c>
      <c r="B6015" s="13" t="s">
        <v>8452</v>
      </c>
      <c r="C6015" s="12">
        <v>528.95</v>
      </c>
      <c r="D6015" s="11"/>
      <c r="E6015" s="11"/>
      <c r="F6015" s="11"/>
    </row>
    <row r="6016" ht="15.75" customHeight="1">
      <c r="A6016" s="13">
        <v>4326201.0</v>
      </c>
      <c r="B6016" s="13" t="s">
        <v>8453</v>
      </c>
      <c r="C6016" s="12">
        <v>528.95</v>
      </c>
      <c r="D6016" s="11"/>
      <c r="E6016" s="11"/>
      <c r="F6016" s="11"/>
    </row>
    <row r="6017" ht="15.75" customHeight="1">
      <c r="A6017" s="13">
        <v>4326100.0</v>
      </c>
      <c r="B6017" s="13" t="s">
        <v>8454</v>
      </c>
      <c r="C6017" s="12">
        <v>528.95</v>
      </c>
      <c r="D6017" s="11"/>
      <c r="E6017" s="11"/>
      <c r="F6017" s="11"/>
    </row>
    <row r="6018" ht="15.75" customHeight="1">
      <c r="A6018" s="13">
        <v>4326101.0</v>
      </c>
      <c r="B6018" s="13" t="s">
        <v>8455</v>
      </c>
      <c r="C6018" s="12">
        <v>528.95</v>
      </c>
      <c r="D6018" s="11"/>
      <c r="E6018" s="11"/>
      <c r="F6018" s="11"/>
    </row>
    <row r="6019" ht="15.75" customHeight="1">
      <c r="A6019" s="9" t="s">
        <v>8456</v>
      </c>
      <c r="C6019" s="12"/>
      <c r="D6019" s="11"/>
      <c r="E6019" s="11"/>
      <c r="F6019" s="11"/>
    </row>
    <row r="6020" ht="15.75" customHeight="1">
      <c r="A6020" s="13">
        <v>4281603.0</v>
      </c>
      <c r="B6020" s="13" t="s">
        <v>8457</v>
      </c>
      <c r="C6020" s="12">
        <v>3764.38</v>
      </c>
      <c r="D6020" s="11"/>
      <c r="E6020" s="11"/>
      <c r="F6020" s="11"/>
    </row>
    <row r="6021" ht="15.75" customHeight="1">
      <c r="A6021" s="13">
        <v>4281695.0</v>
      </c>
      <c r="B6021" s="13" t="s">
        <v>8458</v>
      </c>
      <c r="C6021" s="12">
        <v>3764.38</v>
      </c>
      <c r="D6021" s="11"/>
      <c r="E6021" s="11"/>
      <c r="F6021" s="11"/>
    </row>
    <row r="6022" ht="15.75" customHeight="1">
      <c r="A6022" s="13">
        <v>4281604.0</v>
      </c>
      <c r="B6022" s="13" t="s">
        <v>8459</v>
      </c>
      <c r="C6022" s="12">
        <v>3764.38</v>
      </c>
      <c r="D6022" s="11"/>
      <c r="E6022" s="11"/>
      <c r="F6022" s="11"/>
    </row>
    <row r="6023" ht="15.75" customHeight="1">
      <c r="A6023" s="13">
        <v>4281619.0</v>
      </c>
      <c r="B6023" s="13" t="s">
        <v>8460</v>
      </c>
      <c r="C6023" s="12">
        <v>3764.38</v>
      </c>
      <c r="D6023" s="11"/>
      <c r="E6023" s="11"/>
      <c r="F6023" s="11"/>
    </row>
    <row r="6024" ht="15.75" customHeight="1">
      <c r="A6024" s="13">
        <v>4281614.0</v>
      </c>
      <c r="B6024" s="13" t="s">
        <v>8461</v>
      </c>
      <c r="C6024" s="12">
        <v>3764.38</v>
      </c>
      <c r="D6024" s="11"/>
      <c r="E6024" s="11"/>
      <c r="F6024" s="11"/>
    </row>
    <row r="6025" ht="15.75" customHeight="1">
      <c r="A6025" s="13">
        <v>4281601.0</v>
      </c>
      <c r="B6025" s="13" t="s">
        <v>8462</v>
      </c>
      <c r="C6025" s="12">
        <v>3764.38</v>
      </c>
      <c r="D6025" s="11"/>
      <c r="E6025" s="11"/>
      <c r="F6025" s="11"/>
    </row>
    <row r="6026" ht="15.75" customHeight="1">
      <c r="A6026" s="13">
        <v>4281616.0</v>
      </c>
      <c r="B6026" s="13" t="s">
        <v>8463</v>
      </c>
      <c r="C6026" s="12">
        <v>2635.06</v>
      </c>
      <c r="D6026" s="11"/>
      <c r="E6026" s="11"/>
      <c r="F6026" s="11"/>
    </row>
    <row r="6027" ht="15.75" customHeight="1">
      <c r="A6027" s="13">
        <v>4580311.0</v>
      </c>
      <c r="B6027" s="13" t="s">
        <v>8464</v>
      </c>
      <c r="C6027" s="12">
        <v>2907.09</v>
      </c>
      <c r="D6027" s="11"/>
      <c r="E6027" s="11"/>
      <c r="F6027" s="11"/>
    </row>
    <row r="6028" ht="15.75" customHeight="1">
      <c r="A6028" s="13">
        <v>4588500.0</v>
      </c>
      <c r="B6028" s="13" t="s">
        <v>8465</v>
      </c>
      <c r="C6028" s="12">
        <v>1164.45</v>
      </c>
      <c r="D6028" s="11"/>
      <c r="E6028" s="11"/>
      <c r="F6028" s="11"/>
    </row>
    <row r="6029" ht="15.75" customHeight="1">
      <c r="A6029" s="13">
        <v>4580400.0</v>
      </c>
      <c r="B6029" s="13" t="s">
        <v>8466</v>
      </c>
      <c r="C6029" s="12">
        <v>1164.45</v>
      </c>
      <c r="D6029" s="11"/>
      <c r="E6029" s="11"/>
      <c r="F6029" s="11"/>
    </row>
    <row r="6030" ht="15.75" customHeight="1">
      <c r="A6030" s="13">
        <v>4589806.0</v>
      </c>
      <c r="B6030" s="13" t="s">
        <v>8467</v>
      </c>
      <c r="C6030" s="12">
        <v>1164.45</v>
      </c>
      <c r="D6030" s="11"/>
      <c r="E6030" s="11"/>
      <c r="F6030" s="11"/>
    </row>
    <row r="6031" ht="15.75" customHeight="1">
      <c r="A6031" s="13">
        <v>4589808.0</v>
      </c>
      <c r="B6031" s="13" t="s">
        <v>8468</v>
      </c>
      <c r="C6031" s="12">
        <v>1164.45</v>
      </c>
      <c r="D6031" s="11"/>
      <c r="E6031" s="11"/>
      <c r="F6031" s="11"/>
    </row>
    <row r="6032" ht="15.75" customHeight="1">
      <c r="A6032" s="13">
        <v>4588501.0</v>
      </c>
      <c r="B6032" s="13" t="s">
        <v>8469</v>
      </c>
      <c r="C6032" s="12">
        <v>1164.45</v>
      </c>
      <c r="D6032" s="11"/>
      <c r="E6032" s="11"/>
      <c r="F6032" s="11"/>
    </row>
    <row r="6033" ht="15.75" customHeight="1">
      <c r="A6033" s="13">
        <v>4589800.0</v>
      </c>
      <c r="B6033" s="13" t="s">
        <v>8470</v>
      </c>
      <c r="C6033" s="12">
        <v>1164.45</v>
      </c>
      <c r="D6033" s="11"/>
      <c r="E6033" s="11"/>
      <c r="F6033" s="11"/>
    </row>
    <row r="6034" ht="15.75" customHeight="1">
      <c r="A6034" s="13">
        <v>4588502.0</v>
      </c>
      <c r="B6034" s="13" t="s">
        <v>8471</v>
      </c>
      <c r="C6034" s="12">
        <v>1164.45</v>
      </c>
      <c r="D6034" s="11"/>
      <c r="E6034" s="11"/>
      <c r="F6034" s="11"/>
    </row>
    <row r="6035" ht="15.75" customHeight="1">
      <c r="A6035" s="13">
        <v>4589910.0</v>
      </c>
      <c r="B6035" s="13" t="s">
        <v>8472</v>
      </c>
      <c r="C6035" s="12">
        <v>800.56</v>
      </c>
      <c r="D6035" s="11"/>
      <c r="E6035" s="11"/>
      <c r="F6035" s="11"/>
    </row>
    <row r="6036" ht="15.75" customHeight="1">
      <c r="A6036" s="13">
        <v>4580313.0</v>
      </c>
      <c r="B6036" s="13" t="s">
        <v>8473</v>
      </c>
      <c r="C6036" s="12">
        <v>2907.09</v>
      </c>
      <c r="D6036" s="11"/>
      <c r="E6036" s="11"/>
      <c r="F6036" s="11"/>
    </row>
    <row r="6037" ht="15.75" customHeight="1">
      <c r="A6037" s="13">
        <v>4580314.0</v>
      </c>
      <c r="B6037" s="13" t="s">
        <v>8474</v>
      </c>
      <c r="C6037" s="12">
        <v>2907.09</v>
      </c>
      <c r="D6037" s="11"/>
      <c r="E6037" s="11"/>
      <c r="F6037" s="11"/>
    </row>
    <row r="6038" ht="15.75" customHeight="1">
      <c r="A6038" s="13">
        <v>4580315.0</v>
      </c>
      <c r="B6038" s="13" t="s">
        <v>8475</v>
      </c>
      <c r="C6038" s="12">
        <v>2907.09</v>
      </c>
      <c r="D6038" s="11"/>
      <c r="E6038" s="11"/>
      <c r="F6038" s="11"/>
    </row>
    <row r="6039" ht="15.75" customHeight="1">
      <c r="A6039" s="13">
        <v>4588700.0</v>
      </c>
      <c r="B6039" s="13" t="s">
        <v>8476</v>
      </c>
      <c r="C6039" s="12">
        <v>1164.45</v>
      </c>
      <c r="D6039" s="11"/>
      <c r="E6039" s="11"/>
      <c r="F6039" s="11"/>
    </row>
    <row r="6040" ht="15.75" customHeight="1">
      <c r="A6040" s="13">
        <v>4588600.0</v>
      </c>
      <c r="B6040" s="13" t="s">
        <v>8477</v>
      </c>
      <c r="C6040" s="12">
        <v>1164.45</v>
      </c>
      <c r="D6040" s="11"/>
      <c r="E6040" s="11"/>
      <c r="F6040" s="11"/>
    </row>
    <row r="6041" ht="15.75" customHeight="1">
      <c r="A6041" s="13">
        <v>4281605.0</v>
      </c>
      <c r="B6041" s="13" t="s">
        <v>8478</v>
      </c>
      <c r="C6041" s="12">
        <v>3764.38</v>
      </c>
      <c r="D6041" s="11"/>
      <c r="E6041" s="11"/>
      <c r="F6041" s="11"/>
    </row>
    <row r="6042" ht="15.75" customHeight="1">
      <c r="A6042" s="13">
        <v>4281615.0</v>
      </c>
      <c r="B6042" s="13" t="s">
        <v>8479</v>
      </c>
      <c r="C6042" s="12">
        <v>3764.38</v>
      </c>
      <c r="D6042" s="11"/>
      <c r="E6042" s="11"/>
      <c r="F6042" s="11"/>
    </row>
    <row r="6043" ht="15.75" customHeight="1">
      <c r="A6043" s="13">
        <v>4281613.0</v>
      </c>
      <c r="B6043" s="13" t="s">
        <v>8480</v>
      </c>
      <c r="C6043" s="12">
        <v>3764.38</v>
      </c>
      <c r="D6043" s="11"/>
      <c r="E6043" s="11"/>
      <c r="F6043" s="11"/>
    </row>
    <row r="6044" ht="15.75" customHeight="1">
      <c r="A6044" s="9" t="s">
        <v>8481</v>
      </c>
      <c r="C6044" s="12"/>
      <c r="D6044" s="11"/>
      <c r="E6044" s="11"/>
      <c r="F6044" s="11"/>
    </row>
    <row r="6045" ht="15.75" customHeight="1">
      <c r="A6045" s="13">
        <v>4041100.0</v>
      </c>
      <c r="B6045" s="13" t="s">
        <v>8482</v>
      </c>
      <c r="C6045" s="12">
        <v>1507.19</v>
      </c>
      <c r="D6045" s="11"/>
      <c r="E6045" s="11"/>
      <c r="F6045" s="11"/>
    </row>
    <row r="6046" ht="15.75" customHeight="1">
      <c r="A6046" s="13">
        <v>4041228.0</v>
      </c>
      <c r="B6046" s="13" t="s">
        <v>8483</v>
      </c>
      <c r="C6046" s="12">
        <v>1388.14</v>
      </c>
      <c r="D6046" s="11"/>
      <c r="E6046" s="11"/>
      <c r="F6046" s="11"/>
    </row>
    <row r="6047" ht="15.75" customHeight="1">
      <c r="A6047" s="13">
        <v>4041272.0</v>
      </c>
      <c r="B6047" s="13" t="s">
        <v>8484</v>
      </c>
      <c r="C6047" s="12">
        <v>1388.14</v>
      </c>
      <c r="D6047" s="11"/>
      <c r="E6047" s="11"/>
      <c r="F6047" s="11"/>
    </row>
    <row r="6048" ht="15.75" customHeight="1">
      <c r="A6048" s="13">
        <v>4068630.0</v>
      </c>
      <c r="B6048" s="13" t="s">
        <v>8485</v>
      </c>
      <c r="C6048" s="12">
        <v>2800.19</v>
      </c>
      <c r="D6048" s="11"/>
      <c r="E6048" s="11"/>
      <c r="F6048" s="11"/>
    </row>
    <row r="6049" ht="15.75" customHeight="1">
      <c r="A6049" s="13">
        <v>4068680.0</v>
      </c>
      <c r="B6049" s="13" t="s">
        <v>8486</v>
      </c>
      <c r="C6049" s="12">
        <v>1516.84</v>
      </c>
      <c r="D6049" s="11"/>
      <c r="E6049" s="11"/>
      <c r="F6049" s="11"/>
    </row>
    <row r="6050" ht="15.75" customHeight="1">
      <c r="A6050" s="13">
        <v>4068626.0</v>
      </c>
      <c r="B6050" s="13" t="s">
        <v>8487</v>
      </c>
      <c r="C6050" s="12">
        <v>2147.3</v>
      </c>
      <c r="D6050" s="11"/>
      <c r="E6050" s="11"/>
      <c r="F6050" s="11"/>
    </row>
    <row r="6051" ht="15.75" customHeight="1">
      <c r="A6051" s="13">
        <v>4060380.0</v>
      </c>
      <c r="B6051" s="13" t="s">
        <v>8488</v>
      </c>
      <c r="C6051" s="12">
        <v>3276.7</v>
      </c>
      <c r="D6051" s="11"/>
      <c r="E6051" s="11"/>
      <c r="F6051" s="11"/>
    </row>
    <row r="6052" ht="15.75" customHeight="1">
      <c r="A6052" s="13">
        <v>4061328.0</v>
      </c>
      <c r="B6052" s="13" t="s">
        <v>8489</v>
      </c>
      <c r="C6052" s="12">
        <v>1443.32</v>
      </c>
      <c r="D6052" s="11"/>
      <c r="E6052" s="11"/>
      <c r="F6052" s="11"/>
    </row>
    <row r="6053" ht="15.75" customHeight="1">
      <c r="A6053" s="13">
        <v>4061340.0</v>
      </c>
      <c r="B6053" s="13" t="s">
        <v>8490</v>
      </c>
      <c r="C6053" s="12">
        <v>1443.32</v>
      </c>
      <c r="D6053" s="11"/>
      <c r="E6053" s="11"/>
      <c r="F6053" s="11"/>
    </row>
    <row r="6054" ht="15.75" customHeight="1">
      <c r="A6054" s="13">
        <v>4061372.0</v>
      </c>
      <c r="B6054" s="13" t="s">
        <v>8491</v>
      </c>
      <c r="C6054" s="12">
        <v>1443.32</v>
      </c>
      <c r="D6054" s="11"/>
      <c r="E6054" s="11"/>
      <c r="F6054" s="11"/>
    </row>
    <row r="6055" ht="15.75" customHeight="1">
      <c r="A6055" s="13">
        <v>4061800.0</v>
      </c>
      <c r="B6055" s="13" t="s">
        <v>8492</v>
      </c>
      <c r="C6055" s="12">
        <v>1587.75</v>
      </c>
      <c r="D6055" s="11"/>
      <c r="E6055" s="11"/>
      <c r="F6055" s="11"/>
    </row>
    <row r="6056" ht="15.75" customHeight="1">
      <c r="A6056" s="13">
        <v>4061528.0</v>
      </c>
      <c r="B6056" s="13" t="s">
        <v>8493</v>
      </c>
      <c r="C6056" s="12">
        <v>1050.86</v>
      </c>
      <c r="D6056" s="11"/>
      <c r="E6056" s="11"/>
      <c r="F6056" s="11"/>
    </row>
    <row r="6057" ht="15.75" customHeight="1">
      <c r="A6057" s="13">
        <v>4061572.0</v>
      </c>
      <c r="B6057" s="13" t="s">
        <v>8494</v>
      </c>
      <c r="C6057" s="12">
        <v>1050.86</v>
      </c>
      <c r="D6057" s="11"/>
      <c r="E6057" s="11"/>
      <c r="F6057" s="11"/>
    </row>
    <row r="6058" ht="15.75" customHeight="1">
      <c r="A6058" s="13">
        <v>4061801.0</v>
      </c>
      <c r="B6058" s="13" t="s">
        <v>8495</v>
      </c>
      <c r="C6058" s="12">
        <v>1007.11</v>
      </c>
      <c r="D6058" s="11"/>
      <c r="E6058" s="11"/>
      <c r="F6058" s="11"/>
    </row>
    <row r="6059" ht="15.75" customHeight="1">
      <c r="A6059" s="13">
        <v>4061428.0</v>
      </c>
      <c r="B6059" s="13" t="s">
        <v>8496</v>
      </c>
      <c r="C6059" s="12">
        <v>915.08</v>
      </c>
      <c r="D6059" s="11"/>
      <c r="E6059" s="11"/>
      <c r="F6059" s="11"/>
    </row>
    <row r="6060" ht="15.75" customHeight="1">
      <c r="A6060" s="13">
        <v>4061440.0</v>
      </c>
      <c r="B6060" s="13" t="s">
        <v>8497</v>
      </c>
      <c r="C6060" s="12">
        <v>915.08</v>
      </c>
      <c r="D6060" s="11"/>
      <c r="E6060" s="11"/>
      <c r="F6060" s="11"/>
    </row>
    <row r="6061" ht="15.75" customHeight="1">
      <c r="A6061" s="13">
        <v>4061472.0</v>
      </c>
      <c r="B6061" s="13" t="s">
        <v>8498</v>
      </c>
      <c r="C6061" s="12">
        <v>915.08</v>
      </c>
      <c r="D6061" s="11"/>
      <c r="E6061" s="11"/>
      <c r="F6061" s="11"/>
    </row>
    <row r="6062" ht="15.75" customHeight="1">
      <c r="A6062" s="13">
        <v>4061672.0</v>
      </c>
      <c r="B6062" s="13" t="s">
        <v>8499</v>
      </c>
      <c r="C6062" s="12">
        <v>577.46</v>
      </c>
      <c r="D6062" s="11"/>
      <c r="E6062" s="11"/>
      <c r="F6062" s="11"/>
    </row>
    <row r="6063" ht="15.75" customHeight="1">
      <c r="A6063" s="13">
        <v>4069281.0</v>
      </c>
      <c r="B6063" s="13" t="s">
        <v>8500</v>
      </c>
      <c r="C6063" s="12">
        <v>2440.32</v>
      </c>
      <c r="D6063" s="11"/>
      <c r="E6063" s="11"/>
      <c r="F6063" s="11"/>
    </row>
    <row r="6064" ht="15.75" customHeight="1">
      <c r="A6064" s="13">
        <v>4066900.0</v>
      </c>
      <c r="B6064" s="13" t="s">
        <v>8501</v>
      </c>
      <c r="C6064" s="12">
        <v>2490.45</v>
      </c>
      <c r="D6064" s="11"/>
      <c r="E6064" s="11"/>
      <c r="F6064" s="11"/>
    </row>
    <row r="6065" ht="15.75" customHeight="1">
      <c r="A6065" s="13">
        <v>4066928.0</v>
      </c>
      <c r="B6065" s="13" t="s">
        <v>8502</v>
      </c>
      <c r="C6065" s="12">
        <v>2490.45</v>
      </c>
      <c r="D6065" s="11"/>
      <c r="E6065" s="11"/>
      <c r="F6065" s="11"/>
    </row>
    <row r="6066" ht="15.75" customHeight="1">
      <c r="A6066" s="13">
        <v>4066972.0</v>
      </c>
      <c r="B6066" s="13" t="s">
        <v>8503</v>
      </c>
      <c r="C6066" s="12">
        <v>2490.45</v>
      </c>
      <c r="D6066" s="11"/>
      <c r="E6066" s="11"/>
      <c r="F6066" s="11"/>
    </row>
    <row r="6067" ht="15.75" customHeight="1">
      <c r="A6067" s="13">
        <v>4066800.0</v>
      </c>
      <c r="B6067" s="13" t="s">
        <v>8504</v>
      </c>
      <c r="C6067" s="12">
        <v>1321.37</v>
      </c>
      <c r="D6067" s="11"/>
      <c r="E6067" s="11"/>
      <c r="F6067" s="11"/>
    </row>
    <row r="6068" ht="15.75" customHeight="1">
      <c r="A6068" s="13">
        <v>4066700.0</v>
      </c>
      <c r="B6068" s="13" t="s">
        <v>8505</v>
      </c>
      <c r="C6068" s="12">
        <v>788.8</v>
      </c>
      <c r="D6068" s="11"/>
      <c r="E6068" s="11"/>
      <c r="F6068" s="11"/>
    </row>
    <row r="6069" ht="15.75" customHeight="1">
      <c r="A6069" s="13">
        <v>4067028.0</v>
      </c>
      <c r="B6069" s="13" t="s">
        <v>8506</v>
      </c>
      <c r="C6069" s="12">
        <v>2877.77</v>
      </c>
      <c r="D6069" s="11"/>
      <c r="E6069" s="11"/>
      <c r="F6069" s="11"/>
    </row>
    <row r="6070" ht="15.75" customHeight="1">
      <c r="A6070" s="13">
        <v>4067072.0</v>
      </c>
      <c r="B6070" s="13" t="s">
        <v>8507</v>
      </c>
      <c r="C6070" s="12">
        <v>2877.77</v>
      </c>
      <c r="D6070" s="11"/>
      <c r="E6070" s="11"/>
      <c r="F6070" s="11"/>
    </row>
    <row r="6071" ht="15.75" customHeight="1">
      <c r="A6071" s="13">
        <v>4067280.0</v>
      </c>
      <c r="B6071" s="13" t="s">
        <v>8508</v>
      </c>
      <c r="C6071" s="12">
        <v>2877.77</v>
      </c>
      <c r="D6071" s="11"/>
      <c r="E6071" s="11"/>
      <c r="F6071" s="11"/>
    </row>
    <row r="6072" ht="15.75" customHeight="1">
      <c r="A6072" s="13">
        <v>4069902.0</v>
      </c>
      <c r="B6072" s="13" t="s">
        <v>8509</v>
      </c>
      <c r="C6072" s="12">
        <v>1940.9</v>
      </c>
      <c r="D6072" s="11"/>
      <c r="E6072" s="11"/>
      <c r="F6072" s="11"/>
    </row>
    <row r="6073" ht="15.75" customHeight="1">
      <c r="A6073" s="13">
        <v>4069903.0</v>
      </c>
      <c r="B6073" s="13" t="s">
        <v>8510</v>
      </c>
      <c r="C6073" s="12">
        <v>1940.9</v>
      </c>
      <c r="D6073" s="11"/>
      <c r="E6073" s="11"/>
      <c r="F6073" s="11"/>
    </row>
    <row r="6074" ht="15.75" customHeight="1">
      <c r="A6074" s="13">
        <v>4069901.0</v>
      </c>
      <c r="B6074" s="13" t="s">
        <v>8511</v>
      </c>
      <c r="C6074" s="12">
        <v>1940.9</v>
      </c>
      <c r="D6074" s="11"/>
      <c r="E6074" s="11"/>
      <c r="F6074" s="11"/>
    </row>
    <row r="6075" ht="15.75" customHeight="1">
      <c r="A6075" s="13">
        <v>4061180.0</v>
      </c>
      <c r="B6075" s="13" t="s">
        <v>8512</v>
      </c>
      <c r="C6075" s="12">
        <v>2440.4</v>
      </c>
      <c r="D6075" s="11"/>
      <c r="E6075" s="11"/>
      <c r="F6075" s="11"/>
    </row>
    <row r="6076" ht="15.75" customHeight="1">
      <c r="A6076" s="13">
        <v>4061280.0</v>
      </c>
      <c r="B6076" s="13" t="s">
        <v>8513</v>
      </c>
      <c r="C6076" s="12">
        <v>2440.4</v>
      </c>
      <c r="D6076" s="11"/>
      <c r="E6076" s="11"/>
      <c r="F6076" s="11"/>
    </row>
    <row r="6077" ht="15.75" customHeight="1">
      <c r="A6077" s="13">
        <v>4062140.0</v>
      </c>
      <c r="B6077" s="13" t="s">
        <v>8514</v>
      </c>
      <c r="C6077" s="12">
        <v>93.32</v>
      </c>
      <c r="D6077" s="11"/>
      <c r="E6077" s="11"/>
      <c r="F6077" s="11"/>
    </row>
    <row r="6078" ht="15.75" customHeight="1">
      <c r="A6078" s="13">
        <v>4062040.0</v>
      </c>
      <c r="B6078" s="13" t="s">
        <v>8515</v>
      </c>
      <c r="C6078" s="12">
        <v>93.32</v>
      </c>
      <c r="D6078" s="11"/>
      <c r="E6078" s="11"/>
      <c r="F6078" s="11"/>
    </row>
    <row r="6079" ht="15.75" customHeight="1">
      <c r="A6079" s="13">
        <v>4062180.0</v>
      </c>
      <c r="B6079" s="13" t="s">
        <v>8516</v>
      </c>
      <c r="C6079" s="12">
        <v>2817.23</v>
      </c>
      <c r="D6079" s="11"/>
      <c r="E6079" s="11"/>
      <c r="F6079" s="11"/>
    </row>
    <row r="6080" ht="15.75" customHeight="1">
      <c r="A6080" s="13">
        <v>4068799.0</v>
      </c>
      <c r="B6080" s="13" t="s">
        <v>8517</v>
      </c>
      <c r="C6080" s="12">
        <v>1919.43</v>
      </c>
      <c r="D6080" s="11"/>
      <c r="E6080" s="11"/>
      <c r="F6080" s="11"/>
    </row>
    <row r="6081" ht="15.75" customHeight="1">
      <c r="A6081" s="13">
        <v>4069350.0</v>
      </c>
      <c r="B6081" s="13" t="s">
        <v>8518</v>
      </c>
      <c r="C6081" s="12">
        <v>4848.38</v>
      </c>
      <c r="D6081" s="11"/>
      <c r="E6081" s="11"/>
      <c r="F6081" s="11"/>
    </row>
    <row r="6082" ht="15.75" customHeight="1">
      <c r="A6082" s="13">
        <v>4066602.0</v>
      </c>
      <c r="B6082" s="13" t="s">
        <v>8519</v>
      </c>
      <c r="C6082" s="12">
        <v>3135.91</v>
      </c>
      <c r="D6082" s="11"/>
      <c r="E6082" s="11"/>
      <c r="F6082" s="11"/>
    </row>
    <row r="6083" ht="15.75" customHeight="1">
      <c r="A6083" s="13">
        <v>4066604.0</v>
      </c>
      <c r="B6083" s="13" t="s">
        <v>8520</v>
      </c>
      <c r="C6083" s="12">
        <v>3135.91</v>
      </c>
      <c r="D6083" s="11"/>
      <c r="E6083" s="11"/>
      <c r="F6083" s="11"/>
    </row>
    <row r="6084" ht="15.75" customHeight="1">
      <c r="A6084" s="13">
        <v>4069500.0</v>
      </c>
      <c r="B6084" s="13" t="s">
        <v>8521</v>
      </c>
      <c r="C6084" s="12">
        <v>1829.05</v>
      </c>
      <c r="D6084" s="11"/>
      <c r="E6084" s="11"/>
      <c r="F6084" s="11"/>
    </row>
    <row r="6085" ht="15.75" customHeight="1">
      <c r="A6085" s="13">
        <v>4066603.0</v>
      </c>
      <c r="B6085" s="13" t="s">
        <v>8522</v>
      </c>
      <c r="C6085" s="12">
        <v>3135.91</v>
      </c>
      <c r="D6085" s="11"/>
      <c r="E6085" s="11"/>
      <c r="F6085" s="11"/>
    </row>
    <row r="6086" ht="15.75" customHeight="1">
      <c r="A6086" s="13">
        <v>4069300.0</v>
      </c>
      <c r="B6086" s="13" t="s">
        <v>8523</v>
      </c>
      <c r="C6086" s="12">
        <v>2558.09</v>
      </c>
      <c r="D6086" s="11"/>
      <c r="E6086" s="11"/>
      <c r="F6086" s="11"/>
    </row>
    <row r="6087" ht="15.75" customHeight="1">
      <c r="A6087" s="13">
        <v>4069425.0</v>
      </c>
      <c r="B6087" s="13" t="s">
        <v>8524</v>
      </c>
      <c r="C6087" s="12">
        <v>7987.89</v>
      </c>
      <c r="D6087" s="11"/>
      <c r="E6087" s="11"/>
      <c r="F6087" s="11"/>
    </row>
    <row r="6088" ht="15.75" customHeight="1">
      <c r="A6088" s="13">
        <v>4069426.0</v>
      </c>
      <c r="B6088" s="13" t="s">
        <v>8525</v>
      </c>
      <c r="C6088" s="12">
        <v>10374.87</v>
      </c>
      <c r="D6088" s="11"/>
      <c r="E6088" s="11"/>
      <c r="F6088" s="11"/>
    </row>
    <row r="6089" ht="15.75" customHeight="1">
      <c r="A6089" s="13">
        <v>4066601.0</v>
      </c>
      <c r="B6089" s="13" t="s">
        <v>8526</v>
      </c>
      <c r="C6089" s="12">
        <v>3628.29</v>
      </c>
      <c r="D6089" s="11"/>
      <c r="E6089" s="11"/>
      <c r="F6089" s="11"/>
    </row>
    <row r="6090" ht="15.75" customHeight="1">
      <c r="A6090" s="13">
        <v>4066600.0</v>
      </c>
      <c r="B6090" s="13" t="s">
        <v>8527</v>
      </c>
      <c r="C6090" s="12">
        <v>3455.51</v>
      </c>
      <c r="D6090" s="11"/>
      <c r="E6090" s="11"/>
      <c r="F6090" s="11"/>
    </row>
    <row r="6091" ht="15.75" customHeight="1">
      <c r="A6091" s="13">
        <v>4069325.0</v>
      </c>
      <c r="B6091" s="13" t="s">
        <v>8528</v>
      </c>
      <c r="C6091" s="12">
        <v>3913.07</v>
      </c>
      <c r="D6091" s="11"/>
      <c r="E6091" s="11"/>
      <c r="F6091" s="11"/>
    </row>
    <row r="6092" ht="15.75" customHeight="1">
      <c r="A6092" s="13">
        <v>4069326.0</v>
      </c>
      <c r="B6092" s="13" t="s">
        <v>8529</v>
      </c>
      <c r="C6092" s="12">
        <v>4652.15</v>
      </c>
      <c r="D6092" s="11"/>
      <c r="E6092" s="11"/>
      <c r="F6092" s="11"/>
    </row>
    <row r="6093" ht="15.75" customHeight="1">
      <c r="A6093" s="13">
        <v>4069328.0</v>
      </c>
      <c r="B6093" s="13" t="s">
        <v>8530</v>
      </c>
      <c r="C6093" s="12">
        <v>6860.05</v>
      </c>
      <c r="D6093" s="11"/>
      <c r="E6093" s="11"/>
      <c r="F6093" s="11"/>
    </row>
    <row r="6094" ht="15.75" customHeight="1">
      <c r="A6094" s="13">
        <v>4069312.0</v>
      </c>
      <c r="B6094" s="13" t="s">
        <v>8531</v>
      </c>
      <c r="C6094" s="12">
        <v>6868.71</v>
      </c>
      <c r="D6094" s="11"/>
      <c r="E6094" s="11"/>
      <c r="F6094" s="11"/>
    </row>
    <row r="6095" ht="15.75" customHeight="1">
      <c r="A6095" s="13">
        <v>4069324.0</v>
      </c>
      <c r="B6095" s="13" t="s">
        <v>8532</v>
      </c>
      <c r="C6095" s="12">
        <v>6860.05</v>
      </c>
      <c r="D6095" s="11"/>
      <c r="E6095" s="11"/>
      <c r="F6095" s="11"/>
    </row>
    <row r="6096" ht="15.75" customHeight="1">
      <c r="A6096" s="13">
        <v>4069327.0</v>
      </c>
      <c r="B6096" s="13" t="s">
        <v>8533</v>
      </c>
      <c r="C6096" s="12">
        <v>2790.81</v>
      </c>
      <c r="D6096" s="11"/>
      <c r="E6096" s="11"/>
      <c r="F6096" s="11"/>
    </row>
    <row r="6097" ht="15.75" customHeight="1">
      <c r="A6097" s="13">
        <v>4069340.0</v>
      </c>
      <c r="B6097" s="13" t="s">
        <v>8534</v>
      </c>
      <c r="C6097" s="12">
        <v>6860.05</v>
      </c>
      <c r="D6097" s="11"/>
      <c r="E6097" s="11"/>
      <c r="F6097" s="11"/>
    </row>
    <row r="6098" ht="15.75" customHeight="1">
      <c r="A6098" s="13">
        <v>4068925.0</v>
      </c>
      <c r="B6098" s="13" t="s">
        <v>8535</v>
      </c>
      <c r="C6098" s="12">
        <v>2205.48</v>
      </c>
      <c r="D6098" s="11"/>
      <c r="E6098" s="11"/>
      <c r="F6098" s="11"/>
    </row>
    <row r="6099" ht="15.75" customHeight="1">
      <c r="A6099" s="13">
        <v>4068926.0</v>
      </c>
      <c r="B6099" s="13" t="s">
        <v>8536</v>
      </c>
      <c r="C6099" s="12">
        <v>3100.12</v>
      </c>
      <c r="D6099" s="11"/>
      <c r="E6099" s="11"/>
      <c r="F6099" s="11"/>
    </row>
    <row r="6100" ht="15.75" customHeight="1">
      <c r="A6100" s="13">
        <v>4068963.0</v>
      </c>
      <c r="B6100" s="13" t="s">
        <v>8537</v>
      </c>
      <c r="C6100" s="12">
        <v>2706.78</v>
      </c>
      <c r="D6100" s="11"/>
      <c r="E6100" s="11"/>
      <c r="F6100" s="11"/>
    </row>
    <row r="6101" ht="15.75" customHeight="1">
      <c r="A6101" s="13">
        <v>4068901.0</v>
      </c>
      <c r="B6101" s="13" t="s">
        <v>8538</v>
      </c>
      <c r="C6101" s="12">
        <v>2833.91</v>
      </c>
      <c r="D6101" s="11"/>
      <c r="E6101" s="11"/>
      <c r="F6101" s="11"/>
    </row>
    <row r="6102" ht="15.75" customHeight="1">
      <c r="A6102" s="13">
        <v>4069525.0</v>
      </c>
      <c r="B6102" s="13" t="s">
        <v>8539</v>
      </c>
      <c r="C6102" s="12">
        <v>5708.19</v>
      </c>
      <c r="D6102" s="11"/>
      <c r="E6102" s="11"/>
      <c r="F6102" s="11"/>
    </row>
    <row r="6103" ht="15.75" customHeight="1">
      <c r="A6103" s="13">
        <v>4069526.0</v>
      </c>
      <c r="B6103" s="13" t="s">
        <v>8540</v>
      </c>
      <c r="C6103" s="12">
        <v>7628.3</v>
      </c>
      <c r="D6103" s="11"/>
      <c r="E6103" s="11"/>
      <c r="F6103" s="11"/>
    </row>
    <row r="6104" ht="15.75" customHeight="1">
      <c r="A6104" s="13">
        <v>4069563.0</v>
      </c>
      <c r="B6104" s="13" t="s">
        <v>8541</v>
      </c>
      <c r="C6104" s="12">
        <v>6771.82</v>
      </c>
      <c r="D6104" s="11"/>
      <c r="E6104" s="11"/>
      <c r="F6104" s="11"/>
    </row>
    <row r="6105" ht="15.75" customHeight="1">
      <c r="A6105" s="13">
        <v>4060810.0</v>
      </c>
      <c r="B6105" s="13" t="s">
        <v>8542</v>
      </c>
      <c r="C6105" s="12">
        <v>1569.91</v>
      </c>
      <c r="D6105" s="11"/>
      <c r="E6105" s="11"/>
      <c r="F6105" s="11"/>
    </row>
    <row r="6106" ht="15.75" customHeight="1">
      <c r="A6106" s="13">
        <v>4060800.0</v>
      </c>
      <c r="B6106" s="13" t="s">
        <v>8543</v>
      </c>
      <c r="C6106" s="12">
        <v>1569.91</v>
      </c>
      <c r="D6106" s="11"/>
      <c r="E6106" s="11"/>
      <c r="F6106" s="11"/>
    </row>
    <row r="6107" ht="15.75" customHeight="1">
      <c r="A6107" s="13">
        <v>4060701.0</v>
      </c>
      <c r="B6107" s="13" t="s">
        <v>8544</v>
      </c>
      <c r="C6107" s="12">
        <v>1850.42</v>
      </c>
      <c r="D6107" s="11"/>
      <c r="E6107" s="11"/>
      <c r="F6107" s="11"/>
    </row>
    <row r="6108" ht="15.75" customHeight="1">
      <c r="A6108" s="13">
        <v>4060700.0</v>
      </c>
      <c r="B6108" s="13" t="s">
        <v>8545</v>
      </c>
      <c r="C6108" s="12">
        <v>1534.44</v>
      </c>
      <c r="D6108" s="11"/>
      <c r="E6108" s="11"/>
      <c r="F6108" s="11"/>
    </row>
    <row r="6109" ht="15.75" customHeight="1">
      <c r="A6109" s="13">
        <v>4060703.0</v>
      </c>
      <c r="B6109" s="13" t="s">
        <v>8546</v>
      </c>
      <c r="C6109" s="12">
        <v>1454.49</v>
      </c>
      <c r="D6109" s="11"/>
      <c r="E6109" s="11"/>
      <c r="F6109" s="11"/>
    </row>
    <row r="6110" ht="15.75" customHeight="1">
      <c r="A6110" s="13">
        <v>4060801.0</v>
      </c>
      <c r="B6110" s="13" t="s">
        <v>8547</v>
      </c>
      <c r="C6110" s="12">
        <v>1192.2</v>
      </c>
      <c r="D6110" s="11"/>
      <c r="E6110" s="11"/>
      <c r="F6110" s="11"/>
    </row>
    <row r="6111" ht="15.75" customHeight="1">
      <c r="A6111" s="13">
        <v>4067528.0</v>
      </c>
      <c r="B6111" s="13" t="s">
        <v>8548</v>
      </c>
      <c r="C6111" s="12">
        <v>2982.95</v>
      </c>
      <c r="D6111" s="11"/>
      <c r="E6111" s="11"/>
      <c r="F6111" s="11"/>
    </row>
    <row r="6112" ht="15.75" customHeight="1">
      <c r="A6112" s="13">
        <v>4067572.0</v>
      </c>
      <c r="B6112" s="13" t="s">
        <v>8549</v>
      </c>
      <c r="C6112" s="12">
        <v>2982.95</v>
      </c>
      <c r="D6112" s="11"/>
      <c r="E6112" s="11"/>
      <c r="F6112" s="11"/>
    </row>
    <row r="6113" ht="15.75" customHeight="1">
      <c r="A6113" s="13">
        <v>4060177.0</v>
      </c>
      <c r="B6113" s="13" t="s">
        <v>8550</v>
      </c>
      <c r="C6113" s="12">
        <v>2577.61</v>
      </c>
      <c r="D6113" s="11"/>
      <c r="E6113" s="11"/>
      <c r="F6113" s="11"/>
    </row>
    <row r="6114" ht="15.75" customHeight="1">
      <c r="A6114" s="13">
        <v>4060176.0</v>
      </c>
      <c r="B6114" s="13" t="s">
        <v>8551</v>
      </c>
      <c r="C6114" s="12">
        <v>2577.61</v>
      </c>
      <c r="D6114" s="11"/>
      <c r="E6114" s="11"/>
      <c r="F6114" s="11"/>
    </row>
    <row r="6115" ht="15.75" customHeight="1">
      <c r="A6115" s="13">
        <v>4060178.0</v>
      </c>
      <c r="B6115" s="13" t="s">
        <v>8552</v>
      </c>
      <c r="C6115" s="12">
        <v>2577.61</v>
      </c>
      <c r="D6115" s="11"/>
      <c r="E6115" s="11"/>
      <c r="F6115" s="11"/>
    </row>
    <row r="6116" ht="15.75" customHeight="1">
      <c r="A6116" s="13">
        <v>4069762.0</v>
      </c>
      <c r="B6116" s="13" t="s">
        <v>8553</v>
      </c>
      <c r="C6116" s="12">
        <v>3018.79</v>
      </c>
      <c r="D6116" s="11"/>
      <c r="E6116" s="11"/>
      <c r="F6116" s="11"/>
    </row>
    <row r="6117" ht="15.75" customHeight="1">
      <c r="A6117" s="13">
        <v>4069800.0</v>
      </c>
      <c r="B6117" s="13" t="s">
        <v>8554</v>
      </c>
      <c r="C6117" s="12">
        <v>1602.71</v>
      </c>
      <c r="D6117" s="11"/>
      <c r="E6117" s="11"/>
      <c r="F6117" s="11"/>
    </row>
    <row r="6118" ht="15.75" customHeight="1">
      <c r="A6118" s="13">
        <v>4068860.0</v>
      </c>
      <c r="B6118" s="13" t="s">
        <v>8555</v>
      </c>
      <c r="C6118" s="12">
        <v>3350.98</v>
      </c>
      <c r="D6118" s="11"/>
      <c r="E6118" s="11"/>
      <c r="F6118" s="11"/>
    </row>
    <row r="6119" ht="15.75" customHeight="1">
      <c r="A6119" s="13">
        <v>4068861.0</v>
      </c>
      <c r="B6119" s="13" t="s">
        <v>8556</v>
      </c>
      <c r="C6119" s="12">
        <v>5055.93</v>
      </c>
      <c r="D6119" s="11"/>
      <c r="E6119" s="11"/>
      <c r="F6119" s="11"/>
    </row>
    <row r="6120" ht="15.75" customHeight="1">
      <c r="A6120" s="13">
        <v>4068862.0</v>
      </c>
      <c r="B6120" s="13" t="s">
        <v>8557</v>
      </c>
      <c r="C6120" s="12">
        <v>5613.42</v>
      </c>
      <c r="D6120" s="11"/>
      <c r="E6120" s="11"/>
      <c r="F6120" s="11"/>
    </row>
    <row r="6121" ht="15.75" customHeight="1">
      <c r="A6121" s="13">
        <v>4068863.0</v>
      </c>
      <c r="B6121" s="13" t="s">
        <v>8558</v>
      </c>
      <c r="C6121" s="12">
        <v>3990.49</v>
      </c>
      <c r="D6121" s="11"/>
      <c r="E6121" s="11"/>
      <c r="F6121" s="11"/>
    </row>
    <row r="6122" ht="15.75" customHeight="1">
      <c r="A6122" s="13">
        <v>4069763.0</v>
      </c>
      <c r="B6122" s="13" t="s">
        <v>8559</v>
      </c>
      <c r="C6122" s="12">
        <v>2039.52</v>
      </c>
      <c r="D6122" s="11"/>
      <c r="E6122" s="11"/>
      <c r="F6122" s="11"/>
    </row>
    <row r="6123" ht="15.75" customHeight="1">
      <c r="A6123" s="13">
        <v>4069677.0</v>
      </c>
      <c r="B6123" s="13" t="s">
        <v>8560</v>
      </c>
      <c r="C6123" s="12">
        <v>6331.3</v>
      </c>
      <c r="D6123" s="11"/>
      <c r="E6123" s="11"/>
      <c r="F6123" s="11"/>
    </row>
    <row r="6124" ht="15.75" customHeight="1">
      <c r="A6124" s="13">
        <v>4061924.0</v>
      </c>
      <c r="B6124" s="13" t="s">
        <v>8561</v>
      </c>
      <c r="C6124" s="12">
        <v>8055.77</v>
      </c>
      <c r="D6124" s="11"/>
      <c r="E6124" s="11"/>
      <c r="F6124" s="11"/>
    </row>
    <row r="6125" ht="15.75" customHeight="1">
      <c r="A6125" s="9" t="s">
        <v>8562</v>
      </c>
      <c r="C6125" s="12"/>
      <c r="D6125" s="11"/>
      <c r="E6125" s="11"/>
      <c r="F6125" s="11"/>
    </row>
    <row r="6126" ht="15.75" customHeight="1">
      <c r="A6126" s="13">
        <v>3220430.0</v>
      </c>
      <c r="B6126" s="13" t="s">
        <v>8563</v>
      </c>
      <c r="C6126" s="12">
        <v>667.03</v>
      </c>
      <c r="D6126" s="11"/>
      <c r="E6126" s="11"/>
      <c r="F6126" s="11"/>
    </row>
    <row r="6127" ht="15.75" customHeight="1">
      <c r="A6127" s="13">
        <v>3220429.0</v>
      </c>
      <c r="B6127" s="13" t="s">
        <v>8564</v>
      </c>
      <c r="C6127" s="12">
        <v>667.03</v>
      </c>
      <c r="D6127" s="11"/>
      <c r="E6127" s="11"/>
      <c r="F6127" s="11"/>
    </row>
    <row r="6128" ht="15.75" customHeight="1">
      <c r="A6128" s="13">
        <v>3202742.0</v>
      </c>
      <c r="B6128" s="13" t="s">
        <v>8565</v>
      </c>
      <c r="C6128" s="12">
        <v>10548.12</v>
      </c>
      <c r="D6128" s="11"/>
      <c r="E6128" s="11"/>
      <c r="F6128" s="11"/>
    </row>
    <row r="6129" ht="15.75" customHeight="1">
      <c r="A6129" s="13">
        <v>3202741.0</v>
      </c>
      <c r="B6129" s="13" t="s">
        <v>8566</v>
      </c>
      <c r="C6129" s="12">
        <v>10548.12</v>
      </c>
      <c r="D6129" s="11"/>
      <c r="E6129" s="11"/>
      <c r="F6129" s="11"/>
    </row>
    <row r="6130" ht="15.75" customHeight="1">
      <c r="A6130" s="13">
        <v>3202652.0</v>
      </c>
      <c r="B6130" s="13" t="s">
        <v>8567</v>
      </c>
      <c r="C6130" s="12">
        <v>10548.12</v>
      </c>
      <c r="D6130" s="11"/>
      <c r="E6130" s="11"/>
      <c r="F6130" s="11"/>
    </row>
    <row r="6131" ht="15.75" customHeight="1">
      <c r="A6131" s="13">
        <v>3202654.0</v>
      </c>
      <c r="B6131" s="13" t="s">
        <v>8568</v>
      </c>
      <c r="C6131" s="12">
        <v>10548.12</v>
      </c>
      <c r="D6131" s="11"/>
      <c r="E6131" s="11"/>
      <c r="F6131" s="11"/>
    </row>
    <row r="6132" ht="15.75" customHeight="1">
      <c r="A6132" s="13">
        <v>3202655.0</v>
      </c>
      <c r="B6132" s="13" t="s">
        <v>8569</v>
      </c>
      <c r="C6132" s="12">
        <v>10548.12</v>
      </c>
      <c r="D6132" s="11"/>
      <c r="E6132" s="11"/>
      <c r="F6132" s="11"/>
    </row>
    <row r="6133" ht="15.75" customHeight="1">
      <c r="A6133" s="13">
        <v>3202653.0</v>
      </c>
      <c r="B6133" s="13" t="s">
        <v>8570</v>
      </c>
      <c r="C6133" s="12">
        <v>10548.12</v>
      </c>
      <c r="D6133" s="11"/>
      <c r="E6133" s="11"/>
      <c r="F6133" s="11"/>
    </row>
    <row r="6134" ht="15.75" customHeight="1">
      <c r="A6134" s="13">
        <v>3202651.0</v>
      </c>
      <c r="B6134" s="13" t="s">
        <v>8571</v>
      </c>
      <c r="C6134" s="12">
        <v>10548.12</v>
      </c>
      <c r="D6134" s="11"/>
      <c r="E6134" s="11"/>
      <c r="F6134" s="11"/>
    </row>
    <row r="6135" ht="15.75" customHeight="1">
      <c r="A6135" s="13">
        <v>3202511.0</v>
      </c>
      <c r="B6135" s="13" t="s">
        <v>8572</v>
      </c>
      <c r="C6135" s="12">
        <v>10548.12</v>
      </c>
      <c r="D6135" s="11"/>
      <c r="E6135" s="11"/>
      <c r="F6135" s="11"/>
    </row>
    <row r="6136" ht="15.75" customHeight="1">
      <c r="A6136" s="13">
        <v>3202513.0</v>
      </c>
      <c r="B6136" s="13" t="s">
        <v>8573</v>
      </c>
      <c r="C6136" s="12">
        <v>10548.12</v>
      </c>
      <c r="D6136" s="11"/>
      <c r="E6136" s="11"/>
      <c r="F6136" s="11"/>
    </row>
    <row r="6137" ht="15.75" customHeight="1">
      <c r="A6137" s="13">
        <v>3202514.0</v>
      </c>
      <c r="B6137" s="13" t="s">
        <v>8574</v>
      </c>
      <c r="C6137" s="12">
        <v>10548.12</v>
      </c>
      <c r="D6137" s="11"/>
      <c r="E6137" s="11"/>
      <c r="F6137" s="11"/>
    </row>
    <row r="6138" ht="15.75" customHeight="1">
      <c r="A6138" s="13">
        <v>3202512.0</v>
      </c>
      <c r="B6138" s="13" t="s">
        <v>8575</v>
      </c>
      <c r="C6138" s="12">
        <v>10548.12</v>
      </c>
      <c r="D6138" s="11"/>
      <c r="E6138" s="11"/>
      <c r="F6138" s="11"/>
    </row>
    <row r="6139" ht="15.75" customHeight="1">
      <c r="A6139" s="13">
        <v>3202510.0</v>
      </c>
      <c r="B6139" s="13" t="s">
        <v>8576</v>
      </c>
      <c r="C6139" s="12">
        <v>10548.12</v>
      </c>
      <c r="D6139" s="11"/>
      <c r="E6139" s="11"/>
      <c r="F6139" s="11"/>
    </row>
    <row r="6140" ht="15.75" customHeight="1">
      <c r="A6140" s="13">
        <v>3202822.0</v>
      </c>
      <c r="B6140" s="13" t="s">
        <v>8577</v>
      </c>
      <c r="C6140" s="12">
        <v>10548.12</v>
      </c>
      <c r="D6140" s="11"/>
      <c r="E6140" s="11"/>
      <c r="F6140" s="11"/>
    </row>
    <row r="6141" ht="15.75" customHeight="1">
      <c r="A6141" s="13">
        <v>3202824.0</v>
      </c>
      <c r="B6141" s="13" t="s">
        <v>8578</v>
      </c>
      <c r="C6141" s="12">
        <v>10548.12</v>
      </c>
      <c r="D6141" s="11"/>
      <c r="E6141" s="11"/>
      <c r="F6141" s="11"/>
    </row>
    <row r="6142" ht="15.75" customHeight="1">
      <c r="A6142" s="13">
        <v>3202825.0</v>
      </c>
      <c r="B6142" s="13" t="s">
        <v>8579</v>
      </c>
      <c r="C6142" s="12">
        <v>10548.12</v>
      </c>
      <c r="D6142" s="11"/>
      <c r="E6142" s="11"/>
      <c r="F6142" s="11"/>
    </row>
    <row r="6143" ht="15.75" customHeight="1">
      <c r="A6143" s="13">
        <v>3202823.0</v>
      </c>
      <c r="B6143" s="13" t="s">
        <v>8580</v>
      </c>
      <c r="C6143" s="12">
        <v>10548.12</v>
      </c>
      <c r="D6143" s="11"/>
      <c r="E6143" s="11"/>
      <c r="F6143" s="11"/>
    </row>
    <row r="6144" ht="15.75" customHeight="1">
      <c r="A6144" s="13">
        <v>3202821.0</v>
      </c>
      <c r="B6144" s="13" t="s">
        <v>8581</v>
      </c>
      <c r="C6144" s="12">
        <v>10548.12</v>
      </c>
      <c r="D6144" s="11"/>
      <c r="E6144" s="11"/>
      <c r="F6144" s="11"/>
    </row>
    <row r="6145" ht="15.75" customHeight="1">
      <c r="A6145" s="13">
        <v>4201701.0</v>
      </c>
      <c r="B6145" s="13" t="s">
        <v>8582</v>
      </c>
      <c r="C6145" s="12">
        <v>14650.64</v>
      </c>
      <c r="D6145" s="11"/>
      <c r="E6145" s="11"/>
      <c r="F6145" s="11"/>
    </row>
    <row r="6146" ht="15.75" customHeight="1">
      <c r="A6146" s="13">
        <v>4201700.0</v>
      </c>
      <c r="B6146" s="13" t="s">
        <v>8583</v>
      </c>
      <c r="C6146" s="12">
        <v>14650.64</v>
      </c>
      <c r="D6146" s="11"/>
      <c r="E6146" s="11"/>
      <c r="F6146" s="11"/>
    </row>
    <row r="6147" ht="15.75" customHeight="1">
      <c r="A6147" s="13">
        <v>4201585.0</v>
      </c>
      <c r="B6147" s="13" t="s">
        <v>8584</v>
      </c>
      <c r="C6147" s="12">
        <v>124.23</v>
      </c>
      <c r="D6147" s="11"/>
      <c r="E6147" s="11"/>
      <c r="F6147" s="11"/>
    </row>
    <row r="6148" ht="15.75" customHeight="1">
      <c r="A6148" s="13">
        <v>4201590.0</v>
      </c>
      <c r="B6148" s="13" t="s">
        <v>8585</v>
      </c>
      <c r="C6148" s="12">
        <v>124.23</v>
      </c>
      <c r="D6148" s="11"/>
      <c r="E6148" s="11"/>
      <c r="F6148" s="11"/>
    </row>
    <row r="6149" ht="15.75" customHeight="1">
      <c r="A6149" s="13">
        <v>4201581.0</v>
      </c>
      <c r="B6149" s="13" t="s">
        <v>8586</v>
      </c>
      <c r="C6149" s="12">
        <v>115.16</v>
      </c>
      <c r="D6149" s="11"/>
      <c r="E6149" s="11"/>
      <c r="F6149" s="11"/>
    </row>
    <row r="6150" ht="15.75" customHeight="1">
      <c r="A6150" s="13">
        <v>4201588.0</v>
      </c>
      <c r="B6150" s="13" t="s">
        <v>8587</v>
      </c>
      <c r="C6150" s="12">
        <v>124.23</v>
      </c>
      <c r="D6150" s="11"/>
      <c r="E6150" s="11"/>
      <c r="F6150" s="11"/>
    </row>
    <row r="6151" ht="15.75" customHeight="1">
      <c r="A6151" s="13">
        <v>4201587.0</v>
      </c>
      <c r="B6151" s="13" t="s">
        <v>8588</v>
      </c>
      <c r="C6151" s="12">
        <v>124.23</v>
      </c>
      <c r="D6151" s="11"/>
      <c r="E6151" s="11"/>
      <c r="F6151" s="11"/>
    </row>
    <row r="6152" ht="15.75" customHeight="1">
      <c r="A6152" s="13">
        <v>4201583.0</v>
      </c>
      <c r="B6152" s="13" t="s">
        <v>8589</v>
      </c>
      <c r="C6152" s="12">
        <v>164.52</v>
      </c>
      <c r="D6152" s="11"/>
      <c r="E6152" s="11"/>
      <c r="F6152" s="11"/>
    </row>
    <row r="6153" ht="15.75" customHeight="1">
      <c r="A6153" s="13">
        <v>4201580.0</v>
      </c>
      <c r="B6153" s="13" t="s">
        <v>8590</v>
      </c>
      <c r="C6153" s="12">
        <v>164.52</v>
      </c>
      <c r="D6153" s="11"/>
      <c r="E6153" s="11"/>
      <c r="F6153" s="11"/>
    </row>
    <row r="6154" ht="15.75" customHeight="1">
      <c r="A6154" s="13">
        <v>4201584.0</v>
      </c>
      <c r="B6154" s="13" t="s">
        <v>8591</v>
      </c>
      <c r="C6154" s="12">
        <v>124.23</v>
      </c>
      <c r="D6154" s="11"/>
      <c r="E6154" s="11"/>
      <c r="F6154" s="11"/>
    </row>
    <row r="6155" ht="15.75" customHeight="1">
      <c r="A6155" s="13">
        <v>4201586.0</v>
      </c>
      <c r="B6155" s="13" t="s">
        <v>8592</v>
      </c>
      <c r="C6155" s="12">
        <v>124.23</v>
      </c>
      <c r="D6155" s="11"/>
      <c r="E6155" s="11"/>
      <c r="F6155" s="11"/>
    </row>
    <row r="6156" ht="15.75" customHeight="1">
      <c r="A6156" s="13">
        <v>4201582.0</v>
      </c>
      <c r="B6156" s="13" t="s">
        <v>8593</v>
      </c>
      <c r="C6156" s="12">
        <v>164.52</v>
      </c>
      <c r="D6156" s="11"/>
      <c r="E6156" s="11"/>
      <c r="F6156" s="11"/>
    </row>
    <row r="6157" ht="15.75" customHeight="1">
      <c r="A6157" s="13">
        <v>4201589.0</v>
      </c>
      <c r="B6157" s="13" t="s">
        <v>8594</v>
      </c>
      <c r="C6157" s="12">
        <v>124.23</v>
      </c>
      <c r="D6157" s="11"/>
      <c r="E6157" s="11"/>
      <c r="F6157" s="11"/>
    </row>
    <row r="6158" ht="15.75" customHeight="1">
      <c r="A6158" s="13">
        <v>4204036.0</v>
      </c>
      <c r="B6158" s="13" t="s">
        <v>8595</v>
      </c>
      <c r="C6158" s="12">
        <v>251.24</v>
      </c>
      <c r="D6158" s="11"/>
      <c r="E6158" s="11"/>
      <c r="F6158" s="11"/>
    </row>
    <row r="6159" ht="15.75" customHeight="1">
      <c r="A6159" s="13">
        <v>4204018.0</v>
      </c>
      <c r="B6159" s="13" t="s">
        <v>8596</v>
      </c>
      <c r="C6159" s="12">
        <v>251.24</v>
      </c>
      <c r="D6159" s="11"/>
      <c r="E6159" s="11"/>
      <c r="F6159" s="11"/>
    </row>
    <row r="6160" ht="15.75" customHeight="1">
      <c r="A6160" s="13">
        <v>4204022.0</v>
      </c>
      <c r="B6160" s="13" t="s">
        <v>8597</v>
      </c>
      <c r="C6160" s="12">
        <v>251.24</v>
      </c>
      <c r="D6160" s="11"/>
      <c r="E6160" s="11"/>
      <c r="F6160" s="11"/>
    </row>
    <row r="6161" ht="15.75" customHeight="1">
      <c r="A6161" s="13">
        <v>4204072.0</v>
      </c>
      <c r="B6161" s="13" t="s">
        <v>8598</v>
      </c>
      <c r="C6161" s="12">
        <v>1044.94</v>
      </c>
      <c r="D6161" s="11"/>
      <c r="E6161" s="11"/>
      <c r="F6161" s="11"/>
    </row>
    <row r="6162" ht="15.75" customHeight="1">
      <c r="A6162" s="13">
        <v>4204023.0</v>
      </c>
      <c r="B6162" s="13" t="s">
        <v>8599</v>
      </c>
      <c r="C6162" s="12">
        <v>251.24</v>
      </c>
      <c r="D6162" s="11"/>
      <c r="E6162" s="11"/>
      <c r="F6162" s="11"/>
    </row>
    <row r="6163" ht="15.75" customHeight="1">
      <c r="A6163" s="13">
        <v>4204099.0</v>
      </c>
      <c r="B6163" s="13" t="s">
        <v>8600</v>
      </c>
      <c r="C6163" s="12">
        <v>251.24</v>
      </c>
      <c r="D6163" s="11"/>
      <c r="E6163" s="11"/>
      <c r="F6163" s="11"/>
    </row>
    <row r="6164" ht="15.75" customHeight="1">
      <c r="A6164" s="13">
        <v>4204012.0</v>
      </c>
      <c r="B6164" s="13" t="s">
        <v>8601</v>
      </c>
      <c r="C6164" s="12">
        <v>251.24</v>
      </c>
      <c r="D6164" s="11"/>
      <c r="E6164" s="11"/>
      <c r="F6164" s="11"/>
    </row>
    <row r="6165" ht="15.75" customHeight="1">
      <c r="A6165" s="13">
        <v>4204025.0</v>
      </c>
      <c r="B6165" s="13" t="s">
        <v>8602</v>
      </c>
      <c r="C6165" s="12">
        <v>251.24</v>
      </c>
      <c r="D6165" s="11"/>
      <c r="E6165" s="11"/>
      <c r="F6165" s="11"/>
    </row>
    <row r="6166" ht="15.75" customHeight="1">
      <c r="A6166" s="13">
        <v>4204028.0</v>
      </c>
      <c r="B6166" s="13" t="s">
        <v>8603</v>
      </c>
      <c r="C6166" s="12">
        <v>251.24</v>
      </c>
      <c r="D6166" s="11"/>
      <c r="E6166" s="11"/>
      <c r="F6166" s="11"/>
    </row>
    <row r="6167" ht="15.75" customHeight="1">
      <c r="A6167" s="13">
        <v>4201525.0</v>
      </c>
      <c r="B6167" s="13" t="s">
        <v>8604</v>
      </c>
      <c r="C6167" s="12">
        <v>20.28</v>
      </c>
      <c r="D6167" s="11"/>
      <c r="E6167" s="11"/>
      <c r="F6167" s="11"/>
    </row>
    <row r="6168" ht="15.75" customHeight="1">
      <c r="A6168" s="13">
        <v>4201596.0</v>
      </c>
      <c r="B6168" s="13" t="s">
        <v>8605</v>
      </c>
      <c r="C6168" s="12">
        <v>20.28</v>
      </c>
      <c r="D6168" s="11"/>
      <c r="E6168" s="11"/>
      <c r="F6168" s="11"/>
    </row>
    <row r="6169" ht="15.75" customHeight="1">
      <c r="A6169" s="13">
        <v>4206039.0</v>
      </c>
      <c r="B6169" s="13" t="s">
        <v>8606</v>
      </c>
      <c r="C6169" s="12">
        <v>965.36</v>
      </c>
      <c r="D6169" s="11"/>
      <c r="E6169" s="11"/>
      <c r="F6169" s="11"/>
    </row>
    <row r="6170" ht="15.75" customHeight="1">
      <c r="A6170" s="13">
        <v>4206037.0</v>
      </c>
      <c r="B6170" s="13" t="s">
        <v>8607</v>
      </c>
      <c r="C6170" s="12">
        <v>965.36</v>
      </c>
      <c r="D6170" s="11"/>
      <c r="E6170" s="11"/>
      <c r="F6170" s="11"/>
    </row>
    <row r="6171" ht="15.75" customHeight="1">
      <c r="A6171" s="13">
        <v>4201800.0</v>
      </c>
      <c r="B6171" s="13" t="s">
        <v>8608</v>
      </c>
      <c r="C6171" s="12">
        <v>404.88</v>
      </c>
      <c r="D6171" s="11"/>
      <c r="E6171" s="11"/>
      <c r="F6171" s="11"/>
    </row>
    <row r="6172" ht="15.75" customHeight="1">
      <c r="A6172" s="13">
        <v>4201926.0</v>
      </c>
      <c r="B6172" s="13" t="s">
        <v>8609</v>
      </c>
      <c r="C6172" s="12">
        <v>542.22</v>
      </c>
      <c r="D6172" s="11"/>
      <c r="E6172" s="11"/>
      <c r="F6172" s="11"/>
    </row>
    <row r="6173" ht="15.75" customHeight="1">
      <c r="A6173" s="13">
        <v>4201962.0</v>
      </c>
      <c r="B6173" s="13" t="s">
        <v>8610</v>
      </c>
      <c r="C6173" s="12">
        <v>542.22</v>
      </c>
      <c r="D6173" s="11"/>
      <c r="E6173" s="11"/>
      <c r="F6173" s="11"/>
    </row>
    <row r="6174" ht="15.75" customHeight="1">
      <c r="A6174" s="13">
        <v>4201983.0</v>
      </c>
      <c r="B6174" s="13" t="s">
        <v>8611</v>
      </c>
      <c r="C6174" s="12">
        <v>542.22</v>
      </c>
      <c r="D6174" s="11"/>
      <c r="E6174" s="11"/>
      <c r="F6174" s="11"/>
    </row>
    <row r="6175" ht="15.75" customHeight="1">
      <c r="A6175" s="13">
        <v>4201977.0</v>
      </c>
      <c r="B6175" s="13" t="s">
        <v>8612</v>
      </c>
      <c r="C6175" s="12">
        <v>542.22</v>
      </c>
      <c r="D6175" s="11"/>
      <c r="E6175" s="11"/>
      <c r="F6175" s="11"/>
    </row>
    <row r="6176" ht="15.75" customHeight="1">
      <c r="A6176" s="13">
        <v>4203004.0</v>
      </c>
      <c r="B6176" s="13" t="s">
        <v>8613</v>
      </c>
      <c r="C6176" s="12">
        <v>4519.21</v>
      </c>
      <c r="D6176" s="11"/>
      <c r="E6176" s="11"/>
      <c r="F6176" s="11"/>
    </row>
    <row r="6177" ht="15.75" customHeight="1">
      <c r="A6177" s="13">
        <v>4203005.0</v>
      </c>
      <c r="B6177" s="13" t="s">
        <v>8614</v>
      </c>
      <c r="C6177" s="12">
        <v>4519.21</v>
      </c>
      <c r="D6177" s="11"/>
      <c r="E6177" s="11"/>
      <c r="F6177" s="11"/>
    </row>
    <row r="6178" ht="15.75" customHeight="1">
      <c r="A6178" s="13">
        <v>4203011.0</v>
      </c>
      <c r="B6178" s="13" t="s">
        <v>8615</v>
      </c>
      <c r="C6178" s="12">
        <v>4519.21</v>
      </c>
      <c r="D6178" s="11"/>
      <c r="E6178" s="11"/>
      <c r="F6178" s="11"/>
    </row>
    <row r="6179" ht="15.75" customHeight="1">
      <c r="A6179" s="13">
        <v>4203012.0</v>
      </c>
      <c r="B6179" s="13" t="s">
        <v>8616</v>
      </c>
      <c r="C6179" s="12">
        <v>4519.21</v>
      </c>
      <c r="D6179" s="11"/>
      <c r="E6179" s="11"/>
      <c r="F6179" s="11"/>
    </row>
    <row r="6180" ht="15.75" customHeight="1">
      <c r="A6180" s="13">
        <v>4203013.0</v>
      </c>
      <c r="B6180" s="13" t="s">
        <v>8617</v>
      </c>
      <c r="C6180" s="12">
        <v>4519.21</v>
      </c>
      <c r="D6180" s="11"/>
      <c r="E6180" s="11"/>
      <c r="F6180" s="11"/>
    </row>
    <row r="6181" ht="15.75" customHeight="1">
      <c r="A6181" s="13">
        <v>4203015.0</v>
      </c>
      <c r="B6181" s="13" t="s">
        <v>8618</v>
      </c>
      <c r="C6181" s="12">
        <v>4519.21</v>
      </c>
      <c r="D6181" s="11"/>
      <c r="E6181" s="11"/>
      <c r="F6181" s="11"/>
    </row>
    <row r="6182" ht="15.75" customHeight="1">
      <c r="A6182" s="13">
        <v>4203016.0</v>
      </c>
      <c r="B6182" s="13" t="s">
        <v>8619</v>
      </c>
      <c r="C6182" s="12">
        <v>4519.21</v>
      </c>
      <c r="D6182" s="11"/>
      <c r="E6182" s="11"/>
      <c r="F6182" s="11"/>
    </row>
    <row r="6183" ht="15.75" customHeight="1">
      <c r="A6183" s="13">
        <v>4203019.0</v>
      </c>
      <c r="B6183" s="13" t="s">
        <v>8620</v>
      </c>
      <c r="C6183" s="12">
        <v>4519.21</v>
      </c>
      <c r="D6183" s="11"/>
      <c r="E6183" s="11"/>
      <c r="F6183" s="11"/>
    </row>
    <row r="6184" ht="15.75" customHeight="1">
      <c r="A6184" s="13">
        <v>4203020.0</v>
      </c>
      <c r="B6184" s="13" t="s">
        <v>8621</v>
      </c>
      <c r="C6184" s="12">
        <v>4519.21</v>
      </c>
      <c r="D6184" s="11"/>
      <c r="E6184" s="11"/>
      <c r="F6184" s="11"/>
    </row>
    <row r="6185" ht="15.75" customHeight="1">
      <c r="A6185" s="13">
        <v>4203022.0</v>
      </c>
      <c r="B6185" s="13" t="s">
        <v>8622</v>
      </c>
      <c r="C6185" s="12">
        <v>4519.21</v>
      </c>
      <c r="D6185" s="11"/>
      <c r="E6185" s="11"/>
      <c r="F6185" s="11"/>
    </row>
    <row r="6186" ht="15.75" customHeight="1">
      <c r="A6186" s="13">
        <v>4203023.0</v>
      </c>
      <c r="B6186" s="13" t="s">
        <v>8623</v>
      </c>
      <c r="C6186" s="12">
        <v>4519.21</v>
      </c>
      <c r="D6186" s="11"/>
      <c r="E6186" s="11"/>
      <c r="F6186" s="11"/>
    </row>
    <row r="6187" ht="15.75" customHeight="1">
      <c r="A6187" s="13">
        <v>4203024.0</v>
      </c>
      <c r="B6187" s="13" t="s">
        <v>8624</v>
      </c>
      <c r="C6187" s="12">
        <v>4519.21</v>
      </c>
      <c r="D6187" s="11"/>
      <c r="E6187" s="11"/>
      <c r="F6187" s="11"/>
    </row>
    <row r="6188" ht="15.75" customHeight="1">
      <c r="A6188" s="13">
        <v>4203025.0</v>
      </c>
      <c r="B6188" s="13" t="s">
        <v>8625</v>
      </c>
      <c r="C6188" s="12">
        <v>4519.21</v>
      </c>
      <c r="D6188" s="11"/>
      <c r="E6188" s="11"/>
      <c r="F6188" s="11"/>
    </row>
    <row r="6189" ht="15.75" customHeight="1">
      <c r="A6189" s="13">
        <v>4203026.0</v>
      </c>
      <c r="B6189" s="13" t="s">
        <v>8626</v>
      </c>
      <c r="C6189" s="12">
        <v>4519.21</v>
      </c>
      <c r="D6189" s="11"/>
      <c r="E6189" s="11"/>
      <c r="F6189" s="11"/>
    </row>
    <row r="6190" ht="15.75" customHeight="1">
      <c r="A6190" s="13">
        <v>4203027.0</v>
      </c>
      <c r="B6190" s="13" t="s">
        <v>8627</v>
      </c>
      <c r="C6190" s="12">
        <v>4519.21</v>
      </c>
      <c r="D6190" s="11"/>
      <c r="E6190" s="11"/>
      <c r="F6190" s="11"/>
    </row>
    <row r="6191" ht="15.75" customHeight="1">
      <c r="A6191" s="13">
        <v>4203030.0</v>
      </c>
      <c r="B6191" s="13" t="s">
        <v>8628</v>
      </c>
      <c r="C6191" s="12">
        <v>4519.21</v>
      </c>
      <c r="D6191" s="11"/>
      <c r="E6191" s="11"/>
      <c r="F6191" s="11"/>
    </row>
    <row r="6192" ht="15.75" customHeight="1">
      <c r="A6192" s="13">
        <v>4203032.0</v>
      </c>
      <c r="B6192" s="13" t="s">
        <v>8629</v>
      </c>
      <c r="C6192" s="12">
        <v>4519.21</v>
      </c>
      <c r="D6192" s="11"/>
      <c r="E6192" s="11"/>
      <c r="F6192" s="11"/>
    </row>
    <row r="6193" ht="15.75" customHeight="1">
      <c r="A6193" s="13">
        <v>4203033.0</v>
      </c>
      <c r="B6193" s="13" t="s">
        <v>8630</v>
      </c>
      <c r="C6193" s="12">
        <v>4519.21</v>
      </c>
      <c r="D6193" s="11"/>
      <c r="E6193" s="11"/>
      <c r="F6193" s="11"/>
    </row>
    <row r="6194" ht="15.75" customHeight="1">
      <c r="A6194" s="13">
        <v>4203034.0</v>
      </c>
      <c r="B6194" s="13" t="s">
        <v>8631</v>
      </c>
      <c r="C6194" s="12">
        <v>4519.21</v>
      </c>
      <c r="D6194" s="11"/>
      <c r="E6194" s="11"/>
      <c r="F6194" s="11"/>
    </row>
    <row r="6195" ht="15.75" customHeight="1">
      <c r="A6195" s="13">
        <v>4203037.0</v>
      </c>
      <c r="B6195" s="13" t="s">
        <v>8632</v>
      </c>
      <c r="C6195" s="12">
        <v>4519.21</v>
      </c>
      <c r="D6195" s="11"/>
      <c r="E6195" s="11"/>
      <c r="F6195" s="11"/>
    </row>
    <row r="6196" ht="15.75" customHeight="1">
      <c r="A6196" s="13">
        <v>4203031.0</v>
      </c>
      <c r="B6196" s="13" t="s">
        <v>8633</v>
      </c>
      <c r="C6196" s="12">
        <v>4519.21</v>
      </c>
      <c r="D6196" s="11"/>
      <c r="E6196" s="11"/>
      <c r="F6196" s="11"/>
    </row>
    <row r="6197" ht="15.75" customHeight="1">
      <c r="A6197" s="13">
        <v>4203035.0</v>
      </c>
      <c r="B6197" s="13" t="s">
        <v>8634</v>
      </c>
      <c r="C6197" s="12">
        <v>4519.21</v>
      </c>
      <c r="D6197" s="11"/>
      <c r="E6197" s="11"/>
      <c r="F6197" s="11"/>
    </row>
    <row r="6198" ht="15.75" customHeight="1">
      <c r="A6198" s="13">
        <v>4203036.0</v>
      </c>
      <c r="B6198" s="13" t="s">
        <v>8635</v>
      </c>
      <c r="C6198" s="12">
        <v>4519.21</v>
      </c>
      <c r="D6198" s="11"/>
      <c r="E6198" s="11"/>
      <c r="F6198" s="11"/>
    </row>
    <row r="6199" ht="15.75" customHeight="1">
      <c r="A6199" s="13">
        <v>4203038.0</v>
      </c>
      <c r="B6199" s="13" t="s">
        <v>8636</v>
      </c>
      <c r="C6199" s="12">
        <v>4519.21</v>
      </c>
      <c r="D6199" s="11"/>
      <c r="E6199" s="11"/>
      <c r="F6199" s="11"/>
    </row>
    <row r="6200" ht="15.75" customHeight="1">
      <c r="A6200" s="13">
        <v>4203040.0</v>
      </c>
      <c r="B6200" s="13" t="s">
        <v>8637</v>
      </c>
      <c r="C6200" s="12">
        <v>4519.21</v>
      </c>
      <c r="D6200" s="11"/>
      <c r="E6200" s="11"/>
      <c r="F6200" s="11"/>
    </row>
    <row r="6201" ht="15.75" customHeight="1">
      <c r="A6201" s="13">
        <v>4203048.0</v>
      </c>
      <c r="B6201" s="13" t="s">
        <v>8638</v>
      </c>
      <c r="C6201" s="12">
        <v>4519.21</v>
      </c>
      <c r="D6201" s="11"/>
      <c r="E6201" s="11"/>
      <c r="F6201" s="11"/>
    </row>
    <row r="6202" ht="15.75" customHeight="1">
      <c r="A6202" s="13">
        <v>4201200.0</v>
      </c>
      <c r="B6202" s="13" t="s">
        <v>8639</v>
      </c>
      <c r="C6202" s="12">
        <v>13756.26</v>
      </c>
      <c r="D6202" s="11"/>
      <c r="E6202" s="11"/>
      <c r="F6202" s="11"/>
    </row>
    <row r="6203" ht="15.75" customHeight="1">
      <c r="A6203" s="13">
        <v>4201329.0</v>
      </c>
      <c r="B6203" s="13" t="s">
        <v>8640</v>
      </c>
      <c r="C6203" s="12">
        <v>5007.88</v>
      </c>
      <c r="D6203" s="11"/>
      <c r="E6203" s="11"/>
      <c r="F6203" s="11"/>
    </row>
    <row r="6204" ht="15.75" customHeight="1">
      <c r="A6204" s="13">
        <v>4201376.0</v>
      </c>
      <c r="B6204" s="13" t="s">
        <v>8641</v>
      </c>
      <c r="C6204" s="12">
        <v>5007.88</v>
      </c>
      <c r="D6204" s="11"/>
      <c r="E6204" s="11"/>
      <c r="F6204" s="11"/>
    </row>
    <row r="6205" ht="15.75" customHeight="1">
      <c r="A6205" s="13">
        <v>4201383.0</v>
      </c>
      <c r="B6205" s="13" t="s">
        <v>8642</v>
      </c>
      <c r="C6205" s="12">
        <v>5007.88</v>
      </c>
      <c r="D6205" s="11"/>
      <c r="E6205" s="11"/>
      <c r="F6205" s="11"/>
    </row>
    <row r="6206" ht="15.75" customHeight="1">
      <c r="A6206" s="13">
        <v>4201591.0</v>
      </c>
      <c r="B6206" s="13" t="s">
        <v>8643</v>
      </c>
      <c r="C6206" s="12">
        <v>164.51</v>
      </c>
      <c r="D6206" s="11"/>
      <c r="E6206" s="11"/>
      <c r="F6206" s="11"/>
    </row>
    <row r="6207" ht="15.75" customHeight="1">
      <c r="A6207" s="13">
        <v>4969803.0</v>
      </c>
      <c r="B6207" s="13" t="s">
        <v>8644</v>
      </c>
      <c r="C6207" s="12">
        <v>21069.02</v>
      </c>
      <c r="D6207" s="11"/>
      <c r="E6207" s="11"/>
      <c r="F6207" s="11"/>
    </row>
    <row r="6208" ht="15.75" customHeight="1">
      <c r="A6208" s="13">
        <v>4204008.0</v>
      </c>
      <c r="B6208" s="13" t="s">
        <v>8645</v>
      </c>
      <c r="C6208" s="12">
        <v>3.8</v>
      </c>
      <c r="D6208" s="11"/>
      <c r="E6208" s="11"/>
      <c r="F6208" s="11"/>
    </row>
    <row r="6209" ht="15.75" customHeight="1">
      <c r="A6209" s="13">
        <v>4204004.0</v>
      </c>
      <c r="B6209" s="13" t="s">
        <v>8646</v>
      </c>
      <c r="C6209" s="12">
        <v>3.8</v>
      </c>
      <c r="D6209" s="11"/>
      <c r="E6209" s="11"/>
      <c r="F6209" s="11"/>
    </row>
    <row r="6210" ht="15.75" customHeight="1">
      <c r="A6210" s="13">
        <v>4204013.0</v>
      </c>
      <c r="B6210" s="13" t="s">
        <v>8647</v>
      </c>
      <c r="C6210" s="12">
        <v>28.93</v>
      </c>
      <c r="D6210" s="11"/>
      <c r="E6210" s="11"/>
      <c r="F6210" s="11"/>
    </row>
    <row r="6211" ht="15.75" customHeight="1">
      <c r="A6211" s="13">
        <v>4204005.0</v>
      </c>
      <c r="B6211" s="13" t="s">
        <v>8648</v>
      </c>
      <c r="C6211" s="12">
        <v>3.8</v>
      </c>
      <c r="D6211" s="11"/>
      <c r="E6211" s="11"/>
      <c r="F6211" s="11"/>
    </row>
    <row r="6212" ht="15.75" customHeight="1">
      <c r="A6212" s="13">
        <v>4204002.0</v>
      </c>
      <c r="B6212" s="13" t="s">
        <v>8649</v>
      </c>
      <c r="C6212" s="12">
        <v>3.8</v>
      </c>
      <c r="D6212" s="11"/>
      <c r="E6212" s="11"/>
      <c r="F6212" s="11"/>
    </row>
    <row r="6213" ht="15.75" customHeight="1">
      <c r="A6213" s="13">
        <v>4204021.0</v>
      </c>
      <c r="B6213" s="13" t="s">
        <v>8650</v>
      </c>
      <c r="C6213" s="12">
        <v>347.12</v>
      </c>
      <c r="D6213" s="11"/>
      <c r="E6213" s="11"/>
      <c r="F6213" s="11"/>
    </row>
    <row r="6214" ht="15.75" customHeight="1">
      <c r="A6214" s="13">
        <v>4204020.0</v>
      </c>
      <c r="B6214" s="13" t="s">
        <v>8651</v>
      </c>
      <c r="C6214" s="12">
        <v>347.12</v>
      </c>
      <c r="D6214" s="11"/>
      <c r="E6214" s="11"/>
      <c r="F6214" s="11"/>
    </row>
    <row r="6215" ht="15.75" customHeight="1">
      <c r="A6215" s="13">
        <v>4204003.0</v>
      </c>
      <c r="B6215" s="13" t="s">
        <v>8652</v>
      </c>
      <c r="C6215" s="12">
        <v>3.8</v>
      </c>
      <c r="D6215" s="11"/>
      <c r="E6215" s="11"/>
      <c r="F6215" s="11"/>
    </row>
    <row r="6216" ht="15.75" customHeight="1">
      <c r="A6216" s="13">
        <v>4204010.0</v>
      </c>
      <c r="B6216" s="13" t="s">
        <v>8653</v>
      </c>
      <c r="C6216" s="12">
        <v>3.8</v>
      </c>
      <c r="D6216" s="11"/>
      <c r="E6216" s="11"/>
      <c r="F6216" s="11"/>
    </row>
    <row r="6217" ht="15.75" customHeight="1">
      <c r="A6217" s="13">
        <v>4204016.0</v>
      </c>
      <c r="B6217" s="13" t="s">
        <v>8654</v>
      </c>
      <c r="C6217" s="12">
        <v>347.12</v>
      </c>
      <c r="D6217" s="11"/>
      <c r="E6217" s="11"/>
      <c r="F6217" s="11"/>
    </row>
    <row r="6218" ht="15.75" customHeight="1">
      <c r="A6218" s="13">
        <v>4204006.0</v>
      </c>
      <c r="B6218" s="13" t="s">
        <v>8655</v>
      </c>
      <c r="C6218" s="12">
        <v>3.8</v>
      </c>
      <c r="D6218" s="11"/>
      <c r="E6218" s="11"/>
      <c r="F6218" s="11"/>
    </row>
    <row r="6219" ht="15.75" customHeight="1">
      <c r="A6219" s="13">
        <v>4204029.0</v>
      </c>
      <c r="B6219" s="13" t="s">
        <v>8656</v>
      </c>
      <c r="C6219" s="12">
        <v>347.12</v>
      </c>
      <c r="D6219" s="11"/>
      <c r="E6219" s="11"/>
      <c r="F6219" s="11"/>
    </row>
    <row r="6220" ht="15.75" customHeight="1">
      <c r="A6220" s="13">
        <v>4204031.0</v>
      </c>
      <c r="B6220" s="13" t="s">
        <v>8657</v>
      </c>
      <c r="C6220" s="12">
        <v>347.12</v>
      </c>
      <c r="D6220" s="11"/>
      <c r="E6220" s="11"/>
      <c r="F6220" s="11"/>
    </row>
    <row r="6221" ht="15.75" customHeight="1">
      <c r="A6221" s="13">
        <v>4204014.0</v>
      </c>
      <c r="B6221" s="13" t="s">
        <v>8658</v>
      </c>
      <c r="C6221" s="12">
        <v>3.8</v>
      </c>
      <c r="D6221" s="11"/>
      <c r="E6221" s="11"/>
      <c r="F6221" s="11"/>
    </row>
    <row r="6222" ht="15.75" customHeight="1">
      <c r="A6222" s="13">
        <v>4201009.0</v>
      </c>
      <c r="B6222" s="13" t="s">
        <v>8659</v>
      </c>
      <c r="C6222" s="12">
        <v>27.64</v>
      </c>
      <c r="D6222" s="11"/>
      <c r="E6222" s="11"/>
      <c r="F6222" s="11"/>
    </row>
    <row r="6223" ht="15.75" customHeight="1">
      <c r="A6223" s="13">
        <v>4203102.0</v>
      </c>
      <c r="B6223" s="13" t="s">
        <v>8660</v>
      </c>
      <c r="C6223" s="12">
        <v>27.64</v>
      </c>
      <c r="D6223" s="11"/>
      <c r="E6223" s="11"/>
      <c r="F6223" s="11"/>
    </row>
    <row r="6224" ht="15.75" customHeight="1">
      <c r="A6224" s="13">
        <v>4203104.0</v>
      </c>
      <c r="B6224" s="13" t="s">
        <v>8661</v>
      </c>
      <c r="C6224" s="12">
        <v>27.64</v>
      </c>
      <c r="D6224" s="11"/>
      <c r="E6224" s="11"/>
      <c r="F6224" s="11"/>
    </row>
    <row r="6225" ht="15.75" customHeight="1">
      <c r="A6225" s="13">
        <v>4201169.0</v>
      </c>
      <c r="B6225" s="13" t="s">
        <v>8662</v>
      </c>
      <c r="C6225" s="12">
        <v>27.64</v>
      </c>
      <c r="D6225" s="11"/>
      <c r="E6225" s="11"/>
      <c r="F6225" s="11"/>
    </row>
    <row r="6226" ht="15.75" customHeight="1">
      <c r="A6226" s="13">
        <v>4201016.0</v>
      </c>
      <c r="B6226" s="13" t="s">
        <v>8663</v>
      </c>
      <c r="C6226" s="12">
        <v>27.64</v>
      </c>
      <c r="D6226" s="11"/>
      <c r="E6226" s="11"/>
      <c r="F6226" s="11"/>
    </row>
    <row r="6227" ht="15.75" customHeight="1">
      <c r="A6227" s="13">
        <v>4201010.0</v>
      </c>
      <c r="B6227" s="13" t="s">
        <v>8664</v>
      </c>
      <c r="C6227" s="12">
        <v>27.64</v>
      </c>
      <c r="D6227" s="11"/>
      <c r="E6227" s="11"/>
      <c r="F6227" s="11"/>
    </row>
    <row r="6228" ht="15.75" customHeight="1">
      <c r="A6228" s="13">
        <v>4201160.0</v>
      </c>
      <c r="B6228" s="13" t="s">
        <v>8665</v>
      </c>
      <c r="C6228" s="12">
        <v>27.64</v>
      </c>
      <c r="D6228" s="11"/>
      <c r="E6228" s="11"/>
      <c r="F6228" s="11"/>
    </row>
    <row r="6229" ht="15.75" customHeight="1">
      <c r="A6229" s="13">
        <v>4203101.0</v>
      </c>
      <c r="B6229" s="13" t="s">
        <v>8666</v>
      </c>
      <c r="C6229" s="12">
        <v>27.64</v>
      </c>
      <c r="D6229" s="11"/>
      <c r="E6229" s="11"/>
      <c r="F6229" s="11"/>
    </row>
    <row r="6230" ht="15.75" customHeight="1">
      <c r="A6230" s="13">
        <v>4203167.0</v>
      </c>
      <c r="B6230" s="13" t="s">
        <v>8667</v>
      </c>
      <c r="C6230" s="12">
        <v>2549.63</v>
      </c>
      <c r="D6230" s="11"/>
      <c r="E6230" s="11"/>
      <c r="F6230" s="11"/>
    </row>
    <row r="6231" ht="15.75" customHeight="1">
      <c r="A6231" s="13">
        <v>4203183.0</v>
      </c>
      <c r="B6231" s="13" t="s">
        <v>8668</v>
      </c>
      <c r="C6231" s="12">
        <v>2549.63</v>
      </c>
      <c r="D6231" s="11"/>
      <c r="E6231" s="11"/>
      <c r="F6231" s="11"/>
    </row>
    <row r="6232" ht="15.75" customHeight="1">
      <c r="A6232" s="13">
        <v>4341100.0</v>
      </c>
      <c r="B6232" s="13" t="s">
        <v>8669</v>
      </c>
      <c r="C6232" s="12">
        <v>4549.33</v>
      </c>
      <c r="D6232" s="11"/>
      <c r="E6232" s="11"/>
      <c r="F6232" s="11"/>
    </row>
    <row r="6233" ht="15.75" customHeight="1">
      <c r="A6233" s="9" t="s">
        <v>8670</v>
      </c>
      <c r="C6233" s="12"/>
      <c r="D6233" s="11"/>
      <c r="E6233" s="11"/>
      <c r="F6233" s="11"/>
    </row>
    <row r="6234" ht="15.75" customHeight="1">
      <c r="A6234" s="13">
        <v>4021138.0</v>
      </c>
      <c r="B6234" s="13" t="s">
        <v>8671</v>
      </c>
      <c r="C6234" s="12">
        <v>3095.34</v>
      </c>
      <c r="D6234" s="11"/>
      <c r="E6234" s="11"/>
      <c r="F6234" s="11"/>
    </row>
    <row r="6235" ht="15.75" customHeight="1">
      <c r="A6235" s="13">
        <v>4021155.0</v>
      </c>
      <c r="B6235" s="13" t="s">
        <v>8672</v>
      </c>
      <c r="C6235" s="12">
        <v>3095.34</v>
      </c>
      <c r="D6235" s="11"/>
      <c r="E6235" s="11"/>
      <c r="F6235" s="11"/>
    </row>
    <row r="6236" ht="15.75" customHeight="1">
      <c r="A6236" s="13">
        <v>4021139.0</v>
      </c>
      <c r="B6236" s="13" t="s">
        <v>8673</v>
      </c>
      <c r="C6236" s="12">
        <v>3095.34</v>
      </c>
      <c r="D6236" s="11"/>
      <c r="E6236" s="11"/>
      <c r="F6236" s="11"/>
    </row>
    <row r="6237" ht="15.75" customHeight="1">
      <c r="A6237" s="13">
        <v>4021777.0</v>
      </c>
      <c r="B6237" s="13" t="s">
        <v>8674</v>
      </c>
      <c r="C6237" s="12">
        <v>1649.87</v>
      </c>
      <c r="D6237" s="11"/>
      <c r="E6237" s="11"/>
      <c r="F6237" s="11"/>
    </row>
    <row r="6238" ht="15.75" customHeight="1">
      <c r="A6238" s="13">
        <v>4021792.0</v>
      </c>
      <c r="B6238" s="13" t="s">
        <v>8675</v>
      </c>
      <c r="C6238" s="12">
        <v>2398.71</v>
      </c>
      <c r="D6238" s="11"/>
      <c r="E6238" s="11"/>
      <c r="F6238" s="11"/>
    </row>
    <row r="6239" ht="15.75" customHeight="1">
      <c r="A6239" s="13">
        <v>4021770.0</v>
      </c>
      <c r="B6239" s="13" t="s">
        <v>8676</v>
      </c>
      <c r="C6239" s="12">
        <v>1649.87</v>
      </c>
      <c r="D6239" s="11"/>
      <c r="E6239" s="11"/>
      <c r="F6239" s="11"/>
    </row>
    <row r="6240" ht="15.75" customHeight="1">
      <c r="A6240" s="13">
        <v>4021794.0</v>
      </c>
      <c r="B6240" s="13" t="s">
        <v>8677</v>
      </c>
      <c r="C6240" s="12">
        <v>2398.71</v>
      </c>
      <c r="D6240" s="11"/>
      <c r="E6240" s="11"/>
      <c r="F6240" s="11"/>
    </row>
    <row r="6241" ht="15.75" customHeight="1">
      <c r="A6241" s="13">
        <v>4021775.0</v>
      </c>
      <c r="B6241" s="13" t="s">
        <v>8678</v>
      </c>
      <c r="C6241" s="12">
        <v>1649.87</v>
      </c>
      <c r="D6241" s="11"/>
      <c r="E6241" s="11"/>
      <c r="F6241" s="11"/>
    </row>
    <row r="6242" ht="15.75" customHeight="1">
      <c r="A6242" s="13">
        <v>4021791.0</v>
      </c>
      <c r="B6242" s="13" t="s">
        <v>8679</v>
      </c>
      <c r="C6242" s="12">
        <v>2398.71</v>
      </c>
      <c r="D6242" s="11"/>
      <c r="E6242" s="11"/>
      <c r="F6242" s="11"/>
    </row>
    <row r="6243" ht="15.75" customHeight="1">
      <c r="A6243" s="13">
        <v>4021779.0</v>
      </c>
      <c r="B6243" s="13" t="s">
        <v>8680</v>
      </c>
      <c r="C6243" s="12">
        <v>867.95</v>
      </c>
      <c r="D6243" s="11"/>
      <c r="E6243" s="11"/>
      <c r="F6243" s="11"/>
    </row>
    <row r="6244" ht="15.75" customHeight="1">
      <c r="A6244" s="13">
        <v>4021778.0</v>
      </c>
      <c r="B6244" s="13" t="s">
        <v>8681</v>
      </c>
      <c r="C6244" s="12">
        <v>867.95</v>
      </c>
      <c r="D6244" s="11"/>
      <c r="E6244" s="11"/>
      <c r="F6244" s="11"/>
    </row>
    <row r="6245" ht="15.75" customHeight="1">
      <c r="A6245" s="13">
        <v>4021776.0</v>
      </c>
      <c r="B6245" s="13" t="s">
        <v>8682</v>
      </c>
      <c r="C6245" s="12">
        <v>1649.87</v>
      </c>
      <c r="D6245" s="11"/>
      <c r="E6245" s="11"/>
      <c r="F6245" s="11"/>
    </row>
    <row r="6246" ht="15.75" customHeight="1">
      <c r="A6246" s="13">
        <v>4021702.0</v>
      </c>
      <c r="B6246" s="13" t="s">
        <v>8683</v>
      </c>
      <c r="C6246" s="12">
        <v>7514.44</v>
      </c>
      <c r="D6246" s="11"/>
      <c r="E6246" s="11"/>
      <c r="F6246" s="11"/>
    </row>
    <row r="6247" ht="15.75" customHeight="1">
      <c r="A6247" s="13">
        <v>4021707.0</v>
      </c>
      <c r="B6247" s="13" t="s">
        <v>8684</v>
      </c>
      <c r="C6247" s="12">
        <v>4755.51</v>
      </c>
      <c r="D6247" s="11"/>
      <c r="E6247" s="11"/>
      <c r="F6247" s="11"/>
    </row>
    <row r="6248" ht="15.75" customHeight="1">
      <c r="A6248" s="13">
        <v>4021772.0</v>
      </c>
      <c r="B6248" s="13" t="s">
        <v>8685</v>
      </c>
      <c r="C6248" s="12">
        <v>4755.51</v>
      </c>
      <c r="D6248" s="11"/>
      <c r="E6248" s="11"/>
      <c r="F6248" s="11"/>
    </row>
    <row r="6249" ht="15.75" customHeight="1">
      <c r="A6249" s="13">
        <v>4021796.0</v>
      </c>
      <c r="B6249" s="13" t="s">
        <v>8686</v>
      </c>
      <c r="C6249" s="12">
        <v>7514.44</v>
      </c>
      <c r="D6249" s="11"/>
      <c r="E6249" s="11"/>
      <c r="F6249" s="11"/>
    </row>
    <row r="6250" ht="15.75" customHeight="1">
      <c r="A6250" s="13">
        <v>4021793.0</v>
      </c>
      <c r="B6250" s="13" t="s">
        <v>8687</v>
      </c>
      <c r="C6250" s="12">
        <v>5780.34</v>
      </c>
      <c r="D6250" s="11"/>
      <c r="E6250" s="11"/>
      <c r="F6250" s="11"/>
    </row>
    <row r="6251" ht="15.75" customHeight="1">
      <c r="A6251" s="13">
        <v>4021750.0</v>
      </c>
      <c r="B6251" s="13" t="s">
        <v>8688</v>
      </c>
      <c r="C6251" s="12">
        <v>3425.74</v>
      </c>
      <c r="D6251" s="11"/>
      <c r="E6251" s="11"/>
      <c r="F6251" s="11"/>
    </row>
    <row r="6252" ht="15.75" customHeight="1">
      <c r="A6252" s="13">
        <v>4021730.0</v>
      </c>
      <c r="B6252" s="13" t="s">
        <v>8689</v>
      </c>
      <c r="C6252" s="12">
        <v>3425.74</v>
      </c>
      <c r="D6252" s="11"/>
      <c r="E6252" s="11"/>
      <c r="F6252" s="11"/>
    </row>
    <row r="6253" ht="15.75" customHeight="1">
      <c r="A6253" s="13">
        <v>4021795.0</v>
      </c>
      <c r="B6253" s="13" t="s">
        <v>8690</v>
      </c>
      <c r="C6253" s="12">
        <v>5780.34</v>
      </c>
      <c r="D6253" s="11"/>
      <c r="E6253" s="11"/>
      <c r="F6253" s="11"/>
    </row>
    <row r="6254" ht="15.75" customHeight="1">
      <c r="A6254" s="13">
        <v>4021771.0</v>
      </c>
      <c r="B6254" s="13" t="s">
        <v>8691</v>
      </c>
      <c r="C6254" s="12">
        <v>3425.74</v>
      </c>
      <c r="D6254" s="11"/>
      <c r="E6254" s="11"/>
      <c r="F6254" s="11"/>
    </row>
    <row r="6255" ht="15.75" customHeight="1">
      <c r="A6255" s="13">
        <v>4021705.0</v>
      </c>
      <c r="B6255" s="13" t="s">
        <v>8692</v>
      </c>
      <c r="C6255" s="12">
        <v>4755.51</v>
      </c>
      <c r="D6255" s="11"/>
      <c r="E6255" s="11"/>
      <c r="F6255" s="11"/>
    </row>
    <row r="6256" ht="15.75" customHeight="1">
      <c r="A6256" s="13">
        <v>4021703.0</v>
      </c>
      <c r="B6256" s="13" t="s">
        <v>8693</v>
      </c>
      <c r="C6256" s="12">
        <v>7514.44</v>
      </c>
      <c r="D6256" s="11"/>
      <c r="E6256" s="11"/>
      <c r="F6256" s="11"/>
    </row>
    <row r="6257" ht="15.75" customHeight="1">
      <c r="A6257" s="13">
        <v>4021708.0</v>
      </c>
      <c r="B6257" s="13" t="s">
        <v>8694</v>
      </c>
      <c r="C6257" s="12">
        <v>4755.51</v>
      </c>
      <c r="D6257" s="11"/>
      <c r="E6257" s="11"/>
      <c r="F6257" s="11"/>
    </row>
    <row r="6258" ht="15.75" customHeight="1">
      <c r="A6258" s="13">
        <v>4021774.0</v>
      </c>
      <c r="B6258" s="13" t="s">
        <v>8695</v>
      </c>
      <c r="C6258" s="12">
        <v>4755.51</v>
      </c>
      <c r="D6258" s="11"/>
      <c r="E6258" s="11"/>
      <c r="F6258" s="11"/>
    </row>
    <row r="6259" ht="15.75" customHeight="1">
      <c r="A6259" s="13">
        <v>4021999.0</v>
      </c>
      <c r="B6259" s="13" t="s">
        <v>8696</v>
      </c>
      <c r="C6259" s="12">
        <v>7514.44</v>
      </c>
      <c r="D6259" s="11"/>
      <c r="E6259" s="11"/>
      <c r="F6259" s="11"/>
    </row>
    <row r="6260" ht="15.75" customHeight="1">
      <c r="A6260" s="13">
        <v>4021704.0</v>
      </c>
      <c r="B6260" s="13" t="s">
        <v>8697</v>
      </c>
      <c r="C6260" s="12">
        <v>7514.44</v>
      </c>
      <c r="D6260" s="11"/>
      <c r="E6260" s="11"/>
      <c r="F6260" s="11"/>
    </row>
    <row r="6261" ht="15.75" customHeight="1">
      <c r="A6261" s="13">
        <v>4021709.0</v>
      </c>
      <c r="B6261" s="13" t="s">
        <v>8698</v>
      </c>
      <c r="C6261" s="12">
        <v>4755.51</v>
      </c>
      <c r="D6261" s="11"/>
      <c r="E6261" s="11"/>
      <c r="F6261" s="11"/>
    </row>
    <row r="6262" ht="15.75" customHeight="1">
      <c r="A6262" s="13">
        <v>4021773.0</v>
      </c>
      <c r="B6262" s="13" t="s">
        <v>8699</v>
      </c>
      <c r="C6262" s="12">
        <v>4755.51</v>
      </c>
      <c r="D6262" s="11"/>
      <c r="E6262" s="11"/>
      <c r="F6262" s="11"/>
    </row>
    <row r="6263" ht="15.75" customHeight="1">
      <c r="A6263" s="13">
        <v>4021797.0</v>
      </c>
      <c r="B6263" s="13" t="s">
        <v>8700</v>
      </c>
      <c r="C6263" s="12">
        <v>7514.44</v>
      </c>
      <c r="D6263" s="11"/>
      <c r="E6263" s="11"/>
      <c r="F6263" s="11"/>
    </row>
    <row r="6264" ht="15.75" customHeight="1">
      <c r="A6264" s="13">
        <v>4021701.0</v>
      </c>
      <c r="B6264" s="13" t="s">
        <v>8701</v>
      </c>
      <c r="C6264" s="12">
        <v>7514.44</v>
      </c>
      <c r="D6264" s="11"/>
      <c r="E6264" s="11"/>
      <c r="F6264" s="11"/>
    </row>
    <row r="6265" ht="15.75" customHeight="1">
      <c r="A6265" s="13">
        <v>4021706.0</v>
      </c>
      <c r="B6265" s="13" t="s">
        <v>8702</v>
      </c>
      <c r="C6265" s="12">
        <v>4755.51</v>
      </c>
      <c r="D6265" s="11"/>
      <c r="E6265" s="11"/>
      <c r="F6265" s="11"/>
    </row>
    <row r="6266" ht="15.75" customHeight="1">
      <c r="A6266" s="13">
        <v>4021712.0</v>
      </c>
      <c r="B6266" s="13" t="s">
        <v>8703</v>
      </c>
      <c r="C6266" s="12">
        <v>7514.44</v>
      </c>
      <c r="D6266" s="11"/>
      <c r="E6266" s="11"/>
      <c r="F6266" s="11"/>
    </row>
    <row r="6267" ht="15.75" customHeight="1">
      <c r="A6267" s="13">
        <v>4021715.0</v>
      </c>
      <c r="B6267" s="13" t="s">
        <v>8704</v>
      </c>
      <c r="C6267" s="12">
        <v>4755.51</v>
      </c>
      <c r="D6267" s="11"/>
      <c r="E6267" s="11"/>
      <c r="F6267" s="11"/>
    </row>
    <row r="6268" ht="15.75" customHeight="1">
      <c r="A6268" s="13">
        <v>4021741.0</v>
      </c>
      <c r="B6268" s="13" t="s">
        <v>8705</v>
      </c>
      <c r="C6268" s="12">
        <v>7514.44</v>
      </c>
      <c r="D6268" s="11"/>
      <c r="E6268" s="11"/>
      <c r="F6268" s="11"/>
    </row>
    <row r="6269" ht="15.75" customHeight="1">
      <c r="A6269" s="13">
        <v>4021740.0</v>
      </c>
      <c r="B6269" s="13" t="s">
        <v>8706</v>
      </c>
      <c r="C6269" s="12">
        <v>4755.51</v>
      </c>
      <c r="D6269" s="11"/>
      <c r="E6269" s="11"/>
      <c r="F6269" s="11"/>
    </row>
    <row r="6270" ht="15.75" customHeight="1">
      <c r="A6270" s="13">
        <v>4021711.0</v>
      </c>
      <c r="B6270" s="13" t="s">
        <v>8707</v>
      </c>
      <c r="C6270" s="12">
        <v>7514.44</v>
      </c>
      <c r="D6270" s="11"/>
      <c r="E6270" s="11"/>
      <c r="F6270" s="11"/>
    </row>
    <row r="6271" ht="15.75" customHeight="1">
      <c r="A6271" s="13">
        <v>4021760.0</v>
      </c>
      <c r="B6271" s="13" t="s">
        <v>8708</v>
      </c>
      <c r="C6271" s="12">
        <v>4755.51</v>
      </c>
      <c r="D6271" s="11"/>
      <c r="E6271" s="11"/>
      <c r="F6271" s="11"/>
    </row>
    <row r="6272" ht="15.75" customHeight="1">
      <c r="A6272" s="13">
        <v>4021901.0</v>
      </c>
      <c r="B6272" s="13" t="s">
        <v>8709</v>
      </c>
      <c r="C6272" s="12">
        <v>5448.38</v>
      </c>
      <c r="D6272" s="11"/>
      <c r="E6272" s="11"/>
      <c r="F6272" s="11"/>
    </row>
    <row r="6273" ht="15.75" customHeight="1">
      <c r="A6273" s="13">
        <v>4021941.0</v>
      </c>
      <c r="B6273" s="13" t="s">
        <v>8710</v>
      </c>
      <c r="C6273" s="12">
        <v>1583.7</v>
      </c>
      <c r="D6273" s="11"/>
      <c r="E6273" s="11"/>
      <c r="F6273" s="11"/>
    </row>
    <row r="6274" ht="15.75" customHeight="1">
      <c r="A6274" s="13">
        <v>4021943.0</v>
      </c>
      <c r="B6274" s="13" t="s">
        <v>8711</v>
      </c>
      <c r="C6274" s="12">
        <v>5448.38</v>
      </c>
      <c r="D6274" s="11"/>
      <c r="E6274" s="11"/>
      <c r="F6274" s="11"/>
    </row>
    <row r="6275" ht="15.75" customHeight="1">
      <c r="A6275" s="13">
        <v>4021945.0</v>
      </c>
      <c r="B6275" s="13" t="s">
        <v>8712</v>
      </c>
      <c r="C6275" s="12">
        <v>5448.38</v>
      </c>
      <c r="D6275" s="11"/>
      <c r="E6275" s="11"/>
      <c r="F6275" s="11"/>
    </row>
    <row r="6276" ht="15.75" customHeight="1">
      <c r="A6276" s="13">
        <v>4021511.0</v>
      </c>
      <c r="B6276" s="13" t="s">
        <v>8713</v>
      </c>
      <c r="C6276" s="12">
        <v>7514.44</v>
      </c>
      <c r="D6276" s="11"/>
      <c r="E6276" s="11"/>
      <c r="F6276" s="11"/>
    </row>
    <row r="6277" ht="15.75" customHeight="1">
      <c r="A6277" s="13">
        <v>4021942.0</v>
      </c>
      <c r="B6277" s="13" t="s">
        <v>8714</v>
      </c>
      <c r="C6277" s="12">
        <v>1583.7</v>
      </c>
      <c r="D6277" s="11"/>
      <c r="E6277" s="11"/>
      <c r="F6277" s="11"/>
    </row>
    <row r="6278" ht="15.75" customHeight="1">
      <c r="A6278" s="13">
        <v>4021506.0</v>
      </c>
      <c r="B6278" s="13" t="s">
        <v>8715</v>
      </c>
      <c r="C6278" s="12">
        <v>4755.51</v>
      </c>
      <c r="D6278" s="11"/>
      <c r="E6278" s="11"/>
      <c r="F6278" s="11"/>
    </row>
    <row r="6279" ht="15.75" customHeight="1">
      <c r="A6279" s="13">
        <v>4021505.0</v>
      </c>
      <c r="B6279" s="13" t="s">
        <v>8716</v>
      </c>
      <c r="C6279" s="12">
        <v>7514.44</v>
      </c>
      <c r="D6279" s="11"/>
      <c r="E6279" s="11"/>
      <c r="F6279" s="11"/>
    </row>
    <row r="6280" ht="15.75" customHeight="1">
      <c r="A6280" s="13">
        <v>4021902.0</v>
      </c>
      <c r="B6280" s="13" t="s">
        <v>8717</v>
      </c>
      <c r="C6280" s="12">
        <v>5448.38</v>
      </c>
      <c r="D6280" s="11"/>
      <c r="E6280" s="11"/>
      <c r="F6280" s="11"/>
    </row>
    <row r="6281" ht="15.75" customHeight="1">
      <c r="A6281" s="13">
        <v>4021944.0</v>
      </c>
      <c r="B6281" s="13" t="s">
        <v>8718</v>
      </c>
      <c r="C6281" s="12">
        <v>5448.38</v>
      </c>
      <c r="D6281" s="11"/>
      <c r="E6281" s="11"/>
      <c r="F6281" s="11"/>
    </row>
    <row r="6282" ht="15.75" customHeight="1">
      <c r="A6282" s="13">
        <v>4021509.0</v>
      </c>
      <c r="B6282" s="13" t="s">
        <v>8719</v>
      </c>
      <c r="C6282" s="12">
        <v>3025.27</v>
      </c>
      <c r="D6282" s="11"/>
      <c r="E6282" s="11"/>
      <c r="F6282" s="11"/>
    </row>
    <row r="6283" ht="15.75" customHeight="1">
      <c r="A6283" s="13">
        <v>4021542.0</v>
      </c>
      <c r="B6283" s="13" t="s">
        <v>8720</v>
      </c>
      <c r="C6283" s="12">
        <v>929.71</v>
      </c>
      <c r="D6283" s="11"/>
      <c r="E6283" s="11"/>
      <c r="F6283" s="11"/>
    </row>
    <row r="6284" ht="15.75" customHeight="1">
      <c r="A6284" s="13">
        <v>4021541.0</v>
      </c>
      <c r="B6284" s="13" t="s">
        <v>8721</v>
      </c>
      <c r="C6284" s="12">
        <v>3025.27</v>
      </c>
      <c r="D6284" s="11"/>
      <c r="E6284" s="11"/>
      <c r="F6284" s="11"/>
    </row>
    <row r="6285" ht="15.75" customHeight="1">
      <c r="A6285" s="13">
        <v>4021507.0</v>
      </c>
      <c r="B6285" s="13" t="s">
        <v>8722</v>
      </c>
      <c r="C6285" s="12">
        <v>3025.27</v>
      </c>
      <c r="D6285" s="11"/>
      <c r="E6285" s="11"/>
      <c r="F6285" s="11"/>
    </row>
    <row r="6286" ht="15.75" customHeight="1">
      <c r="A6286" s="13">
        <v>4021526.0</v>
      </c>
      <c r="B6286" s="13" t="s">
        <v>8723</v>
      </c>
      <c r="C6286" s="12">
        <v>650.8</v>
      </c>
      <c r="D6286" s="11"/>
      <c r="E6286" s="11"/>
      <c r="F6286" s="11"/>
    </row>
    <row r="6287" ht="15.75" customHeight="1">
      <c r="A6287" s="13">
        <v>4021516.0</v>
      </c>
      <c r="B6287" s="13" t="s">
        <v>8724</v>
      </c>
      <c r="C6287" s="12">
        <v>3025.27</v>
      </c>
      <c r="D6287" s="11"/>
      <c r="E6287" s="11"/>
      <c r="F6287" s="11"/>
    </row>
    <row r="6288" ht="15.75" customHeight="1">
      <c r="A6288" s="13">
        <v>4021510.0</v>
      </c>
      <c r="B6288" s="13" t="s">
        <v>8725</v>
      </c>
      <c r="C6288" s="12">
        <v>3025.27</v>
      </c>
      <c r="D6288" s="11"/>
      <c r="E6288" s="11"/>
      <c r="F6288" s="11"/>
    </row>
    <row r="6289" ht="15.75" customHeight="1">
      <c r="A6289" s="13">
        <v>4021503.0</v>
      </c>
      <c r="B6289" s="13" t="s">
        <v>8726</v>
      </c>
      <c r="C6289" s="12">
        <v>3025.27</v>
      </c>
      <c r="D6289" s="11"/>
      <c r="E6289" s="11"/>
      <c r="F6289" s="11"/>
    </row>
    <row r="6290" ht="15.75" customHeight="1">
      <c r="A6290" s="13">
        <v>4021504.0</v>
      </c>
      <c r="B6290" s="13" t="s">
        <v>8727</v>
      </c>
      <c r="C6290" s="12">
        <v>3025.27</v>
      </c>
      <c r="D6290" s="11"/>
      <c r="E6290" s="11"/>
      <c r="F6290" s="11"/>
    </row>
    <row r="6291" ht="15.75" customHeight="1">
      <c r="A6291" s="13">
        <v>4021508.0</v>
      </c>
      <c r="B6291" s="13" t="s">
        <v>8728</v>
      </c>
      <c r="C6291" s="12">
        <v>3025.27</v>
      </c>
      <c r="D6291" s="11"/>
      <c r="E6291" s="11"/>
      <c r="F6291" s="11"/>
    </row>
    <row r="6292" ht="15.75" customHeight="1">
      <c r="A6292" s="13">
        <v>4021515.0</v>
      </c>
      <c r="B6292" s="13" t="s">
        <v>8729</v>
      </c>
      <c r="C6292" s="12">
        <v>3025.27</v>
      </c>
      <c r="D6292" s="11"/>
      <c r="E6292" s="11"/>
      <c r="F6292" s="11"/>
    </row>
    <row r="6293" ht="15.75" customHeight="1">
      <c r="A6293" s="13">
        <v>4021590.0</v>
      </c>
      <c r="B6293" s="13" t="s">
        <v>8730</v>
      </c>
      <c r="C6293" s="12">
        <v>3025.27</v>
      </c>
      <c r="D6293" s="11"/>
      <c r="E6293" s="11"/>
      <c r="F6293" s="11"/>
    </row>
    <row r="6294" ht="15.75" customHeight="1">
      <c r="A6294" s="13">
        <v>4021512.0</v>
      </c>
      <c r="B6294" s="13" t="s">
        <v>8731</v>
      </c>
      <c r="C6294" s="12">
        <v>3025.27</v>
      </c>
      <c r="D6294" s="11"/>
      <c r="E6294" s="11"/>
      <c r="F6294" s="11"/>
    </row>
    <row r="6295" ht="15.75" customHeight="1">
      <c r="A6295" s="13">
        <v>4021909.0</v>
      </c>
      <c r="B6295" s="13" t="s">
        <v>8732</v>
      </c>
      <c r="C6295" s="12">
        <v>5448.38</v>
      </c>
      <c r="D6295" s="11"/>
      <c r="E6295" s="11"/>
      <c r="F6295" s="11"/>
    </row>
    <row r="6296" ht="15.75" customHeight="1">
      <c r="A6296" s="13">
        <v>4021946.0</v>
      </c>
      <c r="B6296" s="13" t="s">
        <v>8733</v>
      </c>
      <c r="C6296" s="12">
        <v>5448.38</v>
      </c>
      <c r="D6296" s="11"/>
      <c r="E6296" s="11"/>
      <c r="F6296" s="11"/>
    </row>
    <row r="6297" ht="15.75" customHeight="1">
      <c r="A6297" s="13">
        <v>4025122.0</v>
      </c>
      <c r="B6297" s="13" t="s">
        <v>8734</v>
      </c>
      <c r="C6297" s="12">
        <v>14632.52</v>
      </c>
      <c r="D6297" s="11"/>
      <c r="E6297" s="11"/>
      <c r="F6297" s="11"/>
    </row>
    <row r="6298" ht="15.75" customHeight="1">
      <c r="A6298" s="13">
        <v>4025121.0</v>
      </c>
      <c r="B6298" s="13" t="s">
        <v>8735</v>
      </c>
      <c r="C6298" s="12">
        <v>8329.28</v>
      </c>
      <c r="D6298" s="11"/>
      <c r="E6298" s="11"/>
      <c r="F6298" s="11"/>
    </row>
    <row r="6299" ht="15.75" customHeight="1">
      <c r="A6299" s="13">
        <v>4024131.0</v>
      </c>
      <c r="B6299" s="13" t="s">
        <v>8736</v>
      </c>
      <c r="C6299" s="12">
        <v>8329.28</v>
      </c>
      <c r="D6299" s="11"/>
      <c r="E6299" s="11"/>
      <c r="F6299" s="11"/>
    </row>
    <row r="6300" ht="15.75" customHeight="1">
      <c r="A6300" s="13">
        <v>4028118.0</v>
      </c>
      <c r="B6300" s="13" t="s">
        <v>8737</v>
      </c>
      <c r="C6300" s="12">
        <v>14632.52</v>
      </c>
      <c r="D6300" s="11"/>
      <c r="E6300" s="11"/>
      <c r="F6300" s="11"/>
    </row>
    <row r="6301" ht="15.75" customHeight="1">
      <c r="A6301" s="13">
        <v>4024134.0</v>
      </c>
      <c r="B6301" s="13" t="s">
        <v>8738</v>
      </c>
      <c r="C6301" s="12">
        <v>14069.73</v>
      </c>
      <c r="D6301" s="11"/>
      <c r="E6301" s="11"/>
      <c r="F6301" s="11"/>
    </row>
    <row r="6302" ht="15.75" customHeight="1">
      <c r="A6302" s="13">
        <v>4024145.0</v>
      </c>
      <c r="B6302" s="13" t="s">
        <v>8739</v>
      </c>
      <c r="C6302" s="12">
        <v>10130.2</v>
      </c>
      <c r="D6302" s="11"/>
      <c r="E6302" s="11"/>
      <c r="F6302" s="11"/>
    </row>
    <row r="6303" ht="15.75" customHeight="1">
      <c r="A6303" s="13">
        <v>4024103.0</v>
      </c>
      <c r="B6303" s="13" t="s">
        <v>8740</v>
      </c>
      <c r="C6303" s="12">
        <v>10355.32</v>
      </c>
      <c r="D6303" s="11"/>
      <c r="E6303" s="11"/>
      <c r="F6303" s="11"/>
    </row>
    <row r="6304" ht="15.75" customHeight="1">
      <c r="A6304" s="13">
        <v>4025155.0</v>
      </c>
      <c r="B6304" s="13" t="s">
        <v>8741</v>
      </c>
      <c r="C6304" s="12">
        <v>5515.33</v>
      </c>
      <c r="D6304" s="11"/>
      <c r="E6304" s="11"/>
      <c r="F6304" s="11"/>
    </row>
    <row r="6305" ht="15.75" customHeight="1">
      <c r="A6305" s="13">
        <v>4025147.0</v>
      </c>
      <c r="B6305" s="13" t="s">
        <v>8742</v>
      </c>
      <c r="C6305" s="12">
        <v>8554.4</v>
      </c>
      <c r="D6305" s="11"/>
      <c r="E6305" s="11"/>
      <c r="F6305" s="11"/>
    </row>
    <row r="6306" ht="15.75" customHeight="1">
      <c r="A6306" s="13">
        <v>4025137.0</v>
      </c>
      <c r="B6306" s="13" t="s">
        <v>8743</v>
      </c>
      <c r="C6306" s="12">
        <v>7879.05</v>
      </c>
      <c r="D6306" s="11"/>
      <c r="E6306" s="11"/>
      <c r="F6306" s="11"/>
    </row>
    <row r="6307" ht="15.75" customHeight="1">
      <c r="A6307" s="13">
        <v>4024155.0</v>
      </c>
      <c r="B6307" s="13" t="s">
        <v>8744</v>
      </c>
      <c r="C6307" s="12">
        <v>5853.01</v>
      </c>
      <c r="D6307" s="11"/>
      <c r="E6307" s="11"/>
      <c r="F6307" s="11"/>
    </row>
    <row r="6308" ht="15.75" customHeight="1">
      <c r="A6308" s="13">
        <v>4024238.0</v>
      </c>
      <c r="B6308" s="13" t="s">
        <v>8745</v>
      </c>
      <c r="C6308" s="12">
        <v>5853.01</v>
      </c>
      <c r="D6308" s="11"/>
      <c r="E6308" s="11"/>
      <c r="F6308" s="11"/>
    </row>
    <row r="6309" ht="15.75" customHeight="1">
      <c r="A6309" s="13">
        <v>4024239.0</v>
      </c>
      <c r="B6309" s="13" t="s">
        <v>8746</v>
      </c>
      <c r="C6309" s="12">
        <v>5853.01</v>
      </c>
      <c r="D6309" s="11"/>
      <c r="E6309" s="11"/>
      <c r="F6309" s="11"/>
    </row>
    <row r="6310" ht="15.75" customHeight="1">
      <c r="A6310" s="13">
        <v>4024147.0</v>
      </c>
      <c r="B6310" s="13" t="s">
        <v>8747</v>
      </c>
      <c r="C6310" s="12">
        <v>6933.56</v>
      </c>
      <c r="D6310" s="11"/>
      <c r="E6310" s="11"/>
      <c r="F6310" s="11"/>
    </row>
    <row r="6311" ht="15.75" customHeight="1">
      <c r="A6311" s="13">
        <v>4024140.0</v>
      </c>
      <c r="B6311" s="13" t="s">
        <v>8748</v>
      </c>
      <c r="C6311" s="12">
        <v>9004.63</v>
      </c>
      <c r="D6311" s="11"/>
      <c r="E6311" s="11"/>
      <c r="F6311" s="11"/>
    </row>
    <row r="6312" ht="15.75" customHeight="1">
      <c r="A6312" s="13">
        <v>4024137.0</v>
      </c>
      <c r="B6312" s="13" t="s">
        <v>8749</v>
      </c>
      <c r="C6312" s="12">
        <v>5853.01</v>
      </c>
      <c r="D6312" s="11"/>
      <c r="E6312" s="11"/>
      <c r="F6312" s="11"/>
    </row>
    <row r="6313" ht="15.75" customHeight="1">
      <c r="A6313" s="13">
        <v>4024240.0</v>
      </c>
      <c r="B6313" s="13" t="s">
        <v>8750</v>
      </c>
      <c r="C6313" s="12">
        <v>5290.22</v>
      </c>
      <c r="D6313" s="11"/>
      <c r="E6313" s="11"/>
      <c r="F6313" s="11"/>
    </row>
    <row r="6314" ht="15.75" customHeight="1">
      <c r="A6314" s="13">
        <v>4024241.0</v>
      </c>
      <c r="B6314" s="13" t="s">
        <v>8751</v>
      </c>
      <c r="C6314" s="12">
        <v>12944.15</v>
      </c>
      <c r="D6314" s="11"/>
      <c r="E6314" s="11"/>
      <c r="F6314" s="11"/>
    </row>
    <row r="6315" ht="15.75" customHeight="1">
      <c r="A6315" s="13">
        <v>4024242.0</v>
      </c>
      <c r="B6315" s="13" t="s">
        <v>8752</v>
      </c>
      <c r="C6315" s="12">
        <v>12944.15</v>
      </c>
      <c r="D6315" s="11"/>
      <c r="E6315" s="11"/>
      <c r="F6315" s="11"/>
    </row>
    <row r="6316" ht="15.75" customHeight="1">
      <c r="A6316" s="13">
        <v>4023238.0</v>
      </c>
      <c r="B6316" s="13" t="s">
        <v>8753</v>
      </c>
      <c r="C6316" s="12">
        <v>3860.73</v>
      </c>
      <c r="D6316" s="11"/>
      <c r="E6316" s="11"/>
      <c r="F6316" s="11"/>
    </row>
    <row r="6317" ht="15.75" customHeight="1">
      <c r="A6317" s="13">
        <v>4023239.0</v>
      </c>
      <c r="B6317" s="13" t="s">
        <v>8754</v>
      </c>
      <c r="C6317" s="12">
        <v>5515.33</v>
      </c>
      <c r="D6317" s="11"/>
      <c r="E6317" s="11"/>
      <c r="F6317" s="11"/>
    </row>
    <row r="6318" ht="15.75" customHeight="1">
      <c r="A6318" s="13">
        <v>4023147.0</v>
      </c>
      <c r="B6318" s="13" t="s">
        <v>8755</v>
      </c>
      <c r="C6318" s="12">
        <v>6472.08</v>
      </c>
      <c r="D6318" s="11"/>
      <c r="E6318" s="11"/>
      <c r="F6318" s="11"/>
    </row>
    <row r="6319" ht="15.75" customHeight="1">
      <c r="A6319" s="13">
        <v>4023155.0</v>
      </c>
      <c r="B6319" s="13" t="s">
        <v>8756</v>
      </c>
      <c r="C6319" s="12">
        <v>3860.73</v>
      </c>
      <c r="D6319" s="11"/>
      <c r="E6319" s="11"/>
      <c r="F6319" s="11"/>
    </row>
    <row r="6320" ht="15.75" customHeight="1">
      <c r="A6320" s="13">
        <v>4023137.0</v>
      </c>
      <c r="B6320" s="13" t="s">
        <v>8757</v>
      </c>
      <c r="C6320" s="12">
        <v>5515.33</v>
      </c>
      <c r="D6320" s="11"/>
      <c r="E6320" s="11"/>
      <c r="F6320" s="11"/>
    </row>
    <row r="6321" ht="15.75" customHeight="1">
      <c r="A6321" s="13">
        <v>4029155.0</v>
      </c>
      <c r="B6321" s="13" t="s">
        <v>8758</v>
      </c>
      <c r="C6321" s="12">
        <v>4727.43</v>
      </c>
      <c r="D6321" s="11"/>
      <c r="E6321" s="11"/>
      <c r="F6321" s="11"/>
    </row>
    <row r="6322" ht="15.75" customHeight="1">
      <c r="A6322" s="13">
        <v>4022239.0</v>
      </c>
      <c r="B6322" s="13" t="s">
        <v>8759</v>
      </c>
      <c r="C6322" s="12">
        <v>4727.43</v>
      </c>
      <c r="D6322" s="11"/>
      <c r="E6322" s="11"/>
      <c r="F6322" s="11"/>
    </row>
    <row r="6323" ht="15.75" customHeight="1">
      <c r="A6323" s="13">
        <v>4025152.0</v>
      </c>
      <c r="B6323" s="13" t="s">
        <v>8760</v>
      </c>
      <c r="C6323" s="12">
        <v>8554.4</v>
      </c>
      <c r="D6323" s="11"/>
      <c r="E6323" s="11"/>
      <c r="F6323" s="11"/>
    </row>
    <row r="6324" ht="15.75" customHeight="1">
      <c r="A6324" s="13">
        <v>4025238.0</v>
      </c>
      <c r="B6324" s="13" t="s">
        <v>8761</v>
      </c>
      <c r="C6324" s="12">
        <v>7879.05</v>
      </c>
      <c r="D6324" s="11"/>
      <c r="E6324" s="11"/>
      <c r="F6324" s="11"/>
    </row>
    <row r="6325" ht="15.75" customHeight="1">
      <c r="A6325" s="13">
        <v>4025239.0</v>
      </c>
      <c r="B6325" s="13" t="s">
        <v>8762</v>
      </c>
      <c r="C6325" s="12">
        <v>7879.05</v>
      </c>
      <c r="D6325" s="11"/>
      <c r="E6325" s="11"/>
      <c r="F6325" s="11"/>
    </row>
    <row r="6326" ht="15.75" customHeight="1">
      <c r="A6326" s="13">
        <v>4025240.0</v>
      </c>
      <c r="B6326" s="13" t="s">
        <v>8763</v>
      </c>
      <c r="C6326" s="12">
        <v>7203.7</v>
      </c>
      <c r="D6326" s="11"/>
      <c r="E6326" s="11"/>
      <c r="F6326" s="11"/>
    </row>
    <row r="6327" ht="15.75" customHeight="1">
      <c r="A6327" s="13">
        <v>4021154.0</v>
      </c>
      <c r="B6327" s="13" t="s">
        <v>8764</v>
      </c>
      <c r="C6327" s="12">
        <v>3095.34</v>
      </c>
      <c r="D6327" s="11"/>
      <c r="E6327" s="11"/>
      <c r="F6327" s="11"/>
    </row>
    <row r="6328" ht="15.75" customHeight="1">
      <c r="A6328" s="13">
        <v>4029138.0</v>
      </c>
      <c r="B6328" s="13" t="s">
        <v>8765</v>
      </c>
      <c r="C6328" s="12">
        <v>3095.34</v>
      </c>
      <c r="D6328" s="11"/>
      <c r="E6328" s="11"/>
      <c r="F6328" s="11"/>
    </row>
    <row r="6329" ht="15.75" customHeight="1">
      <c r="A6329" s="13">
        <v>4021156.0</v>
      </c>
      <c r="B6329" s="13" t="s">
        <v>8766</v>
      </c>
      <c r="C6329" s="12">
        <v>2847.71</v>
      </c>
      <c r="D6329" s="11"/>
      <c r="E6329" s="11"/>
      <c r="F6329" s="11"/>
    </row>
    <row r="6330" ht="15.75" customHeight="1">
      <c r="A6330" s="13">
        <v>4021137.0</v>
      </c>
      <c r="B6330" s="13" t="s">
        <v>8767</v>
      </c>
      <c r="C6330" s="12">
        <v>2847.71</v>
      </c>
      <c r="D6330" s="11"/>
      <c r="E6330" s="11"/>
      <c r="F6330" s="11"/>
    </row>
    <row r="6331" ht="15.75" customHeight="1">
      <c r="A6331" s="13">
        <v>4029147.0</v>
      </c>
      <c r="B6331" s="13" t="s">
        <v>8768</v>
      </c>
      <c r="C6331" s="12">
        <v>5515.33</v>
      </c>
      <c r="D6331" s="11"/>
      <c r="E6331" s="11"/>
      <c r="F6331" s="11"/>
    </row>
    <row r="6332" ht="15.75" customHeight="1">
      <c r="A6332" s="13">
        <v>4022238.0</v>
      </c>
      <c r="B6332" s="13" t="s">
        <v>8769</v>
      </c>
      <c r="C6332" s="12">
        <v>4727.43</v>
      </c>
      <c r="D6332" s="11"/>
      <c r="E6332" s="11"/>
      <c r="F6332" s="11"/>
    </row>
    <row r="6333" ht="15.75" customHeight="1">
      <c r="A6333" s="13">
        <v>4023153.0</v>
      </c>
      <c r="B6333" s="13" t="s">
        <v>8770</v>
      </c>
      <c r="C6333" s="12">
        <v>1688.37</v>
      </c>
      <c r="D6333" s="11"/>
      <c r="E6333" s="11"/>
      <c r="F6333" s="11"/>
    </row>
    <row r="6334" ht="15.75" customHeight="1">
      <c r="A6334" s="13">
        <v>4029137.0</v>
      </c>
      <c r="B6334" s="13" t="s">
        <v>8771</v>
      </c>
      <c r="C6334" s="12">
        <v>4727.43</v>
      </c>
      <c r="D6334" s="11"/>
      <c r="E6334" s="11"/>
      <c r="F6334" s="11"/>
    </row>
    <row r="6335" ht="15.75" customHeight="1">
      <c r="A6335" s="13">
        <v>4020903.0</v>
      </c>
      <c r="B6335" s="13" t="s">
        <v>8772</v>
      </c>
      <c r="C6335" s="12">
        <v>8467.14</v>
      </c>
      <c r="D6335" s="11"/>
      <c r="E6335" s="11"/>
      <c r="F6335" s="11"/>
    </row>
    <row r="6336" ht="15.75" customHeight="1">
      <c r="A6336" s="13">
        <v>4020913.0</v>
      </c>
      <c r="B6336" s="13" t="s">
        <v>8773</v>
      </c>
      <c r="C6336" s="12">
        <v>11017.43</v>
      </c>
      <c r="D6336" s="11"/>
      <c r="E6336" s="11"/>
      <c r="F6336" s="11"/>
    </row>
    <row r="6337" ht="15.75" customHeight="1">
      <c r="A6337" s="13">
        <v>4020917.0</v>
      </c>
      <c r="B6337" s="13" t="s">
        <v>8774</v>
      </c>
      <c r="C6337" s="12">
        <v>8467.14</v>
      </c>
      <c r="D6337" s="11"/>
      <c r="E6337" s="11"/>
      <c r="F6337" s="11"/>
    </row>
    <row r="6338" ht="15.75" customHeight="1">
      <c r="A6338" s="13">
        <v>4020920.0</v>
      </c>
      <c r="B6338" s="13" t="s">
        <v>8775</v>
      </c>
      <c r="C6338" s="12">
        <v>8467.14</v>
      </c>
      <c r="D6338" s="11"/>
      <c r="E6338" s="11"/>
      <c r="F6338" s="11"/>
    </row>
    <row r="6339" ht="15.75" customHeight="1">
      <c r="A6339" s="13">
        <v>4020921.0</v>
      </c>
      <c r="B6339" s="13" t="s">
        <v>8776</v>
      </c>
      <c r="C6339" s="12">
        <v>5927.0</v>
      </c>
      <c r="D6339" s="11"/>
      <c r="E6339" s="11"/>
      <c r="F6339" s="11"/>
    </row>
    <row r="6340" ht="15.75" customHeight="1">
      <c r="A6340" s="13">
        <v>4020915.0</v>
      </c>
      <c r="B6340" s="13" t="s">
        <v>8777</v>
      </c>
      <c r="C6340" s="12">
        <v>7712.2</v>
      </c>
      <c r="D6340" s="11"/>
      <c r="E6340" s="11"/>
      <c r="F6340" s="11"/>
    </row>
    <row r="6341" ht="15.75" customHeight="1">
      <c r="A6341" s="13">
        <v>4020919.0</v>
      </c>
      <c r="B6341" s="13" t="s">
        <v>8778</v>
      </c>
      <c r="C6341" s="12">
        <v>8467.14</v>
      </c>
      <c r="D6341" s="11"/>
      <c r="E6341" s="11"/>
      <c r="F6341" s="11"/>
    </row>
    <row r="6342" ht="15.75" customHeight="1">
      <c r="A6342" s="13">
        <v>4020909.0</v>
      </c>
      <c r="B6342" s="13" t="s">
        <v>8779</v>
      </c>
      <c r="C6342" s="12">
        <v>7712.2</v>
      </c>
      <c r="D6342" s="11"/>
      <c r="E6342" s="11"/>
      <c r="F6342" s="11"/>
    </row>
    <row r="6343" ht="15.75" customHeight="1">
      <c r="A6343" s="13">
        <v>4020901.0</v>
      </c>
      <c r="B6343" s="13" t="s">
        <v>8780</v>
      </c>
      <c r="C6343" s="12">
        <v>8467.14</v>
      </c>
      <c r="D6343" s="11"/>
      <c r="E6343" s="11"/>
      <c r="F6343" s="11"/>
    </row>
    <row r="6344" ht="15.75" customHeight="1">
      <c r="A6344" s="13">
        <v>4020914.0</v>
      </c>
      <c r="B6344" s="13" t="s">
        <v>8781</v>
      </c>
      <c r="C6344" s="12">
        <v>7712.2</v>
      </c>
      <c r="D6344" s="11"/>
      <c r="E6344" s="11"/>
      <c r="F6344" s="11"/>
    </row>
    <row r="6345" ht="15.75" customHeight="1">
      <c r="A6345" s="13">
        <v>4020916.0</v>
      </c>
      <c r="B6345" s="13" t="s">
        <v>8782</v>
      </c>
      <c r="C6345" s="12">
        <v>6766.32</v>
      </c>
      <c r="D6345" s="11"/>
      <c r="E6345" s="11"/>
      <c r="F6345" s="11"/>
    </row>
    <row r="6346" ht="15.75" customHeight="1">
      <c r="A6346" s="13">
        <v>4020904.0</v>
      </c>
      <c r="B6346" s="13" t="s">
        <v>8783</v>
      </c>
      <c r="C6346" s="12">
        <v>6701.13</v>
      </c>
      <c r="D6346" s="11"/>
      <c r="E6346" s="11"/>
      <c r="F6346" s="11"/>
    </row>
    <row r="6347" ht="15.75" customHeight="1">
      <c r="A6347" s="13">
        <v>4020911.0</v>
      </c>
      <c r="B6347" s="13" t="s">
        <v>8784</v>
      </c>
      <c r="C6347" s="12">
        <v>7712.2</v>
      </c>
      <c r="D6347" s="11"/>
      <c r="E6347" s="11"/>
      <c r="F6347" s="11"/>
    </row>
    <row r="6348" ht="15.75" customHeight="1">
      <c r="A6348" s="13">
        <v>4020918.0</v>
      </c>
      <c r="B6348" s="13" t="s">
        <v>8785</v>
      </c>
      <c r="C6348" s="12">
        <v>5927.0</v>
      </c>
      <c r="D6348" s="11"/>
      <c r="E6348" s="11"/>
      <c r="F6348" s="11"/>
    </row>
    <row r="6349" ht="15.75" customHeight="1">
      <c r="A6349" s="13">
        <v>4020908.0</v>
      </c>
      <c r="B6349" s="13" t="s">
        <v>8786</v>
      </c>
      <c r="C6349" s="12">
        <v>1599.45</v>
      </c>
      <c r="D6349" s="11"/>
      <c r="E6349" s="11"/>
      <c r="F6349" s="11"/>
    </row>
    <row r="6350" ht="15.75" customHeight="1">
      <c r="A6350" s="13">
        <v>4020907.0</v>
      </c>
      <c r="B6350" s="13" t="s">
        <v>8787</v>
      </c>
      <c r="C6350" s="12">
        <v>1065.56</v>
      </c>
      <c r="D6350" s="11"/>
      <c r="E6350" s="11"/>
      <c r="F6350" s="11"/>
    </row>
    <row r="6351" ht="15.75" customHeight="1">
      <c r="A6351" s="13">
        <v>4020930.0</v>
      </c>
      <c r="B6351" s="13" t="s">
        <v>8788</v>
      </c>
      <c r="C6351" s="12">
        <v>8168.21</v>
      </c>
      <c r="D6351" s="11"/>
      <c r="E6351" s="11"/>
      <c r="F6351" s="11"/>
    </row>
    <row r="6352" ht="15.75" customHeight="1">
      <c r="A6352" s="13">
        <v>4024312.0</v>
      </c>
      <c r="B6352" s="13" t="s">
        <v>8789</v>
      </c>
      <c r="C6352" s="12">
        <v>4828.23</v>
      </c>
      <c r="D6352" s="11"/>
      <c r="E6352" s="11"/>
      <c r="F6352" s="11"/>
    </row>
    <row r="6353" ht="15.75" customHeight="1">
      <c r="A6353" s="13">
        <v>4020924.0</v>
      </c>
      <c r="B6353" s="13" t="s">
        <v>8790</v>
      </c>
      <c r="C6353" s="12">
        <v>5927.0</v>
      </c>
      <c r="D6353" s="11"/>
      <c r="E6353" s="11"/>
      <c r="F6353" s="11"/>
    </row>
    <row r="6354" ht="15.75" customHeight="1">
      <c r="A6354" s="13">
        <v>4024003.0</v>
      </c>
      <c r="B6354" s="13" t="s">
        <v>8791</v>
      </c>
      <c r="C6354" s="12">
        <v>3478.52</v>
      </c>
      <c r="D6354" s="11"/>
      <c r="E6354" s="11"/>
      <c r="F6354" s="11"/>
    </row>
    <row r="6355" ht="15.75" customHeight="1">
      <c r="A6355" s="13">
        <v>4020927.0</v>
      </c>
      <c r="B6355" s="13" t="s">
        <v>8792</v>
      </c>
      <c r="C6355" s="12">
        <v>6668.04</v>
      </c>
      <c r="D6355" s="11"/>
      <c r="E6355" s="11"/>
      <c r="F6355" s="11"/>
    </row>
    <row r="6356" ht="15.75" customHeight="1">
      <c r="A6356" s="13">
        <v>4020923.0</v>
      </c>
      <c r="B6356" s="13" t="s">
        <v>8793</v>
      </c>
      <c r="C6356" s="12">
        <v>5717.75</v>
      </c>
      <c r="D6356" s="11"/>
      <c r="E6356" s="11"/>
      <c r="F6356" s="11"/>
    </row>
    <row r="6357" ht="15.75" customHeight="1">
      <c r="A6357" s="13">
        <v>4024303.0</v>
      </c>
      <c r="B6357" s="13" t="s">
        <v>8794</v>
      </c>
      <c r="C6357" s="12">
        <v>6897.48</v>
      </c>
      <c r="D6357" s="11"/>
      <c r="E6357" s="11"/>
      <c r="F6357" s="11"/>
    </row>
    <row r="6358" ht="15.75" customHeight="1">
      <c r="A6358" s="13">
        <v>4020925.0</v>
      </c>
      <c r="B6358" s="13" t="s">
        <v>8795</v>
      </c>
      <c r="C6358" s="12">
        <v>8467.14</v>
      </c>
      <c r="D6358" s="11"/>
      <c r="E6358" s="11"/>
      <c r="F6358" s="11"/>
    </row>
    <row r="6359" ht="15.75" customHeight="1">
      <c r="A6359" s="13">
        <v>4024004.0</v>
      </c>
      <c r="B6359" s="13" t="s">
        <v>8796</v>
      </c>
      <c r="C6359" s="12">
        <v>3478.52</v>
      </c>
      <c r="D6359" s="11"/>
      <c r="E6359" s="11"/>
      <c r="F6359" s="11"/>
    </row>
    <row r="6360" ht="15.75" customHeight="1">
      <c r="A6360" s="13">
        <v>4024311.0</v>
      </c>
      <c r="B6360" s="13" t="s">
        <v>8797</v>
      </c>
      <c r="C6360" s="12">
        <v>1522.23</v>
      </c>
      <c r="D6360" s="11"/>
      <c r="E6360" s="11"/>
      <c r="F6360" s="11"/>
    </row>
    <row r="6361" ht="15.75" customHeight="1">
      <c r="A6361" s="13">
        <v>4024005.0</v>
      </c>
      <c r="B6361" s="13" t="s">
        <v>8798</v>
      </c>
      <c r="C6361" s="12">
        <v>4707.89</v>
      </c>
      <c r="D6361" s="11"/>
      <c r="E6361" s="11"/>
      <c r="F6361" s="11"/>
    </row>
    <row r="6362" ht="15.75" customHeight="1">
      <c r="A6362" s="13">
        <v>4024006.0</v>
      </c>
      <c r="B6362" s="13" t="s">
        <v>8799</v>
      </c>
      <c r="C6362" s="12">
        <v>3478.52</v>
      </c>
      <c r="D6362" s="11"/>
      <c r="E6362" s="11"/>
      <c r="F6362" s="11"/>
    </row>
    <row r="6363" ht="15.75" customHeight="1">
      <c r="A6363" s="13">
        <v>4020926.0</v>
      </c>
      <c r="B6363" s="13" t="s">
        <v>8800</v>
      </c>
      <c r="C6363" s="12">
        <v>6701.13</v>
      </c>
      <c r="D6363" s="11"/>
      <c r="E6363" s="11"/>
      <c r="F6363" s="11"/>
    </row>
    <row r="6364" ht="15.75" customHeight="1">
      <c r="A6364" s="13">
        <v>4024007.0</v>
      </c>
      <c r="B6364" s="13" t="s">
        <v>8801</v>
      </c>
      <c r="C6364" s="12">
        <v>3295.52</v>
      </c>
      <c r="D6364" s="11"/>
      <c r="E6364" s="11"/>
      <c r="F6364" s="11"/>
    </row>
    <row r="6365" ht="15.75" customHeight="1">
      <c r="A6365" s="13">
        <v>4024310.0</v>
      </c>
      <c r="B6365" s="13" t="s">
        <v>8802</v>
      </c>
      <c r="C6365" s="12">
        <v>6897.48</v>
      </c>
      <c r="D6365" s="11"/>
      <c r="E6365" s="11"/>
      <c r="F6365" s="11"/>
    </row>
    <row r="6366" ht="15.75" customHeight="1">
      <c r="A6366" s="13">
        <v>4024008.0</v>
      </c>
      <c r="B6366" s="13" t="s">
        <v>8803</v>
      </c>
      <c r="C6366" s="12">
        <v>3478.52</v>
      </c>
      <c r="D6366" s="11"/>
      <c r="E6366" s="11"/>
      <c r="F6366" s="11"/>
    </row>
    <row r="6367" ht="15.75" customHeight="1">
      <c r="A6367" s="13">
        <v>4024009.0</v>
      </c>
      <c r="B6367" s="13" t="s">
        <v>8804</v>
      </c>
      <c r="C6367" s="12">
        <v>3478.52</v>
      </c>
      <c r="D6367" s="11"/>
      <c r="E6367" s="11"/>
      <c r="F6367" s="11"/>
    </row>
    <row r="6368" ht="15.75" customHeight="1">
      <c r="A6368" s="13">
        <v>4020928.0</v>
      </c>
      <c r="B6368" s="13" t="s">
        <v>8805</v>
      </c>
      <c r="C6368" s="12">
        <v>6668.04</v>
      </c>
      <c r="D6368" s="11"/>
      <c r="E6368" s="11"/>
      <c r="F6368" s="11"/>
    </row>
    <row r="6369" ht="15.75" customHeight="1">
      <c r="A6369" s="13">
        <v>4024215.0</v>
      </c>
      <c r="B6369" s="13" t="s">
        <v>8806</v>
      </c>
      <c r="C6369" s="12">
        <v>1031.37</v>
      </c>
      <c r="D6369" s="11"/>
      <c r="E6369" s="11"/>
      <c r="F6369" s="11"/>
    </row>
    <row r="6370" ht="15.75" customHeight="1">
      <c r="A6370" s="13">
        <v>4020929.0</v>
      </c>
      <c r="B6370" s="13" t="s">
        <v>8807</v>
      </c>
      <c r="C6370" s="12">
        <v>7420.33</v>
      </c>
      <c r="D6370" s="11"/>
      <c r="E6370" s="11"/>
      <c r="F6370" s="11"/>
    </row>
    <row r="6371" ht="15.75" customHeight="1">
      <c r="A6371" s="13">
        <v>4020309.0</v>
      </c>
      <c r="B6371" s="13" t="s">
        <v>8808</v>
      </c>
      <c r="C6371" s="12">
        <v>4525.8</v>
      </c>
      <c r="D6371" s="11"/>
      <c r="E6371" s="11"/>
      <c r="F6371" s="11"/>
    </row>
    <row r="6372" ht="15.75" customHeight="1">
      <c r="A6372" s="13">
        <v>4020302.0</v>
      </c>
      <c r="B6372" s="13" t="s">
        <v>8809</v>
      </c>
      <c r="C6372" s="12">
        <v>7324.84</v>
      </c>
      <c r="D6372" s="11"/>
      <c r="E6372" s="11"/>
      <c r="F6372" s="11"/>
    </row>
    <row r="6373" ht="15.75" customHeight="1">
      <c r="A6373" s="13">
        <v>4020332.0</v>
      </c>
      <c r="B6373" s="13" t="s">
        <v>8810</v>
      </c>
      <c r="C6373" s="12">
        <v>8898.43</v>
      </c>
      <c r="D6373" s="11"/>
      <c r="E6373" s="11"/>
      <c r="F6373" s="11"/>
    </row>
    <row r="6374" ht="15.75" customHeight="1">
      <c r="A6374" s="13">
        <v>4020310.0</v>
      </c>
      <c r="B6374" s="13" t="s">
        <v>8811</v>
      </c>
      <c r="C6374" s="12">
        <v>8898.43</v>
      </c>
      <c r="D6374" s="11"/>
      <c r="E6374" s="11"/>
      <c r="F6374" s="11"/>
    </row>
    <row r="6375" ht="15.75" customHeight="1">
      <c r="A6375" s="13">
        <v>4020308.0</v>
      </c>
      <c r="B6375" s="13" t="s">
        <v>8812</v>
      </c>
      <c r="C6375" s="12">
        <v>6169.02</v>
      </c>
      <c r="D6375" s="11"/>
      <c r="E6375" s="11"/>
      <c r="F6375" s="11"/>
    </row>
    <row r="6376" ht="15.75" customHeight="1">
      <c r="A6376" s="13">
        <v>4020330.0</v>
      </c>
      <c r="B6376" s="13" t="s">
        <v>8813</v>
      </c>
      <c r="C6376" s="12">
        <v>9037.68</v>
      </c>
      <c r="D6376" s="11"/>
      <c r="E6376" s="11"/>
      <c r="F6376" s="11"/>
    </row>
    <row r="6377" ht="15.75" customHeight="1">
      <c r="A6377" s="13">
        <v>4020304.0</v>
      </c>
      <c r="B6377" s="13" t="s">
        <v>8814</v>
      </c>
      <c r="C6377" s="12">
        <v>7213.44</v>
      </c>
      <c r="D6377" s="11"/>
      <c r="E6377" s="11"/>
      <c r="F6377" s="11"/>
    </row>
    <row r="6378" ht="15.75" customHeight="1">
      <c r="A6378" s="13">
        <v>4020307.0</v>
      </c>
      <c r="B6378" s="13" t="s">
        <v>8815</v>
      </c>
      <c r="C6378" s="12">
        <v>5528.44</v>
      </c>
      <c r="D6378" s="11"/>
      <c r="E6378" s="11"/>
      <c r="F6378" s="11"/>
    </row>
    <row r="6379" ht="15.75" customHeight="1">
      <c r="A6379" s="13">
        <v>4020200.0</v>
      </c>
      <c r="B6379" s="13" t="s">
        <v>8816</v>
      </c>
      <c r="C6379" s="12">
        <v>632.4</v>
      </c>
      <c r="D6379" s="11"/>
      <c r="E6379" s="11"/>
      <c r="F6379" s="11"/>
    </row>
    <row r="6380" ht="15.75" customHeight="1">
      <c r="A6380" s="13">
        <v>4020922.0</v>
      </c>
      <c r="B6380" s="13" t="s">
        <v>8817</v>
      </c>
      <c r="C6380" s="12">
        <v>8168.21</v>
      </c>
      <c r="D6380" s="11"/>
      <c r="E6380" s="11"/>
      <c r="F6380" s="11"/>
    </row>
    <row r="6381" ht="15.75" customHeight="1">
      <c r="A6381" s="13">
        <v>4029503.0</v>
      </c>
      <c r="B6381" s="13" t="s">
        <v>8818</v>
      </c>
      <c r="C6381" s="12">
        <v>107.49</v>
      </c>
      <c r="D6381" s="11"/>
      <c r="E6381" s="11"/>
      <c r="F6381" s="11"/>
    </row>
    <row r="6382" ht="15.75" customHeight="1">
      <c r="A6382" s="13">
        <v>4029502.0</v>
      </c>
      <c r="B6382" s="13" t="s">
        <v>8819</v>
      </c>
      <c r="C6382" s="12">
        <v>56.01</v>
      </c>
      <c r="D6382" s="11"/>
      <c r="E6382" s="11"/>
      <c r="F6382" s="11"/>
    </row>
    <row r="6383" ht="15.75" customHeight="1">
      <c r="A6383" s="13">
        <v>4029501.0</v>
      </c>
      <c r="B6383" s="13" t="s">
        <v>8820</v>
      </c>
      <c r="C6383" s="12">
        <v>13.99</v>
      </c>
      <c r="D6383" s="11"/>
      <c r="E6383" s="11"/>
      <c r="F6383" s="11"/>
    </row>
    <row r="6384" ht="15.75" customHeight="1">
      <c r="A6384" s="13">
        <v>4029504.0</v>
      </c>
      <c r="B6384" s="13" t="s">
        <v>8821</v>
      </c>
      <c r="C6384" s="12">
        <v>70.17</v>
      </c>
      <c r="D6384" s="11"/>
      <c r="E6384" s="11"/>
      <c r="F6384" s="11"/>
    </row>
    <row r="6385" ht="15.75" customHeight="1">
      <c r="A6385" s="13">
        <v>4029603.0</v>
      </c>
      <c r="B6385" s="13" t="s">
        <v>8822</v>
      </c>
      <c r="C6385" s="12">
        <v>143.86</v>
      </c>
      <c r="D6385" s="11"/>
      <c r="E6385" s="11"/>
      <c r="F6385" s="11"/>
    </row>
    <row r="6386" ht="15.75" customHeight="1">
      <c r="A6386" s="13">
        <v>4029801.0</v>
      </c>
      <c r="B6386" s="13" t="s">
        <v>8823</v>
      </c>
      <c r="C6386" s="12">
        <v>522.28</v>
      </c>
      <c r="D6386" s="11"/>
      <c r="E6386" s="11"/>
      <c r="F6386" s="11"/>
    </row>
    <row r="6387" ht="15.75" customHeight="1">
      <c r="A6387" s="13">
        <v>4029802.0</v>
      </c>
      <c r="B6387" s="13" t="s">
        <v>8824</v>
      </c>
      <c r="C6387" s="12">
        <v>866.77</v>
      </c>
      <c r="D6387" s="11"/>
      <c r="E6387" s="11"/>
      <c r="F6387" s="11"/>
    </row>
    <row r="6388" ht="15.75" customHeight="1">
      <c r="A6388" s="13">
        <v>4029803.0</v>
      </c>
      <c r="B6388" s="13" t="s">
        <v>8825</v>
      </c>
      <c r="C6388" s="12">
        <v>1389.05</v>
      </c>
      <c r="D6388" s="11"/>
      <c r="E6388" s="11"/>
      <c r="F6388" s="11"/>
    </row>
    <row r="6389" ht="15.75" customHeight="1">
      <c r="A6389" s="13">
        <v>4029805.0</v>
      </c>
      <c r="B6389" s="13" t="s">
        <v>8826</v>
      </c>
      <c r="C6389" s="12">
        <v>527.33</v>
      </c>
      <c r="D6389" s="11"/>
      <c r="E6389" s="11"/>
      <c r="F6389" s="11"/>
    </row>
    <row r="6390" ht="15.75" customHeight="1">
      <c r="A6390" s="13">
        <v>4029804.0</v>
      </c>
      <c r="B6390" s="13" t="s">
        <v>8827</v>
      </c>
      <c r="C6390" s="12">
        <v>395.0</v>
      </c>
      <c r="D6390" s="11"/>
      <c r="E6390" s="11"/>
      <c r="F6390" s="11"/>
    </row>
    <row r="6391" ht="15.75" customHeight="1">
      <c r="A6391" s="13">
        <v>4029760.0</v>
      </c>
      <c r="B6391" s="13" t="s">
        <v>8828</v>
      </c>
      <c r="C6391" s="12">
        <v>2798.5</v>
      </c>
      <c r="D6391" s="11"/>
      <c r="E6391" s="11"/>
      <c r="F6391" s="11"/>
    </row>
    <row r="6392" ht="15.75" customHeight="1">
      <c r="A6392" s="9" t="s">
        <v>8829</v>
      </c>
      <c r="C6392" s="12"/>
      <c r="D6392" s="11"/>
      <c r="E6392" s="11"/>
      <c r="F6392" s="11"/>
    </row>
    <row r="6393" ht="15.75" customHeight="1">
      <c r="A6393" s="13">
        <v>4264050.0</v>
      </c>
      <c r="B6393" s="13" t="s">
        <v>8830</v>
      </c>
      <c r="C6393" s="12">
        <v>2268.88</v>
      </c>
      <c r="D6393" s="11"/>
      <c r="E6393" s="11"/>
      <c r="F6393" s="11"/>
    </row>
    <row r="6394" ht="15.75" customHeight="1">
      <c r="A6394" s="13">
        <v>4264010.0</v>
      </c>
      <c r="B6394" s="13" t="s">
        <v>8831</v>
      </c>
      <c r="C6394" s="12">
        <v>383.27</v>
      </c>
      <c r="D6394" s="11"/>
      <c r="E6394" s="11"/>
      <c r="F6394" s="11"/>
    </row>
    <row r="6395" ht="15.75" customHeight="1">
      <c r="A6395" s="13">
        <v>4260402.0</v>
      </c>
      <c r="B6395" s="13" t="s">
        <v>8832</v>
      </c>
      <c r="C6395" s="12">
        <v>575.7</v>
      </c>
      <c r="D6395" s="11"/>
      <c r="E6395" s="11"/>
      <c r="F6395" s="11"/>
    </row>
    <row r="6396" ht="15.75" customHeight="1">
      <c r="A6396" s="13">
        <v>4264021.0</v>
      </c>
      <c r="B6396" s="13" t="s">
        <v>8833</v>
      </c>
      <c r="C6396" s="12">
        <v>791.21</v>
      </c>
      <c r="D6396" s="11"/>
      <c r="E6396" s="11"/>
      <c r="F6396" s="11"/>
    </row>
    <row r="6397" ht="15.75" customHeight="1">
      <c r="A6397" s="13">
        <v>4264020.0</v>
      </c>
      <c r="B6397" s="13" t="s">
        <v>8834</v>
      </c>
      <c r="C6397" s="12">
        <v>520.48</v>
      </c>
      <c r="D6397" s="11"/>
      <c r="E6397" s="11"/>
      <c r="F6397" s="11"/>
    </row>
    <row r="6398" ht="15.75" customHeight="1">
      <c r="A6398" s="13">
        <v>4260403.0</v>
      </c>
      <c r="B6398" s="13" t="s">
        <v>8835</v>
      </c>
      <c r="C6398" s="12">
        <v>815.31</v>
      </c>
      <c r="D6398" s="11"/>
      <c r="E6398" s="11"/>
      <c r="F6398" s="11"/>
    </row>
    <row r="6399" ht="15.75" customHeight="1">
      <c r="A6399" s="13">
        <v>4264031.0</v>
      </c>
      <c r="B6399" s="13" t="s">
        <v>8836</v>
      </c>
      <c r="C6399" s="12">
        <v>883.99</v>
      </c>
      <c r="D6399" s="11"/>
      <c r="E6399" s="11"/>
      <c r="F6399" s="11"/>
    </row>
    <row r="6400" ht="15.75" customHeight="1">
      <c r="A6400" s="13">
        <v>4264030.0</v>
      </c>
      <c r="B6400" s="13" t="s">
        <v>8837</v>
      </c>
      <c r="C6400" s="12">
        <v>575.7</v>
      </c>
      <c r="D6400" s="11"/>
      <c r="E6400" s="11"/>
      <c r="F6400" s="11"/>
    </row>
    <row r="6401" ht="15.75" customHeight="1">
      <c r="A6401" s="13">
        <v>4264041.0</v>
      </c>
      <c r="B6401" s="13" t="s">
        <v>8838</v>
      </c>
      <c r="C6401" s="12">
        <v>1013.73</v>
      </c>
      <c r="D6401" s="11"/>
      <c r="E6401" s="11"/>
      <c r="F6401" s="11"/>
    </row>
    <row r="6402" ht="15.75" customHeight="1">
      <c r="A6402" s="13">
        <v>4264040.0</v>
      </c>
      <c r="B6402" s="13" t="s">
        <v>8839</v>
      </c>
      <c r="C6402" s="12">
        <v>735.65</v>
      </c>
      <c r="D6402" s="11"/>
      <c r="E6402" s="11"/>
      <c r="F6402" s="11"/>
    </row>
    <row r="6403" ht="15.75" customHeight="1">
      <c r="A6403" s="13">
        <v>4264061.0</v>
      </c>
      <c r="B6403" s="13" t="s">
        <v>8840</v>
      </c>
      <c r="C6403" s="12">
        <v>1255.32</v>
      </c>
      <c r="D6403" s="11"/>
      <c r="E6403" s="11"/>
      <c r="F6403" s="11"/>
    </row>
    <row r="6404" ht="15.75" customHeight="1">
      <c r="A6404" s="13">
        <v>4264060.0</v>
      </c>
      <c r="B6404" s="13" t="s">
        <v>8841</v>
      </c>
      <c r="C6404" s="12">
        <v>878.16</v>
      </c>
      <c r="D6404" s="11"/>
      <c r="E6404" s="11"/>
      <c r="F6404" s="11"/>
    </row>
    <row r="6405" ht="15.75" customHeight="1">
      <c r="A6405" s="13">
        <v>4260501.0</v>
      </c>
      <c r="B6405" s="13" t="s">
        <v>8842</v>
      </c>
      <c r="C6405" s="12">
        <v>1654.6</v>
      </c>
      <c r="D6405" s="11"/>
      <c r="E6405" s="11"/>
      <c r="F6405" s="11"/>
    </row>
    <row r="6406" ht="15.75" customHeight="1">
      <c r="A6406" s="13">
        <v>4260504.0</v>
      </c>
      <c r="B6406" s="13" t="s">
        <v>8843</v>
      </c>
      <c r="C6406" s="12">
        <v>654.45</v>
      </c>
      <c r="D6406" s="11"/>
      <c r="E6406" s="11"/>
      <c r="F6406" s="11"/>
    </row>
    <row r="6407" ht="15.75" customHeight="1">
      <c r="A6407" s="9" t="s">
        <v>8844</v>
      </c>
      <c r="C6407" s="12"/>
      <c r="D6407" s="11"/>
      <c r="E6407" s="11"/>
      <c r="F6407" s="11"/>
    </row>
    <row r="6408" ht="15.75" customHeight="1">
      <c r="A6408" s="13">
        <v>4481723.0</v>
      </c>
      <c r="B6408" s="13" t="s">
        <v>8845</v>
      </c>
      <c r="C6408" s="12">
        <v>201.54</v>
      </c>
      <c r="D6408" s="11"/>
      <c r="E6408" s="11"/>
      <c r="F6408" s="11"/>
    </row>
    <row r="6409" ht="15.75" customHeight="1">
      <c r="A6409" s="13">
        <v>4481736.0</v>
      </c>
      <c r="B6409" s="13" t="s">
        <v>8846</v>
      </c>
      <c r="C6409" s="12">
        <v>2692.86</v>
      </c>
      <c r="D6409" s="11"/>
      <c r="E6409" s="11"/>
      <c r="F6409" s="11"/>
    </row>
    <row r="6410" ht="15.75" customHeight="1">
      <c r="A6410" s="13">
        <v>4481100.0</v>
      </c>
      <c r="B6410" s="13" t="s">
        <v>8847</v>
      </c>
      <c r="C6410" s="12">
        <v>168.26</v>
      </c>
      <c r="D6410" s="11"/>
      <c r="E6410" s="11"/>
      <c r="F6410" s="11"/>
    </row>
    <row r="6411" ht="15.75" customHeight="1">
      <c r="A6411" s="13">
        <v>4481200.0</v>
      </c>
      <c r="B6411" s="13" t="s">
        <v>8848</v>
      </c>
      <c r="C6411" s="12">
        <v>112.3</v>
      </c>
      <c r="D6411" s="11"/>
      <c r="E6411" s="11"/>
      <c r="F6411" s="11"/>
    </row>
    <row r="6412" ht="15.75" customHeight="1">
      <c r="A6412" s="13">
        <v>4481300.0</v>
      </c>
      <c r="B6412" s="13" t="s">
        <v>8849</v>
      </c>
      <c r="C6412" s="12">
        <v>183.49</v>
      </c>
      <c r="D6412" s="11"/>
      <c r="E6412" s="11"/>
      <c r="F6412" s="11"/>
    </row>
    <row r="6413" ht="15.75" customHeight="1">
      <c r="A6413" s="13">
        <v>4481775.0</v>
      </c>
      <c r="B6413" s="13" t="s">
        <v>8850</v>
      </c>
      <c r="C6413" s="12">
        <v>2692.86</v>
      </c>
      <c r="D6413" s="11"/>
      <c r="E6413" s="11"/>
      <c r="F6413" s="11"/>
    </row>
    <row r="6414" ht="15.75" customHeight="1">
      <c r="A6414" s="13">
        <v>4481600.0</v>
      </c>
      <c r="B6414" s="13" t="s">
        <v>8851</v>
      </c>
      <c r="C6414" s="12">
        <v>1551.77</v>
      </c>
      <c r="D6414" s="11"/>
      <c r="E6414" s="11"/>
      <c r="F6414" s="11"/>
    </row>
    <row r="6415" ht="15.75" customHeight="1">
      <c r="A6415" s="13">
        <v>4481500.0</v>
      </c>
      <c r="B6415" s="13" t="s">
        <v>8852</v>
      </c>
      <c r="C6415" s="12">
        <v>1377.74</v>
      </c>
      <c r="D6415" s="11"/>
      <c r="E6415" s="11"/>
      <c r="F6415" s="11"/>
    </row>
    <row r="6416" ht="15.75" customHeight="1">
      <c r="A6416" s="13">
        <v>4481400.0</v>
      </c>
      <c r="B6416" s="13" t="s">
        <v>8853</v>
      </c>
      <c r="C6416" s="12">
        <v>1568.59</v>
      </c>
      <c r="D6416" s="11"/>
      <c r="E6416" s="11"/>
      <c r="F6416" s="11"/>
    </row>
    <row r="6417" ht="15.75" customHeight="1">
      <c r="A6417" s="13">
        <v>4481401.0</v>
      </c>
      <c r="B6417" s="13" t="s">
        <v>8854</v>
      </c>
      <c r="C6417" s="12">
        <v>2978.26</v>
      </c>
      <c r="D6417" s="11"/>
      <c r="E6417" s="11"/>
      <c r="F6417" s="11"/>
    </row>
    <row r="6418" ht="15.75" customHeight="1">
      <c r="A6418" s="9" t="s">
        <v>8855</v>
      </c>
      <c r="C6418" s="12"/>
      <c r="D6418" s="11"/>
      <c r="E6418" s="11"/>
      <c r="F6418" s="11"/>
    </row>
    <row r="6419" ht="15.75" customHeight="1">
      <c r="A6419" s="13">
        <v>4629890.0</v>
      </c>
      <c r="B6419" s="13" t="s">
        <v>8856</v>
      </c>
      <c r="C6419" s="12">
        <v>6501.16</v>
      </c>
      <c r="D6419" s="11"/>
      <c r="E6419" s="11"/>
      <c r="F6419" s="11"/>
    </row>
    <row r="6420" ht="15.75" customHeight="1">
      <c r="A6420" s="13">
        <v>4629810.0</v>
      </c>
      <c r="B6420" s="13" t="s">
        <v>8857</v>
      </c>
      <c r="C6420" s="12">
        <v>5803.86</v>
      </c>
      <c r="D6420" s="11"/>
      <c r="E6420" s="11"/>
      <c r="F6420" s="11"/>
    </row>
    <row r="6421" ht="15.75" customHeight="1">
      <c r="A6421" s="13">
        <v>4629800.0</v>
      </c>
      <c r="B6421" s="13" t="s">
        <v>8858</v>
      </c>
      <c r="C6421" s="12">
        <v>5801.99</v>
      </c>
      <c r="D6421" s="11"/>
      <c r="E6421" s="11"/>
      <c r="F6421" s="11"/>
    </row>
    <row r="6422" ht="15.75" customHeight="1">
      <c r="A6422" s="13">
        <v>4629898.0</v>
      </c>
      <c r="B6422" s="13" t="s">
        <v>8859</v>
      </c>
      <c r="C6422" s="12">
        <v>10444.7</v>
      </c>
      <c r="D6422" s="11"/>
      <c r="E6422" s="11"/>
      <c r="F6422" s="11"/>
    </row>
    <row r="6423" ht="15.75" customHeight="1">
      <c r="A6423" s="9" t="s">
        <v>8860</v>
      </c>
      <c r="C6423" s="12"/>
      <c r="D6423" s="11"/>
      <c r="E6423" s="11"/>
      <c r="F6423" s="11"/>
    </row>
    <row r="6424" ht="15.75" customHeight="1">
      <c r="A6424" s="13">
        <v>4682026.0</v>
      </c>
      <c r="B6424" s="13" t="s">
        <v>8861</v>
      </c>
      <c r="C6424" s="12">
        <v>180.3</v>
      </c>
      <c r="D6424" s="11"/>
      <c r="E6424" s="11"/>
      <c r="F6424" s="11"/>
    </row>
    <row r="6425" ht="15.75" customHeight="1">
      <c r="A6425" s="13">
        <v>4682029.0</v>
      </c>
      <c r="B6425" s="13" t="s">
        <v>8862</v>
      </c>
      <c r="C6425" s="12">
        <v>180.3</v>
      </c>
      <c r="D6425" s="11"/>
      <c r="E6425" s="11"/>
      <c r="F6425" s="11"/>
    </row>
    <row r="6426" ht="15.75" customHeight="1">
      <c r="A6426" s="13">
        <v>4682024.0</v>
      </c>
      <c r="B6426" s="13" t="s">
        <v>8863</v>
      </c>
      <c r="C6426" s="12">
        <v>71.46</v>
      </c>
      <c r="D6426" s="11"/>
      <c r="E6426" s="11"/>
      <c r="F6426" s="11"/>
    </row>
    <row r="6427" ht="15.75" customHeight="1">
      <c r="A6427" s="13">
        <v>4682000.0</v>
      </c>
      <c r="B6427" s="13" t="s">
        <v>8864</v>
      </c>
      <c r="C6427" s="12">
        <v>180.3</v>
      </c>
      <c r="D6427" s="11"/>
      <c r="E6427" s="11"/>
      <c r="F6427" s="11"/>
    </row>
    <row r="6428" ht="15.75" customHeight="1">
      <c r="A6428" s="13">
        <v>4682063.0</v>
      </c>
      <c r="B6428" s="13" t="s">
        <v>8865</v>
      </c>
      <c r="C6428" s="12">
        <v>180.3</v>
      </c>
      <c r="D6428" s="11"/>
      <c r="E6428" s="11"/>
      <c r="F6428" s="11"/>
    </row>
    <row r="6429" ht="15.75" customHeight="1">
      <c r="A6429" s="13">
        <v>4682075.0</v>
      </c>
      <c r="B6429" s="13" t="s">
        <v>8866</v>
      </c>
      <c r="C6429" s="12">
        <v>232.89</v>
      </c>
      <c r="D6429" s="11"/>
      <c r="E6429" s="11"/>
      <c r="F6429" s="11"/>
    </row>
    <row r="6430" ht="15.75" customHeight="1">
      <c r="A6430" s="13">
        <v>4682076.0</v>
      </c>
      <c r="B6430" s="13" t="s">
        <v>8867</v>
      </c>
      <c r="C6430" s="12">
        <v>180.3</v>
      </c>
      <c r="D6430" s="11"/>
      <c r="E6430" s="11"/>
      <c r="F6430" s="11"/>
    </row>
    <row r="6431" ht="15.75" customHeight="1">
      <c r="A6431" s="13">
        <v>4682083.0</v>
      </c>
      <c r="B6431" s="13" t="s">
        <v>8868</v>
      </c>
      <c r="C6431" s="12">
        <v>180.3</v>
      </c>
      <c r="D6431" s="11"/>
      <c r="E6431" s="11"/>
      <c r="F6431" s="11"/>
    </row>
    <row r="6432" ht="15.75" customHeight="1">
      <c r="A6432" s="13">
        <v>4681726.0</v>
      </c>
      <c r="B6432" s="13" t="s">
        <v>8869</v>
      </c>
      <c r="C6432" s="12">
        <v>189.32</v>
      </c>
      <c r="D6432" s="11"/>
      <c r="E6432" s="11"/>
      <c r="F6432" s="11"/>
    </row>
    <row r="6433" ht="15.75" customHeight="1">
      <c r="A6433" s="13">
        <v>4681729.0</v>
      </c>
      <c r="B6433" s="13" t="s">
        <v>8870</v>
      </c>
      <c r="C6433" s="12">
        <v>189.32</v>
      </c>
      <c r="D6433" s="11"/>
      <c r="E6433" s="11"/>
      <c r="F6433" s="11"/>
    </row>
    <row r="6434" ht="15.75" customHeight="1">
      <c r="A6434" s="13">
        <v>4681724.0</v>
      </c>
      <c r="B6434" s="13" t="s">
        <v>8871</v>
      </c>
      <c r="C6434" s="12">
        <v>247.69</v>
      </c>
      <c r="D6434" s="11"/>
      <c r="E6434" s="11"/>
      <c r="F6434" s="11"/>
    </row>
    <row r="6435" ht="15.75" customHeight="1">
      <c r="A6435" s="13">
        <v>4681736.0</v>
      </c>
      <c r="B6435" s="13" t="s">
        <v>8872</v>
      </c>
      <c r="C6435" s="12">
        <v>247.69</v>
      </c>
      <c r="D6435" s="11"/>
      <c r="E6435" s="11"/>
      <c r="F6435" s="11"/>
    </row>
    <row r="6436" ht="15.75" customHeight="1">
      <c r="A6436" s="13">
        <v>4681763.0</v>
      </c>
      <c r="B6436" s="13" t="s">
        <v>8873</v>
      </c>
      <c r="C6436" s="12">
        <v>189.32</v>
      </c>
      <c r="D6436" s="11"/>
      <c r="E6436" s="11"/>
      <c r="F6436" s="11"/>
    </row>
    <row r="6437" ht="15.75" customHeight="1">
      <c r="A6437" s="13">
        <v>4681775.0</v>
      </c>
      <c r="B6437" s="13" t="s">
        <v>8874</v>
      </c>
      <c r="C6437" s="12">
        <v>247.69</v>
      </c>
      <c r="D6437" s="11"/>
      <c r="E6437" s="11"/>
      <c r="F6437" s="11"/>
    </row>
    <row r="6438" ht="15.75" customHeight="1">
      <c r="A6438" s="13">
        <v>4681776.0</v>
      </c>
      <c r="B6438" s="13" t="s">
        <v>8875</v>
      </c>
      <c r="C6438" s="12">
        <v>189.32</v>
      </c>
      <c r="D6438" s="11"/>
      <c r="E6438" s="11"/>
      <c r="F6438" s="11"/>
    </row>
    <row r="6439" ht="15.75" customHeight="1">
      <c r="A6439" s="13">
        <v>4681783.0</v>
      </c>
      <c r="B6439" s="13" t="s">
        <v>8876</v>
      </c>
      <c r="C6439" s="12">
        <v>189.32</v>
      </c>
      <c r="D6439" s="11"/>
      <c r="E6439" s="11"/>
      <c r="F6439" s="11"/>
    </row>
    <row r="6440" ht="15.75" customHeight="1">
      <c r="A6440" s="13">
        <v>4681226.0</v>
      </c>
      <c r="B6440" s="13" t="s">
        <v>8877</v>
      </c>
      <c r="C6440" s="12">
        <v>82.64</v>
      </c>
      <c r="D6440" s="11"/>
      <c r="E6440" s="11"/>
      <c r="F6440" s="11"/>
    </row>
    <row r="6441" ht="15.75" customHeight="1">
      <c r="A6441" s="13">
        <v>4681229.0</v>
      </c>
      <c r="B6441" s="13" t="s">
        <v>8878</v>
      </c>
      <c r="C6441" s="12">
        <v>82.64</v>
      </c>
      <c r="D6441" s="11"/>
      <c r="E6441" s="11"/>
      <c r="F6441" s="11"/>
    </row>
    <row r="6442" ht="15.75" customHeight="1">
      <c r="A6442" s="13">
        <v>4681224.0</v>
      </c>
      <c r="B6442" s="13" t="s">
        <v>8879</v>
      </c>
      <c r="C6442" s="12">
        <v>101.65</v>
      </c>
      <c r="D6442" s="11"/>
      <c r="E6442" s="11"/>
      <c r="F6442" s="11"/>
    </row>
    <row r="6443" ht="15.75" customHeight="1">
      <c r="A6443" s="13">
        <v>4681236.0</v>
      </c>
      <c r="B6443" s="13" t="s">
        <v>8880</v>
      </c>
      <c r="C6443" s="12">
        <v>101.65</v>
      </c>
      <c r="D6443" s="11"/>
      <c r="E6443" s="11"/>
      <c r="F6443" s="11"/>
    </row>
    <row r="6444" ht="15.75" customHeight="1">
      <c r="A6444" s="13">
        <v>4681263.0</v>
      </c>
      <c r="B6444" s="13" t="s">
        <v>8881</v>
      </c>
      <c r="C6444" s="12">
        <v>82.64</v>
      </c>
      <c r="D6444" s="11"/>
      <c r="E6444" s="11"/>
      <c r="F6444" s="11"/>
    </row>
    <row r="6445" ht="15.75" customHeight="1">
      <c r="A6445" s="13">
        <v>4681275.0</v>
      </c>
      <c r="B6445" s="13" t="s">
        <v>8882</v>
      </c>
      <c r="C6445" s="12">
        <v>101.65</v>
      </c>
      <c r="D6445" s="11"/>
      <c r="E6445" s="11"/>
      <c r="F6445" s="11"/>
    </row>
    <row r="6446" ht="15.75" customHeight="1">
      <c r="A6446" s="13">
        <v>4681276.0</v>
      </c>
      <c r="B6446" s="13" t="s">
        <v>8883</v>
      </c>
      <c r="C6446" s="12">
        <v>82.64</v>
      </c>
      <c r="D6446" s="11"/>
      <c r="E6446" s="11"/>
      <c r="F6446" s="11"/>
    </row>
    <row r="6447" ht="15.75" customHeight="1">
      <c r="A6447" s="13">
        <v>4681283.0</v>
      </c>
      <c r="B6447" s="13" t="s">
        <v>8884</v>
      </c>
      <c r="C6447" s="12">
        <v>82.64</v>
      </c>
      <c r="D6447" s="11"/>
      <c r="E6447" s="11"/>
      <c r="F6447" s="11"/>
    </row>
    <row r="6448" ht="15.75" customHeight="1">
      <c r="A6448" s="13">
        <v>4683503.0</v>
      </c>
      <c r="B6448" s="13" t="s">
        <v>8885</v>
      </c>
      <c r="C6448" s="12">
        <v>716.07</v>
      </c>
      <c r="D6448" s="11"/>
      <c r="E6448" s="11"/>
      <c r="F6448" s="11"/>
    </row>
    <row r="6449" ht="15.75" customHeight="1">
      <c r="A6449" s="13">
        <v>4683500.0</v>
      </c>
      <c r="B6449" s="13" t="s">
        <v>8886</v>
      </c>
      <c r="C6449" s="12">
        <v>716.07</v>
      </c>
      <c r="D6449" s="11"/>
      <c r="E6449" s="11"/>
      <c r="F6449" s="11"/>
    </row>
    <row r="6450" ht="15.75" customHeight="1">
      <c r="A6450" s="13">
        <v>4683502.0</v>
      </c>
      <c r="B6450" s="13" t="s">
        <v>8887</v>
      </c>
      <c r="C6450" s="12">
        <v>782.96</v>
      </c>
      <c r="D6450" s="11"/>
      <c r="E6450" s="11"/>
      <c r="F6450" s="11"/>
    </row>
    <row r="6451" ht="15.75" customHeight="1">
      <c r="A6451" s="13">
        <v>4683501.0</v>
      </c>
      <c r="B6451" s="13" t="s">
        <v>8888</v>
      </c>
      <c r="C6451" s="12">
        <v>782.96</v>
      </c>
      <c r="D6451" s="11"/>
      <c r="E6451" s="11"/>
      <c r="F6451" s="11"/>
    </row>
    <row r="6452" ht="15.75" customHeight="1">
      <c r="A6452" s="13">
        <v>4686100.0</v>
      </c>
      <c r="B6452" s="13" t="s">
        <v>8889</v>
      </c>
      <c r="C6452" s="12">
        <v>821.2</v>
      </c>
      <c r="D6452" s="11"/>
      <c r="E6452" s="11"/>
      <c r="F6452" s="11"/>
    </row>
    <row r="6453" ht="15.75" customHeight="1">
      <c r="A6453" s="13">
        <v>4686104.0</v>
      </c>
      <c r="B6453" s="13" t="s">
        <v>8890</v>
      </c>
      <c r="C6453" s="12">
        <v>580.18</v>
      </c>
      <c r="D6453" s="11"/>
      <c r="E6453" s="11"/>
      <c r="F6453" s="11"/>
    </row>
    <row r="6454" ht="15.75" customHeight="1">
      <c r="A6454" s="13">
        <v>4686000.0</v>
      </c>
      <c r="B6454" s="13" t="s">
        <v>8891</v>
      </c>
      <c r="C6454" s="12">
        <v>651.07</v>
      </c>
      <c r="D6454" s="11"/>
      <c r="E6454" s="11"/>
      <c r="F6454" s="11"/>
    </row>
    <row r="6455" ht="15.75" customHeight="1">
      <c r="A6455" s="13">
        <v>4683724.0</v>
      </c>
      <c r="B6455" s="13" t="s">
        <v>8892</v>
      </c>
      <c r="C6455" s="12">
        <v>833.77</v>
      </c>
      <c r="D6455" s="11"/>
      <c r="E6455" s="11"/>
      <c r="F6455" s="11"/>
    </row>
    <row r="6456" ht="15.75" customHeight="1">
      <c r="A6456" s="13">
        <v>4683763.0</v>
      </c>
      <c r="B6456" s="13" t="s">
        <v>8893</v>
      </c>
      <c r="C6456" s="12">
        <v>884.59</v>
      </c>
      <c r="D6456" s="11"/>
      <c r="E6456" s="11"/>
      <c r="F6456" s="11"/>
    </row>
    <row r="6457" ht="15.75" customHeight="1">
      <c r="A6457" s="13">
        <v>4683506.0</v>
      </c>
      <c r="B6457" s="13" t="s">
        <v>8894</v>
      </c>
      <c r="C6457" s="12">
        <v>630.11</v>
      </c>
      <c r="D6457" s="11"/>
      <c r="E6457" s="11"/>
      <c r="F6457" s="11"/>
    </row>
    <row r="6458" ht="15.75" customHeight="1">
      <c r="A6458" s="13">
        <v>4683504.0</v>
      </c>
      <c r="B6458" s="13" t="s">
        <v>8895</v>
      </c>
      <c r="C6458" s="12">
        <v>788.19</v>
      </c>
      <c r="D6458" s="11"/>
      <c r="E6458" s="11"/>
      <c r="F6458" s="11"/>
    </row>
    <row r="6459" ht="15.75" customHeight="1">
      <c r="A6459" s="13">
        <v>4683505.0</v>
      </c>
      <c r="B6459" s="13" t="s">
        <v>8896</v>
      </c>
      <c r="C6459" s="12">
        <v>448.83</v>
      </c>
      <c r="D6459" s="11"/>
      <c r="E6459" s="11"/>
      <c r="F6459" s="11"/>
    </row>
    <row r="6460" ht="15.75" customHeight="1">
      <c r="A6460" s="13">
        <v>4683704.0</v>
      </c>
      <c r="B6460" s="13" t="s">
        <v>8897</v>
      </c>
      <c r="C6460" s="12">
        <v>766.76</v>
      </c>
      <c r="D6460" s="11"/>
      <c r="E6460" s="11"/>
      <c r="F6460" s="11"/>
    </row>
    <row r="6461" ht="15.75" customHeight="1">
      <c r="A6461" s="13">
        <v>4683710.0</v>
      </c>
      <c r="B6461" s="13" t="s">
        <v>8898</v>
      </c>
      <c r="C6461" s="12">
        <v>570.71</v>
      </c>
      <c r="D6461" s="11"/>
      <c r="E6461" s="11"/>
      <c r="F6461" s="11"/>
    </row>
    <row r="6462" ht="15.75" customHeight="1">
      <c r="A6462" s="13">
        <v>4683705.0</v>
      </c>
      <c r="B6462" s="13" t="s">
        <v>8899</v>
      </c>
      <c r="C6462" s="12">
        <v>570.71</v>
      </c>
      <c r="D6462" s="11"/>
      <c r="E6462" s="11"/>
      <c r="F6462" s="11"/>
    </row>
    <row r="6463" ht="15.75" customHeight="1">
      <c r="A6463" s="13">
        <v>4683700.0</v>
      </c>
      <c r="B6463" s="13" t="s">
        <v>8900</v>
      </c>
      <c r="C6463" s="12">
        <v>921.74</v>
      </c>
      <c r="D6463" s="11"/>
      <c r="E6463" s="11"/>
      <c r="F6463" s="11"/>
    </row>
    <row r="6464" ht="15.75" customHeight="1">
      <c r="A6464" s="13">
        <v>3683701.0</v>
      </c>
      <c r="B6464" s="13" t="s">
        <v>8901</v>
      </c>
      <c r="C6464" s="12">
        <v>921.74</v>
      </c>
      <c r="D6464" s="11"/>
      <c r="E6464" s="11"/>
      <c r="F6464" s="11"/>
    </row>
    <row r="6465" ht="15.75" customHeight="1">
      <c r="A6465" s="13">
        <v>4683638.0</v>
      </c>
      <c r="B6465" s="13" t="s">
        <v>8902</v>
      </c>
      <c r="C6465" s="12">
        <v>871.89</v>
      </c>
      <c r="D6465" s="11"/>
      <c r="E6465" s="11"/>
      <c r="F6465" s="11"/>
    </row>
    <row r="6466" ht="15.75" customHeight="1">
      <c r="A6466" s="13">
        <v>4683687.0</v>
      </c>
      <c r="B6466" s="13" t="s">
        <v>8903</v>
      </c>
      <c r="C6466" s="12">
        <v>871.89</v>
      </c>
      <c r="D6466" s="11"/>
      <c r="E6466" s="11"/>
      <c r="F6466" s="11"/>
    </row>
    <row r="6467" ht="15.75" customHeight="1">
      <c r="A6467" s="13">
        <v>4683838.0</v>
      </c>
      <c r="B6467" s="13" t="s">
        <v>8904</v>
      </c>
      <c r="C6467" s="12">
        <v>644.49</v>
      </c>
      <c r="D6467" s="11"/>
      <c r="E6467" s="11"/>
      <c r="F6467" s="11"/>
    </row>
    <row r="6468" ht="15.75" customHeight="1">
      <c r="A6468" s="13">
        <v>4683887.0</v>
      </c>
      <c r="B6468" s="13" t="s">
        <v>8905</v>
      </c>
      <c r="C6468" s="12">
        <v>644.49</v>
      </c>
      <c r="D6468" s="11"/>
      <c r="E6468" s="11"/>
      <c r="F6468" s="11"/>
    </row>
    <row r="6469" ht="15.75" customHeight="1">
      <c r="A6469" s="13">
        <v>4683987.0</v>
      </c>
      <c r="B6469" s="13" t="s">
        <v>8906</v>
      </c>
      <c r="C6469" s="12">
        <v>959.12</v>
      </c>
      <c r="D6469" s="11"/>
      <c r="E6469" s="11"/>
      <c r="F6469" s="11"/>
    </row>
    <row r="6470" ht="15.75" customHeight="1">
      <c r="A6470" s="13">
        <v>4683938.0</v>
      </c>
      <c r="B6470" s="13" t="s">
        <v>8907</v>
      </c>
      <c r="C6470" s="12">
        <v>959.12</v>
      </c>
      <c r="D6470" s="11"/>
      <c r="E6470" s="11"/>
      <c r="F6470" s="11"/>
    </row>
    <row r="6471" ht="15.75" customHeight="1">
      <c r="A6471" s="13">
        <v>4683403.0</v>
      </c>
      <c r="B6471" s="13" t="s">
        <v>8908</v>
      </c>
      <c r="C6471" s="12">
        <v>1783.69</v>
      </c>
      <c r="D6471" s="11"/>
      <c r="E6471" s="11"/>
      <c r="F6471" s="11"/>
    </row>
    <row r="6472" ht="15.75" customHeight="1">
      <c r="A6472" s="13">
        <v>4683402.0</v>
      </c>
      <c r="B6472" s="13" t="s">
        <v>8909</v>
      </c>
      <c r="C6472" s="12">
        <v>1404.13</v>
      </c>
      <c r="D6472" s="11"/>
      <c r="E6472" s="11"/>
      <c r="F6472" s="11"/>
    </row>
    <row r="6473" ht="15.75" customHeight="1">
      <c r="A6473" s="13">
        <v>4683401.0</v>
      </c>
      <c r="B6473" s="13" t="s">
        <v>8910</v>
      </c>
      <c r="C6473" s="12">
        <v>2140.39</v>
      </c>
      <c r="D6473" s="11"/>
      <c r="E6473" s="11"/>
      <c r="F6473" s="11"/>
    </row>
    <row r="6474" ht="15.75" customHeight="1">
      <c r="A6474" s="13">
        <v>4683400.0</v>
      </c>
      <c r="B6474" s="13" t="s">
        <v>8911</v>
      </c>
      <c r="C6474" s="12">
        <v>1189.23</v>
      </c>
      <c r="D6474" s="11"/>
      <c r="E6474" s="11"/>
      <c r="F6474" s="11"/>
    </row>
    <row r="6475" ht="15.75" customHeight="1">
      <c r="A6475" s="13">
        <v>4681001.0</v>
      </c>
      <c r="B6475" s="13" t="s">
        <v>8912</v>
      </c>
      <c r="C6475" s="12">
        <v>45.68</v>
      </c>
      <c r="D6475" s="11"/>
      <c r="E6475" s="11"/>
      <c r="F6475" s="11"/>
    </row>
    <row r="6476" ht="15.75" customHeight="1">
      <c r="A6476" s="13">
        <v>4681012.0</v>
      </c>
      <c r="B6476" s="13" t="s">
        <v>8913</v>
      </c>
      <c r="C6476" s="12">
        <v>59.83</v>
      </c>
      <c r="D6476" s="11"/>
      <c r="E6476" s="11"/>
      <c r="F6476" s="11"/>
    </row>
    <row r="6477" ht="15.75" customHeight="1">
      <c r="A6477" s="13">
        <v>4681240.0</v>
      </c>
      <c r="B6477" s="13" t="s">
        <v>8914</v>
      </c>
      <c r="C6477" s="12">
        <v>25.36</v>
      </c>
      <c r="D6477" s="11"/>
      <c r="E6477" s="11"/>
      <c r="F6477" s="11"/>
    </row>
    <row r="6478" ht="15.75" customHeight="1">
      <c r="A6478" s="13">
        <v>4681375.0</v>
      </c>
      <c r="B6478" s="13" t="s">
        <v>8915</v>
      </c>
      <c r="C6478" s="12">
        <v>43.65</v>
      </c>
      <c r="D6478" s="11"/>
      <c r="E6478" s="11"/>
      <c r="F6478" s="11"/>
    </row>
    <row r="6479" ht="15.75" customHeight="1">
      <c r="A6479" s="13">
        <v>4681327.0</v>
      </c>
      <c r="B6479" s="13" t="s">
        <v>8916</v>
      </c>
      <c r="C6479" s="12">
        <v>53.83</v>
      </c>
      <c r="D6479" s="11"/>
      <c r="E6479" s="11"/>
      <c r="F6479" s="11"/>
    </row>
    <row r="6480" ht="15.75" customHeight="1">
      <c r="A6480" s="13">
        <v>4681395.0</v>
      </c>
      <c r="B6480" s="13" t="s">
        <v>8917</v>
      </c>
      <c r="C6480" s="12">
        <v>42.92</v>
      </c>
      <c r="D6480" s="11"/>
      <c r="E6480" s="11"/>
      <c r="F6480" s="11"/>
    </row>
    <row r="6481" ht="15.75" customHeight="1">
      <c r="A6481" s="13">
        <v>4681475.0</v>
      </c>
      <c r="B6481" s="13" t="s">
        <v>8918</v>
      </c>
      <c r="C6481" s="12">
        <v>37.76</v>
      </c>
      <c r="D6481" s="11"/>
      <c r="E6481" s="11"/>
      <c r="F6481" s="11"/>
    </row>
    <row r="6482" ht="15.75" customHeight="1">
      <c r="A6482" s="13">
        <v>4681500.0</v>
      </c>
      <c r="B6482" s="13" t="s">
        <v>8919</v>
      </c>
      <c r="C6482" s="12">
        <v>32.66</v>
      </c>
      <c r="D6482" s="11"/>
      <c r="E6482" s="11"/>
      <c r="F6482" s="11"/>
    </row>
    <row r="6483" ht="15.75" customHeight="1">
      <c r="A6483" s="13">
        <v>4681578.0</v>
      </c>
      <c r="B6483" s="13" t="s">
        <v>8920</v>
      </c>
      <c r="C6483" s="12">
        <v>36.77</v>
      </c>
      <c r="D6483" s="11"/>
      <c r="E6483" s="11"/>
      <c r="F6483" s="11"/>
    </row>
    <row r="6484" ht="15.75" customHeight="1">
      <c r="A6484" s="13">
        <v>4681585.0</v>
      </c>
      <c r="B6484" s="13" t="s">
        <v>8921</v>
      </c>
      <c r="C6484" s="12">
        <v>33.38</v>
      </c>
      <c r="D6484" s="11"/>
      <c r="E6484" s="11"/>
      <c r="F6484" s="11"/>
    </row>
    <row r="6485" ht="15.75" customHeight="1">
      <c r="A6485" s="13">
        <v>4681595.0</v>
      </c>
      <c r="B6485" s="13" t="s">
        <v>8922</v>
      </c>
      <c r="C6485" s="12">
        <v>36.61</v>
      </c>
      <c r="D6485" s="11"/>
      <c r="E6485" s="11"/>
      <c r="F6485" s="11"/>
    </row>
    <row r="6486" ht="15.75" customHeight="1">
      <c r="A6486" s="13">
        <v>4682675.0</v>
      </c>
      <c r="B6486" s="13" t="s">
        <v>8923</v>
      </c>
      <c r="C6486" s="12">
        <v>63.22</v>
      </c>
      <c r="D6486" s="11"/>
      <c r="E6486" s="11"/>
      <c r="F6486" s="11"/>
    </row>
    <row r="6487" ht="15.75" customHeight="1">
      <c r="A6487" s="13">
        <v>4682677.0</v>
      </c>
      <c r="B6487" s="13" t="s">
        <v>8924</v>
      </c>
      <c r="C6487" s="12">
        <v>102.67</v>
      </c>
      <c r="D6487" s="11"/>
      <c r="E6487" s="11"/>
      <c r="F6487" s="11"/>
    </row>
    <row r="6488" ht="15.75" customHeight="1">
      <c r="A6488" s="13">
        <v>4682678.0</v>
      </c>
      <c r="B6488" s="13" t="s">
        <v>8925</v>
      </c>
      <c r="C6488" s="12">
        <v>127.86</v>
      </c>
      <c r="D6488" s="11"/>
      <c r="E6488" s="11"/>
      <c r="F6488" s="11"/>
    </row>
    <row r="6489" ht="15.75" customHeight="1">
      <c r="A6489" s="13">
        <v>4682679.0</v>
      </c>
      <c r="B6489" s="13" t="s">
        <v>8926</v>
      </c>
      <c r="C6489" s="12">
        <v>139.79</v>
      </c>
      <c r="D6489" s="11"/>
      <c r="E6489" s="11"/>
      <c r="F6489" s="11"/>
    </row>
    <row r="6490" ht="15.75" customHeight="1">
      <c r="A6490" s="13">
        <v>4682681.0</v>
      </c>
      <c r="B6490" s="13" t="s">
        <v>8927</v>
      </c>
      <c r="C6490" s="12">
        <v>170.27</v>
      </c>
      <c r="D6490" s="11"/>
      <c r="E6490" s="11"/>
      <c r="F6490" s="11"/>
    </row>
    <row r="6491" ht="15.75" customHeight="1">
      <c r="A6491" s="13">
        <v>4682682.0</v>
      </c>
      <c r="B6491" s="13" t="s">
        <v>8928</v>
      </c>
      <c r="C6491" s="12">
        <v>111.49</v>
      </c>
      <c r="D6491" s="11"/>
      <c r="E6491" s="11"/>
      <c r="F6491" s="11"/>
    </row>
    <row r="6492" ht="15.75" customHeight="1">
      <c r="A6492" s="13">
        <v>4682621.0</v>
      </c>
      <c r="B6492" s="13" t="s">
        <v>8929</v>
      </c>
      <c r="C6492" s="12">
        <v>37.6</v>
      </c>
      <c r="D6492" s="11"/>
      <c r="E6492" s="11"/>
      <c r="F6492" s="11"/>
    </row>
    <row r="6493" ht="15.75" customHeight="1">
      <c r="A6493" s="13">
        <v>4682622.0</v>
      </c>
      <c r="B6493" s="13" t="s">
        <v>8930</v>
      </c>
      <c r="C6493" s="12">
        <v>42.1</v>
      </c>
      <c r="D6493" s="11"/>
      <c r="E6493" s="11"/>
      <c r="F6493" s="11"/>
    </row>
    <row r="6494" ht="15.75" customHeight="1">
      <c r="A6494" s="13">
        <v>4682623.0</v>
      </c>
      <c r="B6494" s="13" t="s">
        <v>8931</v>
      </c>
      <c r="C6494" s="12">
        <v>42.1</v>
      </c>
      <c r="D6494" s="11"/>
      <c r="E6494" s="11"/>
      <c r="F6494" s="11"/>
    </row>
    <row r="6495" ht="15.75" customHeight="1">
      <c r="A6495" s="13">
        <v>4682624.0</v>
      </c>
      <c r="B6495" s="13" t="s">
        <v>8932</v>
      </c>
      <c r="C6495" s="12">
        <v>44.52</v>
      </c>
      <c r="D6495" s="11"/>
      <c r="E6495" s="11"/>
      <c r="F6495" s="11"/>
    </row>
    <row r="6496" ht="15.75" customHeight="1">
      <c r="A6496" s="13">
        <v>4682625.0</v>
      </c>
      <c r="B6496" s="13" t="s">
        <v>8933</v>
      </c>
      <c r="C6496" s="12">
        <v>53.19</v>
      </c>
      <c r="D6496" s="11"/>
      <c r="E6496" s="11"/>
      <c r="F6496" s="11"/>
    </row>
    <row r="6497" ht="15.75" customHeight="1">
      <c r="A6497" s="13">
        <v>4682626.0</v>
      </c>
      <c r="B6497" s="13" t="s">
        <v>8934</v>
      </c>
      <c r="C6497" s="12">
        <v>60.04</v>
      </c>
      <c r="D6497" s="11"/>
      <c r="E6497" s="11"/>
      <c r="F6497" s="11"/>
    </row>
    <row r="6498" ht="15.75" customHeight="1">
      <c r="A6498" s="13">
        <v>4682628.0</v>
      </c>
      <c r="B6498" s="13" t="s">
        <v>8935</v>
      </c>
      <c r="C6498" s="12">
        <v>79.09</v>
      </c>
      <c r="D6498" s="11"/>
      <c r="E6498" s="11"/>
      <c r="F6498" s="11"/>
    </row>
    <row r="6499" ht="15.75" customHeight="1">
      <c r="A6499" s="13">
        <v>4682630.0</v>
      </c>
      <c r="B6499" s="13" t="s">
        <v>8936</v>
      </c>
      <c r="C6499" s="12">
        <v>105.2</v>
      </c>
      <c r="D6499" s="11"/>
      <c r="E6499" s="11"/>
      <c r="F6499" s="11"/>
    </row>
    <row r="6500" ht="15.75" customHeight="1">
      <c r="A6500" s="13">
        <v>4682631.0</v>
      </c>
      <c r="B6500" s="13" t="s">
        <v>8937</v>
      </c>
      <c r="C6500" s="12">
        <v>183.73</v>
      </c>
      <c r="D6500" s="11"/>
      <c r="E6500" s="11"/>
      <c r="F6500" s="11"/>
    </row>
    <row r="6501" ht="15.75" customHeight="1">
      <c r="A6501" s="13">
        <v>4682632.0</v>
      </c>
      <c r="B6501" s="13" t="s">
        <v>8938</v>
      </c>
      <c r="C6501" s="12">
        <v>73.66</v>
      </c>
      <c r="D6501" s="11"/>
      <c r="E6501" s="11"/>
      <c r="F6501" s="11"/>
    </row>
    <row r="6502" ht="15.75" customHeight="1">
      <c r="A6502" s="13">
        <v>4682627.0</v>
      </c>
      <c r="B6502" s="13" t="s">
        <v>8939</v>
      </c>
      <c r="C6502" s="12">
        <v>68.32</v>
      </c>
      <c r="D6502" s="11"/>
      <c r="E6502" s="11"/>
      <c r="F6502" s="11"/>
    </row>
    <row r="6503" ht="15.75" customHeight="1">
      <c r="A6503" s="13">
        <v>4682629.0</v>
      </c>
      <c r="B6503" s="13" t="s">
        <v>8940</v>
      </c>
      <c r="C6503" s="12">
        <v>89.39</v>
      </c>
      <c r="D6503" s="11"/>
      <c r="E6503" s="11"/>
      <c r="F6503" s="11"/>
    </row>
    <row r="6504" ht="15.75" customHeight="1">
      <c r="A6504" s="13">
        <v>4681107.0</v>
      </c>
      <c r="B6504" s="13" t="s">
        <v>8941</v>
      </c>
      <c r="C6504" s="12">
        <v>36.0</v>
      </c>
      <c r="D6504" s="11"/>
      <c r="E6504" s="11"/>
      <c r="F6504" s="11"/>
    </row>
    <row r="6505" ht="15.75" customHeight="1">
      <c r="A6505" s="13">
        <v>4681108.0</v>
      </c>
      <c r="B6505" s="13" t="s">
        <v>8942</v>
      </c>
      <c r="C6505" s="12">
        <v>55.27</v>
      </c>
      <c r="D6505" s="11"/>
      <c r="E6505" s="11"/>
      <c r="F6505" s="11"/>
    </row>
    <row r="6506" ht="15.75" customHeight="1">
      <c r="A6506" s="13">
        <v>4721200.0</v>
      </c>
      <c r="B6506" s="13" t="s">
        <v>8943</v>
      </c>
      <c r="C6506" s="12">
        <v>11.77</v>
      </c>
      <c r="D6506" s="11"/>
      <c r="E6506" s="11"/>
      <c r="F6506" s="11"/>
    </row>
    <row r="6507" ht="15.75" customHeight="1">
      <c r="A6507" s="9" t="s">
        <v>8944</v>
      </c>
      <c r="C6507" s="12"/>
      <c r="D6507" s="11"/>
      <c r="E6507" s="11"/>
      <c r="F6507" s="11"/>
    </row>
    <row r="6508" ht="15.75" customHeight="1">
      <c r="A6508" s="13">
        <v>4674402.0</v>
      </c>
      <c r="B6508" s="13" t="s">
        <v>8945</v>
      </c>
      <c r="C6508" s="12">
        <v>2196.94</v>
      </c>
      <c r="D6508" s="11"/>
      <c r="E6508" s="11"/>
      <c r="F6508" s="11"/>
    </row>
    <row r="6509" ht="15.75" customHeight="1">
      <c r="A6509" s="13">
        <v>4674401.0</v>
      </c>
      <c r="B6509" s="13" t="s">
        <v>8946</v>
      </c>
      <c r="C6509" s="12">
        <v>3337.6</v>
      </c>
      <c r="D6509" s="11"/>
      <c r="E6509" s="11"/>
      <c r="F6509" s="11"/>
    </row>
    <row r="6510" ht="15.75" customHeight="1">
      <c r="A6510" s="13">
        <v>4674400.0</v>
      </c>
      <c r="B6510" s="13" t="s">
        <v>8947</v>
      </c>
      <c r="C6510" s="12">
        <v>2779.22</v>
      </c>
      <c r="D6510" s="11"/>
      <c r="E6510" s="11"/>
      <c r="F6510" s="11"/>
    </row>
    <row r="6511" ht="15.75" customHeight="1">
      <c r="A6511" s="13">
        <v>3313100.0</v>
      </c>
      <c r="B6511" s="13" t="s">
        <v>8948</v>
      </c>
      <c r="C6511" s="12">
        <v>6363.98</v>
      </c>
      <c r="D6511" s="11"/>
      <c r="E6511" s="11"/>
      <c r="F6511" s="11"/>
    </row>
    <row r="6512" ht="15.75" customHeight="1">
      <c r="A6512" s="13">
        <v>4674000.0</v>
      </c>
      <c r="B6512" s="13" t="s">
        <v>8949</v>
      </c>
      <c r="C6512" s="12">
        <v>4964.49</v>
      </c>
      <c r="D6512" s="11"/>
      <c r="E6512" s="11"/>
      <c r="F6512" s="11"/>
    </row>
    <row r="6513" ht="15.75" customHeight="1">
      <c r="A6513" s="13">
        <v>4672103.0</v>
      </c>
      <c r="B6513" s="13" t="s">
        <v>8950</v>
      </c>
      <c r="C6513" s="12">
        <v>827.06</v>
      </c>
      <c r="D6513" s="11"/>
      <c r="E6513" s="11"/>
      <c r="F6513" s="11"/>
    </row>
    <row r="6514" ht="15.75" customHeight="1">
      <c r="A6514" s="13">
        <v>4672102.0</v>
      </c>
      <c r="B6514" s="13" t="s">
        <v>8951</v>
      </c>
      <c r="C6514" s="12">
        <v>827.06</v>
      </c>
      <c r="D6514" s="11"/>
      <c r="E6514" s="11"/>
      <c r="F6514" s="11"/>
    </row>
    <row r="6515" ht="15.75" customHeight="1">
      <c r="A6515" s="13">
        <v>4672101.0</v>
      </c>
      <c r="B6515" s="13" t="s">
        <v>8952</v>
      </c>
      <c r="C6515" s="12">
        <v>827.06</v>
      </c>
      <c r="D6515" s="11"/>
      <c r="E6515" s="11"/>
      <c r="F6515" s="11"/>
    </row>
    <row r="6516" ht="15.75" customHeight="1">
      <c r="A6516" s="13">
        <v>4672201.0</v>
      </c>
      <c r="B6516" s="13" t="s">
        <v>8953</v>
      </c>
      <c r="C6516" s="12">
        <v>815.09</v>
      </c>
      <c r="D6516" s="11"/>
      <c r="E6516" s="11"/>
      <c r="F6516" s="11"/>
    </row>
    <row r="6517" ht="15.75" customHeight="1">
      <c r="A6517" s="13">
        <v>4672100.0</v>
      </c>
      <c r="B6517" s="13" t="s">
        <v>8954</v>
      </c>
      <c r="C6517" s="12">
        <v>973.67</v>
      </c>
      <c r="D6517" s="11"/>
      <c r="E6517" s="11"/>
      <c r="F6517" s="11"/>
    </row>
    <row r="6518" ht="15.75" customHeight="1">
      <c r="A6518" s="13">
        <v>4671108.0</v>
      </c>
      <c r="B6518" s="13" t="s">
        <v>8955</v>
      </c>
      <c r="C6518" s="12">
        <v>62.48</v>
      </c>
      <c r="D6518" s="11"/>
      <c r="E6518" s="11"/>
      <c r="F6518" s="11"/>
    </row>
    <row r="6519" ht="15.75" customHeight="1">
      <c r="A6519" s="13">
        <v>4671138.0</v>
      </c>
      <c r="B6519" s="13" t="s">
        <v>8956</v>
      </c>
      <c r="C6519" s="12">
        <v>376.86</v>
      </c>
      <c r="D6519" s="11"/>
      <c r="E6519" s="11"/>
      <c r="F6519" s="11"/>
    </row>
    <row r="6520" ht="15.75" customHeight="1">
      <c r="A6520" s="13">
        <v>4671122.0</v>
      </c>
      <c r="B6520" s="13" t="s">
        <v>8957</v>
      </c>
      <c r="C6520" s="12">
        <v>236.4</v>
      </c>
      <c r="D6520" s="11"/>
      <c r="E6520" s="11"/>
      <c r="F6520" s="11"/>
    </row>
    <row r="6521" ht="15.75" customHeight="1">
      <c r="A6521" s="13">
        <v>4671182.0</v>
      </c>
      <c r="B6521" s="13" t="s">
        <v>8958</v>
      </c>
      <c r="C6521" s="12">
        <v>66.94</v>
      </c>
      <c r="D6521" s="11"/>
      <c r="E6521" s="11"/>
      <c r="F6521" s="11"/>
    </row>
    <row r="6522" ht="15.75" customHeight="1">
      <c r="A6522" s="13">
        <v>4671198.0</v>
      </c>
      <c r="B6522" s="13" t="s">
        <v>8959</v>
      </c>
      <c r="C6522" s="12">
        <v>376.86</v>
      </c>
      <c r="D6522" s="11"/>
      <c r="E6522" s="11"/>
      <c r="F6522" s="11"/>
    </row>
    <row r="6523" ht="15.75" customHeight="1">
      <c r="A6523" s="13">
        <v>4671157.0</v>
      </c>
      <c r="B6523" s="13" t="s">
        <v>8960</v>
      </c>
      <c r="C6523" s="12">
        <v>1832.93</v>
      </c>
      <c r="D6523" s="11"/>
      <c r="E6523" s="11"/>
      <c r="F6523" s="11"/>
    </row>
    <row r="6524" ht="15.75" customHeight="1">
      <c r="A6524" s="13">
        <v>4671100.0</v>
      </c>
      <c r="B6524" s="13" t="s">
        <v>8961</v>
      </c>
      <c r="C6524" s="12">
        <v>2768.97</v>
      </c>
      <c r="D6524" s="11"/>
      <c r="E6524" s="11"/>
      <c r="F6524" s="11"/>
    </row>
    <row r="6525" ht="15.75" customHeight="1">
      <c r="A6525" s="13">
        <v>4671009.0</v>
      </c>
      <c r="B6525" s="13" t="s">
        <v>8962</v>
      </c>
      <c r="C6525" s="12">
        <v>250.17</v>
      </c>
      <c r="D6525" s="11"/>
      <c r="E6525" s="11"/>
      <c r="F6525" s="11"/>
    </row>
    <row r="6526" ht="15.75" customHeight="1">
      <c r="A6526" s="13">
        <v>4671142.0</v>
      </c>
      <c r="B6526" s="13" t="s">
        <v>8963</v>
      </c>
      <c r="C6526" s="12">
        <v>250.17</v>
      </c>
      <c r="D6526" s="11"/>
      <c r="E6526" s="11"/>
      <c r="F6526" s="11"/>
    </row>
    <row r="6527" ht="15.75" customHeight="1">
      <c r="A6527" s="13">
        <v>4671104.0</v>
      </c>
      <c r="B6527" s="13" t="s">
        <v>8964</v>
      </c>
      <c r="C6527" s="12">
        <v>250.17</v>
      </c>
      <c r="D6527" s="11"/>
      <c r="E6527" s="11"/>
      <c r="F6527" s="11"/>
    </row>
    <row r="6528" ht="15.75" customHeight="1">
      <c r="A6528" s="13">
        <v>4671010.0</v>
      </c>
      <c r="B6528" s="13" t="s">
        <v>8965</v>
      </c>
      <c r="C6528" s="12">
        <v>250.17</v>
      </c>
      <c r="D6528" s="11"/>
      <c r="E6528" s="11"/>
      <c r="F6528" s="11"/>
    </row>
    <row r="6529" ht="15.75" customHeight="1">
      <c r="A6529" s="13">
        <v>4671141.0</v>
      </c>
      <c r="B6529" s="13" t="s">
        <v>8966</v>
      </c>
      <c r="C6529" s="12">
        <v>250.17</v>
      </c>
      <c r="D6529" s="11"/>
      <c r="E6529" s="11"/>
      <c r="F6529" s="11"/>
    </row>
    <row r="6530" ht="15.75" customHeight="1">
      <c r="A6530" s="13">
        <v>4671015.0</v>
      </c>
      <c r="B6530" s="13" t="s">
        <v>8967</v>
      </c>
      <c r="C6530" s="12">
        <v>1731.97</v>
      </c>
      <c r="D6530" s="11"/>
      <c r="E6530" s="11"/>
      <c r="F6530" s="11"/>
    </row>
    <row r="6531" ht="15.75" customHeight="1">
      <c r="A6531" s="13">
        <v>4671005.0</v>
      </c>
      <c r="B6531" s="13" t="s">
        <v>8968</v>
      </c>
      <c r="C6531" s="12">
        <v>40.53</v>
      </c>
      <c r="D6531" s="11"/>
      <c r="E6531" s="11"/>
      <c r="F6531" s="11"/>
    </row>
    <row r="6532" ht="15.75" customHeight="1">
      <c r="A6532" s="13">
        <v>4671016.0</v>
      </c>
      <c r="B6532" s="13" t="s">
        <v>8969</v>
      </c>
      <c r="C6532" s="12">
        <v>1731.97</v>
      </c>
      <c r="D6532" s="11"/>
      <c r="E6532" s="11"/>
      <c r="F6532" s="11"/>
    </row>
    <row r="6533" ht="15.75" customHeight="1">
      <c r="A6533" s="13">
        <v>4671013.0</v>
      </c>
      <c r="B6533" s="13" t="s">
        <v>8970</v>
      </c>
      <c r="C6533" s="12">
        <v>1731.97</v>
      </c>
      <c r="D6533" s="11"/>
      <c r="E6533" s="11"/>
      <c r="F6533" s="11"/>
    </row>
    <row r="6534" ht="15.75" customHeight="1">
      <c r="A6534" s="13">
        <v>4671022.0</v>
      </c>
      <c r="B6534" s="13" t="s">
        <v>8971</v>
      </c>
      <c r="C6534" s="12">
        <v>1731.97</v>
      </c>
      <c r="D6534" s="11"/>
      <c r="E6534" s="11"/>
      <c r="F6534" s="11"/>
    </row>
    <row r="6535" ht="15.75" customHeight="1">
      <c r="A6535" s="13">
        <v>4671019.0</v>
      </c>
      <c r="B6535" s="13" t="s">
        <v>8972</v>
      </c>
      <c r="C6535" s="12">
        <v>1731.97</v>
      </c>
      <c r="D6535" s="11"/>
      <c r="E6535" s="11"/>
      <c r="F6535" s="11"/>
    </row>
    <row r="6536" ht="15.75" customHeight="1">
      <c r="A6536" s="13">
        <v>4671021.0</v>
      </c>
      <c r="B6536" s="13" t="s">
        <v>8973</v>
      </c>
      <c r="C6536" s="12">
        <v>1731.97</v>
      </c>
      <c r="D6536" s="11"/>
      <c r="E6536" s="11"/>
      <c r="F6536" s="11"/>
    </row>
    <row r="6537" ht="15.75" customHeight="1">
      <c r="A6537" s="13">
        <v>4671032.0</v>
      </c>
      <c r="B6537" s="13" t="s">
        <v>8974</v>
      </c>
      <c r="C6537" s="12">
        <v>1731.97</v>
      </c>
      <c r="D6537" s="11"/>
      <c r="E6537" s="11"/>
      <c r="F6537" s="11"/>
    </row>
    <row r="6538" ht="15.75" customHeight="1">
      <c r="A6538" s="13">
        <v>4671006.0</v>
      </c>
      <c r="B6538" s="13" t="s">
        <v>8975</v>
      </c>
      <c r="C6538" s="12">
        <v>40.53</v>
      </c>
      <c r="D6538" s="11"/>
      <c r="E6538" s="11"/>
      <c r="F6538" s="11"/>
    </row>
    <row r="6539" ht="15.75" customHeight="1">
      <c r="A6539" s="13">
        <v>4671014.0</v>
      </c>
      <c r="B6539" s="13" t="s">
        <v>8976</v>
      </c>
      <c r="C6539" s="12">
        <v>40.53</v>
      </c>
      <c r="D6539" s="11"/>
      <c r="E6539" s="11"/>
      <c r="F6539" s="11"/>
    </row>
    <row r="6540" ht="15.75" customHeight="1">
      <c r="A6540" s="13">
        <v>4671023.0</v>
      </c>
      <c r="B6540" s="13" t="s">
        <v>8977</v>
      </c>
      <c r="C6540" s="12">
        <v>1731.97</v>
      </c>
      <c r="D6540" s="11"/>
      <c r="E6540" s="11"/>
      <c r="F6540" s="11"/>
    </row>
    <row r="6541" ht="15.75" customHeight="1">
      <c r="A6541" s="13">
        <v>4671026.0</v>
      </c>
      <c r="B6541" s="13" t="s">
        <v>8978</v>
      </c>
      <c r="C6541" s="12">
        <v>1731.97</v>
      </c>
      <c r="D6541" s="11"/>
      <c r="E6541" s="11"/>
      <c r="F6541" s="11"/>
    </row>
    <row r="6542" ht="15.75" customHeight="1">
      <c r="A6542" s="13">
        <v>4671025.0</v>
      </c>
      <c r="B6542" s="13" t="s">
        <v>8979</v>
      </c>
      <c r="C6542" s="12">
        <v>1731.97</v>
      </c>
      <c r="D6542" s="11"/>
      <c r="E6542" s="11"/>
      <c r="F6542" s="11"/>
    </row>
    <row r="6543" ht="15.75" customHeight="1">
      <c r="A6543" s="13">
        <v>4671024.0</v>
      </c>
      <c r="B6543" s="13" t="s">
        <v>8980</v>
      </c>
      <c r="C6543" s="12">
        <v>1731.97</v>
      </c>
      <c r="D6543" s="11"/>
      <c r="E6543" s="11"/>
      <c r="F6543" s="11"/>
    </row>
    <row r="6544" ht="15.75" customHeight="1">
      <c r="A6544" s="13">
        <v>4671028.0</v>
      </c>
      <c r="B6544" s="13" t="s">
        <v>8981</v>
      </c>
      <c r="C6544" s="12">
        <v>1731.97</v>
      </c>
      <c r="D6544" s="11"/>
      <c r="E6544" s="11"/>
      <c r="F6544" s="11"/>
    </row>
    <row r="6545" ht="15.75" customHeight="1">
      <c r="A6545" s="13">
        <v>4671027.0</v>
      </c>
      <c r="B6545" s="13" t="s">
        <v>8982</v>
      </c>
      <c r="C6545" s="12">
        <v>1731.97</v>
      </c>
      <c r="D6545" s="11"/>
      <c r="E6545" s="11"/>
      <c r="F6545" s="11"/>
    </row>
    <row r="6546" ht="15.75" customHeight="1">
      <c r="A6546" s="13">
        <v>4671029.0</v>
      </c>
      <c r="B6546" s="13" t="s">
        <v>8983</v>
      </c>
      <c r="C6546" s="12">
        <v>1731.97</v>
      </c>
      <c r="D6546" s="11"/>
      <c r="E6546" s="11"/>
      <c r="F6546" s="11"/>
    </row>
    <row r="6547" ht="15.75" customHeight="1">
      <c r="A6547" s="13">
        <v>4675002.0</v>
      </c>
      <c r="B6547" s="13" t="s">
        <v>8984</v>
      </c>
      <c r="C6547" s="12">
        <v>161.11</v>
      </c>
      <c r="D6547" s="11"/>
      <c r="E6547" s="11"/>
      <c r="F6547" s="11"/>
    </row>
    <row r="6548" ht="15.75" customHeight="1">
      <c r="A6548" s="13">
        <v>4675006.0</v>
      </c>
      <c r="B6548" s="13" t="s">
        <v>8985</v>
      </c>
      <c r="C6548" s="12">
        <v>401.78</v>
      </c>
      <c r="D6548" s="11"/>
      <c r="E6548" s="11"/>
      <c r="F6548" s="11"/>
    </row>
    <row r="6549" ht="15.75" customHeight="1">
      <c r="A6549" s="13">
        <v>4673093.0</v>
      </c>
      <c r="B6549" s="13" t="s">
        <v>8986</v>
      </c>
      <c r="C6549" s="12">
        <v>727.46</v>
      </c>
      <c r="D6549" s="11"/>
      <c r="E6549" s="11"/>
      <c r="F6549" s="11"/>
    </row>
    <row r="6550" ht="15.75" customHeight="1">
      <c r="A6550" s="13">
        <v>4675003.0</v>
      </c>
      <c r="B6550" s="13" t="s">
        <v>8987</v>
      </c>
      <c r="C6550" s="12">
        <v>161.11</v>
      </c>
      <c r="D6550" s="11"/>
      <c r="E6550" s="11"/>
      <c r="F6550" s="11"/>
    </row>
    <row r="6551" ht="15.75" customHeight="1">
      <c r="A6551" s="13">
        <v>4675005.0</v>
      </c>
      <c r="B6551" s="13" t="s">
        <v>8988</v>
      </c>
      <c r="C6551" s="12">
        <v>401.78</v>
      </c>
      <c r="D6551" s="11"/>
      <c r="E6551" s="11"/>
      <c r="F6551" s="11"/>
    </row>
    <row r="6552" ht="15.75" customHeight="1">
      <c r="A6552" s="13">
        <v>4675004.0</v>
      </c>
      <c r="B6552" s="13" t="s">
        <v>8989</v>
      </c>
      <c r="C6552" s="12">
        <v>727.46</v>
      </c>
      <c r="D6552" s="11"/>
      <c r="E6552" s="11"/>
      <c r="F6552" s="11"/>
    </row>
    <row r="6553" ht="15.75" customHeight="1">
      <c r="A6553" s="13">
        <v>3220621.0</v>
      </c>
      <c r="B6553" s="13" t="s">
        <v>8990</v>
      </c>
      <c r="C6553" s="12">
        <v>727.46</v>
      </c>
      <c r="D6553" s="11"/>
      <c r="E6553" s="11"/>
      <c r="F6553" s="11"/>
    </row>
    <row r="6554" ht="15.75" customHeight="1">
      <c r="A6554" s="13">
        <v>3220613.0</v>
      </c>
      <c r="B6554" s="13" t="s">
        <v>8991</v>
      </c>
      <c r="C6554" s="12">
        <v>727.46</v>
      </c>
      <c r="D6554" s="11"/>
      <c r="E6554" s="11"/>
      <c r="F6554" s="11"/>
    </row>
    <row r="6555" ht="15.75" customHeight="1">
      <c r="A6555" s="13">
        <v>3220630.0</v>
      </c>
      <c r="B6555" s="13" t="s">
        <v>8992</v>
      </c>
      <c r="C6555" s="12">
        <v>839.38</v>
      </c>
      <c r="D6555" s="11"/>
      <c r="E6555" s="11"/>
      <c r="F6555" s="11"/>
    </row>
    <row r="6556" ht="15.75" customHeight="1">
      <c r="A6556" s="13">
        <v>3220624.0</v>
      </c>
      <c r="B6556" s="13" t="s">
        <v>8993</v>
      </c>
      <c r="C6556" s="12">
        <v>839.38</v>
      </c>
      <c r="D6556" s="11"/>
      <c r="E6556" s="11"/>
      <c r="F6556" s="11"/>
    </row>
    <row r="6557" ht="15.75" customHeight="1">
      <c r="A6557" s="13">
        <v>3220616.0</v>
      </c>
      <c r="B6557" s="13" t="s">
        <v>8994</v>
      </c>
      <c r="C6557" s="12">
        <v>248.46</v>
      </c>
      <c r="D6557" s="11"/>
      <c r="E6557" s="11"/>
      <c r="F6557" s="11"/>
    </row>
    <row r="6558" ht="15.75" customHeight="1">
      <c r="A6558" s="13">
        <v>3220629.0</v>
      </c>
      <c r="B6558" s="13" t="s">
        <v>8995</v>
      </c>
      <c r="C6558" s="12">
        <v>727.46</v>
      </c>
      <c r="D6558" s="11"/>
      <c r="E6558" s="11"/>
      <c r="F6558" s="11"/>
    </row>
    <row r="6559" ht="15.75" customHeight="1">
      <c r="A6559" s="13">
        <v>3220601.0</v>
      </c>
      <c r="B6559" s="13" t="s">
        <v>8996</v>
      </c>
      <c r="C6559" s="12">
        <v>248.45</v>
      </c>
      <c r="D6559" s="11"/>
      <c r="E6559" s="11"/>
      <c r="F6559" s="11"/>
    </row>
    <row r="6560" ht="15.75" customHeight="1">
      <c r="A6560" s="13">
        <v>3220625.0</v>
      </c>
      <c r="B6560" s="13" t="s">
        <v>8997</v>
      </c>
      <c r="C6560" s="12">
        <v>727.46</v>
      </c>
      <c r="D6560" s="11"/>
      <c r="E6560" s="11"/>
      <c r="F6560" s="11"/>
    </row>
    <row r="6561" ht="15.75" customHeight="1">
      <c r="A6561" s="13">
        <v>3220620.0</v>
      </c>
      <c r="B6561" s="13" t="s">
        <v>8998</v>
      </c>
      <c r="C6561" s="12">
        <v>727.46</v>
      </c>
      <c r="D6561" s="11"/>
      <c r="E6561" s="11"/>
      <c r="F6561" s="11"/>
    </row>
    <row r="6562" ht="15.75" customHeight="1">
      <c r="A6562" s="13">
        <v>3220626.0</v>
      </c>
      <c r="B6562" s="13" t="s">
        <v>8999</v>
      </c>
      <c r="C6562" s="12">
        <v>839.38</v>
      </c>
      <c r="D6562" s="11"/>
      <c r="E6562" s="11"/>
      <c r="F6562" s="11"/>
    </row>
    <row r="6563" ht="15.75" customHeight="1">
      <c r="A6563" s="13">
        <v>3220615.0</v>
      </c>
      <c r="B6563" s="13" t="s">
        <v>9000</v>
      </c>
      <c r="C6563" s="12">
        <v>248.46</v>
      </c>
      <c r="D6563" s="11"/>
      <c r="E6563" s="11"/>
      <c r="F6563" s="11"/>
    </row>
    <row r="6564" ht="15.75" customHeight="1">
      <c r="A6564" s="13">
        <v>3220617.0</v>
      </c>
      <c r="B6564" s="13" t="s">
        <v>9001</v>
      </c>
      <c r="C6564" s="12">
        <v>727.46</v>
      </c>
      <c r="D6564" s="11"/>
      <c r="E6564" s="11"/>
      <c r="F6564" s="11"/>
    </row>
    <row r="6565" ht="15.75" customHeight="1">
      <c r="A6565" s="13">
        <v>3220627.0</v>
      </c>
      <c r="B6565" s="13" t="s">
        <v>9002</v>
      </c>
      <c r="C6565" s="12">
        <v>727.46</v>
      </c>
      <c r="D6565" s="11"/>
      <c r="E6565" s="11"/>
      <c r="F6565" s="11"/>
    </row>
    <row r="6566" ht="15.75" customHeight="1">
      <c r="A6566" s="13">
        <v>3220619.0</v>
      </c>
      <c r="B6566" s="13" t="s">
        <v>9003</v>
      </c>
      <c r="C6566" s="12">
        <v>248.46</v>
      </c>
      <c r="D6566" s="11"/>
      <c r="E6566" s="11"/>
      <c r="F6566" s="11"/>
    </row>
    <row r="6567" ht="15.75" customHeight="1">
      <c r="A6567" s="13">
        <v>3220628.0</v>
      </c>
      <c r="B6567" s="13" t="s">
        <v>9004</v>
      </c>
      <c r="C6567" s="12">
        <v>727.46</v>
      </c>
      <c r="D6567" s="11"/>
      <c r="E6567" s="11"/>
      <c r="F6567" s="11"/>
    </row>
    <row r="6568" ht="15.75" customHeight="1">
      <c r="A6568" s="13">
        <v>3220618.0</v>
      </c>
      <c r="B6568" s="13" t="s">
        <v>9005</v>
      </c>
      <c r="C6568" s="12">
        <v>727.46</v>
      </c>
      <c r="D6568" s="11"/>
      <c r="E6568" s="11"/>
      <c r="F6568" s="11"/>
    </row>
    <row r="6569" ht="15.75" customHeight="1">
      <c r="A6569" s="13">
        <v>3220622.0</v>
      </c>
      <c r="B6569" s="13" t="s">
        <v>9006</v>
      </c>
      <c r="C6569" s="12">
        <v>839.38</v>
      </c>
      <c r="D6569" s="11"/>
      <c r="E6569" s="11"/>
      <c r="F6569" s="11"/>
    </row>
    <row r="6570" ht="15.75" customHeight="1">
      <c r="A6570" s="13">
        <v>3220614.0</v>
      </c>
      <c r="B6570" s="13" t="s">
        <v>9007</v>
      </c>
      <c r="C6570" s="12">
        <v>248.46</v>
      </c>
      <c r="D6570" s="11"/>
      <c r="E6570" s="11"/>
      <c r="F6570" s="11"/>
    </row>
    <row r="6571" ht="15.75" customHeight="1">
      <c r="A6571" s="13">
        <v>3220623.0</v>
      </c>
      <c r="B6571" s="13" t="s">
        <v>9008</v>
      </c>
      <c r="C6571" s="12">
        <v>839.38</v>
      </c>
      <c r="D6571" s="11"/>
      <c r="E6571" s="11"/>
      <c r="F6571" s="11"/>
    </row>
    <row r="6572" ht="15.75" customHeight="1">
      <c r="A6572" s="9" t="s">
        <v>9009</v>
      </c>
      <c r="C6572" s="12"/>
      <c r="D6572" s="11"/>
      <c r="E6572" s="11"/>
      <c r="F6572" s="11"/>
    </row>
    <row r="6573" ht="15.75" customHeight="1">
      <c r="A6573" s="13">
        <v>4661170.0</v>
      </c>
      <c r="B6573" s="13" t="s">
        <v>9010</v>
      </c>
      <c r="C6573" s="12">
        <v>70.84</v>
      </c>
      <c r="D6573" s="11"/>
      <c r="E6573" s="11"/>
      <c r="F6573" s="11"/>
    </row>
    <row r="6574" ht="15.75" customHeight="1">
      <c r="A6574" s="13">
        <v>4665076.0</v>
      </c>
      <c r="B6574" s="13" t="s">
        <v>9011</v>
      </c>
      <c r="C6574" s="12">
        <v>137.88</v>
      </c>
      <c r="D6574" s="11"/>
      <c r="E6574" s="11"/>
      <c r="F6574" s="11"/>
    </row>
    <row r="6575" ht="15.75" customHeight="1">
      <c r="A6575" s="13">
        <v>4666037.0</v>
      </c>
      <c r="B6575" s="13" t="s">
        <v>9012</v>
      </c>
      <c r="C6575" s="12">
        <v>521.52</v>
      </c>
      <c r="D6575" s="11"/>
      <c r="E6575" s="11"/>
      <c r="F6575" s="11"/>
    </row>
    <row r="6576" ht="15.75" customHeight="1">
      <c r="A6576" s="13">
        <v>4666137.0</v>
      </c>
      <c r="B6576" s="13" t="s">
        <v>9013</v>
      </c>
      <c r="C6576" s="12">
        <v>762.46</v>
      </c>
      <c r="D6576" s="11"/>
      <c r="E6576" s="11"/>
      <c r="F6576" s="11"/>
    </row>
    <row r="6577" ht="15.75" customHeight="1">
      <c r="A6577" s="13">
        <v>4666044.0</v>
      </c>
      <c r="B6577" s="13" t="s">
        <v>9014</v>
      </c>
      <c r="C6577" s="12">
        <v>1454.39</v>
      </c>
      <c r="D6577" s="11"/>
      <c r="E6577" s="11"/>
      <c r="F6577" s="11"/>
    </row>
    <row r="6578" ht="15.75" customHeight="1">
      <c r="A6578" s="13">
        <v>4666157.0</v>
      </c>
      <c r="B6578" s="13" t="s">
        <v>9015</v>
      </c>
      <c r="C6578" s="12">
        <v>752.7</v>
      </c>
      <c r="D6578" s="11"/>
      <c r="E6578" s="11"/>
      <c r="F6578" s="11"/>
    </row>
    <row r="6579" ht="15.75" customHeight="1">
      <c r="A6579" s="13">
        <v>4666158.0</v>
      </c>
      <c r="B6579" s="13" t="s">
        <v>9016</v>
      </c>
      <c r="C6579" s="12">
        <v>5111.95</v>
      </c>
      <c r="D6579" s="11"/>
      <c r="E6579" s="11"/>
      <c r="F6579" s="11"/>
    </row>
    <row r="6580" ht="15.75" customHeight="1">
      <c r="A6580" s="13">
        <v>4666180.0</v>
      </c>
      <c r="B6580" s="13" t="s">
        <v>9017</v>
      </c>
      <c r="C6580" s="12">
        <v>15846.07</v>
      </c>
      <c r="D6580" s="11"/>
      <c r="E6580" s="11"/>
      <c r="F6580" s="11"/>
    </row>
    <row r="6581" ht="15.75" customHeight="1">
      <c r="A6581" s="13">
        <v>4666360.0</v>
      </c>
      <c r="B6581" s="13" t="s">
        <v>9018</v>
      </c>
      <c r="C6581" s="12">
        <v>4801.77</v>
      </c>
      <c r="D6581" s="11"/>
      <c r="E6581" s="11"/>
      <c r="F6581" s="11"/>
    </row>
    <row r="6582" ht="15.75" customHeight="1">
      <c r="A6582" s="13">
        <v>4666359.0</v>
      </c>
      <c r="B6582" s="13" t="s">
        <v>9019</v>
      </c>
      <c r="C6582" s="12">
        <v>11385.81</v>
      </c>
      <c r="D6582" s="11"/>
      <c r="E6582" s="11"/>
      <c r="F6582" s="11"/>
    </row>
    <row r="6583" ht="15.75" customHeight="1">
      <c r="A6583" s="13">
        <v>4666358.0</v>
      </c>
      <c r="B6583" s="13" t="s">
        <v>9020</v>
      </c>
      <c r="C6583" s="12">
        <v>16092.79</v>
      </c>
      <c r="D6583" s="11"/>
      <c r="E6583" s="11"/>
      <c r="F6583" s="11"/>
    </row>
    <row r="6584" ht="15.75" customHeight="1">
      <c r="A6584" s="13">
        <v>4661176.0</v>
      </c>
      <c r="B6584" s="13" t="s">
        <v>9021</v>
      </c>
      <c r="C6584" s="12">
        <v>265.59</v>
      </c>
      <c r="D6584" s="11"/>
      <c r="E6584" s="11"/>
      <c r="F6584" s="11"/>
    </row>
    <row r="6585" ht="15.75" customHeight="1">
      <c r="A6585" s="13">
        <v>4662100.0</v>
      </c>
      <c r="B6585" s="13" t="s">
        <v>9022</v>
      </c>
      <c r="C6585" s="12">
        <v>729.41</v>
      </c>
      <c r="D6585" s="11"/>
      <c r="E6585" s="11"/>
      <c r="F6585" s="11"/>
    </row>
    <row r="6586" ht="15.75" customHeight="1">
      <c r="A6586" s="13">
        <v>4662200.0</v>
      </c>
      <c r="B6586" s="13" t="s">
        <v>9023</v>
      </c>
      <c r="C6586" s="12">
        <v>86.36</v>
      </c>
      <c r="D6586" s="11"/>
      <c r="E6586" s="11"/>
      <c r="F6586" s="11"/>
    </row>
    <row r="6587" ht="15.75" customHeight="1">
      <c r="A6587" s="13">
        <v>4662300.0</v>
      </c>
      <c r="B6587" s="13" t="s">
        <v>9024</v>
      </c>
      <c r="C6587" s="12">
        <v>70.26</v>
      </c>
      <c r="D6587" s="11"/>
      <c r="E6587" s="11"/>
      <c r="F6587" s="11"/>
    </row>
    <row r="6588" ht="15.75" customHeight="1">
      <c r="A6588" s="13">
        <v>4662400.0</v>
      </c>
      <c r="B6588" s="13" t="s">
        <v>9025</v>
      </c>
      <c r="C6588" s="12">
        <v>84.16</v>
      </c>
      <c r="D6588" s="11"/>
      <c r="E6588" s="11"/>
      <c r="F6588" s="11"/>
    </row>
    <row r="6589" ht="15.75" customHeight="1">
      <c r="A6589" s="13">
        <v>4662700.0</v>
      </c>
      <c r="B6589" s="13" t="s">
        <v>9026</v>
      </c>
      <c r="C6589" s="12">
        <v>109.53</v>
      </c>
      <c r="D6589" s="11"/>
      <c r="E6589" s="11"/>
      <c r="F6589" s="11"/>
    </row>
    <row r="6590" ht="15.75" customHeight="1">
      <c r="A6590" s="13">
        <v>4663057.0</v>
      </c>
      <c r="B6590" s="13" t="s">
        <v>9027</v>
      </c>
      <c r="C6590" s="12">
        <v>304.94</v>
      </c>
      <c r="D6590" s="11"/>
      <c r="E6590" s="11"/>
      <c r="F6590" s="11"/>
    </row>
    <row r="6591" ht="15.75" customHeight="1">
      <c r="A6591" s="13">
        <v>4663074.0</v>
      </c>
      <c r="B6591" s="13" t="s">
        <v>9028</v>
      </c>
      <c r="C6591" s="12">
        <v>125.98</v>
      </c>
      <c r="D6591" s="11"/>
      <c r="E6591" s="11"/>
      <c r="F6591" s="11"/>
    </row>
    <row r="6592" ht="15.75" customHeight="1">
      <c r="A6592" s="13">
        <v>4663076.0</v>
      </c>
      <c r="B6592" s="13" t="s">
        <v>9029</v>
      </c>
      <c r="C6592" s="12">
        <v>88.19</v>
      </c>
      <c r="D6592" s="11"/>
      <c r="E6592" s="11"/>
      <c r="F6592" s="11"/>
    </row>
    <row r="6593" ht="15.75" customHeight="1">
      <c r="A6593" s="13">
        <v>4666057.0</v>
      </c>
      <c r="B6593" s="13" t="s">
        <v>9030</v>
      </c>
      <c r="C6593" s="12">
        <v>1231.95</v>
      </c>
      <c r="D6593" s="11"/>
      <c r="E6593" s="11"/>
      <c r="F6593" s="11"/>
    </row>
    <row r="6594" ht="15.75" customHeight="1">
      <c r="A6594" s="9" t="s">
        <v>9031</v>
      </c>
      <c r="C6594" s="12"/>
      <c r="D6594" s="11"/>
      <c r="E6594" s="11"/>
      <c r="F6594" s="11"/>
    </row>
    <row r="6595" ht="15.75" customHeight="1">
      <c r="A6595" s="13">
        <v>4709000.0</v>
      </c>
      <c r="B6595" s="13" t="s">
        <v>9032</v>
      </c>
      <c r="C6595" s="12">
        <v>1013.4</v>
      </c>
      <c r="D6595" s="11"/>
      <c r="E6595" s="11"/>
      <c r="F6595" s="11"/>
    </row>
    <row r="6596" ht="15.75" customHeight="1">
      <c r="A6596" s="13">
        <v>4706100.0</v>
      </c>
      <c r="B6596" s="13" t="s">
        <v>9033</v>
      </c>
      <c r="C6596" s="12">
        <v>1121.69</v>
      </c>
      <c r="D6596" s="11"/>
      <c r="E6596" s="11"/>
      <c r="F6596" s="11"/>
    </row>
    <row r="6597" ht="15.75" customHeight="1">
      <c r="A6597" s="13">
        <v>4706200.0</v>
      </c>
      <c r="B6597" s="13" t="s">
        <v>9034</v>
      </c>
      <c r="C6597" s="12">
        <v>2243.39</v>
      </c>
      <c r="D6597" s="11"/>
      <c r="E6597" s="11"/>
      <c r="F6597" s="11"/>
    </row>
    <row r="6598" ht="15.75" customHeight="1">
      <c r="A6598" s="13">
        <v>4702201.0</v>
      </c>
      <c r="B6598" s="13" t="s">
        <v>9035</v>
      </c>
      <c r="C6598" s="12">
        <v>1942.36</v>
      </c>
      <c r="D6598" s="11"/>
      <c r="E6598" s="11"/>
      <c r="F6598" s="11"/>
    </row>
    <row r="6599" ht="15.75" customHeight="1">
      <c r="A6599" s="13">
        <v>4702200.0</v>
      </c>
      <c r="B6599" s="13" t="s">
        <v>9036</v>
      </c>
      <c r="C6599" s="12">
        <v>1942.36</v>
      </c>
      <c r="D6599" s="11"/>
      <c r="E6599" s="11"/>
      <c r="F6599" s="11"/>
    </row>
    <row r="6600" ht="15.75" customHeight="1">
      <c r="A6600" s="13">
        <v>4702400.0</v>
      </c>
      <c r="B6600" s="13" t="s">
        <v>9037</v>
      </c>
      <c r="C6600" s="12">
        <v>686.0</v>
      </c>
      <c r="D6600" s="11"/>
      <c r="E6600" s="11"/>
      <c r="F6600" s="11"/>
    </row>
    <row r="6601" ht="15.75" customHeight="1">
      <c r="A6601" s="13">
        <v>4702300.0</v>
      </c>
      <c r="B6601" s="13" t="s">
        <v>9038</v>
      </c>
      <c r="C6601" s="12">
        <v>513.93</v>
      </c>
      <c r="D6601" s="11"/>
      <c r="E6601" s="11"/>
      <c r="F6601" s="11"/>
    </row>
    <row r="6602" ht="15.75" customHeight="1">
      <c r="A6602" s="13">
        <v>4703004.0</v>
      </c>
      <c r="B6602" s="13" t="s">
        <v>9039</v>
      </c>
      <c r="C6602" s="12">
        <v>686.0</v>
      </c>
      <c r="D6602" s="11"/>
      <c r="E6602" s="11"/>
      <c r="F6602" s="11"/>
    </row>
    <row r="6603" ht="15.75" customHeight="1">
      <c r="A6603" s="13">
        <v>4704500.0</v>
      </c>
      <c r="B6603" s="13" t="s">
        <v>9040</v>
      </c>
      <c r="C6603" s="12">
        <v>3324.27</v>
      </c>
      <c r="D6603" s="11"/>
      <c r="E6603" s="11"/>
      <c r="F6603" s="11"/>
    </row>
    <row r="6604" ht="15.75" customHeight="1">
      <c r="A6604" s="13">
        <v>4701200.0</v>
      </c>
      <c r="B6604" s="13" t="s">
        <v>9041</v>
      </c>
      <c r="C6604" s="12">
        <v>3445.37</v>
      </c>
      <c r="D6604" s="11"/>
      <c r="E6604" s="11"/>
      <c r="F6604" s="11"/>
    </row>
    <row r="6605" ht="15.75" customHeight="1">
      <c r="A6605" s="13">
        <v>4701700.0</v>
      </c>
      <c r="B6605" s="13" t="s">
        <v>9042</v>
      </c>
      <c r="C6605" s="12">
        <v>1228.05</v>
      </c>
      <c r="D6605" s="11"/>
      <c r="E6605" s="11"/>
      <c r="F6605" s="11"/>
    </row>
    <row r="6606" ht="15.75" customHeight="1">
      <c r="A6606" s="13">
        <v>4701400.0</v>
      </c>
      <c r="B6606" s="13" t="s">
        <v>9043</v>
      </c>
      <c r="C6606" s="12">
        <v>1228.05</v>
      </c>
      <c r="D6606" s="11"/>
      <c r="E6606" s="11"/>
      <c r="F6606" s="11"/>
    </row>
    <row r="6607" ht="15.75" customHeight="1">
      <c r="A6607" s="13">
        <v>4701800.0</v>
      </c>
      <c r="B6607" s="13" t="s">
        <v>9044</v>
      </c>
      <c r="C6607" s="12">
        <v>1910.31</v>
      </c>
      <c r="D6607" s="11"/>
      <c r="E6607" s="11"/>
      <c r="F6607" s="11"/>
    </row>
    <row r="6608" ht="15.75" customHeight="1">
      <c r="A6608" s="13">
        <v>4701300.0</v>
      </c>
      <c r="B6608" s="13" t="s">
        <v>9045</v>
      </c>
      <c r="C6608" s="12">
        <v>940.0</v>
      </c>
      <c r="D6608" s="11"/>
      <c r="E6608" s="11"/>
      <c r="F6608" s="11"/>
    </row>
    <row r="6609" ht="15.75" customHeight="1">
      <c r="A6609" s="13">
        <v>4702000.0</v>
      </c>
      <c r="B6609" s="13" t="s">
        <v>9046</v>
      </c>
      <c r="C6609" s="12">
        <v>1228.05</v>
      </c>
      <c r="D6609" s="11"/>
      <c r="E6609" s="11"/>
      <c r="F6609" s="11"/>
    </row>
    <row r="6610" ht="15.75" customHeight="1">
      <c r="A6610" s="13">
        <v>4701900.0</v>
      </c>
      <c r="B6610" s="13" t="s">
        <v>9047</v>
      </c>
      <c r="C6610" s="12">
        <v>940.0</v>
      </c>
      <c r="D6610" s="11"/>
      <c r="E6610" s="11"/>
      <c r="F6610" s="11"/>
    </row>
    <row r="6611" ht="15.75" customHeight="1">
      <c r="A6611" s="13">
        <v>4705800.0</v>
      </c>
      <c r="B6611" s="13" t="s">
        <v>9048</v>
      </c>
      <c r="C6611" s="12">
        <v>746.77</v>
      </c>
      <c r="D6611" s="11"/>
      <c r="E6611" s="11"/>
      <c r="F6611" s="11"/>
    </row>
    <row r="6612" ht="15.75" customHeight="1">
      <c r="A6612" s="13">
        <v>4705900.0</v>
      </c>
      <c r="B6612" s="13" t="s">
        <v>9049</v>
      </c>
      <c r="C6612" s="12">
        <v>1489.88</v>
      </c>
      <c r="D6612" s="11"/>
      <c r="E6612" s="11"/>
      <c r="F6612" s="11"/>
    </row>
    <row r="6613" ht="15.75" customHeight="1">
      <c r="A6613" s="13">
        <v>4707100.0</v>
      </c>
      <c r="B6613" s="13" t="s">
        <v>9050</v>
      </c>
      <c r="C6613" s="12">
        <v>449.14</v>
      </c>
      <c r="D6613" s="11"/>
      <c r="E6613" s="11"/>
      <c r="F6613" s="11"/>
    </row>
    <row r="6614" ht="15.75" customHeight="1">
      <c r="A6614" s="13">
        <v>4707400.0</v>
      </c>
      <c r="B6614" s="13" t="s">
        <v>9051</v>
      </c>
      <c r="C6614" s="12">
        <v>4884.7</v>
      </c>
      <c r="D6614" s="11"/>
      <c r="E6614" s="11"/>
      <c r="F6614" s="11"/>
    </row>
    <row r="6615" ht="15.75" customHeight="1">
      <c r="A6615" s="13">
        <v>4707200.0</v>
      </c>
      <c r="B6615" s="13" t="s">
        <v>9052</v>
      </c>
      <c r="C6615" s="12">
        <v>905.75</v>
      </c>
      <c r="D6615" s="11"/>
      <c r="E6615" s="11"/>
      <c r="F6615" s="11"/>
    </row>
    <row r="6616" ht="15.75" customHeight="1">
      <c r="A6616" s="13">
        <v>4707300.0</v>
      </c>
      <c r="B6616" s="13" t="s">
        <v>9053</v>
      </c>
      <c r="C6616" s="12">
        <v>1352.9</v>
      </c>
      <c r="D6616" s="11"/>
      <c r="E6616" s="11"/>
      <c r="F6616" s="11"/>
    </row>
    <row r="6617" ht="15.75" customHeight="1">
      <c r="A6617" s="13">
        <v>4703815.0</v>
      </c>
      <c r="B6617" s="13" t="s">
        <v>9054</v>
      </c>
      <c r="C6617" s="12">
        <v>3277.13</v>
      </c>
      <c r="D6617" s="11"/>
      <c r="E6617" s="11"/>
      <c r="F6617" s="11"/>
    </row>
    <row r="6618" ht="15.75" customHeight="1">
      <c r="A6618" s="13">
        <v>4703819.0</v>
      </c>
      <c r="B6618" s="13" t="s">
        <v>9055</v>
      </c>
      <c r="C6618" s="12">
        <v>1969.07</v>
      </c>
      <c r="D6618" s="11"/>
      <c r="E6618" s="11"/>
      <c r="F6618" s="11"/>
    </row>
    <row r="6619" ht="15.75" customHeight="1">
      <c r="A6619" s="13">
        <v>4703818.0</v>
      </c>
      <c r="B6619" s="13" t="s">
        <v>9056</v>
      </c>
      <c r="C6619" s="12">
        <v>1969.07</v>
      </c>
      <c r="D6619" s="11"/>
      <c r="E6619" s="11"/>
      <c r="F6619" s="11"/>
    </row>
    <row r="6620" ht="15.75" customHeight="1">
      <c r="A6620" s="13">
        <v>4703812.0</v>
      </c>
      <c r="B6620" s="13" t="s">
        <v>9057</v>
      </c>
      <c r="C6620" s="12">
        <v>3277.13</v>
      </c>
      <c r="D6620" s="11"/>
      <c r="E6620" s="11"/>
      <c r="F6620" s="11"/>
    </row>
    <row r="6621" ht="15.75" customHeight="1">
      <c r="A6621" s="13">
        <v>4703831.0</v>
      </c>
      <c r="B6621" s="13" t="s">
        <v>9058</v>
      </c>
      <c r="C6621" s="12">
        <v>1483.03</v>
      </c>
      <c r="D6621" s="11"/>
      <c r="E6621" s="11"/>
      <c r="F6621" s="11"/>
    </row>
    <row r="6622" ht="15.75" customHeight="1">
      <c r="A6622" s="13">
        <v>4703817.0</v>
      </c>
      <c r="B6622" s="13" t="s">
        <v>9059</v>
      </c>
      <c r="C6622" s="12">
        <v>1969.07</v>
      </c>
      <c r="D6622" s="11"/>
      <c r="E6622" s="11"/>
      <c r="F6622" s="11"/>
    </row>
    <row r="6623" ht="15.75" customHeight="1">
      <c r="A6623" s="13">
        <v>4703813.0</v>
      </c>
      <c r="B6623" s="13" t="s">
        <v>9060</v>
      </c>
      <c r="C6623" s="12">
        <v>3277.13</v>
      </c>
      <c r="D6623" s="11"/>
      <c r="E6623" s="11"/>
      <c r="F6623" s="11"/>
    </row>
    <row r="6624" ht="15.75" customHeight="1">
      <c r="A6624" s="13">
        <v>4708000.0</v>
      </c>
      <c r="B6624" s="13" t="s">
        <v>9061</v>
      </c>
      <c r="C6624" s="12">
        <v>2767.05</v>
      </c>
      <c r="D6624" s="11"/>
      <c r="E6624" s="11"/>
      <c r="F6624" s="11"/>
    </row>
    <row r="6625" ht="15.75" customHeight="1">
      <c r="A6625" s="13">
        <v>4703825.0</v>
      </c>
      <c r="B6625" s="13" t="s">
        <v>9062</v>
      </c>
      <c r="C6625" s="12">
        <v>2772.13</v>
      </c>
      <c r="D6625" s="11"/>
      <c r="E6625" s="11"/>
      <c r="F6625" s="11"/>
    </row>
    <row r="6626" ht="15.75" customHeight="1">
      <c r="A6626" s="13">
        <v>4703824.0</v>
      </c>
      <c r="B6626" s="13" t="s">
        <v>9063</v>
      </c>
      <c r="C6626" s="12">
        <v>2772.13</v>
      </c>
      <c r="D6626" s="11"/>
      <c r="E6626" s="11"/>
      <c r="F6626" s="11"/>
    </row>
    <row r="6627" ht="15.75" customHeight="1">
      <c r="A6627" s="13">
        <v>4703615.0</v>
      </c>
      <c r="B6627" s="13" t="s">
        <v>9064</v>
      </c>
      <c r="C6627" s="12">
        <v>3270.98</v>
      </c>
      <c r="D6627" s="11"/>
      <c r="E6627" s="11"/>
      <c r="F6627" s="11"/>
    </row>
    <row r="6628" ht="15.75" customHeight="1">
      <c r="A6628" s="13">
        <v>4703613.0</v>
      </c>
      <c r="B6628" s="13" t="s">
        <v>9065</v>
      </c>
      <c r="C6628" s="12">
        <v>3270.98</v>
      </c>
      <c r="D6628" s="11"/>
      <c r="E6628" s="11"/>
      <c r="F6628" s="11"/>
    </row>
    <row r="6629" ht="15.75" customHeight="1">
      <c r="A6629" s="13">
        <v>4704700.0</v>
      </c>
      <c r="B6629" s="13" t="s">
        <v>9066</v>
      </c>
      <c r="C6629" s="12">
        <v>7562.71</v>
      </c>
      <c r="D6629" s="11"/>
      <c r="E6629" s="11"/>
      <c r="F6629" s="11"/>
    </row>
    <row r="6630" ht="15.75" customHeight="1">
      <c r="A6630" s="13">
        <v>4705100.0</v>
      </c>
      <c r="B6630" s="13" t="s">
        <v>9067</v>
      </c>
      <c r="C6630" s="12">
        <v>2077.67</v>
      </c>
      <c r="D6630" s="11"/>
      <c r="E6630" s="11"/>
      <c r="F6630" s="11"/>
    </row>
    <row r="6631" ht="15.75" customHeight="1">
      <c r="A6631" s="13">
        <v>4705200.0</v>
      </c>
      <c r="B6631" s="13" t="s">
        <v>9068</v>
      </c>
      <c r="C6631" s="12">
        <v>2077.67</v>
      </c>
      <c r="D6631" s="11"/>
      <c r="E6631" s="11"/>
      <c r="F6631" s="11"/>
    </row>
    <row r="6632" ht="15.75" customHeight="1">
      <c r="A6632" s="13">
        <v>4705500.0</v>
      </c>
      <c r="B6632" s="13" t="s">
        <v>9069</v>
      </c>
      <c r="C6632" s="12">
        <v>2160.78</v>
      </c>
      <c r="D6632" s="11"/>
      <c r="E6632" s="11"/>
      <c r="F6632" s="11"/>
    </row>
    <row r="6633" ht="15.75" customHeight="1">
      <c r="A6633" s="13">
        <v>4704801.0</v>
      </c>
      <c r="B6633" s="13" t="s">
        <v>9070</v>
      </c>
      <c r="C6633" s="12">
        <v>2243.88</v>
      </c>
      <c r="D6633" s="11"/>
      <c r="E6633" s="11"/>
      <c r="F6633" s="11"/>
    </row>
    <row r="6634" ht="15.75" customHeight="1">
      <c r="A6634" s="13">
        <v>4705300.0</v>
      </c>
      <c r="B6634" s="13" t="s">
        <v>9071</v>
      </c>
      <c r="C6634" s="12">
        <v>2077.67</v>
      </c>
      <c r="D6634" s="11"/>
      <c r="E6634" s="11"/>
      <c r="F6634" s="11"/>
    </row>
    <row r="6635" ht="15.75" customHeight="1">
      <c r="A6635" s="13">
        <v>4704300.0</v>
      </c>
      <c r="B6635" s="13" t="s">
        <v>9072</v>
      </c>
      <c r="C6635" s="12">
        <v>1038.83</v>
      </c>
      <c r="D6635" s="11"/>
      <c r="E6635" s="11"/>
      <c r="F6635" s="11"/>
    </row>
    <row r="6636" ht="15.75" customHeight="1">
      <c r="A6636" s="13">
        <v>4705510.0</v>
      </c>
      <c r="B6636" s="13" t="s">
        <v>9073</v>
      </c>
      <c r="C6636" s="12">
        <v>2077.67</v>
      </c>
      <c r="D6636" s="11"/>
      <c r="E6636" s="11"/>
      <c r="F6636" s="11"/>
    </row>
    <row r="6637" ht="15.75" customHeight="1">
      <c r="A6637" s="13">
        <v>4705000.0</v>
      </c>
      <c r="B6637" s="13" t="s">
        <v>9074</v>
      </c>
      <c r="C6637" s="12">
        <v>2077.67</v>
      </c>
      <c r="D6637" s="11"/>
      <c r="E6637" s="11"/>
      <c r="F6637" s="11"/>
    </row>
    <row r="6638" ht="15.75" customHeight="1">
      <c r="A6638" s="13">
        <v>4705400.0</v>
      </c>
      <c r="B6638" s="13" t="s">
        <v>9075</v>
      </c>
      <c r="C6638" s="12">
        <v>415.53</v>
      </c>
      <c r="D6638" s="11"/>
      <c r="E6638" s="11"/>
      <c r="F6638" s="11"/>
    </row>
    <row r="6639" ht="15.75" customHeight="1">
      <c r="A6639" s="13">
        <v>4705700.0</v>
      </c>
      <c r="B6639" s="13" t="s">
        <v>9076</v>
      </c>
      <c r="C6639" s="12">
        <v>498.64</v>
      </c>
      <c r="D6639" s="11"/>
      <c r="E6639" s="11"/>
      <c r="F6639" s="11"/>
    </row>
    <row r="6640" ht="15.75" customHeight="1">
      <c r="A6640" s="13">
        <v>4704600.0</v>
      </c>
      <c r="B6640" s="13" t="s">
        <v>9077</v>
      </c>
      <c r="C6640" s="12">
        <v>415.53</v>
      </c>
      <c r="D6640" s="11"/>
      <c r="E6640" s="11"/>
      <c r="F6640" s="11"/>
    </row>
    <row r="6641" ht="15.75" customHeight="1">
      <c r="A6641" s="13">
        <v>4705600.0</v>
      </c>
      <c r="B6641" s="13" t="s">
        <v>9078</v>
      </c>
      <c r="C6641" s="12">
        <v>2368.54</v>
      </c>
      <c r="D6641" s="11"/>
      <c r="E6641" s="11"/>
      <c r="F6641" s="11"/>
    </row>
    <row r="6642" ht="15.75" customHeight="1">
      <c r="A6642" s="13">
        <v>4707500.0</v>
      </c>
      <c r="B6642" s="13" t="s">
        <v>9079</v>
      </c>
      <c r="C6642" s="12">
        <v>1323.83</v>
      </c>
      <c r="D6642" s="11"/>
      <c r="E6642" s="11"/>
      <c r="F6642" s="11"/>
    </row>
    <row r="6643" ht="15.75" customHeight="1">
      <c r="A6643" s="13">
        <v>4704900.0</v>
      </c>
      <c r="B6643" s="13" t="s">
        <v>9080</v>
      </c>
      <c r="C6643" s="12">
        <v>540.19</v>
      </c>
      <c r="D6643" s="11"/>
      <c r="E6643" s="11"/>
      <c r="F6643" s="11"/>
    </row>
    <row r="6644" ht="15.75" customHeight="1">
      <c r="A6644" s="9" t="s">
        <v>9081</v>
      </c>
      <c r="C6644" s="12"/>
      <c r="D6644" s="11"/>
      <c r="E6644" s="11"/>
      <c r="F6644" s="11"/>
    </row>
    <row r="6645" ht="15.75" customHeight="1">
      <c r="A6645" s="13">
        <v>4303002.0</v>
      </c>
      <c r="B6645" s="13" t="s">
        <v>9082</v>
      </c>
      <c r="C6645" s="12">
        <v>12986.15</v>
      </c>
      <c r="D6645" s="11"/>
      <c r="E6645" s="11"/>
      <c r="F6645" s="11"/>
    </row>
    <row r="6646" ht="15.75" customHeight="1">
      <c r="A6646" s="13">
        <v>4303003.0</v>
      </c>
      <c r="B6646" s="13" t="s">
        <v>9083</v>
      </c>
      <c r="C6646" s="12">
        <v>12986.15</v>
      </c>
      <c r="D6646" s="11"/>
      <c r="E6646" s="11"/>
      <c r="F6646" s="11"/>
    </row>
    <row r="6647" ht="15.75" customHeight="1">
      <c r="A6647" s="13">
        <v>4224100.0</v>
      </c>
      <c r="B6647" s="13" t="s">
        <v>9084</v>
      </c>
      <c r="C6647" s="12">
        <v>10.31</v>
      </c>
      <c r="D6647" s="11"/>
      <c r="E6647" s="11"/>
      <c r="F6647" s="11"/>
    </row>
    <row r="6648" ht="15.75" customHeight="1">
      <c r="A6648" s="13">
        <v>4224300.0</v>
      </c>
      <c r="B6648" s="13" t="s">
        <v>9085</v>
      </c>
      <c r="C6648" s="12">
        <v>24.97</v>
      </c>
      <c r="D6648" s="11"/>
      <c r="E6648" s="11"/>
      <c r="F6648" s="11"/>
    </row>
    <row r="6649" ht="15.75" customHeight="1">
      <c r="A6649" s="13">
        <v>4223300.0</v>
      </c>
      <c r="B6649" s="13" t="s">
        <v>9086</v>
      </c>
      <c r="C6649" s="12">
        <v>23.9</v>
      </c>
      <c r="D6649" s="11"/>
      <c r="E6649" s="11"/>
      <c r="F6649" s="11"/>
    </row>
    <row r="6650" ht="15.75" customHeight="1">
      <c r="A6650" s="13">
        <v>4221100.0</v>
      </c>
      <c r="B6650" s="13" t="s">
        <v>9087</v>
      </c>
      <c r="C6650" s="12">
        <v>1.87</v>
      </c>
      <c r="D6650" s="11"/>
      <c r="E6650" s="11"/>
      <c r="F6650" s="11"/>
    </row>
    <row r="6651" ht="15.75" customHeight="1">
      <c r="A6651" s="13">
        <v>4221200.0</v>
      </c>
      <c r="B6651" s="13" t="s">
        <v>9088</v>
      </c>
      <c r="C6651" s="12">
        <v>2.65</v>
      </c>
      <c r="D6651" s="11"/>
      <c r="E6651" s="11"/>
      <c r="F6651" s="11"/>
    </row>
    <row r="6652" ht="15.75" customHeight="1">
      <c r="A6652" s="13">
        <v>4221300.0</v>
      </c>
      <c r="B6652" s="13" t="s">
        <v>9089</v>
      </c>
      <c r="C6652" s="12">
        <v>4.31</v>
      </c>
      <c r="D6652" s="11"/>
      <c r="E6652" s="11"/>
      <c r="F6652" s="11"/>
    </row>
    <row r="6653" ht="15.75" customHeight="1">
      <c r="A6653" s="13">
        <v>4223310.0</v>
      </c>
      <c r="B6653" s="13" t="s">
        <v>9090</v>
      </c>
      <c r="C6653" s="12">
        <v>2296.46</v>
      </c>
      <c r="D6653" s="11"/>
      <c r="E6653" s="11"/>
      <c r="F6653" s="11"/>
    </row>
    <row r="6654" ht="15.75" customHeight="1">
      <c r="A6654" s="13">
        <v>4301500.0</v>
      </c>
      <c r="B6654" s="13" t="s">
        <v>9091</v>
      </c>
      <c r="C6654" s="12">
        <v>4045.89</v>
      </c>
      <c r="D6654" s="11"/>
      <c r="E6654" s="11"/>
      <c r="F6654" s="11"/>
    </row>
    <row r="6655" ht="15.75" customHeight="1">
      <c r="A6655" s="13">
        <v>4301100.0</v>
      </c>
      <c r="B6655" s="13" t="s">
        <v>9092</v>
      </c>
      <c r="C6655" s="12">
        <v>7010.25</v>
      </c>
      <c r="D6655" s="11"/>
      <c r="E6655" s="11"/>
      <c r="F6655" s="11"/>
    </row>
    <row r="6656" ht="15.75" customHeight="1">
      <c r="A6656" s="13">
        <v>4301200.0</v>
      </c>
      <c r="B6656" s="13" t="s">
        <v>9093</v>
      </c>
      <c r="C6656" s="12">
        <v>7638.83</v>
      </c>
      <c r="D6656" s="11"/>
      <c r="E6656" s="11"/>
      <c r="F6656" s="11"/>
    </row>
    <row r="6657" ht="15.75" customHeight="1">
      <c r="A6657" s="13">
        <v>4301800.0</v>
      </c>
      <c r="B6657" s="13" t="s">
        <v>9094</v>
      </c>
      <c r="C6657" s="12">
        <v>4392.85</v>
      </c>
      <c r="D6657" s="11"/>
      <c r="E6657" s="11"/>
      <c r="F6657" s="11"/>
    </row>
    <row r="6658" ht="15.75" customHeight="1">
      <c r="A6658" s="13">
        <v>4301600.0</v>
      </c>
      <c r="B6658" s="13" t="s">
        <v>9095</v>
      </c>
      <c r="C6658" s="12">
        <v>5675.83</v>
      </c>
      <c r="D6658" s="11"/>
      <c r="E6658" s="11"/>
      <c r="F6658" s="11"/>
    </row>
    <row r="6659" ht="15.75" customHeight="1">
      <c r="A6659" s="13">
        <v>4301700.0</v>
      </c>
      <c r="B6659" s="13" t="s">
        <v>9096</v>
      </c>
      <c r="C6659" s="12">
        <v>5675.83</v>
      </c>
      <c r="D6659" s="11"/>
      <c r="E6659" s="11"/>
      <c r="F6659" s="11"/>
    </row>
    <row r="6660" ht="15.75" customHeight="1">
      <c r="A6660" s="13">
        <v>4302000.0</v>
      </c>
      <c r="B6660" s="13" t="s">
        <v>9097</v>
      </c>
      <c r="C6660" s="12">
        <v>6258.93</v>
      </c>
      <c r="D6660" s="11"/>
      <c r="E6660" s="11"/>
      <c r="F6660" s="11"/>
    </row>
    <row r="6661" ht="15.75" customHeight="1">
      <c r="A6661" s="9" t="s">
        <v>9098</v>
      </c>
      <c r="C6661" s="12"/>
      <c r="D6661" s="11"/>
      <c r="E6661" s="11"/>
      <c r="F6661" s="11"/>
    </row>
    <row r="6662" ht="15.75" customHeight="1">
      <c r="A6662" s="13">
        <v>4083410.0</v>
      </c>
      <c r="B6662" s="13" t="s">
        <v>9099</v>
      </c>
      <c r="C6662" s="12">
        <v>238.12</v>
      </c>
      <c r="D6662" s="11"/>
      <c r="E6662" s="11"/>
      <c r="F6662" s="11"/>
    </row>
    <row r="6663" ht="15.75" customHeight="1">
      <c r="A6663" s="13">
        <v>4083412.0</v>
      </c>
      <c r="B6663" s="13" t="s">
        <v>9100</v>
      </c>
      <c r="C6663" s="12">
        <v>273.49</v>
      </c>
      <c r="D6663" s="11"/>
      <c r="E6663" s="11"/>
      <c r="F6663" s="11"/>
    </row>
    <row r="6664" ht="15.75" customHeight="1">
      <c r="A6664" s="13">
        <v>4082970.0</v>
      </c>
      <c r="B6664" s="13" t="s">
        <v>9101</v>
      </c>
      <c r="C6664" s="12">
        <v>398.4</v>
      </c>
      <c r="D6664" s="11"/>
      <c r="E6664" s="11"/>
      <c r="F6664" s="11"/>
    </row>
    <row r="6665" ht="15.75" customHeight="1">
      <c r="A6665" s="13">
        <v>4082967.0</v>
      </c>
      <c r="B6665" s="13" t="s">
        <v>9102</v>
      </c>
      <c r="C6665" s="12">
        <v>276.96</v>
      </c>
      <c r="D6665" s="11"/>
      <c r="E6665" s="11"/>
      <c r="F6665" s="11"/>
    </row>
    <row r="6666" ht="15.75" customHeight="1">
      <c r="A6666" s="13">
        <v>4082963.0</v>
      </c>
      <c r="B6666" s="13" t="s">
        <v>9103</v>
      </c>
      <c r="C6666" s="12">
        <v>196.4</v>
      </c>
      <c r="D6666" s="11"/>
      <c r="E6666" s="11"/>
      <c r="F6666" s="11"/>
    </row>
    <row r="6667" ht="15.75" customHeight="1">
      <c r="A6667" s="13">
        <v>4082955.0</v>
      </c>
      <c r="B6667" s="13" t="s">
        <v>9104</v>
      </c>
      <c r="C6667" s="12">
        <v>276.96</v>
      </c>
      <c r="D6667" s="11"/>
      <c r="E6667" s="11"/>
      <c r="F6667" s="11"/>
    </row>
    <row r="6668" ht="15.75" customHeight="1">
      <c r="A6668" s="13">
        <v>4082964.0</v>
      </c>
      <c r="B6668" s="13" t="s">
        <v>9105</v>
      </c>
      <c r="C6668" s="12">
        <v>398.4</v>
      </c>
      <c r="D6668" s="11"/>
      <c r="E6668" s="11"/>
      <c r="F6668" s="11"/>
    </row>
    <row r="6669" ht="15.75" customHeight="1">
      <c r="A6669" s="13">
        <v>4082960.0</v>
      </c>
      <c r="B6669" s="13" t="s">
        <v>9106</v>
      </c>
      <c r="C6669" s="12">
        <v>276.96</v>
      </c>
      <c r="D6669" s="11"/>
      <c r="E6669" s="11"/>
      <c r="F6669" s="11"/>
    </row>
    <row r="6670" ht="15.75" customHeight="1">
      <c r="A6670" s="13">
        <v>4082961.0</v>
      </c>
      <c r="B6670" s="13" t="s">
        <v>9107</v>
      </c>
      <c r="C6670" s="12">
        <v>273.49</v>
      </c>
      <c r="D6670" s="11"/>
      <c r="E6670" s="11"/>
      <c r="F6670" s="11"/>
    </row>
    <row r="6671" ht="15.75" customHeight="1">
      <c r="A6671" s="13">
        <v>4082959.0</v>
      </c>
      <c r="B6671" s="13" t="s">
        <v>9108</v>
      </c>
      <c r="C6671" s="12">
        <v>276.96</v>
      </c>
      <c r="D6671" s="11"/>
      <c r="E6671" s="11"/>
      <c r="F6671" s="11"/>
    </row>
    <row r="6672" ht="15.75" customHeight="1">
      <c r="A6672" s="13">
        <v>4082956.0</v>
      </c>
      <c r="B6672" s="13" t="s">
        <v>9109</v>
      </c>
      <c r="C6672" s="12">
        <v>398.4</v>
      </c>
      <c r="D6672" s="11"/>
      <c r="E6672" s="11"/>
      <c r="F6672" s="11"/>
    </row>
    <row r="6673" ht="15.75" customHeight="1">
      <c r="A6673" s="13">
        <v>4088015.0</v>
      </c>
      <c r="B6673" s="13" t="s">
        <v>9110</v>
      </c>
      <c r="C6673" s="12">
        <v>196.4</v>
      </c>
      <c r="D6673" s="11"/>
      <c r="E6673" s="11"/>
      <c r="F6673" s="11"/>
    </row>
    <row r="6674" ht="15.75" customHeight="1">
      <c r="A6674" s="13">
        <v>4082326.0</v>
      </c>
      <c r="B6674" s="13" t="s">
        <v>9111</v>
      </c>
      <c r="C6674" s="12">
        <v>141.9</v>
      </c>
      <c r="D6674" s="11"/>
      <c r="E6674" s="11"/>
      <c r="F6674" s="11"/>
    </row>
    <row r="6675" ht="15.75" customHeight="1">
      <c r="A6675" s="13">
        <v>4082350.0</v>
      </c>
      <c r="B6675" s="13" t="s">
        <v>9112</v>
      </c>
      <c r="C6675" s="12">
        <v>141.9</v>
      </c>
      <c r="D6675" s="11"/>
      <c r="E6675" s="11"/>
      <c r="F6675" s="11"/>
    </row>
    <row r="6676" ht="15.75" customHeight="1">
      <c r="A6676" s="13">
        <v>4082329.0</v>
      </c>
      <c r="B6676" s="13" t="s">
        <v>9113</v>
      </c>
      <c r="C6676" s="12">
        <v>141.9</v>
      </c>
      <c r="D6676" s="11"/>
      <c r="E6676" s="11"/>
      <c r="F6676" s="11"/>
    </row>
    <row r="6677" ht="15.75" customHeight="1">
      <c r="A6677" s="13">
        <v>4082290.0</v>
      </c>
      <c r="B6677" s="13" t="s">
        <v>9114</v>
      </c>
      <c r="C6677" s="12">
        <v>141.9</v>
      </c>
      <c r="D6677" s="11"/>
      <c r="E6677" s="11"/>
      <c r="F6677" s="11"/>
    </row>
    <row r="6678" ht="15.75" customHeight="1">
      <c r="A6678" s="13">
        <v>4082324.0</v>
      </c>
      <c r="B6678" s="13" t="s">
        <v>9115</v>
      </c>
      <c r="C6678" s="12">
        <v>124.16</v>
      </c>
      <c r="D6678" s="11"/>
      <c r="E6678" s="11"/>
      <c r="F6678" s="11"/>
    </row>
    <row r="6679" ht="15.75" customHeight="1">
      <c r="A6679" s="13">
        <v>4082299.0</v>
      </c>
      <c r="B6679" s="13" t="s">
        <v>9116</v>
      </c>
      <c r="C6679" s="12">
        <v>141.9</v>
      </c>
      <c r="D6679" s="11"/>
      <c r="E6679" s="11"/>
      <c r="F6679" s="11"/>
    </row>
    <row r="6680" ht="15.75" customHeight="1">
      <c r="A6680" s="13">
        <v>4082362.0</v>
      </c>
      <c r="B6680" s="13" t="s">
        <v>9117</v>
      </c>
      <c r="C6680" s="12">
        <v>141.9</v>
      </c>
      <c r="D6680" s="11"/>
      <c r="E6680" s="11"/>
      <c r="F6680" s="11"/>
    </row>
    <row r="6681" ht="15.75" customHeight="1">
      <c r="A6681" s="13">
        <v>4082331.0</v>
      </c>
      <c r="B6681" s="13" t="s">
        <v>9118</v>
      </c>
      <c r="C6681" s="12">
        <v>141.9</v>
      </c>
      <c r="D6681" s="11"/>
      <c r="E6681" s="11"/>
      <c r="F6681" s="11"/>
    </row>
    <row r="6682" ht="15.75" customHeight="1">
      <c r="A6682" s="13">
        <v>4082383.0</v>
      </c>
      <c r="B6682" s="13" t="s">
        <v>9119</v>
      </c>
      <c r="C6682" s="12">
        <v>141.9</v>
      </c>
      <c r="D6682" s="11"/>
      <c r="E6682" s="11"/>
      <c r="F6682" s="11"/>
    </row>
    <row r="6683" ht="15.75" customHeight="1">
      <c r="A6683" s="13">
        <v>4082354.0</v>
      </c>
      <c r="B6683" s="13" t="s">
        <v>9120</v>
      </c>
      <c r="C6683" s="12">
        <v>141.9</v>
      </c>
      <c r="D6683" s="11"/>
      <c r="E6683" s="11"/>
      <c r="F6683" s="11"/>
    </row>
    <row r="6684" ht="15.75" customHeight="1">
      <c r="A6684" s="13">
        <v>4082926.0</v>
      </c>
      <c r="B6684" s="13" t="s">
        <v>9121</v>
      </c>
      <c r="C6684" s="12">
        <v>171.35</v>
      </c>
      <c r="D6684" s="11"/>
      <c r="E6684" s="11"/>
      <c r="F6684" s="11"/>
    </row>
    <row r="6685" ht="15.75" customHeight="1">
      <c r="A6685" s="13">
        <v>4082929.0</v>
      </c>
      <c r="B6685" s="13" t="s">
        <v>9122</v>
      </c>
      <c r="C6685" s="12">
        <v>171.35</v>
      </c>
      <c r="D6685" s="11"/>
      <c r="E6685" s="11"/>
      <c r="F6685" s="11"/>
    </row>
    <row r="6686" ht="15.75" customHeight="1">
      <c r="A6686" s="13">
        <v>4082938.0</v>
      </c>
      <c r="B6686" s="13" t="s">
        <v>9123</v>
      </c>
      <c r="C6686" s="12">
        <v>171.35</v>
      </c>
      <c r="D6686" s="11"/>
      <c r="E6686" s="11"/>
      <c r="F6686" s="11"/>
    </row>
    <row r="6687" ht="15.75" customHeight="1">
      <c r="A6687" s="13">
        <v>4082962.0</v>
      </c>
      <c r="B6687" s="13" t="s">
        <v>9124</v>
      </c>
      <c r="C6687" s="12">
        <v>171.35</v>
      </c>
      <c r="D6687" s="11"/>
      <c r="E6687" s="11"/>
      <c r="F6687" s="11"/>
    </row>
    <row r="6688" ht="15.75" customHeight="1">
      <c r="A6688" s="13">
        <v>4082965.0</v>
      </c>
      <c r="B6688" s="13" t="s">
        <v>9125</v>
      </c>
      <c r="C6688" s="12">
        <v>168.77</v>
      </c>
      <c r="D6688" s="11"/>
      <c r="E6688" s="11"/>
      <c r="F6688" s="11"/>
    </row>
    <row r="6689" ht="15.75" customHeight="1">
      <c r="A6689" s="13">
        <v>4082976.0</v>
      </c>
      <c r="B6689" s="13" t="s">
        <v>9126</v>
      </c>
      <c r="C6689" s="12">
        <v>171.35</v>
      </c>
      <c r="D6689" s="11"/>
      <c r="E6689" s="11"/>
      <c r="F6689" s="11"/>
    </row>
    <row r="6690" ht="15.75" customHeight="1">
      <c r="A6690" s="13">
        <v>4082983.0</v>
      </c>
      <c r="B6690" s="13" t="s">
        <v>9127</v>
      </c>
      <c r="C6690" s="12">
        <v>171.35</v>
      </c>
      <c r="D6690" s="11"/>
      <c r="E6690" s="11"/>
      <c r="F6690" s="11"/>
    </row>
    <row r="6691" ht="15.75" customHeight="1">
      <c r="A6691" s="13">
        <v>4082954.0</v>
      </c>
      <c r="B6691" s="13" t="s">
        <v>9128</v>
      </c>
      <c r="C6691" s="12">
        <v>171.35</v>
      </c>
      <c r="D6691" s="11"/>
      <c r="E6691" s="11"/>
      <c r="F6691" s="11"/>
    </row>
    <row r="6692" ht="15.75" customHeight="1">
      <c r="A6692" s="13">
        <v>4089026.0</v>
      </c>
      <c r="B6692" s="13" t="s">
        <v>9129</v>
      </c>
      <c r="C6692" s="12">
        <v>158.99</v>
      </c>
      <c r="D6692" s="11"/>
      <c r="E6692" s="11"/>
      <c r="F6692" s="11"/>
    </row>
    <row r="6693" ht="15.75" customHeight="1">
      <c r="A6693" s="13">
        <v>4089029.0</v>
      </c>
      <c r="B6693" s="13" t="s">
        <v>9130</v>
      </c>
      <c r="C6693" s="12">
        <v>158.99</v>
      </c>
      <c r="D6693" s="11"/>
      <c r="E6693" s="11"/>
      <c r="F6693" s="11"/>
    </row>
    <row r="6694" ht="15.75" customHeight="1">
      <c r="A6694" s="13">
        <v>4089090.0</v>
      </c>
      <c r="B6694" s="13" t="s">
        <v>9131</v>
      </c>
      <c r="C6694" s="12">
        <v>158.99</v>
      </c>
      <c r="D6694" s="11"/>
      <c r="E6694" s="11"/>
      <c r="F6694" s="11"/>
    </row>
    <row r="6695" ht="15.75" customHeight="1">
      <c r="A6695" s="13">
        <v>4089099.0</v>
      </c>
      <c r="B6695" s="13" t="s">
        <v>9132</v>
      </c>
      <c r="C6695" s="12">
        <v>158.99</v>
      </c>
      <c r="D6695" s="11"/>
      <c r="E6695" s="11"/>
      <c r="F6695" s="11"/>
    </row>
    <row r="6696" ht="15.75" customHeight="1">
      <c r="A6696" s="13">
        <v>4089062.0</v>
      </c>
      <c r="B6696" s="13" t="s">
        <v>9133</v>
      </c>
      <c r="C6696" s="12">
        <v>158.99</v>
      </c>
      <c r="D6696" s="11"/>
      <c r="E6696" s="11"/>
      <c r="F6696" s="11"/>
    </row>
    <row r="6697" ht="15.75" customHeight="1">
      <c r="A6697" s="13">
        <v>4089031.0</v>
      </c>
      <c r="B6697" s="13" t="s">
        <v>9134</v>
      </c>
      <c r="C6697" s="12">
        <v>158.99</v>
      </c>
      <c r="D6697" s="11"/>
      <c r="E6697" s="11"/>
      <c r="F6697" s="11"/>
    </row>
    <row r="6698" ht="15.75" customHeight="1">
      <c r="A6698" s="13">
        <v>4089083.0</v>
      </c>
      <c r="B6698" s="13" t="s">
        <v>9135</v>
      </c>
      <c r="C6698" s="12">
        <v>158.99</v>
      </c>
      <c r="D6698" s="11"/>
      <c r="E6698" s="11"/>
      <c r="F6698" s="11"/>
    </row>
    <row r="6699" ht="15.75" customHeight="1">
      <c r="A6699" s="13">
        <v>4083698.0</v>
      </c>
      <c r="B6699" s="13" t="s">
        <v>9136</v>
      </c>
      <c r="C6699" s="12">
        <v>158.99</v>
      </c>
      <c r="D6699" s="11"/>
      <c r="E6699" s="11"/>
      <c r="F6699" s="11"/>
    </row>
    <row r="6700" ht="15.75" customHeight="1">
      <c r="A6700" s="13">
        <v>4082310.0</v>
      </c>
      <c r="B6700" s="13" t="s">
        <v>9137</v>
      </c>
      <c r="C6700" s="12">
        <v>398.4</v>
      </c>
      <c r="D6700" s="11"/>
      <c r="E6700" s="11"/>
      <c r="F6700" s="11"/>
    </row>
    <row r="6701" ht="15.75" customHeight="1">
      <c r="A6701" s="13">
        <v>4082400.0</v>
      </c>
      <c r="B6701" s="13" t="s">
        <v>9138</v>
      </c>
      <c r="C6701" s="12">
        <v>104.05</v>
      </c>
      <c r="D6701" s="11"/>
      <c r="E6701" s="11"/>
      <c r="F6701" s="11"/>
    </row>
    <row r="6702" ht="15.75" customHeight="1">
      <c r="A6702" s="13">
        <v>4083317.0</v>
      </c>
      <c r="B6702" s="13" t="s">
        <v>9139</v>
      </c>
      <c r="C6702" s="12">
        <v>99.64</v>
      </c>
      <c r="D6702" s="11"/>
      <c r="E6702" s="11"/>
      <c r="F6702" s="11"/>
    </row>
    <row r="6703" ht="15.75" customHeight="1">
      <c r="A6703" s="13">
        <v>4081001.0</v>
      </c>
      <c r="B6703" s="13" t="s">
        <v>9140</v>
      </c>
      <c r="C6703" s="12">
        <v>171.35</v>
      </c>
      <c r="D6703" s="11"/>
      <c r="E6703" s="11"/>
      <c r="F6703" s="11"/>
    </row>
    <row r="6704" ht="15.75" customHeight="1">
      <c r="A6704" s="13">
        <v>4081002.0</v>
      </c>
      <c r="B6704" s="13" t="s">
        <v>9141</v>
      </c>
      <c r="C6704" s="12">
        <v>171.35</v>
      </c>
      <c r="D6704" s="11"/>
      <c r="E6704" s="11"/>
      <c r="F6704" s="11"/>
    </row>
    <row r="6705" ht="15.75" customHeight="1">
      <c r="A6705" s="13">
        <v>4082230.0</v>
      </c>
      <c r="B6705" s="13" t="s">
        <v>9142</v>
      </c>
      <c r="C6705" s="12">
        <v>196.4</v>
      </c>
      <c r="D6705" s="11"/>
      <c r="E6705" s="11"/>
      <c r="F6705" s="11"/>
    </row>
    <row r="6706" ht="15.75" customHeight="1">
      <c r="A6706" s="13">
        <v>4083446.0</v>
      </c>
      <c r="B6706" s="13" t="s">
        <v>9143</v>
      </c>
      <c r="C6706" s="12">
        <v>276.96</v>
      </c>
      <c r="D6706" s="11"/>
      <c r="E6706" s="11"/>
      <c r="F6706" s="11"/>
    </row>
    <row r="6707" ht="15.75" customHeight="1">
      <c r="A6707" s="13">
        <v>4083608.0</v>
      </c>
      <c r="B6707" s="13" t="s">
        <v>9144</v>
      </c>
      <c r="C6707" s="12">
        <v>273.49</v>
      </c>
      <c r="D6707" s="11"/>
      <c r="E6707" s="11"/>
      <c r="F6707" s="11"/>
    </row>
    <row r="6708" ht="15.75" customHeight="1">
      <c r="A6708" s="13">
        <v>4082953.0</v>
      </c>
      <c r="B6708" s="13" t="s">
        <v>9145</v>
      </c>
      <c r="C6708" s="12">
        <v>276.96</v>
      </c>
      <c r="D6708" s="11"/>
      <c r="E6708" s="11"/>
      <c r="F6708" s="11"/>
    </row>
    <row r="6709" ht="15.75" customHeight="1">
      <c r="A6709" s="13">
        <v>4082957.0</v>
      </c>
      <c r="B6709" s="13" t="s">
        <v>9146</v>
      </c>
      <c r="C6709" s="12">
        <v>276.96</v>
      </c>
      <c r="D6709" s="11"/>
      <c r="E6709" s="11"/>
      <c r="F6709" s="11"/>
    </row>
    <row r="6710" ht="15.75" customHeight="1">
      <c r="A6710" s="13">
        <v>4082941.0</v>
      </c>
      <c r="B6710" s="13" t="s">
        <v>9147</v>
      </c>
      <c r="C6710" s="12">
        <v>398.4</v>
      </c>
      <c r="D6710" s="11"/>
      <c r="E6710" s="11"/>
      <c r="F6710" s="11"/>
    </row>
    <row r="6711" ht="15.75" customHeight="1">
      <c r="A6711" s="13">
        <v>4083714.0</v>
      </c>
      <c r="B6711" s="13" t="s">
        <v>9148</v>
      </c>
      <c r="C6711" s="12">
        <v>276.91</v>
      </c>
      <c r="D6711" s="11"/>
      <c r="E6711" s="11"/>
      <c r="F6711" s="11"/>
    </row>
    <row r="6712" ht="15.75" customHeight="1">
      <c r="A6712" s="13">
        <v>4084002.0</v>
      </c>
      <c r="B6712" s="13" t="s">
        <v>9149</v>
      </c>
      <c r="C6712" s="12">
        <v>273.49</v>
      </c>
      <c r="D6712" s="11"/>
      <c r="E6712" s="11"/>
      <c r="F6712" s="11"/>
    </row>
    <row r="6713" ht="15.75" customHeight="1">
      <c r="A6713" s="13">
        <v>4083357.0</v>
      </c>
      <c r="B6713" s="13" t="s">
        <v>9150</v>
      </c>
      <c r="C6713" s="12">
        <v>136.66</v>
      </c>
      <c r="D6713" s="11"/>
      <c r="E6713" s="11"/>
      <c r="F6713" s="11"/>
    </row>
    <row r="6714" ht="15.75" customHeight="1">
      <c r="A6714" s="13">
        <v>4083003.0</v>
      </c>
      <c r="B6714" s="13" t="s">
        <v>9151</v>
      </c>
      <c r="C6714" s="12">
        <v>276.87</v>
      </c>
      <c r="D6714" s="11"/>
      <c r="E6714" s="11"/>
      <c r="F6714" s="11"/>
    </row>
    <row r="6715" ht="15.75" customHeight="1">
      <c r="A6715" s="13">
        <v>4083500.0</v>
      </c>
      <c r="B6715" s="13" t="s">
        <v>9152</v>
      </c>
      <c r="C6715" s="12">
        <v>19.04</v>
      </c>
      <c r="D6715" s="11"/>
      <c r="E6715" s="11"/>
      <c r="F6715" s="11"/>
    </row>
    <row r="6716" ht="15.75" customHeight="1">
      <c r="A6716" s="13">
        <v>4082601.0</v>
      </c>
      <c r="B6716" s="13" t="s">
        <v>9153</v>
      </c>
      <c r="C6716" s="12">
        <v>40.3</v>
      </c>
      <c r="D6716" s="11"/>
      <c r="E6716" s="11"/>
      <c r="F6716" s="11"/>
    </row>
    <row r="6717" ht="15.75" customHeight="1">
      <c r="A6717" s="13">
        <v>4085540.0</v>
      </c>
      <c r="B6717" s="13" t="s">
        <v>9154</v>
      </c>
      <c r="C6717" s="12">
        <v>238.12</v>
      </c>
      <c r="D6717" s="11"/>
      <c r="E6717" s="11"/>
      <c r="F6717" s="11"/>
    </row>
    <row r="6718" ht="15.75" customHeight="1">
      <c r="A6718" s="13">
        <v>4083621.0</v>
      </c>
      <c r="B6718" s="13" t="s">
        <v>9155</v>
      </c>
      <c r="C6718" s="12">
        <v>276.96</v>
      </c>
      <c r="D6718" s="11"/>
      <c r="E6718" s="11"/>
      <c r="F6718" s="11"/>
    </row>
    <row r="6719" ht="15.75" customHeight="1">
      <c r="A6719" s="13">
        <v>4082390.0</v>
      </c>
      <c r="B6719" s="13" t="s">
        <v>9156</v>
      </c>
      <c r="C6719" s="12">
        <v>398.4</v>
      </c>
      <c r="D6719" s="11"/>
      <c r="E6719" s="11"/>
      <c r="F6719" s="11"/>
    </row>
    <row r="6720" ht="15.75" customHeight="1">
      <c r="A6720" s="13">
        <v>4083715.0</v>
      </c>
      <c r="B6720" s="13" t="s">
        <v>9157</v>
      </c>
      <c r="C6720" s="12">
        <v>309.81</v>
      </c>
      <c r="D6720" s="11"/>
      <c r="E6720" s="11"/>
      <c r="F6720" s="11"/>
    </row>
    <row r="6721" ht="15.75" customHeight="1">
      <c r="A6721" s="13">
        <v>4083712.0</v>
      </c>
      <c r="B6721" s="13" t="s">
        <v>9158</v>
      </c>
      <c r="C6721" s="12">
        <v>247.33</v>
      </c>
      <c r="D6721" s="11"/>
      <c r="E6721" s="11"/>
      <c r="F6721" s="11"/>
    </row>
    <row r="6722" ht="15.75" customHeight="1">
      <c r="A6722" s="13">
        <v>4083365.0</v>
      </c>
      <c r="B6722" s="13" t="s">
        <v>9159</v>
      </c>
      <c r="C6722" s="12">
        <v>228.2</v>
      </c>
      <c r="D6722" s="11"/>
      <c r="E6722" s="11"/>
      <c r="F6722" s="11"/>
    </row>
    <row r="6723" ht="15.75" customHeight="1">
      <c r="A6723" s="13">
        <v>4083344.0</v>
      </c>
      <c r="B6723" s="13" t="s">
        <v>9160</v>
      </c>
      <c r="C6723" s="12">
        <v>196.4</v>
      </c>
      <c r="D6723" s="11"/>
      <c r="E6723" s="11"/>
      <c r="F6723" s="11"/>
    </row>
    <row r="6724" ht="15.75" customHeight="1">
      <c r="A6724" s="13">
        <v>4083510.0</v>
      </c>
      <c r="B6724" s="13" t="s">
        <v>9161</v>
      </c>
      <c r="C6724" s="12">
        <v>276.96</v>
      </c>
      <c r="D6724" s="11"/>
      <c r="E6724" s="11"/>
      <c r="F6724" s="11"/>
    </row>
    <row r="6725" ht="15.75" customHeight="1">
      <c r="A6725" s="13">
        <v>4083364.0</v>
      </c>
      <c r="B6725" s="13" t="s">
        <v>9162</v>
      </c>
      <c r="C6725" s="12">
        <v>398.4</v>
      </c>
      <c r="D6725" s="11"/>
      <c r="E6725" s="11"/>
      <c r="F6725" s="11"/>
    </row>
    <row r="6726" ht="15.75" customHeight="1">
      <c r="A6726" s="13">
        <v>4083610.0</v>
      </c>
      <c r="B6726" s="13" t="s">
        <v>9163</v>
      </c>
      <c r="C6726" s="12">
        <v>273.49</v>
      </c>
      <c r="D6726" s="11"/>
      <c r="E6726" s="11"/>
      <c r="F6726" s="11"/>
    </row>
    <row r="6727" ht="15.75" customHeight="1">
      <c r="A6727" s="13">
        <v>4083363.0</v>
      </c>
      <c r="B6727" s="13" t="s">
        <v>9164</v>
      </c>
      <c r="C6727" s="12">
        <v>276.96</v>
      </c>
      <c r="D6727" s="11"/>
      <c r="E6727" s="11"/>
      <c r="F6727" s="11"/>
    </row>
    <row r="6728" ht="15.75" customHeight="1">
      <c r="A6728" s="13">
        <v>4082327.0</v>
      </c>
      <c r="B6728" s="13" t="s">
        <v>9165</v>
      </c>
      <c r="C6728" s="12">
        <v>398.4</v>
      </c>
      <c r="D6728" s="11"/>
      <c r="E6728" s="11"/>
      <c r="F6728" s="11"/>
    </row>
    <row r="6729" ht="15.75" customHeight="1">
      <c r="A6729" s="13">
        <v>4082322.0</v>
      </c>
      <c r="B6729" s="13" t="s">
        <v>9166</v>
      </c>
      <c r="C6729" s="12">
        <v>276.96</v>
      </c>
      <c r="D6729" s="11"/>
      <c r="E6729" s="11"/>
      <c r="F6729" s="11"/>
    </row>
    <row r="6730" ht="15.75" customHeight="1">
      <c r="A6730" s="13">
        <v>4084143.0</v>
      </c>
      <c r="B6730" s="13" t="s">
        <v>9167</v>
      </c>
      <c r="C6730" s="12">
        <v>398.4</v>
      </c>
      <c r="D6730" s="11"/>
      <c r="E6730" s="11"/>
      <c r="F6730" s="11"/>
    </row>
    <row r="6731" ht="15.75" customHeight="1">
      <c r="A6731" s="13">
        <v>4083355.0</v>
      </c>
      <c r="B6731" s="13" t="s">
        <v>9168</v>
      </c>
      <c r="C6731" s="12">
        <v>276.96</v>
      </c>
      <c r="D6731" s="11"/>
      <c r="E6731" s="11"/>
      <c r="F6731" s="11"/>
    </row>
    <row r="6732" ht="15.75" customHeight="1">
      <c r="A6732" s="13">
        <v>4083353.0</v>
      </c>
      <c r="B6732" s="13" t="s">
        <v>9169</v>
      </c>
      <c r="C6732" s="12">
        <v>398.4</v>
      </c>
      <c r="D6732" s="11"/>
      <c r="E6732" s="11"/>
      <c r="F6732" s="11"/>
    </row>
    <row r="6733" ht="15.75" customHeight="1">
      <c r="A6733" s="13">
        <v>4082701.0</v>
      </c>
      <c r="B6733" s="13" t="s">
        <v>9170</v>
      </c>
      <c r="C6733" s="12">
        <v>115.39</v>
      </c>
      <c r="D6733" s="11"/>
      <c r="E6733" s="11"/>
      <c r="F6733" s="11"/>
    </row>
    <row r="6734" ht="15.75" customHeight="1">
      <c r="A6734" s="13">
        <v>4082670.0</v>
      </c>
      <c r="B6734" s="13" t="s">
        <v>9171</v>
      </c>
      <c r="C6734" s="12">
        <v>122.87</v>
      </c>
      <c r="D6734" s="11"/>
      <c r="E6734" s="11"/>
      <c r="F6734" s="11"/>
    </row>
    <row r="6735" ht="15.75" customHeight="1">
      <c r="A6735" s="13">
        <v>4082600.0</v>
      </c>
      <c r="B6735" s="13" t="s">
        <v>9172</v>
      </c>
      <c r="C6735" s="12">
        <v>138.3</v>
      </c>
      <c r="D6735" s="11"/>
      <c r="E6735" s="11"/>
      <c r="F6735" s="11"/>
    </row>
    <row r="6736" ht="15.75" customHeight="1">
      <c r="A6736" s="13">
        <v>4082700.0</v>
      </c>
      <c r="B6736" s="13" t="s">
        <v>9173</v>
      </c>
      <c r="C6736" s="12">
        <v>136.7</v>
      </c>
      <c r="D6736" s="11"/>
      <c r="E6736" s="11"/>
      <c r="F6736" s="11"/>
    </row>
    <row r="6737" ht="15.75" customHeight="1">
      <c r="A6737" s="13">
        <v>4083264.0</v>
      </c>
      <c r="B6737" s="13" t="s">
        <v>9174</v>
      </c>
      <c r="C6737" s="12">
        <v>29.85</v>
      </c>
      <c r="D6737" s="11"/>
      <c r="E6737" s="11"/>
      <c r="F6737" s="11"/>
    </row>
    <row r="6738" ht="15.75" customHeight="1">
      <c r="A6738" s="13">
        <v>4083641.0</v>
      </c>
      <c r="B6738" s="13" t="s">
        <v>9175</v>
      </c>
      <c r="C6738" s="12">
        <v>9.91</v>
      </c>
      <c r="D6738" s="11"/>
      <c r="E6738" s="11"/>
      <c r="F6738" s="11"/>
    </row>
    <row r="6739" ht="15.75" customHeight="1">
      <c r="A6739" s="13">
        <v>4083451.0</v>
      </c>
      <c r="B6739" s="13" t="s">
        <v>9176</v>
      </c>
      <c r="C6739" s="12">
        <v>238.12</v>
      </c>
      <c r="D6739" s="11"/>
      <c r="E6739" s="11"/>
      <c r="F6739" s="11"/>
    </row>
    <row r="6740" ht="15.75" customHeight="1">
      <c r="A6740" s="13">
        <v>4083616.0</v>
      </c>
      <c r="B6740" s="13" t="s">
        <v>9177</v>
      </c>
      <c r="C6740" s="12">
        <v>276.96</v>
      </c>
      <c r="D6740" s="11"/>
      <c r="E6740" s="11"/>
      <c r="F6740" s="11"/>
    </row>
    <row r="6741" ht="15.75" customHeight="1">
      <c r="A6741" s="13">
        <v>4083617.0</v>
      </c>
      <c r="B6741" s="13" t="s">
        <v>9178</v>
      </c>
      <c r="C6741" s="12">
        <v>398.4</v>
      </c>
      <c r="D6741" s="11"/>
      <c r="E6741" s="11"/>
      <c r="F6741" s="11"/>
    </row>
    <row r="6742" ht="15.75" customHeight="1">
      <c r="A6742" s="13">
        <v>4080501.0</v>
      </c>
      <c r="B6742" s="13" t="s">
        <v>9179</v>
      </c>
      <c r="C6742" s="12">
        <v>158.59</v>
      </c>
      <c r="D6742" s="11"/>
      <c r="E6742" s="11"/>
      <c r="F6742" s="11"/>
    </row>
    <row r="6743" ht="15.75" customHeight="1">
      <c r="A6743" s="13">
        <v>4083361.0</v>
      </c>
      <c r="B6743" s="13" t="s">
        <v>9180</v>
      </c>
      <c r="C6743" s="12">
        <v>196.4</v>
      </c>
      <c r="D6743" s="11"/>
      <c r="E6743" s="11"/>
      <c r="F6743" s="11"/>
    </row>
    <row r="6744" ht="15.75" customHeight="1">
      <c r="A6744" s="13">
        <v>4083348.0</v>
      </c>
      <c r="B6744" s="13" t="s">
        <v>9181</v>
      </c>
      <c r="C6744" s="12">
        <v>196.4</v>
      </c>
      <c r="D6744" s="11"/>
      <c r="E6744" s="11"/>
      <c r="F6744" s="11"/>
    </row>
    <row r="6745" ht="15.75" customHeight="1">
      <c r="A6745" s="13">
        <v>4083360.0</v>
      </c>
      <c r="B6745" s="13" t="s">
        <v>9182</v>
      </c>
      <c r="C6745" s="12">
        <v>276.96</v>
      </c>
      <c r="D6745" s="11"/>
      <c r="E6745" s="11"/>
      <c r="F6745" s="11"/>
    </row>
    <row r="6746" ht="15.75" customHeight="1">
      <c r="A6746" s="13">
        <v>4081420.0</v>
      </c>
      <c r="B6746" s="13" t="s">
        <v>9183</v>
      </c>
      <c r="C6746" s="12">
        <v>124.16</v>
      </c>
      <c r="D6746" s="11"/>
      <c r="E6746" s="11"/>
      <c r="F6746" s="11"/>
    </row>
    <row r="6747" ht="15.75" customHeight="1">
      <c r="A6747" s="13">
        <v>4083002.0</v>
      </c>
      <c r="B6747" s="13" t="s">
        <v>9184</v>
      </c>
      <c r="C6747" s="12">
        <v>276.87</v>
      </c>
      <c r="D6747" s="11"/>
      <c r="E6747" s="11"/>
      <c r="F6747" s="11"/>
    </row>
    <row r="6748" ht="15.75" customHeight="1">
      <c r="A6748" s="13">
        <v>4083359.0</v>
      </c>
      <c r="B6748" s="13" t="s">
        <v>9185</v>
      </c>
      <c r="C6748" s="12">
        <v>276.96</v>
      </c>
      <c r="D6748" s="11"/>
      <c r="E6748" s="11"/>
      <c r="F6748" s="11"/>
    </row>
    <row r="6749" ht="15.75" customHeight="1">
      <c r="A6749" s="13">
        <v>4083713.0</v>
      </c>
      <c r="B6749" s="13" t="s">
        <v>9186</v>
      </c>
      <c r="C6749" s="12">
        <v>398.13</v>
      </c>
      <c r="D6749" s="11"/>
      <c r="E6749" s="11"/>
      <c r="F6749" s="11"/>
    </row>
    <row r="6750" ht="15.75" customHeight="1">
      <c r="A6750" s="13">
        <v>4082332.0</v>
      </c>
      <c r="B6750" s="13" t="s">
        <v>9187</v>
      </c>
      <c r="C6750" s="12">
        <v>398.4</v>
      </c>
      <c r="D6750" s="11"/>
      <c r="E6750" s="11"/>
      <c r="F6750" s="11"/>
    </row>
    <row r="6751" ht="15.75" customHeight="1">
      <c r="A6751" s="13">
        <v>4082958.0</v>
      </c>
      <c r="B6751" s="13" t="s">
        <v>9188</v>
      </c>
      <c r="C6751" s="12">
        <v>276.96</v>
      </c>
      <c r="D6751" s="11"/>
      <c r="E6751" s="11"/>
      <c r="F6751" s="11"/>
    </row>
    <row r="6752" ht="15.75" customHeight="1">
      <c r="A6752" s="13">
        <v>4084047.0</v>
      </c>
      <c r="B6752" s="13" t="s">
        <v>9189</v>
      </c>
      <c r="C6752" s="12">
        <v>130.69</v>
      </c>
      <c r="D6752" s="11"/>
      <c r="E6752" s="11"/>
      <c r="F6752" s="11"/>
    </row>
    <row r="6753" ht="15.75" customHeight="1">
      <c r="A6753" s="13">
        <v>4082925.0</v>
      </c>
      <c r="B6753" s="13" t="s">
        <v>9190</v>
      </c>
      <c r="C6753" s="12">
        <v>72.24</v>
      </c>
      <c r="D6753" s="11"/>
      <c r="E6753" s="11"/>
      <c r="F6753" s="11"/>
    </row>
    <row r="6754" ht="15.75" customHeight="1">
      <c r="A6754" s="13">
        <v>4083368.0</v>
      </c>
      <c r="B6754" s="13" t="s">
        <v>9191</v>
      </c>
      <c r="C6754" s="12">
        <v>244.8</v>
      </c>
      <c r="D6754" s="11"/>
      <c r="E6754" s="11"/>
      <c r="F6754" s="11"/>
    </row>
    <row r="6755" ht="15.75" customHeight="1">
      <c r="A6755" s="13">
        <v>4082952.0</v>
      </c>
      <c r="B6755" s="13" t="s">
        <v>9192</v>
      </c>
      <c r="C6755" s="12">
        <v>196.4</v>
      </c>
      <c r="D6755" s="11"/>
      <c r="E6755" s="11"/>
      <c r="F6755" s="11"/>
    </row>
    <row r="6756" ht="15.75" customHeight="1">
      <c r="A6756" s="13">
        <v>4082951.0</v>
      </c>
      <c r="B6756" s="13" t="s">
        <v>9193</v>
      </c>
      <c r="C6756" s="12">
        <v>276.96</v>
      </c>
      <c r="D6756" s="11"/>
      <c r="E6756" s="11"/>
      <c r="F6756" s="11"/>
    </row>
    <row r="6757" ht="15.75" customHeight="1">
      <c r="A6757" s="13">
        <v>4083445.0</v>
      </c>
      <c r="B6757" s="13" t="s">
        <v>9194</v>
      </c>
      <c r="C6757" s="12">
        <v>204.18</v>
      </c>
      <c r="D6757" s="11"/>
      <c r="E6757" s="11"/>
      <c r="F6757" s="11"/>
    </row>
    <row r="6758" ht="15.75" customHeight="1">
      <c r="A6758" s="13">
        <v>4083604.0</v>
      </c>
      <c r="B6758" s="13" t="s">
        <v>9195</v>
      </c>
      <c r="C6758" s="12">
        <v>265.08</v>
      </c>
      <c r="D6758" s="11"/>
      <c r="E6758" s="11"/>
      <c r="F6758" s="11"/>
    </row>
    <row r="6759" ht="15.75" customHeight="1">
      <c r="A6759" s="13">
        <v>4083711.0</v>
      </c>
      <c r="B6759" s="13" t="s">
        <v>9196</v>
      </c>
      <c r="C6759" s="12">
        <v>238.12</v>
      </c>
      <c r="D6759" s="11"/>
      <c r="E6759" s="11"/>
      <c r="F6759" s="11"/>
    </row>
    <row r="6760" ht="15.75" customHeight="1">
      <c r="A6760" s="9" t="s">
        <v>9197</v>
      </c>
      <c r="C6760" s="12"/>
      <c r="D6760" s="11"/>
      <c r="E6760" s="11"/>
      <c r="F6760" s="11"/>
    </row>
    <row r="6761" ht="15.75" customHeight="1">
      <c r="A6761" s="13">
        <v>4106422.0</v>
      </c>
      <c r="B6761" s="13" t="s">
        <v>9198</v>
      </c>
      <c r="C6761" s="12">
        <v>318.48</v>
      </c>
      <c r="D6761" s="11"/>
      <c r="E6761" s="11"/>
      <c r="F6761" s="11"/>
    </row>
    <row r="6762" ht="15.75" customHeight="1">
      <c r="A6762" s="13">
        <v>4109579.0</v>
      </c>
      <c r="B6762" s="13" t="s">
        <v>9199</v>
      </c>
      <c r="C6762" s="12">
        <v>318.48</v>
      </c>
      <c r="D6762" s="11"/>
      <c r="E6762" s="11"/>
      <c r="F6762" s="11"/>
    </row>
    <row r="6763" ht="15.75" customHeight="1">
      <c r="A6763" s="13">
        <v>4107076.0</v>
      </c>
      <c r="B6763" s="13" t="s">
        <v>9200</v>
      </c>
      <c r="C6763" s="12">
        <v>318.48</v>
      </c>
      <c r="D6763" s="11"/>
      <c r="E6763" s="11"/>
      <c r="F6763" s="11"/>
    </row>
    <row r="6764" ht="15.75" customHeight="1">
      <c r="A6764" s="13">
        <v>4106034.0</v>
      </c>
      <c r="B6764" s="13" t="s">
        <v>9201</v>
      </c>
      <c r="C6764" s="12">
        <v>318.48</v>
      </c>
      <c r="D6764" s="11"/>
      <c r="E6764" s="11"/>
      <c r="F6764" s="11"/>
    </row>
    <row r="6765" ht="15.75" customHeight="1">
      <c r="A6765" s="13">
        <v>4109557.0</v>
      </c>
      <c r="B6765" s="13" t="s">
        <v>9202</v>
      </c>
      <c r="C6765" s="12">
        <v>318.48</v>
      </c>
      <c r="D6765" s="11"/>
      <c r="E6765" s="11"/>
      <c r="F6765" s="11"/>
    </row>
    <row r="6766" ht="15.75" customHeight="1">
      <c r="A6766" s="13">
        <v>4106022.0</v>
      </c>
      <c r="B6766" s="13" t="s">
        <v>9203</v>
      </c>
      <c r="C6766" s="12">
        <v>318.48</v>
      </c>
      <c r="D6766" s="11"/>
      <c r="E6766" s="11"/>
      <c r="F6766" s="11"/>
    </row>
    <row r="6767" ht="15.75" customHeight="1">
      <c r="A6767" s="13">
        <v>4106023.0</v>
      </c>
      <c r="B6767" s="13" t="s">
        <v>9204</v>
      </c>
      <c r="C6767" s="12">
        <v>318.48</v>
      </c>
      <c r="D6767" s="11"/>
      <c r="E6767" s="11"/>
      <c r="F6767" s="11"/>
    </row>
    <row r="6768" ht="15.75" customHeight="1">
      <c r="A6768" s="13">
        <v>4106025.0</v>
      </c>
      <c r="B6768" s="13" t="s">
        <v>9205</v>
      </c>
      <c r="C6768" s="12">
        <v>318.48</v>
      </c>
      <c r="D6768" s="11"/>
      <c r="E6768" s="11"/>
      <c r="F6768" s="11"/>
    </row>
    <row r="6769" ht="15.75" customHeight="1">
      <c r="A6769" s="13">
        <v>4106010.0</v>
      </c>
      <c r="B6769" s="13" t="s">
        <v>9206</v>
      </c>
      <c r="C6769" s="12">
        <v>318.48</v>
      </c>
      <c r="D6769" s="11"/>
      <c r="E6769" s="11"/>
      <c r="F6769" s="11"/>
    </row>
    <row r="6770" ht="15.75" customHeight="1">
      <c r="A6770" s="13">
        <v>4106029.0</v>
      </c>
      <c r="B6770" s="13" t="s">
        <v>9207</v>
      </c>
      <c r="C6770" s="12">
        <v>318.48</v>
      </c>
      <c r="D6770" s="11"/>
      <c r="E6770" s="11"/>
      <c r="F6770" s="11"/>
    </row>
    <row r="6771" ht="15.75" customHeight="1">
      <c r="A6771" s="13">
        <v>4106024.0</v>
      </c>
      <c r="B6771" s="13" t="s">
        <v>9208</v>
      </c>
      <c r="C6771" s="12">
        <v>318.48</v>
      </c>
      <c r="D6771" s="11"/>
      <c r="E6771" s="11"/>
      <c r="F6771" s="11"/>
    </row>
    <row r="6772" ht="15.75" customHeight="1">
      <c r="A6772" s="13">
        <v>4106028.0</v>
      </c>
      <c r="B6772" s="13" t="s">
        <v>9209</v>
      </c>
      <c r="C6772" s="12">
        <v>318.48</v>
      </c>
      <c r="D6772" s="11"/>
      <c r="E6772" s="11"/>
      <c r="F6772" s="11"/>
    </row>
    <row r="6773" ht="15.75" customHeight="1">
      <c r="A6773" s="13">
        <v>4106021.0</v>
      </c>
      <c r="B6773" s="13" t="s">
        <v>9210</v>
      </c>
      <c r="C6773" s="12">
        <v>318.48</v>
      </c>
      <c r="D6773" s="11"/>
      <c r="E6773" s="11"/>
      <c r="F6773" s="11"/>
    </row>
    <row r="6774" ht="15.75" customHeight="1">
      <c r="A6774" s="13">
        <v>4106027.0</v>
      </c>
      <c r="B6774" s="13" t="s">
        <v>9211</v>
      </c>
      <c r="C6774" s="12">
        <v>318.48</v>
      </c>
      <c r="D6774" s="11"/>
      <c r="E6774" s="11"/>
      <c r="F6774" s="11"/>
    </row>
    <row r="6775" ht="15.75" customHeight="1">
      <c r="A6775" s="13">
        <v>4106453.0</v>
      </c>
      <c r="B6775" s="13" t="s">
        <v>9212</v>
      </c>
      <c r="C6775" s="12">
        <v>318.48</v>
      </c>
      <c r="D6775" s="11"/>
      <c r="E6775" s="11"/>
      <c r="F6775" s="11"/>
    </row>
    <row r="6776" ht="15.75" customHeight="1">
      <c r="A6776" s="13">
        <v>4106032.0</v>
      </c>
      <c r="B6776" s="13" t="s">
        <v>9213</v>
      </c>
      <c r="C6776" s="12">
        <v>318.48</v>
      </c>
      <c r="D6776" s="11"/>
      <c r="E6776" s="11"/>
      <c r="F6776" s="11"/>
    </row>
    <row r="6777" ht="15.75" customHeight="1">
      <c r="A6777" s="13">
        <v>4109399.0</v>
      </c>
      <c r="B6777" s="13" t="s">
        <v>9214</v>
      </c>
      <c r="C6777" s="12">
        <v>134.1</v>
      </c>
      <c r="D6777" s="11"/>
      <c r="E6777" s="11"/>
      <c r="F6777" s="11"/>
    </row>
    <row r="6778" ht="15.75" customHeight="1">
      <c r="A6778" s="13">
        <v>4109362.0</v>
      </c>
      <c r="B6778" s="13" t="s">
        <v>9215</v>
      </c>
      <c r="C6778" s="12">
        <v>93.87</v>
      </c>
      <c r="D6778" s="11"/>
      <c r="E6778" s="11"/>
      <c r="F6778" s="11"/>
    </row>
    <row r="6779" ht="15.75" customHeight="1">
      <c r="A6779" s="13">
        <v>4109377.0</v>
      </c>
      <c r="B6779" s="13" t="s">
        <v>9216</v>
      </c>
      <c r="C6779" s="12">
        <v>134.1</v>
      </c>
      <c r="D6779" s="11"/>
      <c r="E6779" s="11"/>
      <c r="F6779" s="11"/>
    </row>
    <row r="6780" ht="15.75" customHeight="1">
      <c r="A6780" s="13">
        <v>4109383.0</v>
      </c>
      <c r="B6780" s="13" t="s">
        <v>9217</v>
      </c>
      <c r="C6780" s="12">
        <v>93.87</v>
      </c>
      <c r="D6780" s="11"/>
      <c r="E6780" s="11"/>
      <c r="F6780" s="11"/>
    </row>
    <row r="6781" ht="15.75" customHeight="1">
      <c r="A6781" s="13">
        <v>4109321.0</v>
      </c>
      <c r="B6781" s="13" t="s">
        <v>9218</v>
      </c>
      <c r="C6781" s="12">
        <v>134.1</v>
      </c>
      <c r="D6781" s="11"/>
      <c r="E6781" s="11"/>
      <c r="F6781" s="11"/>
    </row>
    <row r="6782" ht="15.75" customHeight="1">
      <c r="A6782" s="13">
        <v>4109463.0</v>
      </c>
      <c r="B6782" s="13" t="s">
        <v>9219</v>
      </c>
      <c r="C6782" s="12">
        <v>67.55</v>
      </c>
      <c r="D6782" s="11"/>
      <c r="E6782" s="11"/>
      <c r="F6782" s="11"/>
    </row>
    <row r="6783" ht="15.75" customHeight="1">
      <c r="A6783" s="13">
        <v>4109462.0</v>
      </c>
      <c r="B6783" s="13" t="s">
        <v>9220</v>
      </c>
      <c r="C6783" s="12">
        <v>67.55</v>
      </c>
      <c r="D6783" s="11"/>
      <c r="E6783" s="11"/>
      <c r="F6783" s="11"/>
    </row>
    <row r="6784" ht="15.75" customHeight="1">
      <c r="A6784" s="13">
        <v>4109483.0</v>
      </c>
      <c r="B6784" s="13" t="s">
        <v>9221</v>
      </c>
      <c r="C6784" s="12">
        <v>47.29</v>
      </c>
      <c r="D6784" s="11"/>
      <c r="E6784" s="11"/>
      <c r="F6784" s="11"/>
    </row>
    <row r="6785" ht="15.75" customHeight="1">
      <c r="A6785" s="13">
        <v>4109421.0</v>
      </c>
      <c r="B6785" s="13" t="s">
        <v>9222</v>
      </c>
      <c r="C6785" s="12">
        <v>67.55</v>
      </c>
      <c r="D6785" s="11"/>
      <c r="E6785" s="11"/>
      <c r="F6785" s="11"/>
    </row>
    <row r="6786" ht="15.75" customHeight="1">
      <c r="A6786" s="13">
        <v>4106421.0</v>
      </c>
      <c r="B6786" s="13" t="s">
        <v>9223</v>
      </c>
      <c r="C6786" s="12">
        <v>318.48</v>
      </c>
      <c r="D6786" s="11"/>
      <c r="E6786" s="11"/>
      <c r="F6786" s="11"/>
    </row>
    <row r="6787" ht="15.75" customHeight="1">
      <c r="A6787" s="13">
        <v>4106420.0</v>
      </c>
      <c r="B6787" s="13" t="s">
        <v>9224</v>
      </c>
      <c r="C6787" s="12">
        <v>318.48</v>
      </c>
      <c r="D6787" s="11"/>
      <c r="E6787" s="11"/>
      <c r="F6787" s="11"/>
    </row>
    <row r="6788" ht="15.75" customHeight="1">
      <c r="A6788" s="13">
        <v>4109575.0</v>
      </c>
      <c r="B6788" s="13" t="s">
        <v>9225</v>
      </c>
      <c r="C6788" s="12">
        <v>318.48</v>
      </c>
      <c r="D6788" s="11"/>
      <c r="E6788" s="11"/>
      <c r="F6788" s="11"/>
    </row>
    <row r="6789" ht="15.75" customHeight="1">
      <c r="A6789" s="13">
        <v>4109576.0</v>
      </c>
      <c r="B6789" s="13" t="s">
        <v>9226</v>
      </c>
      <c r="C6789" s="12">
        <v>318.48</v>
      </c>
      <c r="D6789" s="11"/>
      <c r="E6789" s="11"/>
      <c r="F6789" s="11"/>
    </row>
    <row r="6790" ht="15.75" customHeight="1">
      <c r="A6790" s="13">
        <v>4109584.0</v>
      </c>
      <c r="B6790" s="13" t="s">
        <v>9227</v>
      </c>
      <c r="C6790" s="12">
        <v>318.48</v>
      </c>
      <c r="D6790" s="11"/>
      <c r="E6790" s="11"/>
      <c r="F6790" s="11"/>
    </row>
    <row r="6791" ht="15.75" customHeight="1">
      <c r="A6791" s="13">
        <v>4109574.0</v>
      </c>
      <c r="B6791" s="13" t="s">
        <v>9228</v>
      </c>
      <c r="C6791" s="12">
        <v>318.48</v>
      </c>
      <c r="D6791" s="11"/>
      <c r="E6791" s="11"/>
      <c r="F6791" s="11"/>
    </row>
    <row r="6792" ht="15.75" customHeight="1">
      <c r="A6792" s="13">
        <v>4107077.0</v>
      </c>
      <c r="B6792" s="13" t="s">
        <v>9229</v>
      </c>
      <c r="C6792" s="12">
        <v>3184.83</v>
      </c>
      <c r="D6792" s="11"/>
      <c r="E6792" s="11"/>
      <c r="F6792" s="11"/>
    </row>
    <row r="6793" ht="15.75" customHeight="1">
      <c r="A6793" s="13">
        <v>4107054.0</v>
      </c>
      <c r="B6793" s="13" t="s">
        <v>9230</v>
      </c>
      <c r="C6793" s="12">
        <v>318.48</v>
      </c>
      <c r="D6793" s="11"/>
      <c r="E6793" s="11"/>
      <c r="F6793" s="11"/>
    </row>
    <row r="6794" ht="15.75" customHeight="1">
      <c r="A6794" s="13">
        <v>4106033.0</v>
      </c>
      <c r="B6794" s="13" t="s">
        <v>9231</v>
      </c>
      <c r="C6794" s="12">
        <v>318.48</v>
      </c>
      <c r="D6794" s="11"/>
      <c r="E6794" s="11"/>
      <c r="F6794" s="11"/>
    </row>
    <row r="6795" ht="15.75" customHeight="1">
      <c r="A6795" s="13">
        <v>4109573.0</v>
      </c>
      <c r="B6795" s="13" t="s">
        <v>9232</v>
      </c>
      <c r="C6795" s="12">
        <v>318.48</v>
      </c>
      <c r="D6795" s="11"/>
      <c r="E6795" s="11"/>
      <c r="F6795" s="11"/>
    </row>
    <row r="6796" ht="15.75" customHeight="1">
      <c r="A6796" s="13">
        <v>4109585.0</v>
      </c>
      <c r="B6796" s="13" t="s">
        <v>9233</v>
      </c>
      <c r="C6796" s="12">
        <v>318.48</v>
      </c>
      <c r="D6796" s="11"/>
      <c r="E6796" s="11"/>
      <c r="F6796" s="11"/>
    </row>
    <row r="6797" ht="15.75" customHeight="1">
      <c r="A6797" s="13">
        <v>4106113.0</v>
      </c>
      <c r="B6797" s="13" t="s">
        <v>9234</v>
      </c>
      <c r="C6797" s="12">
        <v>318.48</v>
      </c>
      <c r="D6797" s="11"/>
      <c r="E6797" s="11"/>
      <c r="F6797" s="11"/>
    </row>
    <row r="6798" ht="15.75" customHeight="1">
      <c r="A6798" s="13">
        <v>4106116.0</v>
      </c>
      <c r="B6798" s="13" t="s">
        <v>9235</v>
      </c>
      <c r="C6798" s="12">
        <v>3184.83</v>
      </c>
      <c r="D6798" s="11"/>
      <c r="E6798" s="11"/>
      <c r="F6798" s="11"/>
    </row>
    <row r="6799" ht="15.75" customHeight="1">
      <c r="A6799" s="13">
        <v>4106111.0</v>
      </c>
      <c r="B6799" s="13" t="s">
        <v>9236</v>
      </c>
      <c r="C6799" s="12">
        <v>318.48</v>
      </c>
      <c r="D6799" s="11"/>
      <c r="E6799" s="11"/>
      <c r="F6799" s="11"/>
    </row>
    <row r="6800" ht="15.75" customHeight="1">
      <c r="A6800" s="13">
        <v>4109580.0</v>
      </c>
      <c r="B6800" s="13" t="s">
        <v>9237</v>
      </c>
      <c r="C6800" s="12">
        <v>318.48</v>
      </c>
      <c r="D6800" s="11"/>
      <c r="E6800" s="11"/>
      <c r="F6800" s="11"/>
    </row>
    <row r="6801" ht="15.75" customHeight="1">
      <c r="A6801" s="13">
        <v>4109570.0</v>
      </c>
      <c r="B6801" s="13" t="s">
        <v>9238</v>
      </c>
      <c r="C6801" s="12">
        <v>318.48</v>
      </c>
      <c r="D6801" s="11"/>
      <c r="E6801" s="11"/>
      <c r="F6801" s="11"/>
    </row>
    <row r="6802" ht="15.75" customHeight="1">
      <c r="A6802" s="13">
        <v>4109582.0</v>
      </c>
      <c r="B6802" s="13" t="s">
        <v>9239</v>
      </c>
      <c r="C6802" s="12">
        <v>3184.83</v>
      </c>
      <c r="D6802" s="11"/>
      <c r="E6802" s="11"/>
      <c r="F6802" s="11"/>
    </row>
    <row r="6803" ht="15.75" customHeight="1">
      <c r="A6803" s="13">
        <v>4106051.0</v>
      </c>
      <c r="B6803" s="13" t="s">
        <v>9240</v>
      </c>
      <c r="C6803" s="12">
        <v>318.48</v>
      </c>
      <c r="D6803" s="11"/>
      <c r="E6803" s="11"/>
      <c r="F6803" s="11"/>
    </row>
    <row r="6804" ht="15.75" customHeight="1">
      <c r="A6804" s="13">
        <v>4109571.0</v>
      </c>
      <c r="B6804" s="13" t="s">
        <v>9241</v>
      </c>
      <c r="C6804" s="12">
        <v>318.48</v>
      </c>
      <c r="D6804" s="11"/>
      <c r="E6804" s="11"/>
      <c r="F6804" s="11"/>
    </row>
    <row r="6805" ht="15.75" customHeight="1">
      <c r="A6805" s="13">
        <v>4106026.0</v>
      </c>
      <c r="B6805" s="13" t="s">
        <v>9242</v>
      </c>
      <c r="C6805" s="12">
        <v>318.48</v>
      </c>
      <c r="D6805" s="11"/>
      <c r="E6805" s="11"/>
      <c r="F6805" s="11"/>
    </row>
    <row r="6806" ht="15.75" customHeight="1">
      <c r="A6806" s="13">
        <v>4106812.0</v>
      </c>
      <c r="B6806" s="13" t="s">
        <v>9243</v>
      </c>
      <c r="C6806" s="12">
        <v>318.48</v>
      </c>
      <c r="D6806" s="11"/>
      <c r="E6806" s="11"/>
      <c r="F6806" s="11"/>
    </row>
    <row r="6807" ht="15.75" customHeight="1">
      <c r="A6807" s="13">
        <v>4109504.0</v>
      </c>
      <c r="B6807" s="13" t="s">
        <v>9244</v>
      </c>
      <c r="C6807" s="12">
        <v>318.48</v>
      </c>
      <c r="D6807" s="11"/>
      <c r="E6807" s="11"/>
      <c r="F6807" s="11"/>
    </row>
    <row r="6808" ht="15.75" customHeight="1">
      <c r="A6808" s="13">
        <v>4105071.0</v>
      </c>
      <c r="B6808" s="13" t="s">
        <v>9245</v>
      </c>
      <c r="C6808" s="12">
        <v>318.48</v>
      </c>
      <c r="D6808" s="11"/>
      <c r="E6808" s="11"/>
      <c r="F6808" s="11"/>
    </row>
    <row r="6809" ht="15.75" customHeight="1">
      <c r="A6809" s="13">
        <v>4101026.0</v>
      </c>
      <c r="B6809" s="13" t="s">
        <v>9246</v>
      </c>
      <c r="C6809" s="12">
        <v>335.68</v>
      </c>
      <c r="D6809" s="11"/>
      <c r="E6809" s="11"/>
      <c r="F6809" s="11"/>
    </row>
    <row r="6810" ht="15.75" customHeight="1">
      <c r="A6810" s="13">
        <v>4101029.0</v>
      </c>
      <c r="B6810" s="13" t="s">
        <v>9247</v>
      </c>
      <c r="C6810" s="12">
        <v>335.68</v>
      </c>
      <c r="D6810" s="11"/>
      <c r="E6810" s="11"/>
      <c r="F6810" s="11"/>
    </row>
    <row r="6811" ht="15.75" customHeight="1">
      <c r="A6811" s="13">
        <v>4101174.0</v>
      </c>
      <c r="B6811" s="13" t="s">
        <v>9248</v>
      </c>
      <c r="C6811" s="12">
        <v>335.68</v>
      </c>
      <c r="D6811" s="11"/>
      <c r="E6811" s="11"/>
      <c r="F6811" s="11"/>
    </row>
    <row r="6812" ht="15.75" customHeight="1">
      <c r="A6812" s="13">
        <v>4101025.0</v>
      </c>
      <c r="B6812" s="13" t="s">
        <v>9249</v>
      </c>
      <c r="C6812" s="12">
        <v>227.8</v>
      </c>
      <c r="D6812" s="11"/>
      <c r="E6812" s="11"/>
      <c r="F6812" s="11"/>
    </row>
    <row r="6813" ht="15.75" customHeight="1">
      <c r="A6813" s="13">
        <v>4101023.0</v>
      </c>
      <c r="B6813" s="13" t="s">
        <v>9250</v>
      </c>
      <c r="C6813" s="12">
        <v>335.68</v>
      </c>
      <c r="D6813" s="11"/>
      <c r="E6813" s="11"/>
      <c r="F6813" s="11"/>
    </row>
    <row r="6814" ht="15.75" customHeight="1">
      <c r="A6814" s="13">
        <v>4101226.0</v>
      </c>
      <c r="B6814" s="13" t="s">
        <v>9251</v>
      </c>
      <c r="C6814" s="12">
        <v>569.63</v>
      </c>
      <c r="D6814" s="11"/>
      <c r="E6814" s="11"/>
      <c r="F6814" s="11"/>
    </row>
    <row r="6815" ht="15.75" customHeight="1">
      <c r="A6815" s="13">
        <v>4101238.0</v>
      </c>
      <c r="B6815" s="13" t="s">
        <v>9252</v>
      </c>
      <c r="C6815" s="12">
        <v>569.63</v>
      </c>
      <c r="D6815" s="11"/>
      <c r="E6815" s="11"/>
      <c r="F6815" s="11"/>
    </row>
    <row r="6816" ht="15.75" customHeight="1">
      <c r="A6816" s="13">
        <v>4101262.0</v>
      </c>
      <c r="B6816" s="13" t="s">
        <v>9253</v>
      </c>
      <c r="C6816" s="12">
        <v>569.63</v>
      </c>
      <c r="D6816" s="11"/>
      <c r="E6816" s="11"/>
      <c r="F6816" s="11"/>
    </row>
    <row r="6817" ht="15.75" customHeight="1">
      <c r="A6817" s="13">
        <v>4101283.0</v>
      </c>
      <c r="B6817" s="13" t="s">
        <v>9254</v>
      </c>
      <c r="C6817" s="12">
        <v>569.63</v>
      </c>
      <c r="D6817" s="11"/>
      <c r="E6817" s="11"/>
      <c r="F6817" s="11"/>
    </row>
    <row r="6818" ht="15.75" customHeight="1">
      <c r="A6818" s="13">
        <v>4101038.0</v>
      </c>
      <c r="B6818" s="13" t="s">
        <v>9255</v>
      </c>
      <c r="C6818" s="12">
        <v>335.68</v>
      </c>
      <c r="D6818" s="11"/>
      <c r="E6818" s="11"/>
      <c r="F6818" s="11"/>
    </row>
    <row r="6819" ht="15.75" customHeight="1">
      <c r="A6819" s="13">
        <v>4101044.0</v>
      </c>
      <c r="B6819" s="13" t="s">
        <v>9256</v>
      </c>
      <c r="C6819" s="12">
        <v>335.68</v>
      </c>
      <c r="D6819" s="11"/>
      <c r="E6819" s="11"/>
      <c r="F6819" s="11"/>
    </row>
    <row r="6820" ht="15.75" customHeight="1">
      <c r="A6820" s="13">
        <v>4101054.0</v>
      </c>
      <c r="B6820" s="13" t="s">
        <v>9257</v>
      </c>
      <c r="C6820" s="12">
        <v>335.68</v>
      </c>
      <c r="D6820" s="11"/>
      <c r="E6820" s="11"/>
      <c r="F6820" s="11"/>
    </row>
    <row r="6821" ht="15.75" customHeight="1">
      <c r="A6821" s="13">
        <v>4101068.0</v>
      </c>
      <c r="B6821" s="13" t="s">
        <v>9258</v>
      </c>
      <c r="C6821" s="12">
        <v>6713.67</v>
      </c>
      <c r="D6821" s="11"/>
      <c r="E6821" s="11"/>
      <c r="F6821" s="11"/>
    </row>
    <row r="6822" ht="15.75" customHeight="1">
      <c r="A6822" s="13">
        <v>4101067.0</v>
      </c>
      <c r="B6822" s="13" t="s">
        <v>9259</v>
      </c>
      <c r="C6822" s="12">
        <v>335.68</v>
      </c>
      <c r="D6822" s="11"/>
      <c r="E6822" s="11"/>
      <c r="F6822" s="11"/>
    </row>
    <row r="6823" ht="15.75" customHeight="1">
      <c r="A6823" s="13">
        <v>4101062.0</v>
      </c>
      <c r="B6823" s="13" t="s">
        <v>9260</v>
      </c>
      <c r="C6823" s="12">
        <v>335.68</v>
      </c>
      <c r="D6823" s="11"/>
      <c r="E6823" s="11"/>
      <c r="F6823" s="11"/>
    </row>
    <row r="6824" ht="15.75" customHeight="1">
      <c r="A6824" s="13">
        <v>4101063.0</v>
      </c>
      <c r="B6824" s="13" t="s">
        <v>9261</v>
      </c>
      <c r="C6824" s="12">
        <v>335.68</v>
      </c>
      <c r="D6824" s="11"/>
      <c r="E6824" s="11"/>
      <c r="F6824" s="11"/>
    </row>
    <row r="6825" ht="15.75" customHeight="1">
      <c r="A6825" s="13">
        <v>4101126.0</v>
      </c>
      <c r="B6825" s="13" t="s">
        <v>9262</v>
      </c>
      <c r="C6825" s="12">
        <v>335.68</v>
      </c>
      <c r="D6825" s="11"/>
      <c r="E6825" s="11"/>
      <c r="F6825" s="11"/>
    </row>
    <row r="6826" ht="15.75" customHeight="1">
      <c r="A6826" s="13">
        <v>4101123.0</v>
      </c>
      <c r="B6826" s="13" t="s">
        <v>9263</v>
      </c>
      <c r="C6826" s="12">
        <v>335.68</v>
      </c>
      <c r="D6826" s="11"/>
      <c r="E6826" s="11"/>
      <c r="F6826" s="11"/>
    </row>
    <row r="6827" ht="15.75" customHeight="1">
      <c r="A6827" s="13">
        <v>4101154.0</v>
      </c>
      <c r="B6827" s="13" t="s">
        <v>9264</v>
      </c>
      <c r="C6827" s="12">
        <v>335.68</v>
      </c>
      <c r="D6827" s="11"/>
      <c r="E6827" s="11"/>
      <c r="F6827" s="11"/>
    </row>
    <row r="6828" ht="15.75" customHeight="1">
      <c r="A6828" s="13">
        <v>4101172.0</v>
      </c>
      <c r="B6828" s="13" t="s">
        <v>9265</v>
      </c>
      <c r="C6828" s="12">
        <v>335.68</v>
      </c>
      <c r="D6828" s="11"/>
      <c r="E6828" s="11"/>
      <c r="F6828" s="11"/>
    </row>
    <row r="6829" ht="15.75" customHeight="1">
      <c r="A6829" s="13">
        <v>4101177.0</v>
      </c>
      <c r="B6829" s="13" t="s">
        <v>9266</v>
      </c>
      <c r="C6829" s="12">
        <v>335.68</v>
      </c>
      <c r="D6829" s="11"/>
      <c r="E6829" s="11"/>
      <c r="F6829" s="11"/>
    </row>
    <row r="6830" ht="15.75" customHeight="1">
      <c r="A6830" s="13">
        <v>4101188.0</v>
      </c>
      <c r="B6830" s="13" t="s">
        <v>9267</v>
      </c>
      <c r="C6830" s="12">
        <v>335.68</v>
      </c>
      <c r="D6830" s="11"/>
      <c r="E6830" s="11"/>
      <c r="F6830" s="11"/>
    </row>
    <row r="6831" ht="15.75" customHeight="1">
      <c r="A6831" s="13">
        <v>4101076.0</v>
      </c>
      <c r="B6831" s="13" t="s">
        <v>9268</v>
      </c>
      <c r="C6831" s="12">
        <v>335.68</v>
      </c>
      <c r="D6831" s="11"/>
      <c r="E6831" s="11"/>
      <c r="F6831" s="11"/>
    </row>
    <row r="6832" ht="15.75" customHeight="1">
      <c r="A6832" s="13">
        <v>4101077.0</v>
      </c>
      <c r="B6832" s="13" t="s">
        <v>9269</v>
      </c>
      <c r="C6832" s="12">
        <v>335.68</v>
      </c>
      <c r="D6832" s="11"/>
      <c r="E6832" s="11"/>
      <c r="F6832" s="11"/>
    </row>
    <row r="6833" ht="15.75" customHeight="1">
      <c r="A6833" s="13">
        <v>4101087.0</v>
      </c>
      <c r="B6833" s="13" t="s">
        <v>9270</v>
      </c>
      <c r="C6833" s="12">
        <v>335.68</v>
      </c>
      <c r="D6833" s="11"/>
      <c r="E6833" s="11"/>
      <c r="F6833" s="11"/>
    </row>
    <row r="6834" ht="15.75" customHeight="1">
      <c r="A6834" s="13">
        <v>4101089.0</v>
      </c>
      <c r="B6834" s="13" t="s">
        <v>9271</v>
      </c>
      <c r="C6834" s="12">
        <v>335.68</v>
      </c>
      <c r="D6834" s="11"/>
      <c r="E6834" s="11"/>
      <c r="F6834" s="11"/>
    </row>
    <row r="6835" ht="15.75" customHeight="1">
      <c r="A6835" s="13">
        <v>4101085.0</v>
      </c>
      <c r="B6835" s="13" t="s">
        <v>9272</v>
      </c>
      <c r="C6835" s="12">
        <v>6713.67</v>
      </c>
      <c r="D6835" s="11"/>
      <c r="E6835" s="11"/>
      <c r="F6835" s="11"/>
    </row>
    <row r="6836" ht="15.75" customHeight="1">
      <c r="A6836" s="13">
        <v>4101083.0</v>
      </c>
      <c r="B6836" s="13" t="s">
        <v>9273</v>
      </c>
      <c r="C6836" s="12">
        <v>335.68</v>
      </c>
      <c r="D6836" s="11"/>
      <c r="E6836" s="11"/>
      <c r="F6836" s="11"/>
    </row>
    <row r="6837" ht="15.75" customHeight="1">
      <c r="A6837" s="13">
        <v>4101084.0</v>
      </c>
      <c r="B6837" s="13" t="s">
        <v>9274</v>
      </c>
      <c r="C6837" s="12">
        <v>335.68</v>
      </c>
      <c r="D6837" s="11"/>
      <c r="E6837" s="11"/>
      <c r="F6837" s="11"/>
    </row>
    <row r="6838" ht="15.75" customHeight="1">
      <c r="A6838" s="13">
        <v>4101329.0</v>
      </c>
      <c r="B6838" s="13" t="s">
        <v>9275</v>
      </c>
      <c r="C6838" s="12">
        <v>800.38</v>
      </c>
      <c r="D6838" s="11"/>
      <c r="E6838" s="11"/>
      <c r="F6838" s="11"/>
    </row>
    <row r="6839" ht="15.75" customHeight="1">
      <c r="A6839" s="13">
        <v>4101336.0</v>
      </c>
      <c r="B6839" s="13" t="s">
        <v>9276</v>
      </c>
      <c r="C6839" s="12">
        <v>800.38</v>
      </c>
      <c r="D6839" s="11"/>
      <c r="E6839" s="11"/>
      <c r="F6839" s="11"/>
    </row>
    <row r="6840" ht="15.75" customHeight="1">
      <c r="A6840" s="13">
        <v>4101375.0</v>
      </c>
      <c r="B6840" s="13" t="s">
        <v>9277</v>
      </c>
      <c r="C6840" s="12">
        <v>800.38</v>
      </c>
      <c r="D6840" s="11"/>
      <c r="E6840" s="11"/>
      <c r="F6840" s="11"/>
    </row>
    <row r="6841" ht="15.75" customHeight="1">
      <c r="A6841" s="13">
        <v>4101376.0</v>
      </c>
      <c r="B6841" s="13" t="s">
        <v>9278</v>
      </c>
      <c r="C6841" s="12">
        <v>800.38</v>
      </c>
      <c r="D6841" s="11"/>
      <c r="E6841" s="11"/>
      <c r="F6841" s="11"/>
    </row>
    <row r="6842" ht="15.75" customHeight="1">
      <c r="A6842" s="13">
        <v>4101383.0</v>
      </c>
      <c r="B6842" s="13" t="s">
        <v>9279</v>
      </c>
      <c r="C6842" s="12">
        <v>800.38</v>
      </c>
      <c r="D6842" s="11"/>
      <c r="E6842" s="11"/>
      <c r="F6842" s="11"/>
    </row>
    <row r="6843" ht="15.75" customHeight="1">
      <c r="A6843" s="9" t="s">
        <v>9280</v>
      </c>
      <c r="C6843" s="12"/>
      <c r="D6843" s="11"/>
      <c r="E6843" s="11"/>
      <c r="F6843" s="11"/>
    </row>
    <row r="6844" ht="15.75" customHeight="1">
      <c r="A6844" s="13">
        <v>4362026.0</v>
      </c>
      <c r="B6844" s="13" t="s">
        <v>9281</v>
      </c>
      <c r="C6844" s="12">
        <v>567.04</v>
      </c>
      <c r="D6844" s="11"/>
      <c r="E6844" s="11"/>
      <c r="F6844" s="11"/>
    </row>
    <row r="6845" ht="15.75" customHeight="1">
      <c r="A6845" s="13">
        <v>4362029.0</v>
      </c>
      <c r="B6845" s="13" t="s">
        <v>9282</v>
      </c>
      <c r="C6845" s="12">
        <v>567.04</v>
      </c>
      <c r="D6845" s="11"/>
      <c r="E6845" s="11"/>
      <c r="F6845" s="11"/>
    </row>
    <row r="6846" ht="15.75" customHeight="1">
      <c r="A6846" s="13">
        <v>4361000.0</v>
      </c>
      <c r="B6846" s="13" t="s">
        <v>9283</v>
      </c>
      <c r="C6846" s="12">
        <v>522.83</v>
      </c>
      <c r="D6846" s="11"/>
      <c r="E6846" s="11"/>
      <c r="F6846" s="11"/>
    </row>
    <row r="6847" ht="15.75" customHeight="1">
      <c r="A6847" s="13">
        <v>4361025.0</v>
      </c>
      <c r="B6847" s="13" t="s">
        <v>9284</v>
      </c>
      <c r="C6847" s="12">
        <v>466.48</v>
      </c>
      <c r="D6847" s="11"/>
      <c r="E6847" s="11"/>
      <c r="F6847" s="11"/>
    </row>
    <row r="6848" ht="15.75" customHeight="1">
      <c r="A6848" s="13">
        <v>4362024.0</v>
      </c>
      <c r="B6848" s="13" t="s">
        <v>9285</v>
      </c>
      <c r="C6848" s="12">
        <v>567.04</v>
      </c>
      <c r="D6848" s="11"/>
      <c r="E6848" s="11"/>
      <c r="F6848" s="11"/>
    </row>
    <row r="6849" ht="15.75" customHeight="1">
      <c r="A6849" s="13">
        <v>4362023.0</v>
      </c>
      <c r="B6849" s="13" t="s">
        <v>9286</v>
      </c>
      <c r="C6849" s="12">
        <v>567.04</v>
      </c>
      <c r="D6849" s="11"/>
      <c r="E6849" s="11"/>
      <c r="F6849" s="11"/>
    </row>
    <row r="6850" ht="15.75" customHeight="1">
      <c r="A6850" s="13">
        <v>4364026.0</v>
      </c>
      <c r="B6850" s="13" t="s">
        <v>9287</v>
      </c>
      <c r="C6850" s="12">
        <v>1969.73</v>
      </c>
      <c r="D6850" s="11"/>
      <c r="E6850" s="11"/>
      <c r="F6850" s="11"/>
    </row>
    <row r="6851" ht="15.75" customHeight="1">
      <c r="A6851" s="13">
        <v>4364062.0</v>
      </c>
      <c r="B6851" s="13" t="s">
        <v>9288</v>
      </c>
      <c r="C6851" s="12">
        <v>1969.73</v>
      </c>
      <c r="D6851" s="11"/>
      <c r="E6851" s="11"/>
      <c r="F6851" s="11"/>
    </row>
    <row r="6852" ht="15.75" customHeight="1">
      <c r="A6852" s="13">
        <v>4362021.0</v>
      </c>
      <c r="B6852" s="13" t="s">
        <v>9289</v>
      </c>
      <c r="C6852" s="12">
        <v>19697.31</v>
      </c>
      <c r="D6852" s="11"/>
      <c r="E6852" s="11"/>
      <c r="F6852" s="11"/>
    </row>
    <row r="6853" ht="15.75" customHeight="1">
      <c r="A6853" s="13">
        <v>4362038.0</v>
      </c>
      <c r="B6853" s="13" t="s">
        <v>9290</v>
      </c>
      <c r="C6853" s="12">
        <v>567.04</v>
      </c>
      <c r="D6853" s="11"/>
      <c r="E6853" s="11"/>
      <c r="F6853" s="11"/>
    </row>
    <row r="6854" ht="15.75" customHeight="1">
      <c r="A6854" s="13">
        <v>4362044.0</v>
      </c>
      <c r="B6854" s="13" t="s">
        <v>9291</v>
      </c>
      <c r="C6854" s="12">
        <v>567.04</v>
      </c>
      <c r="D6854" s="11"/>
      <c r="E6854" s="11"/>
      <c r="F6854" s="11"/>
    </row>
    <row r="6855" ht="15.75" customHeight="1">
      <c r="A6855" s="13">
        <v>4362054.0</v>
      </c>
      <c r="B6855" s="13" t="s">
        <v>9292</v>
      </c>
      <c r="C6855" s="12">
        <v>567.04</v>
      </c>
      <c r="D6855" s="11"/>
      <c r="E6855" s="11"/>
      <c r="F6855" s="11"/>
    </row>
    <row r="6856" ht="15.75" customHeight="1">
      <c r="A6856" s="13">
        <v>4362067.0</v>
      </c>
      <c r="B6856" s="13" t="s">
        <v>9293</v>
      </c>
      <c r="C6856" s="12">
        <v>567.04</v>
      </c>
      <c r="D6856" s="11"/>
      <c r="E6856" s="11"/>
      <c r="F6856" s="11"/>
    </row>
    <row r="6857" ht="15.75" customHeight="1">
      <c r="A6857" s="13">
        <v>4364161.0</v>
      </c>
      <c r="B6857" s="13" t="s">
        <v>9294</v>
      </c>
      <c r="C6857" s="12">
        <v>19697.31</v>
      </c>
      <c r="D6857" s="11"/>
      <c r="E6857" s="11"/>
      <c r="F6857" s="11"/>
    </row>
    <row r="6858" ht="15.75" customHeight="1">
      <c r="A6858" s="13">
        <v>4362062.0</v>
      </c>
      <c r="B6858" s="13" t="s">
        <v>9295</v>
      </c>
      <c r="C6858" s="12">
        <v>567.04</v>
      </c>
      <c r="D6858" s="11"/>
      <c r="E6858" s="11"/>
      <c r="F6858" s="11"/>
    </row>
    <row r="6859" ht="15.75" customHeight="1">
      <c r="A6859" s="13">
        <v>4364503.0</v>
      </c>
      <c r="B6859" s="13" t="s">
        <v>9296</v>
      </c>
      <c r="C6859" s="12">
        <v>1708.63</v>
      </c>
      <c r="D6859" s="11"/>
      <c r="E6859" s="11"/>
      <c r="F6859" s="11"/>
    </row>
    <row r="6860" ht="15.75" customHeight="1">
      <c r="A6860" s="13">
        <v>4364510.0</v>
      </c>
      <c r="B6860" s="13" t="s">
        <v>9297</v>
      </c>
      <c r="C6860" s="12">
        <v>1708.63</v>
      </c>
      <c r="D6860" s="11"/>
      <c r="E6860" s="11"/>
      <c r="F6860" s="11"/>
    </row>
    <row r="6861" ht="15.75" customHeight="1">
      <c r="A6861" s="13">
        <v>4364505.0</v>
      </c>
      <c r="B6861" s="13" t="s">
        <v>9298</v>
      </c>
      <c r="C6861" s="12">
        <v>1708.63</v>
      </c>
      <c r="D6861" s="11"/>
      <c r="E6861" s="11"/>
      <c r="F6861" s="11"/>
    </row>
    <row r="6862" ht="15.75" customHeight="1">
      <c r="A6862" s="13">
        <v>4364509.0</v>
      </c>
      <c r="B6862" s="13" t="s">
        <v>9299</v>
      </c>
      <c r="C6862" s="12">
        <v>1708.63</v>
      </c>
      <c r="D6862" s="11"/>
      <c r="E6862" s="11"/>
      <c r="F6862" s="11"/>
    </row>
    <row r="6863" ht="15.75" customHeight="1">
      <c r="A6863" s="13">
        <v>4364508.0</v>
      </c>
      <c r="B6863" s="13" t="s">
        <v>9300</v>
      </c>
      <c r="C6863" s="12">
        <v>1708.63</v>
      </c>
      <c r="D6863" s="11"/>
      <c r="E6863" s="11"/>
      <c r="F6863" s="11"/>
    </row>
    <row r="6864" ht="15.75" customHeight="1">
      <c r="A6864" s="13">
        <v>4364502.0</v>
      </c>
      <c r="B6864" s="13" t="s">
        <v>9301</v>
      </c>
      <c r="C6864" s="12">
        <v>1708.63</v>
      </c>
      <c r="D6864" s="11"/>
      <c r="E6864" s="11"/>
      <c r="F6864" s="11"/>
    </row>
    <row r="6865" ht="15.75" customHeight="1">
      <c r="A6865" s="13">
        <v>4364507.0</v>
      </c>
      <c r="B6865" s="13" t="s">
        <v>9302</v>
      </c>
      <c r="C6865" s="12">
        <v>1708.63</v>
      </c>
      <c r="D6865" s="11"/>
      <c r="E6865" s="11"/>
      <c r="F6865" s="11"/>
    </row>
    <row r="6866" ht="15.75" customHeight="1">
      <c r="A6866" s="13">
        <v>4364504.0</v>
      </c>
      <c r="B6866" s="13" t="s">
        <v>9303</v>
      </c>
      <c r="C6866" s="12">
        <v>1708.63</v>
      </c>
      <c r="D6866" s="11"/>
      <c r="E6866" s="11"/>
      <c r="F6866" s="11"/>
    </row>
    <row r="6867" ht="15.75" customHeight="1">
      <c r="A6867" s="13">
        <v>4364511.0</v>
      </c>
      <c r="B6867" s="13" t="s">
        <v>9304</v>
      </c>
      <c r="C6867" s="12">
        <v>1708.63</v>
      </c>
      <c r="D6867" s="11"/>
      <c r="E6867" s="11"/>
      <c r="F6867" s="11"/>
    </row>
    <row r="6868" ht="15.75" customHeight="1">
      <c r="A6868" s="13">
        <v>4364506.0</v>
      </c>
      <c r="B6868" s="13" t="s">
        <v>9305</v>
      </c>
      <c r="C6868" s="12">
        <v>1708.63</v>
      </c>
      <c r="D6868" s="11"/>
      <c r="E6868" s="11"/>
      <c r="F6868" s="11"/>
    </row>
    <row r="6869" ht="15.75" customHeight="1">
      <c r="A6869" s="13">
        <v>4362063.0</v>
      </c>
      <c r="B6869" s="13" t="s">
        <v>9306</v>
      </c>
      <c r="C6869" s="12">
        <v>567.04</v>
      </c>
      <c r="D6869" s="11"/>
      <c r="E6869" s="11"/>
      <c r="F6869" s="11"/>
    </row>
    <row r="6870" ht="15.75" customHeight="1">
      <c r="A6870" s="13">
        <v>4364126.0</v>
      </c>
      <c r="B6870" s="13" t="s">
        <v>9307</v>
      </c>
      <c r="C6870" s="12">
        <v>567.04</v>
      </c>
      <c r="D6870" s="11"/>
      <c r="E6870" s="11"/>
      <c r="F6870" s="11"/>
    </row>
    <row r="6871" ht="15.75" customHeight="1">
      <c r="A6871" s="13">
        <v>4364123.0</v>
      </c>
      <c r="B6871" s="13" t="s">
        <v>9308</v>
      </c>
      <c r="C6871" s="12">
        <v>567.04</v>
      </c>
      <c r="D6871" s="11"/>
      <c r="E6871" s="11"/>
      <c r="F6871" s="11"/>
    </row>
    <row r="6872" ht="15.75" customHeight="1">
      <c r="A6872" s="13">
        <v>4364154.0</v>
      </c>
      <c r="B6872" s="13" t="s">
        <v>9309</v>
      </c>
      <c r="C6872" s="12">
        <v>11340.76</v>
      </c>
      <c r="D6872" s="11"/>
      <c r="E6872" s="11"/>
      <c r="F6872" s="11"/>
    </row>
    <row r="6873" ht="15.75" customHeight="1">
      <c r="A6873" s="13">
        <v>4364162.0</v>
      </c>
      <c r="B6873" s="13" t="s">
        <v>9310</v>
      </c>
      <c r="C6873" s="12">
        <v>567.04</v>
      </c>
      <c r="D6873" s="11"/>
      <c r="E6873" s="11"/>
      <c r="F6873" s="11"/>
    </row>
    <row r="6874" ht="15.75" customHeight="1">
      <c r="A6874" s="13">
        <v>4364177.0</v>
      </c>
      <c r="B6874" s="13" t="s">
        <v>9311</v>
      </c>
      <c r="C6874" s="12">
        <v>567.04</v>
      </c>
      <c r="D6874" s="11"/>
      <c r="E6874" s="11"/>
      <c r="F6874" s="11"/>
    </row>
    <row r="6875" ht="15.75" customHeight="1">
      <c r="A6875" s="13">
        <v>4364189.0</v>
      </c>
      <c r="B6875" s="13" t="s">
        <v>9312</v>
      </c>
      <c r="C6875" s="12">
        <v>567.04</v>
      </c>
      <c r="D6875" s="11"/>
      <c r="E6875" s="11"/>
      <c r="F6875" s="11"/>
    </row>
    <row r="6876" ht="15.75" customHeight="1">
      <c r="A6876" s="13">
        <v>4362076.0</v>
      </c>
      <c r="B6876" s="13" t="s">
        <v>9313</v>
      </c>
      <c r="C6876" s="12">
        <v>567.04</v>
      </c>
      <c r="D6876" s="11"/>
      <c r="E6876" s="11"/>
      <c r="F6876" s="11"/>
    </row>
    <row r="6877" ht="15.75" customHeight="1">
      <c r="A6877" s="13">
        <v>4362077.0</v>
      </c>
      <c r="B6877" s="13" t="s">
        <v>9314</v>
      </c>
      <c r="C6877" s="12">
        <v>567.04</v>
      </c>
      <c r="D6877" s="11"/>
      <c r="E6877" s="11"/>
      <c r="F6877" s="11"/>
    </row>
    <row r="6878" ht="15.75" customHeight="1">
      <c r="A6878" s="13">
        <v>4362087.0</v>
      </c>
      <c r="B6878" s="13" t="s">
        <v>9315</v>
      </c>
      <c r="C6878" s="12">
        <v>567.04</v>
      </c>
      <c r="D6878" s="11"/>
      <c r="E6878" s="11"/>
      <c r="F6878" s="11"/>
    </row>
    <row r="6879" ht="15.75" customHeight="1">
      <c r="A6879" s="13">
        <v>4362020.0</v>
      </c>
      <c r="B6879" s="13" t="s">
        <v>9316</v>
      </c>
      <c r="C6879" s="12">
        <v>19697.31</v>
      </c>
      <c r="D6879" s="11"/>
      <c r="E6879" s="11"/>
      <c r="F6879" s="11"/>
    </row>
    <row r="6880" ht="15.75" customHeight="1">
      <c r="A6880" s="13">
        <v>4362085.0</v>
      </c>
      <c r="B6880" s="13" t="s">
        <v>9317</v>
      </c>
      <c r="C6880" s="12">
        <v>11937.65</v>
      </c>
      <c r="D6880" s="11"/>
      <c r="E6880" s="11"/>
      <c r="F6880" s="11"/>
    </row>
    <row r="6881" ht="15.75" customHeight="1">
      <c r="A6881" s="13">
        <v>4362089.0</v>
      </c>
      <c r="B6881" s="13" t="s">
        <v>9318</v>
      </c>
      <c r="C6881" s="12">
        <v>567.04</v>
      </c>
      <c r="D6881" s="11"/>
      <c r="E6881" s="11"/>
      <c r="F6881" s="11"/>
    </row>
    <row r="6882" ht="15.75" customHeight="1">
      <c r="A6882" s="13">
        <v>4362083.0</v>
      </c>
      <c r="B6882" s="13" t="s">
        <v>9319</v>
      </c>
      <c r="C6882" s="12">
        <v>567.04</v>
      </c>
      <c r="D6882" s="11"/>
      <c r="E6882" s="11"/>
      <c r="F6882" s="11"/>
    </row>
    <row r="6883" ht="15.75" customHeight="1">
      <c r="A6883" s="13">
        <v>4362084.0</v>
      </c>
      <c r="B6883" s="13" t="s">
        <v>9320</v>
      </c>
      <c r="C6883" s="12">
        <v>567.04</v>
      </c>
      <c r="D6883" s="11"/>
      <c r="E6883" s="11"/>
      <c r="F6883" s="11"/>
    </row>
    <row r="6884" ht="15.75" customHeight="1">
      <c r="A6884" s="13">
        <v>4364575.0</v>
      </c>
      <c r="B6884" s="13" t="s">
        <v>9321</v>
      </c>
      <c r="C6884" s="12">
        <v>2700.89</v>
      </c>
      <c r="D6884" s="11"/>
      <c r="E6884" s="11"/>
      <c r="F6884" s="11"/>
    </row>
    <row r="6885" ht="15.75" customHeight="1">
      <c r="A6885" s="13">
        <v>4364565.0</v>
      </c>
      <c r="B6885" s="13" t="s">
        <v>9322</v>
      </c>
      <c r="C6885" s="12">
        <v>2700.89</v>
      </c>
      <c r="D6885" s="11"/>
      <c r="E6885" s="11"/>
      <c r="F6885" s="11"/>
    </row>
    <row r="6886" ht="15.75" customHeight="1">
      <c r="A6886" s="13">
        <v>4364537.0</v>
      </c>
      <c r="B6886" s="13" t="s">
        <v>9323</v>
      </c>
      <c r="C6886" s="12">
        <v>2700.89</v>
      </c>
      <c r="D6886" s="11"/>
      <c r="E6886" s="11"/>
      <c r="F6886" s="11"/>
    </row>
    <row r="6887" ht="15.75" customHeight="1">
      <c r="A6887" s="13">
        <v>4364562.0</v>
      </c>
      <c r="B6887" s="13" t="s">
        <v>9324</v>
      </c>
      <c r="C6887" s="12">
        <v>2700.89</v>
      </c>
      <c r="D6887" s="11"/>
      <c r="E6887" s="11"/>
      <c r="F6887" s="11"/>
    </row>
    <row r="6888" ht="15.75" customHeight="1">
      <c r="A6888" s="13">
        <v>4364576.0</v>
      </c>
      <c r="B6888" s="13" t="s">
        <v>9325</v>
      </c>
      <c r="C6888" s="12">
        <v>2700.89</v>
      </c>
      <c r="D6888" s="11"/>
      <c r="E6888" s="11"/>
      <c r="F6888" s="11"/>
    </row>
    <row r="6889" ht="15.75" customHeight="1">
      <c r="A6889" s="13">
        <v>4364560.0</v>
      </c>
      <c r="B6889" s="13" t="s">
        <v>9326</v>
      </c>
      <c r="C6889" s="12">
        <v>2700.89</v>
      </c>
      <c r="D6889" s="11"/>
      <c r="E6889" s="11"/>
      <c r="F6889" s="11"/>
    </row>
    <row r="6890" ht="15.75" customHeight="1">
      <c r="A6890" s="13">
        <v>4364539.0</v>
      </c>
      <c r="B6890" s="13" t="s">
        <v>9327</v>
      </c>
      <c r="C6890" s="12">
        <v>2700.89</v>
      </c>
      <c r="D6890" s="11"/>
      <c r="E6890" s="11"/>
      <c r="F6890" s="11"/>
    </row>
    <row r="6891" ht="15.75" customHeight="1">
      <c r="A6891" s="13">
        <v>4364538.0</v>
      </c>
      <c r="B6891" s="13" t="s">
        <v>9328</v>
      </c>
      <c r="C6891" s="12">
        <v>2700.89</v>
      </c>
      <c r="D6891" s="11"/>
      <c r="E6891" s="11"/>
      <c r="F6891" s="11"/>
    </row>
    <row r="6892" ht="15.75" customHeight="1">
      <c r="A6892" s="13">
        <v>4364581.0</v>
      </c>
      <c r="B6892" s="13" t="s">
        <v>9329</v>
      </c>
      <c r="C6892" s="12">
        <v>2700.89</v>
      </c>
      <c r="D6892" s="11"/>
      <c r="E6892" s="11"/>
      <c r="F6892" s="11"/>
    </row>
    <row r="6893" ht="15.75" customHeight="1">
      <c r="A6893" s="13">
        <v>4364501.0</v>
      </c>
      <c r="B6893" s="13" t="s">
        <v>9330</v>
      </c>
      <c r="C6893" s="12">
        <v>2700.89</v>
      </c>
      <c r="D6893" s="11"/>
      <c r="E6893" s="11"/>
      <c r="F6893" s="11"/>
    </row>
    <row r="6894" ht="15.75" customHeight="1">
      <c r="A6894" s="13">
        <v>4364546.0</v>
      </c>
      <c r="B6894" s="13" t="s">
        <v>9331</v>
      </c>
      <c r="C6894" s="12">
        <v>2700.89</v>
      </c>
      <c r="D6894" s="11"/>
      <c r="E6894" s="11"/>
      <c r="F6894" s="11"/>
    </row>
    <row r="6895" ht="15.75" customHeight="1">
      <c r="A6895" s="13">
        <v>4364563.0</v>
      </c>
      <c r="B6895" s="13" t="s">
        <v>9332</v>
      </c>
      <c r="C6895" s="12">
        <v>2700.89</v>
      </c>
      <c r="D6895" s="11"/>
      <c r="E6895" s="11"/>
      <c r="F6895" s="11"/>
    </row>
    <row r="6896" ht="15.75" customHeight="1">
      <c r="A6896" s="13">
        <v>4364580.0</v>
      </c>
      <c r="B6896" s="13" t="s">
        <v>9333</v>
      </c>
      <c r="C6896" s="12">
        <v>2700.89</v>
      </c>
      <c r="D6896" s="11"/>
      <c r="E6896" s="11"/>
      <c r="F6896" s="11"/>
    </row>
    <row r="6897" ht="15.75" customHeight="1">
      <c r="A6897" s="13">
        <v>4364579.0</v>
      </c>
      <c r="B6897" s="13" t="s">
        <v>9334</v>
      </c>
      <c r="C6897" s="12">
        <v>2700.89</v>
      </c>
      <c r="D6897" s="11"/>
      <c r="E6897" s="11"/>
      <c r="F6897" s="11"/>
    </row>
    <row r="6898" ht="15.75" customHeight="1">
      <c r="A6898" s="13">
        <v>4364577.0</v>
      </c>
      <c r="B6898" s="13" t="s">
        <v>9335</v>
      </c>
      <c r="C6898" s="12">
        <v>2700.89</v>
      </c>
      <c r="D6898" s="11"/>
      <c r="E6898" s="11"/>
      <c r="F6898" s="11"/>
    </row>
    <row r="6899" ht="15.75" customHeight="1">
      <c r="A6899" s="13">
        <v>4364516.0</v>
      </c>
      <c r="B6899" s="13" t="s">
        <v>9336</v>
      </c>
      <c r="C6899" s="12">
        <v>2700.89</v>
      </c>
      <c r="D6899" s="11"/>
      <c r="E6899" s="11"/>
      <c r="F6899" s="11"/>
    </row>
    <row r="6900" ht="15.75" customHeight="1">
      <c r="A6900" s="13">
        <v>4364554.0</v>
      </c>
      <c r="B6900" s="13" t="s">
        <v>9337</v>
      </c>
      <c r="C6900" s="12">
        <v>2700.89</v>
      </c>
      <c r="D6900" s="11"/>
      <c r="E6900" s="11"/>
      <c r="F6900" s="11"/>
    </row>
    <row r="6901" ht="15.75" customHeight="1">
      <c r="A6901" s="13">
        <v>4364578.0</v>
      </c>
      <c r="B6901" s="13" t="s">
        <v>9338</v>
      </c>
      <c r="C6901" s="12">
        <v>2700.89</v>
      </c>
      <c r="D6901" s="11"/>
      <c r="E6901" s="11"/>
      <c r="F6901" s="11"/>
    </row>
    <row r="6902" ht="15.75" customHeight="1">
      <c r="A6902" s="13">
        <v>4364557.0</v>
      </c>
      <c r="B6902" s="13" t="s">
        <v>9339</v>
      </c>
      <c r="C6902" s="12">
        <v>2700.89</v>
      </c>
      <c r="D6902" s="11"/>
      <c r="E6902" s="11"/>
      <c r="F6902" s="11"/>
    </row>
    <row r="6903" ht="15.75" customHeight="1">
      <c r="A6903" s="13">
        <v>4364520.0</v>
      </c>
      <c r="B6903" s="13" t="s">
        <v>9340</v>
      </c>
      <c r="C6903" s="12">
        <v>2700.89</v>
      </c>
      <c r="D6903" s="11"/>
      <c r="E6903" s="11"/>
      <c r="F6903" s="11"/>
    </row>
    <row r="6904" ht="15.75" customHeight="1">
      <c r="A6904" s="9" t="s">
        <v>9341</v>
      </c>
      <c r="C6904" s="12"/>
      <c r="D6904" s="11"/>
      <c r="E6904" s="11"/>
      <c r="F6904" s="11"/>
    </row>
    <row r="6905" ht="15.75" customHeight="1">
      <c r="A6905" s="13">
        <v>4411226.0</v>
      </c>
      <c r="B6905" s="13" t="s">
        <v>9342</v>
      </c>
      <c r="C6905" s="12">
        <v>448.16</v>
      </c>
      <c r="D6905" s="11"/>
      <c r="E6905" s="11"/>
      <c r="F6905" s="11"/>
    </row>
    <row r="6906" ht="15.75" customHeight="1">
      <c r="A6906" s="13">
        <v>4411229.0</v>
      </c>
      <c r="B6906" s="13" t="s">
        <v>9343</v>
      </c>
      <c r="C6906" s="12">
        <v>448.16</v>
      </c>
      <c r="D6906" s="11"/>
      <c r="E6906" s="11"/>
      <c r="F6906" s="11"/>
    </row>
    <row r="6907" ht="15.75" customHeight="1">
      <c r="A6907" s="13">
        <v>4411225.0</v>
      </c>
      <c r="B6907" s="13" t="s">
        <v>9344</v>
      </c>
      <c r="C6907" s="12">
        <v>4481.58</v>
      </c>
      <c r="D6907" s="11"/>
      <c r="E6907" s="11"/>
      <c r="F6907" s="11"/>
    </row>
    <row r="6908" ht="15.75" customHeight="1">
      <c r="A6908" s="13">
        <v>4411236.0</v>
      </c>
      <c r="B6908" s="13" t="s">
        <v>9345</v>
      </c>
      <c r="C6908" s="12">
        <v>327.92</v>
      </c>
      <c r="D6908" s="11"/>
      <c r="E6908" s="11"/>
      <c r="F6908" s="11"/>
    </row>
    <row r="6909" ht="15.75" customHeight="1">
      <c r="A6909" s="13">
        <v>4411262.0</v>
      </c>
      <c r="B6909" s="13" t="s">
        <v>9346</v>
      </c>
      <c r="C6909" s="12">
        <v>448.16</v>
      </c>
      <c r="D6909" s="11"/>
      <c r="E6909" s="11"/>
      <c r="F6909" s="11"/>
    </row>
    <row r="6910" ht="15.75" customHeight="1">
      <c r="A6910" s="13">
        <v>4411275.0</v>
      </c>
      <c r="B6910" s="13" t="s">
        <v>9347</v>
      </c>
      <c r="C6910" s="12">
        <v>4590.89</v>
      </c>
      <c r="D6910" s="11"/>
      <c r="E6910" s="11"/>
      <c r="F6910" s="11"/>
    </row>
    <row r="6911" ht="15.75" customHeight="1">
      <c r="A6911" s="13">
        <v>4411276.0</v>
      </c>
      <c r="B6911" s="13" t="s">
        <v>9348</v>
      </c>
      <c r="C6911" s="12">
        <v>448.16</v>
      </c>
      <c r="D6911" s="11"/>
      <c r="E6911" s="11"/>
      <c r="F6911" s="11"/>
    </row>
    <row r="6912" ht="15.75" customHeight="1">
      <c r="A6912" s="13">
        <v>4411100.0</v>
      </c>
      <c r="B6912" s="13" t="s">
        <v>9349</v>
      </c>
      <c r="C6912" s="12">
        <v>165.99</v>
      </c>
      <c r="D6912" s="11"/>
      <c r="E6912" s="11"/>
      <c r="F6912" s="11"/>
    </row>
    <row r="6913" ht="15.75" customHeight="1">
      <c r="A6913" s="13">
        <v>4411283.0</v>
      </c>
      <c r="B6913" s="13" t="s">
        <v>9350</v>
      </c>
      <c r="C6913" s="12">
        <v>448.16</v>
      </c>
      <c r="D6913" s="11"/>
      <c r="E6913" s="11"/>
      <c r="F6913" s="11"/>
    </row>
    <row r="6914" ht="15.75" customHeight="1">
      <c r="A6914" s="13">
        <v>4411285.0</v>
      </c>
      <c r="B6914" s="13" t="s">
        <v>9351</v>
      </c>
      <c r="C6914" s="12">
        <v>448.16</v>
      </c>
      <c r="D6914" s="11"/>
      <c r="E6914" s="11"/>
      <c r="F6914" s="11"/>
    </row>
    <row r="6915" ht="15.75" customHeight="1">
      <c r="A6915" s="9" t="s">
        <v>9352</v>
      </c>
      <c r="C6915" s="12"/>
      <c r="D6915" s="11"/>
      <c r="E6915" s="11"/>
      <c r="F6915" s="11"/>
    </row>
    <row r="6916" ht="15.75" customHeight="1">
      <c r="A6916" s="13">
        <v>4111100.0</v>
      </c>
      <c r="B6916" s="13" t="s">
        <v>9353</v>
      </c>
      <c r="C6916" s="12">
        <v>533.45</v>
      </c>
      <c r="D6916" s="11"/>
      <c r="E6916" s="11"/>
      <c r="F6916" s="11"/>
    </row>
    <row r="6917" ht="15.75" customHeight="1">
      <c r="A6917" s="13">
        <v>4991100.0</v>
      </c>
      <c r="B6917" s="13" t="s">
        <v>9354</v>
      </c>
      <c r="C6917" s="12">
        <v>126.76</v>
      </c>
      <c r="D6917" s="11"/>
      <c r="E6917" s="11"/>
      <c r="F6917" s="11"/>
    </row>
    <row r="6918" ht="15.75" customHeight="1">
      <c r="A6918" s="13">
        <v>4991300.0</v>
      </c>
      <c r="B6918" s="13" t="s">
        <v>9355</v>
      </c>
      <c r="C6918" s="12">
        <v>524.14</v>
      </c>
      <c r="D6918" s="11"/>
      <c r="E6918" s="11"/>
      <c r="F6918" s="11"/>
    </row>
    <row r="6919" ht="15.75" customHeight="1">
      <c r="A6919" s="13">
        <v>4991802.0</v>
      </c>
      <c r="B6919" s="13" t="s">
        <v>9356</v>
      </c>
      <c r="C6919" s="12">
        <v>1134.67</v>
      </c>
      <c r="D6919" s="11"/>
      <c r="E6919" s="11"/>
      <c r="F6919" s="11"/>
    </row>
    <row r="6920" ht="15.75" customHeight="1">
      <c r="A6920" s="13">
        <v>4991804.0</v>
      </c>
      <c r="B6920" s="13" t="s">
        <v>9357</v>
      </c>
      <c r="C6920" s="12">
        <v>82.9</v>
      </c>
      <c r="D6920" s="11"/>
      <c r="E6920" s="11"/>
      <c r="F6920" s="11"/>
    </row>
    <row r="6921" ht="15.75" customHeight="1">
      <c r="A6921" s="13">
        <v>4991800.0</v>
      </c>
      <c r="B6921" s="13" t="s">
        <v>9358</v>
      </c>
      <c r="C6921" s="12">
        <v>91.14</v>
      </c>
      <c r="D6921" s="11"/>
      <c r="E6921" s="11"/>
      <c r="F6921" s="11"/>
    </row>
    <row r="6922" ht="15.75" customHeight="1">
      <c r="A6922" s="13">
        <v>4991900.0</v>
      </c>
      <c r="B6922" s="13" t="s">
        <v>9359</v>
      </c>
      <c r="C6922" s="12">
        <v>124.28</v>
      </c>
      <c r="D6922" s="11"/>
      <c r="E6922" s="11"/>
      <c r="F6922" s="11"/>
    </row>
    <row r="6923" ht="15.75" customHeight="1">
      <c r="A6923" s="9" t="s">
        <v>9360</v>
      </c>
      <c r="C6923" s="12"/>
      <c r="D6923" s="11"/>
      <c r="E6923" s="11"/>
      <c r="F6923" s="11"/>
    </row>
    <row r="6924" ht="15.75" customHeight="1">
      <c r="A6924" s="13">
        <v>4401236.0</v>
      </c>
      <c r="B6924" s="13" t="s">
        <v>9361</v>
      </c>
      <c r="C6924" s="12">
        <v>382.35</v>
      </c>
      <c r="D6924" s="11"/>
      <c r="E6924" s="11"/>
      <c r="F6924" s="11"/>
    </row>
    <row r="6925" ht="15.75" customHeight="1">
      <c r="A6925" s="13">
        <v>4401223.0</v>
      </c>
      <c r="B6925" s="13" t="s">
        <v>9362</v>
      </c>
      <c r="C6925" s="12">
        <v>382.35</v>
      </c>
      <c r="D6925" s="11"/>
      <c r="E6925" s="11"/>
      <c r="F6925" s="11"/>
    </row>
    <row r="6926" ht="15.75" customHeight="1">
      <c r="A6926" s="13">
        <v>4401283.0</v>
      </c>
      <c r="B6926" s="13" t="s">
        <v>9363</v>
      </c>
      <c r="C6926" s="12">
        <v>382.35</v>
      </c>
      <c r="D6926" s="11"/>
      <c r="E6926" s="11"/>
      <c r="F6926" s="11"/>
    </row>
    <row r="6927" ht="15.75" customHeight="1">
      <c r="A6927" s="13">
        <v>4401275.0</v>
      </c>
      <c r="B6927" s="13" t="s">
        <v>9364</v>
      </c>
      <c r="C6927" s="12">
        <v>382.35</v>
      </c>
      <c r="D6927" s="11"/>
      <c r="E6927" s="11"/>
      <c r="F6927" s="11"/>
    </row>
    <row r="6928" ht="15.75" customHeight="1">
      <c r="A6928" s="13">
        <v>4401026.0</v>
      </c>
      <c r="B6928" s="13" t="s">
        <v>9365</v>
      </c>
      <c r="C6928" s="12">
        <v>101.71</v>
      </c>
      <c r="D6928" s="11"/>
      <c r="E6928" s="11"/>
      <c r="F6928" s="11"/>
    </row>
    <row r="6929" ht="15.75" customHeight="1">
      <c r="A6929" s="13">
        <v>4401029.0</v>
      </c>
      <c r="B6929" s="13" t="s">
        <v>9366</v>
      </c>
      <c r="C6929" s="12">
        <v>101.71</v>
      </c>
      <c r="D6929" s="11"/>
      <c r="E6929" s="11"/>
      <c r="F6929" s="11"/>
    </row>
    <row r="6930" ht="15.75" customHeight="1">
      <c r="A6930" s="13">
        <v>4401025.0</v>
      </c>
      <c r="B6930" s="13" t="s">
        <v>9367</v>
      </c>
      <c r="C6930" s="12">
        <v>66.21</v>
      </c>
      <c r="D6930" s="11"/>
      <c r="E6930" s="11"/>
      <c r="F6930" s="11"/>
    </row>
    <row r="6931" ht="15.75" customHeight="1">
      <c r="A6931" s="13">
        <v>4401023.0</v>
      </c>
      <c r="B6931" s="13" t="s">
        <v>9368</v>
      </c>
      <c r="C6931" s="12">
        <v>101.71</v>
      </c>
      <c r="D6931" s="11"/>
      <c r="E6931" s="11"/>
      <c r="F6931" s="11"/>
    </row>
    <row r="6932" ht="15.75" customHeight="1">
      <c r="A6932" s="13">
        <v>4401038.0</v>
      </c>
      <c r="B6932" s="13" t="s">
        <v>9369</v>
      </c>
      <c r="C6932" s="12">
        <v>101.71</v>
      </c>
      <c r="D6932" s="11"/>
      <c r="E6932" s="11"/>
      <c r="F6932" s="11"/>
    </row>
    <row r="6933" ht="15.75" customHeight="1">
      <c r="A6933" s="13">
        <v>4401054.0</v>
      </c>
      <c r="B6933" s="13" t="s">
        <v>9370</v>
      </c>
      <c r="C6933" s="12">
        <v>101.71</v>
      </c>
      <c r="D6933" s="11"/>
      <c r="E6933" s="11"/>
      <c r="F6933" s="11"/>
    </row>
    <row r="6934" ht="15.75" customHeight="1">
      <c r="A6934" s="13">
        <v>4401067.0</v>
      </c>
      <c r="B6934" s="13" t="s">
        <v>9371</v>
      </c>
      <c r="C6934" s="12">
        <v>101.71</v>
      </c>
      <c r="D6934" s="11"/>
      <c r="E6934" s="11"/>
      <c r="F6934" s="11"/>
    </row>
    <row r="6935" ht="15.75" customHeight="1">
      <c r="A6935" s="13">
        <v>4401062.0</v>
      </c>
      <c r="B6935" s="13" t="s">
        <v>9372</v>
      </c>
      <c r="C6935" s="12">
        <v>101.71</v>
      </c>
      <c r="D6935" s="11"/>
      <c r="E6935" s="11"/>
      <c r="F6935" s="11"/>
    </row>
    <row r="6936" ht="15.75" customHeight="1">
      <c r="A6936" s="13">
        <v>4401063.0</v>
      </c>
      <c r="B6936" s="13" t="s">
        <v>9373</v>
      </c>
      <c r="C6936" s="12">
        <v>101.71</v>
      </c>
      <c r="D6936" s="11"/>
      <c r="E6936" s="11"/>
      <c r="F6936" s="11"/>
    </row>
    <row r="6937" ht="15.75" customHeight="1">
      <c r="A6937" s="13">
        <v>4402026.0</v>
      </c>
      <c r="B6937" s="13" t="s">
        <v>9374</v>
      </c>
      <c r="C6937" s="12">
        <v>101.71</v>
      </c>
      <c r="D6937" s="11"/>
      <c r="E6937" s="11"/>
      <c r="F6937" s="11"/>
    </row>
    <row r="6938" ht="15.75" customHeight="1">
      <c r="A6938" s="13">
        <v>4402029.0</v>
      </c>
      <c r="B6938" s="13" t="s">
        <v>9375</v>
      </c>
      <c r="C6938" s="12">
        <v>101.71</v>
      </c>
      <c r="D6938" s="11"/>
      <c r="E6938" s="11"/>
      <c r="F6938" s="11"/>
    </row>
    <row r="6939" ht="15.75" customHeight="1">
      <c r="A6939" s="13">
        <v>4402023.0</v>
      </c>
      <c r="B6939" s="13" t="s">
        <v>9376</v>
      </c>
      <c r="C6939" s="12">
        <v>101.71</v>
      </c>
      <c r="D6939" s="11"/>
      <c r="E6939" s="11"/>
      <c r="F6939" s="11"/>
    </row>
    <row r="6940" ht="15.75" customHeight="1">
      <c r="A6940" s="13">
        <v>4402054.0</v>
      </c>
      <c r="B6940" s="13" t="s">
        <v>9377</v>
      </c>
      <c r="C6940" s="12">
        <v>101.71</v>
      </c>
      <c r="D6940" s="11"/>
      <c r="E6940" s="11"/>
      <c r="F6940" s="11"/>
    </row>
    <row r="6941" ht="15.75" customHeight="1">
      <c r="A6941" s="13">
        <v>4402063.0</v>
      </c>
      <c r="B6941" s="13" t="s">
        <v>9378</v>
      </c>
      <c r="C6941" s="12">
        <v>101.71</v>
      </c>
      <c r="D6941" s="11"/>
      <c r="E6941" s="11"/>
      <c r="F6941" s="11"/>
    </row>
    <row r="6942" ht="15.75" customHeight="1">
      <c r="A6942" s="13">
        <v>4402062.0</v>
      </c>
      <c r="B6942" s="13" t="s">
        <v>9379</v>
      </c>
      <c r="C6942" s="12">
        <v>74.95</v>
      </c>
      <c r="D6942" s="11"/>
      <c r="E6942" s="11"/>
      <c r="F6942" s="11"/>
    </row>
    <row r="6943" ht="15.75" customHeight="1">
      <c r="A6943" s="13">
        <v>4402076.0</v>
      </c>
      <c r="B6943" s="13" t="s">
        <v>9380</v>
      </c>
      <c r="C6943" s="12">
        <v>101.71</v>
      </c>
      <c r="D6943" s="11"/>
      <c r="E6943" s="11"/>
      <c r="F6943" s="11"/>
    </row>
    <row r="6944" ht="15.75" customHeight="1">
      <c r="A6944" s="13">
        <v>4402077.0</v>
      </c>
      <c r="B6944" s="13" t="s">
        <v>9381</v>
      </c>
      <c r="C6944" s="12">
        <v>101.71</v>
      </c>
      <c r="D6944" s="11"/>
      <c r="E6944" s="11"/>
      <c r="F6944" s="11"/>
    </row>
    <row r="6945" ht="15.75" customHeight="1">
      <c r="A6945" s="13">
        <v>4402082.0</v>
      </c>
      <c r="B6945" s="13" t="s">
        <v>9382</v>
      </c>
      <c r="C6945" s="12">
        <v>101.71</v>
      </c>
      <c r="D6945" s="11"/>
      <c r="E6945" s="11"/>
      <c r="F6945" s="11"/>
    </row>
    <row r="6946" ht="15.75" customHeight="1">
      <c r="A6946" s="13">
        <v>4402083.0</v>
      </c>
      <c r="B6946" s="13" t="s">
        <v>9383</v>
      </c>
      <c r="C6946" s="12">
        <v>101.71</v>
      </c>
      <c r="D6946" s="11"/>
      <c r="E6946" s="11"/>
      <c r="F6946" s="11"/>
    </row>
    <row r="6947" ht="15.75" customHeight="1">
      <c r="A6947" s="13">
        <v>4401076.0</v>
      </c>
      <c r="B6947" s="13" t="s">
        <v>9384</v>
      </c>
      <c r="C6947" s="12">
        <v>101.71</v>
      </c>
      <c r="D6947" s="11"/>
      <c r="E6947" s="11"/>
      <c r="F6947" s="11"/>
    </row>
    <row r="6948" ht="15.75" customHeight="1">
      <c r="A6948" s="13">
        <v>4401077.0</v>
      </c>
      <c r="B6948" s="13" t="s">
        <v>9385</v>
      </c>
      <c r="C6948" s="12">
        <v>101.71</v>
      </c>
      <c r="D6948" s="11"/>
      <c r="E6948" s="11"/>
      <c r="F6948" s="11"/>
    </row>
    <row r="6949" ht="15.75" customHeight="1">
      <c r="A6949" s="13">
        <v>4401082.0</v>
      </c>
      <c r="B6949" s="13" t="s">
        <v>9386</v>
      </c>
      <c r="C6949" s="12">
        <v>101.71</v>
      </c>
      <c r="D6949" s="11"/>
      <c r="E6949" s="11"/>
      <c r="F6949" s="11"/>
    </row>
    <row r="6950" ht="15.75" customHeight="1">
      <c r="A6950" s="13">
        <v>4401083.0</v>
      </c>
      <c r="B6950" s="13" t="s">
        <v>9387</v>
      </c>
      <c r="C6950" s="12">
        <v>101.71</v>
      </c>
      <c r="D6950" s="11"/>
      <c r="E6950" s="11"/>
      <c r="F6950" s="11"/>
    </row>
    <row r="6951" ht="15.75" customHeight="1">
      <c r="A6951" s="13">
        <v>4401084.0</v>
      </c>
      <c r="B6951" s="13" t="s">
        <v>9388</v>
      </c>
      <c r="C6951" s="12">
        <v>101.71</v>
      </c>
      <c r="D6951" s="11"/>
      <c r="E6951" s="11"/>
      <c r="F6951" s="11"/>
    </row>
    <row r="6952" ht="15.75" customHeight="1">
      <c r="A6952" s="9" t="s">
        <v>9389</v>
      </c>
      <c r="C6952" s="12"/>
      <c r="D6952" s="11"/>
      <c r="E6952" s="11"/>
      <c r="F6952" s="11"/>
    </row>
    <row r="6953" ht="15.75" customHeight="1">
      <c r="A6953" s="13">
        <v>3141112.0</v>
      </c>
      <c r="B6953" s="13" t="s">
        <v>9390</v>
      </c>
      <c r="C6953" s="12">
        <v>2237.42</v>
      </c>
      <c r="D6953" s="11"/>
      <c r="E6953" s="11"/>
      <c r="F6953" s="11"/>
    </row>
    <row r="6954" ht="15.75" customHeight="1">
      <c r="A6954" s="13">
        <v>3141115.0</v>
      </c>
      <c r="B6954" s="13" t="s">
        <v>9391</v>
      </c>
      <c r="C6954" s="12">
        <v>2237.42</v>
      </c>
      <c r="D6954" s="11"/>
      <c r="E6954" s="11"/>
      <c r="F6954" s="11"/>
    </row>
    <row r="6955" ht="15.75" customHeight="1">
      <c r="A6955" s="13">
        <v>4383001.0</v>
      </c>
      <c r="B6955" s="13" t="s">
        <v>9392</v>
      </c>
      <c r="C6955" s="12">
        <v>4840.3</v>
      </c>
      <c r="D6955" s="11"/>
      <c r="E6955" s="11"/>
      <c r="F6955" s="11"/>
    </row>
    <row r="6956" ht="15.75" customHeight="1">
      <c r="A6956" s="13">
        <v>4383003.0</v>
      </c>
      <c r="B6956" s="13" t="s">
        <v>9393</v>
      </c>
      <c r="C6956" s="12">
        <v>4840.3</v>
      </c>
      <c r="D6956" s="11"/>
      <c r="E6956" s="11"/>
      <c r="F6956" s="11"/>
    </row>
    <row r="6957" ht="15.75" customHeight="1">
      <c r="A6957" s="13">
        <v>4382226.0</v>
      </c>
      <c r="B6957" s="13" t="s">
        <v>9394</v>
      </c>
      <c r="C6957" s="12">
        <v>4211.06</v>
      </c>
      <c r="D6957" s="11"/>
      <c r="E6957" s="11"/>
      <c r="F6957" s="11"/>
    </row>
    <row r="6958" ht="15.75" customHeight="1">
      <c r="A6958" s="13">
        <v>4382229.0</v>
      </c>
      <c r="B6958" s="13" t="s">
        <v>9395</v>
      </c>
      <c r="C6958" s="12">
        <v>4211.06</v>
      </c>
      <c r="D6958" s="11"/>
      <c r="E6958" s="11"/>
      <c r="F6958" s="11"/>
    </row>
    <row r="6959" ht="15.75" customHeight="1">
      <c r="A6959" s="13">
        <v>4382223.0</v>
      </c>
      <c r="B6959" s="13" t="s">
        <v>9396</v>
      </c>
      <c r="C6959" s="12">
        <v>4211.06</v>
      </c>
      <c r="D6959" s="11"/>
      <c r="E6959" s="11"/>
      <c r="F6959" s="11"/>
    </row>
    <row r="6960" ht="15.75" customHeight="1">
      <c r="A6960" s="13">
        <v>4382272.0</v>
      </c>
      <c r="B6960" s="13" t="s">
        <v>9397</v>
      </c>
      <c r="C6960" s="12">
        <v>4211.06</v>
      </c>
      <c r="D6960" s="11"/>
      <c r="E6960" s="11"/>
      <c r="F6960" s="11"/>
    </row>
    <row r="6961" ht="15.75" customHeight="1">
      <c r="A6961" s="13">
        <v>4382276.0</v>
      </c>
      <c r="B6961" s="13" t="s">
        <v>9398</v>
      </c>
      <c r="C6961" s="12">
        <v>4211.06</v>
      </c>
      <c r="D6961" s="11"/>
      <c r="E6961" s="11"/>
      <c r="F6961" s="11"/>
    </row>
    <row r="6962" ht="15.75" customHeight="1">
      <c r="A6962" s="13">
        <v>4382277.0</v>
      </c>
      <c r="B6962" s="13" t="s">
        <v>9399</v>
      </c>
      <c r="C6962" s="12">
        <v>2947.74</v>
      </c>
      <c r="D6962" s="11"/>
      <c r="E6962" s="11"/>
      <c r="F6962" s="11"/>
    </row>
    <row r="6963" ht="15.75" customHeight="1">
      <c r="A6963" s="13">
        <v>4381200.0</v>
      </c>
      <c r="B6963" s="13" t="s">
        <v>9400</v>
      </c>
      <c r="C6963" s="12">
        <v>3702.83</v>
      </c>
      <c r="D6963" s="11"/>
      <c r="E6963" s="11"/>
      <c r="F6963" s="11"/>
    </row>
    <row r="6964" ht="15.75" customHeight="1">
      <c r="A6964" s="13">
        <v>4382289.0</v>
      </c>
      <c r="B6964" s="13" t="s">
        <v>9401</v>
      </c>
      <c r="C6964" s="12">
        <v>4211.06</v>
      </c>
      <c r="D6964" s="11"/>
      <c r="E6964" s="11"/>
      <c r="F6964" s="11"/>
    </row>
    <row r="6965" ht="15.75" customHeight="1">
      <c r="A6965" s="13">
        <v>4382286.0</v>
      </c>
      <c r="B6965" s="13" t="s">
        <v>9402</v>
      </c>
      <c r="C6965" s="12">
        <v>4211.06</v>
      </c>
      <c r="D6965" s="11"/>
      <c r="E6965" s="11"/>
      <c r="F6965" s="11"/>
    </row>
    <row r="6966" ht="15.75" customHeight="1">
      <c r="A6966" s="13">
        <v>4382284.0</v>
      </c>
      <c r="B6966" s="13" t="s">
        <v>9403</v>
      </c>
      <c r="C6966" s="12">
        <v>4211.06</v>
      </c>
      <c r="D6966" s="11"/>
      <c r="E6966" s="11"/>
      <c r="F6966" s="11"/>
    </row>
    <row r="6967" ht="15.75" customHeight="1">
      <c r="A6967" s="9" t="s">
        <v>9404</v>
      </c>
      <c r="C6967" s="12"/>
      <c r="D6967" s="11"/>
      <c r="E6967" s="11"/>
      <c r="F6967" s="11"/>
    </row>
    <row r="6968" ht="15.75" customHeight="1">
      <c r="A6968" s="13">
        <v>4501026.0</v>
      </c>
      <c r="B6968" s="13" t="s">
        <v>9405</v>
      </c>
      <c r="C6968" s="12">
        <v>1182.78</v>
      </c>
      <c r="D6968" s="11"/>
      <c r="E6968" s="11"/>
      <c r="F6968" s="11"/>
    </row>
    <row r="6969" ht="15.75" customHeight="1">
      <c r="A6969" s="13">
        <v>4501029.0</v>
      </c>
      <c r="B6969" s="13" t="s">
        <v>9406</v>
      </c>
      <c r="C6969" s="12">
        <v>1182.78</v>
      </c>
      <c r="D6969" s="11"/>
      <c r="E6969" s="11"/>
      <c r="F6969" s="11"/>
    </row>
    <row r="6970" ht="15.75" customHeight="1">
      <c r="A6970" s="13">
        <v>4501025.0</v>
      </c>
      <c r="B6970" s="13" t="s">
        <v>9407</v>
      </c>
      <c r="C6970" s="12">
        <v>1182.78</v>
      </c>
      <c r="D6970" s="11"/>
      <c r="E6970" s="11"/>
      <c r="F6970" s="11"/>
    </row>
    <row r="6971" ht="15.75" customHeight="1">
      <c r="A6971" s="13">
        <v>4501023.0</v>
      </c>
      <c r="B6971" s="13" t="s">
        <v>9408</v>
      </c>
      <c r="C6971" s="12">
        <v>1182.78</v>
      </c>
      <c r="D6971" s="11"/>
      <c r="E6971" s="11"/>
      <c r="F6971" s="11"/>
    </row>
    <row r="6972" ht="15.75" customHeight="1">
      <c r="A6972" s="13">
        <v>4501054.0</v>
      </c>
      <c r="B6972" s="13" t="s">
        <v>9409</v>
      </c>
      <c r="C6972" s="12">
        <v>1182.78</v>
      </c>
      <c r="D6972" s="11"/>
      <c r="E6972" s="11"/>
      <c r="F6972" s="11"/>
    </row>
    <row r="6973" ht="15.75" customHeight="1">
      <c r="A6973" s="13">
        <v>4501062.0</v>
      </c>
      <c r="B6973" s="13" t="s">
        <v>9410</v>
      </c>
      <c r="C6973" s="12">
        <v>1182.78</v>
      </c>
      <c r="D6973" s="11"/>
      <c r="E6973" s="11"/>
      <c r="F6973" s="11"/>
    </row>
    <row r="6974" ht="15.75" customHeight="1">
      <c r="A6974" s="13">
        <v>4501063.0</v>
      </c>
      <c r="B6974" s="13" t="s">
        <v>9411</v>
      </c>
      <c r="C6974" s="12">
        <v>1182.78</v>
      </c>
      <c r="D6974" s="11"/>
      <c r="E6974" s="11"/>
      <c r="F6974" s="11"/>
    </row>
    <row r="6975" ht="15.75" customHeight="1">
      <c r="A6975" s="13">
        <v>4501076.0</v>
      </c>
      <c r="B6975" s="13" t="s">
        <v>9412</v>
      </c>
      <c r="C6975" s="12">
        <v>1182.78</v>
      </c>
      <c r="D6975" s="11"/>
      <c r="E6975" s="11"/>
      <c r="F6975" s="11"/>
    </row>
    <row r="6976" ht="15.75" customHeight="1">
      <c r="A6976" s="13">
        <v>4501077.0</v>
      </c>
      <c r="B6976" s="13" t="s">
        <v>9413</v>
      </c>
      <c r="C6976" s="12">
        <v>1182.78</v>
      </c>
      <c r="D6976" s="11"/>
      <c r="E6976" s="11"/>
      <c r="F6976" s="11"/>
    </row>
    <row r="6977" ht="15.75" customHeight="1">
      <c r="A6977" s="13">
        <v>4501083.0</v>
      </c>
      <c r="B6977" s="13" t="s">
        <v>9414</v>
      </c>
      <c r="C6977" s="12">
        <v>1182.78</v>
      </c>
      <c r="D6977" s="11"/>
      <c r="E6977" s="11"/>
      <c r="F6977" s="11"/>
    </row>
    <row r="6978" ht="15.75" customHeight="1">
      <c r="A6978" s="13">
        <v>4501089.0</v>
      </c>
      <c r="B6978" s="13" t="s">
        <v>9415</v>
      </c>
      <c r="C6978" s="12">
        <v>1182.78</v>
      </c>
      <c r="D6978" s="11"/>
      <c r="E6978" s="11"/>
      <c r="F6978" s="11"/>
    </row>
    <row r="6979" ht="15.75" customHeight="1">
      <c r="A6979" s="13">
        <v>4502026.0</v>
      </c>
      <c r="B6979" s="13" t="s">
        <v>9416</v>
      </c>
      <c r="C6979" s="12">
        <v>1071.72</v>
      </c>
      <c r="D6979" s="11"/>
      <c r="E6979" s="11"/>
      <c r="F6979" s="11"/>
    </row>
    <row r="6980" ht="15.75" customHeight="1">
      <c r="A6980" s="13">
        <v>4502023.0</v>
      </c>
      <c r="B6980" s="13" t="s">
        <v>9417</v>
      </c>
      <c r="C6980" s="12">
        <v>1071.72</v>
      </c>
      <c r="D6980" s="11"/>
      <c r="E6980" s="11"/>
      <c r="F6980" s="11"/>
    </row>
    <row r="6981" ht="15.75" customHeight="1">
      <c r="A6981" s="13">
        <v>4502054.0</v>
      </c>
      <c r="B6981" s="13" t="s">
        <v>9418</v>
      </c>
      <c r="C6981" s="12">
        <v>1071.72</v>
      </c>
      <c r="D6981" s="11"/>
      <c r="E6981" s="11"/>
      <c r="F6981" s="11"/>
    </row>
    <row r="6982" ht="15.75" customHeight="1">
      <c r="A6982" s="13">
        <v>4502062.0</v>
      </c>
      <c r="B6982" s="13" t="s">
        <v>9419</v>
      </c>
      <c r="C6982" s="12">
        <v>1071.72</v>
      </c>
      <c r="D6982" s="11"/>
      <c r="E6982" s="11"/>
      <c r="F6982" s="11"/>
    </row>
    <row r="6983" ht="15.75" customHeight="1">
      <c r="A6983" s="13">
        <v>4502076.0</v>
      </c>
      <c r="B6983" s="13" t="s">
        <v>9420</v>
      </c>
      <c r="C6983" s="12">
        <v>1071.72</v>
      </c>
      <c r="D6983" s="11"/>
      <c r="E6983" s="11"/>
      <c r="F6983" s="11"/>
    </row>
    <row r="6984" ht="15.75" customHeight="1">
      <c r="A6984" s="13">
        <v>4502077.0</v>
      </c>
      <c r="B6984" s="13" t="s">
        <v>9421</v>
      </c>
      <c r="C6984" s="12">
        <v>1071.72</v>
      </c>
      <c r="D6984" s="11"/>
      <c r="E6984" s="11"/>
      <c r="F6984" s="11"/>
    </row>
    <row r="6985" ht="15.75" customHeight="1">
      <c r="A6985" s="13">
        <v>4502083.0</v>
      </c>
      <c r="B6985" s="13" t="s">
        <v>9422</v>
      </c>
      <c r="C6985" s="12">
        <v>1071.72</v>
      </c>
      <c r="D6985" s="11"/>
      <c r="E6985" s="11"/>
      <c r="F6985" s="11"/>
    </row>
    <row r="6986" ht="15.75" customHeight="1">
      <c r="A6986" s="13">
        <v>4502089.0</v>
      </c>
      <c r="B6986" s="13" t="s">
        <v>9423</v>
      </c>
      <c r="C6986" s="12">
        <v>1071.72</v>
      </c>
      <c r="D6986" s="11"/>
      <c r="E6986" s="11"/>
      <c r="F6986" s="11"/>
    </row>
    <row r="6987" ht="15.75" customHeight="1">
      <c r="A6987" s="13">
        <v>4502029.0</v>
      </c>
      <c r="B6987" s="13" t="s">
        <v>9424</v>
      </c>
      <c r="C6987" s="12">
        <v>1071.72</v>
      </c>
      <c r="D6987" s="11"/>
      <c r="E6987" s="11"/>
      <c r="F6987" s="11"/>
    </row>
    <row r="6988" ht="15.75" customHeight="1">
      <c r="A6988" s="13">
        <v>4504204.0</v>
      </c>
      <c r="B6988" s="13" t="s">
        <v>9425</v>
      </c>
      <c r="C6988" s="12">
        <v>38.69</v>
      </c>
      <c r="D6988" s="11"/>
      <c r="E6988" s="11"/>
      <c r="F6988" s="11"/>
    </row>
    <row r="6989" ht="15.75" customHeight="1">
      <c r="A6989" s="13">
        <v>4504227.0</v>
      </c>
      <c r="B6989" s="13" t="s">
        <v>9426</v>
      </c>
      <c r="C6989" s="12">
        <v>38.69</v>
      </c>
      <c r="D6989" s="11"/>
      <c r="E6989" s="11"/>
      <c r="F6989" s="11"/>
    </row>
    <row r="6990" ht="15.75" customHeight="1">
      <c r="A6990" s="13">
        <v>4504202.0</v>
      </c>
      <c r="B6990" s="13" t="s">
        <v>9427</v>
      </c>
      <c r="C6990" s="12">
        <v>38.69</v>
      </c>
      <c r="D6990" s="11"/>
      <c r="E6990" s="11"/>
      <c r="F6990" s="11"/>
    </row>
    <row r="6991" ht="15.75" customHeight="1">
      <c r="A6991" s="13">
        <v>4506992.0</v>
      </c>
      <c r="B6991" s="13" t="s">
        <v>9428</v>
      </c>
      <c r="C6991" s="12">
        <v>41.63</v>
      </c>
      <c r="D6991" s="11"/>
      <c r="E6991" s="11"/>
      <c r="F6991" s="11"/>
    </row>
    <row r="6992" ht="15.75" customHeight="1">
      <c r="A6992" s="13">
        <v>4504201.0</v>
      </c>
      <c r="B6992" s="13" t="s">
        <v>9429</v>
      </c>
      <c r="C6992" s="12">
        <v>38.69</v>
      </c>
      <c r="D6992" s="11"/>
      <c r="E6992" s="11"/>
      <c r="F6992" s="11"/>
    </row>
    <row r="6993" ht="15.75" customHeight="1">
      <c r="A6993" s="9" t="s">
        <v>9430</v>
      </c>
      <c r="C6993" s="12"/>
      <c r="D6993" s="11"/>
      <c r="E6993" s="11"/>
      <c r="F6993" s="11"/>
    </row>
    <row r="6994" ht="15.75" customHeight="1">
      <c r="A6994" s="13">
        <v>4360179.0</v>
      </c>
      <c r="B6994" s="13" t="s">
        <v>9431</v>
      </c>
      <c r="C6994" s="12">
        <v>12739.9</v>
      </c>
      <c r="D6994" s="11"/>
      <c r="E6994" s="11"/>
      <c r="F6994" s="11"/>
    </row>
    <row r="6995" ht="15.75" customHeight="1">
      <c r="A6995" s="13">
        <v>4360090.0</v>
      </c>
      <c r="B6995" s="13" t="s">
        <v>9432</v>
      </c>
      <c r="C6995" s="12">
        <v>637.0</v>
      </c>
      <c r="D6995" s="11"/>
      <c r="E6995" s="11"/>
      <c r="F6995" s="11"/>
    </row>
    <row r="6996" ht="15.75" customHeight="1">
      <c r="A6996" s="13">
        <v>4360180.0</v>
      </c>
      <c r="B6996" s="13" t="s">
        <v>9433</v>
      </c>
      <c r="C6996" s="12">
        <v>12739.9</v>
      </c>
      <c r="D6996" s="11"/>
      <c r="E6996" s="11"/>
      <c r="F6996" s="11"/>
    </row>
    <row r="6997" ht="15.75" customHeight="1">
      <c r="A6997" s="13">
        <v>4360131.0</v>
      </c>
      <c r="B6997" s="13" t="s">
        <v>9434</v>
      </c>
      <c r="C6997" s="12">
        <v>12739.9</v>
      </c>
      <c r="D6997" s="11"/>
      <c r="E6997" s="11"/>
      <c r="F6997" s="11"/>
    </row>
    <row r="6998" ht="15.75" customHeight="1">
      <c r="A6998" s="13">
        <v>4360200.0</v>
      </c>
      <c r="B6998" s="13" t="s">
        <v>9435</v>
      </c>
      <c r="C6998" s="12">
        <v>637.0</v>
      </c>
      <c r="D6998" s="11"/>
      <c r="E6998" s="11"/>
      <c r="F6998" s="11"/>
    </row>
    <row r="6999" ht="15.75" customHeight="1">
      <c r="A6999" s="13">
        <v>4360552.0</v>
      </c>
      <c r="B6999" s="13" t="s">
        <v>9436</v>
      </c>
      <c r="C6999" s="12">
        <v>637.0</v>
      </c>
      <c r="D6999" s="11"/>
      <c r="E6999" s="11"/>
      <c r="F6999" s="11"/>
    </row>
    <row r="7000" ht="15.75" customHeight="1">
      <c r="A7000" s="13">
        <v>4360183.0</v>
      </c>
      <c r="B7000" s="13" t="s">
        <v>9437</v>
      </c>
      <c r="C7000" s="12">
        <v>12739.9</v>
      </c>
      <c r="D7000" s="11"/>
      <c r="E7000" s="11"/>
      <c r="F7000" s="11"/>
    </row>
    <row r="7001" ht="15.75" customHeight="1">
      <c r="A7001" s="13">
        <v>4360184.0</v>
      </c>
      <c r="B7001" s="13" t="s">
        <v>9438</v>
      </c>
      <c r="C7001" s="12">
        <v>12739.9</v>
      </c>
      <c r="D7001" s="11"/>
      <c r="E7001" s="11"/>
      <c r="F7001" s="11"/>
    </row>
    <row r="7002" ht="15.75" customHeight="1">
      <c r="A7002" s="13">
        <v>4360164.0</v>
      </c>
      <c r="B7002" s="13" t="s">
        <v>9439</v>
      </c>
      <c r="C7002" s="12">
        <v>637.0</v>
      </c>
      <c r="D7002" s="11"/>
      <c r="E7002" s="11"/>
      <c r="F7002" s="11"/>
    </row>
    <row r="7003" ht="15.75" customHeight="1">
      <c r="A7003" s="13">
        <v>4360129.0</v>
      </c>
      <c r="B7003" s="13" t="s">
        <v>9440</v>
      </c>
      <c r="C7003" s="12">
        <v>12739.9</v>
      </c>
      <c r="D7003" s="11"/>
      <c r="E7003" s="11"/>
      <c r="F7003" s="11"/>
    </row>
    <row r="7004" ht="15.75" customHeight="1">
      <c r="A7004" s="13">
        <v>4360372.0</v>
      </c>
      <c r="B7004" s="13" t="s">
        <v>9441</v>
      </c>
      <c r="C7004" s="12">
        <v>637.0</v>
      </c>
      <c r="D7004" s="11"/>
      <c r="E7004" s="11"/>
      <c r="F7004" s="11"/>
    </row>
    <row r="7005" ht="15.75" customHeight="1">
      <c r="A7005" s="13">
        <v>4360405.0</v>
      </c>
      <c r="B7005" s="13" t="s">
        <v>9442</v>
      </c>
      <c r="C7005" s="12">
        <v>637.0</v>
      </c>
      <c r="D7005" s="11"/>
      <c r="E7005" s="11"/>
      <c r="F7005" s="11"/>
    </row>
    <row r="7006" ht="15.75" customHeight="1">
      <c r="A7006" s="13">
        <v>4360060.0</v>
      </c>
      <c r="B7006" s="13" t="s">
        <v>9443</v>
      </c>
      <c r="C7006" s="12">
        <v>12739.9</v>
      </c>
      <c r="D7006" s="11"/>
      <c r="E7006" s="11"/>
      <c r="F7006" s="11"/>
    </row>
    <row r="7007" ht="15.75" customHeight="1">
      <c r="A7007" s="13">
        <v>4360538.0</v>
      </c>
      <c r="B7007" s="13" t="s">
        <v>9444</v>
      </c>
      <c r="C7007" s="12">
        <v>637.0</v>
      </c>
      <c r="D7007" s="11"/>
      <c r="E7007" s="11"/>
      <c r="F7007" s="11"/>
    </row>
    <row r="7008" ht="15.75" customHeight="1">
      <c r="A7008" s="13">
        <v>4360212.0</v>
      </c>
      <c r="B7008" s="13" t="s">
        <v>9445</v>
      </c>
      <c r="C7008" s="12">
        <v>637.0</v>
      </c>
      <c r="D7008" s="11"/>
      <c r="E7008" s="11"/>
      <c r="F7008" s="11"/>
    </row>
    <row r="7009" ht="15.75" customHeight="1">
      <c r="A7009" s="13">
        <v>4360533.0</v>
      </c>
      <c r="B7009" s="13" t="s">
        <v>9446</v>
      </c>
      <c r="C7009" s="12">
        <v>637.0</v>
      </c>
      <c r="D7009" s="11"/>
      <c r="E7009" s="11"/>
      <c r="F7009" s="11"/>
    </row>
    <row r="7010" ht="15.75" customHeight="1">
      <c r="A7010" s="13">
        <v>4360115.0</v>
      </c>
      <c r="B7010" s="13" t="s">
        <v>9447</v>
      </c>
      <c r="C7010" s="12">
        <v>637.0</v>
      </c>
      <c r="D7010" s="11"/>
      <c r="E7010" s="11"/>
      <c r="F7010" s="11"/>
    </row>
    <row r="7011" ht="15.75" customHeight="1">
      <c r="A7011" s="13">
        <v>4360094.0</v>
      </c>
      <c r="B7011" s="13" t="s">
        <v>9448</v>
      </c>
      <c r="C7011" s="12">
        <v>637.0</v>
      </c>
      <c r="D7011" s="11"/>
      <c r="E7011" s="11"/>
      <c r="F7011" s="11"/>
    </row>
    <row r="7012" ht="15.75" customHeight="1">
      <c r="A7012" s="13">
        <v>4360124.0</v>
      </c>
      <c r="B7012" s="13" t="s">
        <v>9449</v>
      </c>
      <c r="C7012" s="12">
        <v>637.0</v>
      </c>
      <c r="D7012" s="11"/>
      <c r="E7012" s="11"/>
      <c r="F7012" s="11"/>
    </row>
    <row r="7013" ht="15.75" customHeight="1">
      <c r="A7013" s="13">
        <v>4360132.0</v>
      </c>
      <c r="B7013" s="13" t="s">
        <v>9450</v>
      </c>
      <c r="C7013" s="12">
        <v>12739.9</v>
      </c>
      <c r="D7013" s="11"/>
      <c r="E7013" s="11"/>
      <c r="F7013" s="11"/>
    </row>
    <row r="7014" ht="15.75" customHeight="1">
      <c r="A7014" s="13">
        <v>4360134.0</v>
      </c>
      <c r="B7014" s="13" t="s">
        <v>9451</v>
      </c>
      <c r="C7014" s="12">
        <v>12739.9</v>
      </c>
      <c r="D7014" s="11"/>
      <c r="E7014" s="11"/>
      <c r="F7014" s="11"/>
    </row>
    <row r="7015" ht="15.75" customHeight="1">
      <c r="A7015" s="13">
        <v>4360133.0</v>
      </c>
      <c r="B7015" s="13" t="s">
        <v>9452</v>
      </c>
      <c r="C7015" s="12">
        <v>12739.9</v>
      </c>
      <c r="D7015" s="11"/>
      <c r="E7015" s="11"/>
      <c r="F7015" s="11"/>
    </row>
    <row r="7016" ht="15.75" customHeight="1">
      <c r="A7016" s="13">
        <v>4360593.0</v>
      </c>
      <c r="B7016" s="13" t="s">
        <v>9453</v>
      </c>
      <c r="C7016" s="12">
        <v>12739.9</v>
      </c>
      <c r="D7016" s="11"/>
      <c r="E7016" s="11"/>
      <c r="F7016" s="11"/>
    </row>
    <row r="7017" ht="15.75" customHeight="1">
      <c r="A7017" s="13">
        <v>4360105.0</v>
      </c>
      <c r="B7017" s="13" t="s">
        <v>9454</v>
      </c>
      <c r="C7017" s="12">
        <v>637.0</v>
      </c>
      <c r="D7017" s="11"/>
      <c r="E7017" s="11"/>
      <c r="F7017" s="11"/>
    </row>
    <row r="7018" ht="15.75" customHeight="1">
      <c r="A7018" s="13">
        <v>4360531.0</v>
      </c>
      <c r="B7018" s="13" t="s">
        <v>9455</v>
      </c>
      <c r="C7018" s="12">
        <v>637.0</v>
      </c>
      <c r="D7018" s="11"/>
      <c r="E7018" s="11"/>
      <c r="F7018" s="11"/>
    </row>
    <row r="7019" ht="15.75" customHeight="1">
      <c r="A7019" s="13">
        <v>4360068.0</v>
      </c>
      <c r="B7019" s="13" t="s">
        <v>9456</v>
      </c>
      <c r="C7019" s="12">
        <v>12739.9</v>
      </c>
      <c r="D7019" s="11"/>
      <c r="E7019" s="11"/>
      <c r="F7019" s="11"/>
    </row>
    <row r="7020" ht="15.75" customHeight="1">
      <c r="A7020" s="13">
        <v>4360194.0</v>
      </c>
      <c r="B7020" s="13" t="s">
        <v>9457</v>
      </c>
      <c r="C7020" s="12">
        <v>637.0</v>
      </c>
      <c r="D7020" s="11"/>
      <c r="E7020" s="11"/>
      <c r="F7020" s="11"/>
    </row>
    <row r="7021" ht="15.75" customHeight="1">
      <c r="A7021" s="13">
        <v>4360063.0</v>
      </c>
      <c r="B7021" s="13" t="s">
        <v>9458</v>
      </c>
      <c r="C7021" s="12">
        <v>12739.9</v>
      </c>
      <c r="D7021" s="11"/>
      <c r="E7021" s="11"/>
      <c r="F7021" s="11"/>
    </row>
    <row r="7022" ht="15.75" customHeight="1">
      <c r="A7022" s="13">
        <v>4360167.0</v>
      </c>
      <c r="B7022" s="13" t="s">
        <v>9459</v>
      </c>
      <c r="C7022" s="12">
        <v>637.0</v>
      </c>
      <c r="D7022" s="11"/>
      <c r="E7022" s="11"/>
      <c r="F7022" s="11"/>
    </row>
    <row r="7023" ht="15.75" customHeight="1">
      <c r="A7023" s="13">
        <v>4360066.0</v>
      </c>
      <c r="B7023" s="13" t="s">
        <v>9460</v>
      </c>
      <c r="C7023" s="12">
        <v>12739.9</v>
      </c>
      <c r="D7023" s="11"/>
      <c r="E7023" s="11"/>
      <c r="F7023" s="11"/>
    </row>
    <row r="7024" ht="15.75" customHeight="1">
      <c r="A7024" s="13">
        <v>4360062.0</v>
      </c>
      <c r="B7024" s="13" t="s">
        <v>9461</v>
      </c>
      <c r="C7024" s="12">
        <v>12739.9</v>
      </c>
      <c r="D7024" s="11"/>
      <c r="E7024" s="11"/>
      <c r="F7024" s="11"/>
    </row>
    <row r="7025" ht="15.75" customHeight="1">
      <c r="A7025" s="13">
        <v>4360065.0</v>
      </c>
      <c r="B7025" s="13" t="s">
        <v>9462</v>
      </c>
      <c r="C7025" s="12">
        <v>12739.9</v>
      </c>
      <c r="D7025" s="11"/>
      <c r="E7025" s="11"/>
      <c r="F7025" s="11"/>
    </row>
    <row r="7026" ht="15.75" customHeight="1">
      <c r="A7026" s="13">
        <v>4360196.0</v>
      </c>
      <c r="B7026" s="13" t="s">
        <v>9463</v>
      </c>
      <c r="C7026" s="12">
        <v>637.0</v>
      </c>
      <c r="D7026" s="11"/>
      <c r="E7026" s="11"/>
      <c r="F7026" s="11"/>
    </row>
    <row r="7027" ht="15.75" customHeight="1">
      <c r="A7027" s="13">
        <v>4360168.0</v>
      </c>
      <c r="B7027" s="13" t="s">
        <v>9464</v>
      </c>
      <c r="C7027" s="12">
        <v>637.0</v>
      </c>
      <c r="D7027" s="11"/>
      <c r="E7027" s="11"/>
      <c r="F7027" s="11"/>
    </row>
    <row r="7028" ht="15.75" customHeight="1">
      <c r="A7028" s="13">
        <v>4360067.0</v>
      </c>
      <c r="B7028" s="13" t="s">
        <v>9465</v>
      </c>
      <c r="C7028" s="12">
        <v>12739.9</v>
      </c>
      <c r="D7028" s="11"/>
      <c r="E7028" s="11"/>
      <c r="F7028" s="11"/>
    </row>
    <row r="7029" ht="15.75" customHeight="1">
      <c r="A7029" s="13">
        <v>4360121.0</v>
      </c>
      <c r="B7029" s="13" t="s">
        <v>9466</v>
      </c>
      <c r="C7029" s="12">
        <v>637.0</v>
      </c>
      <c r="D7029" s="11"/>
      <c r="E7029" s="11"/>
      <c r="F7029" s="11"/>
    </row>
    <row r="7030" ht="15.75" customHeight="1">
      <c r="A7030" s="13">
        <v>4360101.0</v>
      </c>
      <c r="B7030" s="13" t="s">
        <v>9467</v>
      </c>
      <c r="C7030" s="12">
        <v>637.0</v>
      </c>
      <c r="D7030" s="11"/>
      <c r="E7030" s="11"/>
      <c r="F7030" s="11"/>
    </row>
    <row r="7031" ht="15.75" customHeight="1">
      <c r="A7031" s="13">
        <v>4360122.0</v>
      </c>
      <c r="B7031" s="13" t="s">
        <v>9468</v>
      </c>
      <c r="C7031" s="12">
        <v>637.0</v>
      </c>
      <c r="D7031" s="11"/>
      <c r="E7031" s="11"/>
      <c r="F7031" s="11"/>
    </row>
    <row r="7032" ht="15.75" customHeight="1">
      <c r="A7032" s="13">
        <v>4360198.0</v>
      </c>
      <c r="B7032" s="13" t="s">
        <v>9469</v>
      </c>
      <c r="C7032" s="12">
        <v>637.0</v>
      </c>
      <c r="D7032" s="11"/>
      <c r="E7032" s="11"/>
      <c r="F7032" s="11"/>
    </row>
    <row r="7033" ht="15.75" customHeight="1">
      <c r="A7033" s="13">
        <v>4360097.0</v>
      </c>
      <c r="B7033" s="13" t="s">
        <v>9470</v>
      </c>
      <c r="C7033" s="12">
        <v>637.0</v>
      </c>
      <c r="D7033" s="11"/>
      <c r="E7033" s="11"/>
      <c r="F7033" s="11"/>
    </row>
    <row r="7034" ht="15.75" customHeight="1">
      <c r="A7034" s="13">
        <v>4360465.0</v>
      </c>
      <c r="B7034" s="13" t="s">
        <v>9471</v>
      </c>
      <c r="C7034" s="12">
        <v>12739.9</v>
      </c>
      <c r="D7034" s="11"/>
      <c r="E7034" s="11"/>
      <c r="F7034" s="11"/>
    </row>
    <row r="7035" ht="15.75" customHeight="1">
      <c r="A7035" s="13">
        <v>4360177.0</v>
      </c>
      <c r="B7035" s="13" t="s">
        <v>9472</v>
      </c>
      <c r="C7035" s="12">
        <v>12739.9</v>
      </c>
      <c r="D7035" s="11"/>
      <c r="E7035" s="11"/>
      <c r="F7035" s="11"/>
    </row>
    <row r="7036" ht="15.75" customHeight="1">
      <c r="A7036" s="13">
        <v>4360178.0</v>
      </c>
      <c r="B7036" s="13" t="s">
        <v>9473</v>
      </c>
      <c r="C7036" s="12">
        <v>12739.9</v>
      </c>
      <c r="D7036" s="11"/>
      <c r="E7036" s="11"/>
      <c r="F7036" s="11"/>
    </row>
    <row r="7037" ht="15.75" customHeight="1">
      <c r="A7037" s="13">
        <v>4360415.0</v>
      </c>
      <c r="B7037" s="13" t="s">
        <v>9474</v>
      </c>
      <c r="C7037" s="12">
        <v>637.0</v>
      </c>
      <c r="D7037" s="11"/>
      <c r="E7037" s="11"/>
      <c r="F7037" s="11"/>
    </row>
    <row r="7038" ht="15.75" customHeight="1">
      <c r="A7038" s="13">
        <v>4360201.0</v>
      </c>
      <c r="B7038" s="13" t="s">
        <v>9475</v>
      </c>
      <c r="C7038" s="12">
        <v>637.0</v>
      </c>
      <c r="D7038" s="11"/>
      <c r="E7038" s="11"/>
      <c r="F7038" s="11"/>
    </row>
    <row r="7039" ht="15.75" customHeight="1">
      <c r="A7039" s="13">
        <v>4360597.0</v>
      </c>
      <c r="B7039" s="13" t="s">
        <v>9476</v>
      </c>
      <c r="C7039" s="12">
        <v>12739.9</v>
      </c>
      <c r="D7039" s="11"/>
      <c r="E7039" s="11"/>
      <c r="F7039" s="11"/>
    </row>
    <row r="7040" ht="15.75" customHeight="1">
      <c r="A7040" s="13">
        <v>4360169.0</v>
      </c>
      <c r="B7040" s="13" t="s">
        <v>9477</v>
      </c>
      <c r="C7040" s="12">
        <v>637.0</v>
      </c>
      <c r="D7040" s="11"/>
      <c r="E7040" s="11"/>
      <c r="F7040" s="11"/>
    </row>
    <row r="7041" ht="15.75" customHeight="1">
      <c r="A7041" s="13">
        <v>4360320.0</v>
      </c>
      <c r="B7041" s="13" t="s">
        <v>9478</v>
      </c>
      <c r="C7041" s="12">
        <v>12739.9</v>
      </c>
      <c r="D7041" s="11"/>
      <c r="E7041" s="11"/>
      <c r="F7041" s="11"/>
    </row>
    <row r="7042" ht="15.75" customHeight="1">
      <c r="A7042" s="13">
        <v>4360321.0</v>
      </c>
      <c r="B7042" s="13" t="s">
        <v>9479</v>
      </c>
      <c r="C7042" s="12">
        <v>12739.9</v>
      </c>
      <c r="D7042" s="11"/>
      <c r="E7042" s="11"/>
      <c r="F7042" s="11"/>
    </row>
    <row r="7043" ht="15.75" customHeight="1">
      <c r="A7043" s="13">
        <v>4360523.0</v>
      </c>
      <c r="B7043" s="13" t="s">
        <v>9480</v>
      </c>
      <c r="C7043" s="12">
        <v>637.0</v>
      </c>
      <c r="D7043" s="11"/>
      <c r="E7043" s="11"/>
      <c r="F7043" s="11"/>
    </row>
    <row r="7044" ht="15.75" customHeight="1">
      <c r="A7044" s="13">
        <v>4360524.0</v>
      </c>
      <c r="B7044" s="13" t="s">
        <v>9481</v>
      </c>
      <c r="C7044" s="12">
        <v>637.0</v>
      </c>
      <c r="D7044" s="11"/>
      <c r="E7044" s="11"/>
      <c r="F7044" s="11"/>
    </row>
    <row r="7045" ht="15.75" customHeight="1">
      <c r="A7045" s="13">
        <v>4360558.0</v>
      </c>
      <c r="B7045" s="13" t="s">
        <v>9482</v>
      </c>
      <c r="C7045" s="12">
        <v>637.0</v>
      </c>
      <c r="D7045" s="11"/>
      <c r="E7045" s="11"/>
      <c r="F7045" s="11"/>
    </row>
    <row r="7046" ht="15.75" customHeight="1">
      <c r="A7046" s="13">
        <v>4360324.0</v>
      </c>
      <c r="B7046" s="13" t="s">
        <v>9483</v>
      </c>
      <c r="C7046" s="12">
        <v>12739.9</v>
      </c>
      <c r="D7046" s="11"/>
      <c r="E7046" s="11"/>
      <c r="F7046" s="11"/>
    </row>
    <row r="7047" ht="15.75" customHeight="1">
      <c r="A7047" s="13">
        <v>4360074.0</v>
      </c>
      <c r="B7047" s="13" t="s">
        <v>9484</v>
      </c>
      <c r="C7047" s="12">
        <v>637.0</v>
      </c>
      <c r="D7047" s="11"/>
      <c r="E7047" s="11"/>
      <c r="F7047" s="11"/>
    </row>
    <row r="7048" ht="15.75" customHeight="1">
      <c r="A7048" s="13">
        <v>4360323.0</v>
      </c>
      <c r="B7048" s="13" t="s">
        <v>9485</v>
      </c>
      <c r="C7048" s="12">
        <v>12739.9</v>
      </c>
      <c r="D7048" s="11"/>
      <c r="E7048" s="11"/>
      <c r="F7048" s="11"/>
    </row>
    <row r="7049" ht="15.75" customHeight="1">
      <c r="A7049" s="13">
        <v>4360325.0</v>
      </c>
      <c r="B7049" s="13" t="s">
        <v>9486</v>
      </c>
      <c r="C7049" s="12">
        <v>12739.9</v>
      </c>
      <c r="D7049" s="11"/>
      <c r="E7049" s="11"/>
      <c r="F7049" s="11"/>
    </row>
    <row r="7050" ht="15.75" customHeight="1">
      <c r="A7050" s="13">
        <v>4360016.0</v>
      </c>
      <c r="B7050" s="13" t="s">
        <v>9487</v>
      </c>
      <c r="C7050" s="12">
        <v>12739.9</v>
      </c>
      <c r="D7050" s="11"/>
      <c r="E7050" s="11"/>
      <c r="F7050" s="11"/>
    </row>
    <row r="7051" ht="15.75" customHeight="1">
      <c r="A7051" s="13">
        <v>4360012.0</v>
      </c>
      <c r="B7051" s="13" t="s">
        <v>9488</v>
      </c>
      <c r="C7051" s="12">
        <v>12739.9</v>
      </c>
      <c r="D7051" s="11"/>
      <c r="E7051" s="11"/>
      <c r="F7051" s="11"/>
    </row>
    <row r="7052" ht="15.75" customHeight="1">
      <c r="A7052" s="13">
        <v>4360526.0</v>
      </c>
      <c r="B7052" s="13" t="s">
        <v>9489</v>
      </c>
      <c r="C7052" s="12">
        <v>637.0</v>
      </c>
      <c r="D7052" s="11"/>
      <c r="E7052" s="11"/>
      <c r="F7052" s="11"/>
    </row>
    <row r="7053" ht="15.75" customHeight="1">
      <c r="A7053" s="13">
        <v>4360381.0</v>
      </c>
      <c r="B7053" s="13" t="s">
        <v>9490</v>
      </c>
      <c r="C7053" s="12">
        <v>26.72</v>
      </c>
      <c r="D7053" s="11"/>
      <c r="E7053" s="11"/>
      <c r="F7053" s="11"/>
    </row>
    <row r="7054" ht="15.75" customHeight="1">
      <c r="A7054" s="13">
        <v>4360322.0</v>
      </c>
      <c r="B7054" s="13" t="s">
        <v>9491</v>
      </c>
      <c r="C7054" s="12">
        <v>12739.9</v>
      </c>
      <c r="D7054" s="11"/>
      <c r="E7054" s="11"/>
      <c r="F7054" s="11"/>
    </row>
    <row r="7055" ht="15.75" customHeight="1">
      <c r="A7055" s="13">
        <v>4360010.0</v>
      </c>
      <c r="B7055" s="13" t="s">
        <v>9492</v>
      </c>
      <c r="C7055" s="12">
        <v>12739.9</v>
      </c>
      <c r="D7055" s="11"/>
      <c r="E7055" s="11"/>
      <c r="F7055" s="11"/>
    </row>
    <row r="7056" ht="15.75" customHeight="1">
      <c r="A7056" s="13">
        <v>4360013.0</v>
      </c>
      <c r="B7056" s="13" t="s">
        <v>9493</v>
      </c>
      <c r="C7056" s="12">
        <v>12739.9</v>
      </c>
      <c r="D7056" s="11"/>
      <c r="E7056" s="11"/>
      <c r="F7056" s="11"/>
    </row>
    <row r="7057" ht="15.75" customHeight="1">
      <c r="A7057" s="13">
        <v>4360015.0</v>
      </c>
      <c r="B7057" s="13" t="s">
        <v>9494</v>
      </c>
      <c r="C7057" s="12">
        <v>12739.9</v>
      </c>
      <c r="D7057" s="11"/>
      <c r="E7057" s="11"/>
      <c r="F7057" s="11"/>
    </row>
    <row r="7058" ht="15.75" customHeight="1">
      <c r="A7058" s="13">
        <v>4360247.0</v>
      </c>
      <c r="B7058" s="13" t="s">
        <v>9495</v>
      </c>
      <c r="C7058" s="12">
        <v>637.0</v>
      </c>
      <c r="D7058" s="11"/>
      <c r="E7058" s="11"/>
      <c r="F7058" s="11"/>
    </row>
    <row r="7059" ht="15.75" customHeight="1">
      <c r="A7059" s="13">
        <v>4360410.0</v>
      </c>
      <c r="B7059" s="13" t="s">
        <v>9496</v>
      </c>
      <c r="C7059" s="12">
        <v>637.0</v>
      </c>
      <c r="D7059" s="11"/>
      <c r="E7059" s="11"/>
      <c r="F7059" s="11"/>
    </row>
    <row r="7060" ht="15.75" customHeight="1">
      <c r="A7060" s="13">
        <v>4360181.0</v>
      </c>
      <c r="B7060" s="13" t="s">
        <v>9497</v>
      </c>
      <c r="C7060" s="12">
        <v>12739.9</v>
      </c>
      <c r="D7060" s="11"/>
      <c r="E7060" s="11"/>
      <c r="F7060" s="11"/>
    </row>
    <row r="7061" ht="15.75" customHeight="1">
      <c r="A7061" s="13">
        <v>4360186.0</v>
      </c>
      <c r="B7061" s="13" t="s">
        <v>9498</v>
      </c>
      <c r="C7061" s="12">
        <v>12739.9</v>
      </c>
      <c r="D7061" s="11"/>
      <c r="E7061" s="11"/>
      <c r="F7061" s="11"/>
    </row>
    <row r="7062" ht="15.75" customHeight="1">
      <c r="A7062" s="13">
        <v>4360171.0</v>
      </c>
      <c r="B7062" s="13" t="s">
        <v>9499</v>
      </c>
      <c r="C7062" s="12">
        <v>637.0</v>
      </c>
      <c r="D7062" s="11"/>
      <c r="E7062" s="11"/>
      <c r="F7062" s="11"/>
    </row>
    <row r="7063" ht="15.75" customHeight="1">
      <c r="A7063" s="13">
        <v>4360246.0</v>
      </c>
      <c r="B7063" s="13" t="s">
        <v>9500</v>
      </c>
      <c r="C7063" s="12">
        <v>637.0</v>
      </c>
      <c r="D7063" s="11"/>
      <c r="E7063" s="11"/>
      <c r="F7063" s="11"/>
    </row>
    <row r="7064" ht="15.75" customHeight="1">
      <c r="A7064" s="13">
        <v>4360064.0</v>
      </c>
      <c r="B7064" s="13" t="s">
        <v>9501</v>
      </c>
      <c r="C7064" s="12">
        <v>12739.9</v>
      </c>
      <c r="D7064" s="11"/>
      <c r="E7064" s="11"/>
      <c r="F7064" s="11"/>
    </row>
    <row r="7065" ht="15.75" customHeight="1">
      <c r="A7065" s="13">
        <v>4360365.0</v>
      </c>
      <c r="B7065" s="13" t="s">
        <v>9502</v>
      </c>
      <c r="C7065" s="12">
        <v>637.0</v>
      </c>
      <c r="D7065" s="11"/>
      <c r="E7065" s="11"/>
      <c r="F7065" s="11"/>
    </row>
    <row r="7066" ht="15.75" customHeight="1">
      <c r="A7066" s="13">
        <v>4360539.0</v>
      </c>
      <c r="B7066" s="13" t="s">
        <v>9503</v>
      </c>
      <c r="C7066" s="12">
        <v>637.0</v>
      </c>
      <c r="D7066" s="11"/>
      <c r="E7066" s="11"/>
      <c r="F7066" s="11"/>
    </row>
    <row r="7067" ht="15.75" customHeight="1">
      <c r="A7067" s="13">
        <v>4360185.0</v>
      </c>
      <c r="B7067" s="13" t="s">
        <v>9504</v>
      </c>
      <c r="C7067" s="12">
        <v>12739.9</v>
      </c>
      <c r="D7067" s="11"/>
      <c r="E7067" s="11"/>
      <c r="F7067" s="11"/>
    </row>
    <row r="7068" ht="15.75" customHeight="1">
      <c r="A7068" s="13">
        <v>4360061.0</v>
      </c>
      <c r="B7068" s="13" t="s">
        <v>9505</v>
      </c>
      <c r="C7068" s="12">
        <v>12739.9</v>
      </c>
      <c r="D7068" s="11"/>
      <c r="E7068" s="11"/>
      <c r="F7068" s="11"/>
    </row>
    <row r="7069" ht="15.75" customHeight="1">
      <c r="A7069" s="13">
        <v>4360594.0</v>
      </c>
      <c r="B7069" s="13" t="s">
        <v>9506</v>
      </c>
      <c r="C7069" s="12">
        <v>12739.9</v>
      </c>
      <c r="D7069" s="11"/>
      <c r="E7069" s="11"/>
      <c r="F7069" s="11"/>
    </row>
    <row r="7070" ht="15.75" customHeight="1">
      <c r="A7070" s="13">
        <v>4360182.0</v>
      </c>
      <c r="B7070" s="13" t="s">
        <v>9507</v>
      </c>
      <c r="C7070" s="12">
        <v>12739.9</v>
      </c>
      <c r="D7070" s="11"/>
      <c r="E7070" s="11"/>
      <c r="F7070" s="11"/>
    </row>
    <row r="7071" ht="15.75" customHeight="1">
      <c r="A7071" s="13">
        <v>4360140.0</v>
      </c>
      <c r="B7071" s="13" t="s">
        <v>9508</v>
      </c>
      <c r="C7071" s="12">
        <v>12739.9</v>
      </c>
      <c r="D7071" s="11"/>
      <c r="E7071" s="11"/>
      <c r="F7071" s="11"/>
    </row>
    <row r="7072" ht="15.75" customHeight="1">
      <c r="A7072" s="13">
        <v>4360596.0</v>
      </c>
      <c r="B7072" s="13" t="s">
        <v>9509</v>
      </c>
      <c r="C7072" s="12">
        <v>637.0</v>
      </c>
      <c r="D7072" s="11"/>
      <c r="E7072" s="11"/>
      <c r="F7072" s="11"/>
    </row>
    <row r="7073" ht="15.75" customHeight="1">
      <c r="A7073" s="13">
        <v>4360411.0</v>
      </c>
      <c r="B7073" s="13" t="s">
        <v>9510</v>
      </c>
      <c r="C7073" s="12">
        <v>637.0</v>
      </c>
      <c r="D7073" s="11"/>
      <c r="E7073" s="11"/>
      <c r="F7073" s="11"/>
    </row>
    <row r="7074" ht="15.75" customHeight="1">
      <c r="A7074" s="13">
        <v>4360175.0</v>
      </c>
      <c r="B7074" s="13" t="s">
        <v>9511</v>
      </c>
      <c r="C7074" s="12">
        <v>637.0</v>
      </c>
      <c r="D7074" s="11"/>
      <c r="E7074" s="11"/>
      <c r="F7074" s="11"/>
    </row>
    <row r="7075" ht="15.75" customHeight="1">
      <c r="A7075" s="13">
        <v>4360408.0</v>
      </c>
      <c r="B7075" s="13" t="s">
        <v>9512</v>
      </c>
      <c r="C7075" s="12">
        <v>637.0</v>
      </c>
      <c r="D7075" s="11"/>
      <c r="E7075" s="11"/>
      <c r="F7075" s="11"/>
    </row>
    <row r="7076" ht="15.75" customHeight="1">
      <c r="A7076" s="9" t="s">
        <v>9513</v>
      </c>
      <c r="C7076" s="12"/>
      <c r="D7076" s="11"/>
      <c r="E7076" s="11"/>
      <c r="F7076" s="11"/>
    </row>
    <row r="7077" ht="15.75" customHeight="1">
      <c r="A7077" s="13">
        <v>4461000.0</v>
      </c>
      <c r="B7077" s="13" t="s">
        <v>9514</v>
      </c>
      <c r="C7077" s="12">
        <v>264.81</v>
      </c>
      <c r="D7077" s="11"/>
      <c r="E7077" s="11"/>
      <c r="F7077" s="11"/>
    </row>
    <row r="7078" ht="15.75" customHeight="1">
      <c r="A7078" s="13">
        <v>4461026.0</v>
      </c>
      <c r="B7078" s="13" t="s">
        <v>9515</v>
      </c>
      <c r="C7078" s="12">
        <v>264.81</v>
      </c>
      <c r="D7078" s="11"/>
      <c r="E7078" s="11"/>
      <c r="F7078" s="11"/>
    </row>
    <row r="7079" ht="15.75" customHeight="1">
      <c r="A7079" s="13">
        <v>4461029.0</v>
      </c>
      <c r="B7079" s="13" t="s">
        <v>9516</v>
      </c>
      <c r="C7079" s="12">
        <v>264.81</v>
      </c>
      <c r="D7079" s="11"/>
      <c r="E7079" s="11"/>
      <c r="F7079" s="11"/>
    </row>
    <row r="7080" ht="15.75" customHeight="1">
      <c r="A7080" s="13">
        <v>4461025.0</v>
      </c>
      <c r="B7080" s="13" t="s">
        <v>9517</v>
      </c>
      <c r="C7080" s="12">
        <v>264.81</v>
      </c>
      <c r="D7080" s="11"/>
      <c r="E7080" s="11"/>
      <c r="F7080" s="11"/>
    </row>
    <row r="7081" ht="15.75" customHeight="1">
      <c r="A7081" s="13">
        <v>4461024.0</v>
      </c>
      <c r="B7081" s="13" t="s">
        <v>9518</v>
      </c>
      <c r="C7081" s="12">
        <v>264.81</v>
      </c>
      <c r="D7081" s="11"/>
      <c r="E7081" s="11"/>
      <c r="F7081" s="11"/>
    </row>
    <row r="7082" ht="15.75" customHeight="1">
      <c r="A7082" s="13">
        <v>4461023.0</v>
      </c>
      <c r="B7082" s="13" t="s">
        <v>9519</v>
      </c>
      <c r="C7082" s="12">
        <v>264.81</v>
      </c>
      <c r="D7082" s="11"/>
      <c r="E7082" s="11"/>
      <c r="F7082" s="11"/>
    </row>
    <row r="7083" ht="15.75" customHeight="1">
      <c r="A7083" s="13">
        <v>4461038.0</v>
      </c>
      <c r="B7083" s="13" t="s">
        <v>9520</v>
      </c>
      <c r="C7083" s="12">
        <v>264.81</v>
      </c>
      <c r="D7083" s="11"/>
      <c r="E7083" s="11"/>
      <c r="F7083" s="11"/>
    </row>
    <row r="7084" ht="15.75" customHeight="1">
      <c r="A7084" s="13">
        <v>4461044.0</v>
      </c>
      <c r="B7084" s="13" t="s">
        <v>9521</v>
      </c>
      <c r="C7084" s="12">
        <v>264.81</v>
      </c>
      <c r="D7084" s="11"/>
      <c r="E7084" s="11"/>
      <c r="F7084" s="11"/>
    </row>
    <row r="7085" ht="15.75" customHeight="1">
      <c r="A7085" s="13">
        <v>4461054.0</v>
      </c>
      <c r="B7085" s="13" t="s">
        <v>9522</v>
      </c>
      <c r="C7085" s="12">
        <v>264.81</v>
      </c>
      <c r="D7085" s="11"/>
      <c r="E7085" s="11"/>
      <c r="F7085" s="11"/>
    </row>
    <row r="7086" ht="15.75" customHeight="1">
      <c r="A7086" s="13">
        <v>4461067.0</v>
      </c>
      <c r="B7086" s="13" t="s">
        <v>9523</v>
      </c>
      <c r="C7086" s="12">
        <v>264.81</v>
      </c>
      <c r="D7086" s="11"/>
      <c r="E7086" s="11"/>
      <c r="F7086" s="11"/>
    </row>
    <row r="7087" ht="15.75" customHeight="1">
      <c r="A7087" s="13">
        <v>4461062.0</v>
      </c>
      <c r="B7087" s="13" t="s">
        <v>9524</v>
      </c>
      <c r="C7087" s="12">
        <v>264.81</v>
      </c>
      <c r="D7087" s="11"/>
      <c r="E7087" s="11"/>
      <c r="F7087" s="11"/>
    </row>
    <row r="7088" ht="15.75" customHeight="1">
      <c r="A7088" s="13">
        <v>4461063.0</v>
      </c>
      <c r="B7088" s="13" t="s">
        <v>9525</v>
      </c>
      <c r="C7088" s="12">
        <v>264.81</v>
      </c>
      <c r="D7088" s="11"/>
      <c r="E7088" s="11"/>
      <c r="F7088" s="11"/>
    </row>
    <row r="7089" ht="15.75" customHeight="1">
      <c r="A7089" s="13">
        <v>4461022.0</v>
      </c>
      <c r="B7089" s="13" t="s">
        <v>9526</v>
      </c>
      <c r="C7089" s="12">
        <v>264.81</v>
      </c>
      <c r="D7089" s="11"/>
      <c r="E7089" s="11"/>
      <c r="F7089" s="11"/>
    </row>
    <row r="7090" ht="15.75" customHeight="1">
      <c r="A7090" s="13">
        <v>4461076.0</v>
      </c>
      <c r="B7090" s="13" t="s">
        <v>9527</v>
      </c>
      <c r="C7090" s="12">
        <v>264.81</v>
      </c>
      <c r="D7090" s="11"/>
      <c r="E7090" s="11"/>
      <c r="F7090" s="11"/>
    </row>
    <row r="7091" ht="15.75" customHeight="1">
      <c r="A7091" s="13">
        <v>4461079.0</v>
      </c>
      <c r="B7091" s="13" t="s">
        <v>9528</v>
      </c>
      <c r="C7091" s="12">
        <v>264.81</v>
      </c>
      <c r="D7091" s="11"/>
      <c r="E7091" s="11"/>
      <c r="F7091" s="11"/>
    </row>
    <row r="7092" ht="15.75" customHeight="1">
      <c r="A7092" s="13">
        <v>4461077.0</v>
      </c>
      <c r="B7092" s="13" t="s">
        <v>9529</v>
      </c>
      <c r="C7092" s="12">
        <v>264.81</v>
      </c>
      <c r="D7092" s="11"/>
      <c r="E7092" s="11"/>
      <c r="F7092" s="11"/>
    </row>
    <row r="7093" ht="15.75" customHeight="1">
      <c r="A7093" s="13">
        <v>4461052.0</v>
      </c>
      <c r="B7093" s="13" t="s">
        <v>9530</v>
      </c>
      <c r="C7093" s="12">
        <v>264.81</v>
      </c>
      <c r="D7093" s="11"/>
      <c r="E7093" s="11"/>
      <c r="F7093" s="11"/>
    </row>
    <row r="7094" ht="15.75" customHeight="1">
      <c r="A7094" s="13">
        <v>4461087.0</v>
      </c>
      <c r="B7094" s="13" t="s">
        <v>9531</v>
      </c>
      <c r="C7094" s="12">
        <v>264.81</v>
      </c>
      <c r="D7094" s="11"/>
      <c r="E7094" s="11"/>
      <c r="F7094" s="11"/>
    </row>
    <row r="7095" ht="15.75" customHeight="1">
      <c r="A7095" s="13">
        <v>4461082.0</v>
      </c>
      <c r="B7095" s="13" t="s">
        <v>9532</v>
      </c>
      <c r="C7095" s="12">
        <v>264.81</v>
      </c>
      <c r="D7095" s="11"/>
      <c r="E7095" s="11"/>
      <c r="F7095" s="11"/>
    </row>
    <row r="7096" ht="15.75" customHeight="1">
      <c r="A7096" s="13">
        <v>4461083.0</v>
      </c>
      <c r="B7096" s="13" t="s">
        <v>9533</v>
      </c>
      <c r="C7096" s="12">
        <v>264.81</v>
      </c>
      <c r="D7096" s="11"/>
      <c r="E7096" s="11"/>
      <c r="F7096" s="11"/>
    </row>
    <row r="7097" ht="15.75" customHeight="1">
      <c r="A7097" s="13">
        <v>4461084.0</v>
      </c>
      <c r="B7097" s="13" t="s">
        <v>9534</v>
      </c>
      <c r="C7097" s="12">
        <v>264.81</v>
      </c>
      <c r="D7097" s="11"/>
      <c r="E7097" s="11"/>
      <c r="F7097" s="11"/>
    </row>
    <row r="7098" ht="15.75" customHeight="1">
      <c r="A7098" s="13">
        <v>4460961.0</v>
      </c>
      <c r="B7098" s="13" t="s">
        <v>9535</v>
      </c>
      <c r="C7098" s="12">
        <v>3370.54</v>
      </c>
      <c r="D7098" s="11"/>
      <c r="E7098" s="11"/>
      <c r="F7098" s="11"/>
    </row>
    <row r="7099" ht="15.75" customHeight="1">
      <c r="A7099" s="13">
        <v>4460992.0</v>
      </c>
      <c r="B7099" s="13" t="s">
        <v>9536</v>
      </c>
      <c r="C7099" s="12">
        <v>3370.54</v>
      </c>
      <c r="D7099" s="11"/>
      <c r="E7099" s="11"/>
      <c r="F7099" s="11"/>
    </row>
    <row r="7100" ht="15.75" customHeight="1">
      <c r="A7100" s="13">
        <v>4460954.0</v>
      </c>
      <c r="B7100" s="13" t="s">
        <v>9537</v>
      </c>
      <c r="C7100" s="12">
        <v>3370.54</v>
      </c>
      <c r="D7100" s="11"/>
      <c r="E7100" s="11"/>
      <c r="F7100" s="11"/>
    </row>
    <row r="7101" ht="15.75" customHeight="1">
      <c r="A7101" s="13">
        <v>4460915.0</v>
      </c>
      <c r="B7101" s="13" t="s">
        <v>9538</v>
      </c>
      <c r="C7101" s="12">
        <v>3370.54</v>
      </c>
      <c r="D7101" s="11"/>
      <c r="E7101" s="11"/>
      <c r="F7101" s="11"/>
    </row>
    <row r="7102" ht="15.75" customHeight="1">
      <c r="A7102" s="13">
        <v>4460991.0</v>
      </c>
      <c r="B7102" s="13" t="s">
        <v>9539</v>
      </c>
      <c r="C7102" s="12">
        <v>3370.54</v>
      </c>
      <c r="D7102" s="11"/>
      <c r="E7102" s="11"/>
      <c r="F7102" s="11"/>
    </row>
    <row r="7103" ht="15.75" customHeight="1">
      <c r="A7103" s="13">
        <v>4460960.0</v>
      </c>
      <c r="B7103" s="13" t="s">
        <v>9540</v>
      </c>
      <c r="C7103" s="12">
        <v>3370.54</v>
      </c>
      <c r="D7103" s="11"/>
      <c r="E7103" s="11"/>
      <c r="F7103" s="11"/>
    </row>
    <row r="7104" ht="15.75" customHeight="1">
      <c r="A7104" s="13">
        <v>4460922.0</v>
      </c>
      <c r="B7104" s="13" t="s">
        <v>9541</v>
      </c>
      <c r="C7104" s="12">
        <v>3370.54</v>
      </c>
      <c r="D7104" s="11"/>
      <c r="E7104" s="11"/>
      <c r="F7104" s="11"/>
    </row>
    <row r="7105" ht="15.75" customHeight="1">
      <c r="A7105" s="13">
        <v>4460946.0</v>
      </c>
      <c r="B7105" s="13" t="s">
        <v>9542</v>
      </c>
      <c r="C7105" s="12">
        <v>3370.54</v>
      </c>
      <c r="D7105" s="11"/>
      <c r="E7105" s="11"/>
      <c r="F7105" s="11"/>
    </row>
    <row r="7106" ht="15.75" customHeight="1">
      <c r="A7106" s="13">
        <v>4460908.0</v>
      </c>
      <c r="B7106" s="13" t="s">
        <v>9543</v>
      </c>
      <c r="C7106" s="12">
        <v>3370.54</v>
      </c>
      <c r="D7106" s="11"/>
      <c r="E7106" s="11"/>
      <c r="F7106" s="11"/>
    </row>
    <row r="7107" ht="15.75" customHeight="1">
      <c r="A7107" s="13">
        <v>4460984.0</v>
      </c>
      <c r="B7107" s="13" t="s">
        <v>9544</v>
      </c>
      <c r="C7107" s="12">
        <v>3370.54</v>
      </c>
      <c r="D7107" s="11"/>
      <c r="E7107" s="11"/>
      <c r="F7107" s="11"/>
    </row>
    <row r="7108" ht="15.75" customHeight="1">
      <c r="A7108" s="13">
        <v>4460977.0</v>
      </c>
      <c r="B7108" s="13" t="s">
        <v>9545</v>
      </c>
      <c r="C7108" s="12">
        <v>3370.54</v>
      </c>
      <c r="D7108" s="11"/>
      <c r="E7108" s="11"/>
      <c r="F7108" s="11"/>
    </row>
    <row r="7109" ht="15.75" customHeight="1">
      <c r="A7109" s="13">
        <v>4460978.0</v>
      </c>
      <c r="B7109" s="13" t="s">
        <v>9546</v>
      </c>
      <c r="C7109" s="12">
        <v>3370.54</v>
      </c>
      <c r="D7109" s="11"/>
      <c r="E7109" s="11"/>
      <c r="F7109" s="11"/>
    </row>
    <row r="7110" ht="15.75" customHeight="1">
      <c r="A7110" s="13">
        <v>4460939.0</v>
      </c>
      <c r="B7110" s="13" t="s">
        <v>9547</v>
      </c>
      <c r="C7110" s="12">
        <v>3370.54</v>
      </c>
      <c r="D7110" s="11"/>
      <c r="E7110" s="11"/>
      <c r="F7110" s="11"/>
    </row>
    <row r="7111" ht="15.75" customHeight="1">
      <c r="A7111" s="13">
        <v>4462036.0</v>
      </c>
      <c r="B7111" s="13" t="s">
        <v>9548</v>
      </c>
      <c r="C7111" s="12">
        <v>144.1</v>
      </c>
      <c r="D7111" s="11"/>
      <c r="E7111" s="11"/>
      <c r="F7111" s="11"/>
    </row>
    <row r="7112" ht="15.75" customHeight="1">
      <c r="A7112" s="13">
        <v>4462076.0</v>
      </c>
      <c r="B7112" s="13" t="s">
        <v>9549</v>
      </c>
      <c r="C7112" s="12">
        <v>144.1</v>
      </c>
      <c r="D7112" s="11"/>
      <c r="E7112" s="11"/>
      <c r="F7112" s="11"/>
    </row>
    <row r="7113" ht="15.75" customHeight="1">
      <c r="A7113" s="13">
        <v>4462083.0</v>
      </c>
      <c r="B7113" s="13" t="s">
        <v>9550</v>
      </c>
      <c r="C7113" s="12">
        <v>144.1</v>
      </c>
      <c r="D7113" s="11"/>
      <c r="E7113" s="11"/>
      <c r="F7113" s="11"/>
    </row>
    <row r="7114" ht="15.75" customHeight="1">
      <c r="A7114" s="13">
        <v>4462174.0</v>
      </c>
      <c r="B7114" s="13" t="s">
        <v>9551</v>
      </c>
      <c r="C7114" s="12">
        <v>52.04</v>
      </c>
      <c r="D7114" s="11"/>
      <c r="E7114" s="11"/>
      <c r="F7114" s="11"/>
    </row>
    <row r="7115" ht="15.75" customHeight="1">
      <c r="A7115" s="13">
        <v>4463026.0</v>
      </c>
      <c r="B7115" s="13" t="s">
        <v>9552</v>
      </c>
      <c r="C7115" s="12">
        <v>345.03</v>
      </c>
      <c r="D7115" s="11"/>
      <c r="E7115" s="11"/>
      <c r="F7115" s="11"/>
    </row>
    <row r="7116" ht="15.75" customHeight="1">
      <c r="A7116" s="13">
        <v>4463029.0</v>
      </c>
      <c r="B7116" s="13" t="s">
        <v>9553</v>
      </c>
      <c r="C7116" s="12">
        <v>345.03</v>
      </c>
      <c r="D7116" s="11"/>
      <c r="E7116" s="11"/>
      <c r="F7116" s="11"/>
    </row>
    <row r="7117" ht="15.75" customHeight="1">
      <c r="A7117" s="13">
        <v>4463062.0</v>
      </c>
      <c r="B7117" s="13" t="s">
        <v>9554</v>
      </c>
      <c r="C7117" s="12">
        <v>345.03</v>
      </c>
      <c r="D7117" s="11"/>
      <c r="E7117" s="11"/>
      <c r="F7117" s="11"/>
    </row>
    <row r="7118" ht="15.75" customHeight="1">
      <c r="A7118" s="13">
        <v>4463076.0</v>
      </c>
      <c r="B7118" s="13" t="s">
        <v>9555</v>
      </c>
      <c r="C7118" s="12">
        <v>345.03</v>
      </c>
      <c r="D7118" s="11"/>
      <c r="E7118" s="11"/>
      <c r="F7118" s="11"/>
    </row>
    <row r="7119" ht="15.75" customHeight="1">
      <c r="A7119" s="13">
        <v>4463082.0</v>
      </c>
      <c r="B7119" s="13" t="s">
        <v>9556</v>
      </c>
      <c r="C7119" s="12">
        <v>363.19</v>
      </c>
      <c r="D7119" s="11"/>
      <c r="E7119" s="11"/>
      <c r="F7119" s="11"/>
    </row>
    <row r="7120" ht="15.75" customHeight="1">
      <c r="A7120" s="13">
        <v>4463083.0</v>
      </c>
      <c r="B7120" s="13" t="s">
        <v>9557</v>
      </c>
      <c r="C7120" s="12">
        <v>345.03</v>
      </c>
      <c r="D7120" s="11"/>
      <c r="E7120" s="11"/>
      <c r="F7120" s="11"/>
    </row>
    <row r="7121" ht="15.75" customHeight="1">
      <c r="A7121" s="9" t="s">
        <v>9558</v>
      </c>
      <c r="C7121" s="12"/>
      <c r="D7121" s="11"/>
      <c r="E7121" s="11"/>
      <c r="F7121" s="11"/>
    </row>
    <row r="7122" ht="15.75" customHeight="1">
      <c r="A7122" s="13">
        <v>4092200.0</v>
      </c>
      <c r="B7122" s="13" t="s">
        <v>9559</v>
      </c>
      <c r="C7122" s="12">
        <v>634.58</v>
      </c>
      <c r="D7122" s="11"/>
      <c r="E7122" s="11"/>
      <c r="F7122" s="11"/>
    </row>
    <row r="7123" ht="15.75" customHeight="1">
      <c r="A7123" s="13">
        <v>4092300.0</v>
      </c>
      <c r="B7123" s="13" t="s">
        <v>9560</v>
      </c>
      <c r="C7123" s="12">
        <v>1269.16</v>
      </c>
      <c r="D7123" s="11"/>
      <c r="E7123" s="11"/>
      <c r="F7123" s="11"/>
    </row>
    <row r="7124" ht="15.75" customHeight="1">
      <c r="A7124" s="13">
        <v>4092303.0</v>
      </c>
      <c r="B7124" s="13" t="s">
        <v>9561</v>
      </c>
      <c r="C7124" s="12">
        <v>3397.59</v>
      </c>
      <c r="D7124" s="11"/>
      <c r="E7124" s="11"/>
      <c r="F7124" s="11"/>
    </row>
    <row r="7125" ht="15.75" customHeight="1">
      <c r="A7125" s="13">
        <v>4091012.0</v>
      </c>
      <c r="B7125" s="13" t="s">
        <v>9562</v>
      </c>
      <c r="C7125" s="12">
        <v>889.58</v>
      </c>
      <c r="D7125" s="11"/>
      <c r="E7125" s="11"/>
      <c r="F7125" s="11"/>
    </row>
    <row r="7126" ht="15.75" customHeight="1">
      <c r="A7126" s="13">
        <v>4091002.0</v>
      </c>
      <c r="B7126" s="13" t="s">
        <v>9563</v>
      </c>
      <c r="C7126" s="12">
        <v>889.58</v>
      </c>
      <c r="D7126" s="11"/>
      <c r="E7126" s="11"/>
      <c r="F7126" s="11"/>
    </row>
    <row r="7127" ht="15.75" customHeight="1">
      <c r="A7127" s="13">
        <v>4091001.0</v>
      </c>
      <c r="B7127" s="13" t="s">
        <v>9564</v>
      </c>
      <c r="C7127" s="12">
        <v>780.51</v>
      </c>
      <c r="D7127" s="11"/>
      <c r="E7127" s="11"/>
      <c r="F7127" s="11"/>
    </row>
    <row r="7128" ht="15.75" customHeight="1">
      <c r="A7128" s="13">
        <v>4091011.0</v>
      </c>
      <c r="B7128" s="13" t="s">
        <v>9565</v>
      </c>
      <c r="C7128" s="12">
        <v>8895.79</v>
      </c>
      <c r="D7128" s="11"/>
      <c r="E7128" s="11"/>
      <c r="F7128" s="11"/>
    </row>
    <row r="7129" ht="15.75" customHeight="1">
      <c r="A7129" s="13">
        <v>4091005.0</v>
      </c>
      <c r="B7129" s="13" t="s">
        <v>9566</v>
      </c>
      <c r="C7129" s="12">
        <v>889.58</v>
      </c>
      <c r="D7129" s="11"/>
      <c r="E7129" s="11"/>
      <c r="F7129" s="11"/>
    </row>
    <row r="7130" ht="15.75" customHeight="1">
      <c r="A7130" s="13">
        <v>4091087.0</v>
      </c>
      <c r="B7130" s="13" t="s">
        <v>9567</v>
      </c>
      <c r="C7130" s="12">
        <v>889.58</v>
      </c>
      <c r="D7130" s="11"/>
      <c r="E7130" s="11"/>
      <c r="F7130" s="11"/>
    </row>
    <row r="7131" ht="15.75" customHeight="1">
      <c r="A7131" s="13">
        <v>4090099.0</v>
      </c>
      <c r="B7131" s="13" t="s">
        <v>9568</v>
      </c>
      <c r="C7131" s="12">
        <v>593.42</v>
      </c>
      <c r="D7131" s="11"/>
      <c r="E7131" s="11"/>
      <c r="F7131" s="11"/>
    </row>
    <row r="7132" ht="15.75" customHeight="1">
      <c r="A7132" s="13">
        <v>4091010.0</v>
      </c>
      <c r="B7132" s="13" t="s">
        <v>9569</v>
      </c>
      <c r="C7132" s="12">
        <v>889.58</v>
      </c>
      <c r="D7132" s="11"/>
      <c r="E7132" s="11"/>
      <c r="F7132" s="11"/>
    </row>
    <row r="7133" ht="15.75" customHeight="1">
      <c r="A7133" s="13">
        <v>4091018.0</v>
      </c>
      <c r="B7133" s="13" t="s">
        <v>9570</v>
      </c>
      <c r="C7133" s="12">
        <v>889.58</v>
      </c>
      <c r="D7133" s="11"/>
      <c r="E7133" s="11"/>
      <c r="F7133" s="11"/>
    </row>
    <row r="7134" ht="15.75" customHeight="1">
      <c r="A7134" s="13">
        <v>4091003.0</v>
      </c>
      <c r="B7134" s="13" t="s">
        <v>9571</v>
      </c>
      <c r="C7134" s="12">
        <v>889.58</v>
      </c>
      <c r="D7134" s="11"/>
      <c r="E7134" s="11"/>
      <c r="F7134" s="11"/>
    </row>
    <row r="7135" ht="15.75" customHeight="1">
      <c r="A7135" s="13">
        <v>4091020.0</v>
      </c>
      <c r="B7135" s="13" t="s">
        <v>9572</v>
      </c>
      <c r="C7135" s="12">
        <v>889.58</v>
      </c>
      <c r="D7135" s="11"/>
      <c r="E7135" s="11"/>
      <c r="F7135" s="11"/>
    </row>
    <row r="7136" ht="15.75" customHeight="1">
      <c r="A7136" s="13">
        <v>4091007.0</v>
      </c>
      <c r="B7136" s="13" t="s">
        <v>9573</v>
      </c>
      <c r="C7136" s="12">
        <v>889.58</v>
      </c>
      <c r="D7136" s="11"/>
      <c r="E7136" s="11"/>
      <c r="F7136" s="11"/>
    </row>
    <row r="7137" ht="15.75" customHeight="1">
      <c r="A7137" s="13">
        <v>4091004.0</v>
      </c>
      <c r="B7137" s="13" t="s">
        <v>9574</v>
      </c>
      <c r="C7137" s="12">
        <v>889.58</v>
      </c>
      <c r="D7137" s="11"/>
      <c r="E7137" s="11"/>
      <c r="F7137" s="11"/>
    </row>
    <row r="7138" ht="15.75" customHeight="1">
      <c r="A7138" s="13">
        <v>4091013.0</v>
      </c>
      <c r="B7138" s="13" t="s">
        <v>9575</v>
      </c>
      <c r="C7138" s="12">
        <v>889.58</v>
      </c>
      <c r="D7138" s="11"/>
      <c r="E7138" s="11"/>
      <c r="F7138" s="11"/>
    </row>
    <row r="7139" ht="15.75" customHeight="1">
      <c r="A7139" s="13">
        <v>4091025.0</v>
      </c>
      <c r="B7139" s="13" t="s">
        <v>9576</v>
      </c>
      <c r="C7139" s="12">
        <v>889.58</v>
      </c>
      <c r="D7139" s="11"/>
      <c r="E7139" s="11"/>
      <c r="F7139" s="11"/>
    </row>
    <row r="7140" ht="15.75" customHeight="1">
      <c r="A7140" s="13">
        <v>4091029.0</v>
      </c>
      <c r="B7140" s="13" t="s">
        <v>9577</v>
      </c>
      <c r="C7140" s="12">
        <v>889.58</v>
      </c>
      <c r="D7140" s="11"/>
      <c r="E7140" s="11"/>
      <c r="F7140" s="11"/>
    </row>
    <row r="7141" ht="15.75" customHeight="1">
      <c r="A7141" s="13">
        <v>4092500.0</v>
      </c>
      <c r="B7141" s="13" t="s">
        <v>9578</v>
      </c>
      <c r="C7141" s="12">
        <v>1035.28</v>
      </c>
      <c r="D7141" s="11"/>
      <c r="E7141" s="11"/>
      <c r="F7141" s="11"/>
    </row>
    <row r="7142" ht="15.75" customHeight="1">
      <c r="A7142" s="13">
        <v>4092600.0</v>
      </c>
      <c r="B7142" s="13" t="s">
        <v>9579</v>
      </c>
      <c r="C7142" s="12">
        <v>2070.56</v>
      </c>
      <c r="D7142" s="11"/>
      <c r="E7142" s="11"/>
      <c r="F7142" s="11"/>
    </row>
    <row r="7143" ht="15.75" customHeight="1">
      <c r="A7143" s="9" t="s">
        <v>9580</v>
      </c>
      <c r="C7143" s="12"/>
      <c r="D7143" s="11"/>
      <c r="E7143" s="11"/>
      <c r="F7143" s="11"/>
    </row>
    <row r="7144" ht="15.75" customHeight="1">
      <c r="A7144" s="13">
        <v>4000001.0</v>
      </c>
      <c r="B7144" s="13" t="s">
        <v>9581</v>
      </c>
      <c r="C7144" s="12">
        <v>2687.99</v>
      </c>
      <c r="D7144" s="11"/>
      <c r="E7144" s="11"/>
      <c r="F7144" s="11"/>
    </row>
    <row r="7145" ht="15.75" customHeight="1">
      <c r="A7145" s="13">
        <v>5320730.0</v>
      </c>
      <c r="B7145" s="13" t="s">
        <v>9582</v>
      </c>
      <c r="C7145" s="12">
        <v>3457.73</v>
      </c>
      <c r="D7145" s="11"/>
      <c r="E7145" s="11"/>
      <c r="F7145" s="11"/>
    </row>
    <row r="7146" ht="15.75" customHeight="1">
      <c r="A7146" s="13">
        <v>5320744.0</v>
      </c>
      <c r="B7146" s="13" t="s">
        <v>9583</v>
      </c>
      <c r="C7146" s="12">
        <v>4476.22</v>
      </c>
      <c r="D7146" s="11"/>
      <c r="E7146" s="11"/>
      <c r="F7146" s="11"/>
    </row>
    <row r="7147" ht="15.75" customHeight="1">
      <c r="A7147" s="13">
        <v>5320743.0</v>
      </c>
      <c r="B7147" s="13" t="s">
        <v>9584</v>
      </c>
      <c r="C7147" s="12">
        <v>4476.22</v>
      </c>
      <c r="D7147" s="11"/>
      <c r="E7147" s="11"/>
      <c r="F7147" s="11"/>
    </row>
    <row r="7148" ht="15.75" customHeight="1">
      <c r="A7148" s="13">
        <v>5320760.0</v>
      </c>
      <c r="B7148" s="13" t="s">
        <v>9585</v>
      </c>
      <c r="C7148" s="12">
        <v>4700.06</v>
      </c>
      <c r="D7148" s="11"/>
      <c r="E7148" s="11"/>
      <c r="F7148" s="11"/>
    </row>
    <row r="7149" ht="15.75" customHeight="1">
      <c r="A7149" s="13">
        <v>5320761.0</v>
      </c>
      <c r="B7149" s="13" t="s">
        <v>9586</v>
      </c>
      <c r="C7149" s="12">
        <v>4700.06</v>
      </c>
      <c r="D7149" s="11"/>
      <c r="E7149" s="11"/>
      <c r="F7149" s="11"/>
    </row>
    <row r="7150" ht="15.75" customHeight="1">
      <c r="A7150" s="13">
        <v>5320731.0</v>
      </c>
      <c r="B7150" s="13" t="s">
        <v>9587</v>
      </c>
      <c r="C7150" s="12">
        <v>2529.6</v>
      </c>
      <c r="D7150" s="11"/>
      <c r="E7150" s="11"/>
      <c r="F7150" s="11"/>
    </row>
    <row r="7151" ht="15.75" customHeight="1">
      <c r="A7151" s="13">
        <v>5320739.0</v>
      </c>
      <c r="B7151" s="13" t="s">
        <v>9588</v>
      </c>
      <c r="C7151" s="12">
        <v>2529.6</v>
      </c>
      <c r="D7151" s="11"/>
      <c r="E7151" s="11"/>
      <c r="F7151" s="11"/>
    </row>
    <row r="7152" ht="15.75" customHeight="1">
      <c r="A7152" s="13">
        <v>5320755.0</v>
      </c>
      <c r="B7152" s="13" t="s">
        <v>9589</v>
      </c>
      <c r="C7152" s="12">
        <v>22238.65</v>
      </c>
      <c r="D7152" s="11"/>
      <c r="E7152" s="11"/>
      <c r="F7152" s="11"/>
    </row>
    <row r="7153" ht="15.75" customHeight="1">
      <c r="A7153" s="13">
        <v>5320757.0</v>
      </c>
      <c r="B7153" s="13" t="s">
        <v>9590</v>
      </c>
      <c r="C7153" s="12">
        <v>22238.65</v>
      </c>
      <c r="D7153" s="11"/>
      <c r="E7153" s="11"/>
      <c r="F7153" s="11"/>
    </row>
    <row r="7154" ht="15.75" customHeight="1">
      <c r="A7154" s="13">
        <v>5320756.0</v>
      </c>
      <c r="B7154" s="13" t="s">
        <v>9591</v>
      </c>
      <c r="C7154" s="12">
        <v>22238.65</v>
      </c>
      <c r="D7154" s="11"/>
      <c r="E7154" s="11"/>
      <c r="F7154" s="11"/>
    </row>
    <row r="7155" ht="15.75" customHeight="1">
      <c r="A7155" s="13">
        <v>5320737.0</v>
      </c>
      <c r="B7155" s="13" t="s">
        <v>9592</v>
      </c>
      <c r="C7155" s="12">
        <v>21262.37</v>
      </c>
      <c r="D7155" s="11"/>
      <c r="E7155" s="11"/>
      <c r="F7155" s="11"/>
    </row>
    <row r="7156" ht="15.75" customHeight="1">
      <c r="A7156" s="13">
        <v>5320735.0</v>
      </c>
      <c r="B7156" s="13" t="s">
        <v>9593</v>
      </c>
      <c r="C7156" s="12">
        <v>21262.37</v>
      </c>
      <c r="D7156" s="11"/>
      <c r="E7156" s="11"/>
      <c r="F7156" s="11"/>
    </row>
    <row r="7157" ht="15.75" customHeight="1">
      <c r="A7157" s="13">
        <v>5320733.0</v>
      </c>
      <c r="B7157" s="13" t="s">
        <v>9594</v>
      </c>
      <c r="C7157" s="12">
        <v>21262.37</v>
      </c>
      <c r="D7157" s="11"/>
      <c r="E7157" s="11"/>
      <c r="F7157" s="11"/>
    </row>
    <row r="7158" ht="15.75" customHeight="1">
      <c r="A7158" s="13">
        <v>5320734.0</v>
      </c>
      <c r="B7158" s="13" t="s">
        <v>9595</v>
      </c>
      <c r="C7158" s="12">
        <v>21262.37</v>
      </c>
      <c r="D7158" s="11"/>
      <c r="E7158" s="11"/>
      <c r="F7158" s="11"/>
    </row>
    <row r="7159" ht="15.75" customHeight="1">
      <c r="A7159" s="13">
        <v>5320736.0</v>
      </c>
      <c r="B7159" s="13" t="s">
        <v>9596</v>
      </c>
      <c r="C7159" s="12">
        <v>21262.37</v>
      </c>
      <c r="D7159" s="11"/>
      <c r="E7159" s="11"/>
      <c r="F7159" s="11"/>
    </row>
    <row r="7160" ht="15.75" customHeight="1">
      <c r="A7160" s="13">
        <v>5320732.0</v>
      </c>
      <c r="B7160" s="13" t="s">
        <v>9597</v>
      </c>
      <c r="C7160" s="12">
        <v>21662.86</v>
      </c>
      <c r="D7160" s="11"/>
      <c r="E7160" s="11"/>
      <c r="F7160" s="11"/>
    </row>
    <row r="7161" ht="15.75" customHeight="1">
      <c r="A7161" s="13">
        <v>2992275.0</v>
      </c>
      <c r="B7161" s="13" t="s">
        <v>9598</v>
      </c>
      <c r="C7161" s="12">
        <v>2704.51</v>
      </c>
      <c r="D7161" s="11"/>
      <c r="E7161" s="11"/>
      <c r="F7161" s="11"/>
    </row>
    <row r="7162" ht="15.75" customHeight="1">
      <c r="A7162" s="13">
        <v>5320777.0</v>
      </c>
      <c r="B7162" s="13" t="s">
        <v>9599</v>
      </c>
      <c r="C7162" s="12">
        <v>4140.57</v>
      </c>
      <c r="D7162" s="11"/>
      <c r="E7162" s="11"/>
      <c r="F7162" s="11"/>
    </row>
    <row r="7163" ht="15.75" customHeight="1">
      <c r="A7163" s="13">
        <v>5320799.0</v>
      </c>
      <c r="B7163" s="13" t="s">
        <v>9600</v>
      </c>
      <c r="C7163" s="12">
        <v>3548.72</v>
      </c>
      <c r="D7163" s="11"/>
      <c r="E7163" s="11"/>
      <c r="F7163" s="11"/>
    </row>
    <row r="7164" ht="15.75" customHeight="1">
      <c r="A7164" s="13">
        <v>5320798.0</v>
      </c>
      <c r="B7164" s="13" t="s">
        <v>9601</v>
      </c>
      <c r="C7164" s="12">
        <v>3548.72</v>
      </c>
      <c r="D7164" s="11"/>
      <c r="E7164" s="11"/>
      <c r="F7164" s="11"/>
    </row>
    <row r="7165" ht="15.75" customHeight="1">
      <c r="A7165" s="13">
        <v>5320797.0</v>
      </c>
      <c r="B7165" s="13" t="s">
        <v>9602</v>
      </c>
      <c r="C7165" s="12">
        <v>3348.54</v>
      </c>
      <c r="D7165" s="11"/>
      <c r="E7165" s="11"/>
      <c r="F7165" s="11"/>
    </row>
    <row r="7166" ht="15.75" customHeight="1">
      <c r="A7166" s="13">
        <v>5320796.0</v>
      </c>
      <c r="B7166" s="13" t="s">
        <v>9603</v>
      </c>
      <c r="C7166" s="12">
        <v>3348.54</v>
      </c>
      <c r="D7166" s="11"/>
      <c r="E7166" s="11"/>
      <c r="F7166" s="11"/>
    </row>
    <row r="7167" ht="15.75" customHeight="1">
      <c r="A7167" s="13">
        <v>5320773.0</v>
      </c>
      <c r="B7167" s="13" t="s">
        <v>9604</v>
      </c>
      <c r="C7167" s="12">
        <v>4140.57</v>
      </c>
      <c r="D7167" s="11"/>
      <c r="E7167" s="11"/>
      <c r="F7167" s="11"/>
    </row>
    <row r="7168" ht="15.75" customHeight="1">
      <c r="A7168" s="13">
        <v>5320724.0</v>
      </c>
      <c r="B7168" s="13" t="s">
        <v>9605</v>
      </c>
      <c r="C7168" s="12">
        <v>4140.57</v>
      </c>
      <c r="D7168" s="11"/>
      <c r="E7168" s="11"/>
      <c r="F7168" s="11"/>
    </row>
    <row r="7169" ht="15.75" customHeight="1">
      <c r="A7169" s="13">
        <v>5320715.0</v>
      </c>
      <c r="B7169" s="13" t="s">
        <v>9606</v>
      </c>
      <c r="C7169" s="12">
        <v>3348.54</v>
      </c>
      <c r="D7169" s="11"/>
      <c r="E7169" s="11"/>
      <c r="F7169" s="11"/>
    </row>
    <row r="7170" ht="15.75" customHeight="1">
      <c r="A7170" s="13">
        <v>5320714.0</v>
      </c>
      <c r="B7170" s="13" t="s">
        <v>9607</v>
      </c>
      <c r="C7170" s="12">
        <v>3348.54</v>
      </c>
      <c r="D7170" s="11"/>
      <c r="E7170" s="11"/>
      <c r="F7170" s="11"/>
    </row>
    <row r="7171" ht="15.75" customHeight="1">
      <c r="A7171" s="13">
        <v>5320792.0</v>
      </c>
      <c r="B7171" s="13" t="s">
        <v>9608</v>
      </c>
      <c r="C7171" s="12">
        <v>4754.38</v>
      </c>
      <c r="D7171" s="11"/>
      <c r="E7171" s="11"/>
      <c r="F7171" s="11"/>
    </row>
    <row r="7172" ht="15.75" customHeight="1">
      <c r="A7172" s="13">
        <v>5320793.0</v>
      </c>
      <c r="B7172" s="13" t="s">
        <v>9609</v>
      </c>
      <c r="C7172" s="12">
        <v>4754.38</v>
      </c>
      <c r="D7172" s="11"/>
      <c r="E7172" s="11"/>
      <c r="F7172" s="11"/>
    </row>
    <row r="7173" ht="15.75" customHeight="1">
      <c r="A7173" s="13">
        <v>5320790.0</v>
      </c>
      <c r="B7173" s="13" t="s">
        <v>9610</v>
      </c>
      <c r="C7173" s="12">
        <v>4356.74</v>
      </c>
      <c r="D7173" s="11"/>
      <c r="E7173" s="11"/>
      <c r="F7173" s="11"/>
    </row>
    <row r="7174" ht="15.75" customHeight="1">
      <c r="A7174" s="13">
        <v>5320791.0</v>
      </c>
      <c r="B7174" s="13" t="s">
        <v>9611</v>
      </c>
      <c r="C7174" s="12">
        <v>4356.74</v>
      </c>
      <c r="D7174" s="11"/>
      <c r="E7174" s="11"/>
      <c r="F7174" s="11"/>
    </row>
    <row r="7175" ht="15.75" customHeight="1">
      <c r="A7175" s="13">
        <v>5320795.0</v>
      </c>
      <c r="B7175" s="13" t="s">
        <v>9612</v>
      </c>
      <c r="C7175" s="12">
        <v>4754.38</v>
      </c>
      <c r="D7175" s="11"/>
      <c r="E7175" s="11"/>
      <c r="F7175" s="11"/>
    </row>
    <row r="7176" ht="15.75" customHeight="1">
      <c r="A7176" s="13">
        <v>5320794.0</v>
      </c>
      <c r="B7176" s="13" t="s">
        <v>9613</v>
      </c>
      <c r="C7176" s="12">
        <v>4754.38</v>
      </c>
      <c r="D7176" s="11"/>
      <c r="E7176" s="11"/>
      <c r="F7176" s="11"/>
    </row>
    <row r="7177" ht="15.75" customHeight="1">
      <c r="A7177" s="13">
        <v>5320722.0</v>
      </c>
      <c r="B7177" s="13" t="s">
        <v>9614</v>
      </c>
      <c r="C7177" s="12">
        <v>3357.16</v>
      </c>
      <c r="D7177" s="11"/>
      <c r="E7177" s="11"/>
      <c r="F7177" s="11"/>
    </row>
    <row r="7178" ht="15.75" customHeight="1">
      <c r="A7178" s="13">
        <v>5320771.0</v>
      </c>
      <c r="B7178" s="13" t="s">
        <v>9615</v>
      </c>
      <c r="C7178" s="12">
        <v>3357.16</v>
      </c>
      <c r="D7178" s="11"/>
      <c r="E7178" s="11"/>
      <c r="F7178" s="11"/>
    </row>
    <row r="7179" ht="15.75" customHeight="1">
      <c r="A7179" s="13">
        <v>5320720.0</v>
      </c>
      <c r="B7179" s="13" t="s">
        <v>9616</v>
      </c>
      <c r="C7179" s="12">
        <v>2311.22</v>
      </c>
      <c r="D7179" s="11"/>
      <c r="E7179" s="11"/>
      <c r="F7179" s="11"/>
    </row>
    <row r="7180" ht="15.75" customHeight="1">
      <c r="A7180" s="13">
        <v>5320775.0</v>
      </c>
      <c r="B7180" s="13" t="s">
        <v>9617</v>
      </c>
      <c r="C7180" s="12">
        <v>4364.31</v>
      </c>
      <c r="D7180" s="11"/>
      <c r="E7180" s="11"/>
      <c r="F7180" s="11"/>
    </row>
    <row r="7181" ht="15.75" customHeight="1">
      <c r="A7181" s="13">
        <v>5320727.0</v>
      </c>
      <c r="B7181" s="13" t="s">
        <v>9618</v>
      </c>
      <c r="C7181" s="12">
        <v>4364.31</v>
      </c>
      <c r="D7181" s="11"/>
      <c r="E7181" s="11"/>
      <c r="F7181" s="11"/>
    </row>
    <row r="7182" ht="15.75" customHeight="1">
      <c r="A7182" s="13">
        <v>5320726.0</v>
      </c>
      <c r="B7182" s="13" t="s">
        <v>9619</v>
      </c>
      <c r="C7182" s="12">
        <v>4140.57</v>
      </c>
      <c r="D7182" s="11"/>
      <c r="E7182" s="11"/>
      <c r="F7182" s="11"/>
    </row>
    <row r="7183" ht="15.75" customHeight="1">
      <c r="A7183" s="13">
        <v>5320776.0</v>
      </c>
      <c r="B7183" s="13" t="s">
        <v>9620</v>
      </c>
      <c r="C7183" s="12">
        <v>4364.31</v>
      </c>
      <c r="D7183" s="11"/>
      <c r="E7183" s="11"/>
      <c r="F7183" s="11"/>
    </row>
    <row r="7184" ht="15.75" customHeight="1">
      <c r="A7184" s="13">
        <v>5320728.0</v>
      </c>
      <c r="B7184" s="13" t="s">
        <v>9621</v>
      </c>
      <c r="C7184" s="12">
        <v>4364.31</v>
      </c>
      <c r="D7184" s="11"/>
      <c r="E7184" s="11"/>
      <c r="F7184" s="11"/>
    </row>
    <row r="7185" ht="15.75" customHeight="1">
      <c r="A7185" s="13">
        <v>5320723.0</v>
      </c>
      <c r="B7185" s="13" t="s">
        <v>9622</v>
      </c>
      <c r="C7185" s="12">
        <v>3581.03</v>
      </c>
      <c r="D7185" s="11"/>
      <c r="E7185" s="11"/>
      <c r="F7185" s="11"/>
    </row>
    <row r="7186" ht="15.75" customHeight="1">
      <c r="A7186" s="13">
        <v>5320772.0</v>
      </c>
      <c r="B7186" s="13" t="s">
        <v>9623</v>
      </c>
      <c r="C7186" s="12">
        <v>3130.15</v>
      </c>
      <c r="D7186" s="11"/>
      <c r="E7186" s="11"/>
      <c r="F7186" s="11"/>
    </row>
    <row r="7187" ht="15.75" customHeight="1">
      <c r="A7187" s="13">
        <v>5320721.0</v>
      </c>
      <c r="B7187" s="13" t="s">
        <v>9624</v>
      </c>
      <c r="C7187" s="12">
        <v>2529.6</v>
      </c>
      <c r="D7187" s="11"/>
      <c r="E7187" s="11"/>
      <c r="F7187" s="11"/>
    </row>
    <row r="7188" ht="15.75" customHeight="1">
      <c r="A7188" s="13">
        <v>5320738.0</v>
      </c>
      <c r="B7188" s="13" t="s">
        <v>9625</v>
      </c>
      <c r="C7188" s="12">
        <v>2529.6</v>
      </c>
      <c r="D7188" s="11"/>
      <c r="E7188" s="11"/>
      <c r="F7188" s="11"/>
    </row>
    <row r="7189" ht="15.75" customHeight="1">
      <c r="A7189" s="13">
        <v>5320783.0</v>
      </c>
      <c r="B7189" s="13" t="s">
        <v>9626</v>
      </c>
      <c r="C7189" s="12">
        <v>3348.54</v>
      </c>
      <c r="D7189" s="11"/>
      <c r="E7189" s="11"/>
      <c r="F7189" s="11"/>
    </row>
    <row r="7190" ht="15.75" customHeight="1">
      <c r="A7190" s="13">
        <v>5320782.0</v>
      </c>
      <c r="B7190" s="13" t="s">
        <v>9627</v>
      </c>
      <c r="C7190" s="12">
        <v>3348.54</v>
      </c>
      <c r="D7190" s="11"/>
      <c r="E7190" s="11"/>
      <c r="F7190" s="11"/>
    </row>
    <row r="7191" ht="15.75" customHeight="1">
      <c r="A7191" s="13">
        <v>5320781.0</v>
      </c>
      <c r="B7191" s="13" t="s">
        <v>9628</v>
      </c>
      <c r="C7191" s="12">
        <v>3130.15</v>
      </c>
      <c r="D7191" s="11"/>
      <c r="E7191" s="11"/>
      <c r="F7191" s="11"/>
    </row>
    <row r="7192" ht="15.75" customHeight="1">
      <c r="A7192" s="13">
        <v>5320780.0</v>
      </c>
      <c r="B7192" s="13" t="s">
        <v>9629</v>
      </c>
      <c r="C7192" s="12">
        <v>3130.15</v>
      </c>
      <c r="D7192" s="11"/>
      <c r="E7192" s="11"/>
      <c r="F7192" s="11"/>
    </row>
    <row r="7193" ht="15.75" customHeight="1">
      <c r="A7193" s="13">
        <v>5320785.0</v>
      </c>
      <c r="B7193" s="13" t="s">
        <v>9630</v>
      </c>
      <c r="C7193" s="12">
        <v>3348.54</v>
      </c>
      <c r="D7193" s="11"/>
      <c r="E7193" s="11"/>
      <c r="F7193" s="11"/>
    </row>
    <row r="7194" ht="15.75" customHeight="1">
      <c r="A7194" s="13">
        <v>5320784.0</v>
      </c>
      <c r="B7194" s="13" t="s">
        <v>9631</v>
      </c>
      <c r="C7194" s="12">
        <v>3348.54</v>
      </c>
      <c r="D7194" s="11"/>
      <c r="E7194" s="11"/>
      <c r="F7194" s="11"/>
    </row>
    <row r="7195" ht="15.75" customHeight="1">
      <c r="A7195" s="13">
        <v>5320774.0</v>
      </c>
      <c r="B7195" s="13" t="s">
        <v>9632</v>
      </c>
      <c r="C7195" s="12">
        <v>5279.71</v>
      </c>
      <c r="D7195" s="11"/>
      <c r="E7195" s="11"/>
      <c r="F7195" s="11"/>
    </row>
    <row r="7196" ht="15.75" customHeight="1">
      <c r="A7196" s="13">
        <v>5320725.0</v>
      </c>
      <c r="B7196" s="13" t="s">
        <v>9633</v>
      </c>
      <c r="C7196" s="12">
        <v>5279.71</v>
      </c>
      <c r="D7196" s="11"/>
      <c r="E7196" s="11"/>
      <c r="F7196" s="11"/>
    </row>
    <row r="7197" ht="15.75" customHeight="1">
      <c r="A7197" s="13">
        <v>9990230.0</v>
      </c>
      <c r="B7197" s="13" t="s">
        <v>9634</v>
      </c>
      <c r="C7197" s="12">
        <v>146925.53</v>
      </c>
      <c r="D7197" s="11"/>
      <c r="E7197" s="11"/>
      <c r="F7197" s="11"/>
    </row>
    <row r="7198" ht="15.75" customHeight="1">
      <c r="A7198" s="13">
        <v>5320711.0</v>
      </c>
      <c r="B7198" s="13" t="s">
        <v>9635</v>
      </c>
      <c r="C7198" s="12">
        <v>2768.0</v>
      </c>
      <c r="D7198" s="11"/>
      <c r="E7198" s="11"/>
      <c r="F7198" s="11"/>
    </row>
    <row r="7199" ht="15.75" customHeight="1">
      <c r="A7199" s="13">
        <v>5320712.0</v>
      </c>
      <c r="B7199" s="13" t="s">
        <v>9636</v>
      </c>
      <c r="C7199" s="12">
        <v>3075.56</v>
      </c>
      <c r="D7199" s="11"/>
      <c r="E7199" s="11"/>
      <c r="F7199" s="11"/>
    </row>
    <row r="7200" ht="15.75" customHeight="1">
      <c r="A7200" s="13">
        <v>5320754.0</v>
      </c>
      <c r="B7200" s="13" t="s">
        <v>9637</v>
      </c>
      <c r="C7200" s="12">
        <v>3578.75</v>
      </c>
      <c r="D7200" s="11"/>
      <c r="E7200" s="11"/>
      <c r="F7200" s="11"/>
    </row>
    <row r="7201" ht="15.75" customHeight="1">
      <c r="A7201" s="13">
        <v>5320710.0</v>
      </c>
      <c r="B7201" s="13" t="s">
        <v>9638</v>
      </c>
      <c r="C7201" s="12">
        <v>4029.16</v>
      </c>
      <c r="D7201" s="11"/>
      <c r="E7201" s="11"/>
      <c r="F7201" s="11"/>
    </row>
    <row r="7202" ht="15.75" customHeight="1">
      <c r="A7202" s="13">
        <v>5320729.0</v>
      </c>
      <c r="B7202" s="13" t="s">
        <v>9639</v>
      </c>
      <c r="C7202" s="12">
        <v>5259.42</v>
      </c>
      <c r="D7202" s="11"/>
      <c r="E7202" s="11"/>
      <c r="F7202" s="11"/>
    </row>
    <row r="7203" ht="15.75" customHeight="1">
      <c r="A7203" s="13">
        <v>8701118.0</v>
      </c>
      <c r="B7203" s="13" t="s">
        <v>9640</v>
      </c>
      <c r="C7203" s="12">
        <v>1214.12</v>
      </c>
      <c r="D7203" s="11"/>
      <c r="E7203" s="11"/>
      <c r="F7203" s="11"/>
    </row>
    <row r="7204" ht="15.75" customHeight="1">
      <c r="A7204" s="13">
        <v>5320700.0</v>
      </c>
      <c r="B7204" s="13" t="s">
        <v>9641</v>
      </c>
      <c r="C7204" s="12">
        <v>36761.11</v>
      </c>
      <c r="D7204" s="11"/>
      <c r="E7204" s="11"/>
      <c r="F7204" s="11"/>
    </row>
    <row r="7205" ht="15.75" customHeight="1">
      <c r="A7205" s="13">
        <v>5320753.0</v>
      </c>
      <c r="B7205" s="13" t="s">
        <v>9642</v>
      </c>
      <c r="C7205" s="12">
        <v>6266.82</v>
      </c>
      <c r="D7205" s="11"/>
      <c r="E7205" s="11"/>
      <c r="F7205" s="11"/>
    </row>
    <row r="7206" ht="15.75" customHeight="1">
      <c r="A7206" s="13">
        <v>5320751.0</v>
      </c>
      <c r="B7206" s="13" t="s">
        <v>9643</v>
      </c>
      <c r="C7206" s="12">
        <v>6266.82</v>
      </c>
      <c r="D7206" s="11"/>
      <c r="E7206" s="11"/>
      <c r="F7206" s="11"/>
    </row>
    <row r="7207" ht="15.75" customHeight="1">
      <c r="A7207" s="13">
        <v>5320752.0</v>
      </c>
      <c r="B7207" s="13" t="s">
        <v>9644</v>
      </c>
      <c r="C7207" s="12">
        <v>6266.82</v>
      </c>
      <c r="D7207" s="11"/>
      <c r="E7207" s="11"/>
      <c r="F7207" s="11"/>
    </row>
    <row r="7208" ht="15.75" customHeight="1">
      <c r="A7208" s="13">
        <v>5320741.0</v>
      </c>
      <c r="B7208" s="13" t="s">
        <v>9645</v>
      </c>
      <c r="C7208" s="12">
        <v>7162.07</v>
      </c>
      <c r="D7208" s="11"/>
      <c r="E7208" s="11"/>
      <c r="F7208" s="11"/>
    </row>
    <row r="7209" ht="15.75" customHeight="1">
      <c r="A7209" s="13">
        <v>5320740.0</v>
      </c>
      <c r="B7209" s="13" t="s">
        <v>9646</v>
      </c>
      <c r="C7209" s="12">
        <v>6692.06</v>
      </c>
      <c r="D7209" s="11"/>
      <c r="E7209" s="11"/>
      <c r="F7209" s="11"/>
    </row>
    <row r="7210" ht="15.75" customHeight="1">
      <c r="A7210" s="13">
        <v>5320742.0</v>
      </c>
      <c r="B7210" s="13" t="s">
        <v>9647</v>
      </c>
      <c r="C7210" s="12">
        <v>7162.07</v>
      </c>
      <c r="D7210" s="11"/>
      <c r="E7210" s="11"/>
      <c r="F7210" s="11"/>
    </row>
    <row r="7211" ht="15.75" customHeight="1">
      <c r="A7211" s="13">
        <v>9990229.0</v>
      </c>
      <c r="B7211" s="13" t="s">
        <v>9648</v>
      </c>
      <c r="C7211" s="12">
        <v>10903.35</v>
      </c>
      <c r="D7211" s="11"/>
      <c r="E7211" s="11"/>
      <c r="F7211" s="11"/>
    </row>
    <row r="7212" ht="15.75" customHeight="1">
      <c r="A7212" s="13">
        <v>5320749.0</v>
      </c>
      <c r="B7212" s="13" t="s">
        <v>9649</v>
      </c>
      <c r="C7212" s="12">
        <v>26770.1</v>
      </c>
      <c r="D7212" s="11"/>
      <c r="E7212" s="11"/>
      <c r="F7212" s="11"/>
    </row>
    <row r="7213" ht="15.75" customHeight="1">
      <c r="A7213" s="13">
        <v>6999603.0</v>
      </c>
      <c r="B7213" s="13" t="s">
        <v>9650</v>
      </c>
      <c r="C7213" s="12">
        <v>830.24</v>
      </c>
      <c r="D7213" s="11"/>
      <c r="E7213" s="11"/>
      <c r="F7213" s="11"/>
    </row>
    <row r="7214" ht="15.75" customHeight="1">
      <c r="A7214" s="13">
        <v>6999602.0</v>
      </c>
      <c r="B7214" s="13" t="s">
        <v>9651</v>
      </c>
      <c r="C7214" s="12">
        <v>1031.09</v>
      </c>
      <c r="D7214" s="11"/>
      <c r="E7214" s="11"/>
      <c r="F7214" s="11"/>
    </row>
    <row r="7215" ht="15.75" customHeight="1">
      <c r="A7215" s="13">
        <v>3260101.0</v>
      </c>
      <c r="B7215" s="13" t="s">
        <v>9652</v>
      </c>
      <c r="C7215" s="12">
        <v>2858.2</v>
      </c>
      <c r="D7215" s="11"/>
      <c r="E7215" s="11"/>
      <c r="F7215" s="11"/>
    </row>
    <row r="7216" ht="15.75" customHeight="1">
      <c r="A7216" s="13">
        <v>5321110.0</v>
      </c>
      <c r="B7216" s="13" t="s">
        <v>9653</v>
      </c>
      <c r="C7216" s="12">
        <v>8076.28</v>
      </c>
      <c r="D7216" s="11"/>
      <c r="E7216" s="11"/>
      <c r="F7216" s="11"/>
    </row>
    <row r="7217" ht="15.75" customHeight="1">
      <c r="A7217" s="13">
        <v>5320758.0</v>
      </c>
      <c r="B7217" s="13" t="s">
        <v>9654</v>
      </c>
      <c r="C7217" s="12">
        <v>26903.44</v>
      </c>
      <c r="D7217" s="11"/>
      <c r="E7217" s="11"/>
      <c r="F7217" s="11"/>
    </row>
    <row r="7218" ht="15.75" customHeight="1">
      <c r="A7218" s="13">
        <v>5320759.0</v>
      </c>
      <c r="B7218" s="13" t="s">
        <v>9655</v>
      </c>
      <c r="C7218" s="12">
        <v>26903.44</v>
      </c>
      <c r="D7218" s="11"/>
      <c r="E7218" s="11"/>
      <c r="F7218" s="11"/>
    </row>
    <row r="7219" ht="15.75" customHeight="1">
      <c r="A7219" s="13">
        <v>5320746.0</v>
      </c>
      <c r="B7219" s="13" t="s">
        <v>9656</v>
      </c>
      <c r="C7219" s="12">
        <v>33157.8</v>
      </c>
      <c r="D7219" s="11"/>
      <c r="E7219" s="11"/>
      <c r="F7219" s="11"/>
    </row>
    <row r="7220" ht="15.75" customHeight="1">
      <c r="A7220" s="13">
        <v>5320745.0</v>
      </c>
      <c r="B7220" s="13" t="s">
        <v>9657</v>
      </c>
      <c r="C7220" s="12">
        <v>33157.8</v>
      </c>
      <c r="D7220" s="11"/>
      <c r="E7220" s="11"/>
      <c r="F7220" s="11"/>
    </row>
    <row r="7221" ht="15.75" customHeight="1">
      <c r="A7221" s="13">
        <v>5320704.0</v>
      </c>
      <c r="B7221" s="13" t="s">
        <v>9658</v>
      </c>
      <c r="C7221" s="12">
        <v>7825.39</v>
      </c>
      <c r="D7221" s="11"/>
      <c r="E7221" s="11"/>
      <c r="F7221" s="11"/>
    </row>
    <row r="7222" ht="15.75" customHeight="1">
      <c r="A7222" s="13">
        <v>5320702.0</v>
      </c>
      <c r="B7222" s="13" t="s">
        <v>9659</v>
      </c>
      <c r="C7222" s="12">
        <v>3075.56</v>
      </c>
      <c r="D7222" s="11"/>
      <c r="E7222" s="11"/>
      <c r="F7222" s="11"/>
    </row>
    <row r="7223" ht="15.75" customHeight="1">
      <c r="A7223" s="13">
        <v>3260102.0</v>
      </c>
      <c r="B7223" s="13" t="s">
        <v>9660</v>
      </c>
      <c r="C7223" s="12">
        <v>1706.17</v>
      </c>
      <c r="D7223" s="11"/>
      <c r="E7223" s="11"/>
      <c r="F7223" s="11"/>
    </row>
    <row r="7224" ht="15.75" customHeight="1">
      <c r="A7224" s="9" t="s">
        <v>9661</v>
      </c>
      <c r="C7224" s="12"/>
      <c r="D7224" s="11"/>
      <c r="E7224" s="11"/>
      <c r="F7224" s="11"/>
    </row>
    <row r="7225" ht="15.75" customHeight="1">
      <c r="A7225" s="13">
        <v>5223200.0</v>
      </c>
      <c r="B7225" s="13" t="s">
        <v>9662</v>
      </c>
      <c r="C7225" s="12">
        <v>1597.48</v>
      </c>
      <c r="D7225" s="11"/>
      <c r="E7225" s="11"/>
      <c r="F7225" s="11"/>
    </row>
    <row r="7226" ht="15.75" customHeight="1">
      <c r="A7226" s="13">
        <v>5520902.0</v>
      </c>
      <c r="B7226" s="13" t="s">
        <v>9663</v>
      </c>
      <c r="C7226" s="12">
        <v>145.69</v>
      </c>
      <c r="D7226" s="11"/>
      <c r="E7226" s="11"/>
      <c r="F7226" s="11"/>
    </row>
    <row r="7227" ht="15.75" customHeight="1">
      <c r="A7227" s="13">
        <v>5341011.0</v>
      </c>
      <c r="B7227" s="13" t="s">
        <v>9664</v>
      </c>
      <c r="C7227" s="12">
        <v>204.29</v>
      </c>
      <c r="D7227" s="11"/>
      <c r="E7227" s="11"/>
      <c r="F7227" s="11"/>
    </row>
    <row r="7228" ht="15.75" customHeight="1">
      <c r="A7228" s="13">
        <v>5341021.0</v>
      </c>
      <c r="B7228" s="13" t="s">
        <v>9665</v>
      </c>
      <c r="C7228" s="12">
        <v>216.61</v>
      </c>
      <c r="D7228" s="11"/>
      <c r="E7228" s="11"/>
      <c r="F7228" s="11"/>
    </row>
    <row r="7229" ht="15.75" customHeight="1">
      <c r="A7229" s="13">
        <v>5340568.0</v>
      </c>
      <c r="B7229" s="13" t="s">
        <v>9666</v>
      </c>
      <c r="C7229" s="12">
        <v>114.7</v>
      </c>
      <c r="D7229" s="11"/>
      <c r="E7229" s="11"/>
      <c r="F7229" s="11"/>
    </row>
    <row r="7230" ht="15.75" customHeight="1">
      <c r="A7230" s="13">
        <v>5121126.0</v>
      </c>
      <c r="B7230" s="13" t="s">
        <v>9667</v>
      </c>
      <c r="C7230" s="12">
        <v>209.96</v>
      </c>
      <c r="D7230" s="11"/>
      <c r="E7230" s="11"/>
      <c r="F7230" s="11"/>
    </row>
    <row r="7231" ht="15.75" customHeight="1">
      <c r="A7231" s="13">
        <v>5121085.0</v>
      </c>
      <c r="B7231" s="13" t="s">
        <v>9668</v>
      </c>
      <c r="C7231" s="12">
        <v>4870.65</v>
      </c>
      <c r="D7231" s="11"/>
      <c r="E7231" s="11"/>
      <c r="F7231" s="11"/>
    </row>
    <row r="7232" ht="15.75" customHeight="1">
      <c r="A7232" s="13">
        <v>5121100.0</v>
      </c>
      <c r="B7232" s="13" t="s">
        <v>9669</v>
      </c>
      <c r="C7232" s="12">
        <v>145.2</v>
      </c>
      <c r="D7232" s="11"/>
      <c r="E7232" s="11"/>
      <c r="F7232" s="11"/>
    </row>
    <row r="7233" ht="15.75" customHeight="1">
      <c r="A7233" s="13">
        <v>5121083.0</v>
      </c>
      <c r="B7233" s="13" t="s">
        <v>9670</v>
      </c>
      <c r="C7233" s="12">
        <v>4870.65</v>
      </c>
      <c r="D7233" s="11"/>
      <c r="E7233" s="11"/>
      <c r="F7233" s="11"/>
    </row>
    <row r="7234" ht="15.75" customHeight="1">
      <c r="A7234" s="13">
        <v>5141600.0</v>
      </c>
      <c r="B7234" s="13" t="s">
        <v>9671</v>
      </c>
      <c r="C7234" s="12">
        <v>996.87</v>
      </c>
      <c r="D7234" s="11"/>
      <c r="E7234" s="11"/>
      <c r="F7234" s="11"/>
    </row>
    <row r="7235" ht="15.75" customHeight="1">
      <c r="A7235" s="13">
        <v>5141500.0</v>
      </c>
      <c r="B7235" s="13" t="s">
        <v>9672</v>
      </c>
      <c r="C7235" s="12">
        <v>501.12</v>
      </c>
      <c r="D7235" s="11"/>
      <c r="E7235" s="11"/>
      <c r="F7235" s="11"/>
    </row>
    <row r="7236" ht="15.75" customHeight="1">
      <c r="A7236" s="13">
        <v>8701103.0</v>
      </c>
      <c r="B7236" s="13" t="s">
        <v>9673</v>
      </c>
      <c r="C7236" s="12">
        <v>416.5</v>
      </c>
      <c r="D7236" s="11"/>
      <c r="E7236" s="11"/>
      <c r="F7236" s="11"/>
    </row>
    <row r="7237" ht="15.75" customHeight="1">
      <c r="A7237" s="13">
        <v>8701102.0</v>
      </c>
      <c r="B7237" s="13" t="s">
        <v>9674</v>
      </c>
      <c r="C7237" s="12">
        <v>255.27</v>
      </c>
      <c r="D7237" s="11"/>
      <c r="E7237" s="11"/>
      <c r="F7237" s="11"/>
    </row>
    <row r="7238" ht="15.75" customHeight="1">
      <c r="A7238" s="13">
        <v>8701177.0</v>
      </c>
      <c r="B7238" s="13" t="s">
        <v>9675</v>
      </c>
      <c r="C7238" s="12">
        <v>2401.82</v>
      </c>
      <c r="D7238" s="11"/>
      <c r="E7238" s="11"/>
      <c r="F7238" s="11"/>
    </row>
    <row r="7239" ht="15.75" customHeight="1">
      <c r="A7239" s="13">
        <v>8701101.0</v>
      </c>
      <c r="B7239" s="13" t="s">
        <v>9676</v>
      </c>
      <c r="C7239" s="12">
        <v>2401.82</v>
      </c>
      <c r="D7239" s="11"/>
      <c r="E7239" s="11"/>
      <c r="F7239" s="11"/>
    </row>
    <row r="7240" ht="15.75" customHeight="1">
      <c r="A7240" s="13">
        <v>8701100.0</v>
      </c>
      <c r="B7240" s="13" t="s">
        <v>9677</v>
      </c>
      <c r="C7240" s="12">
        <v>2401.82</v>
      </c>
      <c r="D7240" s="11"/>
      <c r="E7240" s="11"/>
      <c r="F7240" s="11"/>
    </row>
    <row r="7241" ht="15.75" customHeight="1">
      <c r="A7241" s="13">
        <v>8701108.0</v>
      </c>
      <c r="B7241" s="13" t="s">
        <v>9678</v>
      </c>
      <c r="C7241" s="12">
        <v>232.65</v>
      </c>
      <c r="D7241" s="11"/>
      <c r="E7241" s="11"/>
      <c r="F7241" s="11"/>
    </row>
    <row r="7242" ht="15.75" customHeight="1">
      <c r="A7242" s="13">
        <v>8701112.0</v>
      </c>
      <c r="B7242" s="13" t="s">
        <v>9679</v>
      </c>
      <c r="C7242" s="12">
        <v>251.03</v>
      </c>
      <c r="D7242" s="11"/>
      <c r="E7242" s="11"/>
      <c r="F7242" s="11"/>
    </row>
    <row r="7243" ht="15.75" customHeight="1">
      <c r="A7243" s="13">
        <v>8701116.0</v>
      </c>
      <c r="B7243" s="13" t="s">
        <v>9680</v>
      </c>
      <c r="C7243" s="12">
        <v>1057.06</v>
      </c>
      <c r="D7243" s="11"/>
      <c r="E7243" s="11"/>
      <c r="F7243" s="11"/>
    </row>
    <row r="7244" ht="15.75" customHeight="1">
      <c r="A7244" s="13">
        <v>8701117.0</v>
      </c>
      <c r="B7244" s="13" t="s">
        <v>9681</v>
      </c>
      <c r="C7244" s="12">
        <v>1685.06</v>
      </c>
      <c r="D7244" s="11"/>
      <c r="E7244" s="11"/>
      <c r="F7244" s="11"/>
    </row>
    <row r="7245" ht="15.75" customHeight="1">
      <c r="A7245" s="13">
        <v>8701115.0</v>
      </c>
      <c r="B7245" s="13" t="s">
        <v>9682</v>
      </c>
      <c r="C7245" s="12">
        <v>1057.06</v>
      </c>
      <c r="D7245" s="11"/>
      <c r="E7245" s="11"/>
      <c r="F7245" s="11"/>
    </row>
    <row r="7246" ht="15.75" customHeight="1">
      <c r="A7246" s="13">
        <v>8701105.0</v>
      </c>
      <c r="B7246" s="13" t="s">
        <v>9683</v>
      </c>
      <c r="C7246" s="12">
        <v>164.05</v>
      </c>
      <c r="D7246" s="11"/>
      <c r="E7246" s="11"/>
      <c r="F7246" s="11"/>
    </row>
    <row r="7247" ht="15.75" customHeight="1">
      <c r="A7247" s="13">
        <v>8701377.0</v>
      </c>
      <c r="B7247" s="13" t="s">
        <v>9684</v>
      </c>
      <c r="C7247" s="12">
        <v>264.47</v>
      </c>
      <c r="D7247" s="11"/>
      <c r="E7247" s="11"/>
      <c r="F7247" s="11"/>
    </row>
    <row r="7248" ht="15.75" customHeight="1">
      <c r="A7248" s="13">
        <v>8701300.0</v>
      </c>
      <c r="B7248" s="13" t="s">
        <v>9685</v>
      </c>
      <c r="C7248" s="12">
        <v>146.93</v>
      </c>
      <c r="D7248" s="11"/>
      <c r="E7248" s="11"/>
      <c r="F7248" s="11"/>
    </row>
    <row r="7249" ht="15.75" customHeight="1">
      <c r="A7249" s="13">
        <v>8701400.0</v>
      </c>
      <c r="B7249" s="13" t="s">
        <v>9686</v>
      </c>
      <c r="C7249" s="12">
        <v>110.79</v>
      </c>
      <c r="D7249" s="11"/>
      <c r="E7249" s="11"/>
      <c r="F7249" s="11"/>
    </row>
    <row r="7250" ht="15.75" customHeight="1">
      <c r="A7250" s="13">
        <v>5991200.0</v>
      </c>
      <c r="B7250" s="13" t="s">
        <v>9687</v>
      </c>
      <c r="C7250" s="12">
        <v>454.93</v>
      </c>
      <c r="D7250" s="11"/>
      <c r="E7250" s="11"/>
      <c r="F7250" s="11"/>
    </row>
    <row r="7251" ht="15.75" customHeight="1">
      <c r="A7251" s="13">
        <v>5163800.0</v>
      </c>
      <c r="B7251" s="13" t="s">
        <v>9688</v>
      </c>
      <c r="C7251" s="12">
        <v>194.19</v>
      </c>
      <c r="D7251" s="11"/>
      <c r="E7251" s="11"/>
      <c r="F7251" s="11"/>
    </row>
    <row r="7252" ht="15.75" customHeight="1">
      <c r="A7252" s="13">
        <v>5161291.0</v>
      </c>
      <c r="B7252" s="13" t="s">
        <v>9689</v>
      </c>
      <c r="C7252" s="12">
        <v>312.25</v>
      </c>
      <c r="D7252" s="11"/>
      <c r="E7252" s="11"/>
      <c r="F7252" s="11"/>
    </row>
    <row r="7253" ht="15.75" customHeight="1">
      <c r="A7253" s="13">
        <v>5161190.0</v>
      </c>
      <c r="B7253" s="13" t="s">
        <v>9690</v>
      </c>
      <c r="C7253" s="12">
        <v>1616.02</v>
      </c>
      <c r="D7253" s="11"/>
      <c r="E7253" s="11"/>
      <c r="F7253" s="11"/>
    </row>
    <row r="7254" ht="15.75" customHeight="1">
      <c r="A7254" s="13">
        <v>5180601.0</v>
      </c>
      <c r="B7254" s="13" t="s">
        <v>9691</v>
      </c>
      <c r="C7254" s="12">
        <v>458.73</v>
      </c>
      <c r="D7254" s="11"/>
      <c r="E7254" s="11"/>
      <c r="F7254" s="11"/>
    </row>
    <row r="7255" ht="15.75" customHeight="1">
      <c r="A7255" s="13">
        <v>5180501.0</v>
      </c>
      <c r="B7255" s="13" t="s">
        <v>9692</v>
      </c>
      <c r="C7255" s="12">
        <v>458.73</v>
      </c>
      <c r="D7255" s="11"/>
      <c r="E7255" s="11"/>
      <c r="F7255" s="11"/>
    </row>
    <row r="7256" ht="15.75" customHeight="1">
      <c r="A7256" s="13">
        <v>5180502.0</v>
      </c>
      <c r="B7256" s="13" t="s">
        <v>9693</v>
      </c>
      <c r="C7256" s="12">
        <v>458.73</v>
      </c>
      <c r="D7256" s="11"/>
      <c r="E7256" s="11"/>
      <c r="F7256" s="11"/>
    </row>
    <row r="7257" ht="15.75" customHeight="1">
      <c r="A7257" s="13">
        <v>5221022.0</v>
      </c>
      <c r="B7257" s="13" t="s">
        <v>9694</v>
      </c>
      <c r="C7257" s="12">
        <v>2899.71</v>
      </c>
      <c r="D7257" s="11"/>
      <c r="E7257" s="11"/>
      <c r="F7257" s="11"/>
    </row>
    <row r="7258" ht="15.75" customHeight="1">
      <c r="A7258" s="13">
        <v>5221023.0</v>
      </c>
      <c r="B7258" s="13" t="s">
        <v>9695</v>
      </c>
      <c r="C7258" s="12">
        <v>2899.71</v>
      </c>
      <c r="D7258" s="11"/>
      <c r="E7258" s="11"/>
      <c r="F7258" s="11"/>
    </row>
    <row r="7259" ht="15.75" customHeight="1">
      <c r="A7259" s="13">
        <v>5221076.0</v>
      </c>
      <c r="B7259" s="13" t="s">
        <v>9696</v>
      </c>
      <c r="C7259" s="12">
        <v>2899.71</v>
      </c>
      <c r="D7259" s="11"/>
      <c r="E7259" s="11"/>
      <c r="F7259" s="11"/>
    </row>
    <row r="7260" ht="15.75" customHeight="1">
      <c r="A7260" s="13">
        <v>8701114.0</v>
      </c>
      <c r="B7260" s="13" t="s">
        <v>9697</v>
      </c>
      <c r="C7260" s="12">
        <v>246.79</v>
      </c>
      <c r="D7260" s="11"/>
      <c r="E7260" s="11"/>
      <c r="F7260" s="11"/>
    </row>
    <row r="7261" ht="15.75" customHeight="1">
      <c r="A7261" s="13">
        <v>8701113.0</v>
      </c>
      <c r="B7261" s="13" t="s">
        <v>9698</v>
      </c>
      <c r="C7261" s="12">
        <v>246.79</v>
      </c>
      <c r="D7261" s="11"/>
      <c r="E7261" s="11"/>
      <c r="F7261" s="11"/>
    </row>
    <row r="7262" ht="15.75" customHeight="1">
      <c r="A7262" s="13">
        <v>5381530.0</v>
      </c>
      <c r="B7262" s="13" t="s">
        <v>9699</v>
      </c>
      <c r="C7262" s="12">
        <v>609.74</v>
      </c>
      <c r="D7262" s="11"/>
      <c r="E7262" s="11"/>
      <c r="F7262" s="11"/>
    </row>
    <row r="7263" ht="15.75" customHeight="1">
      <c r="A7263" s="13">
        <v>5381234.0</v>
      </c>
      <c r="B7263" s="13" t="s">
        <v>9700</v>
      </c>
      <c r="C7263" s="12">
        <v>609.74</v>
      </c>
      <c r="D7263" s="11"/>
      <c r="E7263" s="11"/>
      <c r="F7263" s="11"/>
    </row>
    <row r="7264" ht="15.75" customHeight="1">
      <c r="A7264" s="13">
        <v>5381235.0</v>
      </c>
      <c r="B7264" s="13" t="s">
        <v>9701</v>
      </c>
      <c r="C7264" s="12">
        <v>609.74</v>
      </c>
      <c r="D7264" s="11"/>
      <c r="E7264" s="11"/>
      <c r="F7264" s="11"/>
    </row>
    <row r="7265" ht="15.75" customHeight="1">
      <c r="A7265" s="13">
        <v>5993020.0</v>
      </c>
      <c r="B7265" s="13" t="s">
        <v>9702</v>
      </c>
      <c r="C7265" s="12">
        <v>8596.77</v>
      </c>
      <c r="D7265" s="11"/>
      <c r="E7265" s="11"/>
      <c r="F7265" s="11"/>
    </row>
    <row r="7266" ht="15.75" customHeight="1">
      <c r="A7266" s="13">
        <v>8701277.0</v>
      </c>
      <c r="B7266" s="13" t="s">
        <v>9703</v>
      </c>
      <c r="C7266" s="12">
        <v>360.64</v>
      </c>
      <c r="D7266" s="11"/>
      <c r="E7266" s="11"/>
      <c r="F7266" s="11"/>
    </row>
    <row r="7267" ht="15.75" customHeight="1">
      <c r="A7267" s="13">
        <v>8701224.0</v>
      </c>
      <c r="B7267" s="13" t="s">
        <v>9704</v>
      </c>
      <c r="C7267" s="12">
        <v>360.64</v>
      </c>
      <c r="D7267" s="11"/>
      <c r="E7267" s="11"/>
      <c r="F7267" s="11"/>
    </row>
    <row r="7268" ht="15.75" customHeight="1">
      <c r="A7268" s="13">
        <v>5341603.0</v>
      </c>
      <c r="B7268" s="13" t="s">
        <v>9705</v>
      </c>
      <c r="C7268" s="12">
        <v>82.5</v>
      </c>
      <c r="D7268" s="11"/>
      <c r="E7268" s="11"/>
      <c r="F7268" s="11"/>
    </row>
    <row r="7269" ht="15.75" customHeight="1">
      <c r="A7269" s="13">
        <v>5341600.0</v>
      </c>
      <c r="B7269" s="13" t="s">
        <v>9706</v>
      </c>
      <c r="C7269" s="12">
        <v>1839.39</v>
      </c>
      <c r="D7269" s="11"/>
      <c r="E7269" s="11"/>
      <c r="F7269" s="11"/>
    </row>
    <row r="7270" ht="15.75" customHeight="1">
      <c r="A7270" s="13">
        <v>5341501.0</v>
      </c>
      <c r="B7270" s="13" t="s">
        <v>9707</v>
      </c>
      <c r="C7270" s="12">
        <v>127.32</v>
      </c>
      <c r="D7270" s="11"/>
      <c r="E7270" s="11"/>
      <c r="F7270" s="11"/>
    </row>
    <row r="7271" ht="15.75" customHeight="1">
      <c r="A7271" s="13">
        <v>5341310.0</v>
      </c>
      <c r="B7271" s="13" t="s">
        <v>9708</v>
      </c>
      <c r="C7271" s="12">
        <v>1195.65</v>
      </c>
      <c r="D7271" s="11"/>
      <c r="E7271" s="11"/>
      <c r="F7271" s="11"/>
    </row>
    <row r="7272" ht="15.75" customHeight="1">
      <c r="A7272" s="13">
        <v>5341300.0</v>
      </c>
      <c r="B7272" s="13" t="s">
        <v>9709</v>
      </c>
      <c r="C7272" s="12">
        <v>72.4</v>
      </c>
      <c r="D7272" s="11"/>
      <c r="E7272" s="11"/>
      <c r="F7272" s="11"/>
    </row>
    <row r="7273" ht="15.75" customHeight="1">
      <c r="A7273" s="13">
        <v>5567002.0</v>
      </c>
      <c r="B7273" s="13" t="s">
        <v>9710</v>
      </c>
      <c r="C7273" s="12">
        <v>513.36</v>
      </c>
      <c r="D7273" s="11"/>
      <c r="E7273" s="11"/>
      <c r="F7273" s="11"/>
    </row>
    <row r="7274" ht="15.75" customHeight="1">
      <c r="A7274" s="13">
        <v>5567000.0</v>
      </c>
      <c r="B7274" s="13" t="s">
        <v>9711</v>
      </c>
      <c r="C7274" s="12">
        <v>513.36</v>
      </c>
      <c r="D7274" s="11"/>
      <c r="E7274" s="11"/>
      <c r="F7274" s="11"/>
    </row>
    <row r="7275" ht="15.75" customHeight="1">
      <c r="A7275" s="13">
        <v>5567001.0</v>
      </c>
      <c r="B7275" s="13" t="s">
        <v>9712</v>
      </c>
      <c r="C7275" s="12">
        <v>588.71</v>
      </c>
      <c r="D7275" s="11"/>
      <c r="E7275" s="11"/>
      <c r="F7275" s="11"/>
    </row>
    <row r="7276" ht="15.75" customHeight="1">
      <c r="A7276" s="13">
        <v>5342602.0</v>
      </c>
      <c r="B7276" s="13" t="s">
        <v>9713</v>
      </c>
      <c r="C7276" s="12">
        <v>3376.54</v>
      </c>
      <c r="D7276" s="11"/>
      <c r="E7276" s="11"/>
      <c r="F7276" s="11"/>
    </row>
    <row r="7277" ht="15.75" customHeight="1">
      <c r="A7277" s="13">
        <v>5342800.0</v>
      </c>
      <c r="B7277" s="13" t="s">
        <v>9714</v>
      </c>
      <c r="C7277" s="12">
        <v>1790.54</v>
      </c>
      <c r="D7277" s="11"/>
      <c r="E7277" s="11"/>
      <c r="F7277" s="11"/>
    </row>
    <row r="7278" ht="15.75" customHeight="1">
      <c r="A7278" s="13">
        <v>5341020.0</v>
      </c>
      <c r="B7278" s="13" t="s">
        <v>9715</v>
      </c>
      <c r="C7278" s="12">
        <v>494.3</v>
      </c>
      <c r="D7278" s="11"/>
      <c r="E7278" s="11"/>
      <c r="F7278" s="11"/>
    </row>
    <row r="7279" ht="15.75" customHeight="1">
      <c r="A7279" s="13">
        <v>5523200.0</v>
      </c>
      <c r="B7279" s="13" t="s">
        <v>9716</v>
      </c>
      <c r="C7279" s="12">
        <v>1597.48</v>
      </c>
      <c r="D7279" s="11"/>
      <c r="E7279" s="11"/>
      <c r="F7279" s="11"/>
    </row>
    <row r="7280" ht="15.75" customHeight="1">
      <c r="A7280" s="13">
        <v>5221278.0</v>
      </c>
      <c r="B7280" s="13" t="s">
        <v>9717</v>
      </c>
      <c r="C7280" s="12">
        <v>547.55</v>
      </c>
      <c r="D7280" s="11"/>
      <c r="E7280" s="11"/>
      <c r="F7280" s="11"/>
    </row>
    <row r="7281" ht="15.75" customHeight="1">
      <c r="A7281" s="13">
        <v>5520901.0</v>
      </c>
      <c r="B7281" s="13" t="s">
        <v>9718</v>
      </c>
      <c r="C7281" s="12">
        <v>145.69</v>
      </c>
      <c r="D7281" s="11"/>
      <c r="E7281" s="11"/>
      <c r="F7281" s="11"/>
    </row>
    <row r="7282" ht="15.75" customHeight="1">
      <c r="A7282" s="13">
        <v>5521027.0</v>
      </c>
      <c r="B7282" s="13" t="s">
        <v>9719</v>
      </c>
      <c r="C7282" s="12">
        <v>2899.71</v>
      </c>
      <c r="D7282" s="11"/>
      <c r="E7282" s="11"/>
      <c r="F7282" s="11"/>
    </row>
    <row r="7283" ht="15.75" customHeight="1">
      <c r="A7283" s="13">
        <v>5521023.0</v>
      </c>
      <c r="B7283" s="13" t="s">
        <v>9720</v>
      </c>
      <c r="C7283" s="12">
        <v>2899.71</v>
      </c>
      <c r="D7283" s="11"/>
      <c r="E7283" s="11"/>
      <c r="F7283" s="11"/>
    </row>
    <row r="7284" ht="15.75" customHeight="1">
      <c r="A7284" s="13">
        <v>5521076.0</v>
      </c>
      <c r="B7284" s="13" t="s">
        <v>9721</v>
      </c>
      <c r="C7284" s="12">
        <v>2899.71</v>
      </c>
      <c r="D7284" s="11"/>
      <c r="E7284" s="11"/>
      <c r="F7284" s="11"/>
    </row>
    <row r="7285" ht="15.75" customHeight="1">
      <c r="A7285" s="13">
        <v>5121125.0</v>
      </c>
      <c r="B7285" s="13" t="s">
        <v>9722</v>
      </c>
      <c r="C7285" s="12">
        <v>2994.64</v>
      </c>
      <c r="D7285" s="11"/>
      <c r="E7285" s="11"/>
      <c r="F7285" s="11"/>
    </row>
    <row r="7286" ht="15.75" customHeight="1">
      <c r="A7286" s="13">
        <v>5121565.0</v>
      </c>
      <c r="B7286" s="13" t="s">
        <v>9723</v>
      </c>
      <c r="C7286" s="12">
        <v>1631.72</v>
      </c>
      <c r="D7286" s="11"/>
      <c r="E7286" s="11"/>
      <c r="F7286" s="11"/>
    </row>
    <row r="7287" ht="15.75" customHeight="1">
      <c r="A7287" s="13">
        <v>5.5250011E7</v>
      </c>
      <c r="B7287" s="13" t="s">
        <v>9724</v>
      </c>
      <c r="C7287" s="12">
        <v>1439.22</v>
      </c>
      <c r="D7287" s="11"/>
      <c r="E7287" s="11"/>
      <c r="F7287" s="11"/>
    </row>
    <row r="7288" ht="15.75" customHeight="1">
      <c r="A7288" s="13">
        <v>5.5250005E7</v>
      </c>
      <c r="B7288" s="13" t="s">
        <v>9725</v>
      </c>
      <c r="C7288" s="12">
        <v>1439.22</v>
      </c>
      <c r="D7288" s="11"/>
      <c r="E7288" s="11"/>
      <c r="F7288" s="11"/>
    </row>
    <row r="7289" ht="15.75" customHeight="1">
      <c r="A7289" s="13">
        <v>5.5250008E7</v>
      </c>
      <c r="B7289" s="13" t="s">
        <v>9726</v>
      </c>
      <c r="C7289" s="12">
        <v>1439.22</v>
      </c>
      <c r="D7289" s="11"/>
      <c r="E7289" s="11"/>
      <c r="F7289" s="11"/>
    </row>
    <row r="7290" ht="15.75" customHeight="1">
      <c r="A7290" s="13">
        <v>5525001.0</v>
      </c>
      <c r="B7290" s="13" t="s">
        <v>9727</v>
      </c>
      <c r="C7290" s="12">
        <v>1439.22</v>
      </c>
      <c r="D7290" s="11"/>
      <c r="E7290" s="11"/>
      <c r="F7290" s="11"/>
    </row>
    <row r="7291" ht="15.75" customHeight="1">
      <c r="A7291" s="13">
        <v>5525010.0</v>
      </c>
      <c r="B7291" s="13" t="s">
        <v>9728</v>
      </c>
      <c r="C7291" s="12">
        <v>1439.22</v>
      </c>
      <c r="D7291" s="11"/>
      <c r="E7291" s="11"/>
      <c r="F7291" s="11"/>
    </row>
    <row r="7292" ht="15.75" customHeight="1">
      <c r="A7292" s="13">
        <v>5.5250101E7</v>
      </c>
      <c r="B7292" s="13" t="s">
        <v>9729</v>
      </c>
      <c r="C7292" s="12">
        <v>1439.22</v>
      </c>
      <c r="D7292" s="11"/>
      <c r="E7292" s="11"/>
      <c r="F7292" s="11"/>
    </row>
    <row r="7293" ht="15.75" customHeight="1">
      <c r="A7293" s="13">
        <v>5525023.0</v>
      </c>
      <c r="B7293" s="13" t="s">
        <v>9730</v>
      </c>
      <c r="C7293" s="12">
        <v>1439.22</v>
      </c>
      <c r="D7293" s="11"/>
      <c r="E7293" s="11"/>
      <c r="F7293" s="11"/>
    </row>
    <row r="7294" ht="15.75" customHeight="1">
      <c r="A7294" s="13">
        <v>5525043.0</v>
      </c>
      <c r="B7294" s="13" t="s">
        <v>9731</v>
      </c>
      <c r="C7294" s="12">
        <v>1439.22</v>
      </c>
      <c r="D7294" s="11"/>
      <c r="E7294" s="11"/>
      <c r="F7294" s="11"/>
    </row>
    <row r="7295" ht="15.75" customHeight="1">
      <c r="A7295" s="13">
        <v>5525025.0</v>
      </c>
      <c r="B7295" s="13" t="s">
        <v>9732</v>
      </c>
      <c r="C7295" s="12">
        <v>1439.22</v>
      </c>
      <c r="D7295" s="11"/>
      <c r="E7295" s="11"/>
      <c r="F7295" s="11"/>
    </row>
    <row r="7296" ht="15.75" customHeight="1">
      <c r="A7296" s="13">
        <v>5.5250273E7</v>
      </c>
      <c r="B7296" s="13" t="s">
        <v>9733</v>
      </c>
      <c r="C7296" s="12">
        <v>1439.22</v>
      </c>
      <c r="D7296" s="11"/>
      <c r="E7296" s="11"/>
      <c r="F7296" s="11"/>
    </row>
    <row r="7297" ht="15.75" customHeight="1">
      <c r="A7297" s="13">
        <v>5525032.0</v>
      </c>
      <c r="B7297" s="13" t="s">
        <v>9734</v>
      </c>
      <c r="C7297" s="12">
        <v>1439.22</v>
      </c>
      <c r="D7297" s="11"/>
      <c r="E7297" s="11"/>
      <c r="F7297" s="11"/>
    </row>
    <row r="7298" ht="15.75" customHeight="1">
      <c r="A7298" s="13">
        <v>5525042.0</v>
      </c>
      <c r="B7298" s="13" t="s">
        <v>9735</v>
      </c>
      <c r="C7298" s="12">
        <v>1439.22</v>
      </c>
      <c r="D7298" s="11"/>
      <c r="E7298" s="11"/>
      <c r="F7298" s="11"/>
    </row>
    <row r="7299" ht="15.75" customHeight="1">
      <c r="A7299" s="13">
        <v>5525083.0</v>
      </c>
      <c r="B7299" s="13" t="s">
        <v>9736</v>
      </c>
      <c r="C7299" s="12">
        <v>1439.22</v>
      </c>
      <c r="D7299" s="11"/>
      <c r="E7299" s="11"/>
      <c r="F7299" s="11"/>
    </row>
    <row r="7300" ht="15.75" customHeight="1">
      <c r="A7300" s="13">
        <v>5525028.0</v>
      </c>
      <c r="B7300" s="13" t="s">
        <v>9737</v>
      </c>
      <c r="C7300" s="12">
        <v>1439.22</v>
      </c>
      <c r="D7300" s="11"/>
      <c r="E7300" s="11"/>
      <c r="F7300" s="11"/>
    </row>
    <row r="7301" ht="15.75" customHeight="1">
      <c r="A7301" s="13">
        <v>5525093.0</v>
      </c>
      <c r="B7301" s="13" t="s">
        <v>9738</v>
      </c>
      <c r="C7301" s="12">
        <v>1439.22</v>
      </c>
      <c r="D7301" s="11"/>
      <c r="E7301" s="11"/>
      <c r="F7301" s="11"/>
    </row>
    <row r="7302" ht="15.75" customHeight="1">
      <c r="A7302" s="13">
        <v>5525003.0</v>
      </c>
      <c r="B7302" s="13" t="s">
        <v>9739</v>
      </c>
      <c r="C7302" s="12">
        <v>1439.22</v>
      </c>
      <c r="D7302" s="11"/>
      <c r="E7302" s="11"/>
      <c r="F7302" s="11"/>
    </row>
    <row r="7303" ht="15.75" customHeight="1">
      <c r="A7303" s="13">
        <v>5525004.0</v>
      </c>
      <c r="B7303" s="13" t="s">
        <v>9740</v>
      </c>
      <c r="C7303" s="12">
        <v>1439.22</v>
      </c>
      <c r="D7303" s="11"/>
      <c r="E7303" s="11"/>
      <c r="F7303" s="11"/>
    </row>
    <row r="7304" ht="15.75" customHeight="1">
      <c r="A7304" s="13">
        <v>5525046.0</v>
      </c>
      <c r="B7304" s="13" t="s">
        <v>9741</v>
      </c>
      <c r="C7304" s="12">
        <v>1439.22</v>
      </c>
      <c r="D7304" s="11"/>
      <c r="E7304" s="11"/>
      <c r="F7304" s="11"/>
    </row>
    <row r="7305" ht="15.75" customHeight="1">
      <c r="A7305" s="13">
        <v>5525005.0</v>
      </c>
      <c r="B7305" s="13" t="s">
        <v>9742</v>
      </c>
      <c r="C7305" s="12">
        <v>1439.22</v>
      </c>
      <c r="D7305" s="11"/>
      <c r="E7305" s="11"/>
      <c r="F7305" s="11"/>
    </row>
    <row r="7306" ht="15.75" customHeight="1">
      <c r="A7306" s="13">
        <v>5525051.0</v>
      </c>
      <c r="B7306" s="13" t="s">
        <v>9743</v>
      </c>
      <c r="C7306" s="12">
        <v>1439.22</v>
      </c>
      <c r="D7306" s="11"/>
      <c r="E7306" s="11"/>
      <c r="F7306" s="11"/>
    </row>
    <row r="7307" ht="15.75" customHeight="1">
      <c r="A7307" s="13">
        <v>5.5250513E7</v>
      </c>
      <c r="B7307" s="13" t="s">
        <v>9744</v>
      </c>
      <c r="C7307" s="12">
        <v>1439.22</v>
      </c>
      <c r="D7307" s="11"/>
      <c r="E7307" s="11"/>
      <c r="F7307" s="11"/>
    </row>
    <row r="7308" ht="15.75" customHeight="1">
      <c r="A7308" s="13">
        <v>5525056.0</v>
      </c>
      <c r="B7308" s="13" t="s">
        <v>9745</v>
      </c>
      <c r="C7308" s="12">
        <v>1439.22</v>
      </c>
      <c r="D7308" s="11"/>
      <c r="E7308" s="11"/>
      <c r="F7308" s="11"/>
    </row>
    <row r="7309" ht="15.75" customHeight="1">
      <c r="A7309" s="13">
        <v>5.5250566E7</v>
      </c>
      <c r="B7309" s="13" t="s">
        <v>9746</v>
      </c>
      <c r="C7309" s="12">
        <v>1439.22</v>
      </c>
      <c r="D7309" s="11"/>
      <c r="E7309" s="11"/>
      <c r="F7309" s="11"/>
    </row>
    <row r="7310" ht="15.75" customHeight="1">
      <c r="A7310" s="13">
        <v>5525006.0</v>
      </c>
      <c r="B7310" s="13" t="s">
        <v>9747</v>
      </c>
      <c r="C7310" s="12">
        <v>1439.22</v>
      </c>
      <c r="D7310" s="11"/>
      <c r="E7310" s="11"/>
      <c r="F7310" s="11"/>
    </row>
    <row r="7311" ht="15.75" customHeight="1">
      <c r="A7311" s="13">
        <v>5525061.0</v>
      </c>
      <c r="B7311" s="13" t="s">
        <v>9748</v>
      </c>
      <c r="C7311" s="12">
        <v>1439.22</v>
      </c>
      <c r="D7311" s="11"/>
      <c r="E7311" s="11"/>
      <c r="F7311" s="11"/>
    </row>
    <row r="7312" ht="15.75" customHeight="1">
      <c r="A7312" s="13">
        <v>5525064.0</v>
      </c>
      <c r="B7312" s="13" t="s">
        <v>9749</v>
      </c>
      <c r="C7312" s="12">
        <v>1439.22</v>
      </c>
      <c r="D7312" s="11"/>
      <c r="E7312" s="11"/>
      <c r="F7312" s="11"/>
    </row>
    <row r="7313" ht="15.75" customHeight="1">
      <c r="A7313" s="13">
        <v>5525060.0</v>
      </c>
      <c r="B7313" s="13" t="s">
        <v>9750</v>
      </c>
      <c r="C7313" s="12">
        <v>1439.22</v>
      </c>
      <c r="D7313" s="11"/>
      <c r="E7313" s="11"/>
      <c r="F7313" s="11"/>
    </row>
    <row r="7314" ht="15.75" customHeight="1">
      <c r="A7314" s="13">
        <v>5.5250666E7</v>
      </c>
      <c r="B7314" s="13" t="s">
        <v>9751</v>
      </c>
      <c r="C7314" s="12">
        <v>1439.22</v>
      </c>
      <c r="D7314" s="11"/>
      <c r="E7314" s="11"/>
      <c r="F7314" s="11"/>
    </row>
    <row r="7315" ht="15.75" customHeight="1">
      <c r="A7315" s="13">
        <v>5.5250673E7</v>
      </c>
      <c r="B7315" s="13" t="s">
        <v>9752</v>
      </c>
      <c r="C7315" s="12">
        <v>1439.22</v>
      </c>
      <c r="D7315" s="11"/>
      <c r="E7315" s="11"/>
      <c r="F7315" s="11"/>
    </row>
    <row r="7316" ht="15.75" customHeight="1">
      <c r="A7316" s="13">
        <v>5525007.0</v>
      </c>
      <c r="B7316" s="13" t="s">
        <v>9753</v>
      </c>
      <c r="C7316" s="12">
        <v>1439.22</v>
      </c>
      <c r="D7316" s="11"/>
      <c r="E7316" s="11"/>
      <c r="F7316" s="11"/>
    </row>
    <row r="7317" ht="15.75" customHeight="1">
      <c r="A7317" s="13">
        <v>5525071.0</v>
      </c>
      <c r="B7317" s="13" t="s">
        <v>9754</v>
      </c>
      <c r="C7317" s="12">
        <v>1439.22</v>
      </c>
      <c r="D7317" s="11"/>
      <c r="E7317" s="11"/>
      <c r="F7317" s="11"/>
    </row>
    <row r="7318" ht="15.75" customHeight="1">
      <c r="A7318" s="13">
        <v>5.5250711E7</v>
      </c>
      <c r="B7318" s="13" t="s">
        <v>9755</v>
      </c>
      <c r="C7318" s="12">
        <v>1439.22</v>
      </c>
      <c r="D7318" s="11"/>
      <c r="E7318" s="11"/>
      <c r="F7318" s="11"/>
    </row>
    <row r="7319" ht="15.75" customHeight="1">
      <c r="A7319" s="13">
        <v>5525074.0</v>
      </c>
      <c r="B7319" s="13" t="s">
        <v>9756</v>
      </c>
      <c r="C7319" s="12">
        <v>1439.22</v>
      </c>
      <c r="D7319" s="11"/>
      <c r="E7319" s="11"/>
      <c r="F7319" s="11"/>
    </row>
    <row r="7320" ht="15.75" customHeight="1">
      <c r="A7320" s="13">
        <v>5.5250766E7</v>
      </c>
      <c r="B7320" s="13" t="s">
        <v>9757</v>
      </c>
      <c r="C7320" s="12">
        <v>1439.22</v>
      </c>
      <c r="D7320" s="11"/>
      <c r="E7320" s="11"/>
      <c r="F7320" s="11"/>
    </row>
    <row r="7321" ht="15.75" customHeight="1">
      <c r="A7321" s="13">
        <v>5525008.0</v>
      </c>
      <c r="B7321" s="13" t="s">
        <v>9758</v>
      </c>
      <c r="C7321" s="12">
        <v>1439.22</v>
      </c>
      <c r="D7321" s="11"/>
      <c r="E7321" s="11"/>
      <c r="F7321" s="11"/>
    </row>
    <row r="7322" ht="15.75" customHeight="1">
      <c r="A7322" s="13">
        <v>5525081.0</v>
      </c>
      <c r="B7322" s="13" t="s">
        <v>9759</v>
      </c>
      <c r="C7322" s="12">
        <v>1439.22</v>
      </c>
      <c r="D7322" s="11"/>
      <c r="E7322" s="11"/>
      <c r="F7322" s="11"/>
    </row>
    <row r="7323" ht="15.75" customHeight="1">
      <c r="A7323" s="13">
        <v>5.5250811E7</v>
      </c>
      <c r="B7323" s="13" t="s">
        <v>9760</v>
      </c>
      <c r="C7323" s="12">
        <v>1439.22</v>
      </c>
      <c r="D7323" s="11"/>
      <c r="E7323" s="11"/>
      <c r="F7323" s="11"/>
    </row>
    <row r="7324" ht="15.75" customHeight="1">
      <c r="A7324" s="13">
        <v>5525084.0</v>
      </c>
      <c r="B7324" s="13" t="s">
        <v>9761</v>
      </c>
      <c r="C7324" s="12">
        <v>1439.22</v>
      </c>
      <c r="D7324" s="11"/>
      <c r="E7324" s="11"/>
      <c r="F7324" s="11"/>
    </row>
    <row r="7325" ht="15.75" customHeight="1">
      <c r="A7325" s="13">
        <v>5.5250873E7</v>
      </c>
      <c r="B7325" s="13" t="s">
        <v>9762</v>
      </c>
      <c r="C7325" s="12">
        <v>1439.22</v>
      </c>
      <c r="D7325" s="11"/>
      <c r="E7325" s="11"/>
      <c r="F7325" s="11"/>
    </row>
    <row r="7326" ht="15.75" customHeight="1">
      <c r="A7326" s="13">
        <v>5525009.0</v>
      </c>
      <c r="B7326" s="13" t="s">
        <v>9763</v>
      </c>
      <c r="C7326" s="12">
        <v>1439.22</v>
      </c>
      <c r="D7326" s="11"/>
      <c r="E7326" s="11"/>
      <c r="F7326" s="11"/>
    </row>
    <row r="7327" ht="15.75" customHeight="1">
      <c r="A7327" s="13">
        <v>5525091.0</v>
      </c>
      <c r="B7327" s="13" t="s">
        <v>9764</v>
      </c>
      <c r="C7327" s="12">
        <v>1439.22</v>
      </c>
      <c r="D7327" s="11"/>
      <c r="E7327" s="11"/>
      <c r="F7327" s="11"/>
    </row>
    <row r="7328" ht="15.75" customHeight="1">
      <c r="A7328" s="13">
        <v>5525090.0</v>
      </c>
      <c r="B7328" s="13" t="s">
        <v>9765</v>
      </c>
      <c r="C7328" s="12">
        <v>1439.22</v>
      </c>
      <c r="D7328" s="11"/>
      <c r="E7328" s="11"/>
      <c r="F7328" s="11"/>
    </row>
    <row r="7329" ht="15.75" customHeight="1">
      <c r="A7329" s="13">
        <v>5564014.0</v>
      </c>
      <c r="B7329" s="13" t="s">
        <v>9766</v>
      </c>
      <c r="C7329" s="12">
        <v>439.34</v>
      </c>
      <c r="D7329" s="11"/>
      <c r="E7329" s="11"/>
      <c r="F7329" s="11"/>
    </row>
    <row r="7330" ht="15.75" customHeight="1">
      <c r="A7330" s="13">
        <v>5564015.0</v>
      </c>
      <c r="B7330" s="13" t="s">
        <v>9767</v>
      </c>
      <c r="C7330" s="12">
        <v>439.34</v>
      </c>
      <c r="D7330" s="11"/>
      <c r="E7330" s="11"/>
      <c r="F7330" s="11"/>
    </row>
    <row r="7331" ht="15.75" customHeight="1">
      <c r="A7331" s="13">
        <v>5341509.0</v>
      </c>
      <c r="B7331" s="13" t="s">
        <v>9768</v>
      </c>
      <c r="C7331" s="12">
        <v>1709.88</v>
      </c>
      <c r="D7331" s="11"/>
      <c r="E7331" s="11"/>
      <c r="F7331" s="11"/>
    </row>
    <row r="7332" ht="15.75" customHeight="1">
      <c r="A7332" s="13">
        <v>5341510.0</v>
      </c>
      <c r="B7332" s="13" t="s">
        <v>9769</v>
      </c>
      <c r="C7332" s="12">
        <v>191.27</v>
      </c>
      <c r="D7332" s="11"/>
      <c r="E7332" s="11"/>
      <c r="F7332" s="11"/>
    </row>
    <row r="7333" ht="15.75" customHeight="1">
      <c r="A7333" s="13">
        <v>5341508.0</v>
      </c>
      <c r="B7333" s="13" t="s">
        <v>9770</v>
      </c>
      <c r="C7333" s="12">
        <v>288.89</v>
      </c>
      <c r="D7333" s="11"/>
      <c r="E7333" s="11"/>
      <c r="F7333" s="11"/>
    </row>
    <row r="7334" ht="15.75" customHeight="1">
      <c r="A7334" s="9" t="s">
        <v>9771</v>
      </c>
      <c r="C7334" s="12"/>
      <c r="D7334" s="11"/>
      <c r="E7334" s="11"/>
      <c r="F7334" s="11"/>
    </row>
    <row r="7335" ht="15.75" customHeight="1">
      <c r="A7335" s="13">
        <v>6265000.0</v>
      </c>
      <c r="B7335" s="13" t="s">
        <v>9772</v>
      </c>
      <c r="C7335" s="12">
        <v>2641.15</v>
      </c>
      <c r="D7335" s="11"/>
      <c r="E7335" s="11"/>
      <c r="F7335" s="11"/>
    </row>
    <row r="7336" ht="15.75" customHeight="1">
      <c r="A7336" s="13">
        <v>6266000.0</v>
      </c>
      <c r="B7336" s="13" t="s">
        <v>9773</v>
      </c>
      <c r="C7336" s="12">
        <v>1719.6</v>
      </c>
      <c r="D7336" s="11"/>
      <c r="E7336" s="11"/>
      <c r="F7336" s="11"/>
    </row>
    <row r="7337" ht="15.75" customHeight="1">
      <c r="A7337" s="13">
        <v>6161052.0</v>
      </c>
      <c r="B7337" s="13" t="s">
        <v>9774</v>
      </c>
      <c r="C7337" s="12">
        <v>606.87</v>
      </c>
      <c r="D7337" s="11"/>
      <c r="E7337" s="11"/>
      <c r="F7337" s="11"/>
    </row>
    <row r="7338" ht="15.75" customHeight="1">
      <c r="A7338" s="13">
        <v>7181000.0</v>
      </c>
      <c r="B7338" s="13" t="s">
        <v>9775</v>
      </c>
      <c r="C7338" s="12">
        <v>15914.91</v>
      </c>
      <c r="D7338" s="11"/>
      <c r="E7338" s="11"/>
      <c r="F7338" s="11"/>
    </row>
    <row r="7339" ht="15.75" customHeight="1">
      <c r="A7339" s="13">
        <v>7182000.0</v>
      </c>
      <c r="B7339" s="13" t="s">
        <v>9776</v>
      </c>
      <c r="C7339" s="12">
        <v>11465.75</v>
      </c>
      <c r="D7339" s="11"/>
      <c r="E7339" s="11"/>
      <c r="F7339" s="11"/>
    </row>
    <row r="7340" ht="15.75" customHeight="1">
      <c r="A7340" s="13">
        <v>7186010.0</v>
      </c>
      <c r="B7340" s="13" t="s">
        <v>9777</v>
      </c>
      <c r="C7340" s="12">
        <v>6785.1</v>
      </c>
      <c r="D7340" s="11"/>
      <c r="E7340" s="11"/>
      <c r="F7340" s="11"/>
    </row>
    <row r="7341" ht="15.75" customHeight="1">
      <c r="A7341" s="13">
        <v>7186005.0</v>
      </c>
      <c r="B7341" s="13" t="s">
        <v>9778</v>
      </c>
      <c r="C7341" s="12">
        <v>8660.5</v>
      </c>
      <c r="D7341" s="11"/>
      <c r="E7341" s="11"/>
      <c r="F7341" s="11"/>
    </row>
    <row r="7342" ht="15.75" customHeight="1">
      <c r="A7342" s="13">
        <v>7180583.0</v>
      </c>
      <c r="B7342" s="13" t="s">
        <v>9779</v>
      </c>
      <c r="C7342" s="12">
        <v>1567.92</v>
      </c>
      <c r="D7342" s="11"/>
      <c r="E7342" s="11"/>
      <c r="F7342" s="11"/>
    </row>
    <row r="7343" ht="15.75" customHeight="1">
      <c r="A7343" s="13">
        <v>7180561.0</v>
      </c>
      <c r="B7343" s="13" t="s">
        <v>9780</v>
      </c>
      <c r="C7343" s="12">
        <v>1885.11</v>
      </c>
      <c r="D7343" s="11"/>
      <c r="E7343" s="11"/>
      <c r="F7343" s="11"/>
    </row>
    <row r="7344" ht="15.75" customHeight="1">
      <c r="A7344" s="13">
        <v>7184501.0</v>
      </c>
      <c r="B7344" s="13" t="s">
        <v>9781</v>
      </c>
      <c r="C7344" s="12">
        <v>6444.07</v>
      </c>
      <c r="D7344" s="11"/>
      <c r="E7344" s="11"/>
      <c r="F7344" s="11"/>
    </row>
    <row r="7345" ht="15.75" customHeight="1">
      <c r="A7345" s="13">
        <v>7185000.0</v>
      </c>
      <c r="B7345" s="13" t="s">
        <v>9782</v>
      </c>
      <c r="C7345" s="12">
        <v>6444.07</v>
      </c>
      <c r="D7345" s="11"/>
      <c r="E7345" s="11"/>
      <c r="F7345" s="11"/>
    </row>
    <row r="7346" ht="15.75" customHeight="1">
      <c r="A7346" s="13">
        <v>7183515.0</v>
      </c>
      <c r="B7346" s="13" t="s">
        <v>9783</v>
      </c>
      <c r="C7346" s="12">
        <v>16910.97</v>
      </c>
      <c r="D7346" s="11"/>
      <c r="E7346" s="11"/>
      <c r="F7346" s="11"/>
    </row>
    <row r="7347" ht="15.75" customHeight="1">
      <c r="A7347" s="13">
        <v>7180425.0</v>
      </c>
      <c r="B7347" s="13" t="s">
        <v>9784</v>
      </c>
      <c r="C7347" s="12">
        <v>3666.6</v>
      </c>
      <c r="D7347" s="11"/>
      <c r="E7347" s="11"/>
      <c r="F7347" s="11"/>
    </row>
    <row r="7348" ht="15.75" customHeight="1">
      <c r="A7348" s="13">
        <v>7187525.0</v>
      </c>
      <c r="B7348" s="13" t="s">
        <v>9785</v>
      </c>
      <c r="C7348" s="12">
        <v>6646.93</v>
      </c>
      <c r="D7348" s="11"/>
      <c r="E7348" s="11"/>
      <c r="F7348" s="11"/>
    </row>
    <row r="7349" ht="15.75" customHeight="1">
      <c r="A7349" s="13">
        <v>6280599.0</v>
      </c>
      <c r="B7349" s="13" t="s">
        <v>9786</v>
      </c>
      <c r="C7349" s="12">
        <v>5690.35</v>
      </c>
      <c r="D7349" s="11"/>
      <c r="E7349" s="11"/>
      <c r="F7349" s="11"/>
    </row>
    <row r="7350" ht="15.75" customHeight="1">
      <c r="A7350" s="13">
        <v>6180325.0</v>
      </c>
      <c r="B7350" s="13" t="s">
        <v>9787</v>
      </c>
      <c r="C7350" s="12">
        <v>1655.97</v>
      </c>
      <c r="D7350" s="11"/>
      <c r="E7350" s="11"/>
      <c r="F7350" s="11"/>
    </row>
    <row r="7351" ht="15.75" customHeight="1">
      <c r="A7351" s="13">
        <v>7201230.0</v>
      </c>
      <c r="B7351" s="13" t="s">
        <v>9788</v>
      </c>
      <c r="C7351" s="12">
        <v>457.14</v>
      </c>
      <c r="D7351" s="11"/>
      <c r="E7351" s="11"/>
      <c r="F7351" s="11"/>
    </row>
    <row r="7352" ht="15.75" customHeight="1">
      <c r="A7352" s="13">
        <v>7201200.0</v>
      </c>
      <c r="B7352" s="13" t="s">
        <v>9789</v>
      </c>
      <c r="C7352" s="12">
        <v>351.72</v>
      </c>
      <c r="D7352" s="11"/>
      <c r="E7352" s="11"/>
      <c r="F7352" s="11"/>
    </row>
    <row r="7353" ht="15.75" customHeight="1">
      <c r="A7353" s="13">
        <v>6990934.0</v>
      </c>
      <c r="B7353" s="13" t="s">
        <v>9790</v>
      </c>
      <c r="C7353" s="12">
        <v>6829.31</v>
      </c>
      <c r="D7353" s="11"/>
      <c r="E7353" s="11"/>
      <c r="F7353" s="11"/>
    </row>
    <row r="7354" ht="15.75" customHeight="1">
      <c r="A7354" s="13">
        <v>6992480.0</v>
      </c>
      <c r="B7354" s="13" t="s">
        <v>9791</v>
      </c>
      <c r="C7354" s="12">
        <v>554.34</v>
      </c>
      <c r="D7354" s="11"/>
      <c r="E7354" s="11"/>
      <c r="F7354" s="11"/>
    </row>
    <row r="7355" ht="15.75" customHeight="1">
      <c r="A7355" s="13">
        <v>6992410.0</v>
      </c>
      <c r="B7355" s="13" t="s">
        <v>9792</v>
      </c>
      <c r="C7355" s="12">
        <v>790.03</v>
      </c>
      <c r="D7355" s="11"/>
      <c r="E7355" s="11"/>
      <c r="F7355" s="11"/>
    </row>
    <row r="7356" ht="15.75" customHeight="1">
      <c r="A7356" s="13">
        <v>6992400.0</v>
      </c>
      <c r="B7356" s="13" t="s">
        <v>9793</v>
      </c>
      <c r="C7356" s="12">
        <v>790.03</v>
      </c>
      <c r="D7356" s="11"/>
      <c r="E7356" s="11"/>
      <c r="F7356" s="11"/>
    </row>
    <row r="7357" ht="15.75" customHeight="1">
      <c r="A7357" s="13">
        <v>6992300.0</v>
      </c>
      <c r="B7357" s="13" t="s">
        <v>9794</v>
      </c>
      <c r="C7357" s="12">
        <v>583.18</v>
      </c>
      <c r="D7357" s="11"/>
      <c r="E7357" s="11"/>
      <c r="F7357" s="11"/>
    </row>
    <row r="7358" ht="15.75" customHeight="1">
      <c r="A7358" s="13">
        <v>6990964.0</v>
      </c>
      <c r="B7358" s="13" t="s">
        <v>9795</v>
      </c>
      <c r="C7358" s="12">
        <v>254.44</v>
      </c>
      <c r="D7358" s="11"/>
      <c r="E7358" s="11"/>
      <c r="F7358" s="11"/>
    </row>
    <row r="7359" ht="15.75" customHeight="1">
      <c r="A7359" s="13">
        <v>6990912.0</v>
      </c>
      <c r="B7359" s="13" t="s">
        <v>9796</v>
      </c>
      <c r="C7359" s="12">
        <v>189.73</v>
      </c>
      <c r="D7359" s="11"/>
      <c r="E7359" s="11"/>
      <c r="F7359" s="11"/>
    </row>
    <row r="7360" ht="15.75" customHeight="1">
      <c r="A7360" s="13">
        <v>6990908.0</v>
      </c>
      <c r="B7360" s="13" t="s">
        <v>9797</v>
      </c>
      <c r="C7360" s="12">
        <v>189.73</v>
      </c>
      <c r="D7360" s="11"/>
      <c r="E7360" s="11"/>
      <c r="F7360" s="11"/>
    </row>
    <row r="7361" ht="15.75" customHeight="1">
      <c r="A7361" s="13">
        <v>6990919.0</v>
      </c>
      <c r="B7361" s="13" t="s">
        <v>9798</v>
      </c>
      <c r="C7361" s="12">
        <v>194.69</v>
      </c>
      <c r="D7361" s="11"/>
      <c r="E7361" s="11"/>
      <c r="F7361" s="11"/>
    </row>
    <row r="7362" ht="15.75" customHeight="1">
      <c r="A7362" s="13">
        <v>6990980.0</v>
      </c>
      <c r="B7362" s="13" t="s">
        <v>9799</v>
      </c>
      <c r="C7362" s="12">
        <v>194.69</v>
      </c>
      <c r="D7362" s="11"/>
      <c r="E7362" s="11"/>
      <c r="F7362" s="11"/>
    </row>
    <row r="7363" ht="15.75" customHeight="1">
      <c r="A7363" s="13">
        <v>6990918.0</v>
      </c>
      <c r="B7363" s="13" t="s">
        <v>9800</v>
      </c>
      <c r="C7363" s="12">
        <v>194.69</v>
      </c>
      <c r="D7363" s="11"/>
      <c r="E7363" s="11"/>
      <c r="F7363" s="11"/>
    </row>
    <row r="7364" ht="15.75" customHeight="1">
      <c r="A7364" s="13">
        <v>6990953.0</v>
      </c>
      <c r="B7364" s="13" t="s">
        <v>9801</v>
      </c>
      <c r="C7364" s="12">
        <v>189.73</v>
      </c>
      <c r="D7364" s="11"/>
      <c r="E7364" s="11"/>
      <c r="F7364" s="11"/>
    </row>
    <row r="7365" ht="15.75" customHeight="1">
      <c r="A7365" s="13">
        <v>6990913.0</v>
      </c>
      <c r="B7365" s="13" t="s">
        <v>9802</v>
      </c>
      <c r="C7365" s="12">
        <v>189.73</v>
      </c>
      <c r="D7365" s="11"/>
      <c r="E7365" s="11"/>
      <c r="F7365" s="11"/>
    </row>
    <row r="7366" ht="15.75" customHeight="1">
      <c r="A7366" s="13">
        <v>6990909.0</v>
      </c>
      <c r="B7366" s="13" t="s">
        <v>9803</v>
      </c>
      <c r="C7366" s="12">
        <v>189.73</v>
      </c>
      <c r="D7366" s="11"/>
      <c r="E7366" s="11"/>
      <c r="F7366" s="11"/>
    </row>
    <row r="7367" ht="15.75" customHeight="1">
      <c r="A7367" s="13">
        <v>6990949.0</v>
      </c>
      <c r="B7367" s="13" t="s">
        <v>9804</v>
      </c>
      <c r="C7367" s="12">
        <v>189.73</v>
      </c>
      <c r="D7367" s="11"/>
      <c r="E7367" s="11"/>
      <c r="F7367" s="11"/>
    </row>
    <row r="7368" ht="15.75" customHeight="1">
      <c r="A7368" s="13">
        <v>6990910.0</v>
      </c>
      <c r="B7368" s="13" t="s">
        <v>9805</v>
      </c>
      <c r="C7368" s="12">
        <v>189.73</v>
      </c>
      <c r="D7368" s="11"/>
      <c r="E7368" s="11"/>
      <c r="F7368" s="11"/>
    </row>
    <row r="7369" ht="15.75" customHeight="1">
      <c r="A7369" s="13">
        <v>6990911.0</v>
      </c>
      <c r="B7369" s="13" t="s">
        <v>9806</v>
      </c>
      <c r="C7369" s="12">
        <v>189.73</v>
      </c>
      <c r="D7369" s="11"/>
      <c r="E7369" s="11"/>
      <c r="F7369" s="11"/>
    </row>
    <row r="7370" ht="15.75" customHeight="1">
      <c r="A7370" s="13">
        <v>6991701.0</v>
      </c>
      <c r="B7370" s="13" t="s">
        <v>9807</v>
      </c>
      <c r="C7370" s="12">
        <v>39.37</v>
      </c>
      <c r="D7370" s="11"/>
      <c r="E7370" s="11"/>
      <c r="F7370" s="11"/>
    </row>
    <row r="7371" ht="15.75" customHeight="1">
      <c r="A7371" s="13">
        <v>6991700.0</v>
      </c>
      <c r="B7371" s="13" t="s">
        <v>9808</v>
      </c>
      <c r="C7371" s="12">
        <v>28.89</v>
      </c>
      <c r="D7371" s="11"/>
      <c r="E7371" s="11"/>
      <c r="F7371" s="11"/>
    </row>
    <row r="7372" ht="15.75" customHeight="1">
      <c r="A7372" s="13">
        <v>6993826.0</v>
      </c>
      <c r="B7372" s="13" t="s">
        <v>9809</v>
      </c>
      <c r="C7372" s="12">
        <v>2599.71</v>
      </c>
      <c r="D7372" s="11"/>
      <c r="E7372" s="11"/>
      <c r="F7372" s="11"/>
    </row>
    <row r="7373" ht="15.75" customHeight="1">
      <c r="A7373" s="13">
        <v>6993829.0</v>
      </c>
      <c r="B7373" s="13" t="s">
        <v>9810</v>
      </c>
      <c r="C7373" s="12">
        <v>2599.71</v>
      </c>
      <c r="D7373" s="11"/>
      <c r="E7373" s="11"/>
      <c r="F7373" s="11"/>
    </row>
    <row r="7374" ht="15.75" customHeight="1">
      <c r="A7374" s="13">
        <v>6993871.0</v>
      </c>
      <c r="B7374" s="13" t="s">
        <v>9811</v>
      </c>
      <c r="C7374" s="12">
        <v>51.99</v>
      </c>
      <c r="D7374" s="11"/>
      <c r="E7374" s="11"/>
      <c r="F7374" s="11"/>
    </row>
    <row r="7375" ht="15.75" customHeight="1">
      <c r="A7375" s="13">
        <v>6993825.0</v>
      </c>
      <c r="B7375" s="13" t="s">
        <v>9812</v>
      </c>
      <c r="C7375" s="12">
        <v>2599.71</v>
      </c>
      <c r="D7375" s="11"/>
      <c r="E7375" s="11"/>
      <c r="F7375" s="11"/>
    </row>
    <row r="7376" ht="15.75" customHeight="1">
      <c r="A7376" s="13">
        <v>6993425.0</v>
      </c>
      <c r="B7376" s="13" t="s">
        <v>9813</v>
      </c>
      <c r="C7376" s="12">
        <v>3.94</v>
      </c>
      <c r="D7376" s="11"/>
      <c r="E7376" s="11"/>
      <c r="F7376" s="11"/>
    </row>
    <row r="7377" ht="15.75" customHeight="1">
      <c r="A7377" s="13">
        <v>6993823.0</v>
      </c>
      <c r="B7377" s="13" t="s">
        <v>9814</v>
      </c>
      <c r="C7377" s="12">
        <v>2599.71</v>
      </c>
      <c r="D7377" s="11"/>
      <c r="E7377" s="11"/>
      <c r="F7377" s="11"/>
    </row>
    <row r="7378" ht="15.75" customHeight="1">
      <c r="A7378" s="13">
        <v>6993423.0</v>
      </c>
      <c r="B7378" s="13" t="s">
        <v>9815</v>
      </c>
      <c r="C7378" s="12">
        <v>3.94</v>
      </c>
      <c r="D7378" s="11"/>
      <c r="E7378" s="11"/>
      <c r="F7378" s="11"/>
    </row>
    <row r="7379" ht="15.75" customHeight="1">
      <c r="A7379" s="13">
        <v>6993876.0</v>
      </c>
      <c r="B7379" s="13" t="s">
        <v>9816</v>
      </c>
      <c r="C7379" s="12">
        <v>2599.71</v>
      </c>
      <c r="D7379" s="11"/>
      <c r="E7379" s="11"/>
      <c r="F7379" s="11"/>
    </row>
    <row r="7380" ht="15.75" customHeight="1">
      <c r="A7380" s="13">
        <v>6993800.0</v>
      </c>
      <c r="B7380" s="13" t="s">
        <v>9817</v>
      </c>
      <c r="C7380" s="12">
        <v>51.99</v>
      </c>
      <c r="D7380" s="11"/>
      <c r="E7380" s="11"/>
      <c r="F7380" s="11"/>
    </row>
    <row r="7381" ht="15.75" customHeight="1">
      <c r="A7381" s="13">
        <v>6993400.0</v>
      </c>
      <c r="B7381" s="13" t="s">
        <v>9818</v>
      </c>
      <c r="C7381" s="12">
        <v>3.94</v>
      </c>
      <c r="D7381" s="11"/>
      <c r="E7381" s="11"/>
      <c r="F7381" s="11"/>
    </row>
    <row r="7382" ht="15.75" customHeight="1">
      <c r="A7382" s="13">
        <v>6991500.0</v>
      </c>
      <c r="B7382" s="13" t="s">
        <v>9819</v>
      </c>
      <c r="C7382" s="12">
        <v>210.99</v>
      </c>
      <c r="D7382" s="11"/>
      <c r="E7382" s="11"/>
      <c r="F7382" s="11"/>
    </row>
    <row r="7383" ht="15.75" customHeight="1">
      <c r="A7383" s="13">
        <v>6994600.0</v>
      </c>
      <c r="B7383" s="13" t="s">
        <v>9820</v>
      </c>
      <c r="C7383" s="12">
        <v>1582.4</v>
      </c>
      <c r="D7383" s="11"/>
      <c r="E7383" s="11"/>
      <c r="F7383" s="11"/>
    </row>
    <row r="7384" ht="15.75" customHeight="1">
      <c r="A7384" s="13">
        <v>6991600.0</v>
      </c>
      <c r="B7384" s="13" t="s">
        <v>9821</v>
      </c>
      <c r="C7384" s="12">
        <v>242.91</v>
      </c>
      <c r="D7384" s="11"/>
      <c r="E7384" s="11"/>
      <c r="F7384" s="11"/>
    </row>
    <row r="7385" ht="15.75" customHeight="1">
      <c r="A7385" s="13">
        <v>6998000.0</v>
      </c>
      <c r="B7385" s="13" t="s">
        <v>9822</v>
      </c>
      <c r="C7385" s="12">
        <v>299.95</v>
      </c>
      <c r="D7385" s="11"/>
      <c r="E7385" s="11"/>
      <c r="F7385" s="11"/>
    </row>
    <row r="7386" ht="15.75" customHeight="1">
      <c r="A7386" s="13">
        <v>6994040.0</v>
      </c>
      <c r="B7386" s="13" t="s">
        <v>9823</v>
      </c>
      <c r="C7386" s="12">
        <v>3824.9</v>
      </c>
      <c r="D7386" s="11"/>
      <c r="E7386" s="11"/>
      <c r="F7386" s="11"/>
    </row>
    <row r="7387" ht="15.75" customHeight="1">
      <c r="A7387" s="13">
        <v>6994010.0</v>
      </c>
      <c r="B7387" s="13" t="s">
        <v>9824</v>
      </c>
      <c r="C7387" s="12">
        <v>200.5</v>
      </c>
      <c r="D7387" s="11"/>
      <c r="E7387" s="11"/>
      <c r="F7387" s="11"/>
    </row>
    <row r="7388" ht="15.75" customHeight="1">
      <c r="A7388" s="13">
        <v>6994700.0</v>
      </c>
      <c r="B7388" s="13" t="s">
        <v>9825</v>
      </c>
      <c r="C7388" s="12">
        <v>1582.4</v>
      </c>
      <c r="D7388" s="11"/>
      <c r="E7388" s="11"/>
      <c r="F7388" s="11"/>
    </row>
    <row r="7389" ht="15.75" customHeight="1">
      <c r="A7389" s="13">
        <v>6994701.0</v>
      </c>
      <c r="B7389" s="13" t="s">
        <v>9826</v>
      </c>
      <c r="C7389" s="12">
        <v>1582.4</v>
      </c>
      <c r="D7389" s="11"/>
      <c r="E7389" s="11"/>
      <c r="F7389" s="11"/>
    </row>
    <row r="7390" ht="15.75" customHeight="1">
      <c r="A7390" s="13">
        <v>6980006.0</v>
      </c>
      <c r="B7390" s="13" t="s">
        <v>9827</v>
      </c>
      <c r="C7390" s="12">
        <v>426.39</v>
      </c>
      <c r="D7390" s="11"/>
      <c r="E7390" s="11"/>
      <c r="F7390" s="11"/>
    </row>
    <row r="7391" ht="15.75" customHeight="1">
      <c r="A7391" s="13">
        <v>6980010.0</v>
      </c>
      <c r="B7391" s="13" t="s">
        <v>9828</v>
      </c>
      <c r="C7391" s="12">
        <v>910.33</v>
      </c>
      <c r="D7391" s="11"/>
      <c r="E7391" s="11"/>
      <c r="F7391" s="11"/>
    </row>
    <row r="7392" ht="15.75" customHeight="1">
      <c r="A7392" s="13">
        <v>6242810.0</v>
      </c>
      <c r="B7392" s="13" t="s">
        <v>9829</v>
      </c>
      <c r="C7392" s="12">
        <v>5191.3</v>
      </c>
      <c r="D7392" s="11"/>
      <c r="E7392" s="11"/>
      <c r="F7392" s="11"/>
    </row>
    <row r="7393" ht="15.75" customHeight="1">
      <c r="A7393" s="13">
        <v>6240310.0</v>
      </c>
      <c r="B7393" s="13" t="s">
        <v>9830</v>
      </c>
      <c r="C7393" s="12">
        <v>2844.49</v>
      </c>
      <c r="D7393" s="11"/>
      <c r="E7393" s="11"/>
      <c r="F7393" s="11"/>
    </row>
    <row r="7394" ht="15.75" customHeight="1">
      <c r="A7394" s="13">
        <v>6240312.0</v>
      </c>
      <c r="B7394" s="13" t="s">
        <v>9831</v>
      </c>
      <c r="C7394" s="12">
        <v>3208.07</v>
      </c>
      <c r="D7394" s="11"/>
      <c r="E7394" s="11"/>
      <c r="F7394" s="11"/>
    </row>
    <row r="7395" ht="15.75" customHeight="1">
      <c r="A7395" s="13">
        <v>6242814.0</v>
      </c>
      <c r="B7395" s="13" t="s">
        <v>9832</v>
      </c>
      <c r="C7395" s="12">
        <v>6791.63</v>
      </c>
      <c r="D7395" s="11"/>
      <c r="E7395" s="11"/>
      <c r="F7395" s="11"/>
    </row>
    <row r="7396" ht="15.75" customHeight="1">
      <c r="A7396" s="13">
        <v>6240314.0</v>
      </c>
      <c r="B7396" s="13" t="s">
        <v>9833</v>
      </c>
      <c r="C7396" s="12">
        <v>3721.36</v>
      </c>
      <c r="D7396" s="11"/>
      <c r="E7396" s="11"/>
      <c r="F7396" s="11"/>
    </row>
    <row r="7397" ht="15.75" customHeight="1">
      <c r="A7397" s="13">
        <v>6242806.0</v>
      </c>
      <c r="B7397" s="13" t="s">
        <v>9834</v>
      </c>
      <c r="C7397" s="12">
        <v>3493.23</v>
      </c>
      <c r="D7397" s="11"/>
      <c r="E7397" s="11"/>
      <c r="F7397" s="11"/>
    </row>
    <row r="7398" ht="15.75" customHeight="1">
      <c r="A7398" s="13">
        <v>6240306.0</v>
      </c>
      <c r="B7398" s="13" t="s">
        <v>9835</v>
      </c>
      <c r="C7398" s="12">
        <v>2095.94</v>
      </c>
      <c r="D7398" s="11"/>
      <c r="E7398" s="11"/>
      <c r="F7398" s="11"/>
    </row>
    <row r="7399" ht="15.75" customHeight="1">
      <c r="A7399" s="13">
        <v>6242808.0</v>
      </c>
      <c r="B7399" s="13" t="s">
        <v>9836</v>
      </c>
      <c r="C7399" s="12">
        <v>352.89</v>
      </c>
      <c r="D7399" s="11"/>
      <c r="E7399" s="11"/>
      <c r="F7399" s="11"/>
    </row>
    <row r="7400" ht="15.75" customHeight="1">
      <c r="A7400" s="13">
        <v>6240308.0</v>
      </c>
      <c r="B7400" s="13" t="s">
        <v>9837</v>
      </c>
      <c r="C7400" s="12">
        <v>2117.33</v>
      </c>
      <c r="D7400" s="11"/>
      <c r="E7400" s="11"/>
      <c r="F7400" s="11"/>
    </row>
    <row r="7401" ht="15.75" customHeight="1">
      <c r="A7401" s="13">
        <v>6997872.0</v>
      </c>
      <c r="B7401" s="13" t="s">
        <v>9838</v>
      </c>
      <c r="C7401" s="12">
        <v>1367.92</v>
      </c>
      <c r="D7401" s="11"/>
      <c r="E7401" s="11"/>
      <c r="F7401" s="11"/>
    </row>
    <row r="7402" ht="15.75" customHeight="1">
      <c r="A7402" s="13">
        <v>6997875.0</v>
      </c>
      <c r="B7402" s="13" t="s">
        <v>9839</v>
      </c>
      <c r="C7402" s="12">
        <v>1367.92</v>
      </c>
      <c r="D7402" s="11"/>
      <c r="E7402" s="11"/>
      <c r="F7402" s="11"/>
    </row>
    <row r="7403" ht="15.75" customHeight="1">
      <c r="A7403" s="13">
        <v>6997876.0</v>
      </c>
      <c r="B7403" s="13" t="s">
        <v>9840</v>
      </c>
      <c r="C7403" s="12">
        <v>1367.92</v>
      </c>
      <c r="D7403" s="11"/>
      <c r="E7403" s="11"/>
      <c r="F7403" s="11"/>
    </row>
    <row r="7404" ht="15.75" customHeight="1">
      <c r="A7404" s="13">
        <v>6997873.0</v>
      </c>
      <c r="B7404" s="13" t="s">
        <v>9841</v>
      </c>
      <c r="C7404" s="12">
        <v>1367.92</v>
      </c>
      <c r="D7404" s="11"/>
      <c r="E7404" s="11"/>
      <c r="F7404" s="11"/>
    </row>
    <row r="7405" ht="15.75" customHeight="1">
      <c r="A7405" s="13">
        <v>6181022.0</v>
      </c>
      <c r="B7405" s="13" t="s">
        <v>9842</v>
      </c>
      <c r="C7405" s="12">
        <v>3847.67</v>
      </c>
      <c r="D7405" s="11"/>
      <c r="E7405" s="11"/>
      <c r="F7405" s="11"/>
    </row>
    <row r="7406" ht="15.75" customHeight="1">
      <c r="A7406" s="13">
        <v>6251040.0</v>
      </c>
      <c r="B7406" s="13" t="s">
        <v>9843</v>
      </c>
      <c r="C7406" s="12">
        <v>1233.12</v>
      </c>
      <c r="D7406" s="11"/>
      <c r="E7406" s="11"/>
      <c r="F7406" s="11"/>
    </row>
    <row r="7407" ht="15.75" customHeight="1">
      <c r="A7407" s="13">
        <v>6251050.0</v>
      </c>
      <c r="B7407" s="13" t="s">
        <v>9844</v>
      </c>
      <c r="C7407" s="12">
        <v>1453.06</v>
      </c>
      <c r="D7407" s="11"/>
      <c r="E7407" s="11"/>
      <c r="F7407" s="11"/>
    </row>
    <row r="7408" ht="15.75" customHeight="1">
      <c r="A7408" s="13">
        <v>6251129.0</v>
      </c>
      <c r="B7408" s="13" t="s">
        <v>9845</v>
      </c>
      <c r="C7408" s="12">
        <v>1797.48</v>
      </c>
      <c r="D7408" s="11"/>
      <c r="E7408" s="11"/>
      <c r="F7408" s="11"/>
    </row>
    <row r="7409" ht="15.75" customHeight="1">
      <c r="A7409" s="13">
        <v>6251176.0</v>
      </c>
      <c r="B7409" s="13" t="s">
        <v>9846</v>
      </c>
      <c r="C7409" s="12">
        <v>1797.48</v>
      </c>
      <c r="D7409" s="11"/>
      <c r="E7409" s="11"/>
      <c r="F7409" s="11"/>
    </row>
    <row r="7410" ht="15.75" customHeight="1">
      <c r="A7410" s="13">
        <v>6251240.0</v>
      </c>
      <c r="B7410" s="13" t="s">
        <v>9847</v>
      </c>
      <c r="C7410" s="12">
        <v>1145.82</v>
      </c>
      <c r="D7410" s="11"/>
      <c r="E7410" s="11"/>
      <c r="F7410" s="11"/>
    </row>
    <row r="7411" ht="15.75" customHeight="1">
      <c r="A7411" s="13">
        <v>6251250.0</v>
      </c>
      <c r="B7411" s="13" t="s">
        <v>9848</v>
      </c>
      <c r="C7411" s="12">
        <v>1355.85</v>
      </c>
      <c r="D7411" s="11"/>
      <c r="E7411" s="11"/>
      <c r="F7411" s="11"/>
    </row>
    <row r="7412" ht="15.75" customHeight="1">
      <c r="A7412" s="13">
        <v>6250550.0</v>
      </c>
      <c r="B7412" s="13" t="s">
        <v>9849</v>
      </c>
      <c r="C7412" s="12">
        <v>355.14</v>
      </c>
      <c r="D7412" s="11"/>
      <c r="E7412" s="11"/>
      <c r="F7412" s="11"/>
    </row>
    <row r="7413" ht="15.75" customHeight="1">
      <c r="A7413" s="13">
        <v>6250540.0</v>
      </c>
      <c r="B7413" s="13" t="s">
        <v>9850</v>
      </c>
      <c r="C7413" s="12">
        <v>306.84</v>
      </c>
      <c r="D7413" s="11"/>
      <c r="E7413" s="11"/>
      <c r="F7413" s="11"/>
    </row>
    <row r="7414" ht="15.75" customHeight="1">
      <c r="A7414" s="13">
        <v>6280640.0</v>
      </c>
      <c r="B7414" s="13" t="s">
        <v>9851</v>
      </c>
      <c r="C7414" s="12">
        <v>482.99</v>
      </c>
      <c r="D7414" s="11"/>
      <c r="E7414" s="11"/>
      <c r="F7414" s="11"/>
    </row>
    <row r="7415" ht="15.75" customHeight="1">
      <c r="A7415" s="13">
        <v>6280650.0</v>
      </c>
      <c r="B7415" s="13" t="s">
        <v>9852</v>
      </c>
      <c r="C7415" s="12">
        <v>565.36</v>
      </c>
      <c r="D7415" s="11"/>
      <c r="E7415" s="11"/>
      <c r="F7415" s="11"/>
    </row>
    <row r="7416" ht="15.75" customHeight="1">
      <c r="A7416" s="13">
        <v>6267800.0</v>
      </c>
      <c r="B7416" s="13" t="s">
        <v>9853</v>
      </c>
      <c r="C7416" s="12">
        <v>626.78</v>
      </c>
      <c r="D7416" s="11"/>
      <c r="E7416" s="11"/>
      <c r="F7416" s="11"/>
    </row>
    <row r="7417" ht="15.75" customHeight="1">
      <c r="A7417" s="13">
        <v>6267100.0</v>
      </c>
      <c r="B7417" s="13" t="s">
        <v>9854</v>
      </c>
      <c r="C7417" s="12">
        <v>564.42</v>
      </c>
      <c r="D7417" s="11"/>
      <c r="E7417" s="11"/>
      <c r="F7417" s="11"/>
    </row>
    <row r="7418" ht="15.75" customHeight="1">
      <c r="A7418" s="13">
        <v>6267600.0</v>
      </c>
      <c r="B7418" s="13" t="s">
        <v>9855</v>
      </c>
      <c r="C7418" s="12">
        <v>792.44</v>
      </c>
      <c r="D7418" s="11"/>
      <c r="E7418" s="11"/>
      <c r="F7418" s="11"/>
    </row>
    <row r="7419" ht="15.75" customHeight="1">
      <c r="A7419" s="13">
        <v>6267200.0</v>
      </c>
      <c r="B7419" s="13" t="s">
        <v>9856</v>
      </c>
      <c r="C7419" s="12">
        <v>1357.05</v>
      </c>
      <c r="D7419" s="11"/>
      <c r="E7419" s="11"/>
      <c r="F7419" s="11"/>
    </row>
    <row r="7420" ht="15.75" customHeight="1">
      <c r="A7420" s="13">
        <v>6267700.0</v>
      </c>
      <c r="B7420" s="13" t="s">
        <v>9857</v>
      </c>
      <c r="C7420" s="12">
        <v>974.63</v>
      </c>
      <c r="D7420" s="11"/>
      <c r="E7420" s="11"/>
      <c r="F7420" s="11"/>
    </row>
    <row r="7421" ht="15.75" customHeight="1">
      <c r="A7421" s="13">
        <v>6266001.0</v>
      </c>
      <c r="B7421" s="13" t="s">
        <v>9858</v>
      </c>
      <c r="C7421" s="12">
        <v>702.74</v>
      </c>
      <c r="D7421" s="11"/>
      <c r="E7421" s="11"/>
      <c r="F7421" s="11"/>
    </row>
    <row r="7422" ht="15.75" customHeight="1">
      <c r="A7422" s="13">
        <v>6265304.0</v>
      </c>
      <c r="B7422" s="13" t="s">
        <v>9859</v>
      </c>
      <c r="C7422" s="12">
        <v>2948.47</v>
      </c>
      <c r="D7422" s="11"/>
      <c r="E7422" s="11"/>
      <c r="F7422" s="11"/>
    </row>
    <row r="7423" ht="15.75" customHeight="1">
      <c r="A7423" s="13">
        <v>6265901.0</v>
      </c>
      <c r="B7423" s="13" t="s">
        <v>9860</v>
      </c>
      <c r="C7423" s="12">
        <v>703.71</v>
      </c>
      <c r="D7423" s="11"/>
      <c r="E7423" s="11"/>
      <c r="F7423" s="11"/>
    </row>
    <row r="7424" ht="15.75" customHeight="1">
      <c r="A7424" s="13">
        <v>6265404.0</v>
      </c>
      <c r="B7424" s="13" t="s">
        <v>9861</v>
      </c>
      <c r="C7424" s="12">
        <v>2814.85</v>
      </c>
      <c r="D7424" s="11"/>
      <c r="E7424" s="11"/>
      <c r="F7424" s="11"/>
    </row>
    <row r="7425" ht="15.75" customHeight="1">
      <c r="A7425" s="13">
        <v>6267500.0</v>
      </c>
      <c r="B7425" s="13" t="s">
        <v>9862</v>
      </c>
      <c r="C7425" s="12">
        <v>891.5</v>
      </c>
      <c r="D7425" s="11"/>
      <c r="E7425" s="11"/>
      <c r="F7425" s="11"/>
    </row>
    <row r="7426" ht="15.75" customHeight="1">
      <c r="A7426" s="13">
        <v>6267000.0</v>
      </c>
      <c r="B7426" s="13" t="s">
        <v>9863</v>
      </c>
      <c r="C7426" s="12">
        <v>626.78</v>
      </c>
      <c r="D7426" s="11"/>
      <c r="E7426" s="11"/>
      <c r="F7426" s="11"/>
    </row>
    <row r="7427" ht="15.75" customHeight="1">
      <c r="A7427" s="13">
        <v>6265100.0</v>
      </c>
      <c r="B7427" s="13" t="s">
        <v>9864</v>
      </c>
      <c r="C7427" s="12">
        <v>3616.88</v>
      </c>
      <c r="D7427" s="11"/>
      <c r="E7427" s="11"/>
      <c r="F7427" s="11"/>
    </row>
    <row r="7428" ht="15.75" customHeight="1">
      <c r="A7428" s="13">
        <v>6265200.0</v>
      </c>
      <c r="B7428" s="13" t="s">
        <v>9865</v>
      </c>
      <c r="C7428" s="12">
        <v>4787.44</v>
      </c>
      <c r="D7428" s="11"/>
      <c r="E7428" s="11"/>
      <c r="F7428" s="11"/>
    </row>
    <row r="7429" ht="15.75" customHeight="1">
      <c r="A7429" s="13">
        <v>6266402.0</v>
      </c>
      <c r="B7429" s="13" t="s">
        <v>9866</v>
      </c>
      <c r="C7429" s="12">
        <v>1089.66</v>
      </c>
      <c r="D7429" s="11"/>
      <c r="E7429" s="11"/>
      <c r="F7429" s="11"/>
    </row>
    <row r="7430" ht="15.75" customHeight="1">
      <c r="A7430" s="13">
        <v>6266304.0</v>
      </c>
      <c r="B7430" s="13" t="s">
        <v>9867</v>
      </c>
      <c r="C7430" s="12">
        <v>1673.86</v>
      </c>
      <c r="D7430" s="11"/>
      <c r="E7430" s="11"/>
      <c r="F7430" s="11"/>
    </row>
    <row r="7431" ht="15.75" customHeight="1">
      <c r="A7431" s="13">
        <v>6266100.0</v>
      </c>
      <c r="B7431" s="13" t="s">
        <v>9868</v>
      </c>
      <c r="C7431" s="12">
        <v>1728.74</v>
      </c>
      <c r="D7431" s="11"/>
      <c r="E7431" s="11"/>
      <c r="F7431" s="11"/>
    </row>
    <row r="7432" ht="15.75" customHeight="1">
      <c r="A7432" s="13">
        <v>6266200.0</v>
      </c>
      <c r="B7432" s="13" t="s">
        <v>9869</v>
      </c>
      <c r="C7432" s="12">
        <v>2314.14</v>
      </c>
      <c r="D7432" s="11"/>
      <c r="E7432" s="11"/>
      <c r="F7432" s="11"/>
    </row>
    <row r="7433" ht="15.75" customHeight="1">
      <c r="A7433" s="13">
        <v>6261402.0</v>
      </c>
      <c r="B7433" s="13" t="s">
        <v>9870</v>
      </c>
      <c r="C7433" s="12">
        <v>1462.72</v>
      </c>
      <c r="D7433" s="11"/>
      <c r="E7433" s="11"/>
      <c r="F7433" s="11"/>
    </row>
    <row r="7434" ht="15.75" customHeight="1">
      <c r="A7434" s="13">
        <v>6261403.0</v>
      </c>
      <c r="B7434" s="13" t="s">
        <v>9871</v>
      </c>
      <c r="C7434" s="12">
        <v>1770.17</v>
      </c>
      <c r="D7434" s="11"/>
      <c r="E7434" s="11"/>
      <c r="F7434" s="11"/>
    </row>
    <row r="7435" ht="15.75" customHeight="1">
      <c r="A7435" s="13">
        <v>6997867.0</v>
      </c>
      <c r="B7435" s="13" t="s">
        <v>9872</v>
      </c>
      <c r="C7435" s="12">
        <v>915.0</v>
      </c>
      <c r="D7435" s="11"/>
      <c r="E7435" s="11"/>
      <c r="F7435" s="11"/>
    </row>
    <row r="7436" ht="15.75" customHeight="1">
      <c r="A7436" s="13">
        <v>6997869.0</v>
      </c>
      <c r="B7436" s="13" t="s">
        <v>9873</v>
      </c>
      <c r="C7436" s="12">
        <v>915.0</v>
      </c>
      <c r="D7436" s="11"/>
      <c r="E7436" s="11"/>
      <c r="F7436" s="11"/>
    </row>
    <row r="7437" ht="15.75" customHeight="1">
      <c r="A7437" s="13">
        <v>6997861.0</v>
      </c>
      <c r="B7437" s="13" t="s">
        <v>9874</v>
      </c>
      <c r="C7437" s="12">
        <v>915.0</v>
      </c>
      <c r="D7437" s="11"/>
      <c r="E7437" s="11"/>
      <c r="F7437" s="11"/>
    </row>
    <row r="7438" ht="15.75" customHeight="1">
      <c r="A7438" s="13">
        <v>6997853.0</v>
      </c>
      <c r="B7438" s="13" t="s">
        <v>9875</v>
      </c>
      <c r="C7438" s="12">
        <v>915.0</v>
      </c>
      <c r="D7438" s="11"/>
      <c r="E7438" s="11"/>
      <c r="F7438" s="11"/>
    </row>
    <row r="7439" ht="15.75" customHeight="1">
      <c r="A7439" s="13">
        <v>6997865.0</v>
      </c>
      <c r="B7439" s="13" t="s">
        <v>9876</v>
      </c>
      <c r="C7439" s="12">
        <v>915.0</v>
      </c>
      <c r="D7439" s="11"/>
      <c r="E7439" s="11"/>
      <c r="F7439" s="11"/>
    </row>
    <row r="7440" ht="15.75" customHeight="1">
      <c r="A7440" s="13">
        <v>6997866.0</v>
      </c>
      <c r="B7440" s="13" t="s">
        <v>9877</v>
      </c>
      <c r="C7440" s="12">
        <v>915.0</v>
      </c>
      <c r="D7440" s="11"/>
      <c r="E7440" s="11"/>
      <c r="F7440" s="11"/>
    </row>
    <row r="7441" ht="15.75" customHeight="1">
      <c r="A7441" s="13">
        <v>6997868.0</v>
      </c>
      <c r="B7441" s="13" t="s">
        <v>9878</v>
      </c>
      <c r="C7441" s="12">
        <v>915.0</v>
      </c>
      <c r="D7441" s="11"/>
      <c r="E7441" s="11"/>
      <c r="F7441" s="11"/>
    </row>
    <row r="7442" ht="15.75" customHeight="1">
      <c r="A7442" s="13">
        <v>6280530.0</v>
      </c>
      <c r="B7442" s="13" t="s">
        <v>9879</v>
      </c>
      <c r="C7442" s="12">
        <v>474.18</v>
      </c>
      <c r="D7442" s="11"/>
      <c r="E7442" s="11"/>
      <c r="F7442" s="11"/>
    </row>
    <row r="7443" ht="15.75" customHeight="1">
      <c r="A7443" s="13">
        <v>6280520.0</v>
      </c>
      <c r="B7443" s="13" t="s">
        <v>9880</v>
      </c>
      <c r="C7443" s="12">
        <v>474.18</v>
      </c>
      <c r="D7443" s="11"/>
      <c r="E7443" s="11"/>
      <c r="F7443" s="11"/>
    </row>
    <row r="7444" ht="15.75" customHeight="1">
      <c r="A7444" s="13">
        <v>6280510.0</v>
      </c>
      <c r="B7444" s="13" t="s">
        <v>9881</v>
      </c>
      <c r="C7444" s="12">
        <v>474.18</v>
      </c>
      <c r="D7444" s="11"/>
      <c r="E7444" s="11"/>
      <c r="F7444" s="11"/>
    </row>
    <row r="7445" ht="15.75" customHeight="1">
      <c r="A7445" s="13">
        <v>6281275.0</v>
      </c>
      <c r="B7445" s="13" t="s">
        <v>9882</v>
      </c>
      <c r="C7445" s="12">
        <v>765.73</v>
      </c>
      <c r="D7445" s="11"/>
      <c r="E7445" s="11"/>
      <c r="F7445" s="11"/>
    </row>
    <row r="7446" ht="15.75" customHeight="1">
      <c r="A7446" s="13">
        <v>6281229.0</v>
      </c>
      <c r="B7446" s="13" t="s">
        <v>9883</v>
      </c>
      <c r="C7446" s="12">
        <v>765.73</v>
      </c>
      <c r="D7446" s="11"/>
      <c r="E7446" s="11"/>
      <c r="F7446" s="11"/>
    </row>
    <row r="7447" ht="15.75" customHeight="1">
      <c r="A7447" s="13">
        <v>6281220.0</v>
      </c>
      <c r="B7447" s="13" t="s">
        <v>9884</v>
      </c>
      <c r="C7447" s="12">
        <v>765.73</v>
      </c>
      <c r="D7447" s="11"/>
      <c r="E7447" s="11"/>
      <c r="F7447" s="11"/>
    </row>
    <row r="7448" ht="15.75" customHeight="1">
      <c r="A7448" s="13">
        <v>6281244.0</v>
      </c>
      <c r="B7448" s="13" t="s">
        <v>9885</v>
      </c>
      <c r="C7448" s="12">
        <v>765.73</v>
      </c>
      <c r="D7448" s="11"/>
      <c r="E7448" s="11"/>
      <c r="F7448" s="11"/>
    </row>
    <row r="7449" ht="15.75" customHeight="1">
      <c r="A7449" s="13">
        <v>6281263.0</v>
      </c>
      <c r="B7449" s="13" t="s">
        <v>9886</v>
      </c>
      <c r="C7449" s="12">
        <v>765.73</v>
      </c>
      <c r="D7449" s="11"/>
      <c r="E7449" s="11"/>
      <c r="F7449" s="11"/>
    </row>
    <row r="7450" ht="15.75" customHeight="1">
      <c r="A7450" s="13">
        <v>6281276.0</v>
      </c>
      <c r="B7450" s="13" t="s">
        <v>9887</v>
      </c>
      <c r="C7450" s="12">
        <v>765.73</v>
      </c>
      <c r="D7450" s="11"/>
      <c r="E7450" s="11"/>
      <c r="F7450" s="11"/>
    </row>
    <row r="7451" ht="15.75" customHeight="1">
      <c r="A7451" s="13">
        <v>6281083.0</v>
      </c>
      <c r="B7451" s="13" t="s">
        <v>9888</v>
      </c>
      <c r="C7451" s="12">
        <v>1616.09</v>
      </c>
      <c r="D7451" s="11"/>
      <c r="E7451" s="11"/>
      <c r="F7451" s="11"/>
    </row>
    <row r="7452" ht="15.75" customHeight="1">
      <c r="A7452" s="13">
        <v>6281075.0</v>
      </c>
      <c r="B7452" s="13" t="s">
        <v>9889</v>
      </c>
      <c r="C7452" s="12">
        <v>1616.09</v>
      </c>
      <c r="D7452" s="11"/>
      <c r="E7452" s="11"/>
      <c r="F7452" s="11"/>
    </row>
    <row r="7453" ht="15.75" customHeight="1">
      <c r="A7453" s="13">
        <v>6281029.0</v>
      </c>
      <c r="B7453" s="13" t="s">
        <v>9890</v>
      </c>
      <c r="C7453" s="12">
        <v>1616.09</v>
      </c>
      <c r="D7453" s="11"/>
      <c r="E7453" s="11"/>
      <c r="F7453" s="11"/>
    </row>
    <row r="7454" ht="15.75" customHeight="1">
      <c r="A7454" s="13">
        <v>6281400.0</v>
      </c>
      <c r="B7454" s="13" t="s">
        <v>9891</v>
      </c>
      <c r="C7454" s="12">
        <v>1616.09</v>
      </c>
      <c r="D7454" s="11"/>
      <c r="E7454" s="11"/>
      <c r="F7454" s="11"/>
    </row>
    <row r="7455" ht="15.75" customHeight="1">
      <c r="A7455" s="13">
        <v>6281003.0</v>
      </c>
      <c r="B7455" s="13" t="s">
        <v>9892</v>
      </c>
      <c r="C7455" s="12">
        <v>1616.09</v>
      </c>
      <c r="D7455" s="11"/>
      <c r="E7455" s="11"/>
      <c r="F7455" s="11"/>
    </row>
    <row r="7456" ht="15.75" customHeight="1">
      <c r="A7456" s="13">
        <v>6281078.0</v>
      </c>
      <c r="B7456" s="13" t="s">
        <v>9893</v>
      </c>
      <c r="C7456" s="12">
        <v>1616.09</v>
      </c>
      <c r="D7456" s="11"/>
      <c r="E7456" s="11"/>
      <c r="F7456" s="11"/>
    </row>
    <row r="7457" ht="15.75" customHeight="1">
      <c r="A7457" s="13">
        <v>6281044.0</v>
      </c>
      <c r="B7457" s="13" t="s">
        <v>9894</v>
      </c>
      <c r="C7457" s="12">
        <v>1616.09</v>
      </c>
      <c r="D7457" s="11"/>
      <c r="E7457" s="11"/>
      <c r="F7457" s="11"/>
    </row>
    <row r="7458" ht="15.75" customHeight="1">
      <c r="A7458" s="13">
        <v>6281063.0</v>
      </c>
      <c r="B7458" s="13" t="s">
        <v>9895</v>
      </c>
      <c r="C7458" s="12">
        <v>1616.09</v>
      </c>
      <c r="D7458" s="11"/>
      <c r="E7458" s="11"/>
      <c r="F7458" s="11"/>
    </row>
    <row r="7459" ht="15.75" customHeight="1">
      <c r="A7459" s="13">
        <v>6281076.0</v>
      </c>
      <c r="B7459" s="13" t="s">
        <v>9896</v>
      </c>
      <c r="C7459" s="12">
        <v>1616.09</v>
      </c>
      <c r="D7459" s="11"/>
      <c r="E7459" s="11"/>
      <c r="F7459" s="11"/>
    </row>
    <row r="7460" ht="15.75" customHeight="1">
      <c r="A7460" s="13">
        <v>6281077.0</v>
      </c>
      <c r="B7460" s="13" t="s">
        <v>9897</v>
      </c>
      <c r="C7460" s="12">
        <v>1616.09</v>
      </c>
      <c r="D7460" s="11"/>
      <c r="E7460" s="11"/>
      <c r="F7460" s="11"/>
    </row>
    <row r="7461" ht="15.75" customHeight="1">
      <c r="A7461" s="13">
        <v>6281000.0</v>
      </c>
      <c r="B7461" s="13" t="s">
        <v>9898</v>
      </c>
      <c r="C7461" s="12">
        <v>1616.09</v>
      </c>
      <c r="D7461" s="11"/>
      <c r="E7461" s="11"/>
      <c r="F7461" s="11"/>
    </row>
    <row r="7462" ht="15.75" customHeight="1">
      <c r="A7462" s="13">
        <v>6281092.0</v>
      </c>
      <c r="B7462" s="13" t="s">
        <v>9899</v>
      </c>
      <c r="C7462" s="12">
        <v>1616.09</v>
      </c>
      <c r="D7462" s="11"/>
      <c r="E7462" s="11"/>
      <c r="F7462" s="11"/>
    </row>
    <row r="7463" ht="15.75" customHeight="1">
      <c r="A7463" s="13">
        <v>6281104.0</v>
      </c>
      <c r="B7463" s="13" t="s">
        <v>9900</v>
      </c>
      <c r="C7463" s="12">
        <v>18438.42</v>
      </c>
      <c r="D7463" s="11"/>
      <c r="E7463" s="11"/>
      <c r="F7463" s="11"/>
    </row>
    <row r="7464" ht="15.75" customHeight="1">
      <c r="A7464" s="13">
        <v>6281100.0</v>
      </c>
      <c r="B7464" s="13" t="s">
        <v>9901</v>
      </c>
      <c r="C7464" s="12">
        <v>1152.4</v>
      </c>
      <c r="D7464" s="11"/>
      <c r="E7464" s="11"/>
      <c r="F7464" s="11"/>
    </row>
    <row r="7465" ht="15.75" customHeight="1">
      <c r="A7465" s="13">
        <v>6997851.0</v>
      </c>
      <c r="B7465" s="13" t="s">
        <v>9902</v>
      </c>
      <c r="C7465" s="12">
        <v>913.19</v>
      </c>
      <c r="D7465" s="11"/>
      <c r="E7465" s="11"/>
      <c r="F7465" s="11"/>
    </row>
    <row r="7466" ht="15.75" customHeight="1">
      <c r="A7466" s="13">
        <v>6991100.0</v>
      </c>
      <c r="B7466" s="13" t="s">
        <v>9903</v>
      </c>
      <c r="C7466" s="12">
        <v>3722.28</v>
      </c>
      <c r="D7466" s="11"/>
      <c r="E7466" s="11"/>
      <c r="F7466" s="11"/>
    </row>
    <row r="7467" ht="15.75" customHeight="1">
      <c r="A7467" s="13">
        <v>6996200.0</v>
      </c>
      <c r="B7467" s="13" t="s">
        <v>9904</v>
      </c>
      <c r="C7467" s="12">
        <v>3764.82</v>
      </c>
      <c r="D7467" s="11"/>
      <c r="E7467" s="11"/>
      <c r="F7467" s="11"/>
    </row>
    <row r="7468" ht="15.75" customHeight="1">
      <c r="A7468" s="13">
        <v>6281299.0</v>
      </c>
      <c r="B7468" s="13" t="s">
        <v>9905</v>
      </c>
      <c r="C7468" s="12">
        <v>2290.84</v>
      </c>
      <c r="D7468" s="11"/>
      <c r="E7468" s="11"/>
      <c r="F7468" s="11"/>
    </row>
    <row r="7469" ht="15.75" customHeight="1">
      <c r="A7469" s="13">
        <v>6993102.0</v>
      </c>
      <c r="B7469" s="13" t="s">
        <v>9906</v>
      </c>
      <c r="C7469" s="12">
        <v>385.62</v>
      </c>
      <c r="D7469" s="11"/>
      <c r="E7469" s="11"/>
      <c r="F7469" s="11"/>
    </row>
    <row r="7470" ht="15.75" customHeight="1">
      <c r="A7470" s="13">
        <v>6993101.0</v>
      </c>
      <c r="B7470" s="13" t="s">
        <v>9907</v>
      </c>
      <c r="C7470" s="12">
        <v>385.63</v>
      </c>
      <c r="D7470" s="11"/>
      <c r="E7470" s="11"/>
      <c r="F7470" s="11"/>
    </row>
    <row r="7471" ht="15.75" customHeight="1">
      <c r="A7471" s="13">
        <v>6993103.0</v>
      </c>
      <c r="B7471" s="13" t="s">
        <v>9908</v>
      </c>
      <c r="C7471" s="12">
        <v>385.62</v>
      </c>
      <c r="D7471" s="11"/>
      <c r="E7471" s="11"/>
      <c r="F7471" s="11"/>
    </row>
    <row r="7472" ht="15.75" customHeight="1">
      <c r="A7472" s="13">
        <v>6993104.0</v>
      </c>
      <c r="B7472" s="13" t="s">
        <v>9909</v>
      </c>
      <c r="C7472" s="12">
        <v>385.62</v>
      </c>
      <c r="D7472" s="11"/>
      <c r="E7472" s="11"/>
      <c r="F7472" s="11"/>
    </row>
    <row r="7473" ht="15.75" customHeight="1">
      <c r="A7473" s="13">
        <v>6993110.0</v>
      </c>
      <c r="B7473" s="13" t="s">
        <v>9910</v>
      </c>
      <c r="C7473" s="12">
        <v>771.26</v>
      </c>
      <c r="D7473" s="11"/>
      <c r="E7473" s="11"/>
      <c r="F7473" s="11"/>
    </row>
    <row r="7474" ht="15.75" customHeight="1">
      <c r="A7474" s="13">
        <v>6993105.0</v>
      </c>
      <c r="B7474" s="13" t="s">
        <v>9911</v>
      </c>
      <c r="C7474" s="12">
        <v>385.62</v>
      </c>
      <c r="D7474" s="11"/>
      <c r="E7474" s="11"/>
      <c r="F7474" s="11"/>
    </row>
    <row r="7475" ht="15.75" customHeight="1">
      <c r="A7475" s="13">
        <v>6321401.0</v>
      </c>
      <c r="B7475" s="13" t="s">
        <v>9912</v>
      </c>
      <c r="C7475" s="12">
        <v>151.42</v>
      </c>
      <c r="D7475" s="11"/>
      <c r="E7475" s="11"/>
      <c r="F7475" s="11"/>
    </row>
    <row r="7476" ht="15.75" customHeight="1">
      <c r="A7476" s="13">
        <v>6321400.0</v>
      </c>
      <c r="B7476" s="13" t="s">
        <v>9913</v>
      </c>
      <c r="C7476" s="12">
        <v>151.42</v>
      </c>
      <c r="D7476" s="11"/>
      <c r="E7476" s="11"/>
      <c r="F7476" s="11"/>
    </row>
    <row r="7477" ht="15.75" customHeight="1">
      <c r="A7477" s="13">
        <v>6321501.0</v>
      </c>
      <c r="B7477" s="13" t="s">
        <v>9914</v>
      </c>
      <c r="C7477" s="12">
        <v>286.21</v>
      </c>
      <c r="D7477" s="11"/>
      <c r="E7477" s="11"/>
      <c r="F7477" s="11"/>
    </row>
    <row r="7478" ht="15.75" customHeight="1">
      <c r="A7478" s="13">
        <v>6321500.0</v>
      </c>
      <c r="B7478" s="13" t="s">
        <v>9915</v>
      </c>
      <c r="C7478" s="12">
        <v>286.21</v>
      </c>
      <c r="D7478" s="11"/>
      <c r="E7478" s="11"/>
      <c r="F7478" s="11"/>
    </row>
    <row r="7479" ht="15.75" customHeight="1">
      <c r="A7479" s="13">
        <v>6321301.0</v>
      </c>
      <c r="B7479" s="13" t="s">
        <v>9916</v>
      </c>
      <c r="C7479" s="12">
        <v>264.99</v>
      </c>
      <c r="D7479" s="11"/>
      <c r="E7479" s="11"/>
      <c r="F7479" s="11"/>
    </row>
    <row r="7480" ht="15.75" customHeight="1">
      <c r="A7480" s="13">
        <v>6321300.0</v>
      </c>
      <c r="B7480" s="13" t="s">
        <v>9917</v>
      </c>
      <c r="C7480" s="12">
        <v>264.99</v>
      </c>
      <c r="D7480" s="11"/>
      <c r="E7480" s="11"/>
      <c r="F7480" s="11"/>
    </row>
    <row r="7481" ht="15.75" customHeight="1">
      <c r="A7481" s="9" t="s">
        <v>9918</v>
      </c>
      <c r="C7481" s="12"/>
      <c r="D7481" s="11"/>
      <c r="E7481" s="11"/>
      <c r="F7481" s="11"/>
    </row>
    <row r="7482" ht="15.75" customHeight="1">
      <c r="A7482" s="13">
        <v>5991400.0</v>
      </c>
      <c r="B7482" s="13" t="s">
        <v>9919</v>
      </c>
      <c r="C7482" s="12">
        <v>370.93</v>
      </c>
      <c r="D7482" s="11"/>
      <c r="E7482" s="11"/>
      <c r="F7482" s="11"/>
    </row>
    <row r="7483" ht="15.75" customHeight="1">
      <c r="A7483" s="13">
        <v>5991501.0</v>
      </c>
      <c r="B7483" s="13" t="s">
        <v>9920</v>
      </c>
      <c r="C7483" s="12">
        <v>3127.26</v>
      </c>
      <c r="D7483" s="11"/>
      <c r="E7483" s="11"/>
      <c r="F7483" s="11"/>
    </row>
    <row r="7484" ht="15.75" customHeight="1">
      <c r="A7484" s="13">
        <v>5990548.0</v>
      </c>
      <c r="B7484" s="13" t="s">
        <v>9921</v>
      </c>
      <c r="C7484" s="12">
        <v>1904.09</v>
      </c>
      <c r="D7484" s="11"/>
      <c r="E7484" s="11"/>
      <c r="F7484" s="11"/>
    </row>
    <row r="7485" ht="15.75" customHeight="1">
      <c r="A7485" s="13">
        <v>8208005.0</v>
      </c>
      <c r="B7485" s="13" t="s">
        <v>9922</v>
      </c>
      <c r="C7485" s="12">
        <v>353.9</v>
      </c>
      <c r="D7485" s="11"/>
      <c r="E7485" s="11"/>
      <c r="F7485" s="11"/>
    </row>
    <row r="7486" ht="15.75" customHeight="1">
      <c r="A7486" s="13">
        <v>8208007.0</v>
      </c>
      <c r="B7486" s="13" t="s">
        <v>9923</v>
      </c>
      <c r="C7486" s="12">
        <v>353.9</v>
      </c>
      <c r="D7486" s="11"/>
      <c r="E7486" s="11"/>
      <c r="F7486" s="11"/>
    </row>
    <row r="7487" ht="15.75" customHeight="1">
      <c r="A7487" s="13">
        <v>5162070.0</v>
      </c>
      <c r="B7487" s="13" t="s">
        <v>9924</v>
      </c>
      <c r="C7487" s="12">
        <v>1276.52</v>
      </c>
      <c r="D7487" s="11"/>
      <c r="E7487" s="11"/>
      <c r="F7487" s="11"/>
    </row>
    <row r="7488" ht="15.75" customHeight="1">
      <c r="A7488" s="13">
        <v>8702052.0</v>
      </c>
      <c r="B7488" s="13" t="s">
        <v>9925</v>
      </c>
      <c r="C7488" s="12">
        <v>2293.62</v>
      </c>
      <c r="D7488" s="11"/>
      <c r="E7488" s="11"/>
      <c r="F7488" s="11"/>
    </row>
    <row r="7489" ht="15.75" customHeight="1">
      <c r="A7489" s="13">
        <v>8702000.0</v>
      </c>
      <c r="B7489" s="13" t="s">
        <v>9926</v>
      </c>
      <c r="C7489" s="12">
        <v>2293.62</v>
      </c>
      <c r="D7489" s="11"/>
      <c r="E7489" s="11"/>
      <c r="F7489" s="11"/>
    </row>
    <row r="7490" ht="15.75" customHeight="1">
      <c r="A7490" s="13">
        <v>5261030.0</v>
      </c>
      <c r="B7490" s="13" t="s">
        <v>9927</v>
      </c>
      <c r="C7490" s="12">
        <v>328.25</v>
      </c>
      <c r="D7490" s="11"/>
      <c r="E7490" s="11"/>
      <c r="F7490" s="11"/>
    </row>
    <row r="7491" ht="15.75" customHeight="1">
      <c r="A7491" s="13">
        <v>5261010.0</v>
      </c>
      <c r="B7491" s="13" t="s">
        <v>9928</v>
      </c>
      <c r="C7491" s="12">
        <v>1383.02</v>
      </c>
      <c r="D7491" s="11"/>
      <c r="E7491" s="11"/>
      <c r="F7491" s="11"/>
    </row>
    <row r="7492" ht="15.75" customHeight="1">
      <c r="A7492" s="13">
        <v>5261020.0</v>
      </c>
      <c r="B7492" s="13" t="s">
        <v>9929</v>
      </c>
      <c r="C7492" s="12">
        <v>1383.03</v>
      </c>
      <c r="D7492" s="11"/>
      <c r="E7492" s="11"/>
      <c r="F7492" s="11"/>
    </row>
    <row r="7493" ht="15.75" customHeight="1">
      <c r="A7493" s="13">
        <v>5261072.0</v>
      </c>
      <c r="B7493" s="13" t="s">
        <v>9930</v>
      </c>
      <c r="C7493" s="12">
        <v>1611.67</v>
      </c>
      <c r="D7493" s="11"/>
      <c r="E7493" s="11"/>
      <c r="F7493" s="11"/>
    </row>
    <row r="7494" ht="15.75" customHeight="1">
      <c r="A7494" s="13">
        <v>5261100.0</v>
      </c>
      <c r="B7494" s="13" t="s">
        <v>9931</v>
      </c>
      <c r="C7494" s="12">
        <v>456.15</v>
      </c>
      <c r="D7494" s="11"/>
      <c r="E7494" s="11"/>
      <c r="F7494" s="11"/>
    </row>
    <row r="7495" ht="15.75" customHeight="1">
      <c r="A7495" s="13">
        <v>5261112.0</v>
      </c>
      <c r="B7495" s="13" t="s">
        <v>9932</v>
      </c>
      <c r="C7495" s="12">
        <v>1065.01</v>
      </c>
      <c r="D7495" s="11"/>
      <c r="E7495" s="11"/>
      <c r="F7495" s="11"/>
    </row>
    <row r="7496" ht="15.75" customHeight="1">
      <c r="A7496" s="13">
        <v>5360502.0</v>
      </c>
      <c r="B7496" s="13" t="s">
        <v>9933</v>
      </c>
      <c r="C7496" s="12">
        <v>399.63</v>
      </c>
      <c r="D7496" s="11"/>
      <c r="E7496" s="11"/>
      <c r="F7496" s="11"/>
    </row>
    <row r="7497" ht="15.75" customHeight="1">
      <c r="A7497" s="13">
        <v>5360501.0</v>
      </c>
      <c r="B7497" s="13" t="s">
        <v>9934</v>
      </c>
      <c r="C7497" s="12">
        <v>378.77</v>
      </c>
      <c r="D7497" s="11"/>
      <c r="E7497" s="11"/>
      <c r="F7497" s="11"/>
    </row>
    <row r="7498" ht="15.75" customHeight="1">
      <c r="A7498" s="13">
        <v>5360605.0</v>
      </c>
      <c r="B7498" s="13" t="s">
        <v>9935</v>
      </c>
      <c r="C7498" s="12">
        <v>361.7</v>
      </c>
      <c r="D7498" s="11"/>
      <c r="E7498" s="11"/>
      <c r="F7498" s="11"/>
    </row>
    <row r="7499" ht="15.75" customHeight="1">
      <c r="A7499" s="13">
        <v>5360604.0</v>
      </c>
      <c r="B7499" s="13" t="s">
        <v>9936</v>
      </c>
      <c r="C7499" s="12">
        <v>293.43</v>
      </c>
      <c r="D7499" s="11"/>
      <c r="E7499" s="11"/>
      <c r="F7499" s="11"/>
    </row>
    <row r="7500" ht="15.75" customHeight="1">
      <c r="A7500" s="13">
        <v>5360606.0</v>
      </c>
      <c r="B7500" s="13" t="s">
        <v>9937</v>
      </c>
      <c r="C7500" s="12">
        <v>348.43</v>
      </c>
      <c r="D7500" s="11"/>
      <c r="E7500" s="11"/>
      <c r="F7500" s="11"/>
    </row>
    <row r="7501" ht="15.75" customHeight="1">
      <c r="A7501" s="13">
        <v>5361029.0</v>
      </c>
      <c r="B7501" s="13" t="s">
        <v>9938</v>
      </c>
      <c r="C7501" s="12">
        <v>3774.27</v>
      </c>
      <c r="D7501" s="11"/>
      <c r="E7501" s="11"/>
      <c r="F7501" s="11"/>
    </row>
    <row r="7502" ht="15.75" customHeight="1">
      <c r="A7502" s="13">
        <v>5361036.0</v>
      </c>
      <c r="B7502" s="13" t="s">
        <v>9939</v>
      </c>
      <c r="C7502" s="12">
        <v>5255.59</v>
      </c>
      <c r="D7502" s="11"/>
      <c r="E7502" s="11"/>
      <c r="F7502" s="11"/>
    </row>
    <row r="7503" ht="15.75" customHeight="1">
      <c r="A7503" s="13">
        <v>5361076.0</v>
      </c>
      <c r="B7503" s="13" t="s">
        <v>9940</v>
      </c>
      <c r="C7503" s="12">
        <v>3150.21</v>
      </c>
      <c r="D7503" s="11"/>
      <c r="E7503" s="11"/>
      <c r="F7503" s="11"/>
    </row>
    <row r="7504" ht="15.75" customHeight="1">
      <c r="A7504" s="13">
        <v>8208003.0</v>
      </c>
      <c r="B7504" s="13" t="s">
        <v>9941</v>
      </c>
      <c r="C7504" s="12">
        <v>397.37</v>
      </c>
      <c r="D7504" s="11"/>
      <c r="E7504" s="11"/>
      <c r="F7504" s="11"/>
    </row>
    <row r="7505" ht="15.75" customHeight="1">
      <c r="A7505" s="13">
        <v>8208004.0</v>
      </c>
      <c r="B7505" s="13" t="s">
        <v>9942</v>
      </c>
      <c r="C7505" s="12">
        <v>187.85</v>
      </c>
      <c r="D7505" s="11"/>
      <c r="E7505" s="11"/>
      <c r="F7505" s="11"/>
    </row>
    <row r="7506" ht="15.75" customHeight="1">
      <c r="A7506" s="13">
        <v>8208009.0</v>
      </c>
      <c r="B7506" s="13" t="s">
        <v>9943</v>
      </c>
      <c r="C7506" s="12">
        <v>432.67</v>
      </c>
      <c r="D7506" s="11"/>
      <c r="E7506" s="11"/>
      <c r="F7506" s="11"/>
    </row>
    <row r="7507" ht="15.75" customHeight="1">
      <c r="A7507" s="13">
        <v>5421206.0</v>
      </c>
      <c r="B7507" s="13" t="s">
        <v>9944</v>
      </c>
      <c r="C7507" s="12">
        <v>205.57</v>
      </c>
      <c r="D7507" s="11"/>
      <c r="E7507" s="11"/>
      <c r="F7507" s="11"/>
    </row>
    <row r="7508" ht="15.75" customHeight="1">
      <c r="A7508" s="13">
        <v>5421512.0</v>
      </c>
      <c r="B7508" s="13" t="s">
        <v>9945</v>
      </c>
      <c r="C7508" s="12">
        <v>579.07</v>
      </c>
      <c r="D7508" s="11"/>
      <c r="E7508" s="11"/>
      <c r="F7508" s="11"/>
    </row>
    <row r="7509" ht="15.75" customHeight="1">
      <c r="A7509" s="13">
        <v>5420502.0</v>
      </c>
      <c r="B7509" s="13" t="s">
        <v>9946</v>
      </c>
      <c r="C7509" s="12">
        <v>520.68</v>
      </c>
      <c r="D7509" s="11"/>
      <c r="E7509" s="11"/>
      <c r="F7509" s="11"/>
    </row>
    <row r="7510" ht="15.75" customHeight="1">
      <c r="A7510" s="13">
        <v>5420503.0</v>
      </c>
      <c r="B7510" s="13" t="s">
        <v>9947</v>
      </c>
      <c r="C7510" s="12">
        <v>444.16</v>
      </c>
      <c r="D7510" s="11"/>
      <c r="E7510" s="11"/>
      <c r="F7510" s="11"/>
    </row>
    <row r="7511" ht="15.75" customHeight="1">
      <c r="A7511" s="13">
        <v>5420501.0</v>
      </c>
      <c r="B7511" s="13" t="s">
        <v>9948</v>
      </c>
      <c r="C7511" s="12">
        <v>526.05</v>
      </c>
      <c r="D7511" s="11"/>
      <c r="E7511" s="11"/>
      <c r="F7511" s="11"/>
    </row>
    <row r="7512" ht="15.75" customHeight="1">
      <c r="A7512" s="13">
        <v>5442080.0</v>
      </c>
      <c r="B7512" s="13" t="s">
        <v>9949</v>
      </c>
      <c r="C7512" s="12">
        <v>2575.13</v>
      </c>
      <c r="D7512" s="11"/>
      <c r="E7512" s="11"/>
      <c r="F7512" s="11"/>
    </row>
    <row r="7513" ht="15.75" customHeight="1">
      <c r="A7513" s="13">
        <v>5442030.0</v>
      </c>
      <c r="B7513" s="13" t="s">
        <v>9950</v>
      </c>
      <c r="C7513" s="12">
        <v>1139.22</v>
      </c>
      <c r="D7513" s="11"/>
      <c r="E7513" s="11"/>
      <c r="F7513" s="11"/>
    </row>
    <row r="7514" ht="15.75" customHeight="1">
      <c r="A7514" s="13">
        <v>5442130.0</v>
      </c>
      <c r="B7514" s="13" t="s">
        <v>9951</v>
      </c>
      <c r="C7514" s="12">
        <v>1104.21</v>
      </c>
      <c r="D7514" s="11"/>
      <c r="E7514" s="11"/>
      <c r="F7514" s="11"/>
    </row>
    <row r="7515" ht="15.75" customHeight="1">
      <c r="A7515" s="13">
        <v>5440501.0</v>
      </c>
      <c r="B7515" s="13" t="s">
        <v>9952</v>
      </c>
      <c r="C7515" s="12">
        <v>396.3</v>
      </c>
      <c r="D7515" s="11"/>
      <c r="E7515" s="11"/>
      <c r="F7515" s="11"/>
    </row>
    <row r="7516" ht="15.75" customHeight="1">
      <c r="A7516" s="13">
        <v>5440502.0</v>
      </c>
      <c r="B7516" s="13" t="s">
        <v>9953</v>
      </c>
      <c r="C7516" s="12">
        <v>355.86</v>
      </c>
      <c r="D7516" s="11"/>
      <c r="E7516" s="11"/>
      <c r="F7516" s="11"/>
    </row>
    <row r="7517" ht="15.75" customHeight="1">
      <c r="A7517" s="13">
        <v>5440503.0</v>
      </c>
      <c r="B7517" s="13" t="s">
        <v>9954</v>
      </c>
      <c r="C7517" s="12">
        <v>307.08</v>
      </c>
      <c r="D7517" s="11"/>
      <c r="E7517" s="11"/>
      <c r="F7517" s="11"/>
    </row>
    <row r="7518" ht="15.75" customHeight="1">
      <c r="A7518" s="13">
        <v>5442531.0</v>
      </c>
      <c r="B7518" s="13" t="s">
        <v>9955</v>
      </c>
      <c r="C7518" s="12">
        <v>1956.44</v>
      </c>
      <c r="D7518" s="11"/>
      <c r="E7518" s="11"/>
      <c r="F7518" s="11"/>
    </row>
    <row r="7519" ht="15.75" customHeight="1">
      <c r="A7519" s="13">
        <v>8705010.0</v>
      </c>
      <c r="B7519" s="13" t="s">
        <v>9956</v>
      </c>
      <c r="C7519" s="12">
        <v>98.78</v>
      </c>
      <c r="D7519" s="11"/>
      <c r="E7519" s="11"/>
      <c r="F7519" s="11"/>
    </row>
    <row r="7520" ht="15.75" customHeight="1">
      <c r="A7520" s="13">
        <v>5261212.0</v>
      </c>
      <c r="B7520" s="13" t="s">
        <v>9957</v>
      </c>
      <c r="C7520" s="12">
        <v>1409.73</v>
      </c>
      <c r="D7520" s="11"/>
      <c r="E7520" s="11"/>
      <c r="F7520" s="11"/>
    </row>
    <row r="7521" ht="15.75" customHeight="1">
      <c r="A7521" s="13">
        <v>5261224.0</v>
      </c>
      <c r="B7521" s="13" t="s">
        <v>9958</v>
      </c>
      <c r="C7521" s="12">
        <v>3117.32</v>
      </c>
      <c r="D7521" s="11"/>
      <c r="E7521" s="11"/>
      <c r="F7521" s="11"/>
    </row>
    <row r="7522" ht="15.75" customHeight="1">
      <c r="A7522" s="13">
        <v>5481020.0</v>
      </c>
      <c r="B7522" s="13" t="s">
        <v>9959</v>
      </c>
      <c r="C7522" s="12">
        <v>2149.25</v>
      </c>
      <c r="D7522" s="11"/>
      <c r="E7522" s="11"/>
      <c r="F7522" s="11"/>
    </row>
    <row r="7523" ht="15.75" customHeight="1">
      <c r="A7523" s="13">
        <v>5481010.0</v>
      </c>
      <c r="B7523" s="13" t="s">
        <v>9960</v>
      </c>
      <c r="C7523" s="12">
        <v>1439.61</v>
      </c>
      <c r="D7523" s="11"/>
      <c r="E7523" s="11"/>
      <c r="F7523" s="11"/>
    </row>
    <row r="7524" ht="15.75" customHeight="1">
      <c r="A7524" s="13">
        <v>5502020.0</v>
      </c>
      <c r="B7524" s="13" t="s">
        <v>9961</v>
      </c>
      <c r="C7524" s="12">
        <v>1052.58</v>
      </c>
      <c r="D7524" s="11"/>
      <c r="E7524" s="11"/>
      <c r="F7524" s="11"/>
    </row>
    <row r="7525" ht="15.75" customHeight="1">
      <c r="A7525" s="13">
        <v>5502010.0</v>
      </c>
      <c r="B7525" s="13" t="s">
        <v>9962</v>
      </c>
      <c r="C7525" s="12">
        <v>1243.46</v>
      </c>
      <c r="D7525" s="11"/>
      <c r="E7525" s="11"/>
      <c r="F7525" s="11"/>
    </row>
    <row r="7526" ht="15.75" customHeight="1">
      <c r="A7526" s="13">
        <v>5502024.0</v>
      </c>
      <c r="B7526" s="13" t="s">
        <v>9963</v>
      </c>
      <c r="C7526" s="12">
        <v>1410.9</v>
      </c>
      <c r="D7526" s="11"/>
      <c r="E7526" s="11"/>
      <c r="F7526" s="11"/>
    </row>
    <row r="7527" ht="15.75" customHeight="1">
      <c r="A7527" s="13">
        <v>5502050.0</v>
      </c>
      <c r="B7527" s="13" t="s">
        <v>9964</v>
      </c>
      <c r="C7527" s="12">
        <v>1052.58</v>
      </c>
      <c r="D7527" s="11"/>
      <c r="E7527" s="11"/>
      <c r="F7527" s="11"/>
    </row>
    <row r="7528" ht="15.75" customHeight="1">
      <c r="A7528" s="13">
        <v>5502070.0</v>
      </c>
      <c r="B7528" s="13" t="s">
        <v>9965</v>
      </c>
      <c r="C7528" s="12">
        <v>1622.74</v>
      </c>
      <c r="D7528" s="11"/>
      <c r="E7528" s="11"/>
      <c r="F7528" s="11"/>
    </row>
    <row r="7529" ht="15.75" customHeight="1">
      <c r="A7529" s="13">
        <v>5502040.0</v>
      </c>
      <c r="B7529" s="13" t="s">
        <v>9966</v>
      </c>
      <c r="C7529" s="12">
        <v>1852.43</v>
      </c>
      <c r="D7529" s="11"/>
      <c r="E7529" s="11"/>
      <c r="F7529" s="11"/>
    </row>
    <row r="7530" ht="15.75" customHeight="1">
      <c r="A7530" s="13">
        <v>5502170.0</v>
      </c>
      <c r="B7530" s="13" t="s">
        <v>9967</v>
      </c>
      <c r="C7530" s="12">
        <v>746.18</v>
      </c>
      <c r="D7530" s="11"/>
      <c r="E7530" s="11"/>
      <c r="F7530" s="11"/>
    </row>
    <row r="7531" ht="15.75" customHeight="1">
      <c r="A7531" s="13">
        <v>5360602.0</v>
      </c>
      <c r="B7531" s="13" t="s">
        <v>9968</v>
      </c>
      <c r="C7531" s="12">
        <v>185.32</v>
      </c>
      <c r="D7531" s="11"/>
      <c r="E7531" s="11"/>
      <c r="F7531" s="11"/>
    </row>
    <row r="7532" ht="15.75" customHeight="1">
      <c r="A7532" s="13">
        <v>5360603.0</v>
      </c>
      <c r="B7532" s="13" t="s">
        <v>9969</v>
      </c>
      <c r="C7532" s="12">
        <v>333.25</v>
      </c>
      <c r="D7532" s="11"/>
      <c r="E7532" s="11"/>
      <c r="F7532" s="11"/>
    </row>
    <row r="7533" ht="15.75" customHeight="1">
      <c r="A7533" s="9" t="s">
        <v>9970</v>
      </c>
      <c r="C7533" s="12"/>
      <c r="D7533" s="11"/>
      <c r="E7533" s="11"/>
      <c r="F7533" s="11"/>
    </row>
    <row r="7534" ht="15.75" customHeight="1">
      <c r="A7534" s="13">
        <v>7144000.0</v>
      </c>
      <c r="B7534" s="13" t="s">
        <v>9971</v>
      </c>
      <c r="C7534" s="12">
        <v>237.79</v>
      </c>
      <c r="D7534" s="11"/>
      <c r="E7534" s="11"/>
      <c r="F7534" s="11"/>
    </row>
    <row r="7535" ht="15.75" customHeight="1">
      <c r="A7535" s="13">
        <v>7148121.0</v>
      </c>
      <c r="B7535" s="13" t="s">
        <v>9972</v>
      </c>
      <c r="C7535" s="12">
        <v>1814.88</v>
      </c>
      <c r="D7535" s="11"/>
      <c r="E7535" s="11"/>
      <c r="F7535" s="11"/>
    </row>
    <row r="7536" ht="15.75" customHeight="1">
      <c r="A7536" s="13">
        <v>7148130.0</v>
      </c>
      <c r="B7536" s="13" t="s">
        <v>9973</v>
      </c>
      <c r="C7536" s="12">
        <v>2008.55</v>
      </c>
      <c r="D7536" s="11"/>
      <c r="E7536" s="11"/>
      <c r="F7536" s="11"/>
    </row>
    <row r="7537" ht="15.75" customHeight="1">
      <c r="A7537" s="13">
        <v>7148110.0</v>
      </c>
      <c r="B7537" s="13" t="s">
        <v>9974</v>
      </c>
      <c r="C7537" s="12">
        <v>1203.05</v>
      </c>
      <c r="D7537" s="11"/>
      <c r="E7537" s="11"/>
      <c r="F7537" s="11"/>
    </row>
    <row r="7538" ht="15.75" customHeight="1">
      <c r="A7538" s="13">
        <v>7148120.0</v>
      </c>
      <c r="B7538" s="13" t="s">
        <v>9975</v>
      </c>
      <c r="C7538" s="12">
        <v>2008.55</v>
      </c>
      <c r="D7538" s="11"/>
      <c r="E7538" s="11"/>
      <c r="F7538" s="11"/>
    </row>
    <row r="7539" ht="15.75" customHeight="1">
      <c r="A7539" s="13">
        <v>7148124.0</v>
      </c>
      <c r="B7539" s="13" t="s">
        <v>9976</v>
      </c>
      <c r="C7539" s="12">
        <v>1814.88</v>
      </c>
      <c r="D7539" s="11"/>
      <c r="E7539" s="11"/>
      <c r="F7539" s="11"/>
    </row>
    <row r="7540" ht="15.75" customHeight="1">
      <c r="A7540" s="13">
        <v>7148102.0</v>
      </c>
      <c r="B7540" s="13" t="s">
        <v>9977</v>
      </c>
      <c r="C7540" s="12">
        <v>1804.68</v>
      </c>
      <c r="D7540" s="11"/>
      <c r="E7540" s="11"/>
      <c r="F7540" s="11"/>
    </row>
    <row r="7541" ht="15.75" customHeight="1">
      <c r="A7541" s="13">
        <v>7142200.0</v>
      </c>
      <c r="B7541" s="13" t="s">
        <v>9978</v>
      </c>
      <c r="C7541" s="12">
        <v>423.76</v>
      </c>
      <c r="D7541" s="11"/>
      <c r="E7541" s="11"/>
      <c r="F7541" s="11"/>
    </row>
    <row r="7542" ht="15.75" customHeight="1">
      <c r="A7542" s="13">
        <v>7140500.0</v>
      </c>
      <c r="B7542" s="13" t="s">
        <v>9979</v>
      </c>
      <c r="C7542" s="12">
        <v>791.99</v>
      </c>
      <c r="D7542" s="11"/>
      <c r="E7542" s="11"/>
      <c r="F7542" s="11"/>
    </row>
    <row r="7543" ht="15.75" customHeight="1">
      <c r="A7543" s="13">
        <v>7140510.0</v>
      </c>
      <c r="B7543" s="13" t="s">
        <v>9980</v>
      </c>
      <c r="C7543" s="12">
        <v>769.99</v>
      </c>
      <c r="D7543" s="11"/>
      <c r="E7543" s="11"/>
      <c r="F7543" s="11"/>
    </row>
    <row r="7544" ht="15.75" customHeight="1">
      <c r="A7544" s="13">
        <v>7148710.0</v>
      </c>
      <c r="B7544" s="13" t="s">
        <v>9981</v>
      </c>
      <c r="C7544" s="12">
        <v>1070.46</v>
      </c>
      <c r="D7544" s="11"/>
      <c r="E7544" s="11"/>
      <c r="F7544" s="11"/>
    </row>
    <row r="7545" ht="15.75" customHeight="1">
      <c r="A7545" s="13">
        <v>7148920.0</v>
      </c>
      <c r="B7545" s="13" t="s">
        <v>9982</v>
      </c>
      <c r="C7545" s="12">
        <v>2181.91</v>
      </c>
      <c r="D7545" s="11"/>
      <c r="E7545" s="11"/>
      <c r="F7545" s="11"/>
    </row>
    <row r="7546" ht="15.75" customHeight="1">
      <c r="A7546" s="13">
        <v>7148720.0</v>
      </c>
      <c r="B7546" s="13" t="s">
        <v>9983</v>
      </c>
      <c r="C7546" s="12">
        <v>1804.68</v>
      </c>
      <c r="D7546" s="11"/>
      <c r="E7546" s="11"/>
      <c r="F7546" s="11"/>
    </row>
    <row r="7547" ht="15.75" customHeight="1">
      <c r="A7547" s="13">
        <v>7148725.0</v>
      </c>
      <c r="B7547" s="13" t="s">
        <v>9984</v>
      </c>
      <c r="C7547" s="12">
        <v>1070.46</v>
      </c>
      <c r="D7547" s="11"/>
      <c r="E7547" s="11"/>
      <c r="F7547" s="11"/>
    </row>
    <row r="7548" ht="15.75" customHeight="1">
      <c r="A7548" s="13">
        <v>7148724.0</v>
      </c>
      <c r="B7548" s="13" t="s">
        <v>9985</v>
      </c>
      <c r="C7548" s="12">
        <v>1804.63</v>
      </c>
      <c r="D7548" s="11"/>
      <c r="E7548" s="11"/>
      <c r="F7548" s="11"/>
    </row>
    <row r="7549" ht="15.75" customHeight="1">
      <c r="A7549" s="13">
        <v>7148726.0</v>
      </c>
      <c r="B7549" s="13" t="s">
        <v>9986</v>
      </c>
      <c r="C7549" s="12">
        <v>1570.09</v>
      </c>
      <c r="D7549" s="11"/>
      <c r="E7549" s="11"/>
      <c r="F7549" s="11"/>
    </row>
    <row r="7550" ht="15.75" customHeight="1">
      <c r="A7550" s="13">
        <v>7140710.0</v>
      </c>
      <c r="B7550" s="13" t="s">
        <v>9987</v>
      </c>
      <c r="C7550" s="12">
        <v>1070.46</v>
      </c>
      <c r="D7550" s="11"/>
      <c r="E7550" s="11"/>
      <c r="F7550" s="11"/>
    </row>
    <row r="7551" ht="15.75" customHeight="1">
      <c r="A7551" s="13">
        <v>7140720.0</v>
      </c>
      <c r="B7551" s="13" t="s">
        <v>9988</v>
      </c>
      <c r="C7551" s="12">
        <v>1804.63</v>
      </c>
      <c r="D7551" s="11"/>
      <c r="E7551" s="11"/>
      <c r="F7551" s="11"/>
    </row>
    <row r="7552" ht="15.75" customHeight="1">
      <c r="A7552" s="13">
        <v>7148542.0</v>
      </c>
      <c r="B7552" s="13" t="s">
        <v>9989</v>
      </c>
      <c r="C7552" s="12">
        <v>1570.09</v>
      </c>
      <c r="D7552" s="11"/>
      <c r="E7552" s="11"/>
      <c r="F7552" s="11"/>
    </row>
    <row r="7553" ht="15.75" customHeight="1">
      <c r="A7553" s="13">
        <v>7148702.0</v>
      </c>
      <c r="B7553" s="13" t="s">
        <v>9990</v>
      </c>
      <c r="C7553" s="12">
        <v>1570.09</v>
      </c>
      <c r="D7553" s="11"/>
      <c r="E7553" s="11"/>
      <c r="F7553" s="11"/>
    </row>
    <row r="7554" ht="15.75" customHeight="1">
      <c r="A7554" s="13">
        <v>7140410.0</v>
      </c>
      <c r="B7554" s="13" t="s">
        <v>9991</v>
      </c>
      <c r="C7554" s="12">
        <v>1107.12</v>
      </c>
      <c r="D7554" s="11"/>
      <c r="E7554" s="11"/>
      <c r="F7554" s="11"/>
    </row>
    <row r="7555" ht="15.75" customHeight="1">
      <c r="A7555" s="13">
        <v>7140420.0</v>
      </c>
      <c r="B7555" s="13" t="s">
        <v>9992</v>
      </c>
      <c r="C7555" s="12">
        <v>1814.88</v>
      </c>
      <c r="D7555" s="11"/>
      <c r="E7555" s="11"/>
      <c r="F7555" s="11"/>
    </row>
    <row r="7556" ht="15.75" customHeight="1">
      <c r="A7556" s="13">
        <v>7140423.0</v>
      </c>
      <c r="B7556" s="13" t="s">
        <v>9993</v>
      </c>
      <c r="C7556" s="12">
        <v>1814.88</v>
      </c>
      <c r="D7556" s="11"/>
      <c r="E7556" s="11"/>
      <c r="F7556" s="11"/>
    </row>
    <row r="7557" ht="15.75" customHeight="1">
      <c r="A7557" s="13">
        <v>7140221.0</v>
      </c>
      <c r="B7557" s="13" t="s">
        <v>9994</v>
      </c>
      <c r="C7557" s="12">
        <v>1247.53</v>
      </c>
      <c r="D7557" s="11"/>
      <c r="E7557" s="11"/>
      <c r="F7557" s="11"/>
    </row>
    <row r="7558" ht="15.75" customHeight="1">
      <c r="A7558" s="13">
        <v>7140220.0</v>
      </c>
      <c r="B7558" s="13" t="s">
        <v>9995</v>
      </c>
      <c r="C7558" s="12">
        <v>1247.53</v>
      </c>
      <c r="D7558" s="11"/>
      <c r="E7558" s="11"/>
      <c r="F7558" s="11"/>
    </row>
    <row r="7559" ht="15.75" customHeight="1">
      <c r="A7559" s="13">
        <v>7140422.0</v>
      </c>
      <c r="B7559" s="13" t="s">
        <v>9996</v>
      </c>
      <c r="C7559" s="12">
        <v>359.3</v>
      </c>
      <c r="D7559" s="11"/>
      <c r="E7559" s="11"/>
      <c r="F7559" s="11"/>
    </row>
    <row r="7560" ht="15.75" customHeight="1">
      <c r="A7560" s="13">
        <v>7140421.0</v>
      </c>
      <c r="B7560" s="13" t="s">
        <v>9997</v>
      </c>
      <c r="C7560" s="12">
        <v>1814.88</v>
      </c>
      <c r="D7560" s="11"/>
      <c r="E7560" s="11"/>
      <c r="F7560" s="11"/>
    </row>
    <row r="7561" ht="15.75" customHeight="1">
      <c r="A7561" s="13">
        <v>7140424.0</v>
      </c>
      <c r="B7561" s="13" t="s">
        <v>9998</v>
      </c>
      <c r="C7561" s="12">
        <v>1814.88</v>
      </c>
      <c r="D7561" s="11"/>
      <c r="E7561" s="11"/>
      <c r="F7561" s="11"/>
    </row>
    <row r="7562" ht="15.75" customHeight="1">
      <c r="A7562" s="13">
        <v>7148716.0</v>
      </c>
      <c r="B7562" s="13" t="s">
        <v>9999</v>
      </c>
      <c r="C7562" s="12">
        <v>359.3</v>
      </c>
      <c r="D7562" s="11"/>
      <c r="E7562" s="11"/>
      <c r="F7562" s="11"/>
    </row>
    <row r="7563" ht="15.75" customHeight="1">
      <c r="A7563" s="13">
        <v>7140312.0</v>
      </c>
      <c r="B7563" s="13" t="s">
        <v>10000</v>
      </c>
      <c r="C7563" s="12">
        <v>1076.89</v>
      </c>
      <c r="D7563" s="11"/>
      <c r="E7563" s="11"/>
      <c r="F7563" s="11"/>
    </row>
    <row r="7564" ht="15.75" customHeight="1">
      <c r="A7564" s="13">
        <v>7148705.0</v>
      </c>
      <c r="B7564" s="13" t="s">
        <v>10001</v>
      </c>
      <c r="C7564" s="12">
        <v>1804.63</v>
      </c>
      <c r="D7564" s="11"/>
      <c r="E7564" s="11"/>
      <c r="F7564" s="11"/>
    </row>
    <row r="7565" ht="15.75" customHeight="1">
      <c r="A7565" s="13">
        <v>7140320.0</v>
      </c>
      <c r="B7565" s="13" t="s">
        <v>10002</v>
      </c>
      <c r="C7565" s="12">
        <v>1814.88</v>
      </c>
      <c r="D7565" s="11"/>
      <c r="E7565" s="11"/>
      <c r="F7565" s="11"/>
    </row>
    <row r="7566" ht="15.75" customHeight="1">
      <c r="A7566" s="13">
        <v>7140323.0</v>
      </c>
      <c r="B7566" s="13" t="s">
        <v>10003</v>
      </c>
      <c r="C7566" s="12">
        <v>1814.9</v>
      </c>
      <c r="D7566" s="11"/>
      <c r="E7566" s="11"/>
      <c r="F7566" s="11"/>
    </row>
    <row r="7567" ht="15.75" customHeight="1">
      <c r="A7567" s="13">
        <v>7142710.0</v>
      </c>
      <c r="B7567" s="13" t="s">
        <v>10004</v>
      </c>
      <c r="C7567" s="12">
        <v>904.19</v>
      </c>
      <c r="D7567" s="11"/>
      <c r="E7567" s="11"/>
      <c r="F7567" s="11"/>
    </row>
    <row r="7568" ht="15.75" customHeight="1">
      <c r="A7568" s="13">
        <v>7142700.0</v>
      </c>
      <c r="B7568" s="13" t="s">
        <v>10005</v>
      </c>
      <c r="C7568" s="12">
        <v>879.99</v>
      </c>
      <c r="D7568" s="11"/>
      <c r="E7568" s="11"/>
      <c r="F7568" s="11"/>
    </row>
    <row r="7569" ht="15.75" customHeight="1">
      <c r="A7569" s="13">
        <v>7141028.0</v>
      </c>
      <c r="B7569" s="13" t="s">
        <v>10006</v>
      </c>
      <c r="C7569" s="12">
        <v>781.96</v>
      </c>
      <c r="D7569" s="11"/>
      <c r="E7569" s="11"/>
      <c r="F7569" s="11"/>
    </row>
    <row r="7570" ht="15.75" customHeight="1">
      <c r="A7570" s="13">
        <v>7141000.0</v>
      </c>
      <c r="B7570" s="13" t="s">
        <v>10007</v>
      </c>
      <c r="C7570" s="12">
        <v>781.96</v>
      </c>
      <c r="D7570" s="11"/>
      <c r="E7570" s="11"/>
      <c r="F7570" s="11"/>
    </row>
    <row r="7571" ht="15.75" customHeight="1">
      <c r="A7571" s="13">
        <v>7141129.0</v>
      </c>
      <c r="B7571" s="13" t="s">
        <v>10008</v>
      </c>
      <c r="C7571" s="12">
        <v>960.04</v>
      </c>
      <c r="D7571" s="11"/>
      <c r="E7571" s="11"/>
      <c r="F7571" s="11"/>
    </row>
    <row r="7572" ht="15.75" customHeight="1">
      <c r="A7572" s="13">
        <v>7141183.0</v>
      </c>
      <c r="B7572" s="13" t="s">
        <v>10009</v>
      </c>
      <c r="C7572" s="12">
        <v>960.04</v>
      </c>
      <c r="D7572" s="11"/>
      <c r="E7572" s="11"/>
      <c r="F7572" s="11"/>
    </row>
    <row r="7573" ht="15.75" customHeight="1">
      <c r="A7573" s="13">
        <v>7141100.0</v>
      </c>
      <c r="B7573" s="13" t="s">
        <v>10010</v>
      </c>
      <c r="C7573" s="12">
        <v>960.04</v>
      </c>
      <c r="D7573" s="11"/>
      <c r="E7573" s="11"/>
      <c r="F7573" s="11"/>
    </row>
    <row r="7574" ht="15.75" customHeight="1">
      <c r="A7574" s="13">
        <v>7141199.0</v>
      </c>
      <c r="B7574" s="13" t="s">
        <v>10011</v>
      </c>
      <c r="C7574" s="12">
        <v>1249.75</v>
      </c>
      <c r="D7574" s="11"/>
      <c r="E7574" s="11"/>
      <c r="F7574" s="11"/>
    </row>
    <row r="7575" ht="15.75" customHeight="1">
      <c r="A7575" s="13">
        <v>7140900.0</v>
      </c>
      <c r="B7575" s="13" t="s">
        <v>10012</v>
      </c>
      <c r="C7575" s="12">
        <v>500.56</v>
      </c>
      <c r="D7575" s="11"/>
      <c r="E7575" s="11"/>
      <c r="F7575" s="11"/>
    </row>
    <row r="7576" ht="15.75" customHeight="1">
      <c r="A7576" s="13">
        <v>7140800.0</v>
      </c>
      <c r="B7576" s="13" t="s">
        <v>10013</v>
      </c>
      <c r="C7576" s="12">
        <v>461.11</v>
      </c>
      <c r="D7576" s="11"/>
      <c r="E7576" s="11"/>
      <c r="F7576" s="11"/>
    </row>
    <row r="7577" ht="15.75" customHeight="1">
      <c r="A7577" s="13">
        <v>7141121.0</v>
      </c>
      <c r="B7577" s="13" t="s">
        <v>10014</v>
      </c>
      <c r="C7577" s="12">
        <v>696.08</v>
      </c>
      <c r="D7577" s="11"/>
      <c r="E7577" s="11"/>
      <c r="F7577" s="11"/>
    </row>
    <row r="7578" ht="15.75" customHeight="1">
      <c r="A7578" s="13">
        <v>7142529.0</v>
      </c>
      <c r="B7578" s="13" t="s">
        <v>10015</v>
      </c>
      <c r="C7578" s="12">
        <v>990.0</v>
      </c>
      <c r="D7578" s="11"/>
      <c r="E7578" s="11"/>
      <c r="F7578" s="11"/>
    </row>
    <row r="7579" ht="15.75" customHeight="1">
      <c r="A7579" s="13">
        <v>7142683.0</v>
      </c>
      <c r="B7579" s="13" t="s">
        <v>10016</v>
      </c>
      <c r="C7579" s="12">
        <v>1210.0</v>
      </c>
      <c r="D7579" s="11"/>
      <c r="E7579" s="11"/>
      <c r="F7579" s="11"/>
    </row>
    <row r="7580" ht="15.75" customHeight="1">
      <c r="A7580" s="13">
        <v>7142615.0</v>
      </c>
      <c r="B7580" s="13" t="s">
        <v>10017</v>
      </c>
      <c r="C7580" s="12">
        <v>550.0</v>
      </c>
      <c r="D7580" s="11"/>
      <c r="E7580" s="11"/>
      <c r="F7580" s="11"/>
    </row>
    <row r="7581" ht="15.75" customHeight="1">
      <c r="A7581" s="13">
        <v>7142600.0</v>
      </c>
      <c r="B7581" s="13" t="s">
        <v>10018</v>
      </c>
      <c r="C7581" s="12">
        <v>1011.99</v>
      </c>
      <c r="D7581" s="11"/>
      <c r="E7581" s="11"/>
      <c r="F7581" s="11"/>
    </row>
    <row r="7582" ht="15.75" customHeight="1">
      <c r="A7582" s="13">
        <v>7142583.0</v>
      </c>
      <c r="B7582" s="13" t="s">
        <v>10019</v>
      </c>
      <c r="C7582" s="12">
        <v>990.0</v>
      </c>
      <c r="D7582" s="11"/>
      <c r="E7582" s="11"/>
      <c r="F7582" s="11"/>
    </row>
    <row r="7583" ht="15.75" customHeight="1">
      <c r="A7583" s="13">
        <v>7142500.0</v>
      </c>
      <c r="B7583" s="13" t="s">
        <v>10020</v>
      </c>
      <c r="C7583" s="12">
        <v>990.0</v>
      </c>
      <c r="D7583" s="11"/>
      <c r="E7583" s="11"/>
      <c r="F7583" s="11"/>
    </row>
    <row r="7584" ht="15.75" customHeight="1">
      <c r="A7584" s="13">
        <v>7149005.0</v>
      </c>
      <c r="B7584" s="13" t="s">
        <v>10021</v>
      </c>
      <c r="C7584" s="12">
        <v>1447.85</v>
      </c>
      <c r="D7584" s="11"/>
      <c r="E7584" s="11"/>
      <c r="F7584" s="11"/>
    </row>
    <row r="7585" ht="15.75" customHeight="1">
      <c r="A7585" s="13">
        <v>7148030.0</v>
      </c>
      <c r="B7585" s="13" t="s">
        <v>10022</v>
      </c>
      <c r="C7585" s="12">
        <v>1569.61</v>
      </c>
      <c r="D7585" s="11"/>
      <c r="E7585" s="11"/>
      <c r="F7585" s="11"/>
    </row>
    <row r="7586" ht="15.75" customHeight="1">
      <c r="A7586" s="13">
        <v>7149014.0</v>
      </c>
      <c r="B7586" s="13" t="s">
        <v>10023</v>
      </c>
      <c r="C7586" s="12">
        <v>1428.9</v>
      </c>
      <c r="D7586" s="11"/>
      <c r="E7586" s="11"/>
      <c r="F7586" s="11"/>
    </row>
    <row r="7587" ht="15.75" customHeight="1">
      <c r="A7587" s="13">
        <v>7149012.0</v>
      </c>
      <c r="B7587" s="13" t="s">
        <v>10024</v>
      </c>
      <c r="C7587" s="12">
        <v>477.6</v>
      </c>
      <c r="D7587" s="11"/>
      <c r="E7587" s="11"/>
      <c r="F7587" s="11"/>
    </row>
    <row r="7588" ht="15.75" customHeight="1">
      <c r="A7588" s="13">
        <v>7149013.0</v>
      </c>
      <c r="B7588" s="13" t="s">
        <v>10025</v>
      </c>
      <c r="C7588" s="12">
        <v>906.88</v>
      </c>
      <c r="D7588" s="11"/>
      <c r="E7588" s="11"/>
      <c r="F7588" s="11"/>
    </row>
    <row r="7589" ht="15.75" customHeight="1">
      <c r="A7589" s="13">
        <v>7149003.0</v>
      </c>
      <c r="B7589" s="13" t="s">
        <v>10026</v>
      </c>
      <c r="C7589" s="12">
        <v>1248.65</v>
      </c>
      <c r="D7589" s="11"/>
      <c r="E7589" s="11"/>
      <c r="F7589" s="11"/>
    </row>
    <row r="7590" ht="15.75" customHeight="1">
      <c r="A7590" s="13">
        <v>7149006.0</v>
      </c>
      <c r="B7590" s="13" t="s">
        <v>10027</v>
      </c>
      <c r="C7590" s="12">
        <v>1436.93</v>
      </c>
      <c r="D7590" s="11"/>
      <c r="E7590" s="11"/>
      <c r="F7590" s="11"/>
    </row>
    <row r="7591" ht="15.75" customHeight="1">
      <c r="A7591" s="13">
        <v>7149010.0</v>
      </c>
      <c r="B7591" s="13" t="s">
        <v>10028</v>
      </c>
      <c r="C7591" s="12">
        <v>764.14</v>
      </c>
      <c r="D7591" s="11"/>
      <c r="E7591" s="11"/>
      <c r="F7591" s="11"/>
    </row>
    <row r="7592" ht="15.75" customHeight="1">
      <c r="A7592" s="13">
        <v>7149002.0</v>
      </c>
      <c r="B7592" s="13" t="s">
        <v>10029</v>
      </c>
      <c r="C7592" s="12">
        <v>1176.94</v>
      </c>
      <c r="D7592" s="11"/>
      <c r="E7592" s="11"/>
      <c r="F7592" s="11"/>
    </row>
    <row r="7593" ht="15.75" customHeight="1">
      <c r="A7593" s="13">
        <v>7149001.0</v>
      </c>
      <c r="B7593" s="13" t="s">
        <v>10030</v>
      </c>
      <c r="C7593" s="12">
        <v>1447.85</v>
      </c>
      <c r="D7593" s="11"/>
      <c r="E7593" s="11"/>
      <c r="F7593" s="11"/>
    </row>
    <row r="7594" ht="15.75" customHeight="1">
      <c r="A7594" s="13">
        <v>7141200.0</v>
      </c>
      <c r="B7594" s="13" t="s">
        <v>10031</v>
      </c>
      <c r="C7594" s="12">
        <v>990.0</v>
      </c>
      <c r="D7594" s="11"/>
      <c r="E7594" s="11"/>
      <c r="F7594" s="11"/>
    </row>
    <row r="7595" ht="15.75" customHeight="1">
      <c r="A7595" s="13">
        <v>7241006.0</v>
      </c>
      <c r="B7595" s="13" t="s">
        <v>10032</v>
      </c>
      <c r="C7595" s="12">
        <v>9529.82</v>
      </c>
      <c r="D7595" s="11"/>
      <c r="E7595" s="11"/>
      <c r="F7595" s="11"/>
    </row>
    <row r="7596" ht="15.75" customHeight="1">
      <c r="A7596" s="13">
        <v>7241291.0</v>
      </c>
      <c r="B7596" s="13" t="s">
        <v>10033</v>
      </c>
      <c r="C7596" s="12">
        <v>16775.47</v>
      </c>
      <c r="D7596" s="11"/>
      <c r="E7596" s="11"/>
      <c r="F7596" s="11"/>
    </row>
    <row r="7597" ht="15.75" customHeight="1">
      <c r="A7597" s="13">
        <v>7241201.0</v>
      </c>
      <c r="B7597" s="13" t="s">
        <v>10034</v>
      </c>
      <c r="C7597" s="12">
        <v>16775.47</v>
      </c>
      <c r="D7597" s="11"/>
      <c r="E7597" s="11"/>
      <c r="F7597" s="11"/>
    </row>
    <row r="7598" ht="15.75" customHeight="1">
      <c r="A7598" s="13">
        <v>7241204.0</v>
      </c>
      <c r="B7598" s="13" t="s">
        <v>10035</v>
      </c>
      <c r="C7598" s="12">
        <v>341.43</v>
      </c>
      <c r="D7598" s="11"/>
      <c r="E7598" s="11"/>
      <c r="F7598" s="11"/>
    </row>
    <row r="7599" ht="15.75" customHeight="1">
      <c r="A7599" s="13">
        <v>7241203.0</v>
      </c>
      <c r="B7599" s="13" t="s">
        <v>10036</v>
      </c>
      <c r="C7599" s="12">
        <v>671.02</v>
      </c>
      <c r="D7599" s="11"/>
      <c r="E7599" s="11"/>
      <c r="F7599" s="11"/>
    </row>
    <row r="7600" ht="15.75" customHeight="1">
      <c r="A7600" s="13">
        <v>7241200.0</v>
      </c>
      <c r="B7600" s="13" t="s">
        <v>10037</v>
      </c>
      <c r="C7600" s="12">
        <v>671.02</v>
      </c>
      <c r="D7600" s="11"/>
      <c r="E7600" s="11"/>
      <c r="F7600" s="11"/>
    </row>
    <row r="7601" ht="15.75" customHeight="1">
      <c r="A7601" s="13">
        <v>7241205.0</v>
      </c>
      <c r="B7601" s="13" t="s">
        <v>10038</v>
      </c>
      <c r="C7601" s="12">
        <v>671.02</v>
      </c>
      <c r="D7601" s="11"/>
      <c r="E7601" s="11"/>
      <c r="F7601" s="11"/>
    </row>
    <row r="7602" ht="15.75" customHeight="1">
      <c r="A7602" s="13">
        <v>7241206.0</v>
      </c>
      <c r="B7602" s="13" t="s">
        <v>10039</v>
      </c>
      <c r="C7602" s="12">
        <v>16775.47</v>
      </c>
      <c r="D7602" s="11"/>
      <c r="E7602" s="11"/>
      <c r="F7602" s="11"/>
    </row>
    <row r="7603" ht="15.75" customHeight="1">
      <c r="A7603" s="13">
        <v>7241202.0</v>
      </c>
      <c r="B7603" s="13" t="s">
        <v>10040</v>
      </c>
      <c r="C7603" s="12">
        <v>671.02</v>
      </c>
      <c r="D7603" s="11"/>
      <c r="E7603" s="11"/>
      <c r="F7603" s="11"/>
    </row>
    <row r="7604" ht="15.75" customHeight="1">
      <c r="A7604" s="13">
        <v>7241305.0</v>
      </c>
      <c r="B7604" s="13" t="s">
        <v>10041</v>
      </c>
      <c r="C7604" s="12">
        <v>11543.15</v>
      </c>
      <c r="D7604" s="11"/>
      <c r="E7604" s="11"/>
      <c r="F7604" s="11"/>
    </row>
    <row r="7605" ht="15.75" customHeight="1">
      <c r="A7605" s="13">
        <v>7241303.0</v>
      </c>
      <c r="B7605" s="13" t="s">
        <v>10042</v>
      </c>
      <c r="C7605" s="12">
        <v>11543.15</v>
      </c>
      <c r="D7605" s="11"/>
      <c r="E7605" s="11"/>
      <c r="F7605" s="11"/>
    </row>
    <row r="7606" ht="15.75" customHeight="1">
      <c r="A7606" s="13">
        <v>7241300.0</v>
      </c>
      <c r="B7606" s="13" t="s">
        <v>10043</v>
      </c>
      <c r="C7606" s="12">
        <v>11543.15</v>
      </c>
      <c r="D7606" s="11"/>
      <c r="E7606" s="11"/>
      <c r="F7606" s="11"/>
    </row>
    <row r="7607" ht="15.75" customHeight="1">
      <c r="A7607" s="13">
        <v>7241411.0</v>
      </c>
      <c r="B7607" s="13" t="s">
        <v>10044</v>
      </c>
      <c r="C7607" s="12">
        <v>6885.35</v>
      </c>
      <c r="D7607" s="11"/>
      <c r="E7607" s="11"/>
      <c r="F7607" s="11"/>
    </row>
    <row r="7608" ht="15.75" customHeight="1">
      <c r="A7608" s="13">
        <v>7241417.0</v>
      </c>
      <c r="B7608" s="13" t="s">
        <v>10045</v>
      </c>
      <c r="C7608" s="12">
        <v>1880.63</v>
      </c>
      <c r="D7608" s="11"/>
      <c r="E7608" s="11"/>
      <c r="F7608" s="11"/>
    </row>
    <row r="7609" ht="15.75" customHeight="1">
      <c r="A7609" s="13">
        <v>7241403.0</v>
      </c>
      <c r="B7609" s="13" t="s">
        <v>10046</v>
      </c>
      <c r="C7609" s="12">
        <v>82.59</v>
      </c>
      <c r="D7609" s="11"/>
      <c r="E7609" s="11"/>
      <c r="F7609" s="11"/>
    </row>
    <row r="7610" ht="15.75" customHeight="1">
      <c r="A7610" s="13">
        <v>7241494.0</v>
      </c>
      <c r="B7610" s="13" t="s">
        <v>10047</v>
      </c>
      <c r="C7610" s="12">
        <v>6885.35</v>
      </c>
      <c r="D7610" s="11"/>
      <c r="E7610" s="11"/>
      <c r="F7610" s="11"/>
    </row>
    <row r="7611" ht="15.75" customHeight="1">
      <c r="A7611" s="13">
        <v>7241449.0</v>
      </c>
      <c r="B7611" s="13" t="s">
        <v>10048</v>
      </c>
      <c r="C7611" s="12">
        <v>16174.22</v>
      </c>
      <c r="D7611" s="11"/>
      <c r="E7611" s="11"/>
      <c r="F7611" s="11"/>
    </row>
    <row r="7612" ht="15.75" customHeight="1">
      <c r="A7612" s="13">
        <v>7241407.0</v>
      </c>
      <c r="B7612" s="13" t="s">
        <v>10049</v>
      </c>
      <c r="C7612" s="12">
        <v>1219.52</v>
      </c>
      <c r="D7612" s="11"/>
      <c r="E7612" s="11"/>
      <c r="F7612" s="11"/>
    </row>
    <row r="7613" ht="15.75" customHeight="1">
      <c r="A7613" s="13">
        <v>7241404.0</v>
      </c>
      <c r="B7613" s="13" t="s">
        <v>10050</v>
      </c>
      <c r="C7613" s="12">
        <v>6885.35</v>
      </c>
      <c r="D7613" s="11"/>
      <c r="E7613" s="11"/>
      <c r="F7613" s="11"/>
    </row>
    <row r="7614" ht="15.75" customHeight="1">
      <c r="A7614" s="13">
        <v>7241454.0</v>
      </c>
      <c r="B7614" s="13" t="s">
        <v>10051</v>
      </c>
      <c r="C7614" s="12">
        <v>8681.11</v>
      </c>
      <c r="D7614" s="11"/>
      <c r="E7614" s="11"/>
      <c r="F7614" s="11"/>
    </row>
    <row r="7615" ht="15.75" customHeight="1">
      <c r="A7615" s="13">
        <v>7241418.0</v>
      </c>
      <c r="B7615" s="13" t="s">
        <v>10052</v>
      </c>
      <c r="C7615" s="12">
        <v>16174.22</v>
      </c>
      <c r="D7615" s="11"/>
      <c r="E7615" s="11"/>
      <c r="F7615" s="11"/>
    </row>
    <row r="7616" ht="15.75" customHeight="1">
      <c r="A7616" s="13">
        <v>7241401.0</v>
      </c>
      <c r="B7616" s="13" t="s">
        <v>10053</v>
      </c>
      <c r="C7616" s="12">
        <v>6885.35</v>
      </c>
      <c r="D7616" s="11"/>
      <c r="E7616" s="11"/>
      <c r="F7616" s="11"/>
    </row>
    <row r="7617" ht="15.75" customHeight="1">
      <c r="A7617" s="13">
        <v>7241460.0</v>
      </c>
      <c r="B7617" s="13" t="s">
        <v>10054</v>
      </c>
      <c r="C7617" s="12">
        <v>37.02</v>
      </c>
      <c r="D7617" s="11"/>
      <c r="E7617" s="11"/>
      <c r="F7617" s="11"/>
    </row>
    <row r="7618" ht="15.75" customHeight="1">
      <c r="A7618" s="13">
        <v>7283800.0</v>
      </c>
      <c r="B7618" s="13" t="s">
        <v>10055</v>
      </c>
      <c r="C7618" s="12">
        <v>1720.75</v>
      </c>
      <c r="D7618" s="11"/>
      <c r="E7618" s="11"/>
      <c r="F7618" s="11"/>
    </row>
    <row r="7619" ht="15.75" customHeight="1">
      <c r="A7619" s="13">
        <v>7282963.0</v>
      </c>
      <c r="B7619" s="13" t="s">
        <v>10056</v>
      </c>
      <c r="C7619" s="12">
        <v>2589.67</v>
      </c>
      <c r="D7619" s="11"/>
      <c r="E7619" s="11"/>
      <c r="F7619" s="11"/>
    </row>
    <row r="7620" ht="15.75" customHeight="1">
      <c r="A7620" s="13">
        <v>7282901.0</v>
      </c>
      <c r="B7620" s="13" t="s">
        <v>10057</v>
      </c>
      <c r="C7620" s="12">
        <v>2589.74</v>
      </c>
      <c r="D7620" s="11"/>
      <c r="E7620" s="11"/>
      <c r="F7620" s="11"/>
    </row>
    <row r="7621" ht="15.75" customHeight="1">
      <c r="A7621" s="13">
        <v>7282988.0</v>
      </c>
      <c r="B7621" s="13" t="s">
        <v>10058</v>
      </c>
      <c r="C7621" s="12">
        <v>2589.67</v>
      </c>
      <c r="D7621" s="11"/>
      <c r="E7621" s="11"/>
      <c r="F7621" s="11"/>
    </row>
    <row r="7622" ht="15.75" customHeight="1">
      <c r="A7622" s="13">
        <v>7282982.0</v>
      </c>
      <c r="B7622" s="13" t="s">
        <v>10059</v>
      </c>
      <c r="C7622" s="12">
        <v>2589.67</v>
      </c>
      <c r="D7622" s="11"/>
      <c r="E7622" s="11"/>
      <c r="F7622" s="11"/>
    </row>
    <row r="7623" ht="15.75" customHeight="1">
      <c r="A7623" s="13">
        <v>7283700.0</v>
      </c>
      <c r="B7623" s="13" t="s">
        <v>10060</v>
      </c>
      <c r="C7623" s="12">
        <v>1720.75</v>
      </c>
      <c r="D7623" s="11"/>
      <c r="E7623" s="11"/>
      <c r="F7623" s="11"/>
    </row>
    <row r="7624" ht="15.75" customHeight="1">
      <c r="A7624" s="9" t="s">
        <v>10061</v>
      </c>
      <c r="C7624" s="12"/>
      <c r="D7624" s="11"/>
      <c r="E7624" s="11"/>
      <c r="F7624" s="11"/>
    </row>
    <row r="7625" ht="15.75" customHeight="1">
      <c r="A7625" s="13">
        <v>7141083.0</v>
      </c>
      <c r="B7625" s="13" t="s">
        <v>10062</v>
      </c>
      <c r="C7625" s="12">
        <v>781.96</v>
      </c>
      <c r="D7625" s="11"/>
      <c r="E7625" s="11"/>
      <c r="F7625" s="11"/>
    </row>
    <row r="7626" ht="15.75" customHeight="1">
      <c r="A7626" s="9" t="s">
        <v>10063</v>
      </c>
      <c r="C7626" s="12"/>
      <c r="D7626" s="11"/>
      <c r="E7626" s="11"/>
      <c r="F7626" s="11"/>
    </row>
    <row r="7627" ht="15.75" customHeight="1">
      <c r="A7627" s="13">
        <v>7282742.0</v>
      </c>
      <c r="B7627" s="13" t="s">
        <v>10064</v>
      </c>
      <c r="C7627" s="12">
        <v>1748.43</v>
      </c>
      <c r="D7627" s="11"/>
      <c r="E7627" s="11"/>
      <c r="F7627" s="11"/>
    </row>
    <row r="7628" ht="15.75" customHeight="1">
      <c r="A7628" s="13">
        <v>7282741.0</v>
      </c>
      <c r="B7628" s="13" t="s">
        <v>10065</v>
      </c>
      <c r="C7628" s="12">
        <v>1748.43</v>
      </c>
      <c r="D7628" s="11"/>
      <c r="E7628" s="11"/>
      <c r="F7628" s="11"/>
    </row>
    <row r="7629" ht="15.75" customHeight="1">
      <c r="A7629" s="13">
        <v>7284102.0</v>
      </c>
      <c r="B7629" s="13" t="s">
        <v>10066</v>
      </c>
      <c r="C7629" s="12">
        <v>2412.51</v>
      </c>
      <c r="D7629" s="11"/>
      <c r="E7629" s="11"/>
      <c r="F7629" s="11"/>
    </row>
    <row r="7630" ht="15.75" customHeight="1">
      <c r="A7630" s="13">
        <v>7283600.0</v>
      </c>
      <c r="B7630" s="13" t="s">
        <v>10067</v>
      </c>
      <c r="C7630" s="12">
        <v>370.52</v>
      </c>
      <c r="D7630" s="11"/>
      <c r="E7630" s="11"/>
      <c r="F7630" s="11"/>
    </row>
    <row r="7631" ht="15.75" customHeight="1">
      <c r="A7631" s="13">
        <v>7283400.0</v>
      </c>
      <c r="B7631" s="13" t="s">
        <v>10068</v>
      </c>
      <c r="C7631" s="12">
        <v>1953.4</v>
      </c>
      <c r="D7631" s="11"/>
      <c r="E7631" s="11"/>
      <c r="F7631" s="11"/>
    </row>
    <row r="7632" ht="15.75" customHeight="1">
      <c r="A7632" s="13">
        <v>7283401.0</v>
      </c>
      <c r="B7632" s="13" t="s">
        <v>10069</v>
      </c>
      <c r="C7632" s="12">
        <v>1953.4</v>
      </c>
      <c r="D7632" s="11"/>
      <c r="E7632" s="11"/>
      <c r="F7632" s="11"/>
    </row>
    <row r="7633" ht="15.75" customHeight="1">
      <c r="A7633" s="13">
        <v>7282550.0</v>
      </c>
      <c r="B7633" s="13" t="s">
        <v>10070</v>
      </c>
      <c r="C7633" s="12">
        <v>1221.46</v>
      </c>
      <c r="D7633" s="11"/>
      <c r="E7633" s="11"/>
      <c r="F7633" s="11"/>
    </row>
    <row r="7634" ht="15.75" customHeight="1">
      <c r="A7634" s="13">
        <v>7282601.0</v>
      </c>
      <c r="B7634" s="13" t="s">
        <v>10071</v>
      </c>
      <c r="C7634" s="12">
        <v>2271.19</v>
      </c>
      <c r="D7634" s="11"/>
      <c r="E7634" s="11"/>
      <c r="F7634" s="11"/>
    </row>
    <row r="7635" ht="15.75" customHeight="1">
      <c r="A7635" s="13">
        <v>7282627.0</v>
      </c>
      <c r="B7635" s="13" t="s">
        <v>10072</v>
      </c>
      <c r="C7635" s="12">
        <v>2271.19</v>
      </c>
      <c r="D7635" s="11"/>
      <c r="E7635" s="11"/>
      <c r="F7635" s="11"/>
    </row>
    <row r="7636" ht="15.75" customHeight="1">
      <c r="A7636" s="13">
        <v>7282625.0</v>
      </c>
      <c r="B7636" s="13" t="s">
        <v>10073</v>
      </c>
      <c r="C7636" s="12">
        <v>2271.19</v>
      </c>
      <c r="D7636" s="11"/>
      <c r="E7636" s="11"/>
      <c r="F7636" s="11"/>
    </row>
    <row r="7637" ht="15.75" customHeight="1">
      <c r="A7637" s="13">
        <v>7282663.0</v>
      </c>
      <c r="B7637" s="13" t="s">
        <v>10074</v>
      </c>
      <c r="C7637" s="12">
        <v>2271.19</v>
      </c>
      <c r="D7637" s="11"/>
      <c r="E7637" s="11"/>
      <c r="F7637" s="11"/>
    </row>
    <row r="7638" ht="15.75" customHeight="1">
      <c r="A7638" s="13">
        <v>7282699.0</v>
      </c>
      <c r="B7638" s="13" t="s">
        <v>10075</v>
      </c>
      <c r="C7638" s="12">
        <v>2271.19</v>
      </c>
      <c r="D7638" s="11"/>
      <c r="E7638" s="11"/>
      <c r="F7638" s="11"/>
    </row>
    <row r="7639" ht="15.75" customHeight="1">
      <c r="A7639" s="13">
        <v>7282688.0</v>
      </c>
      <c r="B7639" s="13" t="s">
        <v>10076</v>
      </c>
      <c r="C7639" s="12">
        <v>2271.19</v>
      </c>
      <c r="D7639" s="11"/>
      <c r="E7639" s="11"/>
      <c r="F7639" s="11"/>
    </row>
    <row r="7640" ht="15.75" customHeight="1">
      <c r="A7640" s="13">
        <v>7282682.0</v>
      </c>
      <c r="B7640" s="13" t="s">
        <v>10077</v>
      </c>
      <c r="C7640" s="12">
        <v>2271.19</v>
      </c>
      <c r="D7640" s="11"/>
      <c r="E7640" s="11"/>
      <c r="F7640" s="11"/>
    </row>
    <row r="7641" ht="15.75" customHeight="1">
      <c r="A7641" s="9" t="s">
        <v>10078</v>
      </c>
      <c r="C7641" s="12"/>
      <c r="D7641" s="11"/>
      <c r="E7641" s="11"/>
      <c r="F7641" s="11"/>
    </row>
    <row r="7642" ht="15.75" customHeight="1">
      <c r="A7642" s="13">
        <v>1289712.0</v>
      </c>
      <c r="B7642" s="13" t="s">
        <v>10079</v>
      </c>
      <c r="C7642" s="12">
        <v>573.01</v>
      </c>
      <c r="D7642" s="11"/>
      <c r="E7642" s="11"/>
      <c r="F7642" s="11"/>
    </row>
    <row r="7643" ht="15.75" customHeight="1">
      <c r="A7643" s="13">
        <v>1289713.0</v>
      </c>
      <c r="B7643" s="13" t="s">
        <v>10080</v>
      </c>
      <c r="C7643" s="12">
        <v>520.91</v>
      </c>
      <c r="D7643" s="11"/>
      <c r="E7643" s="11"/>
      <c r="F7643" s="11"/>
    </row>
    <row r="7644" ht="15.75" customHeight="1">
      <c r="A7644" s="13">
        <v>1289711.0</v>
      </c>
      <c r="B7644" s="13" t="s">
        <v>10081</v>
      </c>
      <c r="C7644" s="12">
        <v>577.96</v>
      </c>
      <c r="D7644" s="11"/>
      <c r="E7644" s="11"/>
      <c r="F7644" s="11"/>
    </row>
    <row r="7645" ht="15.75" customHeight="1">
      <c r="A7645" s="13">
        <v>1289710.0</v>
      </c>
      <c r="B7645" s="13" t="s">
        <v>10082</v>
      </c>
      <c r="C7645" s="12">
        <v>577.96</v>
      </c>
      <c r="D7645" s="11"/>
      <c r="E7645" s="11"/>
      <c r="F7645" s="11"/>
    </row>
    <row r="7646" ht="15.75" customHeight="1">
      <c r="A7646" s="13">
        <v>1282263.0</v>
      </c>
      <c r="B7646" s="13" t="s">
        <v>10083</v>
      </c>
      <c r="C7646" s="12">
        <v>701.38</v>
      </c>
      <c r="D7646" s="11"/>
      <c r="E7646" s="11"/>
      <c r="F7646" s="11"/>
    </row>
    <row r="7647" ht="15.75" customHeight="1">
      <c r="A7647" s="13">
        <v>1282800.0</v>
      </c>
      <c r="B7647" s="13" t="s">
        <v>10084</v>
      </c>
      <c r="C7647" s="12">
        <v>613.74</v>
      </c>
      <c r="D7647" s="11"/>
      <c r="E7647" s="11"/>
      <c r="F7647" s="11"/>
    </row>
    <row r="7648" ht="15.75" customHeight="1">
      <c r="A7648" s="13">
        <v>1283232.0</v>
      </c>
      <c r="B7648" s="13" t="s">
        <v>10085</v>
      </c>
      <c r="C7648" s="12">
        <v>560.69</v>
      </c>
      <c r="D7648" s="11"/>
      <c r="E7648" s="11"/>
      <c r="F7648" s="11"/>
    </row>
    <row r="7649" ht="15.75" customHeight="1">
      <c r="A7649" s="13">
        <v>1280154.0</v>
      </c>
      <c r="B7649" s="13" t="s">
        <v>10086</v>
      </c>
      <c r="C7649" s="12">
        <v>1066.52</v>
      </c>
      <c r="D7649" s="11"/>
      <c r="E7649" s="11"/>
      <c r="F7649" s="11"/>
    </row>
    <row r="7650" ht="15.75" customHeight="1">
      <c r="A7650" s="13">
        <v>1285625.0</v>
      </c>
      <c r="B7650" s="13" t="s">
        <v>10087</v>
      </c>
      <c r="C7650" s="12">
        <v>560.69</v>
      </c>
      <c r="D7650" s="11"/>
      <c r="E7650" s="11"/>
      <c r="F7650" s="11"/>
    </row>
    <row r="7651" ht="15.75" customHeight="1">
      <c r="A7651" s="13">
        <v>1285663.0</v>
      </c>
      <c r="B7651" s="13" t="s">
        <v>10088</v>
      </c>
      <c r="C7651" s="12">
        <v>560.69</v>
      </c>
      <c r="D7651" s="11"/>
      <c r="E7651" s="11"/>
      <c r="F7651" s="11"/>
    </row>
    <row r="7652" ht="15.75" customHeight="1">
      <c r="A7652" s="13">
        <v>1285600.0</v>
      </c>
      <c r="B7652" s="13" t="s">
        <v>10089</v>
      </c>
      <c r="C7652" s="12">
        <v>560.69</v>
      </c>
      <c r="D7652" s="11"/>
      <c r="E7652" s="11"/>
      <c r="F7652" s="11"/>
    </row>
    <row r="7653" ht="15.75" customHeight="1">
      <c r="A7653" s="13">
        <v>1285639.0</v>
      </c>
      <c r="B7653" s="13" t="s">
        <v>10090</v>
      </c>
      <c r="C7653" s="12">
        <v>560.69</v>
      </c>
      <c r="D7653" s="11"/>
      <c r="E7653" s="11"/>
      <c r="F7653" s="11"/>
    </row>
    <row r="7654" ht="15.75" customHeight="1">
      <c r="A7654" s="13">
        <v>1285638.0</v>
      </c>
      <c r="B7654" s="13" t="s">
        <v>10091</v>
      </c>
      <c r="C7654" s="12">
        <v>560.69</v>
      </c>
      <c r="D7654" s="11"/>
      <c r="E7654" s="11"/>
      <c r="F7654" s="11"/>
    </row>
    <row r="7655" ht="15.75" customHeight="1">
      <c r="A7655" s="13">
        <v>1285632.0</v>
      </c>
      <c r="B7655" s="13" t="s">
        <v>10092</v>
      </c>
      <c r="C7655" s="12">
        <v>560.69</v>
      </c>
      <c r="D7655" s="11"/>
      <c r="E7655" s="11"/>
      <c r="F7655" s="11"/>
    </row>
    <row r="7656" ht="15.75" customHeight="1">
      <c r="A7656" s="13">
        <v>1285635.0</v>
      </c>
      <c r="B7656" s="13" t="s">
        <v>10093</v>
      </c>
      <c r="C7656" s="12">
        <v>560.69</v>
      </c>
      <c r="D7656" s="11"/>
      <c r="E7656" s="11"/>
      <c r="F7656" s="11"/>
    </row>
    <row r="7657" ht="15.75" customHeight="1">
      <c r="A7657" s="13">
        <v>1285654.0</v>
      </c>
      <c r="B7657" s="13" t="s">
        <v>10094</v>
      </c>
      <c r="C7657" s="12">
        <v>560.69</v>
      </c>
      <c r="D7657" s="11"/>
      <c r="E7657" s="11"/>
      <c r="F7657" s="11"/>
    </row>
    <row r="7658" ht="15.75" customHeight="1">
      <c r="A7658" s="13">
        <v>1285682.0</v>
      </c>
      <c r="B7658" s="13" t="s">
        <v>10095</v>
      </c>
      <c r="C7658" s="12">
        <v>560.69</v>
      </c>
      <c r="D7658" s="11"/>
      <c r="E7658" s="11"/>
      <c r="F7658" s="11"/>
    </row>
    <row r="7659" ht="15.75" customHeight="1">
      <c r="A7659" s="13">
        <v>1285132.0</v>
      </c>
      <c r="B7659" s="13" t="s">
        <v>10096</v>
      </c>
      <c r="C7659" s="12">
        <v>1144.9</v>
      </c>
      <c r="D7659" s="11"/>
      <c r="E7659" s="11"/>
      <c r="F7659" s="11"/>
    </row>
    <row r="7660" ht="15.75" customHeight="1">
      <c r="A7660" s="13">
        <v>1288605.0</v>
      </c>
      <c r="B7660" s="13" t="s">
        <v>10097</v>
      </c>
      <c r="C7660" s="12">
        <v>646.79</v>
      </c>
      <c r="D7660" s="11"/>
      <c r="E7660" s="11"/>
      <c r="F7660" s="11"/>
    </row>
    <row r="7661" ht="15.75" customHeight="1">
      <c r="A7661" s="13">
        <v>1288801.0</v>
      </c>
      <c r="B7661" s="13" t="s">
        <v>10098</v>
      </c>
      <c r="C7661" s="12">
        <v>396.73</v>
      </c>
      <c r="D7661" s="11"/>
      <c r="E7661" s="11"/>
      <c r="F7661" s="11"/>
    </row>
    <row r="7662" ht="15.75" customHeight="1">
      <c r="A7662" s="13">
        <v>1289001.0</v>
      </c>
      <c r="B7662" s="13" t="s">
        <v>10099</v>
      </c>
      <c r="C7662" s="12">
        <v>774.47</v>
      </c>
      <c r="D7662" s="11"/>
      <c r="E7662" s="11"/>
      <c r="F7662" s="11"/>
    </row>
    <row r="7663" ht="15.75" customHeight="1">
      <c r="A7663" s="13">
        <v>1281963.0</v>
      </c>
      <c r="B7663" s="13" t="s">
        <v>10100</v>
      </c>
      <c r="C7663" s="12">
        <v>547.08</v>
      </c>
      <c r="D7663" s="11"/>
      <c r="E7663" s="11"/>
      <c r="F7663" s="11"/>
    </row>
    <row r="7664" ht="15.75" customHeight="1">
      <c r="A7664" s="13">
        <v>1281901.0</v>
      </c>
      <c r="B7664" s="13" t="s">
        <v>10101</v>
      </c>
      <c r="C7664" s="12">
        <v>547.08</v>
      </c>
      <c r="D7664" s="11"/>
      <c r="E7664" s="11"/>
      <c r="F7664" s="11"/>
    </row>
    <row r="7665" ht="15.75" customHeight="1">
      <c r="A7665" s="13">
        <v>1281924.0</v>
      </c>
      <c r="B7665" s="13" t="s">
        <v>10102</v>
      </c>
      <c r="C7665" s="12">
        <v>547.08</v>
      </c>
      <c r="D7665" s="11"/>
      <c r="E7665" s="11"/>
      <c r="F7665" s="11"/>
    </row>
    <row r="7666" ht="15.75" customHeight="1">
      <c r="A7666" s="13">
        <v>1281938.0</v>
      </c>
      <c r="B7666" s="13" t="s">
        <v>10103</v>
      </c>
      <c r="C7666" s="12">
        <v>547.08</v>
      </c>
      <c r="D7666" s="11"/>
      <c r="E7666" s="11"/>
      <c r="F7666" s="11"/>
    </row>
    <row r="7667" ht="15.75" customHeight="1">
      <c r="A7667" s="13">
        <v>1281224.0</v>
      </c>
      <c r="B7667" s="13" t="s">
        <v>10104</v>
      </c>
      <c r="C7667" s="12">
        <v>92.53</v>
      </c>
      <c r="D7667" s="11"/>
      <c r="E7667" s="11"/>
      <c r="F7667" s="11"/>
    </row>
    <row r="7668" ht="15.75" customHeight="1">
      <c r="A7668" s="13">
        <v>1281236.0</v>
      </c>
      <c r="B7668" s="13" t="s">
        <v>10105</v>
      </c>
      <c r="C7668" s="12">
        <v>359.51</v>
      </c>
      <c r="D7668" s="11"/>
      <c r="E7668" s="11"/>
      <c r="F7668" s="11"/>
    </row>
    <row r="7669" ht="15.75" customHeight="1">
      <c r="A7669" s="13">
        <v>1281235.0</v>
      </c>
      <c r="B7669" s="13" t="s">
        <v>10106</v>
      </c>
      <c r="C7669" s="12">
        <v>92.53</v>
      </c>
      <c r="D7669" s="11"/>
      <c r="E7669" s="11"/>
      <c r="F7669" s="11"/>
    </row>
    <row r="7670" ht="15.75" customHeight="1">
      <c r="A7670" s="13">
        <v>1281238.0</v>
      </c>
      <c r="B7670" s="13" t="s">
        <v>10107</v>
      </c>
      <c r="C7670" s="12">
        <v>92.53</v>
      </c>
      <c r="D7670" s="11"/>
      <c r="E7670" s="11"/>
      <c r="F7670" s="11"/>
    </row>
    <row r="7671" ht="15.75" customHeight="1">
      <c r="A7671" s="13">
        <v>1281260.0</v>
      </c>
      <c r="B7671" s="13" t="s">
        <v>10108</v>
      </c>
      <c r="C7671" s="12">
        <v>359.51</v>
      </c>
      <c r="D7671" s="11"/>
      <c r="E7671" s="11"/>
      <c r="F7671" s="11"/>
    </row>
    <row r="7672" ht="15.75" customHeight="1">
      <c r="A7672" s="13">
        <v>1281239.0</v>
      </c>
      <c r="B7672" s="13" t="s">
        <v>10109</v>
      </c>
      <c r="C7672" s="12">
        <v>359.51</v>
      </c>
      <c r="D7672" s="11"/>
      <c r="E7672" s="11"/>
      <c r="F7672" s="11"/>
    </row>
    <row r="7673" ht="15.75" customHeight="1">
      <c r="A7673" s="13">
        <v>1287964.0</v>
      </c>
      <c r="B7673" s="13" t="s">
        <v>10110</v>
      </c>
      <c r="C7673" s="12">
        <v>629.31</v>
      </c>
      <c r="D7673" s="11"/>
      <c r="E7673" s="11"/>
      <c r="F7673" s="11"/>
    </row>
    <row r="7674" ht="15.75" customHeight="1">
      <c r="A7674" s="13">
        <v>1286164.0</v>
      </c>
      <c r="B7674" s="13" t="s">
        <v>10111</v>
      </c>
      <c r="C7674" s="12">
        <v>1438.63</v>
      </c>
      <c r="D7674" s="11"/>
      <c r="E7674" s="11"/>
      <c r="F7674" s="11"/>
    </row>
    <row r="7675" ht="15.75" customHeight="1">
      <c r="A7675" s="13">
        <v>1287969.0</v>
      </c>
      <c r="B7675" s="13" t="s">
        <v>10112</v>
      </c>
      <c r="C7675" s="12">
        <v>629.31</v>
      </c>
      <c r="D7675" s="11"/>
      <c r="E7675" s="11"/>
      <c r="F7675" s="11"/>
    </row>
    <row r="7676" ht="15.75" customHeight="1">
      <c r="A7676" s="13">
        <v>1287961.0</v>
      </c>
      <c r="B7676" s="13" t="s">
        <v>10113</v>
      </c>
      <c r="C7676" s="12">
        <v>629.31</v>
      </c>
      <c r="D7676" s="11"/>
      <c r="E7676" s="11"/>
      <c r="F7676" s="11"/>
    </row>
    <row r="7677" ht="15.75" customHeight="1">
      <c r="A7677" s="13">
        <v>1286163.0</v>
      </c>
      <c r="B7677" s="13" t="s">
        <v>10114</v>
      </c>
      <c r="C7677" s="12">
        <v>1438.63</v>
      </c>
      <c r="D7677" s="11"/>
      <c r="E7677" s="11"/>
      <c r="F7677" s="11"/>
    </row>
    <row r="7678" ht="15.75" customHeight="1">
      <c r="A7678" s="13">
        <v>1285820.0</v>
      </c>
      <c r="B7678" s="13" t="s">
        <v>10115</v>
      </c>
      <c r="C7678" s="12">
        <v>442.87</v>
      </c>
      <c r="D7678" s="11"/>
      <c r="E7678" s="11"/>
      <c r="F7678" s="11"/>
    </row>
    <row r="7679" ht="15.75" customHeight="1">
      <c r="A7679" s="13">
        <v>1280171.0</v>
      </c>
      <c r="B7679" s="13" t="s">
        <v>10116</v>
      </c>
      <c r="C7679" s="12">
        <v>622.78</v>
      </c>
      <c r="D7679" s="11"/>
      <c r="E7679" s="11"/>
      <c r="F7679" s="11"/>
    </row>
    <row r="7680" ht="15.75" customHeight="1">
      <c r="A7680" s="13">
        <v>1280123.0</v>
      </c>
      <c r="B7680" s="13" t="s">
        <v>10117</v>
      </c>
      <c r="C7680" s="12">
        <v>532.4</v>
      </c>
      <c r="D7680" s="11"/>
      <c r="E7680" s="11"/>
      <c r="F7680" s="11"/>
    </row>
    <row r="7681" ht="15.75" customHeight="1">
      <c r="A7681" s="13">
        <v>1280185.0</v>
      </c>
      <c r="B7681" s="13" t="s">
        <v>10118</v>
      </c>
      <c r="C7681" s="12">
        <v>355.95</v>
      </c>
      <c r="D7681" s="11"/>
      <c r="E7681" s="11"/>
      <c r="F7681" s="11"/>
    </row>
    <row r="7682" ht="15.75" customHeight="1">
      <c r="A7682" s="13">
        <v>1281124.0</v>
      </c>
      <c r="B7682" s="13" t="s">
        <v>10119</v>
      </c>
      <c r="C7682" s="12">
        <v>718.35</v>
      </c>
      <c r="D7682" s="11"/>
      <c r="E7682" s="11"/>
      <c r="F7682" s="11"/>
    </row>
    <row r="7683" ht="15.75" customHeight="1">
      <c r="A7683" s="13">
        <v>1281154.0</v>
      </c>
      <c r="B7683" s="13" t="s">
        <v>10120</v>
      </c>
      <c r="C7683" s="12">
        <v>718.35</v>
      </c>
      <c r="D7683" s="11"/>
      <c r="E7683" s="11"/>
      <c r="F7683" s="11"/>
    </row>
    <row r="7684" ht="15.75" customHeight="1">
      <c r="A7684" s="13">
        <v>1281182.0</v>
      </c>
      <c r="B7684" s="13" t="s">
        <v>10121</v>
      </c>
      <c r="C7684" s="12">
        <v>718.35</v>
      </c>
      <c r="D7684" s="11"/>
      <c r="E7684" s="11"/>
      <c r="F7684" s="11"/>
    </row>
    <row r="7685" ht="15.75" customHeight="1">
      <c r="A7685" s="13">
        <v>1282703.0</v>
      </c>
      <c r="B7685" s="13" t="s">
        <v>10122</v>
      </c>
      <c r="C7685" s="12">
        <v>1615.36</v>
      </c>
      <c r="D7685" s="11"/>
      <c r="E7685" s="11"/>
      <c r="F7685" s="11"/>
    </row>
    <row r="7686" ht="15.75" customHeight="1">
      <c r="A7686" s="13">
        <v>1282700.0</v>
      </c>
      <c r="B7686" s="13" t="s">
        <v>10123</v>
      </c>
      <c r="C7686" s="12">
        <v>613.74</v>
      </c>
      <c r="D7686" s="11"/>
      <c r="E7686" s="11"/>
      <c r="F7686" s="11"/>
    </row>
    <row r="7687" ht="15.75" customHeight="1">
      <c r="A7687" s="13">
        <v>1287970.0</v>
      </c>
      <c r="B7687" s="13" t="s">
        <v>10124</v>
      </c>
      <c r="C7687" s="12">
        <v>629.31</v>
      </c>
      <c r="D7687" s="11"/>
      <c r="E7687" s="11"/>
      <c r="F7687" s="11"/>
    </row>
    <row r="7688" ht="15.75" customHeight="1">
      <c r="A7688" s="13">
        <v>1282500.0</v>
      </c>
      <c r="B7688" s="13" t="s">
        <v>10125</v>
      </c>
      <c r="C7688" s="12">
        <v>613.74</v>
      </c>
      <c r="D7688" s="11"/>
      <c r="E7688" s="11"/>
      <c r="F7688" s="11"/>
    </row>
    <row r="7689" ht="15.75" customHeight="1">
      <c r="A7689" s="13">
        <v>1280424.0</v>
      </c>
      <c r="B7689" s="13" t="s">
        <v>10126</v>
      </c>
      <c r="C7689" s="12">
        <v>530.27</v>
      </c>
      <c r="D7689" s="11"/>
      <c r="E7689" s="11"/>
      <c r="F7689" s="11"/>
    </row>
    <row r="7690" ht="15.75" customHeight="1">
      <c r="A7690" s="13">
        <v>1280454.0</v>
      </c>
      <c r="B7690" s="13" t="s">
        <v>10127</v>
      </c>
      <c r="C7690" s="12">
        <v>530.27</v>
      </c>
      <c r="D7690" s="11"/>
      <c r="E7690" s="11"/>
      <c r="F7690" s="11"/>
    </row>
    <row r="7691" ht="15.75" customHeight="1">
      <c r="A7691" s="13">
        <v>1280438.0</v>
      </c>
      <c r="B7691" s="13" t="s">
        <v>10128</v>
      </c>
      <c r="C7691" s="12">
        <v>530.27</v>
      </c>
      <c r="D7691" s="11"/>
      <c r="E7691" s="11"/>
      <c r="F7691" s="11"/>
    </row>
    <row r="7692" ht="15.75" customHeight="1">
      <c r="A7692" s="13">
        <v>1280482.0</v>
      </c>
      <c r="B7692" s="13" t="s">
        <v>10129</v>
      </c>
      <c r="C7692" s="12">
        <v>530.27</v>
      </c>
      <c r="D7692" s="11"/>
      <c r="E7692" s="11"/>
      <c r="F7692" s="11"/>
    </row>
    <row r="7693" ht="15.75" customHeight="1">
      <c r="A7693" s="13">
        <v>1289917.0</v>
      </c>
      <c r="B7693" s="13" t="s">
        <v>10130</v>
      </c>
      <c r="C7693" s="12">
        <v>482.65</v>
      </c>
      <c r="D7693" s="11"/>
      <c r="E7693" s="11"/>
      <c r="F7693" s="11"/>
    </row>
    <row r="7694" ht="15.75" customHeight="1">
      <c r="A7694" s="13">
        <v>1289916.0</v>
      </c>
      <c r="B7694" s="13" t="s">
        <v>10131</v>
      </c>
      <c r="C7694" s="12">
        <v>482.65</v>
      </c>
      <c r="D7694" s="11"/>
      <c r="E7694" s="11"/>
      <c r="F7694" s="11"/>
    </row>
    <row r="7695" ht="15.75" customHeight="1">
      <c r="A7695" s="13">
        <v>1289930.0</v>
      </c>
      <c r="B7695" s="13" t="s">
        <v>10132</v>
      </c>
      <c r="C7695" s="12">
        <v>730.78</v>
      </c>
      <c r="D7695" s="11"/>
      <c r="E7695" s="11"/>
      <c r="F7695" s="11"/>
    </row>
    <row r="7696" ht="15.75" customHeight="1">
      <c r="A7696" s="13">
        <v>1280083.0</v>
      </c>
      <c r="B7696" s="13" t="s">
        <v>10133</v>
      </c>
      <c r="C7696" s="12">
        <v>572.49</v>
      </c>
      <c r="D7696" s="11"/>
      <c r="E7696" s="11"/>
      <c r="F7696" s="11"/>
    </row>
    <row r="7697" ht="15.75" customHeight="1">
      <c r="A7697" s="13">
        <v>1280000.0</v>
      </c>
      <c r="B7697" s="13" t="s">
        <v>10134</v>
      </c>
      <c r="C7697" s="12">
        <v>572.49</v>
      </c>
      <c r="D7697" s="11"/>
      <c r="E7697" s="11"/>
      <c r="F7697" s="11"/>
    </row>
    <row r="7698" ht="15.75" customHeight="1">
      <c r="A7698" s="13">
        <v>1280032.0</v>
      </c>
      <c r="B7698" s="13" t="s">
        <v>10135</v>
      </c>
      <c r="C7698" s="12">
        <v>572.49</v>
      </c>
      <c r="D7698" s="11"/>
      <c r="E7698" s="11"/>
      <c r="F7698" s="11"/>
    </row>
    <row r="7699" ht="15.75" customHeight="1">
      <c r="A7699" s="13">
        <v>1280024.0</v>
      </c>
      <c r="B7699" s="13" t="s">
        <v>10136</v>
      </c>
      <c r="C7699" s="12">
        <v>572.49</v>
      </c>
      <c r="D7699" s="11"/>
      <c r="E7699" s="11"/>
      <c r="F7699" s="11"/>
    </row>
    <row r="7700" ht="15.75" customHeight="1">
      <c r="A7700" s="13">
        <v>1280038.0</v>
      </c>
      <c r="B7700" s="13" t="s">
        <v>10137</v>
      </c>
      <c r="C7700" s="12">
        <v>572.49</v>
      </c>
      <c r="D7700" s="11"/>
      <c r="E7700" s="11"/>
      <c r="F7700" s="11"/>
    </row>
    <row r="7701" ht="15.75" customHeight="1">
      <c r="A7701" s="13">
        <v>1280066.0</v>
      </c>
      <c r="B7701" s="13" t="s">
        <v>10138</v>
      </c>
      <c r="C7701" s="12">
        <v>572.49</v>
      </c>
      <c r="D7701" s="11"/>
      <c r="E7701" s="11"/>
      <c r="F7701" s="11"/>
    </row>
    <row r="7702" ht="15.75" customHeight="1">
      <c r="A7702" s="13">
        <v>1280082.0</v>
      </c>
      <c r="B7702" s="13" t="s">
        <v>10139</v>
      </c>
      <c r="C7702" s="12">
        <v>572.49</v>
      </c>
      <c r="D7702" s="11"/>
      <c r="E7702" s="11"/>
      <c r="F7702" s="11"/>
    </row>
    <row r="7703" ht="15.75" customHeight="1">
      <c r="A7703" s="13">
        <v>1280054.0</v>
      </c>
      <c r="B7703" s="13" t="s">
        <v>10140</v>
      </c>
      <c r="C7703" s="12">
        <v>572.49</v>
      </c>
      <c r="D7703" s="11"/>
      <c r="E7703" s="11"/>
      <c r="F7703" s="11"/>
    </row>
    <row r="7704" ht="15.75" customHeight="1">
      <c r="A7704" s="13">
        <v>1280124.0</v>
      </c>
      <c r="B7704" s="13" t="s">
        <v>10141</v>
      </c>
      <c r="C7704" s="12">
        <v>1026.41</v>
      </c>
      <c r="D7704" s="11"/>
      <c r="E7704" s="11"/>
      <c r="F7704" s="11"/>
    </row>
    <row r="7705" ht="15.75" customHeight="1">
      <c r="A7705" s="13">
        <v>1280138.0</v>
      </c>
      <c r="B7705" s="13" t="s">
        <v>10142</v>
      </c>
      <c r="C7705" s="12">
        <v>1026.41</v>
      </c>
      <c r="D7705" s="11"/>
      <c r="E7705" s="11"/>
      <c r="F7705" s="11"/>
    </row>
    <row r="7706" ht="15.75" customHeight="1">
      <c r="A7706" s="13">
        <v>1280182.0</v>
      </c>
      <c r="B7706" s="13" t="s">
        <v>10143</v>
      </c>
      <c r="C7706" s="12">
        <v>1026.41</v>
      </c>
      <c r="D7706" s="11"/>
      <c r="E7706" s="11"/>
      <c r="F7706" s="11"/>
    </row>
    <row r="7707" ht="15.75" customHeight="1">
      <c r="A7707" s="13">
        <v>1280204.0</v>
      </c>
      <c r="B7707" s="13" t="s">
        <v>10144</v>
      </c>
      <c r="C7707" s="12">
        <v>482.65</v>
      </c>
      <c r="D7707" s="11"/>
      <c r="E7707" s="11"/>
      <c r="F7707" s="11"/>
    </row>
    <row r="7708" ht="15.75" customHeight="1">
      <c r="A7708" s="13">
        <v>1265040.0</v>
      </c>
      <c r="B7708" s="13" t="s">
        <v>10145</v>
      </c>
      <c r="C7708" s="12">
        <v>872.1</v>
      </c>
      <c r="D7708" s="11"/>
      <c r="E7708" s="11"/>
      <c r="F7708" s="11"/>
    </row>
    <row r="7709" ht="15.75" customHeight="1">
      <c r="A7709" s="13">
        <v>1287620.0</v>
      </c>
      <c r="B7709" s="13" t="s">
        <v>10146</v>
      </c>
      <c r="C7709" s="12">
        <v>412.97</v>
      </c>
      <c r="D7709" s="11"/>
      <c r="E7709" s="11"/>
      <c r="F7709" s="11"/>
    </row>
    <row r="7710" ht="15.75" customHeight="1">
      <c r="A7710" s="13">
        <v>1289722.0</v>
      </c>
      <c r="B7710" s="13" t="s">
        <v>10147</v>
      </c>
      <c r="C7710" s="12">
        <v>666.31</v>
      </c>
      <c r="D7710" s="11"/>
      <c r="E7710" s="11"/>
      <c r="F7710" s="11"/>
    </row>
    <row r="7711" ht="15.75" customHeight="1">
      <c r="A7711" s="13">
        <v>1289732.0</v>
      </c>
      <c r="B7711" s="13" t="s">
        <v>10148</v>
      </c>
      <c r="C7711" s="12">
        <v>666.31</v>
      </c>
      <c r="D7711" s="11"/>
      <c r="E7711" s="11"/>
      <c r="F7711" s="11"/>
    </row>
    <row r="7712" ht="15.75" customHeight="1">
      <c r="A7712" s="13">
        <v>1287640.0</v>
      </c>
      <c r="B7712" s="13" t="s">
        <v>10149</v>
      </c>
      <c r="C7712" s="12">
        <v>820.77</v>
      </c>
      <c r="D7712" s="11"/>
      <c r="E7712" s="11"/>
      <c r="F7712" s="11"/>
    </row>
    <row r="7713" ht="15.75" customHeight="1">
      <c r="A7713" s="13">
        <v>1282024.0</v>
      </c>
      <c r="B7713" s="13" t="s">
        <v>10150</v>
      </c>
      <c r="C7713" s="12">
        <v>265.11</v>
      </c>
      <c r="D7713" s="11"/>
      <c r="E7713" s="11"/>
      <c r="F7713" s="11"/>
    </row>
    <row r="7714" ht="15.75" customHeight="1">
      <c r="A7714" s="13">
        <v>1282038.0</v>
      </c>
      <c r="B7714" s="13" t="s">
        <v>10151</v>
      </c>
      <c r="C7714" s="12">
        <v>265.11</v>
      </c>
      <c r="D7714" s="11"/>
      <c r="E7714" s="11"/>
      <c r="F7714" s="11"/>
    </row>
    <row r="7715" ht="15.75" customHeight="1">
      <c r="A7715" s="13">
        <v>1282082.0</v>
      </c>
      <c r="B7715" s="13" t="s">
        <v>10152</v>
      </c>
      <c r="C7715" s="12">
        <v>265.11</v>
      </c>
      <c r="D7715" s="11"/>
      <c r="E7715" s="11"/>
      <c r="F7715" s="11"/>
    </row>
    <row r="7716" ht="15.75" customHeight="1">
      <c r="A7716" s="13">
        <v>1287224.0</v>
      </c>
      <c r="B7716" s="13" t="s">
        <v>10153</v>
      </c>
      <c r="C7716" s="12">
        <v>50.52</v>
      </c>
      <c r="D7716" s="11"/>
      <c r="E7716" s="11"/>
      <c r="F7716" s="11"/>
    </row>
    <row r="7717" ht="15.75" customHeight="1">
      <c r="A7717" s="13">
        <v>1287238.0</v>
      </c>
      <c r="B7717" s="13" t="s">
        <v>10154</v>
      </c>
      <c r="C7717" s="12">
        <v>498.23</v>
      </c>
      <c r="D7717" s="11"/>
      <c r="E7717" s="11"/>
      <c r="F7717" s="11"/>
    </row>
    <row r="7718" ht="15.75" customHeight="1">
      <c r="A7718" s="13">
        <v>1287282.0</v>
      </c>
      <c r="B7718" s="13" t="s">
        <v>10155</v>
      </c>
      <c r="C7718" s="12">
        <v>498.23</v>
      </c>
      <c r="D7718" s="11"/>
      <c r="E7718" s="11"/>
      <c r="F7718" s="11"/>
    </row>
    <row r="7719" ht="15.75" customHeight="1">
      <c r="A7719" s="13">
        <v>1282600.0</v>
      </c>
      <c r="B7719" s="13" t="s">
        <v>10156</v>
      </c>
      <c r="C7719" s="12">
        <v>613.74</v>
      </c>
      <c r="D7719" s="11"/>
      <c r="E7719" s="11"/>
      <c r="F7719" s="11"/>
    </row>
    <row r="7720" ht="15.75" customHeight="1">
      <c r="A7720" s="13">
        <v>1285063.0</v>
      </c>
      <c r="B7720" s="13" t="s">
        <v>10157</v>
      </c>
      <c r="C7720" s="12">
        <v>254.09</v>
      </c>
      <c r="D7720" s="11"/>
      <c r="E7720" s="11"/>
      <c r="F7720" s="11"/>
    </row>
    <row r="7721" ht="15.75" customHeight="1">
      <c r="A7721" s="13">
        <v>1282932.0</v>
      </c>
      <c r="B7721" s="13" t="s">
        <v>10158</v>
      </c>
      <c r="C7721" s="12">
        <v>613.74</v>
      </c>
      <c r="D7721" s="11"/>
      <c r="E7721" s="11"/>
      <c r="F7721" s="11"/>
    </row>
    <row r="7722" ht="15.75" customHeight="1">
      <c r="A7722" s="13">
        <v>1282903.0</v>
      </c>
      <c r="B7722" s="13" t="s">
        <v>10159</v>
      </c>
      <c r="C7722" s="12">
        <v>1615.36</v>
      </c>
      <c r="D7722" s="11"/>
      <c r="E7722" s="11"/>
      <c r="F7722" s="11"/>
    </row>
    <row r="7723" ht="15.75" customHeight="1">
      <c r="A7723" s="13">
        <v>1280843.0</v>
      </c>
      <c r="B7723" s="13" t="s">
        <v>10160</v>
      </c>
      <c r="C7723" s="12">
        <v>496.1</v>
      </c>
      <c r="D7723" s="11"/>
      <c r="E7723" s="11"/>
      <c r="F7723" s="11"/>
    </row>
    <row r="7724" ht="15.75" customHeight="1">
      <c r="A7724" s="13">
        <v>1280836.0</v>
      </c>
      <c r="B7724" s="13" t="s">
        <v>10161</v>
      </c>
      <c r="C7724" s="12">
        <v>259.36</v>
      </c>
      <c r="D7724" s="11"/>
      <c r="E7724" s="11"/>
      <c r="F7724" s="11"/>
    </row>
    <row r="7725" ht="15.75" customHeight="1">
      <c r="A7725" s="13">
        <v>1281425.0</v>
      </c>
      <c r="B7725" s="13" t="s">
        <v>10162</v>
      </c>
      <c r="C7725" s="12">
        <v>580.55</v>
      </c>
      <c r="D7725" s="11"/>
      <c r="E7725" s="11"/>
      <c r="F7725" s="11"/>
    </row>
    <row r="7726" ht="15.75" customHeight="1">
      <c r="A7726" s="13">
        <v>1281473.0</v>
      </c>
      <c r="B7726" s="13" t="s">
        <v>10163</v>
      </c>
      <c r="C7726" s="12">
        <v>580.55</v>
      </c>
      <c r="D7726" s="11"/>
      <c r="E7726" s="11"/>
      <c r="F7726" s="11"/>
    </row>
    <row r="7727" ht="15.75" customHeight="1">
      <c r="A7727" s="13">
        <v>1287112.0</v>
      </c>
      <c r="B7727" s="13" t="s">
        <v>10164</v>
      </c>
      <c r="C7727" s="12">
        <v>392.63</v>
      </c>
      <c r="D7727" s="11"/>
      <c r="E7727" s="11"/>
      <c r="F7727" s="11"/>
    </row>
    <row r="7728" ht="15.75" customHeight="1">
      <c r="A7728" s="13">
        <v>1287312.0</v>
      </c>
      <c r="B7728" s="13" t="s">
        <v>10165</v>
      </c>
      <c r="C7728" s="12">
        <v>695.77</v>
      </c>
      <c r="D7728" s="11"/>
      <c r="E7728" s="11"/>
      <c r="F7728" s="11"/>
    </row>
    <row r="7729" ht="15.75" customHeight="1">
      <c r="A7729" s="13">
        <v>1287412.0</v>
      </c>
      <c r="B7729" s="13" t="s">
        <v>10166</v>
      </c>
      <c r="C7729" s="12">
        <v>1075.75</v>
      </c>
      <c r="D7729" s="11"/>
      <c r="E7729" s="11"/>
      <c r="F7729" s="11"/>
    </row>
    <row r="7730" ht="15.75" customHeight="1">
      <c r="A7730" s="13">
        <v>1287120.0</v>
      </c>
      <c r="B7730" s="13" t="s">
        <v>10167</v>
      </c>
      <c r="C7730" s="12">
        <v>392.63</v>
      </c>
      <c r="D7730" s="11"/>
      <c r="E7730" s="11"/>
      <c r="F7730" s="11"/>
    </row>
    <row r="7731" ht="15.75" customHeight="1">
      <c r="A7731" s="13">
        <v>1287320.0</v>
      </c>
      <c r="B7731" s="13" t="s">
        <v>10168</v>
      </c>
      <c r="C7731" s="12">
        <v>695.77</v>
      </c>
      <c r="D7731" s="11"/>
      <c r="E7731" s="11"/>
      <c r="F7731" s="11"/>
    </row>
    <row r="7732" ht="15.75" customHeight="1">
      <c r="A7732" s="13">
        <v>1287398.0</v>
      </c>
      <c r="B7732" s="13" t="s">
        <v>10169</v>
      </c>
      <c r="C7732" s="12">
        <v>695.77</v>
      </c>
      <c r="D7732" s="11"/>
      <c r="E7732" s="11"/>
      <c r="F7732" s="11"/>
    </row>
    <row r="7733" ht="15.75" customHeight="1">
      <c r="A7733" s="13">
        <v>1287110.0</v>
      </c>
      <c r="B7733" s="13" t="s">
        <v>10170</v>
      </c>
      <c r="C7733" s="12">
        <v>392.63</v>
      </c>
      <c r="D7733" s="11"/>
      <c r="E7733" s="11"/>
      <c r="F7733" s="11"/>
    </row>
    <row r="7734" ht="15.75" customHeight="1">
      <c r="A7734" s="13">
        <v>1287310.0</v>
      </c>
      <c r="B7734" s="13" t="s">
        <v>10171</v>
      </c>
      <c r="C7734" s="12">
        <v>695.77</v>
      </c>
      <c r="D7734" s="11"/>
      <c r="E7734" s="11"/>
      <c r="F7734" s="11"/>
    </row>
    <row r="7735" ht="15.75" customHeight="1">
      <c r="A7735" s="13">
        <v>1287410.0</v>
      </c>
      <c r="B7735" s="13" t="s">
        <v>10172</v>
      </c>
      <c r="C7735" s="12">
        <v>1075.75</v>
      </c>
      <c r="D7735" s="11"/>
      <c r="E7735" s="11"/>
      <c r="F7735" s="11"/>
    </row>
    <row r="7736" ht="15.75" customHeight="1">
      <c r="A7736" s="13">
        <v>1287300.0</v>
      </c>
      <c r="B7736" s="13" t="s">
        <v>10173</v>
      </c>
      <c r="C7736" s="12">
        <v>695.77</v>
      </c>
      <c r="D7736" s="11"/>
      <c r="E7736" s="11"/>
      <c r="F7736" s="11"/>
    </row>
    <row r="7737" ht="15.75" customHeight="1">
      <c r="A7737" s="13">
        <v>1287121.0</v>
      </c>
      <c r="B7737" s="13" t="s">
        <v>10174</v>
      </c>
      <c r="C7737" s="12">
        <v>392.63</v>
      </c>
      <c r="D7737" s="11"/>
      <c r="E7737" s="11"/>
      <c r="F7737" s="11"/>
    </row>
    <row r="7738" ht="15.75" customHeight="1">
      <c r="A7738" s="13">
        <v>1287321.0</v>
      </c>
      <c r="B7738" s="13" t="s">
        <v>10175</v>
      </c>
      <c r="C7738" s="12">
        <v>695.77</v>
      </c>
      <c r="D7738" s="11"/>
      <c r="E7738" s="11"/>
      <c r="F7738" s="11"/>
    </row>
    <row r="7739" ht="15.75" customHeight="1">
      <c r="A7739" s="13">
        <v>1287421.0</v>
      </c>
      <c r="B7739" s="13" t="s">
        <v>10176</v>
      </c>
      <c r="C7739" s="12">
        <v>1075.75</v>
      </c>
      <c r="D7739" s="11"/>
      <c r="E7739" s="11"/>
      <c r="F7739" s="11"/>
    </row>
    <row r="7740" ht="15.75" customHeight="1">
      <c r="A7740" s="13">
        <v>1287107.0</v>
      </c>
      <c r="B7740" s="13" t="s">
        <v>10177</v>
      </c>
      <c r="C7740" s="12">
        <v>392.63</v>
      </c>
      <c r="D7740" s="11"/>
      <c r="E7740" s="11"/>
      <c r="F7740" s="11"/>
    </row>
    <row r="7741" ht="15.75" customHeight="1">
      <c r="A7741" s="13">
        <v>1287307.0</v>
      </c>
      <c r="B7741" s="13" t="s">
        <v>10178</v>
      </c>
      <c r="C7741" s="12">
        <v>695.77</v>
      </c>
      <c r="D7741" s="11"/>
      <c r="E7741" s="11"/>
      <c r="F7741" s="11"/>
    </row>
    <row r="7742" ht="15.75" customHeight="1">
      <c r="A7742" s="13">
        <v>1287407.0</v>
      </c>
      <c r="B7742" s="13" t="s">
        <v>10179</v>
      </c>
      <c r="C7742" s="12">
        <v>1075.75</v>
      </c>
      <c r="D7742" s="11"/>
      <c r="E7742" s="11"/>
      <c r="F7742" s="11"/>
    </row>
    <row r="7743" ht="15.75" customHeight="1">
      <c r="A7743" s="13">
        <v>1287106.0</v>
      </c>
      <c r="B7743" s="13" t="s">
        <v>10180</v>
      </c>
      <c r="C7743" s="12">
        <v>528.61</v>
      </c>
      <c r="D7743" s="11"/>
      <c r="E7743" s="11"/>
      <c r="F7743" s="11"/>
    </row>
    <row r="7744" ht="15.75" customHeight="1">
      <c r="A7744" s="13">
        <v>1287306.0</v>
      </c>
      <c r="B7744" s="13" t="s">
        <v>10181</v>
      </c>
      <c r="C7744" s="12">
        <v>938.27</v>
      </c>
      <c r="D7744" s="11"/>
      <c r="E7744" s="11"/>
      <c r="F7744" s="11"/>
    </row>
    <row r="7745" ht="15.75" customHeight="1">
      <c r="A7745" s="13">
        <v>1287406.0</v>
      </c>
      <c r="B7745" s="13" t="s">
        <v>10182</v>
      </c>
      <c r="C7745" s="12">
        <v>1342.3</v>
      </c>
      <c r="D7745" s="11"/>
      <c r="E7745" s="11"/>
      <c r="F7745" s="11"/>
    </row>
    <row r="7746" ht="15.75" customHeight="1">
      <c r="A7746" s="13">
        <v>1287105.0</v>
      </c>
      <c r="B7746" s="13" t="s">
        <v>10183</v>
      </c>
      <c r="C7746" s="12">
        <v>392.63</v>
      </c>
      <c r="D7746" s="11"/>
      <c r="E7746" s="11"/>
      <c r="F7746" s="11"/>
    </row>
    <row r="7747" ht="15.75" customHeight="1">
      <c r="A7747" s="13">
        <v>1287332.0</v>
      </c>
      <c r="B7747" s="13" t="s">
        <v>10184</v>
      </c>
      <c r="C7747" s="12">
        <v>627.3</v>
      </c>
      <c r="D7747" s="11"/>
      <c r="E7747" s="11"/>
      <c r="F7747" s="11"/>
    </row>
    <row r="7748" ht="15.75" customHeight="1">
      <c r="A7748" s="13">
        <v>1287305.0</v>
      </c>
      <c r="B7748" s="13" t="s">
        <v>10185</v>
      </c>
      <c r="C7748" s="12">
        <v>695.77</v>
      </c>
      <c r="D7748" s="11"/>
      <c r="E7748" s="11"/>
      <c r="F7748" s="11"/>
    </row>
    <row r="7749" ht="15.75" customHeight="1">
      <c r="A7749" s="13">
        <v>1287405.0</v>
      </c>
      <c r="B7749" s="13" t="s">
        <v>10186</v>
      </c>
      <c r="C7749" s="12">
        <v>994.99</v>
      </c>
      <c r="D7749" s="11"/>
      <c r="E7749" s="11"/>
      <c r="F7749" s="11"/>
    </row>
    <row r="7750" ht="15.75" customHeight="1">
      <c r="A7750" s="13">
        <v>1287426.0</v>
      </c>
      <c r="B7750" s="13" t="s">
        <v>10187</v>
      </c>
      <c r="C7750" s="12">
        <v>1075.75</v>
      </c>
      <c r="D7750" s="11"/>
      <c r="E7750" s="11"/>
      <c r="F7750" s="11"/>
    </row>
    <row r="7751" ht="15.75" customHeight="1">
      <c r="A7751" s="13">
        <v>1280820.0</v>
      </c>
      <c r="B7751" s="13" t="s">
        <v>10188</v>
      </c>
      <c r="C7751" s="12">
        <v>602.01</v>
      </c>
      <c r="D7751" s="11"/>
      <c r="E7751" s="11"/>
      <c r="F7751" s="11"/>
    </row>
    <row r="7752" ht="15.75" customHeight="1">
      <c r="A7752" s="9" t="s">
        <v>10189</v>
      </c>
      <c r="C7752" s="12"/>
      <c r="D7752" s="11"/>
      <c r="E7752" s="11"/>
      <c r="F7752" s="11"/>
    </row>
    <row r="7753" ht="15.75" customHeight="1">
      <c r="A7753" s="13">
        <v>2180464.0</v>
      </c>
      <c r="B7753" s="13" t="s">
        <v>10190</v>
      </c>
      <c r="C7753" s="12">
        <v>217.9</v>
      </c>
      <c r="D7753" s="11"/>
      <c r="E7753" s="11"/>
      <c r="F7753" s="11"/>
    </row>
    <row r="7754" ht="15.75" customHeight="1">
      <c r="A7754" s="13">
        <v>2189063.0</v>
      </c>
      <c r="B7754" s="13" t="s">
        <v>10191</v>
      </c>
      <c r="C7754" s="12">
        <v>1217.21</v>
      </c>
      <c r="D7754" s="11"/>
      <c r="E7754" s="11"/>
      <c r="F7754" s="11"/>
    </row>
    <row r="7755" ht="15.75" customHeight="1">
      <c r="A7755" s="13">
        <v>2189223.0</v>
      </c>
      <c r="B7755" s="13" t="s">
        <v>10192</v>
      </c>
      <c r="C7755" s="12">
        <v>145.25</v>
      </c>
      <c r="D7755" s="11"/>
      <c r="E7755" s="11"/>
      <c r="F7755" s="11"/>
    </row>
    <row r="7756" ht="15.75" customHeight="1">
      <c r="A7756" s="13">
        <v>2189222.0</v>
      </c>
      <c r="B7756" s="13" t="s">
        <v>10193</v>
      </c>
      <c r="C7756" s="12">
        <v>145.25</v>
      </c>
      <c r="D7756" s="11"/>
      <c r="E7756" s="11"/>
      <c r="F7756" s="11"/>
    </row>
    <row r="7757" ht="15.75" customHeight="1">
      <c r="A7757" s="13">
        <v>2189025.0</v>
      </c>
      <c r="B7757" s="13" t="s">
        <v>10194</v>
      </c>
      <c r="C7757" s="12">
        <v>1217.21</v>
      </c>
      <c r="D7757" s="11"/>
      <c r="E7757" s="11"/>
      <c r="F7757" s="11"/>
    </row>
    <row r="7758" ht="15.75" customHeight="1">
      <c r="A7758" s="13">
        <v>2189067.0</v>
      </c>
      <c r="B7758" s="13" t="s">
        <v>10195</v>
      </c>
      <c r="C7758" s="12">
        <v>1217.21</v>
      </c>
      <c r="D7758" s="11"/>
      <c r="E7758" s="11"/>
      <c r="F7758" s="11"/>
    </row>
    <row r="7759" ht="15.75" customHeight="1">
      <c r="A7759" s="13">
        <v>2189024.0</v>
      </c>
      <c r="B7759" s="13" t="s">
        <v>10196</v>
      </c>
      <c r="C7759" s="12">
        <v>1217.21</v>
      </c>
      <c r="D7759" s="11"/>
      <c r="E7759" s="11"/>
      <c r="F7759" s="11"/>
    </row>
    <row r="7760" ht="15.75" customHeight="1">
      <c r="A7760" s="13">
        <v>2189082.0</v>
      </c>
      <c r="B7760" s="13" t="s">
        <v>10197</v>
      </c>
      <c r="C7760" s="12">
        <v>1217.21</v>
      </c>
      <c r="D7760" s="11"/>
      <c r="E7760" s="11"/>
      <c r="F7760" s="11"/>
    </row>
    <row r="7761" ht="15.75" customHeight="1">
      <c r="A7761" s="13">
        <v>2181626.0</v>
      </c>
      <c r="B7761" s="13" t="s">
        <v>10198</v>
      </c>
      <c r="C7761" s="12">
        <v>965.41</v>
      </c>
      <c r="D7761" s="11"/>
      <c r="E7761" s="11"/>
      <c r="F7761" s="11"/>
    </row>
    <row r="7762" ht="15.75" customHeight="1">
      <c r="A7762" s="13">
        <v>2181667.0</v>
      </c>
      <c r="B7762" s="13" t="s">
        <v>10199</v>
      </c>
      <c r="C7762" s="12">
        <v>965.41</v>
      </c>
      <c r="D7762" s="11"/>
      <c r="E7762" s="11"/>
      <c r="F7762" s="11"/>
    </row>
    <row r="7763" ht="15.75" customHeight="1">
      <c r="A7763" s="13">
        <v>2181635.0</v>
      </c>
      <c r="B7763" s="13" t="s">
        <v>10200</v>
      </c>
      <c r="C7763" s="12">
        <v>965.41</v>
      </c>
      <c r="D7763" s="11"/>
      <c r="E7763" s="11"/>
      <c r="F7763" s="11"/>
    </row>
    <row r="7764" ht="15.75" customHeight="1">
      <c r="A7764" s="13">
        <v>2181624.0</v>
      </c>
      <c r="B7764" s="13" t="s">
        <v>10201</v>
      </c>
      <c r="C7764" s="12">
        <v>1224.44</v>
      </c>
      <c r="D7764" s="11"/>
      <c r="E7764" s="11"/>
      <c r="F7764" s="11"/>
    </row>
    <row r="7765" ht="15.75" customHeight="1">
      <c r="A7765" s="13">
        <v>2181600.0</v>
      </c>
      <c r="B7765" s="13" t="s">
        <v>10202</v>
      </c>
      <c r="C7765" s="12">
        <v>965.41</v>
      </c>
      <c r="D7765" s="11"/>
      <c r="E7765" s="11"/>
      <c r="F7765" s="11"/>
    </row>
    <row r="7766" ht="15.75" customHeight="1">
      <c r="A7766" s="13">
        <v>2180026.0</v>
      </c>
      <c r="B7766" s="13" t="s">
        <v>10203</v>
      </c>
      <c r="C7766" s="12">
        <v>1013.97</v>
      </c>
      <c r="D7766" s="11"/>
      <c r="E7766" s="11"/>
      <c r="F7766" s="11"/>
    </row>
    <row r="7767" ht="15.75" customHeight="1">
      <c r="A7767" s="13">
        <v>2180082.0</v>
      </c>
      <c r="B7767" s="13" t="s">
        <v>10204</v>
      </c>
      <c r="C7767" s="12">
        <v>1013.97</v>
      </c>
      <c r="D7767" s="11"/>
      <c r="E7767" s="11"/>
      <c r="F7767" s="11"/>
    </row>
    <row r="7768" ht="15.75" customHeight="1">
      <c r="A7768" s="13">
        <v>2180067.0</v>
      </c>
      <c r="B7768" s="13" t="s">
        <v>10205</v>
      </c>
      <c r="C7768" s="12">
        <v>1013.97</v>
      </c>
      <c r="D7768" s="11"/>
      <c r="E7768" s="11"/>
      <c r="F7768" s="11"/>
    </row>
    <row r="7769" ht="15.75" customHeight="1">
      <c r="A7769" s="13">
        <v>2181663.0</v>
      </c>
      <c r="B7769" s="13" t="s">
        <v>10206</v>
      </c>
      <c r="C7769" s="12">
        <v>1013.97</v>
      </c>
      <c r="D7769" s="11"/>
      <c r="E7769" s="11"/>
      <c r="F7769" s="11"/>
    </row>
    <row r="7770" ht="15.75" customHeight="1">
      <c r="A7770" s="13">
        <v>2180035.0</v>
      </c>
      <c r="B7770" s="13" t="s">
        <v>10207</v>
      </c>
      <c r="C7770" s="12">
        <v>1013.97</v>
      </c>
      <c r="D7770" s="11"/>
      <c r="E7770" s="11"/>
      <c r="F7770" s="11"/>
    </row>
    <row r="7771" ht="15.75" customHeight="1">
      <c r="A7771" s="13">
        <v>2180235.0</v>
      </c>
      <c r="B7771" s="13" t="s">
        <v>10208</v>
      </c>
      <c r="C7771" s="12">
        <v>1241.87</v>
      </c>
      <c r="D7771" s="11"/>
      <c r="E7771" s="11"/>
      <c r="F7771" s="11"/>
    </row>
    <row r="7772" ht="15.75" customHeight="1">
      <c r="A7772" s="13">
        <v>2181590.0</v>
      </c>
      <c r="B7772" s="13" t="s">
        <v>10209</v>
      </c>
      <c r="C7772" s="12">
        <v>859.46</v>
      </c>
      <c r="D7772" s="11"/>
      <c r="E7772" s="11"/>
      <c r="F7772" s="11"/>
    </row>
    <row r="7773" ht="15.75" customHeight="1">
      <c r="A7773" s="9" t="s">
        <v>10210</v>
      </c>
      <c r="C7773" s="12"/>
      <c r="D7773" s="11"/>
      <c r="E7773" s="11"/>
      <c r="F7773" s="11"/>
    </row>
    <row r="7774" ht="15.75" customHeight="1">
      <c r="A7774" s="13">
        <v>1284713.0</v>
      </c>
      <c r="B7774" s="13" t="s">
        <v>10211</v>
      </c>
      <c r="C7774" s="12">
        <v>691.2</v>
      </c>
      <c r="D7774" s="11"/>
      <c r="E7774" s="11"/>
      <c r="F7774" s="11"/>
    </row>
    <row r="7775" ht="15.75" customHeight="1">
      <c r="A7775" s="13">
        <v>1280863.0</v>
      </c>
      <c r="B7775" s="13" t="s">
        <v>10212</v>
      </c>
      <c r="C7775" s="12">
        <v>255.88</v>
      </c>
      <c r="D7775" s="11"/>
      <c r="E7775" s="11"/>
      <c r="F7775" s="11"/>
    </row>
    <row r="7776" ht="15.75" customHeight="1">
      <c r="A7776" s="13">
        <v>1280862.0</v>
      </c>
      <c r="B7776" s="13" t="s">
        <v>10213</v>
      </c>
      <c r="C7776" s="12">
        <v>255.88</v>
      </c>
      <c r="D7776" s="11"/>
      <c r="E7776" s="11"/>
      <c r="F7776" s="11"/>
    </row>
    <row r="7777" ht="15.75" customHeight="1">
      <c r="A7777" s="13">
        <v>1280882.0</v>
      </c>
      <c r="B7777" s="13" t="s">
        <v>10214</v>
      </c>
      <c r="C7777" s="12">
        <v>246.24</v>
      </c>
      <c r="D7777" s="11"/>
      <c r="E7777" s="11"/>
      <c r="F7777" s="11"/>
    </row>
    <row r="7778" ht="15.75" customHeight="1">
      <c r="A7778" s="13">
        <v>1286712.0</v>
      </c>
      <c r="B7778" s="13" t="s">
        <v>10215</v>
      </c>
      <c r="C7778" s="12">
        <v>386.4</v>
      </c>
      <c r="D7778" s="11"/>
      <c r="E7778" s="11"/>
      <c r="F7778" s="11"/>
    </row>
    <row r="7779" ht="15.75" customHeight="1">
      <c r="A7779" s="13">
        <v>1286727.0</v>
      </c>
      <c r="B7779" s="13" t="s">
        <v>10216</v>
      </c>
      <c r="C7779" s="12">
        <v>371.84</v>
      </c>
      <c r="D7779" s="11"/>
      <c r="E7779" s="11"/>
      <c r="F7779" s="11"/>
    </row>
    <row r="7780" ht="15.75" customHeight="1">
      <c r="A7780" s="13">
        <v>1286799.0</v>
      </c>
      <c r="B7780" s="13" t="s">
        <v>10217</v>
      </c>
      <c r="C7780" s="12">
        <v>407.79</v>
      </c>
      <c r="D7780" s="11"/>
      <c r="E7780" s="11"/>
      <c r="F7780" s="11"/>
    </row>
    <row r="7781" ht="15.75" customHeight="1">
      <c r="A7781" s="13">
        <v>1286769.0</v>
      </c>
      <c r="B7781" s="13" t="s">
        <v>10218</v>
      </c>
      <c r="C7781" s="12">
        <v>407.79</v>
      </c>
      <c r="D7781" s="11"/>
      <c r="E7781" s="11"/>
      <c r="F7781" s="11"/>
    </row>
    <row r="7782" ht="15.75" customHeight="1">
      <c r="A7782" s="13">
        <v>1283363.0</v>
      </c>
      <c r="B7782" s="13" t="s">
        <v>10219</v>
      </c>
      <c r="C7782" s="12">
        <v>66.33</v>
      </c>
      <c r="D7782" s="11"/>
      <c r="E7782" s="11"/>
      <c r="F7782" s="11"/>
    </row>
    <row r="7783" ht="15.75" customHeight="1">
      <c r="A7783" s="13">
        <v>1283364.0</v>
      </c>
      <c r="B7783" s="13" t="s">
        <v>10220</v>
      </c>
      <c r="C7783" s="12">
        <v>649.13</v>
      </c>
      <c r="D7783" s="11"/>
      <c r="E7783" s="11"/>
      <c r="F7783" s="11"/>
    </row>
    <row r="7784" ht="15.75" customHeight="1">
      <c r="A7784" s="13">
        <v>1283355.0</v>
      </c>
      <c r="B7784" s="13" t="s">
        <v>10221</v>
      </c>
      <c r="C7784" s="12">
        <v>989.73</v>
      </c>
      <c r="D7784" s="11"/>
      <c r="E7784" s="11"/>
      <c r="F7784" s="11"/>
    </row>
    <row r="7785" ht="15.75" customHeight="1">
      <c r="A7785" s="13">
        <v>1289210.0</v>
      </c>
      <c r="B7785" s="13" t="s">
        <v>10222</v>
      </c>
      <c r="C7785" s="12">
        <v>334.64</v>
      </c>
      <c r="D7785" s="11"/>
      <c r="E7785" s="11"/>
      <c r="F7785" s="11"/>
    </row>
    <row r="7786" ht="15.75" customHeight="1">
      <c r="A7786" s="13">
        <v>1289230.0</v>
      </c>
      <c r="B7786" s="13" t="s">
        <v>10223</v>
      </c>
      <c r="C7786" s="12">
        <v>669.28</v>
      </c>
      <c r="D7786" s="11"/>
      <c r="E7786" s="11"/>
      <c r="F7786" s="11"/>
    </row>
    <row r="7787" ht="15.75" customHeight="1">
      <c r="A7787" s="13">
        <v>1289250.0</v>
      </c>
      <c r="B7787" s="13" t="s">
        <v>10224</v>
      </c>
      <c r="C7787" s="12">
        <v>1003.92</v>
      </c>
      <c r="D7787" s="11"/>
      <c r="E7787" s="11"/>
      <c r="F7787" s="11"/>
    </row>
    <row r="7788" ht="15.75" customHeight="1">
      <c r="A7788" s="13">
        <v>1284329.0</v>
      </c>
      <c r="B7788" s="13" t="s">
        <v>10225</v>
      </c>
      <c r="C7788" s="12">
        <v>859.5</v>
      </c>
      <c r="D7788" s="11"/>
      <c r="E7788" s="11"/>
      <c r="F7788" s="11"/>
    </row>
    <row r="7789" ht="15.75" customHeight="1">
      <c r="A7789" s="13">
        <v>1284376.0</v>
      </c>
      <c r="B7789" s="13" t="s">
        <v>10226</v>
      </c>
      <c r="C7789" s="12">
        <v>859.5</v>
      </c>
      <c r="D7789" s="11"/>
      <c r="E7789" s="11"/>
      <c r="F7789" s="11"/>
    </row>
    <row r="7790" ht="15.75" customHeight="1">
      <c r="A7790" s="13">
        <v>1284375.0</v>
      </c>
      <c r="B7790" s="13" t="s">
        <v>10227</v>
      </c>
      <c r="C7790" s="12">
        <v>859.5</v>
      </c>
      <c r="D7790" s="11"/>
      <c r="E7790" s="11"/>
      <c r="F7790" s="11"/>
    </row>
    <row r="7791" ht="15.75" customHeight="1">
      <c r="A7791" s="13">
        <v>1283126.0</v>
      </c>
      <c r="B7791" s="13" t="s">
        <v>10228</v>
      </c>
      <c r="C7791" s="12">
        <v>914.77</v>
      </c>
      <c r="D7791" s="11"/>
      <c r="E7791" s="11"/>
      <c r="F7791" s="11"/>
    </row>
    <row r="7792" ht="15.75" customHeight="1">
      <c r="A7792" s="13">
        <v>1283125.0</v>
      </c>
      <c r="B7792" s="13" t="s">
        <v>10229</v>
      </c>
      <c r="C7792" s="12">
        <v>914.77</v>
      </c>
      <c r="D7792" s="11"/>
      <c r="E7792" s="11"/>
      <c r="F7792" s="11"/>
    </row>
    <row r="7793" ht="15.75" customHeight="1">
      <c r="A7793" s="13">
        <v>1283116.0</v>
      </c>
      <c r="B7793" s="13" t="s">
        <v>10230</v>
      </c>
      <c r="C7793" s="12">
        <v>400.35</v>
      </c>
      <c r="D7793" s="11"/>
      <c r="E7793" s="11"/>
      <c r="F7793" s="11"/>
    </row>
    <row r="7794" ht="15.75" customHeight="1">
      <c r="A7794" s="13">
        <v>1283163.0</v>
      </c>
      <c r="B7794" s="13" t="s">
        <v>10231</v>
      </c>
      <c r="C7794" s="12">
        <v>914.77</v>
      </c>
      <c r="D7794" s="11"/>
      <c r="E7794" s="11"/>
      <c r="F7794" s="11"/>
    </row>
    <row r="7795" ht="15.75" customHeight="1">
      <c r="A7795" s="13">
        <v>1283117.0</v>
      </c>
      <c r="B7795" s="13" t="s">
        <v>10232</v>
      </c>
      <c r="C7795" s="12">
        <v>691.87</v>
      </c>
      <c r="D7795" s="11"/>
      <c r="E7795" s="11"/>
      <c r="F7795" s="11"/>
    </row>
    <row r="7796" ht="15.75" customHeight="1">
      <c r="A7796" s="13">
        <v>1284300.0</v>
      </c>
      <c r="B7796" s="13" t="s">
        <v>10233</v>
      </c>
      <c r="C7796" s="12">
        <v>821.36</v>
      </c>
      <c r="D7796" s="11"/>
      <c r="E7796" s="11"/>
      <c r="F7796" s="11"/>
    </row>
    <row r="7797" ht="15.75" customHeight="1">
      <c r="A7797" s="13">
        <v>1283800.0</v>
      </c>
      <c r="B7797" s="13" t="s">
        <v>10234</v>
      </c>
      <c r="C7797" s="12">
        <v>821.36</v>
      </c>
      <c r="D7797" s="11"/>
      <c r="E7797" s="11"/>
      <c r="F7797" s="11"/>
    </row>
    <row r="7798" ht="15.75" customHeight="1">
      <c r="A7798" s="13">
        <v>1280724.0</v>
      </c>
      <c r="B7798" s="13" t="s">
        <v>10235</v>
      </c>
      <c r="C7798" s="12">
        <v>887.16</v>
      </c>
      <c r="D7798" s="11"/>
      <c r="E7798" s="11"/>
      <c r="F7798" s="11"/>
    </row>
    <row r="7799" ht="15.75" customHeight="1">
      <c r="A7799" s="13">
        <v>1283300.0</v>
      </c>
      <c r="B7799" s="13" t="s">
        <v>10236</v>
      </c>
      <c r="C7799" s="12">
        <v>691.87</v>
      </c>
      <c r="D7799" s="11"/>
      <c r="E7799" s="11"/>
      <c r="F7799" s="11"/>
    </row>
    <row r="7800" ht="15.75" customHeight="1">
      <c r="A7800" s="13">
        <v>1283501.0</v>
      </c>
      <c r="B7800" s="13" t="s">
        <v>10237</v>
      </c>
      <c r="C7800" s="12">
        <v>1003.84</v>
      </c>
      <c r="D7800" s="11"/>
      <c r="E7800" s="11"/>
      <c r="F7800" s="11"/>
    </row>
    <row r="7801" ht="15.75" customHeight="1">
      <c r="A7801" s="13">
        <v>1289245.0</v>
      </c>
      <c r="B7801" s="13" t="s">
        <v>10238</v>
      </c>
      <c r="C7801" s="12">
        <v>365.44</v>
      </c>
      <c r="D7801" s="11"/>
      <c r="E7801" s="11"/>
      <c r="F7801" s="11"/>
    </row>
    <row r="7802" ht="15.75" customHeight="1">
      <c r="A7802" s="13">
        <v>1289240.0</v>
      </c>
      <c r="B7802" s="13" t="s">
        <v>10239</v>
      </c>
      <c r="C7802" s="12">
        <v>913.59</v>
      </c>
      <c r="D7802" s="11"/>
      <c r="E7802" s="11"/>
      <c r="F7802" s="11"/>
    </row>
    <row r="7803" ht="15.75" customHeight="1">
      <c r="A7803" s="13">
        <v>1280924.0</v>
      </c>
      <c r="B7803" s="13" t="s">
        <v>10240</v>
      </c>
      <c r="C7803" s="12">
        <v>560.69</v>
      </c>
      <c r="D7803" s="11"/>
      <c r="E7803" s="11"/>
      <c r="F7803" s="11"/>
    </row>
    <row r="7804" ht="15.75" customHeight="1">
      <c r="A7804" s="13">
        <v>1280928.0</v>
      </c>
      <c r="B7804" s="13" t="s">
        <v>10241</v>
      </c>
      <c r="C7804" s="12">
        <v>560.69</v>
      </c>
      <c r="D7804" s="11"/>
      <c r="E7804" s="11"/>
      <c r="F7804" s="11"/>
    </row>
    <row r="7805" ht="15.75" customHeight="1">
      <c r="A7805" s="13">
        <v>1280900.0</v>
      </c>
      <c r="B7805" s="13" t="s">
        <v>10242</v>
      </c>
      <c r="C7805" s="12">
        <v>560.69</v>
      </c>
      <c r="D7805" s="11"/>
      <c r="E7805" s="11"/>
      <c r="F7805" s="11"/>
    </row>
    <row r="7806" ht="15.75" customHeight="1">
      <c r="A7806" s="13">
        <v>1289071.0</v>
      </c>
      <c r="B7806" s="13" t="s">
        <v>10243</v>
      </c>
      <c r="C7806" s="12">
        <v>469.86</v>
      </c>
      <c r="D7806" s="11"/>
      <c r="E7806" s="11"/>
      <c r="F7806" s="11"/>
    </row>
    <row r="7807" ht="15.75" customHeight="1">
      <c r="A7807" s="13">
        <v>1289072.0</v>
      </c>
      <c r="B7807" s="13" t="s">
        <v>10244</v>
      </c>
      <c r="C7807" s="12">
        <v>469.86</v>
      </c>
      <c r="D7807" s="11"/>
      <c r="E7807" s="11"/>
      <c r="F7807" s="11"/>
    </row>
    <row r="7808" ht="15.75" customHeight="1">
      <c r="A7808" s="13">
        <v>1289073.0</v>
      </c>
      <c r="B7808" s="13" t="s">
        <v>10245</v>
      </c>
      <c r="C7808" s="12">
        <v>469.86</v>
      </c>
      <c r="D7808" s="11"/>
      <c r="E7808" s="11"/>
      <c r="F7808" s="11"/>
    </row>
    <row r="7809" ht="15.75" customHeight="1">
      <c r="A7809" s="13">
        <v>1289070.0</v>
      </c>
      <c r="B7809" s="13" t="s">
        <v>10246</v>
      </c>
      <c r="C7809" s="12">
        <v>469.86</v>
      </c>
      <c r="D7809" s="11"/>
      <c r="E7809" s="11"/>
      <c r="F7809" s="11"/>
    </row>
    <row r="7810" ht="15.75" customHeight="1">
      <c r="A7810" s="13">
        <v>1289030.0</v>
      </c>
      <c r="B7810" s="13" t="s">
        <v>10247</v>
      </c>
      <c r="C7810" s="12">
        <v>635.29</v>
      </c>
      <c r="D7810" s="11"/>
      <c r="E7810" s="11"/>
      <c r="F7810" s="11"/>
    </row>
    <row r="7811" ht="15.75" customHeight="1">
      <c r="A7811" s="13">
        <v>1289008.0</v>
      </c>
      <c r="B7811" s="13" t="s">
        <v>10248</v>
      </c>
      <c r="C7811" s="12">
        <v>658.6</v>
      </c>
      <c r="D7811" s="11"/>
      <c r="E7811" s="11"/>
      <c r="F7811" s="11"/>
    </row>
    <row r="7812" ht="15.75" customHeight="1">
      <c r="A7812" s="13">
        <v>1289004.0</v>
      </c>
      <c r="B7812" s="13" t="s">
        <v>10249</v>
      </c>
      <c r="C7812" s="12">
        <v>920.75</v>
      </c>
      <c r="D7812" s="11"/>
      <c r="E7812" s="11"/>
      <c r="F7812" s="11"/>
    </row>
    <row r="7813" ht="15.75" customHeight="1">
      <c r="A7813" s="13">
        <v>1283500.0</v>
      </c>
      <c r="B7813" s="13" t="s">
        <v>10250</v>
      </c>
      <c r="C7813" s="12">
        <v>858.45</v>
      </c>
      <c r="D7813" s="11"/>
      <c r="E7813" s="11"/>
      <c r="F7813" s="11"/>
    </row>
    <row r="7814" ht="15.75" customHeight="1">
      <c r="A7814" s="13">
        <v>1281639.0</v>
      </c>
      <c r="B7814" s="13" t="s">
        <v>10251</v>
      </c>
      <c r="C7814" s="12">
        <v>1117.68</v>
      </c>
      <c r="D7814" s="11"/>
      <c r="E7814" s="11"/>
      <c r="F7814" s="11"/>
    </row>
    <row r="7815" ht="15.75" customHeight="1">
      <c r="A7815" s="13">
        <v>1281616.0</v>
      </c>
      <c r="B7815" s="13" t="s">
        <v>10252</v>
      </c>
      <c r="C7815" s="12">
        <v>176.42</v>
      </c>
      <c r="D7815" s="11"/>
      <c r="E7815" s="11"/>
      <c r="F7815" s="11"/>
    </row>
    <row r="7816" ht="15.75" customHeight="1">
      <c r="A7816" s="13">
        <v>1285525.0</v>
      </c>
      <c r="B7816" s="13" t="s">
        <v>10253</v>
      </c>
      <c r="C7816" s="12">
        <v>969.08</v>
      </c>
      <c r="D7816" s="11"/>
      <c r="E7816" s="11"/>
      <c r="F7816" s="11"/>
    </row>
    <row r="7817" ht="15.75" customHeight="1">
      <c r="A7817" s="13">
        <v>1285563.0</v>
      </c>
      <c r="B7817" s="13" t="s">
        <v>10254</v>
      </c>
      <c r="C7817" s="12">
        <v>969.08</v>
      </c>
      <c r="D7817" s="11"/>
      <c r="E7817" s="11"/>
      <c r="F7817" s="11"/>
    </row>
    <row r="7818" ht="15.75" customHeight="1">
      <c r="A7818" s="13">
        <v>1280324.0</v>
      </c>
      <c r="B7818" s="13" t="s">
        <v>10255</v>
      </c>
      <c r="C7818" s="12">
        <v>739.05</v>
      </c>
      <c r="D7818" s="11"/>
      <c r="E7818" s="11"/>
      <c r="F7818" s="11"/>
    </row>
    <row r="7819" ht="15.75" customHeight="1">
      <c r="A7819" s="13">
        <v>1280333.0</v>
      </c>
      <c r="B7819" s="13" t="s">
        <v>10256</v>
      </c>
      <c r="C7819" s="12">
        <v>911.37</v>
      </c>
      <c r="D7819" s="11"/>
      <c r="E7819" s="11"/>
      <c r="F7819" s="11"/>
    </row>
    <row r="7820" ht="15.75" customHeight="1">
      <c r="A7820" s="13">
        <v>1280331.0</v>
      </c>
      <c r="B7820" s="13" t="s">
        <v>10257</v>
      </c>
      <c r="C7820" s="12">
        <v>911.37</v>
      </c>
      <c r="D7820" s="11"/>
      <c r="E7820" s="11"/>
      <c r="F7820" s="11"/>
    </row>
    <row r="7821" ht="15.75" customHeight="1">
      <c r="A7821" s="13">
        <v>1280347.0</v>
      </c>
      <c r="B7821" s="13" t="s">
        <v>10258</v>
      </c>
      <c r="C7821" s="12">
        <v>825.51</v>
      </c>
      <c r="D7821" s="11"/>
      <c r="E7821" s="11"/>
      <c r="F7821" s="11"/>
    </row>
    <row r="7822" ht="15.75" customHeight="1">
      <c r="A7822" s="13">
        <v>1280336.0</v>
      </c>
      <c r="B7822" s="13" t="s">
        <v>10259</v>
      </c>
      <c r="C7822" s="12">
        <v>911.37</v>
      </c>
      <c r="D7822" s="11"/>
      <c r="E7822" s="11"/>
      <c r="F7822" s="11"/>
    </row>
    <row r="7823" ht="15.75" customHeight="1">
      <c r="A7823" s="13">
        <v>1280338.0</v>
      </c>
      <c r="B7823" s="13" t="s">
        <v>10260</v>
      </c>
      <c r="C7823" s="12">
        <v>872.1</v>
      </c>
      <c r="D7823" s="11"/>
      <c r="E7823" s="11"/>
      <c r="F7823" s="11"/>
    </row>
    <row r="7824" ht="15.75" customHeight="1">
      <c r="A7824" s="13">
        <v>1280500.0</v>
      </c>
      <c r="B7824" s="13" t="s">
        <v>10261</v>
      </c>
      <c r="C7824" s="12">
        <v>567.58</v>
      </c>
      <c r="D7824" s="11"/>
      <c r="E7824" s="11"/>
      <c r="F7824" s="11"/>
    </row>
    <row r="7825" ht="15.75" customHeight="1">
      <c r="A7825" s="13">
        <v>1280521.0</v>
      </c>
      <c r="B7825" s="13" t="s">
        <v>10262</v>
      </c>
      <c r="C7825" s="12">
        <v>624.29</v>
      </c>
      <c r="D7825" s="11"/>
      <c r="E7825" s="11"/>
      <c r="F7825" s="11"/>
    </row>
    <row r="7826" ht="15.75" customHeight="1">
      <c r="A7826" s="13">
        <v>1280518.0</v>
      </c>
      <c r="B7826" s="13" t="s">
        <v>10263</v>
      </c>
      <c r="C7826" s="12">
        <v>567.58</v>
      </c>
      <c r="D7826" s="11"/>
      <c r="E7826" s="11"/>
      <c r="F7826" s="11"/>
    </row>
    <row r="7827" ht="15.75" customHeight="1">
      <c r="A7827" s="13">
        <v>1289535.0</v>
      </c>
      <c r="B7827" s="13" t="s">
        <v>10264</v>
      </c>
      <c r="C7827" s="12">
        <v>1026.52</v>
      </c>
      <c r="D7827" s="11"/>
      <c r="E7827" s="11"/>
      <c r="F7827" s="11"/>
    </row>
    <row r="7828" ht="15.75" customHeight="1">
      <c r="A7828" s="13">
        <v>1289537.0</v>
      </c>
      <c r="B7828" s="13" t="s">
        <v>10265</v>
      </c>
      <c r="C7828" s="12">
        <v>1002.14</v>
      </c>
      <c r="D7828" s="11"/>
      <c r="E7828" s="11"/>
      <c r="F7828" s="11"/>
    </row>
    <row r="7829" ht="15.75" customHeight="1">
      <c r="A7829" s="13">
        <v>1289554.0</v>
      </c>
      <c r="B7829" s="13" t="s">
        <v>10266</v>
      </c>
      <c r="C7829" s="12">
        <v>1002.35</v>
      </c>
      <c r="D7829" s="11"/>
      <c r="E7829" s="11"/>
      <c r="F7829" s="11"/>
    </row>
    <row r="7830" ht="15.75" customHeight="1">
      <c r="A7830" s="13">
        <v>1289536.0</v>
      </c>
      <c r="B7830" s="13" t="s">
        <v>10267</v>
      </c>
      <c r="C7830" s="12">
        <v>1524.43</v>
      </c>
      <c r="D7830" s="11"/>
      <c r="E7830" s="11"/>
      <c r="F7830" s="11"/>
    </row>
    <row r="7831" ht="15.75" customHeight="1">
      <c r="A7831" s="13">
        <v>1289528.0</v>
      </c>
      <c r="B7831" s="13" t="s">
        <v>10268</v>
      </c>
      <c r="C7831" s="12">
        <v>1029.83</v>
      </c>
      <c r="D7831" s="11"/>
      <c r="E7831" s="11"/>
      <c r="F7831" s="11"/>
    </row>
    <row r="7832" ht="15.75" customHeight="1">
      <c r="A7832" s="13">
        <v>1289572.0</v>
      </c>
      <c r="B7832" s="13" t="s">
        <v>10269</v>
      </c>
      <c r="C7832" s="12">
        <v>828.92</v>
      </c>
      <c r="D7832" s="11"/>
      <c r="E7832" s="11"/>
      <c r="F7832" s="11"/>
    </row>
    <row r="7833" ht="15.75" customHeight="1">
      <c r="A7833" s="13">
        <v>1289538.0</v>
      </c>
      <c r="B7833" s="13" t="s">
        <v>10270</v>
      </c>
      <c r="C7833" s="12">
        <v>1431.66</v>
      </c>
      <c r="D7833" s="11"/>
      <c r="E7833" s="11"/>
      <c r="F7833" s="11"/>
    </row>
    <row r="7834" ht="15.75" customHeight="1">
      <c r="A7834" s="13">
        <v>1289524.0</v>
      </c>
      <c r="B7834" s="13" t="s">
        <v>10271</v>
      </c>
      <c r="C7834" s="12">
        <v>1136.81</v>
      </c>
      <c r="D7834" s="11"/>
      <c r="E7834" s="11"/>
      <c r="F7834" s="11"/>
    </row>
    <row r="7835" ht="15.75" customHeight="1">
      <c r="A7835" s="13">
        <v>1289573.0</v>
      </c>
      <c r="B7835" s="13" t="s">
        <v>10272</v>
      </c>
      <c r="C7835" s="12">
        <v>1002.35</v>
      </c>
      <c r="D7835" s="11"/>
      <c r="E7835" s="11"/>
      <c r="F7835" s="11"/>
    </row>
    <row r="7836" ht="15.75" customHeight="1">
      <c r="A7836" s="13">
        <v>1285952.0</v>
      </c>
      <c r="B7836" s="13" t="s">
        <v>10273</v>
      </c>
      <c r="C7836" s="12">
        <v>765.16</v>
      </c>
      <c r="D7836" s="11"/>
      <c r="E7836" s="11"/>
      <c r="F7836" s="11"/>
    </row>
    <row r="7837" ht="15.75" customHeight="1">
      <c r="A7837" s="13">
        <v>1286352.0</v>
      </c>
      <c r="B7837" s="13" t="s">
        <v>10274</v>
      </c>
      <c r="C7837" s="12">
        <v>1198.91</v>
      </c>
      <c r="D7837" s="11"/>
      <c r="E7837" s="11"/>
      <c r="F7837" s="11"/>
    </row>
    <row r="7838" ht="15.75" customHeight="1">
      <c r="A7838" s="13">
        <v>1285953.0</v>
      </c>
      <c r="B7838" s="13" t="s">
        <v>10275</v>
      </c>
      <c r="C7838" s="12">
        <v>812.93</v>
      </c>
      <c r="D7838" s="11"/>
      <c r="E7838" s="11"/>
      <c r="F7838" s="11"/>
    </row>
    <row r="7839" ht="15.75" customHeight="1">
      <c r="A7839" s="13">
        <v>1285701.0</v>
      </c>
      <c r="B7839" s="13" t="s">
        <v>10276</v>
      </c>
      <c r="C7839" s="12">
        <v>942.43</v>
      </c>
      <c r="D7839" s="11"/>
      <c r="E7839" s="11"/>
      <c r="F7839" s="11"/>
    </row>
    <row r="7840" ht="15.75" customHeight="1">
      <c r="A7840" s="13">
        <v>1285700.0</v>
      </c>
      <c r="B7840" s="13" t="s">
        <v>10277</v>
      </c>
      <c r="C7840" s="12">
        <v>894.47</v>
      </c>
      <c r="D7840" s="11"/>
      <c r="E7840" s="11"/>
      <c r="F7840" s="11"/>
    </row>
    <row r="7841" ht="15.75" customHeight="1">
      <c r="A7841" s="13">
        <v>1286000.0</v>
      </c>
      <c r="B7841" s="13" t="s">
        <v>10278</v>
      </c>
      <c r="C7841" s="12">
        <v>690.62</v>
      </c>
      <c r="D7841" s="11"/>
      <c r="E7841" s="11"/>
      <c r="F7841" s="11"/>
    </row>
    <row r="7842" ht="15.75" customHeight="1">
      <c r="A7842" s="13">
        <v>1285987.0</v>
      </c>
      <c r="B7842" s="13" t="s">
        <v>10279</v>
      </c>
      <c r="C7842" s="12">
        <v>765.16</v>
      </c>
      <c r="D7842" s="11"/>
      <c r="E7842" s="11"/>
      <c r="F7842" s="11"/>
    </row>
    <row r="7843" ht="15.75" customHeight="1">
      <c r="A7843" s="13">
        <v>1286387.0</v>
      </c>
      <c r="B7843" s="13" t="s">
        <v>10280</v>
      </c>
      <c r="C7843" s="12">
        <v>1198.91</v>
      </c>
      <c r="D7843" s="11"/>
      <c r="E7843" s="11"/>
      <c r="F7843" s="11"/>
    </row>
    <row r="7844" ht="15.75" customHeight="1">
      <c r="A7844" s="13">
        <v>1285988.0</v>
      </c>
      <c r="B7844" s="13" t="s">
        <v>10281</v>
      </c>
      <c r="C7844" s="12">
        <v>812.93</v>
      </c>
      <c r="D7844" s="11"/>
      <c r="E7844" s="11"/>
      <c r="F7844" s="11"/>
    </row>
    <row r="7845" ht="15.75" customHeight="1">
      <c r="A7845" s="13">
        <v>1287902.0</v>
      </c>
      <c r="B7845" s="13" t="s">
        <v>10282</v>
      </c>
      <c r="C7845" s="12">
        <v>530.58</v>
      </c>
      <c r="D7845" s="11"/>
      <c r="E7845" s="11"/>
      <c r="F7845" s="11"/>
    </row>
    <row r="7846" ht="15.75" customHeight="1">
      <c r="A7846" s="13">
        <v>1286102.0</v>
      </c>
      <c r="B7846" s="13" t="s">
        <v>10283</v>
      </c>
      <c r="C7846" s="12">
        <v>1204.32</v>
      </c>
      <c r="D7846" s="11"/>
      <c r="E7846" s="11"/>
      <c r="F7846" s="11"/>
    </row>
    <row r="7847" ht="15.75" customHeight="1">
      <c r="A7847" s="13">
        <v>1288305.0</v>
      </c>
      <c r="B7847" s="13" t="s">
        <v>10284</v>
      </c>
      <c r="C7847" s="12">
        <v>1141.91</v>
      </c>
      <c r="D7847" s="11"/>
      <c r="E7847" s="11"/>
      <c r="F7847" s="11"/>
    </row>
    <row r="7848" ht="15.75" customHeight="1">
      <c r="A7848" s="13">
        <v>1288431.0</v>
      </c>
      <c r="B7848" s="13" t="s">
        <v>10285</v>
      </c>
      <c r="C7848" s="12">
        <v>1141.91</v>
      </c>
      <c r="D7848" s="11"/>
      <c r="E7848" s="11"/>
      <c r="F7848" s="11"/>
    </row>
    <row r="7849" ht="15.75" customHeight="1">
      <c r="A7849" s="13">
        <v>1288123.0</v>
      </c>
      <c r="B7849" s="13" t="s">
        <v>10286</v>
      </c>
      <c r="C7849" s="12">
        <v>1125.37</v>
      </c>
      <c r="D7849" s="11"/>
      <c r="E7849" s="11"/>
      <c r="F7849" s="11"/>
    </row>
    <row r="7850" ht="15.75" customHeight="1">
      <c r="A7850" s="13">
        <v>1288227.0</v>
      </c>
      <c r="B7850" s="13" t="s">
        <v>10287</v>
      </c>
      <c r="C7850" s="12">
        <v>1141.91</v>
      </c>
      <c r="D7850" s="11"/>
      <c r="E7850" s="11"/>
      <c r="F7850" s="11"/>
    </row>
    <row r="7851" ht="15.75" customHeight="1">
      <c r="A7851" s="13">
        <v>1288531.0</v>
      </c>
      <c r="B7851" s="13" t="s">
        <v>10288</v>
      </c>
      <c r="C7851" s="12">
        <v>1141.91</v>
      </c>
      <c r="D7851" s="11"/>
      <c r="E7851" s="11"/>
      <c r="F7851" s="11"/>
    </row>
    <row r="7852" ht="15.75" customHeight="1">
      <c r="A7852" s="13">
        <v>1281063.0</v>
      </c>
      <c r="B7852" s="13" t="s">
        <v>10289</v>
      </c>
      <c r="C7852" s="12">
        <v>500.19</v>
      </c>
      <c r="D7852" s="11"/>
      <c r="E7852" s="11"/>
      <c r="F7852" s="11"/>
    </row>
    <row r="7853" ht="15.75" customHeight="1">
      <c r="A7853" s="13">
        <v>1281053.0</v>
      </c>
      <c r="B7853" s="13" t="s">
        <v>10290</v>
      </c>
      <c r="C7853" s="12">
        <v>500.19</v>
      </c>
      <c r="D7853" s="11"/>
      <c r="E7853" s="11"/>
      <c r="F7853" s="11"/>
    </row>
    <row r="7854" ht="15.75" customHeight="1">
      <c r="A7854" s="13">
        <v>1281054.0</v>
      </c>
      <c r="B7854" s="13" t="s">
        <v>10291</v>
      </c>
      <c r="C7854" s="12">
        <v>500.19</v>
      </c>
      <c r="D7854" s="11"/>
      <c r="E7854" s="11"/>
      <c r="F7854" s="11"/>
    </row>
    <row r="7855" ht="15.75" customHeight="1">
      <c r="A7855" s="13">
        <v>1281014.0</v>
      </c>
      <c r="B7855" s="13" t="s">
        <v>10292</v>
      </c>
      <c r="C7855" s="12">
        <v>500.19</v>
      </c>
      <c r="D7855" s="11"/>
      <c r="E7855" s="11"/>
      <c r="F7855" s="11"/>
    </row>
    <row r="7856" ht="15.75" customHeight="1">
      <c r="A7856" s="13">
        <v>1281052.0</v>
      </c>
      <c r="B7856" s="13" t="s">
        <v>10293</v>
      </c>
      <c r="C7856" s="12">
        <v>718.35</v>
      </c>
      <c r="D7856" s="11"/>
      <c r="E7856" s="11"/>
      <c r="F7856" s="11"/>
    </row>
    <row r="7857" ht="15.75" customHeight="1">
      <c r="A7857" s="13">
        <v>1281082.0</v>
      </c>
      <c r="B7857" s="13" t="s">
        <v>10294</v>
      </c>
      <c r="C7857" s="12">
        <v>500.19</v>
      </c>
      <c r="D7857" s="11"/>
      <c r="E7857" s="11"/>
      <c r="F7857" s="11"/>
    </row>
    <row r="7858" ht="15.75" customHeight="1">
      <c r="A7858" s="13">
        <v>1281099.0</v>
      </c>
      <c r="B7858" s="13" t="s">
        <v>10295</v>
      </c>
      <c r="C7858" s="12">
        <v>1177.83</v>
      </c>
      <c r="D7858" s="11"/>
      <c r="E7858" s="11"/>
      <c r="F7858" s="11"/>
    </row>
    <row r="7859" ht="15.75" customHeight="1">
      <c r="A7859" s="13">
        <v>1283001.0</v>
      </c>
      <c r="B7859" s="13" t="s">
        <v>10296</v>
      </c>
      <c r="C7859" s="12">
        <v>593.12</v>
      </c>
      <c r="D7859" s="11"/>
      <c r="E7859" s="11"/>
      <c r="F7859" s="11"/>
    </row>
    <row r="7860" ht="15.75" customHeight="1">
      <c r="A7860" s="13">
        <v>1283037.0</v>
      </c>
      <c r="B7860" s="13" t="s">
        <v>10297</v>
      </c>
      <c r="C7860" s="12">
        <v>525.2</v>
      </c>
      <c r="D7860" s="11"/>
      <c r="E7860" s="11"/>
      <c r="F7860" s="11"/>
    </row>
    <row r="7861" ht="15.75" customHeight="1">
      <c r="A7861" s="13">
        <v>1287020.0</v>
      </c>
      <c r="B7861" s="13" t="s">
        <v>10298</v>
      </c>
      <c r="C7861" s="12">
        <v>706.38</v>
      </c>
      <c r="D7861" s="11"/>
      <c r="E7861" s="11"/>
      <c r="F7861" s="11"/>
    </row>
    <row r="7862" ht="15.75" customHeight="1">
      <c r="A7862" s="13">
        <v>1287040.0</v>
      </c>
      <c r="B7862" s="13" t="s">
        <v>10299</v>
      </c>
      <c r="C7862" s="12">
        <v>1352.63</v>
      </c>
      <c r="D7862" s="11"/>
      <c r="E7862" s="11"/>
      <c r="F7862" s="11"/>
    </row>
    <row r="7863" ht="15.75" customHeight="1">
      <c r="A7863" s="13">
        <v>1285218.0</v>
      </c>
      <c r="B7863" s="13" t="s">
        <v>10300</v>
      </c>
      <c r="C7863" s="12">
        <v>183.29</v>
      </c>
      <c r="D7863" s="11"/>
      <c r="E7863" s="11"/>
      <c r="F7863" s="11"/>
    </row>
    <row r="7864" ht="15.75" customHeight="1">
      <c r="A7864" s="13">
        <v>1280104.0</v>
      </c>
      <c r="B7864" s="13" t="s">
        <v>10301</v>
      </c>
      <c r="C7864" s="12">
        <v>1058.62</v>
      </c>
      <c r="D7864" s="11"/>
      <c r="E7864" s="11"/>
      <c r="F7864" s="11"/>
    </row>
    <row r="7865" ht="15.75" customHeight="1">
      <c r="A7865" s="13">
        <v>1280005.0</v>
      </c>
      <c r="B7865" s="13" t="s">
        <v>10302</v>
      </c>
      <c r="C7865" s="12">
        <v>1058.62</v>
      </c>
      <c r="D7865" s="11"/>
      <c r="E7865" s="11"/>
      <c r="F7865" s="11"/>
    </row>
    <row r="7866" ht="15.75" customHeight="1">
      <c r="A7866" s="13">
        <v>1280103.0</v>
      </c>
      <c r="B7866" s="13" t="s">
        <v>10303</v>
      </c>
      <c r="C7866" s="12">
        <v>1058.62</v>
      </c>
      <c r="D7866" s="11"/>
      <c r="E7866" s="11"/>
      <c r="F7866" s="11"/>
    </row>
    <row r="7867" ht="15.75" customHeight="1">
      <c r="A7867" s="13">
        <v>1280763.0</v>
      </c>
      <c r="B7867" s="13" t="s">
        <v>10304</v>
      </c>
      <c r="C7867" s="12">
        <v>182.93</v>
      </c>
      <c r="D7867" s="11"/>
      <c r="E7867" s="11"/>
      <c r="F7867" s="11"/>
    </row>
    <row r="7868" ht="15.75" customHeight="1">
      <c r="A7868" s="13">
        <v>1280782.0</v>
      </c>
      <c r="B7868" s="13" t="s">
        <v>10305</v>
      </c>
      <c r="C7868" s="12">
        <v>182.93</v>
      </c>
      <c r="D7868" s="11"/>
      <c r="E7868" s="11"/>
      <c r="F7868" s="11"/>
    </row>
    <row r="7869" ht="15.75" customHeight="1">
      <c r="A7869" s="13">
        <v>1288556.0</v>
      </c>
      <c r="B7869" s="13" t="s">
        <v>10306</v>
      </c>
      <c r="C7869" s="12">
        <v>939.48</v>
      </c>
      <c r="D7869" s="11"/>
      <c r="E7869" s="11"/>
      <c r="F7869" s="11"/>
    </row>
    <row r="7870" ht="15.75" customHeight="1">
      <c r="A7870" s="13">
        <v>1288557.0</v>
      </c>
      <c r="B7870" s="13" t="s">
        <v>10307</v>
      </c>
      <c r="C7870" s="12">
        <v>939.48</v>
      </c>
      <c r="D7870" s="11"/>
      <c r="E7870" s="11"/>
      <c r="F7870" s="11"/>
    </row>
    <row r="7871" ht="15.75" customHeight="1">
      <c r="A7871" s="13">
        <v>1288503.0</v>
      </c>
      <c r="B7871" s="13" t="s">
        <v>10308</v>
      </c>
      <c r="C7871" s="12">
        <v>153.23</v>
      </c>
      <c r="D7871" s="11"/>
      <c r="E7871" s="11"/>
      <c r="F7871" s="11"/>
    </row>
    <row r="7872" ht="15.75" customHeight="1">
      <c r="A7872" s="13">
        <v>1288521.0</v>
      </c>
      <c r="B7872" s="13" t="s">
        <v>10309</v>
      </c>
      <c r="C7872" s="12">
        <v>902.98</v>
      </c>
      <c r="D7872" s="11"/>
      <c r="E7872" s="11"/>
      <c r="F7872" s="11"/>
    </row>
    <row r="7873" ht="15.75" customHeight="1">
      <c r="A7873" s="13">
        <v>1288510.0</v>
      </c>
      <c r="B7873" s="13" t="s">
        <v>10310</v>
      </c>
      <c r="C7873" s="12">
        <v>585.95</v>
      </c>
      <c r="D7873" s="11"/>
      <c r="E7873" s="11"/>
      <c r="F7873" s="11"/>
    </row>
    <row r="7874" ht="15.75" customHeight="1">
      <c r="A7874" s="13">
        <v>1288573.0</v>
      </c>
      <c r="B7874" s="13" t="s">
        <v>10311</v>
      </c>
      <c r="C7874" s="12">
        <v>902.98</v>
      </c>
      <c r="D7874" s="11"/>
      <c r="E7874" s="11"/>
      <c r="F7874" s="11"/>
    </row>
    <row r="7875" ht="15.75" customHeight="1">
      <c r="A7875" s="13">
        <v>1288751.0</v>
      </c>
      <c r="B7875" s="13" t="s">
        <v>10312</v>
      </c>
      <c r="C7875" s="12">
        <v>939.67</v>
      </c>
      <c r="D7875" s="11"/>
      <c r="E7875" s="11"/>
      <c r="F7875" s="11"/>
    </row>
    <row r="7876" ht="15.75" customHeight="1">
      <c r="A7876" s="13">
        <v>1288563.0</v>
      </c>
      <c r="B7876" s="13" t="s">
        <v>10313</v>
      </c>
      <c r="C7876" s="12">
        <v>939.67</v>
      </c>
      <c r="D7876" s="11"/>
      <c r="E7876" s="11"/>
      <c r="F7876" s="11"/>
    </row>
    <row r="7877" ht="15.75" customHeight="1">
      <c r="A7877" s="13">
        <v>1288564.0</v>
      </c>
      <c r="B7877" s="13" t="s">
        <v>10314</v>
      </c>
      <c r="C7877" s="12">
        <v>939.67</v>
      </c>
      <c r="D7877" s="11"/>
      <c r="E7877" s="11"/>
      <c r="F7877" s="11"/>
    </row>
    <row r="7878" ht="15.75" customHeight="1">
      <c r="A7878" s="13">
        <v>1288741.0</v>
      </c>
      <c r="B7878" s="13" t="s">
        <v>10315</v>
      </c>
      <c r="C7878" s="12">
        <v>939.67</v>
      </c>
      <c r="D7878" s="11"/>
      <c r="E7878" s="11"/>
      <c r="F7878" s="11"/>
    </row>
    <row r="7879" ht="15.75" customHeight="1">
      <c r="A7879" s="13">
        <v>1286340.0</v>
      </c>
      <c r="B7879" s="13" t="s">
        <v>10316</v>
      </c>
      <c r="C7879" s="12">
        <v>158.37</v>
      </c>
      <c r="D7879" s="11"/>
      <c r="E7879" s="11"/>
      <c r="F7879" s="11"/>
    </row>
    <row r="7880" ht="15.75" customHeight="1">
      <c r="A7880" s="13">
        <v>1280299.0</v>
      </c>
      <c r="B7880" s="13" t="s">
        <v>10317</v>
      </c>
      <c r="C7880" s="12">
        <v>572.49</v>
      </c>
      <c r="D7880" s="11"/>
      <c r="E7880" s="11"/>
      <c r="F7880" s="11"/>
    </row>
    <row r="7881" ht="15.75" customHeight="1">
      <c r="A7881" s="13">
        <v>1280225.0</v>
      </c>
      <c r="B7881" s="13" t="s">
        <v>10318</v>
      </c>
      <c r="C7881" s="12">
        <v>482.65</v>
      </c>
      <c r="D7881" s="11"/>
      <c r="E7881" s="11"/>
      <c r="F7881" s="11"/>
    </row>
    <row r="7882" ht="15.75" customHeight="1">
      <c r="A7882" s="13">
        <v>1280224.0</v>
      </c>
      <c r="B7882" s="13" t="s">
        <v>10319</v>
      </c>
      <c r="C7882" s="12">
        <v>482.65</v>
      </c>
      <c r="D7882" s="11"/>
      <c r="E7882" s="11"/>
      <c r="F7882" s="11"/>
    </row>
    <row r="7883" ht="15.75" customHeight="1">
      <c r="A7883" s="13">
        <v>1280203.0</v>
      </c>
      <c r="B7883" s="13" t="s">
        <v>10320</v>
      </c>
      <c r="C7883" s="12">
        <v>482.65</v>
      </c>
      <c r="D7883" s="11"/>
      <c r="E7883" s="11"/>
      <c r="F7883" s="11"/>
    </row>
    <row r="7884" ht="15.75" customHeight="1">
      <c r="A7884" s="13">
        <v>1280262.0</v>
      </c>
      <c r="B7884" s="13" t="s">
        <v>10321</v>
      </c>
      <c r="C7884" s="12">
        <v>482.65</v>
      </c>
      <c r="D7884" s="11"/>
      <c r="E7884" s="11"/>
      <c r="F7884" s="11"/>
    </row>
    <row r="7885" ht="15.75" customHeight="1">
      <c r="A7885" s="13">
        <v>1280201.0</v>
      </c>
      <c r="B7885" s="13" t="s">
        <v>10322</v>
      </c>
      <c r="C7885" s="12">
        <v>482.65</v>
      </c>
      <c r="D7885" s="11"/>
      <c r="E7885" s="11"/>
      <c r="F7885" s="11"/>
    </row>
    <row r="7886" ht="15.75" customHeight="1">
      <c r="A7886" s="13">
        <v>1280266.0</v>
      </c>
      <c r="B7886" s="13" t="s">
        <v>10323</v>
      </c>
      <c r="C7886" s="12">
        <v>482.65</v>
      </c>
      <c r="D7886" s="11"/>
      <c r="E7886" s="11"/>
      <c r="F7886" s="11"/>
    </row>
    <row r="7887" ht="15.75" customHeight="1">
      <c r="A7887" s="13">
        <v>1280267.0</v>
      </c>
      <c r="B7887" s="13" t="s">
        <v>10324</v>
      </c>
      <c r="C7887" s="12">
        <v>482.65</v>
      </c>
      <c r="D7887" s="11"/>
      <c r="E7887" s="11"/>
      <c r="F7887" s="11"/>
    </row>
    <row r="7888" ht="15.75" customHeight="1">
      <c r="A7888" s="13">
        <v>1280282.0</v>
      </c>
      <c r="B7888" s="13" t="s">
        <v>10325</v>
      </c>
      <c r="C7888" s="12">
        <v>482.65</v>
      </c>
      <c r="D7888" s="11"/>
      <c r="E7888" s="11"/>
      <c r="F7888" s="11"/>
    </row>
    <row r="7889" ht="15.75" customHeight="1">
      <c r="A7889" s="13">
        <v>1282200.0</v>
      </c>
      <c r="B7889" s="13" t="s">
        <v>10326</v>
      </c>
      <c r="C7889" s="12">
        <v>578.1</v>
      </c>
      <c r="D7889" s="11"/>
      <c r="E7889" s="11"/>
      <c r="F7889" s="11"/>
    </row>
    <row r="7890" ht="15.75" customHeight="1">
      <c r="A7890" s="13">
        <v>1289800.0</v>
      </c>
      <c r="B7890" s="13" t="s">
        <v>10327</v>
      </c>
      <c r="C7890" s="12">
        <v>629.71</v>
      </c>
      <c r="D7890" s="11"/>
      <c r="E7890" s="11"/>
      <c r="F7890" s="11"/>
    </row>
    <row r="7891" ht="15.75" customHeight="1">
      <c r="A7891" s="13">
        <v>1287832.0</v>
      </c>
      <c r="B7891" s="13" t="s">
        <v>10328</v>
      </c>
      <c r="C7891" s="12">
        <v>652.77</v>
      </c>
      <c r="D7891" s="11"/>
      <c r="E7891" s="11"/>
      <c r="F7891" s="11"/>
    </row>
    <row r="7892" ht="15.75" customHeight="1">
      <c r="A7892" s="13">
        <v>1287854.0</v>
      </c>
      <c r="B7892" s="13" t="s">
        <v>10329</v>
      </c>
      <c r="C7892" s="12">
        <v>652.77</v>
      </c>
      <c r="D7892" s="11"/>
      <c r="E7892" s="11"/>
      <c r="F7892" s="11"/>
    </row>
    <row r="7893" ht="15.75" customHeight="1">
      <c r="A7893" s="13">
        <v>1287863.0</v>
      </c>
      <c r="B7893" s="13" t="s">
        <v>10330</v>
      </c>
      <c r="C7893" s="12">
        <v>652.77</v>
      </c>
      <c r="D7893" s="11"/>
      <c r="E7893" s="11"/>
      <c r="F7893" s="11"/>
    </row>
    <row r="7894" ht="15.75" customHeight="1">
      <c r="A7894" s="13">
        <v>1285038.0</v>
      </c>
      <c r="B7894" s="13" t="s">
        <v>10331</v>
      </c>
      <c r="C7894" s="12">
        <v>307.06</v>
      </c>
      <c r="D7894" s="11"/>
      <c r="E7894" s="11"/>
      <c r="F7894" s="11"/>
    </row>
    <row r="7895" ht="15.75" customHeight="1">
      <c r="A7895" s="13">
        <v>1285082.0</v>
      </c>
      <c r="B7895" s="13" t="s">
        <v>10332</v>
      </c>
      <c r="C7895" s="12">
        <v>307.06</v>
      </c>
      <c r="D7895" s="11"/>
      <c r="E7895" s="11"/>
      <c r="F7895" s="11"/>
    </row>
    <row r="7896" ht="15.75" customHeight="1">
      <c r="A7896" s="13">
        <v>1285064.0</v>
      </c>
      <c r="B7896" s="13" t="s">
        <v>10333</v>
      </c>
      <c r="C7896" s="12">
        <v>307.06</v>
      </c>
      <c r="D7896" s="11"/>
      <c r="E7896" s="11"/>
      <c r="F7896" s="11"/>
    </row>
    <row r="7897" ht="15.75" customHeight="1">
      <c r="A7897" s="13">
        <v>1281615.0</v>
      </c>
      <c r="B7897" s="13" t="s">
        <v>10334</v>
      </c>
      <c r="C7897" s="12">
        <v>384.42</v>
      </c>
      <c r="D7897" s="11"/>
      <c r="E7897" s="11"/>
      <c r="F7897" s="11"/>
    </row>
    <row r="7898" ht="15.75" customHeight="1">
      <c r="A7898" s="13">
        <v>1281640.0</v>
      </c>
      <c r="B7898" s="13" t="s">
        <v>10335</v>
      </c>
      <c r="C7898" s="12">
        <v>990.95</v>
      </c>
      <c r="D7898" s="11"/>
      <c r="E7898" s="11"/>
      <c r="F7898" s="11"/>
    </row>
    <row r="7899" ht="15.75" customHeight="1">
      <c r="A7899" s="13">
        <v>1282150.0</v>
      </c>
      <c r="B7899" s="13" t="s">
        <v>10336</v>
      </c>
      <c r="C7899" s="12">
        <v>1363.3</v>
      </c>
      <c r="D7899" s="11"/>
      <c r="E7899" s="11"/>
      <c r="F7899" s="11"/>
    </row>
    <row r="7900" ht="15.75" customHeight="1">
      <c r="A7900" s="13">
        <v>1280834.0</v>
      </c>
      <c r="B7900" s="13" t="s">
        <v>10337</v>
      </c>
      <c r="C7900" s="12">
        <v>259.36</v>
      </c>
      <c r="D7900" s="11"/>
      <c r="E7900" s="11"/>
      <c r="F7900" s="11"/>
    </row>
    <row r="7901" ht="15.75" customHeight="1">
      <c r="A7901" s="13">
        <v>1280883.0</v>
      </c>
      <c r="B7901" s="13" t="s">
        <v>10338</v>
      </c>
      <c r="C7901" s="12">
        <v>422.15</v>
      </c>
      <c r="D7901" s="11"/>
      <c r="E7901" s="11"/>
      <c r="F7901" s="11"/>
    </row>
    <row r="7902" ht="15.75" customHeight="1">
      <c r="A7902" s="13">
        <v>1280823.0</v>
      </c>
      <c r="B7902" s="13" t="s">
        <v>10339</v>
      </c>
      <c r="C7902" s="12">
        <v>257.61</v>
      </c>
      <c r="D7902" s="11"/>
      <c r="E7902" s="11"/>
      <c r="F7902" s="11"/>
    </row>
    <row r="7903" ht="15.75" customHeight="1">
      <c r="A7903" s="13">
        <v>1280809.0</v>
      </c>
      <c r="B7903" s="13" t="s">
        <v>10340</v>
      </c>
      <c r="C7903" s="12">
        <v>259.36</v>
      </c>
      <c r="D7903" s="11"/>
      <c r="E7903" s="11"/>
      <c r="F7903" s="11"/>
    </row>
    <row r="7904" ht="15.75" customHeight="1">
      <c r="A7904" s="13">
        <v>1280884.0</v>
      </c>
      <c r="B7904" s="13" t="s">
        <v>10341</v>
      </c>
      <c r="C7904" s="12">
        <v>422.15</v>
      </c>
      <c r="D7904" s="11"/>
      <c r="E7904" s="11"/>
      <c r="F7904" s="11"/>
    </row>
    <row r="7905" ht="15.75" customHeight="1">
      <c r="A7905" s="13">
        <v>1280301.0</v>
      </c>
      <c r="B7905" s="13" t="s">
        <v>10342</v>
      </c>
      <c r="C7905" s="12">
        <v>205.11</v>
      </c>
      <c r="D7905" s="11"/>
      <c r="E7905" s="11"/>
      <c r="F7905" s="11"/>
    </row>
    <row r="7906" ht="15.75" customHeight="1">
      <c r="A7906" s="13">
        <v>1280300.0</v>
      </c>
      <c r="B7906" s="13" t="s">
        <v>10343</v>
      </c>
      <c r="C7906" s="12">
        <v>944.28</v>
      </c>
      <c r="D7906" s="11"/>
      <c r="E7906" s="11"/>
      <c r="F7906" s="11"/>
    </row>
    <row r="7907" ht="15.75" customHeight="1">
      <c r="A7907" s="13">
        <v>1289830.0</v>
      </c>
      <c r="B7907" s="13" t="s">
        <v>10344</v>
      </c>
      <c r="C7907" s="12">
        <v>969.78</v>
      </c>
      <c r="D7907" s="11"/>
      <c r="E7907" s="11"/>
      <c r="F7907" s="11"/>
    </row>
    <row r="7908" ht="15.75" customHeight="1">
      <c r="A7908" s="13">
        <v>1289850.0</v>
      </c>
      <c r="B7908" s="13" t="s">
        <v>10345</v>
      </c>
      <c r="C7908" s="12">
        <v>373.6</v>
      </c>
      <c r="D7908" s="11"/>
      <c r="E7908" s="11"/>
      <c r="F7908" s="11"/>
    </row>
    <row r="7909" ht="15.75" customHeight="1">
      <c r="A7909" s="13">
        <v>1287104.0</v>
      </c>
      <c r="B7909" s="13" t="s">
        <v>10346</v>
      </c>
      <c r="C7909" s="12">
        <v>528.61</v>
      </c>
      <c r="D7909" s="11"/>
      <c r="E7909" s="11"/>
      <c r="F7909" s="11"/>
    </row>
    <row r="7910" ht="15.75" customHeight="1">
      <c r="A7910" s="13">
        <v>1287462.0</v>
      </c>
      <c r="B7910" s="13" t="s">
        <v>10347</v>
      </c>
      <c r="C7910" s="12">
        <v>994.99</v>
      </c>
      <c r="D7910" s="11"/>
      <c r="E7910" s="11"/>
      <c r="F7910" s="11"/>
    </row>
    <row r="7911" ht="15.75" customHeight="1">
      <c r="A7911" s="13">
        <v>1287454.0</v>
      </c>
      <c r="B7911" s="13" t="s">
        <v>10348</v>
      </c>
      <c r="C7911" s="12">
        <v>994.99</v>
      </c>
      <c r="D7911" s="11"/>
      <c r="E7911" s="11"/>
      <c r="F7911" s="11"/>
    </row>
    <row r="7912" ht="15.75" customHeight="1">
      <c r="A7912" s="13">
        <v>1287302.0</v>
      </c>
      <c r="B7912" s="13" t="s">
        <v>10349</v>
      </c>
      <c r="C7912" s="12">
        <v>695.77</v>
      </c>
      <c r="D7912" s="11"/>
      <c r="E7912" s="11"/>
      <c r="F7912" s="11"/>
    </row>
    <row r="7913" ht="15.75" customHeight="1">
      <c r="A7913" s="13">
        <v>1287325.0</v>
      </c>
      <c r="B7913" s="13" t="s">
        <v>10350</v>
      </c>
      <c r="C7913" s="12">
        <v>695.77</v>
      </c>
      <c r="D7913" s="11"/>
      <c r="E7913" s="11"/>
      <c r="F7913" s="11"/>
    </row>
    <row r="7914" ht="15.75" customHeight="1">
      <c r="A7914" s="13">
        <v>1287163.0</v>
      </c>
      <c r="B7914" s="13" t="s">
        <v>10351</v>
      </c>
      <c r="C7914" s="12">
        <v>528.61</v>
      </c>
      <c r="D7914" s="11"/>
      <c r="E7914" s="11"/>
      <c r="F7914" s="11"/>
    </row>
    <row r="7915" ht="15.75" customHeight="1">
      <c r="A7915" s="13">
        <v>1287363.0</v>
      </c>
      <c r="B7915" s="13" t="s">
        <v>10352</v>
      </c>
      <c r="C7915" s="12">
        <v>938.27</v>
      </c>
      <c r="D7915" s="11"/>
      <c r="E7915" s="11"/>
      <c r="F7915" s="11"/>
    </row>
    <row r="7916" ht="15.75" customHeight="1">
      <c r="A7916" s="13">
        <v>1287314.0</v>
      </c>
      <c r="B7916" s="13" t="s">
        <v>10353</v>
      </c>
      <c r="C7916" s="12">
        <v>695.77</v>
      </c>
      <c r="D7916" s="11"/>
      <c r="E7916" s="11"/>
      <c r="F7916" s="11"/>
    </row>
    <row r="7917" ht="15.75" customHeight="1">
      <c r="A7917" s="13">
        <v>1287420.0</v>
      </c>
      <c r="B7917" s="13" t="s">
        <v>10354</v>
      </c>
      <c r="C7917" s="12">
        <v>994.99</v>
      </c>
      <c r="D7917" s="11"/>
      <c r="E7917" s="11"/>
      <c r="F7917" s="11"/>
    </row>
    <row r="7918" ht="15.75" customHeight="1">
      <c r="A7918" s="13">
        <v>1287182.0</v>
      </c>
      <c r="B7918" s="13" t="s">
        <v>10355</v>
      </c>
      <c r="C7918" s="12">
        <v>695.77</v>
      </c>
      <c r="D7918" s="11"/>
      <c r="E7918" s="11"/>
      <c r="F7918" s="11"/>
    </row>
    <row r="7919" ht="15.75" customHeight="1">
      <c r="A7919" s="13">
        <v>1287351.0</v>
      </c>
      <c r="B7919" s="13" t="s">
        <v>10356</v>
      </c>
      <c r="C7919" s="12">
        <v>910.66</v>
      </c>
      <c r="D7919" s="11"/>
      <c r="E7919" s="11"/>
      <c r="F7919" s="11"/>
    </row>
    <row r="7920" ht="15.75" customHeight="1">
      <c r="A7920" s="13">
        <v>1287108.0</v>
      </c>
      <c r="B7920" s="13" t="s">
        <v>10357</v>
      </c>
      <c r="C7920" s="12">
        <v>528.61</v>
      </c>
      <c r="D7920" s="11"/>
      <c r="E7920" s="11"/>
      <c r="F7920" s="11"/>
    </row>
    <row r="7921" ht="15.75" customHeight="1">
      <c r="A7921" s="13">
        <v>1287308.0</v>
      </c>
      <c r="B7921" s="13" t="s">
        <v>10358</v>
      </c>
      <c r="C7921" s="12">
        <v>938.27</v>
      </c>
      <c r="D7921" s="11"/>
      <c r="E7921" s="11"/>
      <c r="F7921" s="11"/>
    </row>
    <row r="7922" ht="15.75" customHeight="1">
      <c r="A7922" s="13">
        <v>1287315.0</v>
      </c>
      <c r="B7922" s="13" t="s">
        <v>10359</v>
      </c>
      <c r="C7922" s="12">
        <v>623.06</v>
      </c>
      <c r="D7922" s="11"/>
      <c r="E7922" s="11"/>
      <c r="F7922" s="11"/>
    </row>
    <row r="7923" ht="15.75" customHeight="1">
      <c r="A7923" s="13">
        <v>1287415.0</v>
      </c>
      <c r="B7923" s="13" t="s">
        <v>10360</v>
      </c>
      <c r="C7923" s="12">
        <v>1060.15</v>
      </c>
      <c r="D7923" s="11"/>
      <c r="E7923" s="11"/>
      <c r="F7923" s="11"/>
    </row>
    <row r="7924" ht="15.75" customHeight="1">
      <c r="A7924" s="13">
        <v>1287101.0</v>
      </c>
      <c r="B7924" s="13" t="s">
        <v>10361</v>
      </c>
      <c r="C7924" s="12">
        <v>392.63</v>
      </c>
      <c r="D7924" s="11"/>
      <c r="E7924" s="11"/>
      <c r="F7924" s="11"/>
    </row>
    <row r="7925" ht="15.75" customHeight="1">
      <c r="A7925" s="13">
        <v>1287301.0</v>
      </c>
      <c r="B7925" s="13" t="s">
        <v>10362</v>
      </c>
      <c r="C7925" s="12">
        <v>695.77</v>
      </c>
      <c r="D7925" s="11"/>
      <c r="E7925" s="11"/>
      <c r="F7925" s="11"/>
    </row>
    <row r="7926" ht="15.75" customHeight="1">
      <c r="A7926" s="13">
        <v>1287303.0</v>
      </c>
      <c r="B7926" s="13" t="s">
        <v>10363</v>
      </c>
      <c r="C7926" s="12">
        <v>695.77</v>
      </c>
      <c r="D7926" s="11"/>
      <c r="E7926" s="11"/>
      <c r="F7926" s="11"/>
    </row>
    <row r="7927" ht="15.75" customHeight="1">
      <c r="A7927" s="13">
        <v>1287118.0</v>
      </c>
      <c r="B7927" s="13" t="s">
        <v>10364</v>
      </c>
      <c r="C7927" s="12">
        <v>392.63</v>
      </c>
      <c r="D7927" s="11"/>
      <c r="E7927" s="11"/>
      <c r="F7927" s="11"/>
    </row>
    <row r="7928" ht="15.75" customHeight="1">
      <c r="A7928" s="13">
        <v>1287418.0</v>
      </c>
      <c r="B7928" s="13" t="s">
        <v>10365</v>
      </c>
      <c r="C7928" s="12">
        <v>994.99</v>
      </c>
      <c r="D7928" s="11"/>
      <c r="E7928" s="11"/>
      <c r="F7928" s="11"/>
    </row>
    <row r="7929" ht="15.75" customHeight="1">
      <c r="A7929" s="13">
        <v>1287103.0</v>
      </c>
      <c r="B7929" s="13" t="s">
        <v>10366</v>
      </c>
      <c r="C7929" s="12">
        <v>392.63</v>
      </c>
      <c r="D7929" s="11"/>
      <c r="E7929" s="11"/>
      <c r="F7929" s="11"/>
    </row>
    <row r="7930" ht="15.75" customHeight="1">
      <c r="A7930" s="13">
        <v>1287403.0</v>
      </c>
      <c r="B7930" s="13" t="s">
        <v>10367</v>
      </c>
      <c r="C7930" s="12">
        <v>994.99</v>
      </c>
      <c r="D7930" s="11"/>
      <c r="E7930" s="11"/>
      <c r="F7930" s="11"/>
    </row>
    <row r="7931" ht="15.75" customHeight="1">
      <c r="A7931" s="13">
        <v>1287116.0</v>
      </c>
      <c r="B7931" s="13" t="s">
        <v>10368</v>
      </c>
      <c r="C7931" s="12">
        <v>392.63</v>
      </c>
      <c r="D7931" s="11"/>
      <c r="E7931" s="11"/>
      <c r="F7931" s="11"/>
    </row>
    <row r="7932" ht="15.75" customHeight="1">
      <c r="A7932" s="13">
        <v>1287316.0</v>
      </c>
      <c r="B7932" s="13" t="s">
        <v>10369</v>
      </c>
      <c r="C7932" s="12">
        <v>695.77</v>
      </c>
      <c r="D7932" s="11"/>
      <c r="E7932" s="11"/>
      <c r="F7932" s="11"/>
    </row>
    <row r="7933" ht="15.75" customHeight="1">
      <c r="A7933" s="13">
        <v>1287916.0</v>
      </c>
      <c r="B7933" s="13" t="s">
        <v>10370</v>
      </c>
      <c r="C7933" s="12">
        <v>650.57</v>
      </c>
      <c r="D7933" s="11"/>
      <c r="E7933" s="11"/>
      <c r="F7933" s="11"/>
    </row>
    <row r="7934" ht="15.75" customHeight="1">
      <c r="A7934" s="13">
        <v>1287932.0</v>
      </c>
      <c r="B7934" s="13" t="s">
        <v>10371</v>
      </c>
      <c r="C7934" s="12">
        <v>1258.6</v>
      </c>
      <c r="D7934" s="11"/>
      <c r="E7934" s="11"/>
      <c r="F7934" s="11"/>
    </row>
    <row r="7935" ht="15.75" customHeight="1">
      <c r="A7935" s="13">
        <v>1287980.0</v>
      </c>
      <c r="B7935" s="13" t="s">
        <v>10372</v>
      </c>
      <c r="C7935" s="12">
        <v>299.71</v>
      </c>
      <c r="D7935" s="11"/>
      <c r="E7935" s="11"/>
      <c r="F7935" s="11"/>
    </row>
    <row r="7936" ht="15.75" customHeight="1">
      <c r="A7936" s="13">
        <v>1287901.0</v>
      </c>
      <c r="B7936" s="13" t="s">
        <v>10373</v>
      </c>
      <c r="C7936" s="12">
        <v>654.59</v>
      </c>
      <c r="D7936" s="11"/>
      <c r="E7936" s="11"/>
      <c r="F7936" s="11"/>
    </row>
    <row r="7937" ht="15.75" customHeight="1">
      <c r="A7937" s="13">
        <v>1287904.0</v>
      </c>
      <c r="B7937" s="13" t="s">
        <v>10374</v>
      </c>
      <c r="C7937" s="12">
        <v>1886.76</v>
      </c>
      <c r="D7937" s="11"/>
      <c r="E7937" s="11"/>
      <c r="F7937" s="11"/>
    </row>
    <row r="7938" ht="15.75" customHeight="1">
      <c r="A7938" s="13">
        <v>1287912.0</v>
      </c>
      <c r="B7938" s="13" t="s">
        <v>10375</v>
      </c>
      <c r="C7938" s="12">
        <v>983.93</v>
      </c>
      <c r="D7938" s="11"/>
      <c r="E7938" s="11"/>
      <c r="F7938" s="11"/>
    </row>
    <row r="7939" ht="15.75" customHeight="1">
      <c r="A7939" s="13">
        <v>1287936.0</v>
      </c>
      <c r="B7939" s="13" t="s">
        <v>10376</v>
      </c>
      <c r="C7939" s="12">
        <v>2656.03</v>
      </c>
      <c r="D7939" s="11"/>
      <c r="E7939" s="11"/>
      <c r="F7939" s="11"/>
    </row>
    <row r="7940" ht="15.75" customHeight="1">
      <c r="A7940" s="13">
        <v>1281722.0</v>
      </c>
      <c r="B7940" s="13" t="s">
        <v>10377</v>
      </c>
      <c r="C7940" s="12">
        <v>416.64</v>
      </c>
      <c r="D7940" s="11"/>
      <c r="E7940" s="11"/>
      <c r="F7940" s="11"/>
    </row>
    <row r="7941" ht="15.75" customHeight="1">
      <c r="A7941" s="13">
        <v>1281822.0</v>
      </c>
      <c r="B7941" s="13" t="s">
        <v>10378</v>
      </c>
      <c r="C7941" s="12">
        <v>1061.17</v>
      </c>
      <c r="D7941" s="11"/>
      <c r="E7941" s="11"/>
      <c r="F7941" s="11"/>
    </row>
    <row r="7942" ht="15.75" customHeight="1">
      <c r="A7942" s="13">
        <v>1281824.0</v>
      </c>
      <c r="B7942" s="13" t="s">
        <v>10379</v>
      </c>
      <c r="C7942" s="12">
        <v>933.8</v>
      </c>
      <c r="D7942" s="11"/>
      <c r="E7942" s="11"/>
      <c r="F7942" s="11"/>
    </row>
    <row r="7943" ht="15.75" customHeight="1">
      <c r="A7943" s="13">
        <v>1281724.0</v>
      </c>
      <c r="B7943" s="13" t="s">
        <v>10380</v>
      </c>
      <c r="C7943" s="12">
        <v>370.22</v>
      </c>
      <c r="D7943" s="11"/>
      <c r="E7943" s="11"/>
      <c r="F7943" s="11"/>
    </row>
    <row r="7944" ht="15.75" customHeight="1">
      <c r="A7944" s="13">
        <v>1284701.0</v>
      </c>
      <c r="B7944" s="13" t="s">
        <v>10381</v>
      </c>
      <c r="C7944" s="12">
        <v>564.62</v>
      </c>
      <c r="D7944" s="11"/>
      <c r="E7944" s="11"/>
      <c r="F7944" s="11"/>
    </row>
    <row r="7945" ht="15.75" customHeight="1">
      <c r="A7945" s="13">
        <v>1284702.0</v>
      </c>
      <c r="B7945" s="13" t="s">
        <v>10382</v>
      </c>
      <c r="C7945" s="12">
        <v>564.62</v>
      </c>
      <c r="D7945" s="11"/>
      <c r="E7945" s="11"/>
      <c r="F7945" s="11"/>
    </row>
    <row r="7946" ht="15.75" customHeight="1">
      <c r="A7946" s="13">
        <v>1284711.0</v>
      </c>
      <c r="B7946" s="13" t="s">
        <v>10383</v>
      </c>
      <c r="C7946" s="12">
        <v>584.55</v>
      </c>
      <c r="D7946" s="11"/>
      <c r="E7946" s="11"/>
      <c r="F7946" s="11"/>
    </row>
    <row r="7947" ht="15.75" customHeight="1">
      <c r="A7947" s="13">
        <v>1284712.0</v>
      </c>
      <c r="B7947" s="13" t="s">
        <v>10384</v>
      </c>
      <c r="C7947" s="12">
        <v>584.55</v>
      </c>
      <c r="D7947" s="11"/>
      <c r="E7947" s="11"/>
      <c r="F7947" s="11"/>
    </row>
    <row r="7948" ht="15.75" customHeight="1">
      <c r="A7948" s="13">
        <v>1287131.0</v>
      </c>
      <c r="B7948" s="13" t="s">
        <v>10385</v>
      </c>
      <c r="C7948" s="12">
        <v>695.77</v>
      </c>
      <c r="D7948" s="11"/>
      <c r="E7948" s="11"/>
      <c r="F7948" s="11"/>
    </row>
    <row r="7949" ht="15.75" customHeight="1">
      <c r="A7949" s="13">
        <v>1287132.0</v>
      </c>
      <c r="B7949" s="13" t="s">
        <v>10386</v>
      </c>
      <c r="C7949" s="12">
        <v>685.69</v>
      </c>
      <c r="D7949" s="11"/>
      <c r="E7949" s="11"/>
      <c r="F7949" s="11"/>
    </row>
    <row r="7950" ht="15.75" customHeight="1">
      <c r="A7950" s="13">
        <v>1304753.0</v>
      </c>
      <c r="B7950" s="13" t="s">
        <v>10387</v>
      </c>
      <c r="C7950" s="12">
        <v>959.97</v>
      </c>
      <c r="D7950" s="11"/>
      <c r="E7950" s="11"/>
      <c r="F7950" s="11"/>
    </row>
    <row r="7951" ht="15.75" customHeight="1">
      <c r="A7951" s="9" t="s">
        <v>10388</v>
      </c>
      <c r="C7951" s="12"/>
      <c r="D7951" s="11"/>
      <c r="E7951" s="11"/>
      <c r="F7951" s="11"/>
    </row>
    <row r="7952" ht="15.75" customHeight="1">
      <c r="A7952" s="13">
        <v>1286500.0</v>
      </c>
      <c r="B7952" s="13" t="s">
        <v>10389</v>
      </c>
      <c r="C7952" s="12">
        <v>484.07</v>
      </c>
      <c r="D7952" s="11"/>
      <c r="E7952" s="11"/>
      <c r="F7952" s="11"/>
    </row>
    <row r="7953" ht="15.75" customHeight="1">
      <c r="A7953" s="13">
        <v>1286401.0</v>
      </c>
      <c r="B7953" s="13" t="s">
        <v>10390</v>
      </c>
      <c r="C7953" s="12">
        <v>484.07</v>
      </c>
      <c r="D7953" s="11"/>
      <c r="E7953" s="11"/>
      <c r="F7953" s="11"/>
    </row>
    <row r="7954" ht="15.75" customHeight="1">
      <c r="A7954" s="13">
        <v>1121624.0</v>
      </c>
      <c r="B7954" s="13" t="s">
        <v>10391</v>
      </c>
      <c r="C7954" s="12">
        <v>484.07</v>
      </c>
      <c r="D7954" s="11"/>
      <c r="E7954" s="11"/>
      <c r="F7954" s="11"/>
    </row>
    <row r="7955" ht="15.75" customHeight="1">
      <c r="A7955" s="13">
        <v>1121607.0</v>
      </c>
      <c r="B7955" s="13" t="s">
        <v>10392</v>
      </c>
      <c r="C7955" s="12">
        <v>528.15</v>
      </c>
      <c r="D7955" s="11"/>
      <c r="E7955" s="11"/>
      <c r="F7955" s="11"/>
    </row>
    <row r="7956" ht="15.75" customHeight="1">
      <c r="A7956" s="13">
        <v>1121606.0</v>
      </c>
      <c r="B7956" s="13" t="s">
        <v>10393</v>
      </c>
      <c r="C7956" s="12">
        <v>484.07</v>
      </c>
      <c r="D7956" s="11"/>
      <c r="E7956" s="11"/>
      <c r="F7956" s="11"/>
    </row>
    <row r="7957" ht="15.75" customHeight="1">
      <c r="A7957" s="13">
        <v>1121605.0</v>
      </c>
      <c r="B7957" s="13" t="s">
        <v>10394</v>
      </c>
      <c r="C7957" s="12">
        <v>484.07</v>
      </c>
      <c r="D7957" s="11"/>
      <c r="E7957" s="11"/>
      <c r="F7957" s="11"/>
    </row>
    <row r="7958" ht="15.75" customHeight="1">
      <c r="A7958" s="13">
        <v>1121801.0</v>
      </c>
      <c r="B7958" s="13" t="s">
        <v>10395</v>
      </c>
      <c r="C7958" s="12">
        <v>1183.06</v>
      </c>
      <c r="D7958" s="11"/>
      <c r="E7958" s="11"/>
      <c r="F7958" s="11"/>
    </row>
    <row r="7959" ht="15.75" customHeight="1">
      <c r="A7959" s="13">
        <v>1121803.0</v>
      </c>
      <c r="B7959" s="13" t="s">
        <v>10396</v>
      </c>
      <c r="C7959" s="12">
        <v>1183.06</v>
      </c>
      <c r="D7959" s="11"/>
      <c r="E7959" s="11"/>
      <c r="F7959" s="11"/>
    </row>
    <row r="7960" ht="15.75" customHeight="1">
      <c r="A7960" s="13">
        <v>1121804.0</v>
      </c>
      <c r="B7960" s="13" t="s">
        <v>10397</v>
      </c>
      <c r="C7960" s="12">
        <v>703.29</v>
      </c>
      <c r="D7960" s="11"/>
      <c r="E7960" s="11"/>
      <c r="F7960" s="11"/>
    </row>
    <row r="7961" ht="15.75" customHeight="1">
      <c r="A7961" s="13">
        <v>1121847.0</v>
      </c>
      <c r="B7961" s="13" t="s">
        <v>10398</v>
      </c>
      <c r="C7961" s="12">
        <v>703.29</v>
      </c>
      <c r="D7961" s="11"/>
      <c r="E7961" s="11"/>
      <c r="F7961" s="11"/>
    </row>
    <row r="7962" ht="15.75" customHeight="1">
      <c r="A7962" s="13">
        <v>1126110.0</v>
      </c>
      <c r="B7962" s="13" t="s">
        <v>10399</v>
      </c>
      <c r="C7962" s="12">
        <v>1548.49</v>
      </c>
      <c r="D7962" s="11"/>
      <c r="E7962" s="11"/>
      <c r="F7962" s="11"/>
    </row>
    <row r="7963" ht="15.75" customHeight="1">
      <c r="A7963" s="13">
        <v>1126130.0</v>
      </c>
      <c r="B7963" s="13" t="s">
        <v>10400</v>
      </c>
      <c r="C7963" s="12">
        <v>593.53</v>
      </c>
      <c r="D7963" s="11"/>
      <c r="E7963" s="11"/>
      <c r="F7963" s="11"/>
    </row>
    <row r="7964" ht="15.75" customHeight="1">
      <c r="A7964" s="13">
        <v>1126100.0</v>
      </c>
      <c r="B7964" s="13" t="s">
        <v>10401</v>
      </c>
      <c r="C7964" s="12">
        <v>674.0</v>
      </c>
      <c r="D7964" s="11"/>
      <c r="E7964" s="11"/>
      <c r="F7964" s="11"/>
    </row>
    <row r="7965" ht="15.75" customHeight="1">
      <c r="A7965" s="13">
        <v>1126120.0</v>
      </c>
      <c r="B7965" s="13" t="s">
        <v>10402</v>
      </c>
      <c r="C7965" s="12">
        <v>244.15</v>
      </c>
      <c r="D7965" s="11"/>
      <c r="E7965" s="11"/>
      <c r="F7965" s="11"/>
    </row>
    <row r="7966" ht="15.75" customHeight="1">
      <c r="A7966" s="13">
        <v>1126125.0</v>
      </c>
      <c r="B7966" s="13" t="s">
        <v>10403</v>
      </c>
      <c r="C7966" s="12">
        <v>110.98</v>
      </c>
      <c r="D7966" s="11"/>
      <c r="E7966" s="11"/>
      <c r="F7966" s="11"/>
    </row>
    <row r="7967" ht="15.75" customHeight="1">
      <c r="A7967" s="13">
        <v>1121701.0</v>
      </c>
      <c r="B7967" s="13" t="s">
        <v>10404</v>
      </c>
      <c r="C7967" s="12">
        <v>548.43</v>
      </c>
      <c r="D7967" s="11"/>
      <c r="E7967" s="11"/>
      <c r="F7967" s="11"/>
    </row>
    <row r="7968" ht="15.75" customHeight="1">
      <c r="A7968" s="13">
        <v>1121703.0</v>
      </c>
      <c r="B7968" s="13" t="s">
        <v>10405</v>
      </c>
      <c r="C7968" s="12">
        <v>548.43</v>
      </c>
      <c r="D7968" s="11"/>
      <c r="E7968" s="11"/>
      <c r="F7968" s="11"/>
    </row>
    <row r="7969" ht="15.75" customHeight="1">
      <c r="A7969" s="13">
        <v>1121702.0</v>
      </c>
      <c r="B7969" s="13" t="s">
        <v>10406</v>
      </c>
      <c r="C7969" s="12">
        <v>548.43</v>
      </c>
      <c r="D7969" s="11"/>
      <c r="E7969" s="11"/>
      <c r="F7969" s="11"/>
    </row>
    <row r="7970" ht="15.75" customHeight="1">
      <c r="A7970" s="13">
        <v>1120455.0</v>
      </c>
      <c r="B7970" s="13" t="s">
        <v>10407</v>
      </c>
      <c r="C7970" s="12">
        <v>124.67</v>
      </c>
      <c r="D7970" s="11"/>
      <c r="E7970" s="11"/>
      <c r="F7970" s="11"/>
    </row>
    <row r="7971" ht="15.75" customHeight="1">
      <c r="A7971" s="13">
        <v>1120320.0</v>
      </c>
      <c r="B7971" s="13" t="s">
        <v>10408</v>
      </c>
      <c r="C7971" s="12">
        <v>540.2</v>
      </c>
      <c r="D7971" s="11"/>
      <c r="E7971" s="11"/>
      <c r="F7971" s="11"/>
    </row>
    <row r="7972" ht="15.75" customHeight="1">
      <c r="A7972" s="13">
        <v>1121500.0</v>
      </c>
      <c r="B7972" s="13" t="s">
        <v>10409</v>
      </c>
      <c r="C7972" s="12">
        <v>774.08</v>
      </c>
      <c r="D7972" s="11"/>
      <c r="E7972" s="11"/>
      <c r="F7972" s="11"/>
    </row>
    <row r="7973" ht="15.75" customHeight="1">
      <c r="A7973" s="13">
        <v>1121503.0</v>
      </c>
      <c r="B7973" s="13" t="s">
        <v>10410</v>
      </c>
      <c r="C7973" s="12">
        <v>774.08</v>
      </c>
      <c r="D7973" s="11"/>
      <c r="E7973" s="11"/>
      <c r="F7973" s="11"/>
    </row>
    <row r="7974" ht="15.75" customHeight="1">
      <c r="A7974" s="13">
        <v>1121102.0</v>
      </c>
      <c r="B7974" s="13" t="s">
        <v>10411</v>
      </c>
      <c r="C7974" s="12">
        <v>504.29</v>
      </c>
      <c r="D7974" s="11"/>
      <c r="E7974" s="11"/>
      <c r="F7974" s="11"/>
    </row>
    <row r="7975" ht="15.75" customHeight="1">
      <c r="A7975" s="13">
        <v>1121103.0</v>
      </c>
      <c r="B7975" s="13" t="s">
        <v>10412</v>
      </c>
      <c r="C7975" s="12">
        <v>1008.58</v>
      </c>
      <c r="D7975" s="11"/>
      <c r="E7975" s="11"/>
      <c r="F7975" s="11"/>
    </row>
    <row r="7976" ht="15.75" customHeight="1">
      <c r="A7976" s="13">
        <v>1120593.0</v>
      </c>
      <c r="B7976" s="13" t="s">
        <v>10413</v>
      </c>
      <c r="C7976" s="12">
        <v>125.21</v>
      </c>
      <c r="D7976" s="11"/>
      <c r="E7976" s="11"/>
      <c r="F7976" s="11"/>
    </row>
    <row r="7977" ht="15.75" customHeight="1">
      <c r="A7977" s="13">
        <v>1120503.0</v>
      </c>
      <c r="B7977" s="13" t="s">
        <v>10414</v>
      </c>
      <c r="C7977" s="12">
        <v>125.21</v>
      </c>
      <c r="D7977" s="11"/>
      <c r="E7977" s="11"/>
      <c r="F7977" s="11"/>
    </row>
    <row r="7978" ht="15.75" customHeight="1">
      <c r="A7978" s="13">
        <v>1120288.0</v>
      </c>
      <c r="B7978" s="13" t="s">
        <v>10415</v>
      </c>
      <c r="C7978" s="12">
        <v>259.37</v>
      </c>
      <c r="D7978" s="11"/>
      <c r="E7978" s="11"/>
      <c r="F7978" s="11"/>
    </row>
    <row r="7979" ht="15.75" customHeight="1">
      <c r="A7979" s="13">
        <v>1120203.0</v>
      </c>
      <c r="B7979" s="13" t="s">
        <v>10416</v>
      </c>
      <c r="C7979" s="12">
        <v>259.37</v>
      </c>
      <c r="D7979" s="11"/>
      <c r="E7979" s="11"/>
      <c r="F7979" s="11"/>
    </row>
    <row r="7980" ht="15.75" customHeight="1">
      <c r="A7980" s="9" t="s">
        <v>10417</v>
      </c>
      <c r="C7980" s="12"/>
      <c r="D7980" s="11"/>
      <c r="E7980" s="11"/>
      <c r="F7980" s="11"/>
    </row>
    <row r="7981" ht="15.75" customHeight="1">
      <c r="A7981" s="13">
        <v>1307872.0</v>
      </c>
      <c r="B7981" s="13" t="s">
        <v>10418</v>
      </c>
      <c r="C7981" s="12">
        <v>748.71</v>
      </c>
      <c r="D7981" s="11"/>
      <c r="E7981" s="11"/>
      <c r="F7981" s="11"/>
    </row>
    <row r="7982" ht="15.75" customHeight="1">
      <c r="A7982" s="13">
        <v>1188732.0</v>
      </c>
      <c r="B7982" s="13" t="s">
        <v>10419</v>
      </c>
      <c r="C7982" s="12">
        <v>2697.44</v>
      </c>
      <c r="D7982" s="11"/>
      <c r="E7982" s="11"/>
      <c r="F7982" s="11"/>
    </row>
    <row r="7983" ht="15.75" customHeight="1">
      <c r="A7983" s="13">
        <v>1188754.0</v>
      </c>
      <c r="B7983" s="13" t="s">
        <v>10420</v>
      </c>
      <c r="C7983" s="12">
        <v>2697.44</v>
      </c>
      <c r="D7983" s="11"/>
      <c r="E7983" s="11"/>
      <c r="F7983" s="11"/>
    </row>
    <row r="7984" ht="15.75" customHeight="1">
      <c r="A7984" s="13">
        <v>1188769.0</v>
      </c>
      <c r="B7984" s="13" t="s">
        <v>10421</v>
      </c>
      <c r="C7984" s="12">
        <v>2697.44</v>
      </c>
      <c r="D7984" s="11"/>
      <c r="E7984" s="11"/>
      <c r="F7984" s="11"/>
    </row>
    <row r="7985" ht="15.75" customHeight="1">
      <c r="A7985" s="13">
        <v>1188738.0</v>
      </c>
      <c r="B7985" s="13" t="s">
        <v>10422</v>
      </c>
      <c r="C7985" s="12">
        <v>2697.44</v>
      </c>
      <c r="D7985" s="11"/>
      <c r="E7985" s="11"/>
      <c r="F7985" s="11"/>
    </row>
    <row r="7986" ht="15.75" customHeight="1">
      <c r="A7986" s="13">
        <v>1186663.0</v>
      </c>
      <c r="B7986" s="13" t="s">
        <v>10423</v>
      </c>
      <c r="C7986" s="12">
        <v>96.51</v>
      </c>
      <c r="D7986" s="11"/>
      <c r="E7986" s="11"/>
      <c r="F7986" s="11"/>
    </row>
    <row r="7987" ht="15.75" customHeight="1">
      <c r="A7987" s="13">
        <v>1186638.0</v>
      </c>
      <c r="B7987" s="13" t="s">
        <v>10424</v>
      </c>
      <c r="C7987" s="12">
        <v>96.51</v>
      </c>
      <c r="D7987" s="11"/>
      <c r="E7987" s="11"/>
      <c r="F7987" s="11"/>
    </row>
    <row r="7988" ht="15.75" customHeight="1">
      <c r="A7988" s="13">
        <v>1309655.0</v>
      </c>
      <c r="B7988" s="13" t="s">
        <v>10425</v>
      </c>
      <c r="C7988" s="12">
        <v>937.68</v>
      </c>
      <c r="D7988" s="11"/>
      <c r="E7988" s="11"/>
      <c r="F7988" s="11"/>
    </row>
    <row r="7989" ht="15.75" customHeight="1">
      <c r="A7989" s="13">
        <v>1308236.0</v>
      </c>
      <c r="B7989" s="13" t="s">
        <v>10426</v>
      </c>
      <c r="C7989" s="12">
        <v>599.5</v>
      </c>
      <c r="D7989" s="11"/>
      <c r="E7989" s="11"/>
      <c r="F7989" s="11"/>
    </row>
    <row r="7990" ht="15.75" customHeight="1">
      <c r="A7990" s="13">
        <v>1308200.0</v>
      </c>
      <c r="B7990" s="13" t="s">
        <v>10427</v>
      </c>
      <c r="C7990" s="12">
        <v>599.5</v>
      </c>
      <c r="D7990" s="11"/>
      <c r="E7990" s="11"/>
      <c r="F7990" s="11"/>
    </row>
    <row r="7991" ht="15.75" customHeight="1">
      <c r="A7991" s="13">
        <v>1308238.0</v>
      </c>
      <c r="B7991" s="13" t="s">
        <v>10428</v>
      </c>
      <c r="C7991" s="12">
        <v>599.5</v>
      </c>
      <c r="D7991" s="11"/>
      <c r="E7991" s="11"/>
      <c r="F7991" s="11"/>
    </row>
    <row r="7992" ht="15.75" customHeight="1">
      <c r="A7992" s="13">
        <v>1308264.0</v>
      </c>
      <c r="B7992" s="13" t="s">
        <v>10429</v>
      </c>
      <c r="C7992" s="12">
        <v>599.5</v>
      </c>
      <c r="D7992" s="11"/>
      <c r="E7992" s="11"/>
      <c r="F7992" s="11"/>
    </row>
    <row r="7993" ht="15.75" customHeight="1">
      <c r="A7993" s="13">
        <v>1308274.0</v>
      </c>
      <c r="B7993" s="13" t="s">
        <v>10430</v>
      </c>
      <c r="C7993" s="12">
        <v>599.5</v>
      </c>
      <c r="D7993" s="11"/>
      <c r="E7993" s="11"/>
      <c r="F7993" s="11"/>
    </row>
    <row r="7994" ht="15.75" customHeight="1">
      <c r="A7994" s="13">
        <v>1308203.0</v>
      </c>
      <c r="B7994" s="13" t="s">
        <v>10431</v>
      </c>
      <c r="C7994" s="12">
        <v>599.5</v>
      </c>
      <c r="D7994" s="11"/>
      <c r="E7994" s="11"/>
      <c r="F7994" s="11"/>
    </row>
    <row r="7995" ht="15.75" customHeight="1">
      <c r="A7995" s="13">
        <v>1308563.0</v>
      </c>
      <c r="B7995" s="13" t="s">
        <v>10432</v>
      </c>
      <c r="C7995" s="12">
        <v>7632.78</v>
      </c>
      <c r="D7995" s="11"/>
      <c r="E7995" s="11"/>
      <c r="F7995" s="11"/>
    </row>
    <row r="7996" ht="15.75" customHeight="1">
      <c r="A7996" s="13">
        <v>1307201.0</v>
      </c>
      <c r="B7996" s="13" t="s">
        <v>10433</v>
      </c>
      <c r="C7996" s="12">
        <v>564.32</v>
      </c>
      <c r="D7996" s="11"/>
      <c r="E7996" s="11"/>
      <c r="F7996" s="11"/>
    </row>
    <row r="7997" ht="15.75" customHeight="1">
      <c r="A7997" s="13">
        <v>1307204.0</v>
      </c>
      <c r="B7997" s="13" t="s">
        <v>10434</v>
      </c>
      <c r="C7997" s="12">
        <v>564.32</v>
      </c>
      <c r="D7997" s="11"/>
      <c r="E7997" s="11"/>
      <c r="F7997" s="11"/>
    </row>
    <row r="7998" ht="15.75" customHeight="1">
      <c r="A7998" s="13">
        <v>1307200.0</v>
      </c>
      <c r="B7998" s="13" t="s">
        <v>10435</v>
      </c>
      <c r="C7998" s="12">
        <v>564.32</v>
      </c>
      <c r="D7998" s="11"/>
      <c r="E7998" s="11"/>
      <c r="F7998" s="11"/>
    </row>
    <row r="7999" ht="15.75" customHeight="1">
      <c r="A7999" s="13">
        <v>1308100.0</v>
      </c>
      <c r="B7999" s="13" t="s">
        <v>10436</v>
      </c>
      <c r="C7999" s="12">
        <v>576.17</v>
      </c>
      <c r="D7999" s="11"/>
      <c r="E7999" s="11"/>
      <c r="F7999" s="11"/>
    </row>
    <row r="8000" ht="15.75" customHeight="1">
      <c r="A8000" s="13">
        <v>1308138.0</v>
      </c>
      <c r="B8000" s="13" t="s">
        <v>10437</v>
      </c>
      <c r="C8000" s="12">
        <v>576.17</v>
      </c>
      <c r="D8000" s="11"/>
      <c r="E8000" s="11"/>
      <c r="F8000" s="11"/>
    </row>
    <row r="8001" ht="15.75" customHeight="1">
      <c r="A8001" s="13">
        <v>1308165.0</v>
      </c>
      <c r="B8001" s="13" t="s">
        <v>10438</v>
      </c>
      <c r="C8001" s="12">
        <v>576.17</v>
      </c>
      <c r="D8001" s="11"/>
      <c r="E8001" s="11"/>
      <c r="F8001" s="11"/>
    </row>
    <row r="8002" ht="15.75" customHeight="1">
      <c r="A8002" s="13">
        <v>1308174.0</v>
      </c>
      <c r="B8002" s="13" t="s">
        <v>10439</v>
      </c>
      <c r="C8002" s="12">
        <v>576.17</v>
      </c>
      <c r="D8002" s="11"/>
      <c r="E8002" s="11"/>
      <c r="F8002" s="11"/>
    </row>
    <row r="8003" ht="15.75" customHeight="1">
      <c r="A8003" s="13">
        <v>1300198.0</v>
      </c>
      <c r="B8003" s="13" t="s">
        <v>10440</v>
      </c>
      <c r="C8003" s="12">
        <v>123.37</v>
      </c>
      <c r="D8003" s="11"/>
      <c r="E8003" s="11"/>
      <c r="F8003" s="11"/>
    </row>
    <row r="8004" ht="15.75" customHeight="1">
      <c r="A8004" s="13">
        <v>1304402.0</v>
      </c>
      <c r="B8004" s="13" t="s">
        <v>10441</v>
      </c>
      <c r="C8004" s="12">
        <v>621.08</v>
      </c>
      <c r="D8004" s="11"/>
      <c r="E8004" s="11"/>
      <c r="F8004" s="11"/>
    </row>
    <row r="8005" ht="15.75" customHeight="1">
      <c r="A8005" s="13">
        <v>1304401.0</v>
      </c>
      <c r="B8005" s="13" t="s">
        <v>10442</v>
      </c>
      <c r="C8005" s="12">
        <v>621.08</v>
      </c>
      <c r="D8005" s="11"/>
      <c r="E8005" s="11"/>
      <c r="F8005" s="11"/>
    </row>
    <row r="8006" ht="15.75" customHeight="1">
      <c r="A8006" s="13">
        <v>1304400.0</v>
      </c>
      <c r="B8006" s="13" t="s">
        <v>10443</v>
      </c>
      <c r="C8006" s="12">
        <v>621.08</v>
      </c>
      <c r="D8006" s="11"/>
      <c r="E8006" s="11"/>
      <c r="F8006" s="11"/>
    </row>
    <row r="8007" ht="15.75" customHeight="1">
      <c r="A8007" s="13">
        <v>1307977.0</v>
      </c>
      <c r="B8007" s="13" t="s">
        <v>10444</v>
      </c>
      <c r="C8007" s="12">
        <v>621.14</v>
      </c>
      <c r="D8007" s="11"/>
      <c r="E8007" s="11"/>
      <c r="F8007" s="11"/>
    </row>
    <row r="8008" ht="15.75" customHeight="1">
      <c r="A8008" s="13">
        <v>1307972.0</v>
      </c>
      <c r="B8008" s="13" t="s">
        <v>10445</v>
      </c>
      <c r="C8008" s="12">
        <v>621.14</v>
      </c>
      <c r="D8008" s="11"/>
      <c r="E8008" s="11"/>
      <c r="F8008" s="11"/>
    </row>
    <row r="8009" ht="15.75" customHeight="1">
      <c r="A8009" s="13">
        <v>1307912.0</v>
      </c>
      <c r="B8009" s="13" t="s">
        <v>10446</v>
      </c>
      <c r="C8009" s="12">
        <v>1598.38</v>
      </c>
      <c r="D8009" s="11"/>
      <c r="E8009" s="11"/>
      <c r="F8009" s="11"/>
    </row>
    <row r="8010" ht="15.75" customHeight="1">
      <c r="A8010" s="13">
        <v>1301800.0</v>
      </c>
      <c r="B8010" s="13" t="s">
        <v>10447</v>
      </c>
      <c r="C8010" s="12">
        <v>521.86</v>
      </c>
      <c r="D8010" s="11"/>
      <c r="E8010" s="11"/>
      <c r="F8010" s="11"/>
    </row>
    <row r="8011" ht="15.75" customHeight="1">
      <c r="A8011" s="13">
        <v>1301700.0</v>
      </c>
      <c r="B8011" s="13" t="s">
        <v>10448</v>
      </c>
      <c r="C8011" s="12">
        <v>798.74</v>
      </c>
      <c r="D8011" s="11"/>
      <c r="E8011" s="11"/>
      <c r="F8011" s="11"/>
    </row>
    <row r="8012" ht="15.75" customHeight="1">
      <c r="A8012" s="13">
        <v>1301500.0</v>
      </c>
      <c r="B8012" s="13" t="s">
        <v>10449</v>
      </c>
      <c r="C8012" s="12">
        <v>268.52</v>
      </c>
      <c r="D8012" s="11"/>
      <c r="E8012" s="11"/>
      <c r="F8012" s="11"/>
    </row>
    <row r="8013" ht="15.75" customHeight="1">
      <c r="A8013" s="13">
        <v>1301600.0</v>
      </c>
      <c r="B8013" s="13" t="s">
        <v>10450</v>
      </c>
      <c r="C8013" s="12">
        <v>444.4</v>
      </c>
      <c r="D8013" s="11"/>
      <c r="E8013" s="11"/>
      <c r="F8013" s="11"/>
    </row>
    <row r="8014" ht="15.75" customHeight="1">
      <c r="A8014" s="13">
        <v>1307754.0</v>
      </c>
      <c r="B8014" s="13" t="s">
        <v>10451</v>
      </c>
      <c r="C8014" s="12">
        <v>360.67</v>
      </c>
      <c r="D8014" s="11"/>
      <c r="E8014" s="11"/>
      <c r="F8014" s="11"/>
    </row>
    <row r="8015" ht="15.75" customHeight="1">
      <c r="A8015" s="13">
        <v>1306823.0</v>
      </c>
      <c r="B8015" s="13" t="s">
        <v>10452</v>
      </c>
      <c r="C8015" s="12">
        <v>605.65</v>
      </c>
      <c r="D8015" s="11"/>
      <c r="E8015" s="11"/>
      <c r="F8015" s="11"/>
    </row>
    <row r="8016" ht="15.75" customHeight="1">
      <c r="A8016" s="13">
        <v>1306576.0</v>
      </c>
      <c r="B8016" s="13" t="s">
        <v>10453</v>
      </c>
      <c r="C8016" s="12">
        <v>646.4</v>
      </c>
      <c r="D8016" s="11"/>
      <c r="E8016" s="11"/>
      <c r="F8016" s="11"/>
    </row>
    <row r="8017" ht="15.75" customHeight="1">
      <c r="A8017" s="13">
        <v>1306854.0</v>
      </c>
      <c r="B8017" s="13" t="s">
        <v>10454</v>
      </c>
      <c r="C8017" s="12">
        <v>615.03</v>
      </c>
      <c r="D8017" s="11"/>
      <c r="E8017" s="11"/>
      <c r="F8017" s="11"/>
    </row>
    <row r="8018" ht="15.75" customHeight="1">
      <c r="A8018" s="13">
        <v>1306572.0</v>
      </c>
      <c r="B8018" s="13" t="s">
        <v>10455</v>
      </c>
      <c r="C8018" s="12">
        <v>491.36</v>
      </c>
      <c r="D8018" s="11"/>
      <c r="E8018" s="11"/>
      <c r="F8018" s="11"/>
    </row>
    <row r="8019" ht="15.75" customHeight="1">
      <c r="A8019" s="13">
        <v>1306527.0</v>
      </c>
      <c r="B8019" s="13" t="s">
        <v>10456</v>
      </c>
      <c r="C8019" s="12">
        <v>782.92</v>
      </c>
      <c r="D8019" s="11"/>
      <c r="E8019" s="11"/>
      <c r="F8019" s="11"/>
    </row>
    <row r="8020" ht="15.75" customHeight="1">
      <c r="A8020" s="13">
        <v>1306876.0</v>
      </c>
      <c r="B8020" s="13" t="s">
        <v>10457</v>
      </c>
      <c r="C8020" s="12">
        <v>656.76</v>
      </c>
      <c r="D8020" s="11"/>
      <c r="E8020" s="11"/>
      <c r="F8020" s="11"/>
    </row>
    <row r="8021" ht="15.75" customHeight="1">
      <c r="A8021" s="13">
        <v>1306873.0</v>
      </c>
      <c r="B8021" s="13" t="s">
        <v>10458</v>
      </c>
      <c r="C8021" s="12">
        <v>615.03</v>
      </c>
      <c r="D8021" s="11"/>
      <c r="E8021" s="11"/>
      <c r="F8021" s="11"/>
    </row>
    <row r="8022" ht="15.75" customHeight="1">
      <c r="A8022" s="13">
        <v>1306877.0</v>
      </c>
      <c r="B8022" s="13" t="s">
        <v>10459</v>
      </c>
      <c r="C8022" s="12">
        <v>452.56</v>
      </c>
      <c r="D8022" s="11"/>
      <c r="E8022" s="11"/>
      <c r="F8022" s="11"/>
    </row>
    <row r="8023" ht="15.75" customHeight="1">
      <c r="A8023" s="13">
        <v>1306574.0</v>
      </c>
      <c r="B8023" s="13" t="s">
        <v>10460</v>
      </c>
      <c r="C8023" s="12">
        <v>598.7</v>
      </c>
      <c r="D8023" s="11"/>
      <c r="E8023" s="11"/>
      <c r="F8023" s="11"/>
    </row>
    <row r="8024" ht="15.75" customHeight="1">
      <c r="A8024" s="13">
        <v>1308836.0</v>
      </c>
      <c r="B8024" s="13" t="s">
        <v>10461</v>
      </c>
      <c r="C8024" s="12">
        <v>621.14</v>
      </c>
      <c r="D8024" s="11"/>
      <c r="E8024" s="11"/>
      <c r="F8024" s="11"/>
    </row>
    <row r="8025" ht="15.75" customHeight="1">
      <c r="A8025" s="13">
        <v>1305400.0</v>
      </c>
      <c r="B8025" s="13" t="s">
        <v>10462</v>
      </c>
      <c r="C8025" s="12">
        <v>621.14</v>
      </c>
      <c r="D8025" s="11"/>
      <c r="E8025" s="11"/>
      <c r="F8025" s="11"/>
    </row>
    <row r="8026" ht="15.75" customHeight="1">
      <c r="A8026" s="13">
        <v>1305030.0</v>
      </c>
      <c r="B8026" s="13" t="s">
        <v>10463</v>
      </c>
      <c r="C8026" s="12">
        <v>621.14</v>
      </c>
      <c r="D8026" s="11"/>
      <c r="E8026" s="11"/>
      <c r="F8026" s="11"/>
    </row>
    <row r="8027" ht="15.75" customHeight="1">
      <c r="A8027" s="13">
        <v>1308803.0</v>
      </c>
      <c r="B8027" s="13" t="s">
        <v>10464</v>
      </c>
      <c r="C8027" s="12">
        <v>1598.38</v>
      </c>
      <c r="D8027" s="11"/>
      <c r="E8027" s="11"/>
      <c r="F8027" s="11"/>
    </row>
    <row r="8028" ht="15.75" customHeight="1">
      <c r="A8028" s="13">
        <v>1305403.0</v>
      </c>
      <c r="B8028" s="13" t="s">
        <v>10465</v>
      </c>
      <c r="C8028" s="12">
        <v>1598.38</v>
      </c>
      <c r="D8028" s="11"/>
      <c r="E8028" s="11"/>
      <c r="F8028" s="11"/>
    </row>
    <row r="8029" ht="15.75" customHeight="1">
      <c r="A8029" s="13">
        <v>1305003.0</v>
      </c>
      <c r="B8029" s="13" t="s">
        <v>10466</v>
      </c>
      <c r="C8029" s="12">
        <v>1598.38</v>
      </c>
      <c r="D8029" s="11"/>
      <c r="E8029" s="11"/>
      <c r="F8029" s="11"/>
    </row>
    <row r="8030" ht="15.75" customHeight="1">
      <c r="A8030" s="13">
        <v>1302812.0</v>
      </c>
      <c r="B8030" s="13" t="s">
        <v>10467</v>
      </c>
      <c r="C8030" s="12">
        <v>945.24</v>
      </c>
      <c r="D8030" s="11"/>
      <c r="E8030" s="11"/>
      <c r="F8030" s="11"/>
    </row>
    <row r="8031" ht="15.75" customHeight="1">
      <c r="A8031" s="13">
        <v>1302875.0</v>
      </c>
      <c r="B8031" s="13" t="s">
        <v>10468</v>
      </c>
      <c r="C8031" s="12">
        <v>521.63</v>
      </c>
      <c r="D8031" s="11"/>
      <c r="E8031" s="11"/>
      <c r="F8031" s="11"/>
    </row>
    <row r="8032" ht="15.75" customHeight="1">
      <c r="A8032" s="13">
        <v>1307000.0</v>
      </c>
      <c r="B8032" s="13" t="s">
        <v>10469</v>
      </c>
      <c r="C8032" s="12">
        <v>754.08</v>
      </c>
      <c r="D8032" s="11"/>
      <c r="E8032" s="11"/>
      <c r="F8032" s="11"/>
    </row>
    <row r="8033" ht="15.75" customHeight="1">
      <c r="A8033" s="13">
        <v>1305601.0</v>
      </c>
      <c r="B8033" s="13" t="s">
        <v>10470</v>
      </c>
      <c r="C8033" s="12">
        <v>739.29</v>
      </c>
      <c r="D8033" s="11"/>
      <c r="E8033" s="11"/>
      <c r="F8033" s="11"/>
    </row>
    <row r="8034" ht="15.75" customHeight="1">
      <c r="A8034" s="13">
        <v>1305901.0</v>
      </c>
      <c r="B8034" s="13" t="s">
        <v>10471</v>
      </c>
      <c r="C8034" s="12">
        <v>1329.66</v>
      </c>
      <c r="D8034" s="11"/>
      <c r="E8034" s="11"/>
      <c r="F8034" s="11"/>
    </row>
    <row r="8035" ht="15.75" customHeight="1">
      <c r="A8035" s="13">
        <v>1305974.0</v>
      </c>
      <c r="B8035" s="13" t="s">
        <v>10472</v>
      </c>
      <c r="C8035" s="12">
        <v>1353.8</v>
      </c>
      <c r="D8035" s="11"/>
      <c r="E8035" s="11"/>
      <c r="F8035" s="11"/>
    </row>
    <row r="8036" ht="15.75" customHeight="1">
      <c r="A8036" s="13">
        <v>1306074.0</v>
      </c>
      <c r="B8036" s="13" t="s">
        <v>10473</v>
      </c>
      <c r="C8036" s="12">
        <v>923.11</v>
      </c>
      <c r="D8036" s="11"/>
      <c r="E8036" s="11"/>
      <c r="F8036" s="11"/>
    </row>
    <row r="8037" ht="15.75" customHeight="1">
      <c r="A8037" s="13">
        <v>1306072.0</v>
      </c>
      <c r="B8037" s="13" t="s">
        <v>10474</v>
      </c>
      <c r="C8037" s="12">
        <v>883.15</v>
      </c>
      <c r="D8037" s="11"/>
      <c r="E8037" s="11"/>
      <c r="F8037" s="11"/>
    </row>
    <row r="8038" ht="15.75" customHeight="1">
      <c r="A8038" s="13">
        <v>1305972.0</v>
      </c>
      <c r="B8038" s="13" t="s">
        <v>10475</v>
      </c>
      <c r="C8038" s="12">
        <v>1123.85</v>
      </c>
      <c r="D8038" s="11"/>
      <c r="E8038" s="11"/>
      <c r="F8038" s="11"/>
    </row>
    <row r="8039" ht="15.75" customHeight="1">
      <c r="A8039" s="13">
        <v>1305600.0</v>
      </c>
      <c r="B8039" s="13" t="s">
        <v>10476</v>
      </c>
      <c r="C8039" s="12">
        <v>741.26</v>
      </c>
      <c r="D8039" s="11"/>
      <c r="E8039" s="11"/>
      <c r="F8039" s="11"/>
    </row>
    <row r="8040" ht="15.75" customHeight="1">
      <c r="A8040" s="13">
        <v>1305701.0</v>
      </c>
      <c r="B8040" s="13" t="s">
        <v>10477</v>
      </c>
      <c r="C8040" s="12">
        <v>730.41</v>
      </c>
      <c r="D8040" s="11"/>
      <c r="E8040" s="11"/>
      <c r="F8040" s="11"/>
    </row>
    <row r="8041" ht="15.75" customHeight="1">
      <c r="A8041" s="13">
        <v>1305700.0</v>
      </c>
      <c r="B8041" s="13" t="s">
        <v>10478</v>
      </c>
      <c r="C8041" s="12">
        <v>803.45</v>
      </c>
      <c r="D8041" s="11"/>
      <c r="E8041" s="11"/>
      <c r="F8041" s="11"/>
    </row>
    <row r="8042" ht="15.75" customHeight="1">
      <c r="A8042" s="13">
        <v>1301400.0</v>
      </c>
      <c r="B8042" s="13" t="s">
        <v>10479</v>
      </c>
      <c r="C8042" s="12">
        <v>729.61</v>
      </c>
      <c r="D8042" s="11"/>
      <c r="E8042" s="11"/>
      <c r="F8042" s="11"/>
    </row>
    <row r="8043" ht="15.75" customHeight="1">
      <c r="A8043" s="13">
        <v>1301405.0</v>
      </c>
      <c r="B8043" s="13" t="s">
        <v>10480</v>
      </c>
      <c r="C8043" s="12">
        <v>1161.58</v>
      </c>
      <c r="D8043" s="11"/>
      <c r="E8043" s="11"/>
      <c r="F8043" s="11"/>
    </row>
    <row r="8044" ht="15.75" customHeight="1">
      <c r="A8044" s="13">
        <v>1301300.0</v>
      </c>
      <c r="B8044" s="13" t="s">
        <v>10481</v>
      </c>
      <c r="C8044" s="12">
        <v>226.97</v>
      </c>
      <c r="D8044" s="11"/>
      <c r="E8044" s="11"/>
      <c r="F8044" s="11"/>
    </row>
    <row r="8045" ht="15.75" customHeight="1">
      <c r="A8045" s="13">
        <v>1302078.0</v>
      </c>
      <c r="B8045" s="13" t="s">
        <v>10482</v>
      </c>
      <c r="C8045" s="12">
        <v>625.79</v>
      </c>
      <c r="D8045" s="11"/>
      <c r="E8045" s="11"/>
      <c r="F8045" s="11"/>
    </row>
    <row r="8046" ht="15.75" customHeight="1">
      <c r="A8046" s="13">
        <v>1302021.0</v>
      </c>
      <c r="B8046" s="13" t="s">
        <v>10483</v>
      </c>
      <c r="C8046" s="12">
        <v>625.79</v>
      </c>
      <c r="D8046" s="11"/>
      <c r="E8046" s="11"/>
      <c r="F8046" s="11"/>
    </row>
    <row r="8047" ht="15.75" customHeight="1">
      <c r="A8047" s="13">
        <v>1302024.0</v>
      </c>
      <c r="B8047" s="13" t="s">
        <v>10484</v>
      </c>
      <c r="C8047" s="12">
        <v>625.79</v>
      </c>
      <c r="D8047" s="11"/>
      <c r="E8047" s="11"/>
      <c r="F8047" s="11"/>
    </row>
    <row r="8048" ht="15.75" customHeight="1">
      <c r="A8048" s="13">
        <v>1302002.0</v>
      </c>
      <c r="B8048" s="13" t="s">
        <v>10485</v>
      </c>
      <c r="C8048" s="12">
        <v>625.79</v>
      </c>
      <c r="D8048" s="11"/>
      <c r="E8048" s="11"/>
      <c r="F8048" s="11"/>
    </row>
    <row r="8049" ht="15.75" customHeight="1">
      <c r="A8049" s="13">
        <v>1300704.0</v>
      </c>
      <c r="B8049" s="13" t="s">
        <v>10486</v>
      </c>
      <c r="C8049" s="12">
        <v>649.34</v>
      </c>
      <c r="D8049" s="11"/>
      <c r="E8049" s="11"/>
      <c r="F8049" s="11"/>
    </row>
    <row r="8050" ht="15.75" customHeight="1">
      <c r="A8050" s="13">
        <v>1300701.0</v>
      </c>
      <c r="B8050" s="13" t="s">
        <v>10487</v>
      </c>
      <c r="C8050" s="12">
        <v>784.11</v>
      </c>
      <c r="D8050" s="11"/>
      <c r="E8050" s="11"/>
      <c r="F8050" s="11"/>
    </row>
    <row r="8051" ht="15.75" customHeight="1">
      <c r="A8051" s="13">
        <v>1300700.0</v>
      </c>
      <c r="B8051" s="13" t="s">
        <v>10488</v>
      </c>
      <c r="C8051" s="12">
        <v>784.11</v>
      </c>
      <c r="D8051" s="11"/>
      <c r="E8051" s="11"/>
      <c r="F8051" s="11"/>
    </row>
    <row r="8052" ht="15.75" customHeight="1">
      <c r="A8052" s="13">
        <v>1300703.0</v>
      </c>
      <c r="B8052" s="13" t="s">
        <v>10489</v>
      </c>
      <c r="C8052" s="12">
        <v>784.11</v>
      </c>
      <c r="D8052" s="11"/>
      <c r="E8052" s="11"/>
      <c r="F8052" s="11"/>
    </row>
    <row r="8053" ht="15.75" customHeight="1">
      <c r="A8053" s="13">
        <v>1300702.0</v>
      </c>
      <c r="B8053" s="13" t="s">
        <v>10490</v>
      </c>
      <c r="C8053" s="12">
        <v>569.79</v>
      </c>
      <c r="D8053" s="11"/>
      <c r="E8053" s="11"/>
      <c r="F8053" s="11"/>
    </row>
    <row r="8054" ht="15.75" customHeight="1">
      <c r="A8054" s="13">
        <v>1303014.0</v>
      </c>
      <c r="B8054" s="13" t="s">
        <v>10491</v>
      </c>
      <c r="C8054" s="12">
        <v>657.47</v>
      </c>
      <c r="D8054" s="11"/>
      <c r="E8054" s="11"/>
      <c r="F8054" s="11"/>
    </row>
    <row r="8055" ht="15.75" customHeight="1">
      <c r="A8055" s="13">
        <v>1302712.0</v>
      </c>
      <c r="B8055" s="13" t="s">
        <v>10492</v>
      </c>
      <c r="C8055" s="12">
        <v>945.24</v>
      </c>
      <c r="D8055" s="11"/>
      <c r="E8055" s="11"/>
      <c r="F8055" s="11"/>
    </row>
    <row r="8056" ht="15.75" customHeight="1">
      <c r="A8056" s="13">
        <v>1302775.0</v>
      </c>
      <c r="B8056" s="13" t="s">
        <v>10493</v>
      </c>
      <c r="C8056" s="12">
        <v>521.63</v>
      </c>
      <c r="D8056" s="11"/>
      <c r="E8056" s="11"/>
      <c r="F8056" s="11"/>
    </row>
    <row r="8057" ht="15.75" customHeight="1">
      <c r="A8057" s="13">
        <v>1302776.0</v>
      </c>
      <c r="B8057" s="13" t="s">
        <v>10494</v>
      </c>
      <c r="C8057" s="12">
        <v>579.58</v>
      </c>
      <c r="D8057" s="11"/>
      <c r="E8057" s="11"/>
      <c r="F8057" s="11"/>
    </row>
    <row r="8058" ht="15.75" customHeight="1">
      <c r="A8058" s="13">
        <v>1301122.0</v>
      </c>
      <c r="B8058" s="13" t="s">
        <v>10495</v>
      </c>
      <c r="C8058" s="12">
        <v>720.16</v>
      </c>
      <c r="D8058" s="11"/>
      <c r="E8058" s="11"/>
      <c r="F8058" s="11"/>
    </row>
    <row r="8059" ht="15.75" customHeight="1">
      <c r="A8059" s="13">
        <v>1301152.0</v>
      </c>
      <c r="B8059" s="13" t="s">
        <v>10496</v>
      </c>
      <c r="C8059" s="12">
        <v>720.16</v>
      </c>
      <c r="D8059" s="11"/>
      <c r="E8059" s="11"/>
      <c r="F8059" s="11"/>
    </row>
    <row r="8060" ht="15.75" customHeight="1">
      <c r="A8060" s="13">
        <v>1301172.0</v>
      </c>
      <c r="B8060" s="13" t="s">
        <v>10497</v>
      </c>
      <c r="C8060" s="12">
        <v>720.16</v>
      </c>
      <c r="D8060" s="11"/>
      <c r="E8060" s="11"/>
      <c r="F8060" s="11"/>
    </row>
    <row r="8061" ht="15.75" customHeight="1">
      <c r="A8061" s="13">
        <v>1301174.0</v>
      </c>
      <c r="B8061" s="13" t="s">
        <v>10498</v>
      </c>
      <c r="C8061" s="12">
        <v>720.16</v>
      </c>
      <c r="D8061" s="11"/>
      <c r="E8061" s="11"/>
      <c r="F8061" s="11"/>
    </row>
    <row r="8062" ht="15.75" customHeight="1">
      <c r="A8062" s="13">
        <v>1301065.0</v>
      </c>
      <c r="B8062" s="13" t="s">
        <v>10499</v>
      </c>
      <c r="C8062" s="12">
        <v>312.9</v>
      </c>
      <c r="D8062" s="11"/>
      <c r="E8062" s="11"/>
      <c r="F8062" s="11"/>
    </row>
    <row r="8063" ht="15.75" customHeight="1">
      <c r="A8063" s="13">
        <v>1301022.0</v>
      </c>
      <c r="B8063" s="13" t="s">
        <v>10500</v>
      </c>
      <c r="C8063" s="12">
        <v>312.9</v>
      </c>
      <c r="D8063" s="11"/>
      <c r="E8063" s="11"/>
      <c r="F8063" s="11"/>
    </row>
    <row r="8064" ht="15.75" customHeight="1">
      <c r="A8064" s="13">
        <v>1301052.0</v>
      </c>
      <c r="B8064" s="13" t="s">
        <v>10501</v>
      </c>
      <c r="C8064" s="12">
        <v>312.9</v>
      </c>
      <c r="D8064" s="11"/>
      <c r="E8064" s="11"/>
      <c r="F8064" s="11"/>
    </row>
    <row r="8065" ht="15.75" customHeight="1">
      <c r="A8065" s="13">
        <v>1301074.0</v>
      </c>
      <c r="B8065" s="13" t="s">
        <v>10502</v>
      </c>
      <c r="C8065" s="12">
        <v>312.9</v>
      </c>
      <c r="D8065" s="11"/>
      <c r="E8065" s="11"/>
      <c r="F8065" s="11"/>
    </row>
    <row r="8066" ht="15.75" customHeight="1">
      <c r="A8066" s="13">
        <v>1301165.0</v>
      </c>
      <c r="B8066" s="13" t="s">
        <v>10503</v>
      </c>
      <c r="C8066" s="12">
        <v>720.16</v>
      </c>
      <c r="D8066" s="11"/>
      <c r="E8066" s="11"/>
      <c r="F8066" s="11"/>
    </row>
    <row r="8067" ht="15.75" customHeight="1">
      <c r="A8067" s="13">
        <v>1300631.0</v>
      </c>
      <c r="B8067" s="13" t="s">
        <v>10504</v>
      </c>
      <c r="C8067" s="12">
        <v>628.16</v>
      </c>
      <c r="D8067" s="11"/>
      <c r="E8067" s="11"/>
      <c r="F8067" s="11"/>
    </row>
    <row r="8068" ht="15.75" customHeight="1">
      <c r="A8068" s="13">
        <v>1308732.0</v>
      </c>
      <c r="B8068" s="13" t="s">
        <v>10505</v>
      </c>
      <c r="C8068" s="12">
        <v>246.51</v>
      </c>
      <c r="D8068" s="11"/>
      <c r="E8068" s="11"/>
      <c r="F8068" s="11"/>
    </row>
    <row r="8069" ht="15.75" customHeight="1">
      <c r="A8069" s="13">
        <v>1308731.0</v>
      </c>
      <c r="B8069" s="13" t="s">
        <v>10506</v>
      </c>
      <c r="C8069" s="12">
        <v>246.51</v>
      </c>
      <c r="D8069" s="11"/>
      <c r="E8069" s="11"/>
      <c r="F8069" s="11"/>
    </row>
    <row r="8070" ht="15.75" customHeight="1">
      <c r="A8070" s="13">
        <v>1308730.0</v>
      </c>
      <c r="B8070" s="13" t="s">
        <v>10507</v>
      </c>
      <c r="C8070" s="12">
        <v>246.51</v>
      </c>
      <c r="D8070" s="11"/>
      <c r="E8070" s="11"/>
      <c r="F8070" s="11"/>
    </row>
    <row r="8071" ht="15.75" customHeight="1">
      <c r="A8071" s="13">
        <v>1308733.0</v>
      </c>
      <c r="B8071" s="13" t="s">
        <v>10508</v>
      </c>
      <c r="C8071" s="12">
        <v>246.51</v>
      </c>
      <c r="D8071" s="11"/>
      <c r="E8071" s="11"/>
      <c r="F8071" s="11"/>
    </row>
    <row r="8072" ht="15.75" customHeight="1">
      <c r="A8072" s="13">
        <v>1308610.0</v>
      </c>
      <c r="B8072" s="13" t="s">
        <v>10509</v>
      </c>
      <c r="C8072" s="12">
        <v>246.51</v>
      </c>
      <c r="D8072" s="11"/>
      <c r="E8072" s="11"/>
      <c r="F8072" s="11"/>
    </row>
    <row r="8073" ht="15.75" customHeight="1">
      <c r="A8073" s="13">
        <v>1308622.0</v>
      </c>
      <c r="B8073" s="13" t="s">
        <v>10510</v>
      </c>
      <c r="C8073" s="12">
        <v>383.46</v>
      </c>
      <c r="D8073" s="11"/>
      <c r="E8073" s="11"/>
      <c r="F8073" s="11"/>
    </row>
    <row r="8074" ht="15.75" customHeight="1">
      <c r="A8074" s="13">
        <v>1308617.0</v>
      </c>
      <c r="B8074" s="13" t="s">
        <v>10511</v>
      </c>
      <c r="C8074" s="12">
        <v>383.46</v>
      </c>
      <c r="D8074" s="11"/>
      <c r="E8074" s="11"/>
      <c r="F8074" s="11"/>
    </row>
    <row r="8075" ht="15.75" customHeight="1">
      <c r="A8075" s="13">
        <v>1308634.0</v>
      </c>
      <c r="B8075" s="13" t="s">
        <v>10512</v>
      </c>
      <c r="C8075" s="12">
        <v>181.27</v>
      </c>
      <c r="D8075" s="11"/>
      <c r="E8075" s="11"/>
      <c r="F8075" s="11"/>
    </row>
    <row r="8076" ht="15.75" customHeight="1">
      <c r="A8076" s="13">
        <v>1308633.0</v>
      </c>
      <c r="B8076" s="13" t="s">
        <v>10513</v>
      </c>
      <c r="C8076" s="12">
        <v>542.55</v>
      </c>
      <c r="D8076" s="11"/>
      <c r="E8076" s="11"/>
      <c r="F8076" s="11"/>
    </row>
    <row r="8077" ht="15.75" customHeight="1">
      <c r="A8077" s="13">
        <v>1308636.0</v>
      </c>
      <c r="B8077" s="13" t="s">
        <v>10514</v>
      </c>
      <c r="C8077" s="12">
        <v>290.76</v>
      </c>
      <c r="D8077" s="11"/>
      <c r="E8077" s="11"/>
      <c r="F8077" s="11"/>
    </row>
    <row r="8078" ht="15.75" customHeight="1">
      <c r="A8078" s="13">
        <v>1304801.0</v>
      </c>
      <c r="B8078" s="13" t="s">
        <v>10515</v>
      </c>
      <c r="C8078" s="12">
        <v>715.13</v>
      </c>
      <c r="D8078" s="11"/>
      <c r="E8078" s="11"/>
      <c r="F8078" s="11"/>
    </row>
    <row r="8079" ht="15.75" customHeight="1">
      <c r="A8079" s="13">
        <v>1304800.0</v>
      </c>
      <c r="B8079" s="13" t="s">
        <v>10516</v>
      </c>
      <c r="C8079" s="12">
        <v>650.09</v>
      </c>
      <c r="D8079" s="11"/>
      <c r="E8079" s="11"/>
      <c r="F8079" s="11"/>
    </row>
    <row r="8080" ht="15.75" customHeight="1">
      <c r="A8080" s="13">
        <v>1302100.0</v>
      </c>
      <c r="B8080" s="13" t="s">
        <v>10517</v>
      </c>
      <c r="C8080" s="12">
        <v>325.19</v>
      </c>
      <c r="D8080" s="11"/>
      <c r="E8080" s="11"/>
      <c r="F8080" s="11"/>
    </row>
    <row r="8081" ht="15.75" customHeight="1">
      <c r="A8081" s="13">
        <v>1302200.0</v>
      </c>
      <c r="B8081" s="13" t="s">
        <v>10518</v>
      </c>
      <c r="C8081" s="12">
        <v>896.88</v>
      </c>
      <c r="D8081" s="11"/>
      <c r="E8081" s="11"/>
      <c r="F8081" s="11"/>
    </row>
    <row r="8082" ht="15.75" customHeight="1">
      <c r="A8082" s="13">
        <v>1120417.0</v>
      </c>
      <c r="B8082" s="13" t="s">
        <v>10519</v>
      </c>
      <c r="C8082" s="12">
        <v>625.13</v>
      </c>
      <c r="D8082" s="11"/>
      <c r="E8082" s="11"/>
      <c r="F8082" s="11"/>
    </row>
    <row r="8083" ht="15.75" customHeight="1">
      <c r="A8083" s="13">
        <v>1120482.0</v>
      </c>
      <c r="B8083" s="13" t="s">
        <v>10520</v>
      </c>
      <c r="C8083" s="12">
        <v>625.13</v>
      </c>
      <c r="D8083" s="11"/>
      <c r="E8083" s="11"/>
      <c r="F8083" s="11"/>
    </row>
    <row r="8084" ht="15.75" customHeight="1">
      <c r="A8084" s="13">
        <v>1304202.0</v>
      </c>
      <c r="B8084" s="13" t="s">
        <v>10521</v>
      </c>
      <c r="C8084" s="12">
        <v>668.21</v>
      </c>
      <c r="D8084" s="11"/>
      <c r="E8084" s="11"/>
      <c r="F8084" s="11"/>
    </row>
    <row r="8085" ht="15.75" customHeight="1">
      <c r="A8085" s="13">
        <v>1304299.0</v>
      </c>
      <c r="B8085" s="13" t="s">
        <v>10522</v>
      </c>
      <c r="C8085" s="12">
        <v>668.21</v>
      </c>
      <c r="D8085" s="11"/>
      <c r="E8085" s="11"/>
      <c r="F8085" s="11"/>
    </row>
    <row r="8086" ht="15.75" customHeight="1">
      <c r="A8086" s="13">
        <v>1304210.0</v>
      </c>
      <c r="B8086" s="13" t="s">
        <v>10523</v>
      </c>
      <c r="C8086" s="12">
        <v>668.21</v>
      </c>
      <c r="D8086" s="11"/>
      <c r="E8086" s="11"/>
      <c r="F8086" s="11"/>
    </row>
    <row r="8087" ht="15.75" customHeight="1">
      <c r="A8087" s="13">
        <v>1304273.0</v>
      </c>
      <c r="B8087" s="13" t="s">
        <v>10524</v>
      </c>
      <c r="C8087" s="12">
        <v>668.21</v>
      </c>
      <c r="D8087" s="11"/>
      <c r="E8087" s="11"/>
      <c r="F8087" s="11"/>
    </row>
    <row r="8088" ht="15.75" customHeight="1">
      <c r="A8088" s="13">
        <v>1304277.0</v>
      </c>
      <c r="B8088" s="13" t="s">
        <v>10525</v>
      </c>
      <c r="C8088" s="12">
        <v>579.11</v>
      </c>
      <c r="D8088" s="11"/>
      <c r="E8088" s="11"/>
      <c r="F8088" s="11"/>
    </row>
    <row r="8089" ht="15.75" customHeight="1">
      <c r="A8089" s="13">
        <v>1304200.0</v>
      </c>
      <c r="B8089" s="13" t="s">
        <v>10526</v>
      </c>
      <c r="C8089" s="12">
        <v>579.11</v>
      </c>
      <c r="D8089" s="11"/>
      <c r="E8089" s="11"/>
      <c r="F8089" s="11"/>
    </row>
    <row r="8090" ht="15.75" customHeight="1">
      <c r="A8090" s="13">
        <v>1302410.0</v>
      </c>
      <c r="B8090" s="13" t="s">
        <v>10527</v>
      </c>
      <c r="C8090" s="12">
        <v>801.51</v>
      </c>
      <c r="D8090" s="11"/>
      <c r="E8090" s="11"/>
      <c r="F8090" s="11"/>
    </row>
    <row r="8091" ht="15.75" customHeight="1">
      <c r="A8091" s="13">
        <v>1302415.0</v>
      </c>
      <c r="B8091" s="13" t="s">
        <v>10528</v>
      </c>
      <c r="C8091" s="12">
        <v>801.51</v>
      </c>
      <c r="D8091" s="11"/>
      <c r="E8091" s="11"/>
      <c r="F8091" s="11"/>
    </row>
    <row r="8092" ht="15.75" customHeight="1">
      <c r="A8092" s="13">
        <v>1302416.0</v>
      </c>
      <c r="B8092" s="13" t="s">
        <v>10529</v>
      </c>
      <c r="C8092" s="12">
        <v>801.51</v>
      </c>
      <c r="D8092" s="11"/>
      <c r="E8092" s="11"/>
      <c r="F8092" s="11"/>
    </row>
    <row r="8093" ht="15.75" customHeight="1">
      <c r="A8093" s="13">
        <v>1306953.0</v>
      </c>
      <c r="B8093" s="13" t="s">
        <v>10530</v>
      </c>
      <c r="C8093" s="12">
        <v>748.71</v>
      </c>
      <c r="D8093" s="11"/>
      <c r="E8093" s="11"/>
      <c r="F8093" s="11"/>
    </row>
    <row r="8094" ht="15.75" customHeight="1">
      <c r="A8094" s="13">
        <v>1306952.0</v>
      </c>
      <c r="B8094" s="13" t="s">
        <v>10531</v>
      </c>
      <c r="C8094" s="12">
        <v>748.71</v>
      </c>
      <c r="D8094" s="11"/>
      <c r="E8094" s="11"/>
      <c r="F8094" s="11"/>
    </row>
    <row r="8095" ht="15.75" customHeight="1">
      <c r="A8095" s="13">
        <v>1306978.0</v>
      </c>
      <c r="B8095" s="13" t="s">
        <v>10532</v>
      </c>
      <c r="C8095" s="12">
        <v>35.57</v>
      </c>
      <c r="D8095" s="11"/>
      <c r="E8095" s="11"/>
      <c r="F8095" s="11"/>
    </row>
    <row r="8096" ht="15.75" customHeight="1">
      <c r="A8096" s="13">
        <v>1306904.0</v>
      </c>
      <c r="B8096" s="13" t="s">
        <v>10533</v>
      </c>
      <c r="C8096" s="12">
        <v>748.71</v>
      </c>
      <c r="D8096" s="11"/>
      <c r="E8096" s="11"/>
      <c r="F8096" s="11"/>
    </row>
    <row r="8097" ht="15.75" customHeight="1">
      <c r="A8097" s="13">
        <v>1306050.0</v>
      </c>
      <c r="B8097" s="13" t="s">
        <v>10534</v>
      </c>
      <c r="C8097" s="12">
        <v>273.56</v>
      </c>
      <c r="D8097" s="11"/>
      <c r="E8097" s="11"/>
      <c r="F8097" s="11"/>
    </row>
    <row r="8098" ht="15.75" customHeight="1">
      <c r="A8098" s="13">
        <v>1308969.0</v>
      </c>
      <c r="B8098" s="13" t="s">
        <v>10535</v>
      </c>
      <c r="C8098" s="12">
        <v>687.9</v>
      </c>
      <c r="D8098" s="11"/>
      <c r="E8098" s="11"/>
      <c r="F8098" s="11"/>
    </row>
    <row r="8099" ht="15.75" customHeight="1">
      <c r="A8099" s="13">
        <v>1308972.0</v>
      </c>
      <c r="B8099" s="13" t="s">
        <v>10536</v>
      </c>
      <c r="C8099" s="12">
        <v>687.9</v>
      </c>
      <c r="D8099" s="11"/>
      <c r="E8099" s="11"/>
      <c r="F8099" s="11"/>
    </row>
    <row r="8100" ht="15.75" customHeight="1">
      <c r="A8100" s="13">
        <v>1308915.0</v>
      </c>
      <c r="B8100" s="13" t="s">
        <v>10537</v>
      </c>
      <c r="C8100" s="12">
        <v>687.9</v>
      </c>
      <c r="D8100" s="11"/>
      <c r="E8100" s="11"/>
      <c r="F8100" s="11"/>
    </row>
    <row r="8101" ht="15.75" customHeight="1">
      <c r="A8101" s="13">
        <v>1308900.0</v>
      </c>
      <c r="B8101" s="13" t="s">
        <v>10538</v>
      </c>
      <c r="C8101" s="12">
        <v>687.94</v>
      </c>
      <c r="D8101" s="11"/>
      <c r="E8101" s="11"/>
      <c r="F8101" s="11"/>
    </row>
    <row r="8102" ht="15.75" customHeight="1">
      <c r="A8102" s="13">
        <v>1308952.0</v>
      </c>
      <c r="B8102" s="13" t="s">
        <v>10539</v>
      </c>
      <c r="C8102" s="12">
        <v>687.9</v>
      </c>
      <c r="D8102" s="11"/>
      <c r="E8102" s="11"/>
      <c r="F8102" s="11"/>
    </row>
    <row r="8103" ht="15.75" customHeight="1">
      <c r="A8103" s="13">
        <v>1308974.0</v>
      </c>
      <c r="B8103" s="13" t="s">
        <v>10540</v>
      </c>
      <c r="C8103" s="12">
        <v>687.9</v>
      </c>
      <c r="D8103" s="11"/>
      <c r="E8103" s="11"/>
      <c r="F8103" s="11"/>
    </row>
    <row r="8104" ht="15.75" customHeight="1">
      <c r="A8104" s="13">
        <v>1308978.0</v>
      </c>
      <c r="B8104" s="13" t="s">
        <v>10541</v>
      </c>
      <c r="C8104" s="12">
        <v>687.9</v>
      </c>
      <c r="D8104" s="11"/>
      <c r="E8104" s="11"/>
      <c r="F8104" s="11"/>
    </row>
    <row r="8105" ht="15.75" customHeight="1">
      <c r="A8105" s="13">
        <v>1306700.0</v>
      </c>
      <c r="B8105" s="13" t="s">
        <v>10542</v>
      </c>
      <c r="C8105" s="12">
        <v>773.98</v>
      </c>
      <c r="D8105" s="11"/>
      <c r="E8105" s="11"/>
      <c r="F8105" s="11"/>
    </row>
    <row r="8106" ht="15.75" customHeight="1">
      <c r="A8106" s="13">
        <v>1306738.0</v>
      </c>
      <c r="B8106" s="13" t="s">
        <v>10543</v>
      </c>
      <c r="C8106" s="12">
        <v>773.98</v>
      </c>
      <c r="D8106" s="11"/>
      <c r="E8106" s="11"/>
      <c r="F8106" s="11"/>
    </row>
    <row r="8107" ht="15.75" customHeight="1">
      <c r="A8107" s="13">
        <v>1306774.0</v>
      </c>
      <c r="B8107" s="13" t="s">
        <v>10544</v>
      </c>
      <c r="C8107" s="12">
        <v>773.98</v>
      </c>
      <c r="D8107" s="11"/>
      <c r="E8107" s="11"/>
      <c r="F8107" s="11"/>
    </row>
    <row r="8108" ht="15.75" customHeight="1">
      <c r="A8108" s="13">
        <v>1308312.0</v>
      </c>
      <c r="B8108" s="13" t="s">
        <v>10545</v>
      </c>
      <c r="C8108" s="12">
        <v>940.82</v>
      </c>
      <c r="D8108" s="11"/>
      <c r="E8108" s="11"/>
      <c r="F8108" s="11"/>
    </row>
    <row r="8109" ht="15.75" customHeight="1">
      <c r="A8109" s="13">
        <v>1308300.0</v>
      </c>
      <c r="B8109" s="13" t="s">
        <v>10546</v>
      </c>
      <c r="C8109" s="12">
        <v>940.82</v>
      </c>
      <c r="D8109" s="11"/>
      <c r="E8109" s="11"/>
      <c r="F8109" s="11"/>
    </row>
    <row r="8110" ht="15.75" customHeight="1">
      <c r="A8110" s="13">
        <v>1308310.0</v>
      </c>
      <c r="B8110" s="13" t="s">
        <v>10547</v>
      </c>
      <c r="C8110" s="12">
        <v>940.82</v>
      </c>
      <c r="D8110" s="11"/>
      <c r="E8110" s="11"/>
      <c r="F8110" s="11"/>
    </row>
    <row r="8111" ht="15.75" customHeight="1">
      <c r="A8111" s="13">
        <v>1307103.0</v>
      </c>
      <c r="B8111" s="13" t="s">
        <v>10548</v>
      </c>
      <c r="C8111" s="12">
        <v>498.04</v>
      </c>
      <c r="D8111" s="11"/>
      <c r="E8111" s="11"/>
      <c r="F8111" s="11"/>
    </row>
    <row r="8112" ht="15.75" customHeight="1">
      <c r="A8112" s="13">
        <v>1304403.0</v>
      </c>
      <c r="B8112" s="13" t="s">
        <v>10549</v>
      </c>
      <c r="C8112" s="12">
        <v>856.9</v>
      </c>
      <c r="D8112" s="11"/>
      <c r="E8112" s="11"/>
      <c r="F8112" s="11"/>
    </row>
    <row r="8113" ht="15.75" customHeight="1">
      <c r="A8113" s="13">
        <v>1308471.0</v>
      </c>
      <c r="B8113" s="13" t="s">
        <v>10550</v>
      </c>
      <c r="C8113" s="12">
        <v>253.59</v>
      </c>
      <c r="D8113" s="11"/>
      <c r="E8113" s="11"/>
      <c r="F8113" s="11"/>
    </row>
    <row r="8114" ht="15.75" customHeight="1">
      <c r="A8114" s="13">
        <v>1308487.0</v>
      </c>
      <c r="B8114" s="13" t="s">
        <v>10551</v>
      </c>
      <c r="C8114" s="12">
        <v>253.59</v>
      </c>
      <c r="D8114" s="11"/>
      <c r="E8114" s="11"/>
      <c r="F8114" s="11"/>
    </row>
    <row r="8115" ht="15.75" customHeight="1">
      <c r="A8115" s="13">
        <v>1309636.0</v>
      </c>
      <c r="B8115" s="13" t="s">
        <v>10552</v>
      </c>
      <c r="C8115" s="12">
        <v>250.53</v>
      </c>
      <c r="D8115" s="11"/>
      <c r="E8115" s="11"/>
      <c r="F8115" s="11"/>
    </row>
    <row r="8116" ht="15.75" customHeight="1">
      <c r="A8116" s="13">
        <v>1309642.0</v>
      </c>
      <c r="B8116" s="13" t="s">
        <v>10553</v>
      </c>
      <c r="C8116" s="12">
        <v>968.68</v>
      </c>
      <c r="D8116" s="11"/>
      <c r="E8116" s="11"/>
      <c r="F8116" s="11"/>
    </row>
    <row r="8117" ht="15.75" customHeight="1">
      <c r="A8117" s="13">
        <v>1308324.0</v>
      </c>
      <c r="B8117" s="13" t="s">
        <v>10554</v>
      </c>
      <c r="C8117" s="12">
        <v>968.68</v>
      </c>
      <c r="D8117" s="11"/>
      <c r="E8117" s="11"/>
      <c r="F8117" s="11"/>
    </row>
    <row r="8118" ht="15.75" customHeight="1">
      <c r="A8118" s="13">
        <v>1309641.0</v>
      </c>
      <c r="B8118" s="13" t="s">
        <v>10555</v>
      </c>
      <c r="C8118" s="12">
        <v>968.68</v>
      </c>
      <c r="D8118" s="11"/>
      <c r="E8118" s="11"/>
      <c r="F8118" s="11"/>
    </row>
    <row r="8119" ht="15.75" customHeight="1">
      <c r="A8119" s="13">
        <v>1303912.0</v>
      </c>
      <c r="B8119" s="13" t="s">
        <v>10556</v>
      </c>
      <c r="C8119" s="12">
        <v>554.73</v>
      </c>
      <c r="D8119" s="11"/>
      <c r="E8119" s="11"/>
      <c r="F8119" s="11"/>
    </row>
    <row r="8120" ht="15.75" customHeight="1">
      <c r="A8120" s="13">
        <v>1303926.0</v>
      </c>
      <c r="B8120" s="13" t="s">
        <v>10557</v>
      </c>
      <c r="C8120" s="12">
        <v>821.62</v>
      </c>
      <c r="D8120" s="11"/>
      <c r="E8120" s="11"/>
      <c r="F8120" s="11"/>
    </row>
    <row r="8121" ht="15.75" customHeight="1">
      <c r="A8121" s="13">
        <v>1303970.0</v>
      </c>
      <c r="B8121" s="13" t="s">
        <v>10558</v>
      </c>
      <c r="C8121" s="12">
        <v>821.62</v>
      </c>
      <c r="D8121" s="11"/>
      <c r="E8121" s="11"/>
      <c r="F8121" s="11"/>
    </row>
    <row r="8122" ht="15.75" customHeight="1">
      <c r="A8122" s="13">
        <v>1304700.0</v>
      </c>
      <c r="B8122" s="13" t="s">
        <v>10559</v>
      </c>
      <c r="C8122" s="12">
        <v>959.97</v>
      </c>
      <c r="D8122" s="11"/>
      <c r="E8122" s="11"/>
      <c r="F8122" s="11"/>
    </row>
    <row r="8123" ht="15.75" customHeight="1">
      <c r="A8123" s="13">
        <v>1307100.0</v>
      </c>
      <c r="B8123" s="13" t="s">
        <v>10560</v>
      </c>
      <c r="C8123" s="12">
        <v>498.04</v>
      </c>
      <c r="D8123" s="11"/>
      <c r="E8123" s="11"/>
      <c r="F8123" s="11"/>
    </row>
    <row r="8124" ht="15.75" customHeight="1">
      <c r="A8124" s="13">
        <v>1307101.0</v>
      </c>
      <c r="B8124" s="13" t="s">
        <v>10561</v>
      </c>
      <c r="C8124" s="12">
        <v>498.04</v>
      </c>
      <c r="D8124" s="11"/>
      <c r="E8124" s="11"/>
      <c r="F8124" s="11"/>
    </row>
    <row r="8125" ht="15.75" customHeight="1">
      <c r="A8125" s="13">
        <v>1308320.0</v>
      </c>
      <c r="B8125" s="13" t="s">
        <v>10562</v>
      </c>
      <c r="C8125" s="12">
        <v>1256.07</v>
      </c>
      <c r="D8125" s="11"/>
      <c r="E8125" s="11"/>
      <c r="F8125" s="11"/>
    </row>
    <row r="8126" ht="15.75" customHeight="1">
      <c r="A8126" s="13">
        <v>1308323.0</v>
      </c>
      <c r="B8126" s="13" t="s">
        <v>10563</v>
      </c>
      <c r="C8126" s="12">
        <v>1340.62</v>
      </c>
      <c r="D8126" s="11"/>
      <c r="E8126" s="11"/>
      <c r="F8126" s="11"/>
    </row>
    <row r="8127" ht="15.75" customHeight="1">
      <c r="A8127" s="13">
        <v>1308322.0</v>
      </c>
      <c r="B8127" s="13" t="s">
        <v>10564</v>
      </c>
      <c r="C8127" s="12">
        <v>1340.62</v>
      </c>
      <c r="D8127" s="11"/>
      <c r="E8127" s="11"/>
      <c r="F8127" s="11"/>
    </row>
    <row r="8128" ht="15.75" customHeight="1">
      <c r="A8128" s="13">
        <v>1301200.0</v>
      </c>
      <c r="B8128" s="13" t="s">
        <v>10565</v>
      </c>
      <c r="C8128" s="12">
        <v>1103.85</v>
      </c>
      <c r="D8128" s="11"/>
      <c r="E8128" s="11"/>
      <c r="F8128" s="11"/>
    </row>
    <row r="8129" ht="15.75" customHeight="1">
      <c r="A8129" s="13">
        <v>1301202.0</v>
      </c>
      <c r="B8129" s="13" t="s">
        <v>10566</v>
      </c>
      <c r="C8129" s="12">
        <v>1103.85</v>
      </c>
      <c r="D8129" s="11"/>
      <c r="E8129" s="11"/>
      <c r="F8129" s="11"/>
    </row>
    <row r="8130" ht="15.75" customHeight="1">
      <c r="A8130" s="13">
        <v>1301204.0</v>
      </c>
      <c r="B8130" s="13" t="s">
        <v>10567</v>
      </c>
      <c r="C8130" s="12">
        <v>1103.85</v>
      </c>
      <c r="D8130" s="11"/>
      <c r="E8130" s="11"/>
      <c r="F8130" s="11"/>
    </row>
    <row r="8131" ht="15.75" customHeight="1">
      <c r="A8131" s="13">
        <v>1301201.0</v>
      </c>
      <c r="B8131" s="13" t="s">
        <v>10568</v>
      </c>
      <c r="C8131" s="12">
        <v>1103.85</v>
      </c>
      <c r="D8131" s="11"/>
      <c r="E8131" s="11"/>
      <c r="F8131" s="11"/>
    </row>
    <row r="8132" ht="15.75" customHeight="1">
      <c r="A8132" s="13">
        <v>1301203.0</v>
      </c>
      <c r="B8132" s="13" t="s">
        <v>10569</v>
      </c>
      <c r="C8132" s="12">
        <v>1103.85</v>
      </c>
      <c r="D8132" s="11"/>
      <c r="E8132" s="11"/>
      <c r="F8132" s="11"/>
    </row>
    <row r="8133" ht="15.75" customHeight="1">
      <c r="A8133" s="13">
        <v>1302412.0</v>
      </c>
      <c r="B8133" s="13" t="s">
        <v>10570</v>
      </c>
      <c r="C8133" s="12">
        <v>594.68</v>
      </c>
      <c r="D8133" s="11"/>
      <c r="E8133" s="11"/>
      <c r="F8133" s="11"/>
    </row>
    <row r="8134" ht="15.75" customHeight="1">
      <c r="A8134" s="13">
        <v>1302499.0</v>
      </c>
      <c r="B8134" s="13" t="s">
        <v>10571</v>
      </c>
      <c r="C8134" s="12">
        <v>594.68</v>
      </c>
      <c r="D8134" s="11"/>
      <c r="E8134" s="11"/>
      <c r="F8134" s="11"/>
    </row>
    <row r="8135" ht="15.75" customHeight="1">
      <c r="A8135" s="13">
        <v>1302400.0</v>
      </c>
      <c r="B8135" s="13" t="s">
        <v>10572</v>
      </c>
      <c r="C8135" s="12">
        <v>594.68</v>
      </c>
      <c r="D8135" s="11"/>
      <c r="E8135" s="11"/>
      <c r="F8135" s="11"/>
    </row>
    <row r="8136" ht="15.75" customHeight="1">
      <c r="A8136" s="13">
        <v>1302474.0</v>
      </c>
      <c r="B8136" s="13" t="s">
        <v>10573</v>
      </c>
      <c r="C8136" s="12">
        <v>594.68</v>
      </c>
      <c r="D8136" s="11"/>
      <c r="E8136" s="11"/>
      <c r="F8136" s="11"/>
    </row>
    <row r="8137" ht="15.75" customHeight="1">
      <c r="A8137" s="13">
        <v>1304395.0</v>
      </c>
      <c r="B8137" s="13" t="s">
        <v>10574</v>
      </c>
      <c r="C8137" s="12">
        <v>686.33</v>
      </c>
      <c r="D8137" s="11"/>
      <c r="E8137" s="11"/>
      <c r="F8137" s="11"/>
    </row>
    <row r="8138" ht="15.75" customHeight="1">
      <c r="A8138" s="13">
        <v>1304398.0</v>
      </c>
      <c r="B8138" s="13" t="s">
        <v>10575</v>
      </c>
      <c r="C8138" s="12">
        <v>686.33</v>
      </c>
      <c r="D8138" s="11"/>
      <c r="E8138" s="11"/>
      <c r="F8138" s="11"/>
    </row>
    <row r="8139" ht="15.75" customHeight="1">
      <c r="A8139" s="13">
        <v>1304394.0</v>
      </c>
      <c r="B8139" s="13" t="s">
        <v>10576</v>
      </c>
      <c r="C8139" s="12">
        <v>686.33</v>
      </c>
      <c r="D8139" s="11"/>
      <c r="E8139" s="11"/>
      <c r="F8139" s="11"/>
    </row>
    <row r="8140" ht="15.75" customHeight="1">
      <c r="A8140" s="13">
        <v>1304367.0</v>
      </c>
      <c r="B8140" s="13" t="s">
        <v>10577</v>
      </c>
      <c r="C8140" s="12">
        <v>686.33</v>
      </c>
      <c r="D8140" s="11"/>
      <c r="E8140" s="11"/>
      <c r="F8140" s="11"/>
    </row>
    <row r="8141" ht="15.75" customHeight="1">
      <c r="A8141" s="13">
        <v>1309178.0</v>
      </c>
      <c r="B8141" s="13" t="s">
        <v>10578</v>
      </c>
      <c r="C8141" s="12">
        <v>1794.09</v>
      </c>
      <c r="D8141" s="11"/>
      <c r="E8141" s="11"/>
      <c r="F8141" s="11"/>
    </row>
    <row r="8142" ht="15.75" customHeight="1">
      <c r="A8142" s="13">
        <v>1309052.0</v>
      </c>
      <c r="B8142" s="13" t="s">
        <v>10579</v>
      </c>
      <c r="C8142" s="12">
        <v>951.84</v>
      </c>
      <c r="D8142" s="11"/>
      <c r="E8142" s="11"/>
      <c r="F8142" s="11"/>
    </row>
    <row r="8143" ht="15.75" customHeight="1">
      <c r="A8143" s="13">
        <v>1309278.0</v>
      </c>
      <c r="B8143" s="13" t="s">
        <v>10580</v>
      </c>
      <c r="C8143" s="12">
        <v>951.84</v>
      </c>
      <c r="D8143" s="11"/>
      <c r="E8143" s="11"/>
      <c r="F8143" s="11"/>
    </row>
    <row r="8144" ht="15.75" customHeight="1">
      <c r="A8144" s="9" t="s">
        <v>10581</v>
      </c>
      <c r="C8144" s="12"/>
      <c r="D8144" s="11"/>
      <c r="E8144" s="11"/>
      <c r="F8144" s="11"/>
    </row>
    <row r="8145" ht="15.75" customHeight="1">
      <c r="A8145" s="13">
        <v>9993900.0</v>
      </c>
      <c r="B8145" s="13" t="s">
        <v>10582</v>
      </c>
      <c r="C8145" s="12">
        <v>1261.0</v>
      </c>
      <c r="D8145" s="11"/>
      <c r="E8145" s="11"/>
      <c r="F8145" s="11"/>
    </row>
    <row r="8146" ht="15.75" customHeight="1">
      <c r="A8146" s="13">
        <v>9999549.0</v>
      </c>
      <c r="B8146" s="13" t="s">
        <v>10583</v>
      </c>
      <c r="C8146" s="12">
        <v>38635.24</v>
      </c>
      <c r="D8146" s="11"/>
      <c r="E8146" s="11"/>
      <c r="F8146" s="11"/>
    </row>
    <row r="8147" ht="15.75" customHeight="1">
      <c r="A8147" s="13">
        <v>9999550.0</v>
      </c>
      <c r="B8147" s="13" t="s">
        <v>10584</v>
      </c>
      <c r="C8147" s="12">
        <v>32414.17</v>
      </c>
      <c r="D8147" s="11"/>
      <c r="E8147" s="11"/>
      <c r="F8147" s="11"/>
    </row>
    <row r="8148" ht="15.75" customHeight="1">
      <c r="A8148" s="13">
        <v>9999551.0</v>
      </c>
      <c r="B8148" s="13" t="s">
        <v>10585</v>
      </c>
      <c r="C8148" s="12">
        <v>49506.05</v>
      </c>
      <c r="D8148" s="11"/>
      <c r="E8148" s="11"/>
      <c r="F8148" s="11"/>
    </row>
    <row r="8149" ht="15.75" customHeight="1">
      <c r="A8149" s="13">
        <v>9999565.0</v>
      </c>
      <c r="B8149" s="13" t="s">
        <v>10586</v>
      </c>
      <c r="C8149" s="12">
        <v>66344.67</v>
      </c>
      <c r="D8149" s="11"/>
      <c r="E8149" s="11"/>
      <c r="F8149" s="11"/>
    </row>
    <row r="8150" ht="15.75" customHeight="1">
      <c r="A8150" s="13">
        <v>9999566.0</v>
      </c>
      <c r="B8150" s="13" t="s">
        <v>10587</v>
      </c>
      <c r="C8150" s="12">
        <v>52446.89</v>
      </c>
      <c r="D8150" s="11"/>
      <c r="E8150" s="11"/>
      <c r="F8150" s="11"/>
    </row>
    <row r="8151" ht="15.75" customHeight="1">
      <c r="A8151" s="13">
        <v>9999578.0</v>
      </c>
      <c r="B8151" s="13" t="s">
        <v>10588</v>
      </c>
      <c r="C8151" s="12">
        <v>27601.0</v>
      </c>
      <c r="D8151" s="11"/>
      <c r="E8151" s="11"/>
      <c r="F8151" s="11"/>
    </row>
    <row r="8152" ht="15.75" customHeight="1">
      <c r="A8152" s="13">
        <v>9999559.0</v>
      </c>
      <c r="B8152" s="13" t="s">
        <v>10589</v>
      </c>
      <c r="C8152" s="12">
        <v>77022.38</v>
      </c>
      <c r="D8152" s="11"/>
      <c r="E8152" s="11"/>
      <c r="F8152" s="11"/>
    </row>
    <row r="8153" ht="15.75" customHeight="1">
      <c r="A8153" s="13">
        <v>9999561.0</v>
      </c>
      <c r="B8153" s="13" t="s">
        <v>10590</v>
      </c>
      <c r="C8153" s="12">
        <v>97839.0</v>
      </c>
      <c r="D8153" s="11"/>
      <c r="E8153" s="11"/>
      <c r="F8153" s="11"/>
    </row>
    <row r="8154" ht="15.75" customHeight="1">
      <c r="A8154" s="13">
        <v>9999484.0</v>
      </c>
      <c r="B8154" s="13" t="s">
        <v>10591</v>
      </c>
      <c r="C8154" s="12">
        <v>8965.07</v>
      </c>
      <c r="D8154" s="11"/>
      <c r="E8154" s="11"/>
      <c r="F8154" s="11"/>
    </row>
    <row r="8155" ht="15.75" customHeight="1">
      <c r="A8155" s="13">
        <v>9999536.0</v>
      </c>
      <c r="B8155" s="13" t="s">
        <v>10592</v>
      </c>
      <c r="C8155" s="12">
        <v>7807.11</v>
      </c>
      <c r="D8155" s="11"/>
      <c r="E8155" s="11"/>
      <c r="F8155" s="11"/>
    </row>
    <row r="8156" ht="15.75" customHeight="1">
      <c r="A8156" s="13">
        <v>9999537.0</v>
      </c>
      <c r="B8156" s="13" t="s">
        <v>10593</v>
      </c>
      <c r="C8156" s="12">
        <v>8157.11</v>
      </c>
      <c r="D8156" s="11"/>
      <c r="E8156" s="11"/>
      <c r="F8156" s="11"/>
    </row>
    <row r="8157" ht="15.75" customHeight="1">
      <c r="A8157" s="13">
        <v>9999560.0</v>
      </c>
      <c r="B8157" s="13" t="s">
        <v>10594</v>
      </c>
      <c r="C8157" s="12">
        <v>110169.09</v>
      </c>
      <c r="D8157" s="11"/>
      <c r="E8157" s="11"/>
      <c r="F8157" s="11"/>
    </row>
    <row r="8158" ht="15.75" customHeight="1">
      <c r="A8158" s="13">
        <v>9999573.0</v>
      </c>
      <c r="B8158" s="13" t="s">
        <v>10595</v>
      </c>
      <c r="C8158" s="12">
        <v>64711.86</v>
      </c>
      <c r="D8158" s="11"/>
      <c r="E8158" s="11"/>
      <c r="F8158" s="11"/>
    </row>
    <row r="8159" ht="15.75" customHeight="1">
      <c r="A8159" s="13">
        <v>9999570.0</v>
      </c>
      <c r="B8159" s="13" t="s">
        <v>10596</v>
      </c>
      <c r="C8159" s="12">
        <v>15731.6</v>
      </c>
      <c r="D8159" s="11"/>
      <c r="E8159" s="11"/>
      <c r="F8159" s="11"/>
    </row>
    <row r="8160" ht="15.75" customHeight="1">
      <c r="A8160" s="13">
        <v>9999562.0</v>
      </c>
      <c r="B8160" s="13" t="s">
        <v>10597</v>
      </c>
      <c r="C8160" s="12">
        <v>15343.23</v>
      </c>
      <c r="D8160" s="11"/>
      <c r="E8160" s="11"/>
      <c r="F8160" s="11"/>
    </row>
    <row r="8161" ht="15.75" customHeight="1">
      <c r="A8161" s="13">
        <v>9999552.0</v>
      </c>
      <c r="B8161" s="13" t="s">
        <v>10598</v>
      </c>
      <c r="C8161" s="12">
        <v>29610.82</v>
      </c>
      <c r="D8161" s="11"/>
      <c r="E8161" s="11"/>
      <c r="F8161" s="11"/>
    </row>
    <row r="8162" ht="15.75" customHeight="1">
      <c r="A8162" s="13">
        <v>9999358.0</v>
      </c>
      <c r="B8162" s="13" t="s">
        <v>10599</v>
      </c>
      <c r="C8162" s="12">
        <v>50157.74</v>
      </c>
      <c r="D8162" s="11"/>
      <c r="E8162" s="11"/>
      <c r="F8162" s="11"/>
    </row>
    <row r="8163" ht="15.75" customHeight="1">
      <c r="A8163" s="13">
        <v>9999359.0</v>
      </c>
      <c r="B8163" s="13" t="s">
        <v>10600</v>
      </c>
      <c r="C8163" s="12">
        <v>268264.94</v>
      </c>
      <c r="D8163" s="11"/>
      <c r="E8163" s="11"/>
      <c r="F8163" s="11"/>
    </row>
    <row r="8164" ht="15.75" customHeight="1">
      <c r="A8164" s="13">
        <v>9999254.0</v>
      </c>
      <c r="B8164" s="13" t="s">
        <v>10601</v>
      </c>
      <c r="C8164" s="12">
        <v>88840.63</v>
      </c>
      <c r="D8164" s="11"/>
      <c r="E8164" s="11"/>
      <c r="F8164" s="11"/>
    </row>
    <row r="8165" ht="15.75" customHeight="1">
      <c r="A8165" s="13">
        <v>9999253.0</v>
      </c>
      <c r="B8165" s="13" t="s">
        <v>10602</v>
      </c>
      <c r="C8165" s="12">
        <v>181578.44</v>
      </c>
      <c r="D8165" s="11"/>
      <c r="E8165" s="11"/>
      <c r="F8165" s="11"/>
    </row>
    <row r="8166" ht="15.75" customHeight="1">
      <c r="A8166" s="13">
        <v>9999260.0</v>
      </c>
      <c r="B8166" s="13" t="s">
        <v>10603</v>
      </c>
      <c r="C8166" s="12">
        <v>46242.61</v>
      </c>
      <c r="D8166" s="11"/>
      <c r="E8166" s="11"/>
      <c r="F8166" s="11"/>
    </row>
    <row r="8167" ht="15.75" customHeight="1">
      <c r="A8167" s="13">
        <v>9999548.0</v>
      </c>
      <c r="B8167" s="13" t="s">
        <v>10604</v>
      </c>
      <c r="C8167" s="12">
        <v>46807.42</v>
      </c>
      <c r="D8167" s="11"/>
      <c r="E8167" s="11"/>
      <c r="F8167" s="11"/>
    </row>
    <row r="8168" ht="15.75" customHeight="1">
      <c r="A8168" s="13">
        <v>9999496.0</v>
      </c>
      <c r="B8168" s="13" t="s">
        <v>10605</v>
      </c>
      <c r="C8168" s="12">
        <v>6591.86</v>
      </c>
      <c r="D8168" s="11"/>
      <c r="E8168" s="11"/>
      <c r="F8168" s="11"/>
    </row>
    <row r="8169" ht="15.75" customHeight="1">
      <c r="A8169" s="13">
        <v>9999497.0</v>
      </c>
      <c r="B8169" s="13" t="s">
        <v>10606</v>
      </c>
      <c r="C8169" s="12">
        <v>5540.82</v>
      </c>
      <c r="D8169" s="11"/>
      <c r="E8169" s="11"/>
      <c r="F8169" s="11"/>
    </row>
    <row r="8170" ht="15.75" customHeight="1">
      <c r="A8170" s="13">
        <v>9999532.0</v>
      </c>
      <c r="B8170" s="13" t="s">
        <v>10607</v>
      </c>
      <c r="C8170" s="12">
        <v>52448.38</v>
      </c>
      <c r="D8170" s="11"/>
      <c r="E8170" s="11"/>
      <c r="F8170" s="11"/>
    </row>
    <row r="8171" ht="15.75" customHeight="1">
      <c r="A8171" s="13">
        <v>9999361.0</v>
      </c>
      <c r="B8171" s="13" t="s">
        <v>10608</v>
      </c>
      <c r="C8171" s="12">
        <v>49104.12</v>
      </c>
      <c r="D8171" s="11"/>
      <c r="E8171" s="11"/>
      <c r="F8171" s="11"/>
    </row>
    <row r="8172" ht="15.75" customHeight="1">
      <c r="A8172" s="13">
        <v>9999529.0</v>
      </c>
      <c r="B8172" s="13" t="s">
        <v>10609</v>
      </c>
      <c r="C8172" s="12">
        <v>68617.08</v>
      </c>
      <c r="D8172" s="11"/>
      <c r="E8172" s="11"/>
      <c r="F8172" s="11"/>
    </row>
    <row r="8173" ht="15.75" customHeight="1">
      <c r="A8173" s="13">
        <v>9999572.0</v>
      </c>
      <c r="B8173" s="13" t="s">
        <v>10610</v>
      </c>
      <c r="C8173" s="12">
        <v>67448.14</v>
      </c>
      <c r="D8173" s="11"/>
      <c r="E8173" s="11"/>
      <c r="F8173" s="11"/>
    </row>
    <row r="8174" ht="15.75" customHeight="1">
      <c r="A8174" s="13">
        <v>9999461.0</v>
      </c>
      <c r="B8174" s="13" t="s">
        <v>10611</v>
      </c>
      <c r="C8174" s="12">
        <v>63260.05</v>
      </c>
      <c r="D8174" s="11"/>
      <c r="E8174" s="11"/>
      <c r="F8174" s="11"/>
    </row>
    <row r="8175" ht="15.75" customHeight="1">
      <c r="A8175" s="13">
        <v>9999462.0</v>
      </c>
      <c r="B8175" s="13" t="s">
        <v>10612</v>
      </c>
      <c r="C8175" s="12">
        <v>53633.71</v>
      </c>
      <c r="D8175" s="11"/>
      <c r="E8175" s="11"/>
      <c r="F8175" s="11"/>
    </row>
    <row r="8176" ht="15.75" customHeight="1">
      <c r="A8176" s="13">
        <v>9999982.0</v>
      </c>
      <c r="B8176" s="13" t="s">
        <v>10613</v>
      </c>
      <c r="C8176" s="12">
        <v>9051.55</v>
      </c>
      <c r="D8176" s="11"/>
      <c r="E8176" s="11"/>
      <c r="F8176" s="11"/>
    </row>
    <row r="8177" ht="15.75" customHeight="1">
      <c r="A8177" s="13">
        <v>9999553.0</v>
      </c>
      <c r="B8177" s="13" t="s">
        <v>10614</v>
      </c>
      <c r="C8177" s="12">
        <v>10557.61</v>
      </c>
      <c r="D8177" s="11"/>
      <c r="E8177" s="11"/>
      <c r="F8177" s="11"/>
    </row>
    <row r="8178" ht="15.75" customHeight="1">
      <c r="A8178" s="13">
        <v>9999574.0</v>
      </c>
      <c r="B8178" s="13" t="s">
        <v>10615</v>
      </c>
      <c r="C8178" s="12">
        <v>56089.37</v>
      </c>
      <c r="D8178" s="11"/>
      <c r="E8178" s="11"/>
      <c r="F8178" s="11"/>
    </row>
    <row r="8179" ht="15.75" customHeight="1">
      <c r="A8179" s="13">
        <v>9999577.0</v>
      </c>
      <c r="B8179" s="13" t="s">
        <v>10616</v>
      </c>
      <c r="C8179" s="12">
        <v>19866.83</v>
      </c>
      <c r="D8179" s="11"/>
      <c r="E8179" s="11"/>
      <c r="F8179" s="11"/>
    </row>
    <row r="8180" ht="15.75" customHeight="1">
      <c r="A8180" s="13">
        <v>9999576.0</v>
      </c>
      <c r="B8180" s="13" t="s">
        <v>10617</v>
      </c>
      <c r="C8180" s="12">
        <v>54225.79</v>
      </c>
      <c r="D8180" s="11"/>
      <c r="E8180" s="11"/>
      <c r="F8180" s="11"/>
    </row>
    <row r="8181" ht="15.75" customHeight="1">
      <c r="A8181" s="13">
        <v>9998527.0</v>
      </c>
      <c r="B8181" s="13" t="s">
        <v>10618</v>
      </c>
      <c r="C8181" s="12">
        <v>1986.76</v>
      </c>
      <c r="D8181" s="11"/>
      <c r="E8181" s="11"/>
      <c r="F8181" s="11"/>
    </row>
    <row r="8182" ht="15.75" customHeight="1">
      <c r="A8182" s="13">
        <v>9998529.0</v>
      </c>
      <c r="B8182" s="13" t="s">
        <v>10619</v>
      </c>
      <c r="C8182" s="12">
        <v>1986.74</v>
      </c>
      <c r="D8182" s="11"/>
      <c r="E8182" s="11"/>
      <c r="F8182" s="11"/>
    </row>
    <row r="8183" ht="15.75" customHeight="1">
      <c r="A8183" s="13">
        <v>9995220.0</v>
      </c>
      <c r="B8183" s="13" t="s">
        <v>10620</v>
      </c>
      <c r="C8183" s="12">
        <v>29984.82</v>
      </c>
      <c r="D8183" s="11"/>
      <c r="E8183" s="11"/>
      <c r="F8183" s="11"/>
    </row>
    <row r="8184" ht="15.75" customHeight="1">
      <c r="A8184" s="9" t="s">
        <v>10621</v>
      </c>
      <c r="C8184" s="12"/>
      <c r="D8184" s="11"/>
      <c r="E8184" s="11"/>
      <c r="F8184" s="11"/>
    </row>
    <row r="8185" ht="15.75" customHeight="1">
      <c r="A8185" s="13">
        <v>1100563.0</v>
      </c>
      <c r="B8185" s="13" t="s">
        <v>10622</v>
      </c>
      <c r="C8185" s="12">
        <v>377.35</v>
      </c>
      <c r="D8185" s="11"/>
      <c r="E8185" s="11"/>
      <c r="F8185" s="11"/>
    </row>
    <row r="8186" ht="15.75" customHeight="1">
      <c r="A8186" s="13">
        <v>1100515.0</v>
      </c>
      <c r="B8186" s="13" t="s">
        <v>10623</v>
      </c>
      <c r="C8186" s="12">
        <v>353.77</v>
      </c>
      <c r="D8186" s="11"/>
      <c r="E8186" s="11"/>
      <c r="F8186" s="11"/>
    </row>
    <row r="8187" ht="15.75" customHeight="1">
      <c r="A8187" s="13">
        <v>1100510.0</v>
      </c>
      <c r="B8187" s="13" t="s">
        <v>10624</v>
      </c>
      <c r="C8187" s="12">
        <v>377.35</v>
      </c>
      <c r="D8187" s="11"/>
      <c r="E8187" s="11"/>
      <c r="F8187" s="11"/>
    </row>
    <row r="8188" ht="15.75" customHeight="1">
      <c r="A8188" s="13">
        <v>1109328.0</v>
      </c>
      <c r="B8188" s="13" t="s">
        <v>10625</v>
      </c>
      <c r="C8188" s="12">
        <v>85.92</v>
      </c>
      <c r="D8188" s="11"/>
      <c r="E8188" s="11"/>
      <c r="F8188" s="11"/>
    </row>
    <row r="8189" ht="15.75" customHeight="1">
      <c r="A8189" s="13">
        <v>1109337.0</v>
      </c>
      <c r="B8189" s="13" t="s">
        <v>10626</v>
      </c>
      <c r="C8189" s="12">
        <v>85.92</v>
      </c>
      <c r="D8189" s="11"/>
      <c r="E8189" s="11"/>
      <c r="F8189" s="11"/>
    </row>
    <row r="8190" ht="15.75" customHeight="1">
      <c r="A8190" s="13">
        <v>1101227.0</v>
      </c>
      <c r="B8190" s="13" t="s">
        <v>10627</v>
      </c>
      <c r="C8190" s="12">
        <v>602.1</v>
      </c>
      <c r="D8190" s="11"/>
      <c r="E8190" s="11"/>
      <c r="F8190" s="11"/>
    </row>
    <row r="8191" ht="15.75" customHeight="1">
      <c r="A8191" s="13">
        <v>1101224.0</v>
      </c>
      <c r="B8191" s="13" t="s">
        <v>10628</v>
      </c>
      <c r="C8191" s="12">
        <v>602.1</v>
      </c>
      <c r="D8191" s="11"/>
      <c r="E8191" s="11"/>
      <c r="F8191" s="11"/>
    </row>
    <row r="8192" ht="15.75" customHeight="1">
      <c r="A8192" s="13">
        <v>1101226.0</v>
      </c>
      <c r="B8192" s="13" t="s">
        <v>10629</v>
      </c>
      <c r="C8192" s="12">
        <v>602.1</v>
      </c>
      <c r="D8192" s="11"/>
      <c r="E8192" s="11"/>
      <c r="F8192" s="11"/>
    </row>
    <row r="8193" ht="15.75" customHeight="1">
      <c r="A8193" s="13">
        <v>1101286.0</v>
      </c>
      <c r="B8193" s="13" t="s">
        <v>10630</v>
      </c>
      <c r="C8193" s="12">
        <v>602.1</v>
      </c>
      <c r="D8193" s="11"/>
      <c r="E8193" s="11"/>
      <c r="F8193" s="11"/>
    </row>
    <row r="8194" ht="15.75" customHeight="1">
      <c r="A8194" s="13">
        <v>1109967.0</v>
      </c>
      <c r="B8194" s="13" t="s">
        <v>10631</v>
      </c>
      <c r="C8194" s="12">
        <v>337.74</v>
      </c>
      <c r="D8194" s="11"/>
      <c r="E8194" s="11"/>
      <c r="F8194" s="11"/>
    </row>
    <row r="8195" ht="15.75" customHeight="1">
      <c r="A8195" s="13">
        <v>1109564.0</v>
      </c>
      <c r="B8195" s="13" t="s">
        <v>10632</v>
      </c>
      <c r="C8195" s="12">
        <v>337.74</v>
      </c>
      <c r="D8195" s="11"/>
      <c r="E8195" s="11"/>
      <c r="F8195" s="11"/>
    </row>
    <row r="8196" ht="15.75" customHeight="1">
      <c r="A8196" s="13">
        <v>1109582.0</v>
      </c>
      <c r="B8196" s="13" t="s">
        <v>10633</v>
      </c>
      <c r="C8196" s="12">
        <v>337.74</v>
      </c>
      <c r="D8196" s="11"/>
      <c r="E8196" s="11"/>
      <c r="F8196" s="11"/>
    </row>
    <row r="8197" ht="15.75" customHeight="1">
      <c r="A8197" s="13">
        <v>1108335.0</v>
      </c>
      <c r="B8197" s="13" t="s">
        <v>10634</v>
      </c>
      <c r="C8197" s="12">
        <v>164.51</v>
      </c>
      <c r="D8197" s="11"/>
      <c r="E8197" s="11"/>
      <c r="F8197" s="11"/>
    </row>
    <row r="8198" ht="15.75" customHeight="1">
      <c r="A8198" s="13">
        <v>1104825.0</v>
      </c>
      <c r="B8198" s="13" t="s">
        <v>10635</v>
      </c>
      <c r="C8198" s="12">
        <v>337.74</v>
      </c>
      <c r="D8198" s="11"/>
      <c r="E8198" s="11"/>
      <c r="F8198" s="11"/>
    </row>
    <row r="8199" ht="15.75" customHeight="1">
      <c r="A8199" s="13">
        <v>1104854.0</v>
      </c>
      <c r="B8199" s="13" t="s">
        <v>10636</v>
      </c>
      <c r="C8199" s="12">
        <v>337.74</v>
      </c>
      <c r="D8199" s="11"/>
      <c r="E8199" s="11"/>
      <c r="F8199" s="11"/>
    </row>
    <row r="8200" ht="15.75" customHeight="1">
      <c r="A8200" s="13">
        <v>1101125.0</v>
      </c>
      <c r="B8200" s="13" t="s">
        <v>10637</v>
      </c>
      <c r="C8200" s="12">
        <v>602.1</v>
      </c>
      <c r="D8200" s="11"/>
      <c r="E8200" s="11"/>
      <c r="F8200" s="11"/>
    </row>
    <row r="8201" ht="15.75" customHeight="1">
      <c r="A8201" s="13">
        <v>1101163.0</v>
      </c>
      <c r="B8201" s="13" t="s">
        <v>10638</v>
      </c>
      <c r="C8201" s="12">
        <v>602.1</v>
      </c>
      <c r="D8201" s="11"/>
      <c r="E8201" s="11"/>
      <c r="F8201" s="11"/>
    </row>
    <row r="8202" ht="15.75" customHeight="1">
      <c r="A8202" s="13">
        <v>1107625.0</v>
      </c>
      <c r="B8202" s="13" t="s">
        <v>10639</v>
      </c>
      <c r="C8202" s="12">
        <v>374.82</v>
      </c>
      <c r="D8202" s="11"/>
      <c r="E8202" s="11"/>
      <c r="F8202" s="11"/>
    </row>
    <row r="8203" ht="15.75" customHeight="1">
      <c r="A8203" s="13">
        <v>1107663.0</v>
      </c>
      <c r="B8203" s="13" t="s">
        <v>10640</v>
      </c>
      <c r="C8203" s="12">
        <v>374.82</v>
      </c>
      <c r="D8203" s="11"/>
      <c r="E8203" s="11"/>
      <c r="F8203" s="11"/>
    </row>
    <row r="8204" ht="15.75" customHeight="1">
      <c r="A8204" s="13">
        <v>1101463.0</v>
      </c>
      <c r="B8204" s="13" t="s">
        <v>10641</v>
      </c>
      <c r="C8204" s="12">
        <v>602.1</v>
      </c>
      <c r="D8204" s="11"/>
      <c r="E8204" s="11"/>
      <c r="F8204" s="11"/>
    </row>
    <row r="8205" ht="15.75" customHeight="1">
      <c r="A8205" s="13">
        <v>1101325.0</v>
      </c>
      <c r="B8205" s="13" t="s">
        <v>10642</v>
      </c>
      <c r="C8205" s="12">
        <v>337.34</v>
      </c>
      <c r="D8205" s="11"/>
      <c r="E8205" s="11"/>
      <c r="F8205" s="11"/>
    </row>
    <row r="8206" ht="15.75" customHeight="1">
      <c r="A8206" s="13">
        <v>1101363.0</v>
      </c>
      <c r="B8206" s="13" t="s">
        <v>10643</v>
      </c>
      <c r="C8206" s="12">
        <v>337.34</v>
      </c>
      <c r="D8206" s="11"/>
      <c r="E8206" s="11"/>
      <c r="F8206" s="11"/>
    </row>
    <row r="8207" ht="15.75" customHeight="1">
      <c r="A8207" s="13">
        <v>1106525.0</v>
      </c>
      <c r="B8207" s="13" t="s">
        <v>10644</v>
      </c>
      <c r="C8207" s="12">
        <v>3007.08</v>
      </c>
      <c r="D8207" s="11"/>
      <c r="E8207" s="11"/>
      <c r="F8207" s="11"/>
    </row>
    <row r="8208" ht="15.75" customHeight="1">
      <c r="A8208" s="13">
        <v>1106563.0</v>
      </c>
      <c r="B8208" s="13" t="s">
        <v>10645</v>
      </c>
      <c r="C8208" s="12">
        <v>3007.08</v>
      </c>
      <c r="D8208" s="11"/>
      <c r="E8208" s="11"/>
      <c r="F8208" s="11"/>
    </row>
    <row r="8209" ht="15.75" customHeight="1">
      <c r="A8209" s="13">
        <v>1106526.0</v>
      </c>
      <c r="B8209" s="13" t="s">
        <v>10646</v>
      </c>
      <c r="C8209" s="12">
        <v>114.41</v>
      </c>
      <c r="D8209" s="11"/>
      <c r="E8209" s="11"/>
      <c r="F8209" s="11"/>
    </row>
    <row r="8210" ht="15.75" customHeight="1">
      <c r="A8210" s="13">
        <v>1166564.0</v>
      </c>
      <c r="B8210" s="13" t="s">
        <v>10647</v>
      </c>
      <c r="C8210" s="12">
        <v>114.41</v>
      </c>
      <c r="D8210" s="11"/>
      <c r="E8210" s="11"/>
      <c r="F8210" s="11"/>
    </row>
    <row r="8211" ht="15.75" customHeight="1">
      <c r="A8211" s="13">
        <v>1106400.0</v>
      </c>
      <c r="B8211" s="13" t="s">
        <v>10648</v>
      </c>
      <c r="C8211" s="12">
        <v>351.01</v>
      </c>
      <c r="D8211" s="11"/>
      <c r="E8211" s="11"/>
      <c r="F8211" s="11"/>
    </row>
    <row r="8212" ht="15.75" customHeight="1">
      <c r="A8212" s="13">
        <v>1106466.0</v>
      </c>
      <c r="B8212" s="13" t="s">
        <v>10649</v>
      </c>
      <c r="C8212" s="12">
        <v>404.57</v>
      </c>
      <c r="D8212" s="11"/>
      <c r="E8212" s="11"/>
      <c r="F8212" s="11"/>
    </row>
    <row r="8213" ht="15.75" customHeight="1">
      <c r="A8213" s="13">
        <v>1106425.0</v>
      </c>
      <c r="B8213" s="13" t="s">
        <v>10650</v>
      </c>
      <c r="C8213" s="12">
        <v>404.57</v>
      </c>
      <c r="D8213" s="11"/>
      <c r="E8213" s="11"/>
      <c r="F8213" s="11"/>
    </row>
    <row r="8214" ht="15.75" customHeight="1">
      <c r="A8214" s="13">
        <v>1100125.0</v>
      </c>
      <c r="B8214" s="13" t="s">
        <v>10651</v>
      </c>
      <c r="C8214" s="12">
        <v>261.85</v>
      </c>
      <c r="D8214" s="11"/>
      <c r="E8214" s="11"/>
      <c r="F8214" s="11"/>
    </row>
    <row r="8215" ht="15.75" customHeight="1">
      <c r="A8215" s="13">
        <v>1106410.0</v>
      </c>
      <c r="B8215" s="13" t="s">
        <v>10652</v>
      </c>
      <c r="C8215" s="12">
        <v>404.57</v>
      </c>
      <c r="D8215" s="11"/>
      <c r="E8215" s="11"/>
      <c r="F8215" s="11"/>
    </row>
    <row r="8216" ht="15.75" customHeight="1">
      <c r="A8216" s="13">
        <v>1106463.0</v>
      </c>
      <c r="B8216" s="13" t="s">
        <v>10653</v>
      </c>
      <c r="C8216" s="12">
        <v>404.57</v>
      </c>
      <c r="D8216" s="11"/>
      <c r="E8216" s="11"/>
      <c r="F8216" s="11"/>
    </row>
    <row r="8217" ht="15.75" customHeight="1">
      <c r="A8217" s="13">
        <v>1100163.0</v>
      </c>
      <c r="B8217" s="13" t="s">
        <v>10654</v>
      </c>
      <c r="C8217" s="12">
        <v>261.85</v>
      </c>
      <c r="D8217" s="11"/>
      <c r="E8217" s="11"/>
      <c r="F8217" s="11"/>
    </row>
    <row r="8218" ht="15.75" customHeight="1">
      <c r="A8218" s="13">
        <v>1100509.0</v>
      </c>
      <c r="B8218" s="13" t="s">
        <v>10655</v>
      </c>
      <c r="C8218" s="12">
        <v>235.84</v>
      </c>
      <c r="D8218" s="11"/>
      <c r="E8218" s="11"/>
      <c r="F8218" s="11"/>
    </row>
    <row r="8219" ht="15.75" customHeight="1">
      <c r="A8219" s="13">
        <v>1108826.0</v>
      </c>
      <c r="B8219" s="13" t="s">
        <v>10656</v>
      </c>
      <c r="C8219" s="12">
        <v>398.47</v>
      </c>
      <c r="D8219" s="11"/>
      <c r="E8219" s="11"/>
      <c r="F8219" s="11"/>
    </row>
    <row r="8220" ht="15.75" customHeight="1">
      <c r="A8220" s="13">
        <v>1108830.0</v>
      </c>
      <c r="B8220" s="13" t="s">
        <v>10657</v>
      </c>
      <c r="C8220" s="12">
        <v>398.47</v>
      </c>
      <c r="D8220" s="11"/>
      <c r="E8220" s="11"/>
      <c r="F8220" s="11"/>
    </row>
    <row r="8221" ht="15.75" customHeight="1">
      <c r="A8221" s="13">
        <v>1108838.0</v>
      </c>
      <c r="B8221" s="13" t="s">
        <v>10658</v>
      </c>
      <c r="C8221" s="12">
        <v>398.46</v>
      </c>
      <c r="D8221" s="11"/>
      <c r="E8221" s="11"/>
      <c r="F8221" s="11"/>
    </row>
    <row r="8222" ht="15.75" customHeight="1">
      <c r="A8222" s="13">
        <v>1108854.0</v>
      </c>
      <c r="B8222" s="13" t="s">
        <v>10659</v>
      </c>
      <c r="C8222" s="12">
        <v>398.47</v>
      </c>
      <c r="D8222" s="11"/>
      <c r="E8222" s="11"/>
      <c r="F8222" s="11"/>
    </row>
    <row r="8223" ht="15.75" customHeight="1">
      <c r="A8223" s="13">
        <v>1108867.0</v>
      </c>
      <c r="B8223" s="13" t="s">
        <v>10660</v>
      </c>
      <c r="C8223" s="12">
        <v>398.47</v>
      </c>
      <c r="D8223" s="11"/>
      <c r="E8223" s="11"/>
      <c r="F8223" s="11"/>
    </row>
    <row r="8224" ht="15.75" customHeight="1">
      <c r="A8224" s="13">
        <v>1109865.0</v>
      </c>
      <c r="B8224" s="13" t="s">
        <v>10661</v>
      </c>
      <c r="C8224" s="12">
        <v>337.32</v>
      </c>
      <c r="D8224" s="11"/>
      <c r="E8224" s="11"/>
      <c r="F8224" s="11"/>
    </row>
    <row r="8225" ht="15.75" customHeight="1">
      <c r="A8225" s="13">
        <v>1109806.0</v>
      </c>
      <c r="B8225" s="13" t="s">
        <v>10662</v>
      </c>
      <c r="C8225" s="12">
        <v>2473.18</v>
      </c>
      <c r="D8225" s="11"/>
      <c r="E8225" s="11"/>
      <c r="F8225" s="11"/>
    </row>
    <row r="8226" ht="15.75" customHeight="1">
      <c r="A8226" s="13">
        <v>1109800.0</v>
      </c>
      <c r="B8226" s="13" t="s">
        <v>10663</v>
      </c>
      <c r="C8226" s="12">
        <v>602.1</v>
      </c>
      <c r="D8226" s="11"/>
      <c r="E8226" s="11"/>
      <c r="F8226" s="11"/>
    </row>
    <row r="8227" ht="15.75" customHeight="1">
      <c r="A8227" s="13">
        <v>1100562.0</v>
      </c>
      <c r="B8227" s="13" t="s">
        <v>10664</v>
      </c>
      <c r="C8227" s="12">
        <v>259.43</v>
      </c>
      <c r="D8227" s="11"/>
      <c r="E8227" s="11"/>
      <c r="F8227" s="11"/>
    </row>
    <row r="8228" ht="15.75" customHeight="1">
      <c r="A8228" s="13">
        <v>1103225.0</v>
      </c>
      <c r="B8228" s="13" t="s">
        <v>10665</v>
      </c>
      <c r="C8228" s="12">
        <v>342.91</v>
      </c>
      <c r="D8228" s="11"/>
      <c r="E8228" s="11"/>
      <c r="F8228" s="11"/>
    </row>
    <row r="8229" ht="15.75" customHeight="1">
      <c r="A8229" s="13">
        <v>1103263.0</v>
      </c>
      <c r="B8229" s="13" t="s">
        <v>10666</v>
      </c>
      <c r="C8229" s="12">
        <v>342.91</v>
      </c>
      <c r="D8229" s="11"/>
      <c r="E8229" s="11"/>
      <c r="F8229" s="11"/>
    </row>
    <row r="8230" ht="15.75" customHeight="1">
      <c r="A8230" s="13">
        <v>1102326.0</v>
      </c>
      <c r="B8230" s="13" t="s">
        <v>10667</v>
      </c>
      <c r="C8230" s="12">
        <v>421.27</v>
      </c>
      <c r="D8230" s="11"/>
      <c r="E8230" s="11"/>
      <c r="F8230" s="11"/>
    </row>
    <row r="8231" ht="15.75" customHeight="1">
      <c r="A8231" s="13">
        <v>1102125.0</v>
      </c>
      <c r="B8231" s="13" t="s">
        <v>10668</v>
      </c>
      <c r="C8231" s="12">
        <v>459.45</v>
      </c>
      <c r="D8231" s="11"/>
      <c r="E8231" s="11"/>
      <c r="F8231" s="11"/>
    </row>
    <row r="8232" ht="15.75" customHeight="1">
      <c r="A8232" s="13">
        <v>1102364.0</v>
      </c>
      <c r="B8232" s="13" t="s">
        <v>10669</v>
      </c>
      <c r="C8232" s="12">
        <v>421.27</v>
      </c>
      <c r="D8232" s="11"/>
      <c r="E8232" s="11"/>
      <c r="F8232" s="11"/>
    </row>
    <row r="8233" ht="15.75" customHeight="1">
      <c r="A8233" s="13">
        <v>1102163.0</v>
      </c>
      <c r="B8233" s="13" t="s">
        <v>10670</v>
      </c>
      <c r="C8233" s="12">
        <v>459.45</v>
      </c>
      <c r="D8233" s="11"/>
      <c r="E8233" s="11"/>
      <c r="F8233" s="11"/>
    </row>
    <row r="8234" ht="15.75" customHeight="1">
      <c r="A8234" s="13">
        <v>1104924.0</v>
      </c>
      <c r="B8234" s="13" t="s">
        <v>10671</v>
      </c>
      <c r="C8234" s="12">
        <v>95.24</v>
      </c>
      <c r="D8234" s="11"/>
      <c r="E8234" s="11"/>
      <c r="F8234" s="11"/>
    </row>
    <row r="8235" ht="15.75" customHeight="1">
      <c r="A8235" s="13">
        <v>1104962.0</v>
      </c>
      <c r="B8235" s="13" t="s">
        <v>10672</v>
      </c>
      <c r="C8235" s="12">
        <v>3809.39</v>
      </c>
      <c r="D8235" s="11"/>
      <c r="E8235" s="11"/>
      <c r="F8235" s="11"/>
    </row>
    <row r="8236" ht="15.75" customHeight="1">
      <c r="A8236" s="13">
        <v>1103800.0</v>
      </c>
      <c r="B8236" s="13" t="s">
        <v>10673</v>
      </c>
      <c r="C8236" s="12">
        <v>376.83</v>
      </c>
      <c r="D8236" s="11"/>
      <c r="E8236" s="11"/>
      <c r="F8236" s="11"/>
    </row>
    <row r="8237" ht="15.75" customHeight="1">
      <c r="A8237" s="13">
        <v>1108400.0</v>
      </c>
      <c r="B8237" s="13" t="s">
        <v>10674</v>
      </c>
      <c r="C8237" s="12">
        <v>358.87</v>
      </c>
      <c r="D8237" s="11"/>
      <c r="E8237" s="11"/>
      <c r="F8237" s="11"/>
    </row>
    <row r="8238" ht="15.75" customHeight="1">
      <c r="A8238" s="13">
        <v>1103925.0</v>
      </c>
      <c r="B8238" s="13" t="s">
        <v>10675</v>
      </c>
      <c r="C8238" s="12">
        <v>191.51</v>
      </c>
      <c r="D8238" s="11"/>
      <c r="E8238" s="11"/>
      <c r="F8238" s="11"/>
    </row>
    <row r="8239" ht="15.75" customHeight="1">
      <c r="A8239" s="13">
        <v>1103963.0</v>
      </c>
      <c r="B8239" s="13" t="s">
        <v>10676</v>
      </c>
      <c r="C8239" s="12">
        <v>191.51</v>
      </c>
      <c r="D8239" s="11"/>
      <c r="E8239" s="11"/>
      <c r="F8239" s="11"/>
    </row>
    <row r="8240" ht="15.75" customHeight="1">
      <c r="A8240" s="13">
        <v>1107225.0</v>
      </c>
      <c r="B8240" s="13" t="s">
        <v>10677</v>
      </c>
      <c r="C8240" s="12">
        <v>153.65</v>
      </c>
      <c r="D8240" s="11"/>
      <c r="E8240" s="11"/>
      <c r="F8240" s="11"/>
    </row>
    <row r="8241" ht="15.75" customHeight="1">
      <c r="A8241" s="13">
        <v>1107263.0</v>
      </c>
      <c r="B8241" s="13" t="s">
        <v>10678</v>
      </c>
      <c r="C8241" s="12">
        <v>153.65</v>
      </c>
      <c r="D8241" s="11"/>
      <c r="E8241" s="11"/>
      <c r="F8241" s="11"/>
    </row>
    <row r="8242" ht="15.75" customHeight="1">
      <c r="A8242" s="13">
        <v>1103025.0</v>
      </c>
      <c r="B8242" s="13" t="s">
        <v>10679</v>
      </c>
      <c r="C8242" s="12">
        <v>252.47</v>
      </c>
      <c r="D8242" s="11"/>
      <c r="E8242" s="11"/>
      <c r="F8242" s="11"/>
    </row>
    <row r="8243" ht="15.75" customHeight="1">
      <c r="A8243" s="13">
        <v>1103037.0</v>
      </c>
      <c r="B8243" s="13" t="s">
        <v>10680</v>
      </c>
      <c r="C8243" s="12">
        <v>252.47</v>
      </c>
      <c r="D8243" s="11"/>
      <c r="E8243" s="11"/>
      <c r="F8243" s="11"/>
    </row>
    <row r="8244" ht="15.75" customHeight="1">
      <c r="A8244" s="13">
        <v>1103063.0</v>
      </c>
      <c r="B8244" s="13" t="s">
        <v>10681</v>
      </c>
      <c r="C8244" s="12">
        <v>252.47</v>
      </c>
      <c r="D8244" s="11"/>
      <c r="E8244" s="11"/>
      <c r="F8244" s="11"/>
    </row>
    <row r="8245" ht="15.75" customHeight="1">
      <c r="A8245" s="13">
        <v>1103125.0</v>
      </c>
      <c r="B8245" s="13" t="s">
        <v>10682</v>
      </c>
      <c r="C8245" s="12">
        <v>151.48</v>
      </c>
      <c r="D8245" s="11"/>
      <c r="E8245" s="11"/>
      <c r="F8245" s="11"/>
    </row>
    <row r="8246" ht="15.75" customHeight="1">
      <c r="A8246" s="13">
        <v>1103137.0</v>
      </c>
      <c r="B8246" s="13" t="s">
        <v>10683</v>
      </c>
      <c r="C8246" s="12">
        <v>151.48</v>
      </c>
      <c r="D8246" s="11"/>
      <c r="E8246" s="11"/>
      <c r="F8246" s="11"/>
    </row>
    <row r="8247" ht="15.75" customHeight="1">
      <c r="A8247" s="13">
        <v>1103163.0</v>
      </c>
      <c r="B8247" s="13" t="s">
        <v>10684</v>
      </c>
      <c r="C8247" s="12">
        <v>151.48</v>
      </c>
      <c r="D8247" s="11"/>
      <c r="E8247" s="11"/>
      <c r="F8247" s="11"/>
    </row>
    <row r="8248" ht="15.75" customHeight="1">
      <c r="A8248" s="13">
        <v>1103000.0</v>
      </c>
      <c r="B8248" s="13" t="s">
        <v>10685</v>
      </c>
      <c r="C8248" s="12">
        <v>292.79</v>
      </c>
      <c r="D8248" s="11"/>
      <c r="E8248" s="11"/>
      <c r="F8248" s="11"/>
    </row>
    <row r="8249" ht="15.75" customHeight="1">
      <c r="A8249" s="13">
        <v>1101725.0</v>
      </c>
      <c r="B8249" s="13" t="s">
        <v>10686</v>
      </c>
      <c r="C8249" s="12">
        <v>623.32</v>
      </c>
      <c r="D8249" s="11"/>
      <c r="E8249" s="11"/>
      <c r="F8249" s="11"/>
    </row>
    <row r="8250" ht="15.75" customHeight="1">
      <c r="A8250" s="13">
        <v>1101745.0</v>
      </c>
      <c r="B8250" s="13" t="s">
        <v>10687</v>
      </c>
      <c r="C8250" s="12">
        <v>623.32</v>
      </c>
      <c r="D8250" s="11"/>
      <c r="E8250" s="11"/>
      <c r="F8250" s="11"/>
    </row>
    <row r="8251" ht="15.75" customHeight="1">
      <c r="A8251" s="13">
        <v>1101763.0</v>
      </c>
      <c r="B8251" s="13" t="s">
        <v>10688</v>
      </c>
      <c r="C8251" s="12">
        <v>623.32</v>
      </c>
      <c r="D8251" s="11"/>
      <c r="E8251" s="11"/>
      <c r="F8251" s="11"/>
    </row>
    <row r="8252" ht="15.75" customHeight="1">
      <c r="A8252" s="13">
        <v>1106625.0</v>
      </c>
      <c r="B8252" s="13" t="s">
        <v>10689</v>
      </c>
      <c r="C8252" s="12">
        <v>2837.48</v>
      </c>
      <c r="D8252" s="11"/>
      <c r="E8252" s="11"/>
      <c r="F8252" s="11"/>
    </row>
    <row r="8253" ht="15.75" customHeight="1">
      <c r="A8253" s="13">
        <v>1101525.0</v>
      </c>
      <c r="B8253" s="13" t="s">
        <v>10690</v>
      </c>
      <c r="C8253" s="12">
        <v>452.28</v>
      </c>
      <c r="D8253" s="11"/>
      <c r="E8253" s="11"/>
      <c r="F8253" s="11"/>
    </row>
    <row r="8254" ht="15.75" customHeight="1">
      <c r="A8254" s="13">
        <v>1101500.0</v>
      </c>
      <c r="B8254" s="13" t="s">
        <v>10691</v>
      </c>
      <c r="C8254" s="12">
        <v>452.28</v>
      </c>
      <c r="D8254" s="11"/>
      <c r="E8254" s="11"/>
      <c r="F8254" s="11"/>
    </row>
    <row r="8255" ht="15.75" customHeight="1">
      <c r="A8255" s="13">
        <v>1101537.0</v>
      </c>
      <c r="B8255" s="13" t="s">
        <v>10692</v>
      </c>
      <c r="C8255" s="12">
        <v>452.28</v>
      </c>
      <c r="D8255" s="11"/>
      <c r="E8255" s="11"/>
      <c r="F8255" s="11"/>
    </row>
    <row r="8256" ht="15.75" customHeight="1">
      <c r="A8256" s="13">
        <v>1101563.0</v>
      </c>
      <c r="B8256" s="13" t="s">
        <v>10693</v>
      </c>
      <c r="C8256" s="12">
        <v>452.28</v>
      </c>
      <c r="D8256" s="11"/>
      <c r="E8256" s="11"/>
      <c r="F8256" s="11"/>
    </row>
    <row r="8257" ht="15.75" customHeight="1">
      <c r="A8257" s="13">
        <v>1106663.0</v>
      </c>
      <c r="B8257" s="13" t="s">
        <v>10694</v>
      </c>
      <c r="C8257" s="12">
        <v>2837.48</v>
      </c>
      <c r="D8257" s="11"/>
      <c r="E8257" s="11"/>
      <c r="F8257" s="11"/>
    </row>
    <row r="8258" ht="15.75" customHeight="1">
      <c r="A8258" s="13">
        <v>1107522.0</v>
      </c>
      <c r="B8258" s="13" t="s">
        <v>10695</v>
      </c>
      <c r="C8258" s="12">
        <v>381.07</v>
      </c>
      <c r="D8258" s="11"/>
      <c r="E8258" s="11"/>
      <c r="F8258" s="11"/>
    </row>
    <row r="8259" ht="15.75" customHeight="1">
      <c r="A8259" s="13">
        <v>1107563.0</v>
      </c>
      <c r="B8259" s="13" t="s">
        <v>10696</v>
      </c>
      <c r="C8259" s="12">
        <v>328.51</v>
      </c>
      <c r="D8259" s="11"/>
      <c r="E8259" s="11"/>
      <c r="F8259" s="11"/>
    </row>
    <row r="8260" ht="15.75" customHeight="1">
      <c r="A8260" s="13">
        <v>1100564.0</v>
      </c>
      <c r="B8260" s="13" t="s">
        <v>10697</v>
      </c>
      <c r="C8260" s="12">
        <v>377.35</v>
      </c>
      <c r="D8260" s="11"/>
      <c r="E8260" s="11"/>
      <c r="F8260" s="11"/>
    </row>
    <row r="8261" ht="15.75" customHeight="1">
      <c r="A8261" s="13">
        <v>1100597.0</v>
      </c>
      <c r="B8261" s="13" t="s">
        <v>10698</v>
      </c>
      <c r="C8261" s="12">
        <v>377.35</v>
      </c>
      <c r="D8261" s="11"/>
      <c r="E8261" s="11"/>
      <c r="F8261" s="11"/>
    </row>
    <row r="8262" ht="15.75" customHeight="1">
      <c r="A8262" s="13">
        <v>1100574.0</v>
      </c>
      <c r="B8262" s="13" t="s">
        <v>10699</v>
      </c>
      <c r="C8262" s="12">
        <v>377.35</v>
      </c>
      <c r="D8262" s="11"/>
      <c r="E8262" s="11"/>
      <c r="F8262" s="11"/>
    </row>
    <row r="8263" ht="15.75" customHeight="1">
      <c r="A8263" s="13">
        <v>1106725.0</v>
      </c>
      <c r="B8263" s="13" t="s">
        <v>10700</v>
      </c>
      <c r="C8263" s="12">
        <v>4949.74</v>
      </c>
      <c r="D8263" s="11"/>
      <c r="E8263" s="11"/>
      <c r="F8263" s="11"/>
    </row>
    <row r="8264" ht="15.75" customHeight="1">
      <c r="A8264" s="13">
        <v>1108563.0</v>
      </c>
      <c r="B8264" s="13" t="s">
        <v>10701</v>
      </c>
      <c r="C8264" s="12">
        <v>1025.86</v>
      </c>
      <c r="D8264" s="11"/>
      <c r="E8264" s="11"/>
      <c r="F8264" s="11"/>
    </row>
    <row r="8265" ht="15.75" customHeight="1">
      <c r="A8265" s="13">
        <v>1102725.0</v>
      </c>
      <c r="B8265" s="13" t="s">
        <v>10702</v>
      </c>
      <c r="C8265" s="12">
        <v>130.01</v>
      </c>
      <c r="D8265" s="11"/>
      <c r="E8265" s="11"/>
      <c r="F8265" s="11"/>
    </row>
    <row r="8266" ht="15.75" customHeight="1">
      <c r="A8266" s="13">
        <v>1102763.0</v>
      </c>
      <c r="B8266" s="13" t="s">
        <v>10703</v>
      </c>
      <c r="C8266" s="12">
        <v>128.64</v>
      </c>
      <c r="D8266" s="11"/>
      <c r="E8266" s="11"/>
      <c r="F8266" s="11"/>
    </row>
    <row r="8267" ht="15.75" customHeight="1">
      <c r="A8267" s="13">
        <v>1100425.0</v>
      </c>
      <c r="B8267" s="13" t="s">
        <v>10704</v>
      </c>
      <c r="C8267" s="12">
        <v>4800.54</v>
      </c>
      <c r="D8267" s="11"/>
      <c r="E8267" s="11"/>
      <c r="F8267" s="11"/>
    </row>
    <row r="8268" ht="15.75" customHeight="1">
      <c r="A8268" s="13">
        <v>1100463.0</v>
      </c>
      <c r="B8268" s="13" t="s">
        <v>10705</v>
      </c>
      <c r="C8268" s="12">
        <v>4699.48</v>
      </c>
      <c r="D8268" s="11"/>
      <c r="E8268" s="11"/>
      <c r="F8268" s="11"/>
    </row>
    <row r="8269" ht="15.75" customHeight="1">
      <c r="A8269" s="13">
        <v>1105163.0</v>
      </c>
      <c r="B8269" s="13" t="s">
        <v>10706</v>
      </c>
      <c r="C8269" s="12">
        <v>112.42</v>
      </c>
      <c r="D8269" s="11"/>
      <c r="E8269" s="11"/>
      <c r="F8269" s="11"/>
    </row>
    <row r="8270" ht="15.75" customHeight="1">
      <c r="A8270" s="13">
        <v>1102500.0</v>
      </c>
      <c r="B8270" s="13" t="s">
        <v>10707</v>
      </c>
      <c r="C8270" s="12">
        <v>129.14</v>
      </c>
      <c r="D8270" s="11"/>
      <c r="E8270" s="11"/>
      <c r="F8270" s="11"/>
    </row>
    <row r="8271" ht="15.75" customHeight="1">
      <c r="A8271" s="13">
        <v>1109125.0</v>
      </c>
      <c r="B8271" s="13" t="s">
        <v>10708</v>
      </c>
      <c r="C8271" s="12">
        <v>343.1</v>
      </c>
      <c r="D8271" s="11"/>
      <c r="E8271" s="11"/>
      <c r="F8271" s="11"/>
    </row>
    <row r="8272" ht="15.75" customHeight="1">
      <c r="A8272" s="13">
        <v>1109163.0</v>
      </c>
      <c r="B8272" s="13" t="s">
        <v>10709</v>
      </c>
      <c r="C8272" s="12">
        <v>343.1</v>
      </c>
      <c r="D8272" s="11"/>
      <c r="E8272" s="11"/>
      <c r="F8272" s="11"/>
    </row>
    <row r="8273" ht="15.75" customHeight="1">
      <c r="A8273" s="13">
        <v>1100763.0</v>
      </c>
      <c r="B8273" s="13" t="s">
        <v>10710</v>
      </c>
      <c r="C8273" s="12">
        <v>198.91</v>
      </c>
      <c r="D8273" s="11"/>
      <c r="E8273" s="11"/>
      <c r="F8273" s="11"/>
    </row>
    <row r="8274" ht="15.75" customHeight="1">
      <c r="A8274" s="13">
        <v>1100764.0</v>
      </c>
      <c r="B8274" s="13" t="s">
        <v>10711</v>
      </c>
      <c r="C8274" s="12">
        <v>198.94</v>
      </c>
      <c r="D8274" s="11"/>
      <c r="E8274" s="11"/>
      <c r="F8274" s="11"/>
    </row>
    <row r="8275" ht="15.75" customHeight="1">
      <c r="A8275" s="13">
        <v>1100735.0</v>
      </c>
      <c r="B8275" s="13" t="s">
        <v>10712</v>
      </c>
      <c r="C8275" s="12">
        <v>198.91</v>
      </c>
      <c r="D8275" s="11"/>
      <c r="E8275" s="11"/>
      <c r="F8275" s="11"/>
    </row>
    <row r="8276" ht="15.75" customHeight="1">
      <c r="A8276" s="13">
        <v>1100760.0</v>
      </c>
      <c r="B8276" s="13" t="s">
        <v>10712</v>
      </c>
      <c r="C8276" s="12">
        <v>198.94</v>
      </c>
      <c r="D8276" s="11"/>
      <c r="E8276" s="11"/>
      <c r="F8276" s="11"/>
    </row>
    <row r="8277" ht="15.75" customHeight="1">
      <c r="A8277" s="13">
        <v>1107722.0</v>
      </c>
      <c r="B8277" s="13" t="s">
        <v>10713</v>
      </c>
      <c r="C8277" s="12">
        <v>300.29</v>
      </c>
      <c r="D8277" s="11"/>
      <c r="E8277" s="11"/>
      <c r="F8277" s="11"/>
    </row>
    <row r="8278" ht="15.75" customHeight="1">
      <c r="A8278" s="13">
        <v>1108725.0</v>
      </c>
      <c r="B8278" s="13" t="s">
        <v>10714</v>
      </c>
      <c r="C8278" s="12">
        <v>291.43</v>
      </c>
      <c r="D8278" s="11"/>
      <c r="E8278" s="11"/>
      <c r="F8278" s="11"/>
    </row>
    <row r="8279" ht="15.75" customHeight="1">
      <c r="A8279" s="13">
        <v>1108763.0</v>
      </c>
      <c r="B8279" s="13" t="s">
        <v>10715</v>
      </c>
      <c r="C8279" s="12">
        <v>291.43</v>
      </c>
      <c r="D8279" s="11"/>
      <c r="E8279" s="11"/>
      <c r="F8279" s="11"/>
    </row>
    <row r="8280" ht="15.75" customHeight="1">
      <c r="A8280" s="13">
        <v>1103325.0</v>
      </c>
      <c r="B8280" s="13" t="s">
        <v>10716</v>
      </c>
      <c r="C8280" s="12">
        <v>602.1</v>
      </c>
      <c r="D8280" s="11"/>
      <c r="E8280" s="11"/>
      <c r="F8280" s="11"/>
    </row>
    <row r="8281" ht="15.75" customHeight="1">
      <c r="A8281" s="13">
        <v>1103363.0</v>
      </c>
      <c r="B8281" s="13" t="s">
        <v>10717</v>
      </c>
      <c r="C8281" s="12">
        <v>602.1</v>
      </c>
      <c r="D8281" s="11"/>
      <c r="E8281" s="11"/>
      <c r="F8281" s="11"/>
    </row>
    <row r="8282" ht="15.75" customHeight="1">
      <c r="A8282" s="13">
        <v>1106325.0</v>
      </c>
      <c r="B8282" s="13" t="s">
        <v>10718</v>
      </c>
      <c r="C8282" s="12">
        <v>480.71</v>
      </c>
      <c r="D8282" s="11"/>
      <c r="E8282" s="11"/>
      <c r="F8282" s="11"/>
    </row>
    <row r="8283" ht="15.75" customHeight="1">
      <c r="A8283" s="13">
        <v>1106363.0</v>
      </c>
      <c r="B8283" s="13" t="s">
        <v>10719</v>
      </c>
      <c r="C8283" s="12">
        <v>480.71</v>
      </c>
      <c r="D8283" s="11"/>
      <c r="E8283" s="11"/>
      <c r="F8283" s="11"/>
    </row>
    <row r="8284" ht="15.75" customHeight="1">
      <c r="A8284" s="13">
        <v>1103500.0</v>
      </c>
      <c r="B8284" s="13" t="s">
        <v>10720</v>
      </c>
      <c r="C8284" s="12">
        <v>44.46</v>
      </c>
      <c r="D8284" s="11"/>
      <c r="E8284" s="11"/>
      <c r="F8284" s="11"/>
    </row>
    <row r="8285" ht="15.75" customHeight="1">
      <c r="A8285" s="13">
        <v>1107929.0</v>
      </c>
      <c r="B8285" s="13" t="s">
        <v>10721</v>
      </c>
      <c r="C8285" s="12">
        <v>491.33</v>
      </c>
      <c r="D8285" s="11"/>
      <c r="E8285" s="11"/>
      <c r="F8285" s="11"/>
    </row>
    <row r="8286" ht="15.75" customHeight="1">
      <c r="A8286" s="13">
        <v>1107928.0</v>
      </c>
      <c r="B8286" s="13" t="s">
        <v>10722</v>
      </c>
      <c r="C8286" s="12">
        <v>405.79</v>
      </c>
      <c r="D8286" s="11"/>
      <c r="E8286" s="11"/>
      <c r="F8286" s="11"/>
    </row>
    <row r="8287" ht="15.75" customHeight="1">
      <c r="A8287" s="13">
        <v>1107955.0</v>
      </c>
      <c r="B8287" s="13" t="s">
        <v>10723</v>
      </c>
      <c r="C8287" s="12">
        <v>326.82</v>
      </c>
      <c r="D8287" s="11"/>
      <c r="E8287" s="11"/>
      <c r="F8287" s="11"/>
    </row>
    <row r="8288" ht="15.75" customHeight="1">
      <c r="A8288" s="13">
        <v>1107954.0</v>
      </c>
      <c r="B8288" s="13" t="s">
        <v>10724</v>
      </c>
      <c r="C8288" s="12">
        <v>261.02</v>
      </c>
      <c r="D8288" s="11"/>
      <c r="E8288" s="11"/>
      <c r="F8288" s="11"/>
    </row>
    <row r="8289" ht="15.75" customHeight="1">
      <c r="A8289" s="13">
        <v>1107963.0</v>
      </c>
      <c r="B8289" s="13" t="s">
        <v>10725</v>
      </c>
      <c r="C8289" s="12">
        <v>326.82</v>
      </c>
      <c r="D8289" s="11"/>
      <c r="E8289" s="11"/>
      <c r="F8289" s="11"/>
    </row>
    <row r="8290" ht="15.75" customHeight="1">
      <c r="A8290" s="13">
        <v>1107962.0</v>
      </c>
      <c r="B8290" s="13" t="s">
        <v>10726</v>
      </c>
      <c r="C8290" s="12">
        <v>261.02</v>
      </c>
      <c r="D8290" s="11"/>
      <c r="E8290" s="11"/>
      <c r="F8290" s="11"/>
    </row>
    <row r="8291" ht="15.75" customHeight="1">
      <c r="A8291" s="13">
        <v>1105625.0</v>
      </c>
      <c r="B8291" s="13" t="s">
        <v>10727</v>
      </c>
      <c r="C8291" s="12">
        <v>163.38</v>
      </c>
      <c r="D8291" s="11"/>
      <c r="E8291" s="11"/>
      <c r="F8291" s="11"/>
    </row>
    <row r="8292" ht="15.75" customHeight="1">
      <c r="A8292" s="13">
        <v>1106225.0</v>
      </c>
      <c r="B8292" s="13" t="s">
        <v>10728</v>
      </c>
      <c r="C8292" s="12">
        <v>108.92</v>
      </c>
      <c r="D8292" s="11"/>
      <c r="E8292" s="11"/>
      <c r="F8292" s="11"/>
    </row>
    <row r="8293" ht="15.75" customHeight="1">
      <c r="A8293" s="13">
        <v>1106200.0</v>
      </c>
      <c r="B8293" s="13" t="s">
        <v>10729</v>
      </c>
      <c r="C8293" s="12">
        <v>108.92</v>
      </c>
      <c r="D8293" s="11"/>
      <c r="E8293" s="11"/>
      <c r="F8293" s="11"/>
    </row>
    <row r="8294" ht="15.75" customHeight="1">
      <c r="A8294" s="13">
        <v>1105663.0</v>
      </c>
      <c r="B8294" s="13" t="s">
        <v>10730</v>
      </c>
      <c r="C8294" s="12">
        <v>163.38</v>
      </c>
      <c r="D8294" s="11"/>
      <c r="E8294" s="11"/>
      <c r="F8294" s="11"/>
    </row>
    <row r="8295" ht="15.75" customHeight="1">
      <c r="A8295" s="13">
        <v>1105725.0</v>
      </c>
      <c r="B8295" s="13" t="s">
        <v>10731</v>
      </c>
      <c r="C8295" s="12">
        <v>248.41</v>
      </c>
      <c r="D8295" s="11"/>
      <c r="E8295" s="11"/>
      <c r="F8295" s="11"/>
    </row>
    <row r="8296" ht="15.75" customHeight="1">
      <c r="A8296" s="13">
        <v>1105763.0</v>
      </c>
      <c r="B8296" s="13" t="s">
        <v>10732</v>
      </c>
      <c r="C8296" s="12">
        <v>248.41</v>
      </c>
      <c r="D8296" s="11"/>
      <c r="E8296" s="11"/>
      <c r="F8296" s="11"/>
    </row>
    <row r="8297" ht="15.75" customHeight="1">
      <c r="A8297" s="13">
        <v>1100225.0</v>
      </c>
      <c r="B8297" s="13" t="s">
        <v>10733</v>
      </c>
      <c r="C8297" s="12">
        <v>158.35</v>
      </c>
      <c r="D8297" s="11"/>
      <c r="E8297" s="11"/>
      <c r="F8297" s="11"/>
    </row>
    <row r="8298" ht="15.75" customHeight="1">
      <c r="A8298" s="13">
        <v>1100263.0</v>
      </c>
      <c r="B8298" s="13" t="s">
        <v>10734</v>
      </c>
      <c r="C8298" s="12">
        <v>158.35</v>
      </c>
      <c r="D8298" s="11"/>
      <c r="E8298" s="11"/>
      <c r="F8298" s="11"/>
    </row>
    <row r="8299" ht="15.75" customHeight="1">
      <c r="A8299" s="13">
        <v>1101400.0</v>
      </c>
      <c r="B8299" s="13" t="s">
        <v>10735</v>
      </c>
      <c r="C8299" s="12">
        <v>1298.95</v>
      </c>
      <c r="D8299" s="11"/>
      <c r="E8299" s="11"/>
      <c r="F8299" s="11"/>
    </row>
    <row r="8300" ht="15.75" customHeight="1">
      <c r="A8300" s="13">
        <v>1107340.0</v>
      </c>
      <c r="B8300" s="13" t="s">
        <v>10736</v>
      </c>
      <c r="C8300" s="12">
        <v>168.6</v>
      </c>
      <c r="D8300" s="11"/>
      <c r="E8300" s="11"/>
      <c r="F8300" s="11"/>
    </row>
    <row r="8301" ht="15.75" customHeight="1">
      <c r="A8301" s="13">
        <v>1102425.0</v>
      </c>
      <c r="B8301" s="13" t="s">
        <v>10737</v>
      </c>
      <c r="C8301" s="12">
        <v>1020.17</v>
      </c>
      <c r="D8301" s="11"/>
      <c r="E8301" s="11"/>
      <c r="F8301" s="11"/>
    </row>
    <row r="8302" ht="15.75" customHeight="1">
      <c r="A8302" s="13">
        <v>1102463.0</v>
      </c>
      <c r="B8302" s="13" t="s">
        <v>10738</v>
      </c>
      <c r="C8302" s="12">
        <v>1020.17</v>
      </c>
      <c r="D8302" s="11"/>
      <c r="E8302" s="11"/>
      <c r="F8302" s="11"/>
    </row>
    <row r="8303" ht="15.75" customHeight="1">
      <c r="A8303" s="13">
        <v>1102000.0</v>
      </c>
      <c r="B8303" s="13" t="s">
        <v>10739</v>
      </c>
      <c r="C8303" s="12">
        <v>1418.75</v>
      </c>
      <c r="D8303" s="11"/>
      <c r="E8303" s="11"/>
      <c r="F8303" s="11"/>
    </row>
    <row r="8304" ht="15.75" customHeight="1">
      <c r="A8304" s="13">
        <v>1102025.0</v>
      </c>
      <c r="B8304" s="13" t="s">
        <v>10740</v>
      </c>
      <c r="C8304" s="12">
        <v>1418.75</v>
      </c>
      <c r="D8304" s="11"/>
      <c r="E8304" s="11"/>
      <c r="F8304" s="11"/>
    </row>
    <row r="8305" ht="15.75" customHeight="1">
      <c r="A8305" s="13">
        <v>1102037.0</v>
      </c>
      <c r="B8305" s="13" t="s">
        <v>10741</v>
      </c>
      <c r="C8305" s="12">
        <v>1418.75</v>
      </c>
      <c r="D8305" s="11"/>
      <c r="E8305" s="11"/>
      <c r="F8305" s="11"/>
    </row>
    <row r="8306" ht="15.75" customHeight="1">
      <c r="A8306" s="13">
        <v>1102066.0</v>
      </c>
      <c r="B8306" s="13" t="s">
        <v>10742</v>
      </c>
      <c r="C8306" s="12">
        <v>1418.75</v>
      </c>
      <c r="D8306" s="11"/>
      <c r="E8306" s="11"/>
      <c r="F8306" s="11"/>
    </row>
    <row r="8307" ht="15.75" customHeight="1">
      <c r="A8307" s="13">
        <v>1102063.0</v>
      </c>
      <c r="B8307" s="13" t="s">
        <v>10743</v>
      </c>
      <c r="C8307" s="12">
        <v>1418.75</v>
      </c>
      <c r="D8307" s="11"/>
      <c r="E8307" s="11"/>
      <c r="F8307" s="11"/>
    </row>
    <row r="8308" ht="15.75" customHeight="1">
      <c r="A8308" s="13">
        <v>1109225.0</v>
      </c>
      <c r="B8308" s="13" t="s">
        <v>10744</v>
      </c>
      <c r="C8308" s="12">
        <v>412.98</v>
      </c>
      <c r="D8308" s="11"/>
      <c r="E8308" s="11"/>
      <c r="F8308" s="11"/>
    </row>
    <row r="8309" ht="15.75" customHeight="1">
      <c r="A8309" s="13">
        <v>1109227.0</v>
      </c>
      <c r="B8309" s="13" t="s">
        <v>10745</v>
      </c>
      <c r="C8309" s="12">
        <v>412.98</v>
      </c>
      <c r="D8309" s="11"/>
      <c r="E8309" s="11"/>
      <c r="F8309" s="11"/>
    </row>
    <row r="8310" ht="15.75" customHeight="1">
      <c r="A8310" s="13">
        <v>1109263.0</v>
      </c>
      <c r="B8310" s="13" t="s">
        <v>10746</v>
      </c>
      <c r="C8310" s="12">
        <v>412.98</v>
      </c>
      <c r="D8310" s="11"/>
      <c r="E8310" s="11"/>
      <c r="F8310" s="11"/>
    </row>
    <row r="8311" ht="15.75" customHeight="1">
      <c r="A8311" s="9" t="s">
        <v>10747</v>
      </c>
      <c r="C8311" s="12"/>
      <c r="D8311" s="11"/>
      <c r="E8311" s="11"/>
      <c r="F8311" s="11"/>
    </row>
    <row r="8312" ht="15.75" customHeight="1">
      <c r="A8312" s="13">
        <v>2146105.0</v>
      </c>
      <c r="B8312" s="13" t="s">
        <v>10748</v>
      </c>
      <c r="C8312" s="12">
        <v>4131.19</v>
      </c>
      <c r="D8312" s="11"/>
      <c r="E8312" s="11"/>
      <c r="F8312" s="11"/>
    </row>
    <row r="8313" ht="15.75" customHeight="1">
      <c r="A8313" s="13">
        <v>2361803.0</v>
      </c>
      <c r="B8313" s="13" t="s">
        <v>10749</v>
      </c>
      <c r="C8313" s="12">
        <v>2549.57</v>
      </c>
      <c r="D8313" s="11"/>
      <c r="E8313" s="11"/>
      <c r="F8313" s="11"/>
    </row>
    <row r="8314" ht="15.75" customHeight="1">
      <c r="A8314" s="13">
        <v>2361705.0</v>
      </c>
      <c r="B8314" s="13" t="s">
        <v>10750</v>
      </c>
      <c r="C8314" s="12">
        <v>16118.51</v>
      </c>
      <c r="D8314" s="11"/>
      <c r="E8314" s="11"/>
      <c r="F8314" s="11"/>
    </row>
    <row r="8315" ht="15.75" customHeight="1">
      <c r="A8315" s="13">
        <v>2362401.0</v>
      </c>
      <c r="B8315" s="13" t="s">
        <v>10751</v>
      </c>
      <c r="C8315" s="12">
        <v>322.54</v>
      </c>
      <c r="D8315" s="11"/>
      <c r="E8315" s="11"/>
      <c r="F8315" s="11"/>
    </row>
    <row r="8316" ht="15.75" customHeight="1">
      <c r="A8316" s="13">
        <v>2361806.0</v>
      </c>
      <c r="B8316" s="13" t="s">
        <v>10752</v>
      </c>
      <c r="C8316" s="12">
        <v>10198.28</v>
      </c>
      <c r="D8316" s="11"/>
      <c r="E8316" s="11"/>
      <c r="F8316" s="11"/>
    </row>
    <row r="8317" ht="15.75" customHeight="1">
      <c r="A8317" s="13">
        <v>2362400.0</v>
      </c>
      <c r="B8317" s="13" t="s">
        <v>10753</v>
      </c>
      <c r="C8317" s="12">
        <v>322.54</v>
      </c>
      <c r="D8317" s="11"/>
      <c r="E8317" s="11"/>
      <c r="F8317" s="11"/>
    </row>
    <row r="8318" ht="15.75" customHeight="1">
      <c r="A8318" s="13">
        <v>2361701.0</v>
      </c>
      <c r="B8318" s="13" t="s">
        <v>10754</v>
      </c>
      <c r="C8318" s="12">
        <v>16118.51</v>
      </c>
      <c r="D8318" s="11"/>
      <c r="E8318" s="11"/>
      <c r="F8318" s="11"/>
    </row>
    <row r="8319" ht="15.75" customHeight="1">
      <c r="A8319" s="13">
        <v>2361800.0</v>
      </c>
      <c r="B8319" s="13" t="s">
        <v>10755</v>
      </c>
      <c r="C8319" s="12">
        <v>2549.57</v>
      </c>
      <c r="D8319" s="11"/>
      <c r="E8319" s="11"/>
      <c r="F8319" s="11"/>
    </row>
    <row r="8320" ht="15.75" customHeight="1">
      <c r="A8320" s="13">
        <v>2361412.0</v>
      </c>
      <c r="B8320" s="13" t="s">
        <v>10756</v>
      </c>
      <c r="C8320" s="12">
        <v>3920.44</v>
      </c>
      <c r="D8320" s="11"/>
      <c r="E8320" s="11"/>
      <c r="F8320" s="11"/>
    </row>
    <row r="8321" ht="15.75" customHeight="1">
      <c r="A8321" s="13">
        <v>2360487.0</v>
      </c>
      <c r="B8321" s="13" t="s">
        <v>10757</v>
      </c>
      <c r="C8321" s="12">
        <v>5321.98</v>
      </c>
      <c r="D8321" s="11"/>
      <c r="E8321" s="11"/>
      <c r="F8321" s="11"/>
    </row>
    <row r="8322" ht="15.75" customHeight="1">
      <c r="A8322" s="13">
        <v>2360473.0</v>
      </c>
      <c r="B8322" s="13" t="s">
        <v>10758</v>
      </c>
      <c r="C8322" s="12">
        <v>5321.98</v>
      </c>
      <c r="D8322" s="11"/>
      <c r="E8322" s="11"/>
      <c r="F8322" s="11"/>
    </row>
    <row r="8323" ht="15.75" customHeight="1">
      <c r="A8323" s="13">
        <v>2360475.0</v>
      </c>
      <c r="B8323" s="13" t="s">
        <v>10759</v>
      </c>
      <c r="C8323" s="12">
        <v>5047.0</v>
      </c>
      <c r="D8323" s="11"/>
      <c r="E8323" s="11"/>
      <c r="F8323" s="11"/>
    </row>
    <row r="8324" ht="15.75" customHeight="1">
      <c r="A8324" s="13">
        <v>2361300.0</v>
      </c>
      <c r="B8324" s="13" t="s">
        <v>10760</v>
      </c>
      <c r="C8324" s="12">
        <v>806.36</v>
      </c>
      <c r="D8324" s="11"/>
      <c r="E8324" s="11"/>
      <c r="F8324" s="11"/>
    </row>
    <row r="8325" ht="15.75" customHeight="1">
      <c r="A8325" s="13">
        <v>2361675.0</v>
      </c>
      <c r="B8325" s="13" t="s">
        <v>10761</v>
      </c>
      <c r="C8325" s="12">
        <v>16118.51</v>
      </c>
      <c r="D8325" s="11"/>
      <c r="E8325" s="11"/>
      <c r="F8325" s="11"/>
    </row>
    <row r="8326" ht="15.75" customHeight="1">
      <c r="A8326" s="13">
        <v>2361419.0</v>
      </c>
      <c r="B8326" s="13" t="s">
        <v>10762</v>
      </c>
      <c r="C8326" s="12">
        <v>3920.53</v>
      </c>
      <c r="D8326" s="11"/>
      <c r="E8326" s="11"/>
      <c r="F8326" s="11"/>
    </row>
    <row r="8327" ht="15.75" customHeight="1">
      <c r="A8327" s="13">
        <v>2361416.0</v>
      </c>
      <c r="B8327" s="13" t="s">
        <v>10763</v>
      </c>
      <c r="C8327" s="12">
        <v>3920.44</v>
      </c>
      <c r="D8327" s="11"/>
      <c r="E8327" s="11"/>
      <c r="F8327" s="11"/>
    </row>
    <row r="8328" ht="15.75" customHeight="1">
      <c r="A8328" s="13">
        <v>2361306.0</v>
      </c>
      <c r="B8328" s="13" t="s">
        <v>10764</v>
      </c>
      <c r="C8328" s="12">
        <v>806.36</v>
      </c>
      <c r="D8328" s="11"/>
      <c r="E8328" s="11"/>
      <c r="F8328" s="11"/>
    </row>
    <row r="8329" ht="15.75" customHeight="1">
      <c r="A8329" s="13">
        <v>2361000.0</v>
      </c>
      <c r="B8329" s="13" t="s">
        <v>10765</v>
      </c>
      <c r="C8329" s="12">
        <v>596.79</v>
      </c>
      <c r="D8329" s="11"/>
      <c r="E8329" s="11"/>
      <c r="F8329" s="11"/>
    </row>
    <row r="8330" ht="15.75" customHeight="1">
      <c r="A8330" s="13">
        <v>2360963.0</v>
      </c>
      <c r="B8330" s="13" t="s">
        <v>10766</v>
      </c>
      <c r="C8330" s="12">
        <v>16118.51</v>
      </c>
      <c r="D8330" s="11"/>
      <c r="E8330" s="11"/>
      <c r="F8330" s="11"/>
    </row>
    <row r="8331" ht="15.75" customHeight="1">
      <c r="A8331" s="13">
        <v>2362403.0</v>
      </c>
      <c r="B8331" s="13" t="s">
        <v>10767</v>
      </c>
      <c r="C8331" s="12">
        <v>2580.36</v>
      </c>
      <c r="D8331" s="11"/>
      <c r="E8331" s="11"/>
      <c r="F8331" s="11"/>
    </row>
    <row r="8332" ht="15.75" customHeight="1">
      <c r="A8332" s="13">
        <v>2361805.0</v>
      </c>
      <c r="B8332" s="13" t="s">
        <v>10768</v>
      </c>
      <c r="C8332" s="12">
        <v>2549.57</v>
      </c>
      <c r="D8332" s="11"/>
      <c r="E8332" s="11"/>
      <c r="F8332" s="11"/>
    </row>
    <row r="8333" ht="15.75" customHeight="1">
      <c r="A8333" s="13">
        <v>2361420.0</v>
      </c>
      <c r="B8333" s="13" t="s">
        <v>10769</v>
      </c>
      <c r="C8333" s="12">
        <v>3920.44</v>
      </c>
      <c r="D8333" s="11"/>
      <c r="E8333" s="11"/>
      <c r="F8333" s="11"/>
    </row>
    <row r="8334" ht="15.75" customHeight="1">
      <c r="A8334" s="13">
        <v>2361307.0</v>
      </c>
      <c r="B8334" s="13" t="s">
        <v>10770</v>
      </c>
      <c r="C8334" s="12">
        <v>4838.17</v>
      </c>
      <c r="D8334" s="11"/>
      <c r="E8334" s="11"/>
      <c r="F8334" s="11"/>
    </row>
    <row r="8335" ht="15.75" customHeight="1">
      <c r="A8335" s="13">
        <v>2361305.0</v>
      </c>
      <c r="B8335" s="13" t="s">
        <v>10771</v>
      </c>
      <c r="C8335" s="12">
        <v>806.36</v>
      </c>
      <c r="D8335" s="11"/>
      <c r="E8335" s="11"/>
      <c r="F8335" s="11"/>
    </row>
    <row r="8336" ht="15.75" customHeight="1">
      <c r="A8336" s="13">
        <v>2361467.0</v>
      </c>
      <c r="B8336" s="13" t="s">
        <v>10772</v>
      </c>
      <c r="C8336" s="12">
        <v>3920.44</v>
      </c>
      <c r="D8336" s="11"/>
      <c r="E8336" s="11"/>
      <c r="F8336" s="11"/>
    </row>
    <row r="8337" ht="15.75" customHeight="1">
      <c r="A8337" s="13">
        <v>2360962.0</v>
      </c>
      <c r="B8337" s="13" t="s">
        <v>10773</v>
      </c>
      <c r="C8337" s="12">
        <v>16118.51</v>
      </c>
      <c r="D8337" s="11"/>
      <c r="E8337" s="11"/>
      <c r="F8337" s="11"/>
    </row>
    <row r="8338" ht="15.75" customHeight="1">
      <c r="A8338" s="13">
        <v>2361410.0</v>
      </c>
      <c r="B8338" s="13" t="s">
        <v>10774</v>
      </c>
      <c r="C8338" s="12">
        <v>653.41</v>
      </c>
      <c r="D8338" s="11"/>
      <c r="E8338" s="11"/>
      <c r="F8338" s="11"/>
    </row>
    <row r="8339" ht="15.75" customHeight="1">
      <c r="A8339" s="13">
        <v>2361488.0</v>
      </c>
      <c r="B8339" s="13" t="s">
        <v>10775</v>
      </c>
      <c r="C8339" s="12">
        <v>4838.08</v>
      </c>
      <c r="D8339" s="11"/>
      <c r="E8339" s="11"/>
      <c r="F8339" s="11"/>
    </row>
    <row r="8340" ht="15.75" customHeight="1">
      <c r="A8340" s="13">
        <v>2360225.0</v>
      </c>
      <c r="B8340" s="13" t="s">
        <v>10776</v>
      </c>
      <c r="C8340" s="12">
        <v>850.85</v>
      </c>
      <c r="D8340" s="11"/>
      <c r="E8340" s="11"/>
      <c r="F8340" s="11"/>
    </row>
    <row r="8341" ht="15.75" customHeight="1">
      <c r="A8341" s="13">
        <v>2360125.0</v>
      </c>
      <c r="B8341" s="13" t="s">
        <v>10777</v>
      </c>
      <c r="C8341" s="12">
        <v>914.32</v>
      </c>
      <c r="D8341" s="11"/>
      <c r="E8341" s="11"/>
      <c r="F8341" s="11"/>
    </row>
    <row r="8342" ht="15.75" customHeight="1">
      <c r="A8342" s="13">
        <v>2360025.0</v>
      </c>
      <c r="B8342" s="13" t="s">
        <v>10778</v>
      </c>
      <c r="C8342" s="12">
        <v>468.31</v>
      </c>
      <c r="D8342" s="11"/>
      <c r="E8342" s="11"/>
      <c r="F8342" s="11"/>
    </row>
    <row r="8343" ht="15.75" customHeight="1">
      <c r="A8343" s="13">
        <v>2360155.0</v>
      </c>
      <c r="B8343" s="13" t="s">
        <v>10779</v>
      </c>
      <c r="C8343" s="12">
        <v>914.32</v>
      </c>
      <c r="D8343" s="11"/>
      <c r="E8343" s="11"/>
      <c r="F8343" s="11"/>
    </row>
    <row r="8344" ht="15.75" customHeight="1">
      <c r="A8344" s="13">
        <v>2360055.0</v>
      </c>
      <c r="B8344" s="13" t="s">
        <v>10780</v>
      </c>
      <c r="C8344" s="12">
        <v>468.31</v>
      </c>
      <c r="D8344" s="11"/>
      <c r="E8344" s="11"/>
      <c r="F8344" s="11"/>
    </row>
    <row r="8345" ht="15.75" customHeight="1">
      <c r="A8345" s="13">
        <v>2360162.0</v>
      </c>
      <c r="B8345" s="13" t="s">
        <v>10781</v>
      </c>
      <c r="C8345" s="12">
        <v>914.32</v>
      </c>
      <c r="D8345" s="11"/>
      <c r="E8345" s="11"/>
      <c r="F8345" s="11"/>
    </row>
    <row r="8346" ht="15.75" customHeight="1">
      <c r="A8346" s="13">
        <v>2360062.0</v>
      </c>
      <c r="B8346" s="13" t="s">
        <v>10782</v>
      </c>
      <c r="C8346" s="12">
        <v>468.31</v>
      </c>
      <c r="D8346" s="11"/>
      <c r="E8346" s="11"/>
      <c r="F8346" s="11"/>
    </row>
    <row r="8347" ht="15.75" customHeight="1">
      <c r="A8347" s="13">
        <v>2360126.0</v>
      </c>
      <c r="B8347" s="13" t="s">
        <v>10783</v>
      </c>
      <c r="C8347" s="12">
        <v>5485.93</v>
      </c>
      <c r="D8347" s="11"/>
      <c r="E8347" s="11"/>
      <c r="F8347" s="11"/>
    </row>
    <row r="8348" ht="15.75" customHeight="1">
      <c r="A8348" s="13">
        <v>2360177.0</v>
      </c>
      <c r="B8348" s="13" t="s">
        <v>10784</v>
      </c>
      <c r="C8348" s="12">
        <v>5485.93</v>
      </c>
      <c r="D8348" s="11"/>
      <c r="E8348" s="11"/>
      <c r="F8348" s="11"/>
    </row>
    <row r="8349" ht="15.75" customHeight="1">
      <c r="A8349" s="13">
        <v>2360176.0</v>
      </c>
      <c r="B8349" s="13" t="s">
        <v>10785</v>
      </c>
      <c r="C8349" s="12">
        <v>914.32</v>
      </c>
      <c r="D8349" s="11"/>
      <c r="E8349" s="11"/>
      <c r="F8349" s="11"/>
    </row>
    <row r="8350" ht="15.75" customHeight="1">
      <c r="A8350" s="13">
        <v>2360076.0</v>
      </c>
      <c r="B8350" s="13" t="s">
        <v>10786</v>
      </c>
      <c r="C8350" s="12">
        <v>5619.74</v>
      </c>
      <c r="D8350" s="11"/>
      <c r="E8350" s="11"/>
      <c r="F8350" s="11"/>
    </row>
    <row r="8351" ht="15.75" customHeight="1">
      <c r="A8351" s="13">
        <v>2366000.0</v>
      </c>
      <c r="B8351" s="13" t="s">
        <v>10787</v>
      </c>
      <c r="C8351" s="12">
        <v>3088.06</v>
      </c>
      <c r="D8351" s="11"/>
      <c r="E8351" s="11"/>
      <c r="F8351" s="11"/>
    </row>
    <row r="8352" ht="15.75" customHeight="1">
      <c r="A8352" s="13">
        <v>2368030.0</v>
      </c>
      <c r="B8352" s="13" t="s">
        <v>10788</v>
      </c>
      <c r="C8352" s="12">
        <v>8852.55</v>
      </c>
      <c r="D8352" s="11"/>
      <c r="E8352" s="11"/>
      <c r="F8352" s="11"/>
    </row>
    <row r="8353" ht="15.75" customHeight="1">
      <c r="A8353" s="13">
        <v>2368060.0</v>
      </c>
      <c r="B8353" s="13" t="s">
        <v>10789</v>
      </c>
      <c r="C8353" s="12">
        <v>8852.55</v>
      </c>
      <c r="D8353" s="11"/>
      <c r="E8353" s="11"/>
      <c r="F8353" s="11"/>
    </row>
    <row r="8354" ht="15.75" customHeight="1">
      <c r="A8354" s="13">
        <v>2368020.0</v>
      </c>
      <c r="B8354" s="13" t="s">
        <v>10790</v>
      </c>
      <c r="C8354" s="12">
        <v>8852.55</v>
      </c>
      <c r="D8354" s="11"/>
      <c r="E8354" s="11"/>
      <c r="F8354" s="11"/>
    </row>
    <row r="8355" ht="15.75" customHeight="1">
      <c r="A8355" s="13">
        <v>2368040.0</v>
      </c>
      <c r="B8355" s="13" t="s">
        <v>10791</v>
      </c>
      <c r="C8355" s="12">
        <v>8852.55</v>
      </c>
      <c r="D8355" s="11"/>
      <c r="E8355" s="11"/>
      <c r="F8355" s="11"/>
    </row>
    <row r="8356" ht="15.75" customHeight="1">
      <c r="A8356" s="13">
        <v>2368070.0</v>
      </c>
      <c r="B8356" s="13" t="s">
        <v>10792</v>
      </c>
      <c r="C8356" s="12">
        <v>8852.55</v>
      </c>
      <c r="D8356" s="11"/>
      <c r="E8356" s="11"/>
      <c r="F8356" s="11"/>
    </row>
    <row r="8357" ht="15.75" customHeight="1">
      <c r="A8357" s="13">
        <v>2368050.0</v>
      </c>
      <c r="B8357" s="13" t="s">
        <v>10793</v>
      </c>
      <c r="C8357" s="12">
        <v>8852.55</v>
      </c>
      <c r="D8357" s="11"/>
      <c r="E8357" s="11"/>
      <c r="F8357" s="11"/>
    </row>
    <row r="8358" ht="15.75" customHeight="1">
      <c r="A8358" s="13">
        <v>2368080.0</v>
      </c>
      <c r="B8358" s="13" t="s">
        <v>10794</v>
      </c>
      <c r="C8358" s="12">
        <v>8852.55</v>
      </c>
      <c r="D8358" s="11"/>
      <c r="E8358" s="11"/>
      <c r="F8358" s="11"/>
    </row>
    <row r="8359" ht="15.75" customHeight="1">
      <c r="A8359" s="13">
        <v>2368010.0</v>
      </c>
      <c r="B8359" s="13" t="s">
        <v>10795</v>
      </c>
      <c r="C8359" s="12">
        <v>8852.55</v>
      </c>
      <c r="D8359" s="11"/>
      <c r="E8359" s="11"/>
      <c r="F8359" s="11"/>
    </row>
    <row r="8360" ht="15.75" customHeight="1">
      <c r="A8360" s="13">
        <v>2362610.0</v>
      </c>
      <c r="B8360" s="13" t="s">
        <v>10796</v>
      </c>
      <c r="C8360" s="12">
        <v>4249.39</v>
      </c>
      <c r="D8360" s="11"/>
      <c r="E8360" s="11"/>
      <c r="F8360" s="11"/>
    </row>
    <row r="8361" ht="15.75" customHeight="1">
      <c r="A8361" s="13">
        <v>2361220.0</v>
      </c>
      <c r="B8361" s="13" t="s">
        <v>10797</v>
      </c>
      <c r="C8361" s="12">
        <v>3088.06</v>
      </c>
      <c r="D8361" s="11"/>
      <c r="E8361" s="11"/>
      <c r="F8361" s="11"/>
    </row>
    <row r="8362" ht="15.75" customHeight="1">
      <c r="A8362" s="13">
        <v>2361210.0</v>
      </c>
      <c r="B8362" s="13" t="s">
        <v>10798</v>
      </c>
      <c r="C8362" s="12">
        <v>4249.39</v>
      </c>
      <c r="D8362" s="11"/>
      <c r="E8362" s="11"/>
      <c r="F8362" s="11"/>
    </row>
    <row r="8363" ht="15.75" customHeight="1">
      <c r="A8363" s="13">
        <v>2422769.0</v>
      </c>
      <c r="B8363" s="13" t="s">
        <v>10799</v>
      </c>
      <c r="C8363" s="12">
        <v>860.66</v>
      </c>
      <c r="D8363" s="11"/>
      <c r="E8363" s="11"/>
      <c r="F8363" s="11"/>
    </row>
    <row r="8364" ht="15.75" customHeight="1">
      <c r="A8364" s="13">
        <v>2422737.0</v>
      </c>
      <c r="B8364" s="13" t="s">
        <v>10800</v>
      </c>
      <c r="C8364" s="12">
        <v>860.66</v>
      </c>
      <c r="D8364" s="11"/>
      <c r="E8364" s="11"/>
      <c r="F8364" s="11"/>
    </row>
    <row r="8365" ht="15.75" customHeight="1">
      <c r="A8365" s="13">
        <v>2422722.0</v>
      </c>
      <c r="B8365" s="13" t="s">
        <v>10801</v>
      </c>
      <c r="C8365" s="12">
        <v>860.66</v>
      </c>
      <c r="D8365" s="11"/>
      <c r="E8365" s="11"/>
      <c r="F8365" s="11"/>
    </row>
    <row r="8366" ht="15.75" customHeight="1">
      <c r="A8366" s="13">
        <v>2422738.0</v>
      </c>
      <c r="B8366" s="13" t="s">
        <v>10802</v>
      </c>
      <c r="C8366" s="12">
        <v>5163.98</v>
      </c>
      <c r="D8366" s="11"/>
      <c r="E8366" s="11"/>
      <c r="F8366" s="11"/>
    </row>
    <row r="8367" ht="15.75" customHeight="1">
      <c r="A8367" s="13">
        <v>2422788.0</v>
      </c>
      <c r="B8367" s="13" t="s">
        <v>10803</v>
      </c>
      <c r="C8367" s="12">
        <v>5163.98</v>
      </c>
      <c r="D8367" s="11"/>
      <c r="E8367" s="11"/>
      <c r="F8367" s="11"/>
    </row>
    <row r="8368" ht="15.75" customHeight="1">
      <c r="A8368" s="13">
        <v>2369080.0</v>
      </c>
      <c r="B8368" s="13" t="s">
        <v>10804</v>
      </c>
      <c r="C8368" s="12">
        <v>4740.22</v>
      </c>
      <c r="D8368" s="11"/>
      <c r="E8368" s="11"/>
      <c r="F8368" s="11"/>
    </row>
    <row r="8369" ht="15.75" customHeight="1">
      <c r="A8369" s="13">
        <v>2369081.0</v>
      </c>
      <c r="B8369" s="13" t="s">
        <v>10805</v>
      </c>
      <c r="C8369" s="12">
        <v>4740.22</v>
      </c>
      <c r="D8369" s="11"/>
      <c r="E8369" s="11"/>
      <c r="F8369" s="11"/>
    </row>
    <row r="8370" ht="15.75" customHeight="1">
      <c r="A8370" s="13">
        <v>2362390.0</v>
      </c>
      <c r="B8370" s="13" t="s">
        <v>10806</v>
      </c>
      <c r="C8370" s="12">
        <v>4877.22</v>
      </c>
      <c r="D8370" s="11"/>
      <c r="E8370" s="11"/>
      <c r="F8370" s="11"/>
    </row>
    <row r="8371" ht="15.75" customHeight="1">
      <c r="A8371" s="13">
        <v>2368676.0</v>
      </c>
      <c r="B8371" s="13" t="s">
        <v>10807</v>
      </c>
      <c r="C8371" s="12">
        <v>16248.63</v>
      </c>
      <c r="D8371" s="11"/>
      <c r="E8371" s="11"/>
      <c r="F8371" s="11"/>
    </row>
    <row r="8372" ht="15.75" customHeight="1">
      <c r="A8372" s="13">
        <v>2362387.0</v>
      </c>
      <c r="B8372" s="13" t="s">
        <v>10808</v>
      </c>
      <c r="C8372" s="12">
        <v>5011.97</v>
      </c>
      <c r="D8372" s="11"/>
      <c r="E8372" s="11"/>
      <c r="F8372" s="11"/>
    </row>
    <row r="8373" ht="15.75" customHeight="1">
      <c r="A8373" s="13">
        <v>2361110.0</v>
      </c>
      <c r="B8373" s="13" t="s">
        <v>10809</v>
      </c>
      <c r="C8373" s="12">
        <v>4249.39</v>
      </c>
      <c r="D8373" s="11"/>
      <c r="E8373" s="11"/>
      <c r="F8373" s="11"/>
    </row>
    <row r="8374" ht="15.75" customHeight="1">
      <c r="A8374" s="13">
        <v>2361102.0</v>
      </c>
      <c r="B8374" s="13" t="s">
        <v>10810</v>
      </c>
      <c r="C8374" s="12">
        <v>4249.39</v>
      </c>
      <c r="D8374" s="11"/>
      <c r="E8374" s="11"/>
      <c r="F8374" s="11"/>
    </row>
    <row r="8375" ht="15.75" customHeight="1">
      <c r="A8375" s="13">
        <v>2360747.0</v>
      </c>
      <c r="B8375" s="13" t="s">
        <v>10811</v>
      </c>
      <c r="C8375" s="12">
        <v>13273.54</v>
      </c>
      <c r="D8375" s="11"/>
      <c r="E8375" s="11"/>
      <c r="F8375" s="11"/>
    </row>
    <row r="8376" ht="15.75" customHeight="1">
      <c r="A8376" s="13">
        <v>2360725.0</v>
      </c>
      <c r="B8376" s="13" t="s">
        <v>10812</v>
      </c>
      <c r="C8376" s="12">
        <v>16533.45</v>
      </c>
      <c r="D8376" s="11"/>
      <c r="E8376" s="11"/>
      <c r="F8376" s="11"/>
    </row>
    <row r="8377" ht="15.75" customHeight="1">
      <c r="A8377" s="13">
        <v>2362402.0</v>
      </c>
      <c r="B8377" s="13" t="s">
        <v>10813</v>
      </c>
      <c r="C8377" s="12">
        <v>2673.1</v>
      </c>
      <c r="D8377" s="11"/>
      <c r="E8377" s="11"/>
      <c r="F8377" s="11"/>
    </row>
    <row r="8378" ht="15.75" customHeight="1">
      <c r="A8378" s="13">
        <v>2361702.0</v>
      </c>
      <c r="B8378" s="13" t="s">
        <v>10814</v>
      </c>
      <c r="C8378" s="12">
        <v>16248.63</v>
      </c>
      <c r="D8378" s="11"/>
      <c r="E8378" s="11"/>
      <c r="F8378" s="11"/>
    </row>
    <row r="8379" ht="15.75" customHeight="1">
      <c r="A8379" s="13">
        <v>2361804.0</v>
      </c>
      <c r="B8379" s="13" t="s">
        <v>10815</v>
      </c>
      <c r="C8379" s="12">
        <v>2570.15</v>
      </c>
      <c r="D8379" s="11"/>
      <c r="E8379" s="11"/>
      <c r="F8379" s="11"/>
    </row>
    <row r="8380" ht="15.75" customHeight="1">
      <c r="A8380" s="13">
        <v>2362512.0</v>
      </c>
      <c r="B8380" s="13" t="s">
        <v>10816</v>
      </c>
      <c r="C8380" s="12">
        <v>3926.6</v>
      </c>
      <c r="D8380" s="11"/>
      <c r="E8380" s="11"/>
      <c r="F8380" s="11"/>
    </row>
    <row r="8381" ht="15.75" customHeight="1">
      <c r="A8381" s="13">
        <v>2361304.0</v>
      </c>
      <c r="B8381" s="13" t="s">
        <v>10817</v>
      </c>
      <c r="C8381" s="12">
        <v>812.87</v>
      </c>
      <c r="D8381" s="11"/>
      <c r="E8381" s="11"/>
      <c r="F8381" s="11"/>
    </row>
    <row r="8382" ht="15.75" customHeight="1">
      <c r="A8382" s="13">
        <v>2361703.0</v>
      </c>
      <c r="B8382" s="13" t="s">
        <v>10818</v>
      </c>
      <c r="C8382" s="12">
        <v>16248.63</v>
      </c>
      <c r="D8382" s="11"/>
      <c r="E8382" s="11"/>
      <c r="F8382" s="11"/>
    </row>
    <row r="8383" ht="15.75" customHeight="1">
      <c r="A8383" s="13">
        <v>2361801.0</v>
      </c>
      <c r="B8383" s="13" t="s">
        <v>10819</v>
      </c>
      <c r="C8383" s="12">
        <v>2570.15</v>
      </c>
      <c r="D8383" s="11"/>
      <c r="E8383" s="11"/>
      <c r="F8383" s="11"/>
    </row>
    <row r="8384" ht="15.75" customHeight="1">
      <c r="A8384" s="13">
        <v>2362801.0</v>
      </c>
      <c r="B8384" s="13" t="s">
        <v>10820</v>
      </c>
      <c r="C8384" s="12">
        <v>812.87</v>
      </c>
      <c r="D8384" s="11"/>
      <c r="E8384" s="11"/>
      <c r="F8384" s="11"/>
    </row>
    <row r="8385" ht="15.75" customHeight="1">
      <c r="A8385" s="13">
        <v>2362511.0</v>
      </c>
      <c r="B8385" s="13" t="s">
        <v>10821</v>
      </c>
      <c r="C8385" s="12">
        <v>3926.6</v>
      </c>
      <c r="D8385" s="11"/>
      <c r="E8385" s="11"/>
      <c r="F8385" s="11"/>
    </row>
    <row r="8386" ht="15.75" customHeight="1">
      <c r="A8386" s="9" t="s">
        <v>10822</v>
      </c>
      <c r="C8386" s="12"/>
      <c r="D8386" s="11"/>
      <c r="E8386" s="11"/>
      <c r="F8386" s="11"/>
    </row>
    <row r="8387" ht="15.75" customHeight="1">
      <c r="A8387" s="13">
        <v>2348102.0</v>
      </c>
      <c r="B8387" s="13" t="s">
        <v>10823</v>
      </c>
      <c r="C8387" s="12">
        <v>1164.17</v>
      </c>
      <c r="D8387" s="11"/>
      <c r="E8387" s="11"/>
      <c r="F8387" s="11"/>
    </row>
    <row r="8388" ht="15.75" customHeight="1">
      <c r="A8388" s="13">
        <v>2348185.0</v>
      </c>
      <c r="B8388" s="13" t="s">
        <v>10824</v>
      </c>
      <c r="C8388" s="12">
        <v>1164.17</v>
      </c>
      <c r="D8388" s="11"/>
      <c r="E8388" s="11"/>
      <c r="F8388" s="11"/>
    </row>
    <row r="8389" ht="15.75" customHeight="1">
      <c r="A8389" s="13">
        <v>2340130.0</v>
      </c>
      <c r="B8389" s="13" t="s">
        <v>10825</v>
      </c>
      <c r="C8389" s="12">
        <v>911.04</v>
      </c>
      <c r="D8389" s="11"/>
      <c r="E8389" s="11"/>
      <c r="F8389" s="11"/>
    </row>
    <row r="8390" ht="15.75" customHeight="1">
      <c r="A8390" s="13">
        <v>2345729.0</v>
      </c>
      <c r="B8390" s="13" t="s">
        <v>10826</v>
      </c>
      <c r="C8390" s="12">
        <v>2334.52</v>
      </c>
      <c r="D8390" s="11"/>
      <c r="E8390" s="11"/>
      <c r="F8390" s="11"/>
    </row>
    <row r="8391" ht="15.75" customHeight="1">
      <c r="A8391" s="13">
        <v>2345719.0</v>
      </c>
      <c r="B8391" s="13" t="s">
        <v>10827</v>
      </c>
      <c r="C8391" s="12">
        <v>2334.52</v>
      </c>
      <c r="D8391" s="11"/>
      <c r="E8391" s="11"/>
      <c r="F8391" s="11"/>
    </row>
    <row r="8392" ht="15.75" customHeight="1">
      <c r="A8392" s="13">
        <v>2345749.0</v>
      </c>
      <c r="B8392" s="13" t="s">
        <v>10828</v>
      </c>
      <c r="C8392" s="12">
        <v>2334.52</v>
      </c>
      <c r="D8392" s="11"/>
      <c r="E8392" s="11"/>
      <c r="F8392" s="11"/>
    </row>
    <row r="8393" ht="15.75" customHeight="1">
      <c r="A8393" s="13">
        <v>2345731.0</v>
      </c>
      <c r="B8393" s="13" t="s">
        <v>10829</v>
      </c>
      <c r="C8393" s="12">
        <v>2334.52</v>
      </c>
      <c r="D8393" s="11"/>
      <c r="E8393" s="11"/>
      <c r="F8393" s="11"/>
    </row>
    <row r="8394" ht="15.75" customHeight="1">
      <c r="A8394" s="13">
        <v>2345727.0</v>
      </c>
      <c r="B8394" s="13" t="s">
        <v>10830</v>
      </c>
      <c r="C8394" s="12">
        <v>2334.52</v>
      </c>
      <c r="D8394" s="11"/>
      <c r="E8394" s="11"/>
      <c r="F8394" s="11"/>
    </row>
    <row r="8395" ht="15.75" customHeight="1">
      <c r="A8395" s="13">
        <v>2345744.0</v>
      </c>
      <c r="B8395" s="13" t="s">
        <v>10831</v>
      </c>
      <c r="C8395" s="12">
        <v>2334.52</v>
      </c>
      <c r="D8395" s="11"/>
      <c r="E8395" s="11"/>
      <c r="F8395" s="11"/>
    </row>
    <row r="8396" ht="15.75" customHeight="1">
      <c r="A8396" s="13">
        <v>2345538.0</v>
      </c>
      <c r="B8396" s="13" t="s">
        <v>10832</v>
      </c>
      <c r="C8396" s="12">
        <v>1407.0</v>
      </c>
      <c r="D8396" s="11"/>
      <c r="E8396" s="11"/>
      <c r="F8396" s="11"/>
    </row>
    <row r="8397" ht="15.75" customHeight="1">
      <c r="A8397" s="13">
        <v>2345582.0</v>
      </c>
      <c r="B8397" s="13" t="s">
        <v>10833</v>
      </c>
      <c r="C8397" s="12">
        <v>1407.0</v>
      </c>
      <c r="D8397" s="11"/>
      <c r="E8397" s="11"/>
      <c r="F8397" s="11"/>
    </row>
    <row r="8398" ht="15.75" customHeight="1">
      <c r="A8398" s="13">
        <v>2340564.0</v>
      </c>
      <c r="B8398" s="13" t="s">
        <v>10834</v>
      </c>
      <c r="C8398" s="12">
        <v>1205.74</v>
      </c>
      <c r="D8398" s="11"/>
      <c r="E8398" s="11"/>
      <c r="F8398" s="11"/>
    </row>
    <row r="8399" ht="15.75" customHeight="1">
      <c r="A8399" s="13">
        <v>2341502.0</v>
      </c>
      <c r="B8399" s="13" t="s">
        <v>10835</v>
      </c>
      <c r="C8399" s="12">
        <v>1580.19</v>
      </c>
      <c r="D8399" s="11"/>
      <c r="E8399" s="11"/>
      <c r="F8399" s="11"/>
    </row>
    <row r="8400" ht="15.75" customHeight="1">
      <c r="A8400" s="13">
        <v>2341501.0</v>
      </c>
      <c r="B8400" s="13" t="s">
        <v>10836</v>
      </c>
      <c r="C8400" s="12">
        <v>1580.19</v>
      </c>
      <c r="D8400" s="11"/>
      <c r="E8400" s="11"/>
      <c r="F8400" s="11"/>
    </row>
    <row r="8401" ht="15.75" customHeight="1">
      <c r="A8401" s="13">
        <v>2345301.0</v>
      </c>
      <c r="B8401" s="13" t="s">
        <v>10837</v>
      </c>
      <c r="C8401" s="12">
        <v>935.39</v>
      </c>
      <c r="D8401" s="11"/>
      <c r="E8401" s="11"/>
      <c r="F8401" s="11"/>
    </row>
    <row r="8402" ht="15.75" customHeight="1">
      <c r="A8402" s="13">
        <v>2340854.0</v>
      </c>
      <c r="B8402" s="13" t="s">
        <v>10838</v>
      </c>
      <c r="C8402" s="12">
        <v>2902.05</v>
      </c>
      <c r="D8402" s="11"/>
      <c r="E8402" s="11"/>
      <c r="F8402" s="11"/>
    </row>
    <row r="8403" ht="15.75" customHeight="1">
      <c r="A8403" s="13">
        <v>2340894.0</v>
      </c>
      <c r="B8403" s="13" t="s">
        <v>10839</v>
      </c>
      <c r="C8403" s="12">
        <v>1205.74</v>
      </c>
      <c r="D8403" s="11"/>
      <c r="E8403" s="11"/>
      <c r="F8403" s="11"/>
    </row>
    <row r="8404" ht="15.75" customHeight="1">
      <c r="A8404" s="13">
        <v>2345829.0</v>
      </c>
      <c r="B8404" s="13" t="s">
        <v>10840</v>
      </c>
      <c r="C8404" s="12">
        <v>896.82</v>
      </c>
      <c r="D8404" s="11"/>
      <c r="E8404" s="11"/>
      <c r="F8404" s="11"/>
    </row>
    <row r="8405" ht="15.75" customHeight="1">
      <c r="A8405" s="13">
        <v>2341400.0</v>
      </c>
      <c r="B8405" s="13" t="s">
        <v>10841</v>
      </c>
      <c r="C8405" s="12">
        <v>1212.73</v>
      </c>
      <c r="D8405" s="11"/>
      <c r="E8405" s="11"/>
      <c r="F8405" s="11"/>
    </row>
    <row r="8406" ht="15.75" customHeight="1">
      <c r="A8406" s="13">
        <v>2341300.0</v>
      </c>
      <c r="B8406" s="13" t="s">
        <v>10842</v>
      </c>
      <c r="C8406" s="12">
        <v>367.17</v>
      </c>
      <c r="D8406" s="11"/>
      <c r="E8406" s="11"/>
      <c r="F8406" s="11"/>
    </row>
    <row r="8407" ht="15.75" customHeight="1">
      <c r="A8407" s="13">
        <v>2340763.0</v>
      </c>
      <c r="B8407" s="13" t="s">
        <v>10843</v>
      </c>
      <c r="C8407" s="12">
        <v>373.85</v>
      </c>
      <c r="D8407" s="11"/>
      <c r="E8407" s="11"/>
      <c r="F8407" s="11"/>
    </row>
    <row r="8408" ht="15.75" customHeight="1">
      <c r="A8408" s="13">
        <v>2342868.0</v>
      </c>
      <c r="B8408" s="13" t="s">
        <v>10844</v>
      </c>
      <c r="C8408" s="12">
        <v>786.31</v>
      </c>
      <c r="D8408" s="11"/>
      <c r="E8408" s="11"/>
      <c r="F8408" s="11"/>
    </row>
    <row r="8409" ht="15.75" customHeight="1">
      <c r="A8409" s="13">
        <v>2342800.0</v>
      </c>
      <c r="B8409" s="13" t="s">
        <v>10845</v>
      </c>
      <c r="C8409" s="12">
        <v>526.78</v>
      </c>
      <c r="D8409" s="11"/>
      <c r="E8409" s="11"/>
      <c r="F8409" s="11"/>
    </row>
    <row r="8410" ht="15.75" customHeight="1">
      <c r="A8410" s="13">
        <v>2340619.0</v>
      </c>
      <c r="B8410" s="13" t="s">
        <v>10846</v>
      </c>
      <c r="C8410" s="12">
        <v>189.83</v>
      </c>
      <c r="D8410" s="11"/>
      <c r="E8410" s="11"/>
      <c r="F8410" s="11"/>
    </row>
    <row r="8411" ht="15.75" customHeight="1">
      <c r="A8411" s="13">
        <v>2345828.0</v>
      </c>
      <c r="B8411" s="13" t="s">
        <v>10847</v>
      </c>
      <c r="C8411" s="12">
        <v>903.37</v>
      </c>
      <c r="D8411" s="11"/>
      <c r="E8411" s="11"/>
      <c r="F8411" s="11"/>
    </row>
    <row r="8412" ht="15.75" customHeight="1">
      <c r="A8412" s="13">
        <v>2344004.0</v>
      </c>
      <c r="B8412" s="13" t="s">
        <v>10848</v>
      </c>
      <c r="C8412" s="12">
        <v>3759.2</v>
      </c>
      <c r="D8412" s="11"/>
      <c r="E8412" s="11"/>
      <c r="F8412" s="11"/>
    </row>
    <row r="8413" ht="15.75" customHeight="1">
      <c r="A8413" s="13">
        <v>2345827.0</v>
      </c>
      <c r="B8413" s="13" t="s">
        <v>10849</v>
      </c>
      <c r="C8413" s="12">
        <v>903.37</v>
      </c>
      <c r="D8413" s="11"/>
      <c r="E8413" s="11"/>
      <c r="F8413" s="11"/>
    </row>
    <row r="8414" ht="15.75" customHeight="1">
      <c r="A8414" s="13">
        <v>2346257.0</v>
      </c>
      <c r="B8414" s="13" t="s">
        <v>10850</v>
      </c>
      <c r="C8414" s="12">
        <v>869.55</v>
      </c>
      <c r="D8414" s="11"/>
      <c r="E8414" s="11"/>
      <c r="F8414" s="11"/>
    </row>
    <row r="8415" ht="15.75" customHeight="1">
      <c r="A8415" s="13">
        <v>2346258.0</v>
      </c>
      <c r="B8415" s="13" t="s">
        <v>10851</v>
      </c>
      <c r="C8415" s="12">
        <v>819.1</v>
      </c>
      <c r="D8415" s="11"/>
      <c r="E8415" s="11"/>
      <c r="F8415" s="11"/>
    </row>
    <row r="8416" ht="15.75" customHeight="1">
      <c r="A8416" s="13">
        <v>2346259.0</v>
      </c>
      <c r="B8416" s="13" t="s">
        <v>10852</v>
      </c>
      <c r="C8416" s="12">
        <v>787.35</v>
      </c>
      <c r="D8416" s="11"/>
      <c r="E8416" s="11"/>
      <c r="F8416" s="11"/>
    </row>
    <row r="8417" ht="15.75" customHeight="1">
      <c r="A8417" s="13">
        <v>2343645.0</v>
      </c>
      <c r="B8417" s="13" t="s">
        <v>10853</v>
      </c>
      <c r="C8417" s="12">
        <v>1536.87</v>
      </c>
      <c r="D8417" s="11"/>
      <c r="E8417" s="11"/>
      <c r="F8417" s="11"/>
    </row>
    <row r="8418" ht="15.75" customHeight="1">
      <c r="A8418" s="13">
        <v>2343625.0</v>
      </c>
      <c r="B8418" s="13" t="s">
        <v>10854</v>
      </c>
      <c r="C8418" s="12">
        <v>935.38</v>
      </c>
      <c r="D8418" s="11"/>
      <c r="E8418" s="11"/>
      <c r="F8418" s="11"/>
    </row>
    <row r="8419" ht="15.75" customHeight="1">
      <c r="A8419" s="13">
        <v>2343600.0</v>
      </c>
      <c r="B8419" s="13" t="s">
        <v>10855</v>
      </c>
      <c r="C8419" s="12">
        <v>1536.87</v>
      </c>
      <c r="D8419" s="11"/>
      <c r="E8419" s="11"/>
      <c r="F8419" s="11"/>
    </row>
    <row r="8420" ht="15.75" customHeight="1">
      <c r="A8420" s="13">
        <v>2343640.0</v>
      </c>
      <c r="B8420" s="13" t="s">
        <v>10856</v>
      </c>
      <c r="C8420" s="12">
        <v>1536.87</v>
      </c>
      <c r="D8420" s="11"/>
      <c r="E8420" s="11"/>
      <c r="F8420" s="11"/>
    </row>
    <row r="8421" ht="15.75" customHeight="1">
      <c r="A8421" s="13">
        <v>2341015.0</v>
      </c>
      <c r="B8421" s="13" t="s">
        <v>10857</v>
      </c>
      <c r="C8421" s="12">
        <v>1206.73</v>
      </c>
      <c r="D8421" s="11"/>
      <c r="E8421" s="11"/>
      <c r="F8421" s="11"/>
    </row>
    <row r="8422" ht="15.75" customHeight="1">
      <c r="A8422" s="13">
        <v>2341010.0</v>
      </c>
      <c r="B8422" s="13" t="s">
        <v>10858</v>
      </c>
      <c r="C8422" s="12">
        <v>849.73</v>
      </c>
      <c r="D8422" s="11"/>
      <c r="E8422" s="11"/>
      <c r="F8422" s="11"/>
    </row>
    <row r="8423" ht="15.75" customHeight="1">
      <c r="A8423" s="13">
        <v>2341021.0</v>
      </c>
      <c r="B8423" s="13" t="s">
        <v>10859</v>
      </c>
      <c r="C8423" s="12">
        <v>258.23</v>
      </c>
      <c r="D8423" s="11"/>
      <c r="E8423" s="11"/>
      <c r="F8423" s="11"/>
    </row>
    <row r="8424" ht="15.75" customHeight="1">
      <c r="A8424" s="13">
        <v>2346324.0</v>
      </c>
      <c r="B8424" s="13" t="s">
        <v>10860</v>
      </c>
      <c r="C8424" s="12">
        <v>729.51</v>
      </c>
      <c r="D8424" s="11"/>
      <c r="E8424" s="11"/>
      <c r="F8424" s="11"/>
    </row>
    <row r="8425" ht="15.75" customHeight="1">
      <c r="A8425" s="13">
        <v>2340947.0</v>
      </c>
      <c r="B8425" s="13" t="s">
        <v>10861</v>
      </c>
      <c r="C8425" s="12">
        <v>1210.37</v>
      </c>
      <c r="D8425" s="11"/>
      <c r="E8425" s="11"/>
      <c r="F8425" s="11"/>
    </row>
    <row r="8426" ht="15.75" customHeight="1">
      <c r="A8426" s="13">
        <v>2340948.0</v>
      </c>
      <c r="B8426" s="13" t="s">
        <v>10862</v>
      </c>
      <c r="C8426" s="12">
        <v>909.59</v>
      </c>
      <c r="D8426" s="11"/>
      <c r="E8426" s="11"/>
      <c r="F8426" s="11"/>
    </row>
    <row r="8427" ht="15.75" customHeight="1">
      <c r="A8427" s="13">
        <v>2345505.0</v>
      </c>
      <c r="B8427" s="13" t="s">
        <v>10863</v>
      </c>
      <c r="C8427" s="12">
        <v>1119.17</v>
      </c>
      <c r="D8427" s="11"/>
      <c r="E8427" s="11"/>
      <c r="F8427" s="11"/>
    </row>
    <row r="8428" ht="15.75" customHeight="1">
      <c r="A8428" s="13">
        <v>2345307.0</v>
      </c>
      <c r="B8428" s="13" t="s">
        <v>10864</v>
      </c>
      <c r="C8428" s="12">
        <v>935.39</v>
      </c>
      <c r="D8428" s="11"/>
      <c r="E8428" s="11"/>
      <c r="F8428" s="11"/>
    </row>
    <row r="8429" ht="15.75" customHeight="1">
      <c r="A8429" s="13">
        <v>2345390.0</v>
      </c>
      <c r="B8429" s="13" t="s">
        <v>10865</v>
      </c>
      <c r="C8429" s="12">
        <v>935.39</v>
      </c>
      <c r="D8429" s="11"/>
      <c r="E8429" s="11"/>
      <c r="F8429" s="11"/>
    </row>
    <row r="8430" ht="15.75" customHeight="1">
      <c r="A8430" s="13">
        <v>2345306.0</v>
      </c>
      <c r="B8430" s="13" t="s">
        <v>10866</v>
      </c>
      <c r="C8430" s="12">
        <v>935.39</v>
      </c>
      <c r="D8430" s="11"/>
      <c r="E8430" s="11"/>
      <c r="F8430" s="11"/>
    </row>
    <row r="8431" ht="15.75" customHeight="1">
      <c r="A8431" s="13">
        <v>2346101.0</v>
      </c>
      <c r="B8431" s="13" t="s">
        <v>10867</v>
      </c>
      <c r="C8431" s="12">
        <v>637.46</v>
      </c>
      <c r="D8431" s="11"/>
      <c r="E8431" s="11"/>
      <c r="F8431" s="11"/>
    </row>
    <row r="8432" ht="15.75" customHeight="1">
      <c r="A8432" s="13">
        <v>2345416.0</v>
      </c>
      <c r="B8432" s="13" t="s">
        <v>10868</v>
      </c>
      <c r="C8432" s="12">
        <v>1475.86</v>
      </c>
      <c r="D8432" s="11"/>
      <c r="E8432" s="11"/>
      <c r="F8432" s="11"/>
    </row>
    <row r="8433" ht="15.75" customHeight="1">
      <c r="A8433" s="13">
        <v>2345402.0</v>
      </c>
      <c r="B8433" s="13" t="s">
        <v>10869</v>
      </c>
      <c r="C8433" s="12">
        <v>1475.86</v>
      </c>
      <c r="D8433" s="11"/>
      <c r="E8433" s="11"/>
      <c r="F8433" s="11"/>
    </row>
    <row r="8434" ht="15.75" customHeight="1">
      <c r="A8434" s="13">
        <v>2345401.0</v>
      </c>
      <c r="B8434" s="13" t="s">
        <v>10870</v>
      </c>
      <c r="C8434" s="12">
        <v>1475.86</v>
      </c>
      <c r="D8434" s="11"/>
      <c r="E8434" s="11"/>
      <c r="F8434" s="11"/>
    </row>
    <row r="8435" ht="15.75" customHeight="1">
      <c r="A8435" s="13">
        <v>2990837.0</v>
      </c>
      <c r="B8435" s="13" t="s">
        <v>10871</v>
      </c>
      <c r="C8435" s="12">
        <v>2791.94</v>
      </c>
      <c r="D8435" s="11"/>
      <c r="E8435" s="11"/>
      <c r="F8435" s="11"/>
    </row>
    <row r="8436" ht="15.75" customHeight="1">
      <c r="A8436" s="13">
        <v>2990839.0</v>
      </c>
      <c r="B8436" s="13" t="s">
        <v>10872</v>
      </c>
      <c r="C8436" s="12">
        <v>2791.94</v>
      </c>
      <c r="D8436" s="11"/>
      <c r="E8436" s="11"/>
      <c r="F8436" s="11"/>
    </row>
    <row r="8437" ht="15.75" customHeight="1">
      <c r="A8437" s="13">
        <v>2349702.0</v>
      </c>
      <c r="B8437" s="13" t="s">
        <v>10873</v>
      </c>
      <c r="C8437" s="12">
        <v>1213.28</v>
      </c>
      <c r="D8437" s="11"/>
      <c r="E8437" s="11"/>
      <c r="F8437" s="11"/>
    </row>
    <row r="8438" ht="15.75" customHeight="1">
      <c r="A8438" s="13">
        <v>2345601.0</v>
      </c>
      <c r="B8438" s="13" t="s">
        <v>10874</v>
      </c>
      <c r="C8438" s="12">
        <v>562.89</v>
      </c>
      <c r="D8438" s="11"/>
      <c r="E8438" s="11"/>
      <c r="F8438" s="11"/>
    </row>
    <row r="8439" ht="15.75" customHeight="1">
      <c r="A8439" s="13">
        <v>2345607.0</v>
      </c>
      <c r="B8439" s="13" t="s">
        <v>10875</v>
      </c>
      <c r="C8439" s="12">
        <v>345.54</v>
      </c>
      <c r="D8439" s="11"/>
      <c r="E8439" s="11"/>
      <c r="F8439" s="11"/>
    </row>
    <row r="8440" ht="15.75" customHeight="1">
      <c r="A8440" s="13">
        <v>2345606.0</v>
      </c>
      <c r="B8440" s="13" t="s">
        <v>10876</v>
      </c>
      <c r="C8440" s="12">
        <v>345.54</v>
      </c>
      <c r="D8440" s="11"/>
      <c r="E8440" s="11"/>
      <c r="F8440" s="11"/>
    </row>
    <row r="8441" ht="15.75" customHeight="1">
      <c r="A8441" s="13">
        <v>2345605.0</v>
      </c>
      <c r="B8441" s="13" t="s">
        <v>10877</v>
      </c>
      <c r="C8441" s="12">
        <v>1023.73</v>
      </c>
      <c r="D8441" s="11"/>
      <c r="E8441" s="11"/>
      <c r="F8441" s="11"/>
    </row>
    <row r="8442" ht="15.75" customHeight="1">
      <c r="A8442" s="13">
        <v>2345604.0</v>
      </c>
      <c r="B8442" s="13" t="s">
        <v>10878</v>
      </c>
      <c r="C8442" s="12">
        <v>1023.73</v>
      </c>
      <c r="D8442" s="11"/>
      <c r="E8442" s="11"/>
      <c r="F8442" s="11"/>
    </row>
    <row r="8443" ht="15.75" customHeight="1">
      <c r="A8443" s="13">
        <v>2345603.0</v>
      </c>
      <c r="B8443" s="13" t="s">
        <v>10879</v>
      </c>
      <c r="C8443" s="12">
        <v>345.52</v>
      </c>
      <c r="D8443" s="11"/>
      <c r="E8443" s="11"/>
      <c r="F8443" s="11"/>
    </row>
    <row r="8444" ht="15.75" customHeight="1">
      <c r="A8444" s="13">
        <v>2345602.0</v>
      </c>
      <c r="B8444" s="13" t="s">
        <v>10880</v>
      </c>
      <c r="C8444" s="12">
        <v>345.52</v>
      </c>
      <c r="D8444" s="11"/>
      <c r="E8444" s="11"/>
      <c r="F8444" s="11"/>
    </row>
    <row r="8445" ht="15.75" customHeight="1">
      <c r="A8445" s="13">
        <v>2345205.0</v>
      </c>
      <c r="B8445" s="13" t="s">
        <v>10881</v>
      </c>
      <c r="C8445" s="12">
        <v>909.0</v>
      </c>
      <c r="D8445" s="11"/>
      <c r="E8445" s="11"/>
      <c r="F8445" s="11"/>
    </row>
    <row r="8446" ht="15.75" customHeight="1">
      <c r="A8446" s="13">
        <v>2345216.0</v>
      </c>
      <c r="B8446" s="13" t="s">
        <v>10882</v>
      </c>
      <c r="C8446" s="12">
        <v>437.08</v>
      </c>
      <c r="D8446" s="11"/>
      <c r="E8446" s="11"/>
      <c r="F8446" s="11"/>
    </row>
    <row r="8447" ht="15.75" customHeight="1">
      <c r="A8447" s="13">
        <v>2345215.0</v>
      </c>
      <c r="B8447" s="13" t="s">
        <v>10883</v>
      </c>
      <c r="C8447" s="12">
        <v>437.08</v>
      </c>
      <c r="D8447" s="11"/>
      <c r="E8447" s="11"/>
      <c r="F8447" s="11"/>
    </row>
    <row r="8448" ht="15.75" customHeight="1">
      <c r="A8448" s="13">
        <v>2345206.0</v>
      </c>
      <c r="B8448" s="13" t="s">
        <v>10884</v>
      </c>
      <c r="C8448" s="12">
        <v>909.0</v>
      </c>
      <c r="D8448" s="11"/>
      <c r="E8448" s="11"/>
      <c r="F8448" s="11"/>
    </row>
    <row r="8449" ht="15.75" customHeight="1">
      <c r="A8449" s="13">
        <v>2345208.0</v>
      </c>
      <c r="B8449" s="13" t="s">
        <v>10885</v>
      </c>
      <c r="C8449" s="12">
        <v>437.15</v>
      </c>
      <c r="D8449" s="11"/>
      <c r="E8449" s="11"/>
      <c r="F8449" s="11"/>
    </row>
    <row r="8450" ht="15.75" customHeight="1">
      <c r="A8450" s="13">
        <v>2345207.0</v>
      </c>
      <c r="B8450" s="13" t="s">
        <v>10886</v>
      </c>
      <c r="C8450" s="12">
        <v>437.15</v>
      </c>
      <c r="D8450" s="11"/>
      <c r="E8450" s="11"/>
      <c r="F8450" s="11"/>
    </row>
    <row r="8451" ht="15.75" customHeight="1">
      <c r="A8451" s="13">
        <v>2345211.0</v>
      </c>
      <c r="B8451" s="13" t="s">
        <v>10887</v>
      </c>
      <c r="C8451" s="12">
        <v>909.0</v>
      </c>
      <c r="D8451" s="11"/>
      <c r="E8451" s="11"/>
      <c r="F8451" s="11"/>
    </row>
    <row r="8452" ht="15.75" customHeight="1">
      <c r="A8452" s="13">
        <v>2345214.0</v>
      </c>
      <c r="B8452" s="13" t="s">
        <v>10888</v>
      </c>
      <c r="C8452" s="12">
        <v>1216.98</v>
      </c>
      <c r="D8452" s="11"/>
      <c r="E8452" s="11"/>
      <c r="F8452" s="11"/>
    </row>
    <row r="8453" ht="15.75" customHeight="1">
      <c r="A8453" s="13">
        <v>2345217.0</v>
      </c>
      <c r="B8453" s="13" t="s">
        <v>10889</v>
      </c>
      <c r="C8453" s="12">
        <v>1216.98</v>
      </c>
      <c r="D8453" s="11"/>
      <c r="E8453" s="11"/>
      <c r="F8453" s="11"/>
    </row>
    <row r="8454" ht="15.75" customHeight="1">
      <c r="A8454" s="13">
        <v>2345219.0</v>
      </c>
      <c r="B8454" s="13" t="s">
        <v>10890</v>
      </c>
      <c r="C8454" s="12">
        <v>908.96</v>
      </c>
      <c r="D8454" s="11"/>
      <c r="E8454" s="11"/>
      <c r="F8454" s="11"/>
    </row>
    <row r="8455" ht="15.75" customHeight="1">
      <c r="A8455" s="13">
        <v>2345270.0</v>
      </c>
      <c r="B8455" s="13" t="s">
        <v>10891</v>
      </c>
      <c r="C8455" s="12">
        <v>665.59</v>
      </c>
      <c r="D8455" s="11"/>
      <c r="E8455" s="11"/>
      <c r="F8455" s="11"/>
    </row>
    <row r="8456" ht="15.75" customHeight="1">
      <c r="A8456" s="13">
        <v>2345220.0</v>
      </c>
      <c r="B8456" s="13" t="s">
        <v>10892</v>
      </c>
      <c r="C8456" s="12">
        <v>1216.98</v>
      </c>
      <c r="D8456" s="11"/>
      <c r="E8456" s="11"/>
      <c r="F8456" s="11"/>
    </row>
    <row r="8457" ht="15.75" customHeight="1">
      <c r="A8457" s="13">
        <v>2345218.0</v>
      </c>
      <c r="B8457" s="13" t="s">
        <v>10893</v>
      </c>
      <c r="C8457" s="12">
        <v>1216.98</v>
      </c>
      <c r="D8457" s="11"/>
      <c r="E8457" s="11"/>
      <c r="F8457" s="11"/>
    </row>
    <row r="8458" ht="15.75" customHeight="1">
      <c r="A8458" s="13">
        <v>2347902.0</v>
      </c>
      <c r="B8458" s="13" t="s">
        <v>10894</v>
      </c>
      <c r="C8458" s="12">
        <v>1338.75</v>
      </c>
      <c r="D8458" s="11"/>
      <c r="E8458" s="11"/>
      <c r="F8458" s="11"/>
    </row>
    <row r="8459" ht="15.75" customHeight="1">
      <c r="A8459" s="13">
        <v>2345210.0</v>
      </c>
      <c r="B8459" s="13" t="s">
        <v>10895</v>
      </c>
      <c r="C8459" s="12">
        <v>1216.98</v>
      </c>
      <c r="D8459" s="11"/>
      <c r="E8459" s="11"/>
      <c r="F8459" s="11"/>
    </row>
    <row r="8460" ht="15.75" customHeight="1">
      <c r="A8460" s="13">
        <v>2347901.0</v>
      </c>
      <c r="B8460" s="13" t="s">
        <v>10896</v>
      </c>
      <c r="C8460" s="12">
        <v>1338.75</v>
      </c>
      <c r="D8460" s="11"/>
      <c r="E8460" s="11"/>
      <c r="F8460" s="11"/>
    </row>
    <row r="8461" ht="15.75" customHeight="1">
      <c r="A8461" s="13">
        <v>2345209.0</v>
      </c>
      <c r="B8461" s="13" t="s">
        <v>10897</v>
      </c>
      <c r="C8461" s="12">
        <v>1216.98</v>
      </c>
      <c r="D8461" s="11"/>
      <c r="E8461" s="11"/>
      <c r="F8461" s="11"/>
    </row>
    <row r="8462" ht="15.75" customHeight="1">
      <c r="A8462" s="13">
        <v>2345213.0</v>
      </c>
      <c r="B8462" s="13" t="s">
        <v>10898</v>
      </c>
      <c r="C8462" s="12">
        <v>622.69</v>
      </c>
      <c r="D8462" s="11"/>
      <c r="E8462" s="11"/>
      <c r="F8462" s="11"/>
    </row>
    <row r="8463" ht="15.75" customHeight="1">
      <c r="A8463" s="13">
        <v>2345212.0</v>
      </c>
      <c r="B8463" s="13" t="s">
        <v>10899</v>
      </c>
      <c r="C8463" s="12">
        <v>622.69</v>
      </c>
      <c r="D8463" s="11"/>
      <c r="E8463" s="11"/>
      <c r="F8463" s="11"/>
    </row>
    <row r="8464" ht="15.75" customHeight="1">
      <c r="A8464" s="13">
        <v>2345204.0</v>
      </c>
      <c r="B8464" s="13" t="s">
        <v>10900</v>
      </c>
      <c r="C8464" s="12">
        <v>437.16</v>
      </c>
      <c r="D8464" s="11"/>
      <c r="E8464" s="11"/>
      <c r="F8464" s="11"/>
    </row>
    <row r="8465" ht="15.75" customHeight="1">
      <c r="A8465" s="13">
        <v>2345202.0</v>
      </c>
      <c r="B8465" s="13" t="s">
        <v>10901</v>
      </c>
      <c r="C8465" s="12">
        <v>616.16</v>
      </c>
      <c r="D8465" s="11"/>
      <c r="E8465" s="11"/>
      <c r="F8465" s="11"/>
    </row>
    <row r="8466" ht="15.75" customHeight="1">
      <c r="A8466" s="13">
        <v>2345203.0</v>
      </c>
      <c r="B8466" s="13" t="s">
        <v>10902</v>
      </c>
      <c r="C8466" s="12">
        <v>437.16</v>
      </c>
      <c r="D8466" s="11"/>
      <c r="E8466" s="11"/>
      <c r="F8466" s="11"/>
    </row>
    <row r="8467" ht="15.75" customHeight="1">
      <c r="A8467" s="13">
        <v>2345201.0</v>
      </c>
      <c r="B8467" s="13" t="s">
        <v>10903</v>
      </c>
      <c r="C8467" s="12">
        <v>616.16</v>
      </c>
      <c r="D8467" s="11"/>
      <c r="E8467" s="11"/>
      <c r="F8467" s="11"/>
    </row>
    <row r="8468" ht="15.75" customHeight="1">
      <c r="A8468" s="13">
        <v>2345981.0</v>
      </c>
      <c r="B8468" s="13" t="s">
        <v>10904</v>
      </c>
      <c r="C8468" s="12">
        <v>1785.89</v>
      </c>
      <c r="D8468" s="11"/>
      <c r="E8468" s="11"/>
      <c r="F8468" s="11"/>
    </row>
    <row r="8469" ht="15.75" customHeight="1">
      <c r="A8469" s="13">
        <v>2345966.0</v>
      </c>
      <c r="B8469" s="13" t="s">
        <v>10905</v>
      </c>
      <c r="C8469" s="12">
        <v>1786.72</v>
      </c>
      <c r="D8469" s="11"/>
      <c r="E8469" s="11"/>
      <c r="F8469" s="11"/>
    </row>
    <row r="8470" ht="15.75" customHeight="1">
      <c r="A8470" s="13">
        <v>2345992.0</v>
      </c>
      <c r="B8470" s="13" t="s">
        <v>10906</v>
      </c>
      <c r="C8470" s="12">
        <v>1392.34</v>
      </c>
      <c r="D8470" s="11"/>
      <c r="E8470" s="11"/>
      <c r="F8470" s="11"/>
    </row>
    <row r="8471" ht="15.75" customHeight="1">
      <c r="A8471" s="13">
        <v>2345958.0</v>
      </c>
      <c r="B8471" s="13" t="s">
        <v>10907</v>
      </c>
      <c r="C8471" s="12">
        <v>1628.46</v>
      </c>
      <c r="D8471" s="11"/>
      <c r="E8471" s="11"/>
      <c r="F8471" s="11"/>
    </row>
    <row r="8472" ht="15.75" customHeight="1">
      <c r="A8472" s="13">
        <v>2345973.0</v>
      </c>
      <c r="B8472" s="13" t="s">
        <v>10908</v>
      </c>
      <c r="C8472" s="12">
        <v>1810.64</v>
      </c>
      <c r="D8472" s="11"/>
      <c r="E8472" s="11"/>
      <c r="F8472" s="11"/>
    </row>
    <row r="8473" ht="15.75" customHeight="1">
      <c r="A8473" s="13">
        <v>2345911.0</v>
      </c>
      <c r="B8473" s="13" t="s">
        <v>10909</v>
      </c>
      <c r="C8473" s="12">
        <v>1810.64</v>
      </c>
      <c r="D8473" s="11"/>
      <c r="E8473" s="11"/>
      <c r="F8473" s="11"/>
    </row>
    <row r="8474" ht="15.75" customHeight="1">
      <c r="A8474" s="13">
        <v>2347802.0</v>
      </c>
      <c r="B8474" s="13" t="s">
        <v>10910</v>
      </c>
      <c r="C8474" s="12">
        <v>1283.74</v>
      </c>
      <c r="D8474" s="11"/>
      <c r="E8474" s="11"/>
      <c r="F8474" s="11"/>
    </row>
    <row r="8475" ht="15.75" customHeight="1">
      <c r="A8475" s="13">
        <v>2347801.0</v>
      </c>
      <c r="B8475" s="13" t="s">
        <v>10911</v>
      </c>
      <c r="C8475" s="12">
        <v>1283.74</v>
      </c>
      <c r="D8475" s="11"/>
      <c r="E8475" s="11"/>
      <c r="F8475" s="11"/>
    </row>
    <row r="8476" ht="15.75" customHeight="1">
      <c r="A8476" s="13">
        <v>2348202.0</v>
      </c>
      <c r="B8476" s="13" t="s">
        <v>10912</v>
      </c>
      <c r="C8476" s="12">
        <v>2167.18</v>
      </c>
      <c r="D8476" s="11"/>
      <c r="E8476" s="11"/>
      <c r="F8476" s="11"/>
    </row>
    <row r="8477" ht="15.75" customHeight="1">
      <c r="A8477" s="13">
        <v>2345979.0</v>
      </c>
      <c r="B8477" s="13" t="s">
        <v>10913</v>
      </c>
      <c r="C8477" s="12">
        <v>1392.28</v>
      </c>
      <c r="D8477" s="11"/>
      <c r="E8477" s="11"/>
      <c r="F8477" s="11"/>
    </row>
    <row r="8478" ht="15.75" customHeight="1">
      <c r="A8478" s="13">
        <v>2348201.0</v>
      </c>
      <c r="B8478" s="13" t="s">
        <v>10914</v>
      </c>
      <c r="C8478" s="12">
        <v>2167.18</v>
      </c>
      <c r="D8478" s="11"/>
      <c r="E8478" s="11"/>
      <c r="F8478" s="11"/>
    </row>
    <row r="8479" ht="15.75" customHeight="1">
      <c r="A8479" s="13">
        <v>2345548.0</v>
      </c>
      <c r="B8479" s="13" t="s">
        <v>10915</v>
      </c>
      <c r="C8479" s="12">
        <v>1500.62</v>
      </c>
      <c r="D8479" s="11"/>
      <c r="E8479" s="11"/>
      <c r="F8479" s="11"/>
    </row>
    <row r="8480" ht="15.75" customHeight="1">
      <c r="A8480" s="13">
        <v>2345542.0</v>
      </c>
      <c r="B8480" s="13" t="s">
        <v>10916</v>
      </c>
      <c r="C8480" s="12">
        <v>827.11</v>
      </c>
      <c r="D8480" s="11"/>
      <c r="E8480" s="11"/>
      <c r="F8480" s="11"/>
    </row>
    <row r="8481" ht="15.75" customHeight="1">
      <c r="A8481" s="13">
        <v>2345541.0</v>
      </c>
      <c r="B8481" s="13" t="s">
        <v>10917</v>
      </c>
      <c r="C8481" s="12">
        <v>827.11</v>
      </c>
      <c r="D8481" s="11"/>
      <c r="E8481" s="11"/>
      <c r="F8481" s="11"/>
    </row>
    <row r="8482" ht="15.75" customHeight="1">
      <c r="A8482" s="13">
        <v>2345519.0</v>
      </c>
      <c r="B8482" s="13" t="s">
        <v>10918</v>
      </c>
      <c r="C8482" s="12">
        <v>1510.32</v>
      </c>
      <c r="D8482" s="11"/>
      <c r="E8482" s="11"/>
      <c r="F8482" s="11"/>
    </row>
    <row r="8483" ht="15.75" customHeight="1">
      <c r="A8483" s="13">
        <v>2345506.0</v>
      </c>
      <c r="B8483" s="13" t="s">
        <v>10919</v>
      </c>
      <c r="C8483" s="12">
        <v>2167.19</v>
      </c>
      <c r="D8483" s="11"/>
      <c r="E8483" s="11"/>
      <c r="F8483" s="11"/>
    </row>
    <row r="8484" ht="15.75" customHeight="1">
      <c r="A8484" s="13">
        <v>2345507.0</v>
      </c>
      <c r="B8484" s="13" t="s">
        <v>10920</v>
      </c>
      <c r="C8484" s="12">
        <v>2167.1</v>
      </c>
      <c r="D8484" s="11"/>
      <c r="E8484" s="11"/>
      <c r="F8484" s="11"/>
    </row>
    <row r="8485" ht="15.75" customHeight="1">
      <c r="A8485" s="13">
        <v>2345502.0</v>
      </c>
      <c r="B8485" s="13" t="s">
        <v>10921</v>
      </c>
      <c r="C8485" s="12">
        <v>1283.71</v>
      </c>
      <c r="D8485" s="11"/>
      <c r="E8485" s="11"/>
      <c r="F8485" s="11"/>
    </row>
    <row r="8486" ht="15.75" customHeight="1">
      <c r="A8486" s="13">
        <v>2345504.0</v>
      </c>
      <c r="B8486" s="13" t="s">
        <v>10922</v>
      </c>
      <c r="C8486" s="12">
        <v>827.07</v>
      </c>
      <c r="D8486" s="11"/>
      <c r="E8486" s="11"/>
      <c r="F8486" s="11"/>
    </row>
    <row r="8487" ht="15.75" customHeight="1">
      <c r="A8487" s="13">
        <v>2345501.0</v>
      </c>
      <c r="B8487" s="13" t="s">
        <v>10923</v>
      </c>
      <c r="C8487" s="12">
        <v>1283.71</v>
      </c>
      <c r="D8487" s="11"/>
      <c r="E8487" s="11"/>
      <c r="F8487" s="11"/>
    </row>
    <row r="8488" ht="15.75" customHeight="1">
      <c r="A8488" s="13">
        <v>2345503.0</v>
      </c>
      <c r="B8488" s="13" t="s">
        <v>10924</v>
      </c>
      <c r="C8488" s="12">
        <v>827.11</v>
      </c>
      <c r="D8488" s="11"/>
      <c r="E8488" s="11"/>
      <c r="F8488" s="11"/>
    </row>
    <row r="8489" ht="15.75" customHeight="1">
      <c r="A8489" s="9" t="s">
        <v>10925</v>
      </c>
      <c r="C8489" s="12"/>
      <c r="D8489" s="11"/>
      <c r="E8489" s="11"/>
      <c r="F8489" s="11"/>
    </row>
    <row r="8490" ht="15.75" customHeight="1">
      <c r="A8490" s="13">
        <v>2143069.0</v>
      </c>
      <c r="B8490" s="13" t="s">
        <v>10926</v>
      </c>
      <c r="C8490" s="12">
        <v>709.4</v>
      </c>
      <c r="D8490" s="11"/>
      <c r="E8490" s="11"/>
      <c r="F8490" s="11"/>
    </row>
    <row r="8491" ht="15.75" customHeight="1">
      <c r="A8491" s="13">
        <v>2143073.0</v>
      </c>
      <c r="B8491" s="13" t="s">
        <v>10927</v>
      </c>
      <c r="C8491" s="12">
        <v>709.4</v>
      </c>
      <c r="D8491" s="11"/>
      <c r="E8491" s="11"/>
      <c r="F8491" s="11"/>
    </row>
    <row r="8492" ht="15.75" customHeight="1">
      <c r="A8492" s="13">
        <v>2143076.0</v>
      </c>
      <c r="B8492" s="13" t="s">
        <v>10928</v>
      </c>
      <c r="C8492" s="12">
        <v>709.4</v>
      </c>
      <c r="D8492" s="11"/>
      <c r="E8492" s="11"/>
      <c r="F8492" s="11"/>
    </row>
    <row r="8493" ht="15.75" customHeight="1">
      <c r="A8493" s="13">
        <v>2143077.0</v>
      </c>
      <c r="B8493" s="13" t="s">
        <v>10929</v>
      </c>
      <c r="C8493" s="12">
        <v>709.39</v>
      </c>
      <c r="D8493" s="11"/>
      <c r="E8493" s="11"/>
      <c r="F8493" s="11"/>
    </row>
    <row r="8494" ht="15.75" customHeight="1">
      <c r="A8494" s="13">
        <v>2143269.0</v>
      </c>
      <c r="B8494" s="13" t="s">
        <v>10930</v>
      </c>
      <c r="C8494" s="12">
        <v>1301.2</v>
      </c>
      <c r="D8494" s="11"/>
      <c r="E8494" s="11"/>
      <c r="F8494" s="11"/>
    </row>
    <row r="8495" ht="15.75" customHeight="1">
      <c r="A8495" s="13">
        <v>2143273.0</v>
      </c>
      <c r="B8495" s="13" t="s">
        <v>10931</v>
      </c>
      <c r="C8495" s="12">
        <v>1301.2</v>
      </c>
      <c r="D8495" s="11"/>
      <c r="E8495" s="11"/>
      <c r="F8495" s="11"/>
    </row>
    <row r="8496" ht="15.75" customHeight="1">
      <c r="A8496" s="13">
        <v>2143276.0</v>
      </c>
      <c r="B8496" s="13" t="s">
        <v>10932</v>
      </c>
      <c r="C8496" s="12">
        <v>1301.2</v>
      </c>
      <c r="D8496" s="11"/>
      <c r="E8496" s="11"/>
      <c r="F8496" s="11"/>
    </row>
    <row r="8497" ht="15.75" customHeight="1">
      <c r="A8497" s="13">
        <v>2141493.0</v>
      </c>
      <c r="B8497" s="13" t="s">
        <v>10933</v>
      </c>
      <c r="C8497" s="12">
        <v>546.66</v>
      </c>
      <c r="D8497" s="11"/>
      <c r="E8497" s="11"/>
      <c r="F8497" s="11"/>
    </row>
    <row r="8498" ht="15.75" customHeight="1">
      <c r="A8498" s="13">
        <v>2141453.0</v>
      </c>
      <c r="B8498" s="13" t="s">
        <v>10934</v>
      </c>
      <c r="C8498" s="12">
        <v>546.66</v>
      </c>
      <c r="D8498" s="11"/>
      <c r="E8498" s="11"/>
      <c r="F8498" s="11"/>
    </row>
    <row r="8499" ht="15.75" customHeight="1">
      <c r="A8499" s="13">
        <v>2141476.0</v>
      </c>
      <c r="B8499" s="13" t="s">
        <v>10935</v>
      </c>
      <c r="C8499" s="12">
        <v>546.66</v>
      </c>
      <c r="D8499" s="11"/>
      <c r="E8499" s="11"/>
      <c r="F8499" s="11"/>
    </row>
    <row r="8500" ht="15.75" customHeight="1">
      <c r="A8500" s="13">
        <v>2141593.0</v>
      </c>
      <c r="B8500" s="13" t="s">
        <v>10936</v>
      </c>
      <c r="C8500" s="12">
        <v>3326.79</v>
      </c>
      <c r="D8500" s="11"/>
      <c r="E8500" s="11"/>
      <c r="F8500" s="11"/>
    </row>
    <row r="8501" ht="15.75" customHeight="1">
      <c r="A8501" s="13">
        <v>2141553.0</v>
      </c>
      <c r="B8501" s="13" t="s">
        <v>10937</v>
      </c>
      <c r="C8501" s="12">
        <v>3279.94</v>
      </c>
      <c r="D8501" s="11"/>
      <c r="E8501" s="11"/>
      <c r="F8501" s="11"/>
    </row>
    <row r="8502" ht="15.75" customHeight="1">
      <c r="A8502" s="13">
        <v>2141576.0</v>
      </c>
      <c r="B8502" s="13" t="s">
        <v>10938</v>
      </c>
      <c r="C8502" s="12">
        <v>3279.94</v>
      </c>
      <c r="D8502" s="11"/>
      <c r="E8502" s="11"/>
      <c r="F8502" s="11"/>
    </row>
    <row r="8503" ht="15.75" customHeight="1">
      <c r="A8503" s="13">
        <v>2142293.0</v>
      </c>
      <c r="B8503" s="13" t="s">
        <v>10939</v>
      </c>
      <c r="C8503" s="12">
        <v>4576.4</v>
      </c>
      <c r="D8503" s="11"/>
      <c r="E8503" s="11"/>
      <c r="F8503" s="11"/>
    </row>
    <row r="8504" ht="15.75" customHeight="1">
      <c r="A8504" s="13">
        <v>2142253.0</v>
      </c>
      <c r="B8504" s="13" t="s">
        <v>10940</v>
      </c>
      <c r="C8504" s="12">
        <v>4576.4</v>
      </c>
      <c r="D8504" s="11"/>
      <c r="E8504" s="11"/>
      <c r="F8504" s="11"/>
    </row>
    <row r="8505" ht="15.75" customHeight="1">
      <c r="A8505" s="13">
        <v>2142277.0</v>
      </c>
      <c r="B8505" s="13" t="s">
        <v>10941</v>
      </c>
      <c r="C8505" s="12">
        <v>4576.4</v>
      </c>
      <c r="D8505" s="11"/>
      <c r="E8505" s="11"/>
      <c r="F8505" s="11"/>
    </row>
    <row r="8506" ht="15.75" customHeight="1">
      <c r="A8506" s="13">
        <v>2143164.0</v>
      </c>
      <c r="B8506" s="13" t="s">
        <v>10942</v>
      </c>
      <c r="C8506" s="12">
        <v>762.73</v>
      </c>
      <c r="D8506" s="11"/>
      <c r="E8506" s="11"/>
      <c r="F8506" s="11"/>
    </row>
    <row r="8507" ht="15.75" customHeight="1">
      <c r="A8507" s="13">
        <v>2143193.0</v>
      </c>
      <c r="B8507" s="13" t="s">
        <v>10943</v>
      </c>
      <c r="C8507" s="12">
        <v>762.73</v>
      </c>
      <c r="D8507" s="11"/>
      <c r="E8507" s="11"/>
      <c r="F8507" s="11"/>
    </row>
    <row r="8508" ht="15.75" customHeight="1">
      <c r="A8508" s="13">
        <v>2143153.0</v>
      </c>
      <c r="B8508" s="13" t="s">
        <v>10944</v>
      </c>
      <c r="C8508" s="12">
        <v>762.73</v>
      </c>
      <c r="D8508" s="11"/>
      <c r="E8508" s="11"/>
      <c r="F8508" s="11"/>
    </row>
    <row r="8509" ht="15.75" customHeight="1">
      <c r="A8509" s="13">
        <v>2143177.0</v>
      </c>
      <c r="B8509" s="13" t="s">
        <v>10945</v>
      </c>
      <c r="C8509" s="12">
        <v>762.73</v>
      </c>
      <c r="D8509" s="11"/>
      <c r="E8509" s="11"/>
      <c r="F8509" s="11"/>
    </row>
    <row r="8510" ht="15.75" customHeight="1">
      <c r="A8510" s="13">
        <v>2143501.0</v>
      </c>
      <c r="B8510" s="13" t="s">
        <v>10946</v>
      </c>
      <c r="C8510" s="12">
        <v>3328.41</v>
      </c>
      <c r="D8510" s="11"/>
      <c r="E8510" s="11"/>
      <c r="F8510" s="11"/>
    </row>
    <row r="8511" ht="15.75" customHeight="1">
      <c r="A8511" s="13">
        <v>2143500.0</v>
      </c>
      <c r="B8511" s="13" t="s">
        <v>10947</v>
      </c>
      <c r="C8511" s="12">
        <v>381.25</v>
      </c>
      <c r="D8511" s="11"/>
      <c r="E8511" s="11"/>
      <c r="F8511" s="11"/>
    </row>
    <row r="8512" ht="15.75" customHeight="1">
      <c r="A8512" s="13">
        <v>2140500.0</v>
      </c>
      <c r="B8512" s="13" t="s">
        <v>10948</v>
      </c>
      <c r="C8512" s="12">
        <v>1277.49</v>
      </c>
      <c r="D8512" s="11"/>
      <c r="E8512" s="11"/>
      <c r="F8512" s="11"/>
    </row>
    <row r="8513" ht="15.75" customHeight="1">
      <c r="A8513" s="13">
        <v>2146537.0</v>
      </c>
      <c r="B8513" s="13" t="s">
        <v>10949</v>
      </c>
      <c r="C8513" s="12">
        <v>2936.3</v>
      </c>
      <c r="D8513" s="11"/>
      <c r="E8513" s="11"/>
      <c r="F8513" s="11"/>
    </row>
    <row r="8514" ht="15.75" customHeight="1">
      <c r="A8514" s="13">
        <v>2146577.0</v>
      </c>
      <c r="B8514" s="13" t="s">
        <v>10950</v>
      </c>
      <c r="C8514" s="12">
        <v>2936.3</v>
      </c>
      <c r="D8514" s="11"/>
      <c r="E8514" s="11"/>
      <c r="F8514" s="11"/>
    </row>
    <row r="8515" ht="15.75" customHeight="1">
      <c r="A8515" s="13">
        <v>2146569.0</v>
      </c>
      <c r="B8515" s="13" t="s">
        <v>10951</v>
      </c>
      <c r="C8515" s="12">
        <v>2936.3</v>
      </c>
      <c r="D8515" s="11"/>
      <c r="E8515" s="11"/>
      <c r="F8515" s="11"/>
    </row>
    <row r="8516" ht="15.75" customHeight="1">
      <c r="A8516" s="13">
        <v>2146562.0</v>
      </c>
      <c r="B8516" s="13" t="s">
        <v>10952</v>
      </c>
      <c r="C8516" s="12">
        <v>2936.3</v>
      </c>
      <c r="D8516" s="11"/>
      <c r="E8516" s="11"/>
      <c r="F8516" s="11"/>
    </row>
    <row r="8517" ht="15.75" customHeight="1">
      <c r="A8517" s="13">
        <v>2140310.0</v>
      </c>
      <c r="B8517" s="13" t="s">
        <v>10953</v>
      </c>
      <c r="C8517" s="12">
        <v>5485.93</v>
      </c>
      <c r="D8517" s="11"/>
      <c r="E8517" s="11"/>
      <c r="F8517" s="11"/>
    </row>
    <row r="8518" ht="15.75" customHeight="1">
      <c r="A8518" s="13">
        <v>2147200.0</v>
      </c>
      <c r="B8518" s="13" t="s">
        <v>10954</v>
      </c>
      <c r="C8518" s="12">
        <v>4294.7</v>
      </c>
      <c r="D8518" s="11"/>
      <c r="E8518" s="11"/>
      <c r="F8518" s="11"/>
    </row>
    <row r="8519" ht="15.75" customHeight="1">
      <c r="A8519" s="13">
        <v>2140126.0</v>
      </c>
      <c r="B8519" s="13" t="s">
        <v>10955</v>
      </c>
      <c r="C8519" s="12">
        <v>401.41</v>
      </c>
      <c r="D8519" s="11"/>
      <c r="E8519" s="11"/>
      <c r="F8519" s="11"/>
    </row>
    <row r="8520" ht="15.75" customHeight="1">
      <c r="A8520" s="13">
        <v>2140269.0</v>
      </c>
      <c r="B8520" s="13" t="s">
        <v>10956</v>
      </c>
      <c r="C8520" s="12">
        <v>695.78</v>
      </c>
      <c r="D8520" s="11"/>
      <c r="E8520" s="11"/>
      <c r="F8520" s="11"/>
    </row>
    <row r="8521" ht="15.75" customHeight="1">
      <c r="A8521" s="13">
        <v>2140169.0</v>
      </c>
      <c r="B8521" s="13" t="s">
        <v>10957</v>
      </c>
      <c r="C8521" s="12">
        <v>401.41</v>
      </c>
      <c r="D8521" s="11"/>
      <c r="E8521" s="11"/>
      <c r="F8521" s="11"/>
    </row>
    <row r="8522" ht="15.75" customHeight="1">
      <c r="A8522" s="13">
        <v>2140265.0</v>
      </c>
      <c r="B8522" s="13" t="s">
        <v>10958</v>
      </c>
      <c r="C8522" s="12">
        <v>695.78</v>
      </c>
      <c r="D8522" s="11"/>
      <c r="E8522" s="11"/>
      <c r="F8522" s="11"/>
    </row>
    <row r="8523" ht="15.75" customHeight="1">
      <c r="A8523" s="13">
        <v>2140165.0</v>
      </c>
      <c r="B8523" s="13" t="s">
        <v>10959</v>
      </c>
      <c r="C8523" s="12">
        <v>401.41</v>
      </c>
      <c r="D8523" s="11"/>
      <c r="E8523" s="11"/>
      <c r="F8523" s="11"/>
    </row>
    <row r="8524" ht="15.75" customHeight="1">
      <c r="A8524" s="13">
        <v>2140262.0</v>
      </c>
      <c r="B8524" s="13" t="s">
        <v>10960</v>
      </c>
      <c r="C8524" s="12">
        <v>695.78</v>
      </c>
      <c r="D8524" s="11"/>
      <c r="E8524" s="11"/>
      <c r="F8524" s="11"/>
    </row>
    <row r="8525" ht="15.75" customHeight="1">
      <c r="A8525" s="13">
        <v>2140162.0</v>
      </c>
      <c r="B8525" s="13" t="s">
        <v>10961</v>
      </c>
      <c r="C8525" s="12">
        <v>401.41</v>
      </c>
      <c r="D8525" s="11"/>
      <c r="E8525" s="11"/>
      <c r="F8525" s="11"/>
    </row>
    <row r="8526" ht="15.75" customHeight="1">
      <c r="A8526" s="13">
        <v>2140273.0</v>
      </c>
      <c r="B8526" s="13" t="s">
        <v>10962</v>
      </c>
      <c r="C8526" s="12">
        <v>695.78</v>
      </c>
      <c r="D8526" s="11"/>
      <c r="E8526" s="11"/>
      <c r="F8526" s="11"/>
    </row>
    <row r="8527" ht="15.75" customHeight="1">
      <c r="A8527" s="13">
        <v>2140173.0</v>
      </c>
      <c r="B8527" s="13" t="s">
        <v>10963</v>
      </c>
      <c r="C8527" s="12">
        <v>401.41</v>
      </c>
      <c r="D8527" s="11"/>
      <c r="E8527" s="11"/>
      <c r="F8527" s="11"/>
    </row>
    <row r="8528" ht="15.75" customHeight="1">
      <c r="A8528" s="13">
        <v>2140276.0</v>
      </c>
      <c r="B8528" s="13" t="s">
        <v>10964</v>
      </c>
      <c r="C8528" s="12">
        <v>695.78</v>
      </c>
      <c r="D8528" s="11"/>
      <c r="E8528" s="11"/>
      <c r="F8528" s="11"/>
    </row>
    <row r="8529" ht="15.75" customHeight="1">
      <c r="A8529" s="13">
        <v>2140176.0</v>
      </c>
      <c r="B8529" s="13" t="s">
        <v>10965</v>
      </c>
      <c r="C8529" s="12">
        <v>401.41</v>
      </c>
      <c r="D8529" s="11"/>
      <c r="E8529" s="11"/>
      <c r="F8529" s="11"/>
    </row>
    <row r="8530" ht="15.75" customHeight="1">
      <c r="A8530" s="13">
        <v>2147054.0</v>
      </c>
      <c r="B8530" s="13" t="s">
        <v>10966</v>
      </c>
      <c r="C8530" s="12">
        <v>3511.56</v>
      </c>
      <c r="D8530" s="11"/>
      <c r="E8530" s="11"/>
      <c r="F8530" s="11"/>
    </row>
    <row r="8531" ht="15.75" customHeight="1">
      <c r="A8531" s="13">
        <v>2147069.0</v>
      </c>
      <c r="B8531" s="13" t="s">
        <v>10967</v>
      </c>
      <c r="C8531" s="12">
        <v>3511.56</v>
      </c>
      <c r="D8531" s="11"/>
      <c r="E8531" s="11"/>
      <c r="F8531" s="11"/>
    </row>
    <row r="8532" ht="15.75" customHeight="1">
      <c r="A8532" s="13">
        <v>2147062.0</v>
      </c>
      <c r="B8532" s="13" t="s">
        <v>10968</v>
      </c>
      <c r="C8532" s="12">
        <v>3511.56</v>
      </c>
      <c r="D8532" s="11"/>
      <c r="E8532" s="11"/>
      <c r="F8532" s="11"/>
    </row>
    <row r="8533" ht="15.75" customHeight="1">
      <c r="A8533" s="13">
        <v>2147076.0</v>
      </c>
      <c r="B8533" s="13" t="s">
        <v>10969</v>
      </c>
      <c r="C8533" s="12">
        <v>3511.56</v>
      </c>
      <c r="D8533" s="11"/>
      <c r="E8533" s="11"/>
      <c r="F8533" s="11"/>
    </row>
    <row r="8534" ht="15.75" customHeight="1">
      <c r="A8534" s="13">
        <v>2147077.0</v>
      </c>
      <c r="B8534" s="13" t="s">
        <v>10970</v>
      </c>
      <c r="C8534" s="12">
        <v>3511.56</v>
      </c>
      <c r="D8534" s="11"/>
      <c r="E8534" s="11"/>
      <c r="F8534" s="11"/>
    </row>
    <row r="8535" ht="15.75" customHeight="1">
      <c r="A8535" s="13">
        <v>2147154.0</v>
      </c>
      <c r="B8535" s="13" t="s">
        <v>10971</v>
      </c>
      <c r="C8535" s="12">
        <v>2574.65</v>
      </c>
      <c r="D8535" s="11"/>
      <c r="E8535" s="11"/>
      <c r="F8535" s="11"/>
    </row>
    <row r="8536" ht="15.75" customHeight="1">
      <c r="A8536" s="13">
        <v>2147169.0</v>
      </c>
      <c r="B8536" s="13" t="s">
        <v>10972</v>
      </c>
      <c r="C8536" s="12">
        <v>2574.65</v>
      </c>
      <c r="D8536" s="11"/>
      <c r="E8536" s="11"/>
      <c r="F8536" s="11"/>
    </row>
    <row r="8537" ht="15.75" customHeight="1">
      <c r="A8537" s="13">
        <v>2147162.0</v>
      </c>
      <c r="B8537" s="13" t="s">
        <v>10973</v>
      </c>
      <c r="C8537" s="12">
        <v>2574.65</v>
      </c>
      <c r="D8537" s="11"/>
      <c r="E8537" s="11"/>
      <c r="F8537" s="11"/>
    </row>
    <row r="8538" ht="15.75" customHeight="1">
      <c r="A8538" s="13">
        <v>2147176.0</v>
      </c>
      <c r="B8538" s="13" t="s">
        <v>10974</v>
      </c>
      <c r="C8538" s="12">
        <v>2574.65</v>
      </c>
      <c r="D8538" s="11"/>
      <c r="E8538" s="11"/>
      <c r="F8538" s="11"/>
    </row>
    <row r="8539" ht="15.75" customHeight="1">
      <c r="A8539" s="13">
        <v>2147177.0</v>
      </c>
      <c r="B8539" s="13" t="s">
        <v>10975</v>
      </c>
      <c r="C8539" s="12">
        <v>2574.65</v>
      </c>
      <c r="D8539" s="11"/>
      <c r="E8539" s="11"/>
      <c r="F8539" s="11"/>
    </row>
    <row r="8540" ht="15.75" customHeight="1">
      <c r="A8540" s="13">
        <v>2141900.0</v>
      </c>
      <c r="B8540" s="13" t="s">
        <v>10976</v>
      </c>
      <c r="C8540" s="12">
        <v>853.11</v>
      </c>
      <c r="D8540" s="11"/>
      <c r="E8540" s="11"/>
      <c r="F8540" s="11"/>
    </row>
    <row r="8541" ht="15.75" customHeight="1">
      <c r="A8541" s="13">
        <v>2145662.0</v>
      </c>
      <c r="B8541" s="13" t="s">
        <v>10977</v>
      </c>
      <c r="C8541" s="12">
        <v>839.96</v>
      </c>
      <c r="D8541" s="11"/>
      <c r="E8541" s="11"/>
      <c r="F8541" s="11"/>
    </row>
    <row r="8542" ht="15.75" customHeight="1">
      <c r="A8542" s="13">
        <v>2145676.0</v>
      </c>
      <c r="B8542" s="13" t="s">
        <v>10978</v>
      </c>
      <c r="C8542" s="12">
        <v>839.96</v>
      </c>
      <c r="D8542" s="11"/>
      <c r="E8542" s="11"/>
      <c r="F8542" s="11"/>
    </row>
    <row r="8543" ht="15.75" customHeight="1">
      <c r="A8543" s="13">
        <v>2142000.0</v>
      </c>
      <c r="B8543" s="13" t="s">
        <v>10979</v>
      </c>
      <c r="C8543" s="12">
        <v>691.61</v>
      </c>
      <c r="D8543" s="11"/>
      <c r="E8543" s="11"/>
      <c r="F8543" s="11"/>
    </row>
    <row r="8544" ht="15.75" customHeight="1">
      <c r="A8544" s="13">
        <v>2141912.0</v>
      </c>
      <c r="B8544" s="13" t="s">
        <v>10980</v>
      </c>
      <c r="C8544" s="12">
        <v>431.98</v>
      </c>
      <c r="D8544" s="11"/>
      <c r="E8544" s="11"/>
      <c r="F8544" s="11"/>
    </row>
    <row r="8545" ht="15.75" customHeight="1">
      <c r="A8545" s="13">
        <v>2140615.0</v>
      </c>
      <c r="B8545" s="13" t="s">
        <v>10981</v>
      </c>
      <c r="C8545" s="12">
        <v>5929.78</v>
      </c>
      <c r="D8545" s="11"/>
      <c r="E8545" s="11"/>
      <c r="F8545" s="11"/>
    </row>
    <row r="8546" ht="15.75" customHeight="1">
      <c r="A8546" s="13">
        <v>2140601.0</v>
      </c>
      <c r="B8546" s="13" t="s">
        <v>10982</v>
      </c>
      <c r="C8546" s="12">
        <v>3620.1</v>
      </c>
      <c r="D8546" s="11"/>
      <c r="E8546" s="11"/>
      <c r="F8546" s="11"/>
    </row>
    <row r="8547" ht="15.75" customHeight="1">
      <c r="A8547" s="13">
        <v>2141769.0</v>
      </c>
      <c r="B8547" s="13" t="s">
        <v>10983</v>
      </c>
      <c r="C8547" s="12">
        <v>740.82</v>
      </c>
      <c r="D8547" s="11"/>
      <c r="E8547" s="11"/>
      <c r="F8547" s="11"/>
    </row>
    <row r="8548" ht="15.75" customHeight="1">
      <c r="A8548" s="13">
        <v>2141762.0</v>
      </c>
      <c r="B8548" s="13" t="s">
        <v>10984</v>
      </c>
      <c r="C8548" s="12">
        <v>740.82</v>
      </c>
      <c r="D8548" s="11"/>
      <c r="E8548" s="11"/>
      <c r="F8548" s="11"/>
    </row>
    <row r="8549" ht="15.75" customHeight="1">
      <c r="A8549" s="13">
        <v>2141776.0</v>
      </c>
      <c r="B8549" s="13" t="s">
        <v>10985</v>
      </c>
      <c r="C8549" s="12">
        <v>740.82</v>
      </c>
      <c r="D8549" s="11"/>
      <c r="E8549" s="11"/>
      <c r="F8549" s="11"/>
    </row>
    <row r="8550" ht="15.75" customHeight="1">
      <c r="A8550" s="13">
        <v>2141869.0</v>
      </c>
      <c r="B8550" s="13" t="s">
        <v>10986</v>
      </c>
      <c r="C8550" s="12">
        <v>1062.92</v>
      </c>
      <c r="D8550" s="11"/>
      <c r="E8550" s="11"/>
      <c r="F8550" s="11"/>
    </row>
    <row r="8551" ht="15.75" customHeight="1">
      <c r="A8551" s="13">
        <v>2141862.0</v>
      </c>
      <c r="B8551" s="13" t="s">
        <v>10987</v>
      </c>
      <c r="C8551" s="12">
        <v>1062.92</v>
      </c>
      <c r="D8551" s="11"/>
      <c r="E8551" s="11"/>
      <c r="F8551" s="11"/>
    </row>
    <row r="8552" ht="15.75" customHeight="1">
      <c r="A8552" s="13">
        <v>2141876.0</v>
      </c>
      <c r="B8552" s="13" t="s">
        <v>10988</v>
      </c>
      <c r="C8552" s="12">
        <v>1062.92</v>
      </c>
      <c r="D8552" s="11"/>
      <c r="E8552" s="11"/>
      <c r="F8552" s="11"/>
    </row>
    <row r="8553" ht="15.75" customHeight="1">
      <c r="A8553" s="13">
        <v>2140320.0</v>
      </c>
      <c r="B8553" s="13" t="s">
        <v>10989</v>
      </c>
      <c r="C8553" s="12">
        <v>441.55</v>
      </c>
      <c r="D8553" s="11"/>
      <c r="E8553" s="11"/>
      <c r="F8553" s="11"/>
    </row>
    <row r="8554" ht="15.75" customHeight="1">
      <c r="A8554" s="13">
        <v>2140306.0</v>
      </c>
      <c r="B8554" s="13" t="s">
        <v>10990</v>
      </c>
      <c r="C8554" s="12">
        <v>278.76</v>
      </c>
      <c r="D8554" s="11"/>
      <c r="E8554" s="11"/>
      <c r="F8554" s="11"/>
    </row>
    <row r="8555" ht="15.75" customHeight="1">
      <c r="A8555" s="13">
        <v>2140360.0</v>
      </c>
      <c r="B8555" s="13" t="s">
        <v>10991</v>
      </c>
      <c r="C8555" s="12">
        <v>1177.46</v>
      </c>
      <c r="D8555" s="11"/>
      <c r="E8555" s="11"/>
      <c r="F8555" s="11"/>
    </row>
    <row r="8556" ht="15.75" customHeight="1">
      <c r="A8556" s="13">
        <v>2141200.0</v>
      </c>
      <c r="B8556" s="13" t="s">
        <v>10992</v>
      </c>
      <c r="C8556" s="12">
        <v>797.65</v>
      </c>
      <c r="D8556" s="11"/>
      <c r="E8556" s="11"/>
      <c r="F8556" s="11"/>
    </row>
    <row r="8557" ht="15.75" customHeight="1">
      <c r="A8557" s="13">
        <v>2141300.0</v>
      </c>
      <c r="B8557" s="13" t="s">
        <v>10993</v>
      </c>
      <c r="C8557" s="12">
        <v>873.95</v>
      </c>
      <c r="D8557" s="11"/>
      <c r="E8557" s="11"/>
      <c r="F8557" s="11"/>
    </row>
    <row r="8558" ht="15.75" customHeight="1">
      <c r="A8558" s="13">
        <v>2141100.0</v>
      </c>
      <c r="B8558" s="13" t="s">
        <v>10994</v>
      </c>
      <c r="C8558" s="12">
        <v>500.32</v>
      </c>
      <c r="D8558" s="11"/>
      <c r="E8558" s="11"/>
      <c r="F8558" s="11"/>
    </row>
    <row r="8559" ht="15.75" customHeight="1">
      <c r="A8559" s="13">
        <v>2146206.0</v>
      </c>
      <c r="B8559" s="13" t="s">
        <v>10995</v>
      </c>
      <c r="C8559" s="12">
        <v>1218.06</v>
      </c>
      <c r="D8559" s="11"/>
      <c r="E8559" s="11"/>
      <c r="F8559" s="11"/>
    </row>
    <row r="8560" ht="15.75" customHeight="1">
      <c r="A8560" s="13">
        <v>2146010.0</v>
      </c>
      <c r="B8560" s="13" t="s">
        <v>10996</v>
      </c>
      <c r="C8560" s="12">
        <v>16248.63</v>
      </c>
      <c r="D8560" s="11"/>
      <c r="E8560" s="11"/>
      <c r="F8560" s="11"/>
    </row>
    <row r="8561" ht="15.75" customHeight="1">
      <c r="A8561" s="13">
        <v>2140000.0</v>
      </c>
      <c r="B8561" s="13" t="s">
        <v>10997</v>
      </c>
      <c r="C8561" s="12">
        <v>995.87</v>
      </c>
      <c r="D8561" s="11"/>
      <c r="E8561" s="11"/>
      <c r="F8561" s="11"/>
    </row>
    <row r="8562" ht="15.75" customHeight="1">
      <c r="A8562" s="13">
        <v>2142900.0</v>
      </c>
      <c r="B8562" s="13" t="s">
        <v>10998</v>
      </c>
      <c r="C8562" s="12">
        <v>5285.34</v>
      </c>
      <c r="D8562" s="11"/>
      <c r="E8562" s="11"/>
      <c r="F8562" s="11"/>
    </row>
    <row r="8563" ht="15.75" customHeight="1">
      <c r="A8563" s="9" t="s">
        <v>10999</v>
      </c>
      <c r="C8563" s="12"/>
      <c r="D8563" s="11"/>
      <c r="E8563" s="11"/>
      <c r="F8563" s="11"/>
    </row>
    <row r="8564" ht="15.75" customHeight="1">
      <c r="A8564" s="13">
        <v>2429162.0</v>
      </c>
      <c r="B8564" s="13" t="s">
        <v>11000</v>
      </c>
      <c r="C8564" s="12">
        <v>3798.79</v>
      </c>
      <c r="D8564" s="11"/>
      <c r="E8564" s="11"/>
      <c r="F8564" s="11"/>
    </row>
    <row r="8565" ht="15.75" customHeight="1">
      <c r="A8565" s="13">
        <v>2420469.0</v>
      </c>
      <c r="B8565" s="13" t="s">
        <v>11001</v>
      </c>
      <c r="C8565" s="12">
        <v>7460.21</v>
      </c>
      <c r="D8565" s="11"/>
      <c r="E8565" s="11"/>
      <c r="F8565" s="11"/>
    </row>
    <row r="8566" ht="15.75" customHeight="1">
      <c r="A8566" s="13">
        <v>2420462.0</v>
      </c>
      <c r="B8566" s="13" t="s">
        <v>11002</v>
      </c>
      <c r="C8566" s="12">
        <v>1243.37</v>
      </c>
      <c r="D8566" s="11"/>
      <c r="E8566" s="11"/>
      <c r="F8566" s="11"/>
    </row>
    <row r="8567" ht="15.75" customHeight="1">
      <c r="A8567" s="13">
        <v>2420362.0</v>
      </c>
      <c r="B8567" s="13" t="s">
        <v>11003</v>
      </c>
      <c r="C8567" s="12">
        <v>709.4</v>
      </c>
      <c r="D8567" s="11"/>
      <c r="E8567" s="11"/>
      <c r="F8567" s="11"/>
    </row>
    <row r="8568" ht="15.75" customHeight="1">
      <c r="A8568" s="13">
        <v>2420476.0</v>
      </c>
      <c r="B8568" s="13" t="s">
        <v>11004</v>
      </c>
      <c r="C8568" s="12">
        <v>7460.21</v>
      </c>
      <c r="D8568" s="11"/>
      <c r="E8568" s="11"/>
      <c r="F8568" s="11"/>
    </row>
    <row r="8569" ht="15.75" customHeight="1">
      <c r="A8569" s="13">
        <v>2420376.0</v>
      </c>
      <c r="B8569" s="13" t="s">
        <v>11005</v>
      </c>
      <c r="C8569" s="12">
        <v>709.4</v>
      </c>
      <c r="D8569" s="11"/>
      <c r="E8569" s="11"/>
      <c r="F8569" s="11"/>
    </row>
    <row r="8570" ht="15.75" customHeight="1">
      <c r="A8570" s="13">
        <v>2420769.0</v>
      </c>
      <c r="B8570" s="13" t="s">
        <v>11006</v>
      </c>
      <c r="C8570" s="12">
        <v>488.32</v>
      </c>
      <c r="D8570" s="11"/>
      <c r="E8570" s="11"/>
      <c r="F8570" s="11"/>
    </row>
    <row r="8571" ht="15.75" customHeight="1">
      <c r="A8571" s="13">
        <v>2420765.0</v>
      </c>
      <c r="B8571" s="13" t="s">
        <v>11007</v>
      </c>
      <c r="C8571" s="12">
        <v>488.32</v>
      </c>
      <c r="D8571" s="11"/>
      <c r="E8571" s="11"/>
      <c r="F8571" s="11"/>
    </row>
    <row r="8572" ht="15.75" customHeight="1">
      <c r="A8572" s="13">
        <v>2420762.0</v>
      </c>
      <c r="B8572" s="13" t="s">
        <v>11008</v>
      </c>
      <c r="C8572" s="12">
        <v>488.32</v>
      </c>
      <c r="D8572" s="11"/>
      <c r="E8572" s="11"/>
      <c r="F8572" s="11"/>
    </row>
    <row r="8573" ht="15.75" customHeight="1">
      <c r="A8573" s="13">
        <v>2428762.0</v>
      </c>
      <c r="B8573" s="13" t="s">
        <v>11009</v>
      </c>
      <c r="C8573" s="12">
        <v>6602.19</v>
      </c>
      <c r="D8573" s="11"/>
      <c r="E8573" s="11"/>
      <c r="F8573" s="11"/>
    </row>
    <row r="8574" ht="15.75" customHeight="1">
      <c r="A8574" s="13">
        <v>2428778.0</v>
      </c>
      <c r="B8574" s="13" t="s">
        <v>11010</v>
      </c>
      <c r="C8574" s="12">
        <v>5138.55</v>
      </c>
      <c r="D8574" s="11"/>
      <c r="E8574" s="11"/>
      <c r="F8574" s="11"/>
    </row>
    <row r="8575" ht="15.75" customHeight="1">
      <c r="A8575" s="13">
        <v>2428776.0</v>
      </c>
      <c r="B8575" s="13" t="s">
        <v>11011</v>
      </c>
      <c r="C8575" s="12">
        <v>5138.55</v>
      </c>
      <c r="D8575" s="11"/>
      <c r="E8575" s="11"/>
      <c r="F8575" s="11"/>
    </row>
    <row r="8576" ht="15.75" customHeight="1">
      <c r="A8576" s="13">
        <v>2429569.0</v>
      </c>
      <c r="B8576" s="13" t="s">
        <v>11012</v>
      </c>
      <c r="C8576" s="12">
        <v>1421.43</v>
      </c>
      <c r="D8576" s="11"/>
      <c r="E8576" s="11"/>
      <c r="F8576" s="11"/>
    </row>
    <row r="8577" ht="15.75" customHeight="1">
      <c r="A8577" s="13">
        <v>2429577.0</v>
      </c>
      <c r="B8577" s="13" t="s">
        <v>11013</v>
      </c>
      <c r="C8577" s="12">
        <v>1421.43</v>
      </c>
      <c r="D8577" s="11"/>
      <c r="E8577" s="11"/>
      <c r="F8577" s="11"/>
    </row>
    <row r="8578" ht="15.75" customHeight="1">
      <c r="A8578" s="13">
        <v>2429862.0</v>
      </c>
      <c r="B8578" s="13" t="s">
        <v>11014</v>
      </c>
      <c r="C8578" s="12">
        <v>915.02</v>
      </c>
      <c r="D8578" s="11"/>
      <c r="E8578" s="11"/>
      <c r="F8578" s="11"/>
    </row>
    <row r="8579" ht="15.75" customHeight="1">
      <c r="A8579" s="13">
        <v>2429839.0</v>
      </c>
      <c r="B8579" s="13" t="s">
        <v>11015</v>
      </c>
      <c r="C8579" s="12">
        <v>915.02</v>
      </c>
      <c r="D8579" s="11"/>
      <c r="E8579" s="11"/>
      <c r="F8579" s="11"/>
    </row>
    <row r="8580" ht="15.75" customHeight="1">
      <c r="A8580" s="13">
        <v>2429439.0</v>
      </c>
      <c r="B8580" s="13" t="s">
        <v>11016</v>
      </c>
      <c r="C8580" s="12">
        <v>281.48</v>
      </c>
      <c r="D8580" s="11"/>
      <c r="E8580" s="11"/>
      <c r="F8580" s="11"/>
    </row>
    <row r="8581" ht="15.75" customHeight="1">
      <c r="A8581" s="13">
        <v>2429465.0</v>
      </c>
      <c r="B8581" s="13" t="s">
        <v>11017</v>
      </c>
      <c r="C8581" s="12">
        <v>281.48</v>
      </c>
      <c r="D8581" s="11"/>
      <c r="E8581" s="11"/>
      <c r="F8581" s="11"/>
    </row>
    <row r="8582" ht="15.75" customHeight="1">
      <c r="A8582" s="13">
        <v>2429469.0</v>
      </c>
      <c r="B8582" s="13" t="s">
        <v>11018</v>
      </c>
      <c r="C8582" s="12">
        <v>281.48</v>
      </c>
      <c r="D8582" s="11"/>
      <c r="E8582" s="11"/>
      <c r="F8582" s="11"/>
    </row>
    <row r="8583" ht="15.75" customHeight="1">
      <c r="A8583" s="13">
        <v>2429462.0</v>
      </c>
      <c r="B8583" s="13" t="s">
        <v>11019</v>
      </c>
      <c r="C8583" s="12">
        <v>281.48</v>
      </c>
      <c r="D8583" s="11"/>
      <c r="E8583" s="11"/>
      <c r="F8583" s="11"/>
    </row>
    <row r="8584" ht="15.75" customHeight="1">
      <c r="A8584" s="13">
        <v>2429488.0</v>
      </c>
      <c r="B8584" s="13" t="s">
        <v>11020</v>
      </c>
      <c r="C8584" s="12">
        <v>281.48</v>
      </c>
      <c r="D8584" s="11"/>
      <c r="E8584" s="11"/>
      <c r="F8584" s="11"/>
    </row>
    <row r="8585" ht="15.75" customHeight="1">
      <c r="A8585" s="13">
        <v>2429865.0</v>
      </c>
      <c r="B8585" s="13" t="s">
        <v>11021</v>
      </c>
      <c r="C8585" s="12">
        <v>915.02</v>
      </c>
      <c r="D8585" s="11"/>
      <c r="E8585" s="11"/>
      <c r="F8585" s="11"/>
    </row>
    <row r="8586" ht="15.75" customHeight="1">
      <c r="A8586" s="13">
        <v>2429869.0</v>
      </c>
      <c r="B8586" s="13" t="s">
        <v>11022</v>
      </c>
      <c r="C8586" s="12">
        <v>915.02</v>
      </c>
      <c r="D8586" s="11"/>
      <c r="E8586" s="11"/>
      <c r="F8586" s="11"/>
    </row>
    <row r="8587" ht="15.75" customHeight="1">
      <c r="A8587" s="13">
        <v>2428469.0</v>
      </c>
      <c r="B8587" s="13" t="s">
        <v>11023</v>
      </c>
      <c r="C8587" s="12">
        <v>982.53</v>
      </c>
      <c r="D8587" s="11"/>
      <c r="E8587" s="11"/>
      <c r="F8587" s="11"/>
    </row>
    <row r="8588" ht="15.75" customHeight="1">
      <c r="A8588" s="13">
        <v>2420969.0</v>
      </c>
      <c r="B8588" s="13" t="s">
        <v>11024</v>
      </c>
      <c r="C8588" s="12">
        <v>330.14</v>
      </c>
      <c r="D8588" s="11"/>
      <c r="E8588" s="11"/>
      <c r="F8588" s="11"/>
    </row>
    <row r="8589" ht="15.75" customHeight="1">
      <c r="A8589" s="13">
        <v>2428465.0</v>
      </c>
      <c r="B8589" s="13" t="s">
        <v>11025</v>
      </c>
      <c r="C8589" s="12">
        <v>982.53</v>
      </c>
      <c r="D8589" s="11"/>
      <c r="E8589" s="11"/>
      <c r="F8589" s="11"/>
    </row>
    <row r="8590" ht="15.75" customHeight="1">
      <c r="A8590" s="13">
        <v>2420965.0</v>
      </c>
      <c r="B8590" s="13" t="s">
        <v>11026</v>
      </c>
      <c r="C8590" s="12">
        <v>330.14</v>
      </c>
      <c r="D8590" s="11"/>
      <c r="E8590" s="11"/>
      <c r="F8590" s="11"/>
    </row>
    <row r="8591" ht="15.75" customHeight="1">
      <c r="A8591" s="13">
        <v>2428462.0</v>
      </c>
      <c r="B8591" s="13" t="s">
        <v>11027</v>
      </c>
      <c r="C8591" s="12">
        <v>982.53</v>
      </c>
      <c r="D8591" s="11"/>
      <c r="E8591" s="11"/>
      <c r="F8591" s="11"/>
    </row>
    <row r="8592" ht="15.75" customHeight="1">
      <c r="A8592" s="13">
        <v>2420962.0</v>
      </c>
      <c r="B8592" s="13" t="s">
        <v>11028</v>
      </c>
      <c r="C8592" s="12">
        <v>330.14</v>
      </c>
      <c r="D8592" s="11"/>
      <c r="E8592" s="11"/>
      <c r="F8592" s="11"/>
    </row>
    <row r="8593" ht="15.75" customHeight="1">
      <c r="A8593" s="13">
        <v>2424026.0</v>
      </c>
      <c r="B8593" s="13" t="s">
        <v>11029</v>
      </c>
      <c r="C8593" s="12">
        <v>189.91</v>
      </c>
      <c r="D8593" s="11"/>
      <c r="E8593" s="11"/>
      <c r="F8593" s="11"/>
    </row>
    <row r="8594" ht="15.75" customHeight="1">
      <c r="A8594" s="13">
        <v>2424038.0</v>
      </c>
      <c r="B8594" s="13" t="s">
        <v>11030</v>
      </c>
      <c r="C8594" s="12">
        <v>3418.37</v>
      </c>
      <c r="D8594" s="11"/>
      <c r="E8594" s="11"/>
      <c r="F8594" s="11"/>
    </row>
    <row r="8595" ht="15.75" customHeight="1">
      <c r="A8595" s="13">
        <v>2424069.0</v>
      </c>
      <c r="B8595" s="13" t="s">
        <v>11031</v>
      </c>
      <c r="C8595" s="12">
        <v>189.91</v>
      </c>
      <c r="D8595" s="11"/>
      <c r="E8595" s="11"/>
      <c r="F8595" s="11"/>
    </row>
    <row r="8596" ht="15.75" customHeight="1">
      <c r="A8596" s="13">
        <v>2424065.0</v>
      </c>
      <c r="B8596" s="13" t="s">
        <v>11032</v>
      </c>
      <c r="C8596" s="12">
        <v>244.17</v>
      </c>
      <c r="D8596" s="11"/>
      <c r="E8596" s="11"/>
      <c r="F8596" s="11"/>
    </row>
    <row r="8597" ht="15.75" customHeight="1">
      <c r="A8597" s="13">
        <v>2424062.0</v>
      </c>
      <c r="B8597" s="13" t="s">
        <v>11033</v>
      </c>
      <c r="C8597" s="12">
        <v>189.91</v>
      </c>
      <c r="D8597" s="11"/>
      <c r="E8597" s="11"/>
      <c r="F8597" s="11"/>
    </row>
    <row r="8598" ht="15.75" customHeight="1">
      <c r="A8598" s="13">
        <v>2424064.0</v>
      </c>
      <c r="B8598" s="13" t="s">
        <v>11034</v>
      </c>
      <c r="C8598" s="12">
        <v>3418.37</v>
      </c>
      <c r="D8598" s="11"/>
      <c r="E8598" s="11"/>
      <c r="F8598" s="11"/>
    </row>
    <row r="8599" ht="15.75" customHeight="1">
      <c r="A8599" s="13">
        <v>2424053.0</v>
      </c>
      <c r="B8599" s="13" t="s">
        <v>11035</v>
      </c>
      <c r="C8599" s="12">
        <v>189.91</v>
      </c>
      <c r="D8599" s="11"/>
      <c r="E8599" s="11"/>
      <c r="F8599" s="11"/>
    </row>
    <row r="8600" ht="15.75" customHeight="1">
      <c r="A8600" s="13">
        <v>2429039.0</v>
      </c>
      <c r="B8600" s="13" t="s">
        <v>11036</v>
      </c>
      <c r="C8600" s="12">
        <v>933.26</v>
      </c>
      <c r="D8600" s="11"/>
      <c r="E8600" s="11"/>
      <c r="F8600" s="11"/>
    </row>
    <row r="8601" ht="15.75" customHeight="1">
      <c r="A8601" s="13">
        <v>2426065.0</v>
      </c>
      <c r="B8601" s="13" t="s">
        <v>11037</v>
      </c>
      <c r="C8601" s="12">
        <v>933.26</v>
      </c>
      <c r="D8601" s="11"/>
      <c r="E8601" s="11"/>
      <c r="F8601" s="11"/>
    </row>
    <row r="8602" ht="15.75" customHeight="1">
      <c r="A8602" s="13">
        <v>2426093.0</v>
      </c>
      <c r="B8602" s="13" t="s">
        <v>11038</v>
      </c>
      <c r="C8602" s="12">
        <v>933.26</v>
      </c>
      <c r="D8602" s="11"/>
      <c r="E8602" s="11"/>
      <c r="F8602" s="11"/>
    </row>
    <row r="8603" ht="15.75" customHeight="1">
      <c r="A8603" s="13">
        <v>2426053.0</v>
      </c>
      <c r="B8603" s="13" t="s">
        <v>11039</v>
      </c>
      <c r="C8603" s="12">
        <v>933.26</v>
      </c>
      <c r="D8603" s="11"/>
      <c r="E8603" s="11"/>
      <c r="F8603" s="11"/>
    </row>
    <row r="8604" ht="15.75" customHeight="1">
      <c r="A8604" s="13">
        <v>2426339.0</v>
      </c>
      <c r="B8604" s="13" t="s">
        <v>11040</v>
      </c>
      <c r="C8604" s="12">
        <v>713.96</v>
      </c>
      <c r="D8604" s="11"/>
      <c r="E8604" s="11"/>
      <c r="F8604" s="11"/>
    </row>
    <row r="8605" ht="15.75" customHeight="1">
      <c r="A8605" s="13">
        <v>2426360.0</v>
      </c>
      <c r="B8605" s="13" t="s">
        <v>11041</v>
      </c>
      <c r="C8605" s="12">
        <v>713.96</v>
      </c>
      <c r="D8605" s="11"/>
      <c r="E8605" s="11"/>
      <c r="F8605" s="11"/>
    </row>
    <row r="8606" ht="15.75" customHeight="1">
      <c r="A8606" s="13">
        <v>2426393.0</v>
      </c>
      <c r="B8606" s="13" t="s">
        <v>11042</v>
      </c>
      <c r="C8606" s="12">
        <v>713.96</v>
      </c>
      <c r="D8606" s="11"/>
      <c r="E8606" s="11"/>
      <c r="F8606" s="11"/>
    </row>
    <row r="8607" ht="15.75" customHeight="1">
      <c r="A8607" s="13">
        <v>2426353.0</v>
      </c>
      <c r="B8607" s="13" t="s">
        <v>11043</v>
      </c>
      <c r="C8607" s="12">
        <v>713.96</v>
      </c>
      <c r="D8607" s="11"/>
      <c r="E8607" s="11"/>
      <c r="F8607" s="11"/>
    </row>
    <row r="8608" ht="15.75" customHeight="1">
      <c r="A8608" s="13">
        <v>2426239.0</v>
      </c>
      <c r="B8608" s="13" t="s">
        <v>11044</v>
      </c>
      <c r="C8608" s="12">
        <v>256.83</v>
      </c>
      <c r="D8608" s="11"/>
      <c r="E8608" s="11"/>
      <c r="F8608" s="11"/>
    </row>
    <row r="8609" ht="15.75" customHeight="1">
      <c r="A8609" s="13">
        <v>2426265.0</v>
      </c>
      <c r="B8609" s="13" t="s">
        <v>11045</v>
      </c>
      <c r="C8609" s="12">
        <v>256.83</v>
      </c>
      <c r="D8609" s="11"/>
      <c r="E8609" s="11"/>
      <c r="F8609" s="11"/>
    </row>
    <row r="8610" ht="15.75" customHeight="1">
      <c r="A8610" s="13">
        <v>2426293.0</v>
      </c>
      <c r="B8610" s="13" t="s">
        <v>11046</v>
      </c>
      <c r="C8610" s="12">
        <v>256.83</v>
      </c>
      <c r="D8610" s="11"/>
      <c r="E8610" s="11"/>
      <c r="F8610" s="11"/>
    </row>
    <row r="8611" ht="15.75" customHeight="1">
      <c r="A8611" s="13">
        <v>2426253.0</v>
      </c>
      <c r="B8611" s="13" t="s">
        <v>11047</v>
      </c>
      <c r="C8611" s="12">
        <v>256.83</v>
      </c>
      <c r="D8611" s="11"/>
      <c r="E8611" s="11"/>
      <c r="F8611" s="11"/>
    </row>
    <row r="8612" ht="15.75" customHeight="1">
      <c r="A8612" s="13">
        <v>2421564.0</v>
      </c>
      <c r="B8612" s="13" t="s">
        <v>11048</v>
      </c>
      <c r="C8612" s="12">
        <v>219.02</v>
      </c>
      <c r="D8612" s="11"/>
      <c r="E8612" s="11"/>
      <c r="F8612" s="11"/>
    </row>
    <row r="8613" ht="15.75" customHeight="1">
      <c r="A8613" s="13">
        <v>2421569.0</v>
      </c>
      <c r="B8613" s="13" t="s">
        <v>11049</v>
      </c>
      <c r="C8613" s="12">
        <v>219.02</v>
      </c>
      <c r="D8613" s="11"/>
      <c r="E8613" s="11"/>
      <c r="F8613" s="11"/>
    </row>
    <row r="8614" ht="15.75" customHeight="1">
      <c r="A8614" s="13">
        <v>2421562.0</v>
      </c>
      <c r="B8614" s="13" t="s">
        <v>11050</v>
      </c>
      <c r="C8614" s="12">
        <v>219.02</v>
      </c>
      <c r="D8614" s="11"/>
      <c r="E8614" s="11"/>
      <c r="F8614" s="11"/>
    </row>
    <row r="8615" ht="15.75" customHeight="1">
      <c r="A8615" s="13">
        <v>2421365.0</v>
      </c>
      <c r="B8615" s="13" t="s">
        <v>11051</v>
      </c>
      <c r="C8615" s="12">
        <v>1136.48</v>
      </c>
      <c r="D8615" s="11"/>
      <c r="E8615" s="11"/>
      <c r="F8615" s="11"/>
    </row>
    <row r="8616" ht="15.75" customHeight="1">
      <c r="A8616" s="13">
        <v>2421369.0</v>
      </c>
      <c r="B8616" s="13" t="s">
        <v>11052</v>
      </c>
      <c r="C8616" s="12">
        <v>1136.48</v>
      </c>
      <c r="D8616" s="11"/>
      <c r="E8616" s="11"/>
      <c r="F8616" s="11"/>
    </row>
    <row r="8617" ht="15.75" customHeight="1">
      <c r="A8617" s="13">
        <v>2421362.0</v>
      </c>
      <c r="B8617" s="13" t="s">
        <v>11053</v>
      </c>
      <c r="C8617" s="12">
        <v>1136.48</v>
      </c>
      <c r="D8617" s="11"/>
      <c r="E8617" s="11"/>
      <c r="F8617" s="11"/>
    </row>
    <row r="8618" ht="15.75" customHeight="1">
      <c r="A8618" s="13">
        <v>2421439.0</v>
      </c>
      <c r="B8618" s="13" t="s">
        <v>11054</v>
      </c>
      <c r="C8618" s="12">
        <v>335.61</v>
      </c>
      <c r="D8618" s="11"/>
      <c r="E8618" s="11"/>
      <c r="F8618" s="11"/>
    </row>
    <row r="8619" ht="15.75" customHeight="1">
      <c r="A8619" s="13">
        <v>2421465.0</v>
      </c>
      <c r="B8619" s="13" t="s">
        <v>11055</v>
      </c>
      <c r="C8619" s="12">
        <v>335.61</v>
      </c>
      <c r="D8619" s="11"/>
      <c r="E8619" s="11"/>
      <c r="F8619" s="11"/>
    </row>
    <row r="8620" ht="15.75" customHeight="1">
      <c r="A8620" s="13">
        <v>2421469.0</v>
      </c>
      <c r="B8620" s="13" t="s">
        <v>11056</v>
      </c>
      <c r="C8620" s="12">
        <v>335.61</v>
      </c>
      <c r="D8620" s="11"/>
      <c r="E8620" s="11"/>
      <c r="F8620" s="11"/>
    </row>
    <row r="8621" ht="15.75" customHeight="1">
      <c r="A8621" s="13">
        <v>2421462.0</v>
      </c>
      <c r="B8621" s="13" t="s">
        <v>11057</v>
      </c>
      <c r="C8621" s="12">
        <v>335.61</v>
      </c>
      <c r="D8621" s="11"/>
      <c r="E8621" s="11"/>
      <c r="F8621" s="11"/>
    </row>
    <row r="8622" ht="15.75" customHeight="1">
      <c r="A8622" s="13">
        <v>2429062.0</v>
      </c>
      <c r="B8622" s="13" t="s">
        <v>11058</v>
      </c>
      <c r="C8622" s="12">
        <v>1451.6</v>
      </c>
      <c r="D8622" s="11"/>
      <c r="E8622" s="11"/>
      <c r="F8622" s="11"/>
    </row>
    <row r="8623" ht="15.75" customHeight="1">
      <c r="A8623" s="13">
        <v>2429065.0</v>
      </c>
      <c r="B8623" s="13" t="s">
        <v>11059</v>
      </c>
      <c r="C8623" s="12">
        <v>1451.6</v>
      </c>
      <c r="D8623" s="11"/>
      <c r="E8623" s="11"/>
      <c r="F8623" s="11"/>
    </row>
    <row r="8624" ht="15.75" customHeight="1">
      <c r="A8624" s="13">
        <v>2421639.0</v>
      </c>
      <c r="B8624" s="13" t="s">
        <v>11060</v>
      </c>
      <c r="C8624" s="12">
        <v>1136.48</v>
      </c>
      <c r="D8624" s="11"/>
      <c r="E8624" s="11"/>
      <c r="F8624" s="11"/>
    </row>
    <row r="8625" ht="15.75" customHeight="1">
      <c r="A8625" s="13">
        <v>2421680.0</v>
      </c>
      <c r="B8625" s="13" t="s">
        <v>11061</v>
      </c>
      <c r="C8625" s="12">
        <v>1136.48</v>
      </c>
      <c r="D8625" s="11"/>
      <c r="E8625" s="11"/>
      <c r="F8625" s="11"/>
    </row>
    <row r="8626" ht="15.75" customHeight="1">
      <c r="A8626" s="13">
        <v>2421665.0</v>
      </c>
      <c r="B8626" s="13" t="s">
        <v>11062</v>
      </c>
      <c r="C8626" s="12">
        <v>1136.48</v>
      </c>
      <c r="D8626" s="11"/>
      <c r="E8626" s="11"/>
      <c r="F8626" s="11"/>
    </row>
    <row r="8627" ht="15.75" customHeight="1">
      <c r="A8627" s="13">
        <v>2421669.0</v>
      </c>
      <c r="B8627" s="13" t="s">
        <v>11063</v>
      </c>
      <c r="C8627" s="12">
        <v>1136.48</v>
      </c>
      <c r="D8627" s="11"/>
      <c r="E8627" s="11"/>
      <c r="F8627" s="11"/>
    </row>
    <row r="8628" ht="15.75" customHeight="1">
      <c r="A8628" s="13">
        <v>2421662.0</v>
      </c>
      <c r="B8628" s="13" t="s">
        <v>11064</v>
      </c>
      <c r="C8628" s="12">
        <v>1136.48</v>
      </c>
      <c r="D8628" s="11"/>
      <c r="E8628" s="11"/>
      <c r="F8628" s="11"/>
    </row>
    <row r="8629" ht="15.75" customHeight="1">
      <c r="A8629" s="13">
        <v>2421673.0</v>
      </c>
      <c r="B8629" s="13" t="s">
        <v>11065</v>
      </c>
      <c r="C8629" s="12">
        <v>1136.48</v>
      </c>
      <c r="D8629" s="11"/>
      <c r="E8629" s="11"/>
      <c r="F8629" s="11"/>
    </row>
    <row r="8630" ht="15.75" customHeight="1">
      <c r="A8630" s="13">
        <v>2421839.0</v>
      </c>
      <c r="B8630" s="13" t="s">
        <v>11066</v>
      </c>
      <c r="C8630" s="12">
        <v>335.61</v>
      </c>
      <c r="D8630" s="11"/>
      <c r="E8630" s="11"/>
      <c r="F8630" s="11"/>
    </row>
    <row r="8631" ht="15.75" customHeight="1">
      <c r="A8631" s="13">
        <v>2421837.0</v>
      </c>
      <c r="B8631" s="13" t="s">
        <v>11067</v>
      </c>
      <c r="C8631" s="12">
        <v>335.61</v>
      </c>
      <c r="D8631" s="11"/>
      <c r="E8631" s="11"/>
      <c r="F8631" s="11"/>
    </row>
    <row r="8632" ht="15.75" customHeight="1">
      <c r="A8632" s="13">
        <v>2421865.0</v>
      </c>
      <c r="B8632" s="13" t="s">
        <v>11068</v>
      </c>
      <c r="C8632" s="12">
        <v>335.61</v>
      </c>
      <c r="D8632" s="11"/>
      <c r="E8632" s="11"/>
      <c r="F8632" s="11"/>
    </row>
    <row r="8633" ht="15.75" customHeight="1">
      <c r="A8633" s="13">
        <v>2421869.0</v>
      </c>
      <c r="B8633" s="13" t="s">
        <v>11069</v>
      </c>
      <c r="C8633" s="12">
        <v>335.61</v>
      </c>
      <c r="D8633" s="11"/>
      <c r="E8633" s="11"/>
      <c r="F8633" s="11"/>
    </row>
    <row r="8634" ht="15.75" customHeight="1">
      <c r="A8634" s="13">
        <v>2421863.0</v>
      </c>
      <c r="B8634" s="13" t="s">
        <v>11070</v>
      </c>
      <c r="C8634" s="12">
        <v>335.61</v>
      </c>
      <c r="D8634" s="11"/>
      <c r="E8634" s="11"/>
      <c r="F8634" s="11"/>
    </row>
    <row r="8635" ht="15.75" customHeight="1">
      <c r="A8635" s="13">
        <v>2421862.0</v>
      </c>
      <c r="B8635" s="13" t="s">
        <v>11071</v>
      </c>
      <c r="C8635" s="12">
        <v>335.61</v>
      </c>
      <c r="D8635" s="11"/>
      <c r="E8635" s="11"/>
      <c r="F8635" s="11"/>
    </row>
    <row r="8636" ht="15.75" customHeight="1">
      <c r="A8636" s="13">
        <v>2421873.0</v>
      </c>
      <c r="B8636" s="13" t="s">
        <v>11072</v>
      </c>
      <c r="C8636" s="12">
        <v>335.61</v>
      </c>
      <c r="D8636" s="11"/>
      <c r="E8636" s="11"/>
      <c r="F8636" s="11"/>
    </row>
    <row r="8637" ht="15.75" customHeight="1">
      <c r="A8637" s="13">
        <v>2424226.0</v>
      </c>
      <c r="B8637" s="13" t="s">
        <v>11073</v>
      </c>
      <c r="C8637" s="12">
        <v>3388.64</v>
      </c>
      <c r="D8637" s="11"/>
      <c r="E8637" s="11"/>
      <c r="F8637" s="11"/>
    </row>
    <row r="8638" ht="15.75" customHeight="1">
      <c r="A8638" s="13">
        <v>2424269.0</v>
      </c>
      <c r="B8638" s="13" t="s">
        <v>11074</v>
      </c>
      <c r="C8638" s="12">
        <v>188.26</v>
      </c>
      <c r="D8638" s="11"/>
      <c r="E8638" s="11"/>
      <c r="F8638" s="11"/>
    </row>
    <row r="8639" ht="15.75" customHeight="1">
      <c r="A8639" s="13">
        <v>2424270.0</v>
      </c>
      <c r="B8639" s="13" t="s">
        <v>11075</v>
      </c>
      <c r="C8639" s="12">
        <v>3388.64</v>
      </c>
      <c r="D8639" s="11"/>
      <c r="E8639" s="11"/>
      <c r="F8639" s="11"/>
    </row>
    <row r="8640" ht="15.75" customHeight="1">
      <c r="A8640" s="13">
        <v>2424262.0</v>
      </c>
      <c r="B8640" s="13" t="s">
        <v>11076</v>
      </c>
      <c r="C8640" s="12">
        <v>188.26</v>
      </c>
      <c r="D8640" s="11"/>
      <c r="E8640" s="11"/>
      <c r="F8640" s="11"/>
    </row>
    <row r="8641" ht="15.75" customHeight="1">
      <c r="A8641" s="13">
        <v>2424276.0</v>
      </c>
      <c r="B8641" s="13" t="s">
        <v>11077</v>
      </c>
      <c r="C8641" s="12">
        <v>3566.99</v>
      </c>
      <c r="D8641" s="11"/>
      <c r="E8641" s="11"/>
      <c r="F8641" s="11"/>
    </row>
    <row r="8642" ht="15.75" customHeight="1">
      <c r="A8642" s="13">
        <v>2421226.0</v>
      </c>
      <c r="B8642" s="13" t="s">
        <v>11078</v>
      </c>
      <c r="C8642" s="12">
        <v>3518.58</v>
      </c>
      <c r="D8642" s="11"/>
      <c r="E8642" s="11"/>
      <c r="F8642" s="11"/>
    </row>
    <row r="8643" ht="15.75" customHeight="1">
      <c r="A8643" s="13">
        <v>2421254.0</v>
      </c>
      <c r="B8643" s="13" t="s">
        <v>11079</v>
      </c>
      <c r="C8643" s="12">
        <v>3518.58</v>
      </c>
      <c r="D8643" s="11"/>
      <c r="E8643" s="11"/>
      <c r="F8643" s="11"/>
    </row>
    <row r="8644" ht="15.75" customHeight="1">
      <c r="A8644" s="13">
        <v>2421265.0</v>
      </c>
      <c r="B8644" s="13" t="s">
        <v>11080</v>
      </c>
      <c r="C8644" s="12">
        <v>3518.58</v>
      </c>
      <c r="D8644" s="11"/>
      <c r="E8644" s="11"/>
      <c r="F8644" s="11"/>
    </row>
    <row r="8645" ht="15.75" customHeight="1">
      <c r="A8645" s="13">
        <v>2421269.0</v>
      </c>
      <c r="B8645" s="13" t="s">
        <v>11081</v>
      </c>
      <c r="C8645" s="12">
        <v>3518.58</v>
      </c>
      <c r="D8645" s="11"/>
      <c r="E8645" s="11"/>
      <c r="F8645" s="11"/>
    </row>
    <row r="8646" ht="15.75" customHeight="1">
      <c r="A8646" s="13">
        <v>2421262.0</v>
      </c>
      <c r="B8646" s="13" t="s">
        <v>11082</v>
      </c>
      <c r="C8646" s="12">
        <v>3518.58</v>
      </c>
      <c r="D8646" s="11"/>
      <c r="E8646" s="11"/>
      <c r="F8646" s="11"/>
    </row>
    <row r="8647" ht="15.75" customHeight="1">
      <c r="A8647" s="13">
        <v>2420139.0</v>
      </c>
      <c r="B8647" s="13" t="s">
        <v>11083</v>
      </c>
      <c r="C8647" s="12">
        <v>1069.61</v>
      </c>
      <c r="D8647" s="11"/>
      <c r="E8647" s="11"/>
      <c r="F8647" s="11"/>
    </row>
    <row r="8648" ht="15.75" customHeight="1">
      <c r="A8648" s="13">
        <v>2420069.0</v>
      </c>
      <c r="B8648" s="13" t="s">
        <v>11084</v>
      </c>
      <c r="C8648" s="12">
        <v>316.72</v>
      </c>
      <c r="D8648" s="11"/>
      <c r="E8648" s="11"/>
      <c r="F8648" s="11"/>
    </row>
    <row r="8649" ht="15.75" customHeight="1">
      <c r="A8649" s="13">
        <v>2420169.0</v>
      </c>
      <c r="B8649" s="13" t="s">
        <v>11085</v>
      </c>
      <c r="C8649" s="12">
        <v>1069.61</v>
      </c>
      <c r="D8649" s="11"/>
      <c r="E8649" s="11"/>
      <c r="F8649" s="11"/>
    </row>
    <row r="8650" ht="15.75" customHeight="1">
      <c r="A8650" s="13">
        <v>2420165.0</v>
      </c>
      <c r="B8650" s="13" t="s">
        <v>11086</v>
      </c>
      <c r="C8650" s="12">
        <v>1069.61</v>
      </c>
      <c r="D8650" s="11"/>
      <c r="E8650" s="11"/>
      <c r="F8650" s="11"/>
    </row>
    <row r="8651" ht="15.75" customHeight="1">
      <c r="A8651" s="13">
        <v>2420065.0</v>
      </c>
      <c r="B8651" s="13" t="s">
        <v>11087</v>
      </c>
      <c r="C8651" s="12">
        <v>316.72</v>
      </c>
      <c r="D8651" s="11"/>
      <c r="E8651" s="11"/>
      <c r="F8651" s="11"/>
    </row>
    <row r="8652" ht="15.75" customHeight="1">
      <c r="A8652" s="13">
        <v>2420162.0</v>
      </c>
      <c r="B8652" s="13" t="s">
        <v>11088</v>
      </c>
      <c r="C8652" s="12">
        <v>1069.61</v>
      </c>
      <c r="D8652" s="11"/>
      <c r="E8652" s="11"/>
      <c r="F8652" s="11"/>
    </row>
    <row r="8653" ht="15.75" customHeight="1">
      <c r="A8653" s="13">
        <v>2420062.0</v>
      </c>
      <c r="B8653" s="13" t="s">
        <v>11089</v>
      </c>
      <c r="C8653" s="12">
        <v>316.72</v>
      </c>
      <c r="D8653" s="11"/>
      <c r="E8653" s="11"/>
      <c r="F8653" s="11"/>
    </row>
    <row r="8654" ht="15.75" customHeight="1">
      <c r="A8654" s="13">
        <v>2369023.0</v>
      </c>
      <c r="B8654" s="13" t="s">
        <v>11090</v>
      </c>
      <c r="C8654" s="12">
        <v>853.87</v>
      </c>
      <c r="D8654" s="11"/>
      <c r="E8654" s="11"/>
      <c r="F8654" s="11"/>
    </row>
    <row r="8655" ht="15.75" customHeight="1">
      <c r="A8655" s="13">
        <v>2369031.0</v>
      </c>
      <c r="B8655" s="13" t="s">
        <v>11091</v>
      </c>
      <c r="C8655" s="12">
        <v>853.87</v>
      </c>
      <c r="D8655" s="11"/>
      <c r="E8655" s="11"/>
      <c r="F8655" s="11"/>
    </row>
    <row r="8656" ht="15.75" customHeight="1">
      <c r="A8656" s="13">
        <v>2369032.0</v>
      </c>
      <c r="B8656" s="13" t="s">
        <v>11092</v>
      </c>
      <c r="C8656" s="12">
        <v>853.87</v>
      </c>
      <c r="D8656" s="11"/>
      <c r="E8656" s="11"/>
      <c r="F8656" s="11"/>
    </row>
    <row r="8657" ht="15.75" customHeight="1">
      <c r="A8657" s="13">
        <v>2369026.0</v>
      </c>
      <c r="B8657" s="13" t="s">
        <v>11093</v>
      </c>
      <c r="C8657" s="12">
        <v>853.87</v>
      </c>
      <c r="D8657" s="11"/>
      <c r="E8657" s="11"/>
      <c r="F8657" s="11"/>
    </row>
    <row r="8658" ht="15.75" customHeight="1">
      <c r="A8658" s="13">
        <v>2369033.0</v>
      </c>
      <c r="B8658" s="13" t="s">
        <v>11094</v>
      </c>
      <c r="C8658" s="12">
        <v>853.87</v>
      </c>
      <c r="D8658" s="11"/>
      <c r="E8658" s="11"/>
      <c r="F8658" s="11"/>
    </row>
    <row r="8659" ht="15.75" customHeight="1">
      <c r="A8659" s="13">
        <v>2369038.0</v>
      </c>
      <c r="B8659" s="13" t="s">
        <v>11095</v>
      </c>
      <c r="C8659" s="12">
        <v>853.87</v>
      </c>
      <c r="D8659" s="11"/>
      <c r="E8659" s="11"/>
      <c r="F8659" s="11"/>
    </row>
    <row r="8660" ht="15.75" customHeight="1">
      <c r="A8660" s="13">
        <v>2369021.0</v>
      </c>
      <c r="B8660" s="13" t="s">
        <v>11096</v>
      </c>
      <c r="C8660" s="12">
        <v>853.87</v>
      </c>
      <c r="D8660" s="11"/>
      <c r="E8660" s="11"/>
      <c r="F8660" s="11"/>
    </row>
    <row r="8661" ht="15.75" customHeight="1">
      <c r="A8661" s="9" t="s">
        <v>11097</v>
      </c>
      <c r="C8661" s="12"/>
      <c r="D8661" s="11"/>
      <c r="E8661" s="11"/>
      <c r="F8661" s="11"/>
    </row>
    <row r="8662" ht="15.75" customHeight="1">
      <c r="A8662" s="13">
        <v>2364996.0</v>
      </c>
      <c r="B8662" s="13" t="s">
        <v>11098</v>
      </c>
      <c r="C8662" s="12">
        <v>3339.38</v>
      </c>
      <c r="D8662" s="11"/>
      <c r="E8662" s="11"/>
      <c r="F8662" s="11"/>
    </row>
    <row r="8663" ht="15.75" customHeight="1">
      <c r="A8663" s="13">
        <v>2364995.0</v>
      </c>
      <c r="B8663" s="13" t="s">
        <v>11099</v>
      </c>
      <c r="C8663" s="12">
        <v>3339.38</v>
      </c>
      <c r="D8663" s="11"/>
      <c r="E8663" s="11"/>
      <c r="F8663" s="11"/>
    </row>
    <row r="8664" ht="15.75" customHeight="1">
      <c r="A8664" s="13">
        <v>2362024.0</v>
      </c>
      <c r="B8664" s="13" t="s">
        <v>11100</v>
      </c>
      <c r="C8664" s="12">
        <v>4153.15</v>
      </c>
      <c r="D8664" s="11"/>
      <c r="E8664" s="11"/>
      <c r="F8664" s="11"/>
    </row>
    <row r="8665" ht="15.75" customHeight="1">
      <c r="A8665" s="13">
        <v>2367300.0</v>
      </c>
      <c r="B8665" s="13" t="s">
        <v>11101</v>
      </c>
      <c r="C8665" s="12">
        <v>6911.24</v>
      </c>
      <c r="D8665" s="11"/>
      <c r="E8665" s="11"/>
      <c r="F8665" s="11"/>
    </row>
    <row r="8666" ht="15.75" customHeight="1">
      <c r="A8666" s="13">
        <v>2365500.0</v>
      </c>
      <c r="B8666" s="13" t="s">
        <v>11102</v>
      </c>
      <c r="C8666" s="12">
        <v>5891.18</v>
      </c>
      <c r="D8666" s="11"/>
      <c r="E8666" s="11"/>
      <c r="F8666" s="11"/>
    </row>
    <row r="8667" ht="15.75" customHeight="1">
      <c r="A8667" s="13">
        <v>2369057.0</v>
      </c>
      <c r="B8667" s="13" t="s">
        <v>11103</v>
      </c>
      <c r="C8667" s="12">
        <v>1448.53</v>
      </c>
      <c r="D8667" s="11"/>
      <c r="E8667" s="11"/>
      <c r="F8667" s="11"/>
    </row>
    <row r="8668" ht="15.75" customHeight="1">
      <c r="A8668" s="13">
        <v>2369070.0</v>
      </c>
      <c r="B8668" s="13" t="s">
        <v>11104</v>
      </c>
      <c r="C8668" s="12">
        <v>5433.11</v>
      </c>
      <c r="D8668" s="11"/>
      <c r="E8668" s="11"/>
      <c r="F8668" s="11"/>
    </row>
    <row r="8669" ht="15.75" customHeight="1">
      <c r="A8669" s="13">
        <v>2369059.0</v>
      </c>
      <c r="B8669" s="13" t="s">
        <v>11105</v>
      </c>
      <c r="C8669" s="12">
        <v>1448.53</v>
      </c>
      <c r="D8669" s="11"/>
      <c r="E8669" s="11"/>
      <c r="F8669" s="11"/>
    </row>
    <row r="8670" ht="15.75" customHeight="1">
      <c r="A8670" s="13">
        <v>2369066.0</v>
      </c>
      <c r="B8670" s="13" t="s">
        <v>11106</v>
      </c>
      <c r="C8670" s="12">
        <v>1448.53</v>
      </c>
      <c r="D8670" s="11"/>
      <c r="E8670" s="11"/>
      <c r="F8670" s="11"/>
    </row>
    <row r="8671" ht="15.75" customHeight="1">
      <c r="A8671" s="13">
        <v>2369071.0</v>
      </c>
      <c r="B8671" s="13" t="s">
        <v>11107</v>
      </c>
      <c r="C8671" s="12">
        <v>5433.11</v>
      </c>
      <c r="D8671" s="11"/>
      <c r="E8671" s="11"/>
      <c r="F8671" s="11"/>
    </row>
    <row r="8672" ht="15.75" customHeight="1">
      <c r="A8672" s="13">
        <v>2369064.0</v>
      </c>
      <c r="B8672" s="13" t="s">
        <v>11108</v>
      </c>
      <c r="C8672" s="12">
        <v>1448.53</v>
      </c>
      <c r="D8672" s="11"/>
      <c r="E8672" s="11"/>
      <c r="F8672" s="11"/>
    </row>
    <row r="8673" ht="15.75" customHeight="1">
      <c r="A8673" s="13">
        <v>2369576.0</v>
      </c>
      <c r="B8673" s="13" t="s">
        <v>11109</v>
      </c>
      <c r="C8673" s="12">
        <v>4172.73</v>
      </c>
      <c r="D8673" s="11"/>
      <c r="E8673" s="11"/>
      <c r="F8673" s="11"/>
    </row>
    <row r="8674" ht="15.75" customHeight="1">
      <c r="A8674" s="13">
        <v>2369345.0</v>
      </c>
      <c r="B8674" s="13" t="s">
        <v>11110</v>
      </c>
      <c r="C8674" s="12">
        <v>442.32</v>
      </c>
      <c r="D8674" s="11"/>
      <c r="E8674" s="11"/>
      <c r="F8674" s="11"/>
    </row>
    <row r="8675" ht="15.75" customHeight="1">
      <c r="A8675" s="13">
        <v>2369375.0</v>
      </c>
      <c r="B8675" s="13" t="s">
        <v>11111</v>
      </c>
      <c r="C8675" s="12">
        <v>4591.61</v>
      </c>
      <c r="D8675" s="11"/>
      <c r="E8675" s="11"/>
      <c r="F8675" s="11"/>
    </row>
    <row r="8676" ht="15.75" customHeight="1">
      <c r="A8676" s="13">
        <v>2369001.0</v>
      </c>
      <c r="B8676" s="13" t="s">
        <v>11112</v>
      </c>
      <c r="C8676" s="12">
        <v>1730.65</v>
      </c>
      <c r="D8676" s="11"/>
      <c r="E8676" s="11"/>
      <c r="F8676" s="11"/>
    </row>
    <row r="8677" ht="15.75" customHeight="1">
      <c r="A8677" s="13">
        <v>2369000.0</v>
      </c>
      <c r="B8677" s="13" t="s">
        <v>11113</v>
      </c>
      <c r="C8677" s="12">
        <v>2942.16</v>
      </c>
      <c r="D8677" s="11"/>
      <c r="E8677" s="11"/>
      <c r="F8677" s="11"/>
    </row>
    <row r="8678" ht="15.75" customHeight="1">
      <c r="A8678" s="13">
        <v>2364910.0</v>
      </c>
      <c r="B8678" s="13" t="s">
        <v>11114</v>
      </c>
      <c r="C8678" s="12">
        <v>7655.47</v>
      </c>
      <c r="D8678" s="11"/>
      <c r="E8678" s="11"/>
      <c r="F8678" s="11"/>
    </row>
    <row r="8679" ht="15.75" customHeight="1">
      <c r="A8679" s="13">
        <v>2369200.0</v>
      </c>
      <c r="B8679" s="13" t="s">
        <v>11115</v>
      </c>
      <c r="C8679" s="12">
        <v>7443.28</v>
      </c>
      <c r="D8679" s="11"/>
      <c r="E8679" s="11"/>
      <c r="F8679" s="11"/>
    </row>
    <row r="8680" ht="15.75" customHeight="1">
      <c r="A8680" s="13">
        <v>2360870.0</v>
      </c>
      <c r="B8680" s="13" t="s">
        <v>11116</v>
      </c>
      <c r="C8680" s="12">
        <v>20904.94</v>
      </c>
      <c r="D8680" s="11"/>
      <c r="E8680" s="11"/>
      <c r="F8680" s="11"/>
    </row>
    <row r="8681" ht="15.75" customHeight="1">
      <c r="A8681" s="13">
        <v>2369100.0</v>
      </c>
      <c r="B8681" s="13" t="s">
        <v>11117</v>
      </c>
      <c r="C8681" s="12">
        <v>3457.0</v>
      </c>
      <c r="D8681" s="11"/>
      <c r="E8681" s="11"/>
      <c r="F8681" s="11"/>
    </row>
    <row r="8682" ht="15.75" customHeight="1">
      <c r="A8682" s="13">
        <v>2362329.0</v>
      </c>
      <c r="B8682" s="13" t="s">
        <v>11118</v>
      </c>
      <c r="C8682" s="12">
        <v>9983.7</v>
      </c>
      <c r="D8682" s="11"/>
      <c r="E8682" s="11"/>
      <c r="F8682" s="11"/>
    </row>
    <row r="8683" ht="15.75" customHeight="1">
      <c r="A8683" s="13">
        <v>2362330.0</v>
      </c>
      <c r="B8683" s="13" t="s">
        <v>11119</v>
      </c>
      <c r="C8683" s="12">
        <v>9983.7</v>
      </c>
      <c r="D8683" s="11"/>
      <c r="E8683" s="11"/>
      <c r="F8683" s="11"/>
    </row>
    <row r="8684" ht="15.75" customHeight="1">
      <c r="A8684" s="13">
        <v>2362218.0</v>
      </c>
      <c r="B8684" s="13" t="s">
        <v>11120</v>
      </c>
      <c r="C8684" s="12">
        <v>1631.92</v>
      </c>
      <c r="D8684" s="11"/>
      <c r="E8684" s="11"/>
      <c r="F8684" s="11"/>
    </row>
    <row r="8685" ht="15.75" customHeight="1">
      <c r="A8685" s="13">
        <v>2362216.0</v>
      </c>
      <c r="B8685" s="13" t="s">
        <v>11121</v>
      </c>
      <c r="C8685" s="12">
        <v>1631.92</v>
      </c>
      <c r="D8685" s="11"/>
      <c r="E8685" s="11"/>
      <c r="F8685" s="11"/>
    </row>
    <row r="8686" ht="15.75" customHeight="1">
      <c r="A8686" s="13">
        <v>2368200.0</v>
      </c>
      <c r="B8686" s="13" t="s">
        <v>11122</v>
      </c>
      <c r="C8686" s="12">
        <v>1224.23</v>
      </c>
      <c r="D8686" s="11"/>
      <c r="E8686" s="11"/>
      <c r="F8686" s="11"/>
    </row>
    <row r="8687" ht="15.75" customHeight="1">
      <c r="A8687" s="13">
        <v>2367800.0</v>
      </c>
      <c r="B8687" s="13" t="s">
        <v>11123</v>
      </c>
      <c r="C8687" s="12">
        <v>3693.19</v>
      </c>
      <c r="D8687" s="11"/>
      <c r="E8687" s="11"/>
      <c r="F8687" s="11"/>
    </row>
    <row r="8688" ht="15.75" customHeight="1">
      <c r="A8688" s="13">
        <v>2360609.0</v>
      </c>
      <c r="B8688" s="13" t="s">
        <v>11124</v>
      </c>
      <c r="C8688" s="12">
        <v>2555.21</v>
      </c>
      <c r="D8688" s="11"/>
      <c r="E8688" s="11"/>
      <c r="F8688" s="11"/>
    </row>
    <row r="8689" ht="15.75" customHeight="1">
      <c r="A8689" s="13">
        <v>2360688.0</v>
      </c>
      <c r="B8689" s="13" t="s">
        <v>11125</v>
      </c>
      <c r="C8689" s="12">
        <v>7594.66</v>
      </c>
      <c r="D8689" s="11"/>
      <c r="E8689" s="11"/>
      <c r="F8689" s="11"/>
    </row>
    <row r="8690" ht="15.75" customHeight="1">
      <c r="A8690" s="13">
        <v>2360684.0</v>
      </c>
      <c r="B8690" s="13" t="s">
        <v>11126</v>
      </c>
      <c r="C8690" s="12">
        <v>3406.95</v>
      </c>
      <c r="D8690" s="11"/>
      <c r="E8690" s="11"/>
      <c r="F8690" s="11"/>
    </row>
    <row r="8691" ht="15.75" customHeight="1">
      <c r="A8691" s="13">
        <v>2368430.0</v>
      </c>
      <c r="B8691" s="13" t="s">
        <v>11127</v>
      </c>
      <c r="C8691" s="12">
        <v>4175.42</v>
      </c>
      <c r="D8691" s="11"/>
      <c r="E8691" s="11"/>
      <c r="F8691" s="11"/>
    </row>
    <row r="8692" ht="15.75" customHeight="1">
      <c r="A8692" s="13">
        <v>2360610.0</v>
      </c>
      <c r="B8692" s="13" t="s">
        <v>11128</v>
      </c>
      <c r="C8692" s="12">
        <v>2555.21</v>
      </c>
      <c r="D8692" s="11"/>
      <c r="E8692" s="11"/>
      <c r="F8692" s="11"/>
    </row>
    <row r="8693" ht="15.75" customHeight="1">
      <c r="A8693" s="13">
        <v>2360690.0</v>
      </c>
      <c r="B8693" s="13" t="s">
        <v>11129</v>
      </c>
      <c r="C8693" s="12">
        <v>3236.6</v>
      </c>
      <c r="D8693" s="11"/>
      <c r="E8693" s="11"/>
      <c r="F8693" s="11"/>
    </row>
    <row r="8694" ht="15.75" customHeight="1">
      <c r="A8694" s="13">
        <v>2360612.0</v>
      </c>
      <c r="B8694" s="13" t="s">
        <v>11130</v>
      </c>
      <c r="C8694" s="12">
        <v>4585.19</v>
      </c>
      <c r="D8694" s="11"/>
      <c r="E8694" s="11"/>
      <c r="F8694" s="11"/>
    </row>
    <row r="8695" ht="15.75" customHeight="1">
      <c r="A8695" s="13">
        <v>2360606.0</v>
      </c>
      <c r="B8695" s="13" t="s">
        <v>11131</v>
      </c>
      <c r="C8695" s="12">
        <v>4826.51</v>
      </c>
      <c r="D8695" s="11"/>
      <c r="E8695" s="11"/>
      <c r="F8695" s="11"/>
    </row>
    <row r="8696" ht="15.75" customHeight="1">
      <c r="A8696" s="13">
        <v>2360604.0</v>
      </c>
      <c r="B8696" s="13" t="s">
        <v>11132</v>
      </c>
      <c r="C8696" s="12">
        <v>8775.43</v>
      </c>
      <c r="D8696" s="11"/>
      <c r="E8696" s="11"/>
      <c r="F8696" s="11"/>
    </row>
    <row r="8697" ht="15.75" customHeight="1">
      <c r="A8697" s="13">
        <v>2368400.0</v>
      </c>
      <c r="B8697" s="13" t="s">
        <v>11133</v>
      </c>
      <c r="C8697" s="12">
        <v>5558.37</v>
      </c>
      <c r="D8697" s="11"/>
      <c r="E8697" s="11"/>
      <c r="F8697" s="11"/>
    </row>
    <row r="8698" ht="15.75" customHeight="1">
      <c r="A8698" s="13">
        <v>2368445.0</v>
      </c>
      <c r="B8698" s="13" t="s">
        <v>11134</v>
      </c>
      <c r="C8698" s="12">
        <v>1851.02</v>
      </c>
      <c r="D8698" s="11"/>
      <c r="E8698" s="11"/>
      <c r="F8698" s="11"/>
    </row>
    <row r="8699" ht="15.75" customHeight="1">
      <c r="A8699" s="13">
        <v>2368420.0</v>
      </c>
      <c r="B8699" s="13" t="s">
        <v>11135</v>
      </c>
      <c r="C8699" s="12">
        <v>4054.68</v>
      </c>
      <c r="D8699" s="11"/>
      <c r="E8699" s="11"/>
      <c r="F8699" s="11"/>
    </row>
    <row r="8700" ht="15.75" customHeight="1">
      <c r="A8700" s="13">
        <v>2368440.0</v>
      </c>
      <c r="B8700" s="13" t="s">
        <v>11136</v>
      </c>
      <c r="C8700" s="12">
        <v>1993.41</v>
      </c>
      <c r="D8700" s="11"/>
      <c r="E8700" s="11"/>
      <c r="F8700" s="11"/>
    </row>
    <row r="8701" ht="15.75" customHeight="1">
      <c r="A8701" s="13">
        <v>2368410.0</v>
      </c>
      <c r="B8701" s="13" t="s">
        <v>11137</v>
      </c>
      <c r="C8701" s="12">
        <v>4388.19</v>
      </c>
      <c r="D8701" s="11"/>
      <c r="E8701" s="11"/>
      <c r="F8701" s="11"/>
    </row>
    <row r="8702" ht="15.75" customHeight="1">
      <c r="A8702" s="13">
        <v>2368460.0</v>
      </c>
      <c r="B8702" s="13" t="s">
        <v>11138</v>
      </c>
      <c r="C8702" s="12">
        <v>4388.19</v>
      </c>
      <c r="D8702" s="11"/>
      <c r="E8702" s="11"/>
      <c r="F8702" s="11"/>
    </row>
    <row r="8703" ht="15.75" customHeight="1">
      <c r="A8703" s="13">
        <v>2366204.0</v>
      </c>
      <c r="B8703" s="13" t="s">
        <v>11139</v>
      </c>
      <c r="C8703" s="12">
        <v>4074.96</v>
      </c>
      <c r="D8703" s="11"/>
      <c r="E8703" s="11"/>
      <c r="F8703" s="11"/>
    </row>
    <row r="8704" ht="15.75" customHeight="1">
      <c r="A8704" s="13">
        <v>2362730.0</v>
      </c>
      <c r="B8704" s="13" t="s">
        <v>11140</v>
      </c>
      <c r="C8704" s="12">
        <v>3741.48</v>
      </c>
      <c r="D8704" s="11"/>
      <c r="E8704" s="11"/>
      <c r="F8704" s="11"/>
    </row>
    <row r="8705" ht="15.75" customHeight="1">
      <c r="A8705" s="13">
        <v>2362710.0</v>
      </c>
      <c r="B8705" s="13" t="s">
        <v>11141</v>
      </c>
      <c r="C8705" s="12">
        <v>3741.48</v>
      </c>
      <c r="D8705" s="11"/>
      <c r="E8705" s="11"/>
      <c r="F8705" s="11"/>
    </row>
    <row r="8706" ht="15.75" customHeight="1">
      <c r="A8706" s="13">
        <v>2362750.0</v>
      </c>
      <c r="B8706" s="13" t="s">
        <v>11142</v>
      </c>
      <c r="C8706" s="12">
        <v>3741.48</v>
      </c>
      <c r="D8706" s="11"/>
      <c r="E8706" s="11"/>
      <c r="F8706" s="11"/>
    </row>
    <row r="8707" ht="15.75" customHeight="1">
      <c r="A8707" s="13">
        <v>2362720.0</v>
      </c>
      <c r="B8707" s="13" t="s">
        <v>11143</v>
      </c>
      <c r="C8707" s="12">
        <v>3741.48</v>
      </c>
      <c r="D8707" s="11"/>
      <c r="E8707" s="11"/>
      <c r="F8707" s="11"/>
    </row>
    <row r="8708" ht="15.75" customHeight="1">
      <c r="A8708" s="13">
        <v>2362740.0</v>
      </c>
      <c r="B8708" s="13" t="s">
        <v>11144</v>
      </c>
      <c r="C8708" s="12">
        <v>3741.48</v>
      </c>
      <c r="D8708" s="11"/>
      <c r="E8708" s="11"/>
      <c r="F8708" s="11"/>
    </row>
    <row r="8709" ht="15.75" customHeight="1">
      <c r="A8709" s="13">
        <v>2362700.0</v>
      </c>
      <c r="B8709" s="13" t="s">
        <v>11145</v>
      </c>
      <c r="C8709" s="12">
        <v>3024.64</v>
      </c>
      <c r="D8709" s="11"/>
      <c r="E8709" s="11"/>
      <c r="F8709" s="11"/>
    </row>
    <row r="8710" ht="15.75" customHeight="1">
      <c r="A8710" s="13">
        <v>2365512.0</v>
      </c>
      <c r="B8710" s="13" t="s">
        <v>11146</v>
      </c>
      <c r="C8710" s="12">
        <v>26793.09</v>
      </c>
      <c r="D8710" s="11"/>
      <c r="E8710" s="11"/>
      <c r="F8710" s="11"/>
    </row>
    <row r="8711" ht="15.75" customHeight="1">
      <c r="A8711" s="9" t="s">
        <v>11147</v>
      </c>
      <c r="C8711" s="12"/>
      <c r="D8711" s="11"/>
      <c r="E8711" s="11"/>
      <c r="F8711" s="11"/>
    </row>
    <row r="8712" ht="15.75" customHeight="1">
      <c r="A8712" s="13">
        <v>1142564.0</v>
      </c>
      <c r="B8712" s="13" t="s">
        <v>11148</v>
      </c>
      <c r="C8712" s="12">
        <v>7580.48</v>
      </c>
      <c r="D8712" s="11"/>
      <c r="E8712" s="11"/>
      <c r="F8712" s="11"/>
    </row>
    <row r="8713" ht="15.75" customHeight="1">
      <c r="A8713" s="13">
        <v>1211863.0</v>
      </c>
      <c r="B8713" s="13" t="s">
        <v>11149</v>
      </c>
      <c r="C8713" s="12">
        <v>3698.14</v>
      </c>
      <c r="D8713" s="11"/>
      <c r="E8713" s="11"/>
      <c r="F8713" s="11"/>
    </row>
    <row r="8714" ht="15.75" customHeight="1">
      <c r="A8714" s="13">
        <v>1227163.0</v>
      </c>
      <c r="B8714" s="13" t="s">
        <v>11150</v>
      </c>
      <c r="C8714" s="12">
        <v>501.87</v>
      </c>
      <c r="D8714" s="11"/>
      <c r="E8714" s="11"/>
      <c r="F8714" s="11"/>
    </row>
    <row r="8715" ht="15.75" customHeight="1">
      <c r="A8715" s="13">
        <v>1215500.0</v>
      </c>
      <c r="B8715" s="13" t="s">
        <v>11151</v>
      </c>
      <c r="C8715" s="12">
        <v>3202.84</v>
      </c>
      <c r="D8715" s="11"/>
      <c r="E8715" s="11"/>
      <c r="F8715" s="11"/>
    </row>
    <row r="8716" ht="15.75" customHeight="1">
      <c r="A8716" s="13">
        <v>1227638.0</v>
      </c>
      <c r="B8716" s="13" t="s">
        <v>11152</v>
      </c>
      <c r="C8716" s="12">
        <v>934.9</v>
      </c>
      <c r="D8716" s="11"/>
      <c r="E8716" s="11"/>
      <c r="F8716" s="11"/>
    </row>
    <row r="8717" ht="15.75" customHeight="1">
      <c r="A8717" s="13">
        <v>1211062.0</v>
      </c>
      <c r="B8717" s="13" t="s">
        <v>11153</v>
      </c>
      <c r="C8717" s="12">
        <v>1093.91</v>
      </c>
      <c r="D8717" s="11"/>
      <c r="E8717" s="11"/>
      <c r="F8717" s="11"/>
    </row>
    <row r="8718" ht="15.75" customHeight="1">
      <c r="A8718" s="13">
        <v>1211510.0</v>
      </c>
      <c r="B8718" s="13" t="s">
        <v>11154</v>
      </c>
      <c r="C8718" s="12">
        <v>223.29</v>
      </c>
      <c r="D8718" s="11"/>
      <c r="E8718" s="11"/>
      <c r="F8718" s="11"/>
    </row>
    <row r="8719" ht="15.75" customHeight="1">
      <c r="A8719" s="13">
        <v>1211536.0</v>
      </c>
      <c r="B8719" s="13" t="s">
        <v>11155</v>
      </c>
      <c r="C8719" s="12">
        <v>183.94</v>
      </c>
      <c r="D8719" s="11"/>
      <c r="E8719" s="11"/>
      <c r="F8719" s="11"/>
    </row>
    <row r="8720" ht="15.75" customHeight="1">
      <c r="A8720" s="13">
        <v>1211524.0</v>
      </c>
      <c r="B8720" s="13" t="s">
        <v>11156</v>
      </c>
      <c r="C8720" s="12">
        <v>317.89</v>
      </c>
      <c r="D8720" s="11"/>
      <c r="E8720" s="11"/>
      <c r="F8720" s="11"/>
    </row>
    <row r="8721" ht="15.75" customHeight="1">
      <c r="A8721" s="13">
        <v>1211523.0</v>
      </c>
      <c r="B8721" s="13" t="s">
        <v>11157</v>
      </c>
      <c r="C8721" s="12">
        <v>317.89</v>
      </c>
      <c r="D8721" s="11"/>
      <c r="E8721" s="11"/>
      <c r="F8721" s="11"/>
    </row>
    <row r="8722" ht="15.75" customHeight="1">
      <c r="A8722" s="13">
        <v>1211538.0</v>
      </c>
      <c r="B8722" s="13" t="s">
        <v>11158</v>
      </c>
      <c r="C8722" s="12">
        <v>317.89</v>
      </c>
      <c r="D8722" s="11"/>
      <c r="E8722" s="11"/>
      <c r="F8722" s="11"/>
    </row>
    <row r="8723" ht="15.75" customHeight="1">
      <c r="A8723" s="13">
        <v>1211526.0</v>
      </c>
      <c r="B8723" s="13" t="s">
        <v>11159</v>
      </c>
      <c r="C8723" s="12">
        <v>317.89</v>
      </c>
      <c r="D8723" s="11"/>
      <c r="E8723" s="11"/>
      <c r="F8723" s="11"/>
    </row>
    <row r="8724" ht="15.75" customHeight="1">
      <c r="A8724" s="13">
        <v>1211500.0</v>
      </c>
      <c r="B8724" s="13" t="s">
        <v>11160</v>
      </c>
      <c r="C8724" s="12">
        <v>317.89</v>
      </c>
      <c r="D8724" s="11"/>
      <c r="E8724" s="11"/>
      <c r="F8724" s="11"/>
    </row>
    <row r="8725" ht="15.75" customHeight="1">
      <c r="A8725" s="13">
        <v>1211525.0</v>
      </c>
      <c r="B8725" s="13" t="s">
        <v>11161</v>
      </c>
      <c r="C8725" s="12">
        <v>317.89</v>
      </c>
      <c r="D8725" s="11"/>
      <c r="E8725" s="11"/>
      <c r="F8725" s="11"/>
    </row>
    <row r="8726" ht="15.75" customHeight="1">
      <c r="A8726" s="13">
        <v>1217025.0</v>
      </c>
      <c r="B8726" s="13" t="s">
        <v>11162</v>
      </c>
      <c r="C8726" s="12">
        <v>1450.11</v>
      </c>
      <c r="D8726" s="11"/>
      <c r="E8726" s="11"/>
      <c r="F8726" s="11"/>
    </row>
    <row r="8727" ht="15.75" customHeight="1">
      <c r="A8727" s="13">
        <v>1217000.0</v>
      </c>
      <c r="B8727" s="13" t="s">
        <v>11163</v>
      </c>
      <c r="C8727" s="12">
        <v>1450.11</v>
      </c>
      <c r="D8727" s="11"/>
      <c r="E8727" s="11"/>
      <c r="F8727" s="11"/>
    </row>
    <row r="8728" ht="15.75" customHeight="1">
      <c r="A8728" s="13">
        <v>1210409.0</v>
      </c>
      <c r="B8728" s="13" t="s">
        <v>11164</v>
      </c>
      <c r="C8728" s="12">
        <v>711.3</v>
      </c>
      <c r="D8728" s="11"/>
      <c r="E8728" s="11"/>
      <c r="F8728" s="11"/>
    </row>
    <row r="8729" ht="15.75" customHeight="1">
      <c r="A8729" s="13">
        <v>1213925.0</v>
      </c>
      <c r="B8729" s="13" t="s">
        <v>11165</v>
      </c>
      <c r="C8729" s="12">
        <v>543.18</v>
      </c>
      <c r="D8729" s="11"/>
      <c r="E8729" s="11"/>
      <c r="F8729" s="11"/>
    </row>
    <row r="8730" ht="15.75" customHeight="1">
      <c r="A8730" s="13">
        <v>1213963.0</v>
      </c>
      <c r="B8730" s="13" t="s">
        <v>11166</v>
      </c>
      <c r="C8730" s="12">
        <v>543.18</v>
      </c>
      <c r="D8730" s="11"/>
      <c r="E8730" s="11"/>
      <c r="F8730" s="11"/>
    </row>
    <row r="8731" ht="15.75" customHeight="1">
      <c r="A8731" s="13">
        <v>1213935.0</v>
      </c>
      <c r="B8731" s="13" t="s">
        <v>11167</v>
      </c>
      <c r="C8731" s="12">
        <v>102.5</v>
      </c>
      <c r="D8731" s="11"/>
      <c r="E8731" s="11"/>
      <c r="F8731" s="11"/>
    </row>
    <row r="8732" ht="15.75" customHeight="1">
      <c r="A8732" s="13">
        <v>1210410.0</v>
      </c>
      <c r="B8732" s="13" t="s">
        <v>11168</v>
      </c>
      <c r="C8732" s="12">
        <v>711.3</v>
      </c>
      <c r="D8732" s="11"/>
      <c r="E8732" s="11"/>
      <c r="F8732" s="11"/>
    </row>
    <row r="8733" ht="15.75" customHeight="1">
      <c r="A8733" s="13">
        <v>1224933.0</v>
      </c>
      <c r="B8733" s="13" t="s">
        <v>11169</v>
      </c>
      <c r="C8733" s="12">
        <v>475.59</v>
      </c>
      <c r="D8733" s="11"/>
      <c r="E8733" s="11"/>
      <c r="F8733" s="11"/>
    </row>
    <row r="8734" ht="15.75" customHeight="1">
      <c r="A8734" s="13">
        <v>1225935.0</v>
      </c>
      <c r="B8734" s="13" t="s">
        <v>11170</v>
      </c>
      <c r="C8734" s="12">
        <v>10375.17</v>
      </c>
      <c r="D8734" s="11"/>
      <c r="E8734" s="11"/>
      <c r="F8734" s="11"/>
    </row>
    <row r="8735" ht="15.75" customHeight="1">
      <c r="A8735" s="13">
        <v>1210618.0</v>
      </c>
      <c r="B8735" s="13" t="s">
        <v>11171</v>
      </c>
      <c r="C8735" s="12">
        <v>2600.02</v>
      </c>
      <c r="D8735" s="11"/>
      <c r="E8735" s="11"/>
      <c r="F8735" s="11"/>
    </row>
    <row r="8736" ht="15.75" customHeight="1">
      <c r="A8736" s="13">
        <v>1210563.0</v>
      </c>
      <c r="B8736" s="13" t="s">
        <v>11172</v>
      </c>
      <c r="C8736" s="12">
        <v>762.4</v>
      </c>
      <c r="D8736" s="11"/>
      <c r="E8736" s="11"/>
      <c r="F8736" s="11"/>
    </row>
    <row r="8737" ht="15.75" customHeight="1">
      <c r="A8737" s="13">
        <v>1211362.0</v>
      </c>
      <c r="B8737" s="13" t="s">
        <v>11173</v>
      </c>
      <c r="C8737" s="12">
        <v>2976.94</v>
      </c>
      <c r="D8737" s="11"/>
      <c r="E8737" s="11"/>
      <c r="F8737" s="11"/>
    </row>
    <row r="8738" ht="15.75" customHeight="1">
      <c r="A8738" s="13">
        <v>1211363.0</v>
      </c>
      <c r="B8738" s="13" t="s">
        <v>11174</v>
      </c>
      <c r="C8738" s="12">
        <v>2976.94</v>
      </c>
      <c r="D8738" s="11"/>
      <c r="E8738" s="11"/>
      <c r="F8738" s="11"/>
    </row>
    <row r="8739" ht="15.75" customHeight="1">
      <c r="A8739" s="13">
        <v>1211335.0</v>
      </c>
      <c r="B8739" s="13" t="s">
        <v>11175</v>
      </c>
      <c r="C8739" s="12">
        <v>2976.94</v>
      </c>
      <c r="D8739" s="11"/>
      <c r="E8739" s="11"/>
      <c r="F8739" s="11"/>
    </row>
    <row r="8740" ht="15.75" customHeight="1">
      <c r="A8740" s="13">
        <v>1211338.0</v>
      </c>
      <c r="B8740" s="13" t="s">
        <v>11176</v>
      </c>
      <c r="C8740" s="12">
        <v>2976.94</v>
      </c>
      <c r="D8740" s="11"/>
      <c r="E8740" s="11"/>
      <c r="F8740" s="11"/>
    </row>
    <row r="8741" ht="15.75" customHeight="1">
      <c r="A8741" s="13">
        <v>1213025.0</v>
      </c>
      <c r="B8741" s="13" t="s">
        <v>11177</v>
      </c>
      <c r="C8741" s="12">
        <v>598.85</v>
      </c>
      <c r="D8741" s="11"/>
      <c r="E8741" s="11"/>
      <c r="F8741" s="11"/>
    </row>
    <row r="8742" ht="15.75" customHeight="1">
      <c r="A8742" s="13">
        <v>1212825.0</v>
      </c>
      <c r="B8742" s="13" t="s">
        <v>11178</v>
      </c>
      <c r="C8742" s="12">
        <v>1175.42</v>
      </c>
      <c r="D8742" s="11"/>
      <c r="E8742" s="11"/>
      <c r="F8742" s="11"/>
    </row>
    <row r="8743" ht="15.75" customHeight="1">
      <c r="A8743" s="13">
        <v>1213053.0</v>
      </c>
      <c r="B8743" s="13" t="s">
        <v>11179</v>
      </c>
      <c r="C8743" s="12">
        <v>598.85</v>
      </c>
      <c r="D8743" s="11"/>
      <c r="E8743" s="11"/>
      <c r="F8743" s="11"/>
    </row>
    <row r="8744" ht="15.75" customHeight="1">
      <c r="A8744" s="13">
        <v>1212853.0</v>
      </c>
      <c r="B8744" s="13" t="s">
        <v>11180</v>
      </c>
      <c r="C8744" s="12">
        <v>1175.42</v>
      </c>
      <c r="D8744" s="11"/>
      <c r="E8744" s="11"/>
      <c r="F8744" s="11"/>
    </row>
    <row r="8745" ht="15.75" customHeight="1">
      <c r="A8745" s="13">
        <v>1218216.0</v>
      </c>
      <c r="B8745" s="13" t="s">
        <v>11181</v>
      </c>
      <c r="C8745" s="12">
        <v>332.39</v>
      </c>
      <c r="D8745" s="11"/>
      <c r="E8745" s="11"/>
      <c r="F8745" s="11"/>
    </row>
    <row r="8746" ht="15.75" customHeight="1">
      <c r="A8746" s="13">
        <v>1224361.0</v>
      </c>
      <c r="B8746" s="13" t="s">
        <v>11182</v>
      </c>
      <c r="C8746" s="12">
        <v>4117.6</v>
      </c>
      <c r="D8746" s="11"/>
      <c r="E8746" s="11"/>
      <c r="F8746" s="11"/>
    </row>
    <row r="8747" ht="15.75" customHeight="1">
      <c r="A8747" s="13">
        <v>1227872.0</v>
      </c>
      <c r="B8747" s="13" t="s">
        <v>11183</v>
      </c>
      <c r="C8747" s="12">
        <v>620.6</v>
      </c>
      <c r="D8747" s="11"/>
      <c r="E8747" s="11"/>
      <c r="F8747" s="11"/>
    </row>
    <row r="8748" ht="15.75" customHeight="1">
      <c r="A8748" s="13">
        <v>1210807.0</v>
      </c>
      <c r="B8748" s="13" t="s">
        <v>11184</v>
      </c>
      <c r="C8748" s="12">
        <v>774.83</v>
      </c>
      <c r="D8748" s="11"/>
      <c r="E8748" s="11"/>
      <c r="F8748" s="11"/>
    </row>
    <row r="8749" ht="15.75" customHeight="1">
      <c r="A8749" s="13">
        <v>1210801.0</v>
      </c>
      <c r="B8749" s="13" t="s">
        <v>11185</v>
      </c>
      <c r="C8749" s="12">
        <v>642.0</v>
      </c>
      <c r="D8749" s="11"/>
      <c r="E8749" s="11"/>
      <c r="F8749" s="11"/>
    </row>
    <row r="8750" ht="15.75" customHeight="1">
      <c r="A8750" s="13">
        <v>1210804.0</v>
      </c>
      <c r="B8750" s="13" t="s">
        <v>11186</v>
      </c>
      <c r="C8750" s="12">
        <v>642.0</v>
      </c>
      <c r="D8750" s="11"/>
      <c r="E8750" s="11"/>
      <c r="F8750" s="11"/>
    </row>
    <row r="8751" ht="15.75" customHeight="1">
      <c r="A8751" s="13">
        <v>1210816.0</v>
      </c>
      <c r="B8751" s="13" t="s">
        <v>11187</v>
      </c>
      <c r="C8751" s="12">
        <v>501.87</v>
      </c>
      <c r="D8751" s="11"/>
      <c r="E8751" s="11"/>
      <c r="F8751" s="11"/>
    </row>
    <row r="8752" ht="15.75" customHeight="1">
      <c r="A8752" s="13">
        <v>1210818.0</v>
      </c>
      <c r="B8752" s="13" t="s">
        <v>11188</v>
      </c>
      <c r="C8752" s="12">
        <v>671.04</v>
      </c>
      <c r="D8752" s="11"/>
      <c r="E8752" s="11"/>
      <c r="F8752" s="11"/>
    </row>
    <row r="8753" ht="15.75" customHeight="1">
      <c r="A8753" s="13">
        <v>1222902.0</v>
      </c>
      <c r="B8753" s="13" t="s">
        <v>11189</v>
      </c>
      <c r="C8753" s="12">
        <v>434.38</v>
      </c>
      <c r="D8753" s="11"/>
      <c r="E8753" s="11"/>
      <c r="F8753" s="11"/>
    </row>
    <row r="8754" ht="15.75" customHeight="1">
      <c r="A8754" s="9" t="s">
        <v>11190</v>
      </c>
      <c r="C8754" s="12"/>
      <c r="D8754" s="11"/>
      <c r="E8754" s="11"/>
      <c r="F8754" s="11"/>
    </row>
    <row r="8755" ht="15.75" customHeight="1">
      <c r="A8755" s="13">
        <v>1232326.0</v>
      </c>
      <c r="B8755" s="13" t="s">
        <v>11191</v>
      </c>
      <c r="C8755" s="12">
        <v>1898.13</v>
      </c>
      <c r="D8755" s="11"/>
      <c r="E8755" s="11"/>
      <c r="F8755" s="11"/>
    </row>
    <row r="8756" ht="15.75" customHeight="1">
      <c r="A8756" s="13">
        <v>1232325.0</v>
      </c>
      <c r="B8756" s="13" t="s">
        <v>11192</v>
      </c>
      <c r="C8756" s="12">
        <v>1898.13</v>
      </c>
      <c r="D8756" s="11"/>
      <c r="E8756" s="11"/>
      <c r="F8756" s="11"/>
    </row>
    <row r="8757" ht="15.75" customHeight="1">
      <c r="A8757" s="13">
        <v>1232353.0</v>
      </c>
      <c r="B8757" s="13" t="s">
        <v>11193</v>
      </c>
      <c r="C8757" s="12">
        <v>1898.13</v>
      </c>
      <c r="D8757" s="11"/>
      <c r="E8757" s="11"/>
      <c r="F8757" s="11"/>
    </row>
    <row r="8758" ht="15.75" customHeight="1">
      <c r="A8758" s="13">
        <v>1232322.0</v>
      </c>
      <c r="B8758" s="13" t="s">
        <v>11194</v>
      </c>
      <c r="C8758" s="12">
        <v>1898.13</v>
      </c>
      <c r="D8758" s="11"/>
      <c r="E8758" s="11"/>
      <c r="F8758" s="11"/>
    </row>
    <row r="8759" ht="15.75" customHeight="1">
      <c r="A8759" s="13">
        <v>1231625.0</v>
      </c>
      <c r="B8759" s="13" t="s">
        <v>11195</v>
      </c>
      <c r="C8759" s="12">
        <v>596.11</v>
      </c>
      <c r="D8759" s="11"/>
      <c r="E8759" s="11"/>
      <c r="F8759" s="11"/>
    </row>
    <row r="8760" ht="15.75" customHeight="1">
      <c r="A8760" s="13">
        <v>1231622.0</v>
      </c>
      <c r="B8760" s="13" t="s">
        <v>11196</v>
      </c>
      <c r="C8760" s="12">
        <v>596.11</v>
      </c>
      <c r="D8760" s="11"/>
      <c r="E8760" s="11"/>
      <c r="F8760" s="11"/>
    </row>
    <row r="8761" ht="15.75" customHeight="1">
      <c r="A8761" s="13">
        <v>1231653.0</v>
      </c>
      <c r="B8761" s="13" t="s">
        <v>11197</v>
      </c>
      <c r="C8761" s="12">
        <v>596.11</v>
      </c>
      <c r="D8761" s="11"/>
      <c r="E8761" s="11"/>
      <c r="F8761" s="11"/>
    </row>
    <row r="8762" ht="15.75" customHeight="1">
      <c r="A8762" s="13">
        <v>1231563.0</v>
      </c>
      <c r="B8762" s="13" t="s">
        <v>11198</v>
      </c>
      <c r="C8762" s="12">
        <v>596.11</v>
      </c>
      <c r="D8762" s="11"/>
      <c r="E8762" s="11"/>
      <c r="F8762" s="11"/>
    </row>
    <row r="8763" ht="15.75" customHeight="1">
      <c r="A8763" s="13">
        <v>1231725.0</v>
      </c>
      <c r="B8763" s="13" t="s">
        <v>11199</v>
      </c>
      <c r="C8763" s="12">
        <v>1129.31</v>
      </c>
      <c r="D8763" s="11"/>
      <c r="E8763" s="11"/>
      <c r="F8763" s="11"/>
    </row>
    <row r="8764" ht="15.75" customHeight="1">
      <c r="A8764" s="13">
        <v>1231753.0</v>
      </c>
      <c r="B8764" s="13" t="s">
        <v>11200</v>
      </c>
      <c r="C8764" s="12">
        <v>1129.31</v>
      </c>
      <c r="D8764" s="11"/>
      <c r="E8764" s="11"/>
      <c r="F8764" s="11"/>
    </row>
    <row r="8765" ht="15.75" customHeight="1">
      <c r="A8765" s="13">
        <v>1231722.0</v>
      </c>
      <c r="B8765" s="13" t="s">
        <v>11201</v>
      </c>
      <c r="C8765" s="12">
        <v>1129.31</v>
      </c>
      <c r="D8765" s="11"/>
      <c r="E8765" s="11"/>
      <c r="F8765" s="11"/>
    </row>
    <row r="8766" ht="15.75" customHeight="1">
      <c r="A8766" s="13">
        <v>1231726.0</v>
      </c>
      <c r="B8766" s="13" t="s">
        <v>11202</v>
      </c>
      <c r="C8766" s="12">
        <v>1129.31</v>
      </c>
      <c r="D8766" s="11"/>
      <c r="E8766" s="11"/>
      <c r="F8766" s="11"/>
    </row>
    <row r="8767" ht="15.75" customHeight="1">
      <c r="A8767" s="13">
        <v>1232906.0</v>
      </c>
      <c r="B8767" s="13" t="s">
        <v>11203</v>
      </c>
      <c r="C8767" s="12">
        <v>1129.31</v>
      </c>
      <c r="D8767" s="11"/>
      <c r="E8767" s="11"/>
      <c r="F8767" s="11"/>
    </row>
    <row r="8768" ht="15.75" customHeight="1">
      <c r="A8768" s="13">
        <v>1232907.0</v>
      </c>
      <c r="B8768" s="13" t="s">
        <v>11204</v>
      </c>
      <c r="C8768" s="12">
        <v>1129.31</v>
      </c>
      <c r="D8768" s="11"/>
      <c r="E8768" s="11"/>
      <c r="F8768" s="11"/>
    </row>
    <row r="8769" ht="15.75" customHeight="1">
      <c r="A8769" s="13">
        <v>1232670.0</v>
      </c>
      <c r="B8769" s="13" t="s">
        <v>11205</v>
      </c>
      <c r="C8769" s="12">
        <v>737.95</v>
      </c>
      <c r="D8769" s="11"/>
      <c r="E8769" s="11"/>
      <c r="F8769" s="11"/>
    </row>
    <row r="8770" ht="15.75" customHeight="1">
      <c r="A8770" s="13">
        <v>1231053.0</v>
      </c>
      <c r="B8770" s="13" t="s">
        <v>11206</v>
      </c>
      <c r="C8770" s="12">
        <v>1093.92</v>
      </c>
      <c r="D8770" s="11"/>
      <c r="E8770" s="11"/>
      <c r="F8770" s="11"/>
    </row>
    <row r="8771" ht="15.75" customHeight="1">
      <c r="A8771" s="13">
        <v>1233377.0</v>
      </c>
      <c r="B8771" s="13" t="s">
        <v>11207</v>
      </c>
      <c r="C8771" s="12">
        <v>1389.79</v>
      </c>
      <c r="D8771" s="11"/>
      <c r="E8771" s="11"/>
      <c r="F8771" s="11"/>
    </row>
    <row r="8772" ht="15.75" customHeight="1">
      <c r="A8772" s="13">
        <v>1233349.0</v>
      </c>
      <c r="B8772" s="13" t="s">
        <v>11208</v>
      </c>
      <c r="C8772" s="12">
        <v>1389.79</v>
      </c>
      <c r="D8772" s="11"/>
      <c r="E8772" s="11"/>
      <c r="F8772" s="11"/>
    </row>
    <row r="8773" ht="15.75" customHeight="1">
      <c r="A8773" s="13">
        <v>1233153.0</v>
      </c>
      <c r="B8773" s="13" t="s">
        <v>11209</v>
      </c>
      <c r="C8773" s="12">
        <v>1009.97</v>
      </c>
      <c r="D8773" s="11"/>
      <c r="E8773" s="11"/>
      <c r="F8773" s="11"/>
    </row>
    <row r="8774" ht="15.75" customHeight="1">
      <c r="A8774" s="9" t="s">
        <v>11210</v>
      </c>
      <c r="C8774" s="12"/>
      <c r="D8774" s="11"/>
      <c r="E8774" s="11"/>
      <c r="F8774" s="11"/>
    </row>
    <row r="8775" ht="15.75" customHeight="1">
      <c r="A8775" s="13">
        <v>1142535.0</v>
      </c>
      <c r="B8775" s="13" t="s">
        <v>11211</v>
      </c>
      <c r="C8775" s="12">
        <v>274.65</v>
      </c>
      <c r="D8775" s="11"/>
      <c r="E8775" s="11"/>
      <c r="F8775" s="11"/>
    </row>
    <row r="8776" ht="15.75" customHeight="1">
      <c r="A8776" s="13">
        <v>1142578.0</v>
      </c>
      <c r="B8776" s="13" t="s">
        <v>11212</v>
      </c>
      <c r="C8776" s="12">
        <v>274.65</v>
      </c>
      <c r="D8776" s="11"/>
      <c r="E8776" s="11"/>
      <c r="F8776" s="11"/>
    </row>
    <row r="8777" ht="15.75" customHeight="1">
      <c r="A8777" s="13">
        <v>1141063.0</v>
      </c>
      <c r="B8777" s="13" t="s">
        <v>11213</v>
      </c>
      <c r="C8777" s="12">
        <v>221.3</v>
      </c>
      <c r="D8777" s="11"/>
      <c r="E8777" s="11"/>
      <c r="F8777" s="11"/>
    </row>
    <row r="8778" ht="15.75" customHeight="1">
      <c r="A8778" s="13">
        <v>1141624.0</v>
      </c>
      <c r="B8778" s="13" t="s">
        <v>11214</v>
      </c>
      <c r="C8778" s="12">
        <v>856.16</v>
      </c>
      <c r="D8778" s="11"/>
      <c r="E8778" s="11"/>
      <c r="F8778" s="11"/>
    </row>
    <row r="8779" ht="15.75" customHeight="1">
      <c r="A8779" s="13">
        <v>1141001.0</v>
      </c>
      <c r="B8779" s="13" t="s">
        <v>11215</v>
      </c>
      <c r="C8779" s="12">
        <v>4634.59</v>
      </c>
      <c r="D8779" s="11"/>
      <c r="E8779" s="11"/>
      <c r="F8779" s="11"/>
    </row>
    <row r="8780" ht="15.75" customHeight="1">
      <c r="A8780" s="13">
        <v>1148752.0</v>
      </c>
      <c r="B8780" s="13" t="s">
        <v>11216</v>
      </c>
      <c r="C8780" s="12">
        <v>4634.59</v>
      </c>
      <c r="D8780" s="11"/>
      <c r="E8780" s="11"/>
      <c r="F8780" s="11"/>
    </row>
    <row r="8781" ht="15.75" customHeight="1">
      <c r="A8781" s="13">
        <v>1149335.0</v>
      </c>
      <c r="B8781" s="13" t="s">
        <v>11217</v>
      </c>
      <c r="C8781" s="12">
        <v>2797.93</v>
      </c>
      <c r="D8781" s="11"/>
      <c r="E8781" s="11"/>
      <c r="F8781" s="11"/>
    </row>
    <row r="8782" ht="15.75" customHeight="1">
      <c r="A8782" s="13">
        <v>1149900.0</v>
      </c>
      <c r="B8782" s="13" t="s">
        <v>11218</v>
      </c>
      <c r="C8782" s="12">
        <v>415.85</v>
      </c>
      <c r="D8782" s="11"/>
      <c r="E8782" s="11"/>
      <c r="F8782" s="11"/>
    </row>
    <row r="8783" ht="15.75" customHeight="1">
      <c r="A8783" s="13">
        <v>1148942.0</v>
      </c>
      <c r="B8783" s="13" t="s">
        <v>11219</v>
      </c>
      <c r="C8783" s="12">
        <v>3937.96</v>
      </c>
      <c r="D8783" s="11"/>
      <c r="E8783" s="11"/>
      <c r="F8783" s="11"/>
    </row>
    <row r="8784" ht="15.75" customHeight="1">
      <c r="A8784" s="13">
        <v>1148913.0</v>
      </c>
      <c r="B8784" s="13" t="s">
        <v>11220</v>
      </c>
      <c r="C8784" s="12">
        <v>3937.96</v>
      </c>
      <c r="D8784" s="11"/>
      <c r="E8784" s="11"/>
      <c r="F8784" s="11"/>
    </row>
    <row r="8785" ht="15.75" customHeight="1">
      <c r="A8785" s="13">
        <v>1148852.0</v>
      </c>
      <c r="B8785" s="13" t="s">
        <v>11221</v>
      </c>
      <c r="C8785" s="12">
        <v>4634.59</v>
      </c>
      <c r="D8785" s="11"/>
      <c r="E8785" s="11"/>
      <c r="F8785" s="11"/>
    </row>
    <row r="8786" ht="15.75" customHeight="1">
      <c r="A8786" s="13">
        <v>1149063.0</v>
      </c>
      <c r="B8786" s="13" t="s">
        <v>11222</v>
      </c>
      <c r="C8786" s="12">
        <v>1651.77</v>
      </c>
      <c r="D8786" s="11"/>
      <c r="E8786" s="11"/>
      <c r="F8786" s="11"/>
    </row>
    <row r="8787" ht="15.75" customHeight="1">
      <c r="A8787" s="13">
        <v>1142200.0</v>
      </c>
      <c r="B8787" s="13" t="s">
        <v>11223</v>
      </c>
      <c r="C8787" s="12">
        <v>3667.16</v>
      </c>
      <c r="D8787" s="11"/>
      <c r="E8787" s="11"/>
      <c r="F8787" s="11"/>
    </row>
    <row r="8788" ht="15.75" customHeight="1">
      <c r="A8788" s="13">
        <v>1142325.0</v>
      </c>
      <c r="B8788" s="13" t="s">
        <v>11224</v>
      </c>
      <c r="C8788" s="12">
        <v>6109.14</v>
      </c>
      <c r="D8788" s="11"/>
      <c r="E8788" s="11"/>
      <c r="F8788" s="11"/>
    </row>
    <row r="8789" ht="15.75" customHeight="1">
      <c r="A8789" s="13">
        <v>1142217.0</v>
      </c>
      <c r="B8789" s="13" t="s">
        <v>11225</v>
      </c>
      <c r="C8789" s="12">
        <v>3667.16</v>
      </c>
      <c r="D8789" s="11"/>
      <c r="E8789" s="11"/>
      <c r="F8789" s="11"/>
    </row>
    <row r="8790" ht="15.75" customHeight="1">
      <c r="A8790" s="13">
        <v>1142363.0</v>
      </c>
      <c r="B8790" s="13" t="s">
        <v>11226</v>
      </c>
      <c r="C8790" s="12">
        <v>6109.14</v>
      </c>
      <c r="D8790" s="11"/>
      <c r="E8790" s="11"/>
      <c r="F8790" s="11"/>
    </row>
    <row r="8791" ht="15.75" customHeight="1">
      <c r="A8791" s="13">
        <v>1142290.0</v>
      </c>
      <c r="B8791" s="13" t="s">
        <v>11227</v>
      </c>
      <c r="C8791" s="12">
        <v>3047.6</v>
      </c>
      <c r="D8791" s="11"/>
      <c r="E8791" s="11"/>
      <c r="F8791" s="11"/>
    </row>
    <row r="8792" ht="15.75" customHeight="1">
      <c r="A8792" s="13">
        <v>1142278.0</v>
      </c>
      <c r="B8792" s="13" t="s">
        <v>11228</v>
      </c>
      <c r="C8792" s="12">
        <v>3710.69</v>
      </c>
      <c r="D8792" s="11"/>
      <c r="E8792" s="11"/>
      <c r="F8792" s="11"/>
    </row>
    <row r="8793" ht="15.75" customHeight="1">
      <c r="A8793" s="13">
        <v>1144000.0</v>
      </c>
      <c r="B8793" s="13" t="s">
        <v>11229</v>
      </c>
      <c r="C8793" s="12">
        <v>3638.68</v>
      </c>
      <c r="D8793" s="11"/>
      <c r="E8793" s="11"/>
      <c r="F8793" s="11"/>
    </row>
    <row r="8794" ht="15.75" customHeight="1">
      <c r="A8794" s="13">
        <v>1363400.0</v>
      </c>
      <c r="B8794" s="13" t="s">
        <v>11230</v>
      </c>
      <c r="C8794" s="12">
        <v>215.95</v>
      </c>
      <c r="D8794" s="11"/>
      <c r="E8794" s="11"/>
      <c r="F8794" s="11"/>
    </row>
    <row r="8795" ht="15.75" customHeight="1">
      <c r="A8795" s="13">
        <v>1143512.0</v>
      </c>
      <c r="B8795" s="13" t="s">
        <v>11231</v>
      </c>
      <c r="C8795" s="12">
        <v>6912.44</v>
      </c>
      <c r="D8795" s="11"/>
      <c r="E8795" s="11"/>
      <c r="F8795" s="11"/>
    </row>
    <row r="8796" ht="15.75" customHeight="1">
      <c r="A8796" s="13">
        <v>1143524.0</v>
      </c>
      <c r="B8796" s="13" t="s">
        <v>11232</v>
      </c>
      <c r="C8796" s="12">
        <v>13132.34</v>
      </c>
      <c r="D8796" s="11"/>
      <c r="E8796" s="11"/>
      <c r="F8796" s="11"/>
    </row>
    <row r="8797" ht="15.75" customHeight="1">
      <c r="A8797" s="13">
        <v>1143503.0</v>
      </c>
      <c r="B8797" s="13" t="s">
        <v>11233</v>
      </c>
      <c r="C8797" s="12">
        <v>1494.92</v>
      </c>
      <c r="D8797" s="11"/>
      <c r="E8797" s="11"/>
      <c r="F8797" s="11"/>
    </row>
    <row r="8798" ht="15.75" customHeight="1">
      <c r="A8798" s="13">
        <v>1143504.0</v>
      </c>
      <c r="B8798" s="13" t="s">
        <v>11234</v>
      </c>
      <c r="C8798" s="12">
        <v>2358.61</v>
      </c>
      <c r="D8798" s="11"/>
      <c r="E8798" s="11"/>
      <c r="F8798" s="11"/>
    </row>
    <row r="8799" ht="15.75" customHeight="1">
      <c r="A8799" s="13">
        <v>1143508.0</v>
      </c>
      <c r="B8799" s="13" t="s">
        <v>11235</v>
      </c>
      <c r="C8799" s="12">
        <v>4722.25</v>
      </c>
      <c r="D8799" s="11"/>
      <c r="E8799" s="11"/>
      <c r="F8799" s="11"/>
    </row>
    <row r="8800" ht="15.75" customHeight="1">
      <c r="A8800" s="13">
        <v>1147030.0</v>
      </c>
      <c r="B8800" s="13" t="s">
        <v>11236</v>
      </c>
      <c r="C8800" s="12">
        <v>4373.35</v>
      </c>
      <c r="D8800" s="11"/>
      <c r="E8800" s="11"/>
      <c r="F8800" s="11"/>
    </row>
    <row r="8801" ht="15.75" customHeight="1">
      <c r="A8801" s="13">
        <v>1140563.0</v>
      </c>
      <c r="B8801" s="13" t="s">
        <v>11237</v>
      </c>
      <c r="C8801" s="12">
        <v>150.68</v>
      </c>
      <c r="D8801" s="11"/>
      <c r="E8801" s="11"/>
      <c r="F8801" s="11"/>
    </row>
    <row r="8802" ht="15.75" customHeight="1">
      <c r="A8802" s="13">
        <v>1141715.0</v>
      </c>
      <c r="B8802" s="13" t="s">
        <v>11238</v>
      </c>
      <c r="C8802" s="12">
        <v>6559.56</v>
      </c>
      <c r="D8802" s="11"/>
      <c r="E8802" s="11"/>
      <c r="F8802" s="11"/>
    </row>
    <row r="8803" ht="15.75" customHeight="1">
      <c r="A8803" s="13">
        <v>1141730.0</v>
      </c>
      <c r="B8803" s="13" t="s">
        <v>11239</v>
      </c>
      <c r="C8803" s="12">
        <v>388.71</v>
      </c>
      <c r="D8803" s="11"/>
      <c r="E8803" s="11"/>
      <c r="F8803" s="11"/>
    </row>
    <row r="8804" ht="15.75" customHeight="1">
      <c r="A8804" s="13">
        <v>1141815.0</v>
      </c>
      <c r="B8804" s="13" t="s">
        <v>11240</v>
      </c>
      <c r="C8804" s="12">
        <v>6604.7</v>
      </c>
      <c r="D8804" s="11"/>
      <c r="E8804" s="11"/>
      <c r="F8804" s="11"/>
    </row>
    <row r="8805" ht="15.75" customHeight="1">
      <c r="A8805" s="13">
        <v>1141830.0</v>
      </c>
      <c r="B8805" s="13" t="s">
        <v>11241</v>
      </c>
      <c r="C8805" s="12">
        <v>391.39</v>
      </c>
      <c r="D8805" s="11"/>
      <c r="E8805" s="11"/>
      <c r="F8805" s="11"/>
    </row>
    <row r="8806" ht="15.75" customHeight="1">
      <c r="A8806" s="13">
        <v>1144800.0</v>
      </c>
      <c r="B8806" s="13" t="s">
        <v>11242</v>
      </c>
      <c r="C8806" s="12">
        <v>4592.02</v>
      </c>
      <c r="D8806" s="11"/>
      <c r="E8806" s="11"/>
      <c r="F8806" s="11"/>
    </row>
    <row r="8807" ht="15.75" customHeight="1">
      <c r="A8807" s="13">
        <v>1141225.0</v>
      </c>
      <c r="B8807" s="13" t="s">
        <v>11243</v>
      </c>
      <c r="C8807" s="12">
        <v>130.29</v>
      </c>
      <c r="D8807" s="11"/>
      <c r="E8807" s="11"/>
      <c r="F8807" s="11"/>
    </row>
    <row r="8808" ht="15.75" customHeight="1">
      <c r="A8808" s="13">
        <v>1141263.0</v>
      </c>
      <c r="B8808" s="13" t="s">
        <v>11244</v>
      </c>
      <c r="C8808" s="12">
        <v>130.29</v>
      </c>
      <c r="D8808" s="11"/>
      <c r="E8808" s="11"/>
      <c r="F8808" s="11"/>
    </row>
    <row r="8809" ht="15.75" customHeight="1">
      <c r="A8809" s="13">
        <v>1144601.0</v>
      </c>
      <c r="B8809" s="13" t="s">
        <v>11245</v>
      </c>
      <c r="C8809" s="12">
        <v>3461.64</v>
      </c>
      <c r="D8809" s="11"/>
      <c r="E8809" s="11"/>
      <c r="F8809" s="11"/>
    </row>
    <row r="8810" ht="15.75" customHeight="1">
      <c r="A8810" s="13">
        <v>1149600.0</v>
      </c>
      <c r="B8810" s="13" t="s">
        <v>11246</v>
      </c>
      <c r="C8810" s="12">
        <v>2270.44</v>
      </c>
      <c r="D8810" s="11"/>
      <c r="E8810" s="11"/>
      <c r="F8810" s="11"/>
    </row>
    <row r="8811" ht="15.75" customHeight="1">
      <c r="A8811" s="13">
        <v>1142100.0</v>
      </c>
      <c r="B8811" s="13" t="s">
        <v>11247</v>
      </c>
      <c r="C8811" s="12">
        <v>587.08</v>
      </c>
      <c r="D8811" s="11"/>
      <c r="E8811" s="11"/>
      <c r="F8811" s="11"/>
    </row>
    <row r="8812" ht="15.75" customHeight="1">
      <c r="A8812" s="13">
        <v>1267010.0</v>
      </c>
      <c r="B8812" s="13" t="s">
        <v>11248</v>
      </c>
      <c r="C8812" s="12">
        <v>3738.57</v>
      </c>
      <c r="D8812" s="11"/>
      <c r="E8812" s="11"/>
      <c r="F8812" s="11"/>
    </row>
    <row r="8813" ht="15.75" customHeight="1">
      <c r="A8813" s="13">
        <v>1227662.0</v>
      </c>
      <c r="B8813" s="13" t="s">
        <v>11249</v>
      </c>
      <c r="C8813" s="12">
        <v>878.68</v>
      </c>
      <c r="D8813" s="11"/>
      <c r="E8813" s="11"/>
      <c r="F8813" s="11"/>
    </row>
    <row r="8814" ht="15.75" customHeight="1">
      <c r="A8814" s="13">
        <v>1148992.0</v>
      </c>
      <c r="B8814" s="13" t="s">
        <v>11250</v>
      </c>
      <c r="C8814" s="12">
        <v>3937.96</v>
      </c>
      <c r="D8814" s="11"/>
      <c r="E8814" s="11"/>
      <c r="F8814" s="11"/>
    </row>
    <row r="8815" ht="15.75" customHeight="1">
      <c r="A8815" s="13">
        <v>1142000.0</v>
      </c>
      <c r="B8815" s="13" t="s">
        <v>11251</v>
      </c>
      <c r="C8815" s="12">
        <v>466.46</v>
      </c>
      <c r="D8815" s="11"/>
      <c r="E8815" s="11"/>
      <c r="F8815" s="11"/>
    </row>
    <row r="8816" ht="15.75" customHeight="1">
      <c r="A8816" s="13">
        <v>1263915.0</v>
      </c>
      <c r="B8816" s="13" t="s">
        <v>11252</v>
      </c>
      <c r="C8816" s="12">
        <v>350.26</v>
      </c>
      <c r="D8816" s="11"/>
      <c r="E8816" s="11"/>
      <c r="F8816" s="11"/>
    </row>
    <row r="8817" ht="15.75" customHeight="1">
      <c r="A8817" s="13">
        <v>1269803.0</v>
      </c>
      <c r="B8817" s="13" t="s">
        <v>11253</v>
      </c>
      <c r="C8817" s="12">
        <v>148.79</v>
      </c>
      <c r="D8817" s="11"/>
      <c r="E8817" s="11"/>
      <c r="F8817" s="11"/>
    </row>
    <row r="8818" ht="15.75" customHeight="1">
      <c r="A8818" s="13">
        <v>1269762.0</v>
      </c>
      <c r="B8818" s="13" t="s">
        <v>11254</v>
      </c>
      <c r="C8818" s="12">
        <v>524.06</v>
      </c>
      <c r="D8818" s="11"/>
      <c r="E8818" s="11"/>
      <c r="F8818" s="11"/>
    </row>
    <row r="8819" ht="15.75" customHeight="1">
      <c r="A8819" s="13">
        <v>1269900.0</v>
      </c>
      <c r="B8819" s="13" t="s">
        <v>11255</v>
      </c>
      <c r="C8819" s="12">
        <v>955.63</v>
      </c>
      <c r="D8819" s="11"/>
      <c r="E8819" s="11"/>
      <c r="F8819" s="11"/>
    </row>
    <row r="8820" ht="15.75" customHeight="1">
      <c r="A8820" s="13">
        <v>1269910.0</v>
      </c>
      <c r="B8820" s="13" t="s">
        <v>11256</v>
      </c>
      <c r="C8820" s="12">
        <v>955.63</v>
      </c>
      <c r="D8820" s="11"/>
      <c r="E8820" s="11"/>
      <c r="F8820" s="11"/>
    </row>
    <row r="8821" ht="15.75" customHeight="1">
      <c r="A8821" s="13">
        <v>1269863.0</v>
      </c>
      <c r="B8821" s="13" t="s">
        <v>11257</v>
      </c>
      <c r="C8821" s="12">
        <v>246.61</v>
      </c>
      <c r="D8821" s="11"/>
      <c r="E8821" s="11"/>
      <c r="F8821" s="11"/>
    </row>
    <row r="8822" ht="15.75" customHeight="1">
      <c r="A8822" s="13">
        <v>1269810.0</v>
      </c>
      <c r="B8822" s="13" t="s">
        <v>11258</v>
      </c>
      <c r="C8822" s="12">
        <v>246.61</v>
      </c>
      <c r="D8822" s="11"/>
      <c r="E8822" s="11"/>
      <c r="F8822" s="11"/>
    </row>
    <row r="8823" ht="15.75" customHeight="1">
      <c r="A8823" s="13">
        <v>1269800.0</v>
      </c>
      <c r="B8823" s="13" t="s">
        <v>11259</v>
      </c>
      <c r="C8823" s="12">
        <v>246.61</v>
      </c>
      <c r="D8823" s="11"/>
      <c r="E8823" s="11"/>
      <c r="F8823" s="11"/>
    </row>
    <row r="8824" ht="15.75" customHeight="1">
      <c r="A8824" s="13">
        <v>1269700.0</v>
      </c>
      <c r="B8824" s="13" t="s">
        <v>11260</v>
      </c>
      <c r="C8824" s="12">
        <v>524.06</v>
      </c>
      <c r="D8824" s="11"/>
      <c r="E8824" s="11"/>
      <c r="F8824" s="11"/>
    </row>
    <row r="8825" ht="15.75" customHeight="1">
      <c r="A8825" s="13">
        <v>1269727.0</v>
      </c>
      <c r="B8825" s="13" t="s">
        <v>11261</v>
      </c>
      <c r="C8825" s="12">
        <v>524.06</v>
      </c>
      <c r="D8825" s="11"/>
      <c r="E8825" s="11"/>
      <c r="F8825" s="11"/>
    </row>
    <row r="8826" ht="15.75" customHeight="1">
      <c r="A8826" s="13">
        <v>1269710.0</v>
      </c>
      <c r="B8826" s="13" t="s">
        <v>11262</v>
      </c>
      <c r="C8826" s="12">
        <v>524.06</v>
      </c>
      <c r="D8826" s="11"/>
      <c r="E8826" s="11"/>
      <c r="F8826" s="11"/>
    </row>
    <row r="8827" ht="15.75" customHeight="1">
      <c r="A8827" s="13">
        <v>1269801.0</v>
      </c>
      <c r="B8827" s="13" t="s">
        <v>11263</v>
      </c>
      <c r="C8827" s="12">
        <v>246.61</v>
      </c>
      <c r="D8827" s="11"/>
      <c r="E8827" s="11"/>
      <c r="F8827" s="11"/>
    </row>
    <row r="8828" ht="15.75" customHeight="1">
      <c r="A8828" s="9" t="s">
        <v>11264</v>
      </c>
      <c r="C8828" s="12"/>
      <c r="D8828" s="11"/>
      <c r="E8828" s="11"/>
      <c r="F8828" s="11"/>
    </row>
    <row r="8829" ht="15.75" customHeight="1">
      <c r="A8829" s="13">
        <v>1223525.0</v>
      </c>
      <c r="B8829" s="13" t="s">
        <v>11265</v>
      </c>
      <c r="C8829" s="12">
        <v>1736.14</v>
      </c>
      <c r="D8829" s="11"/>
      <c r="E8829" s="11"/>
      <c r="F8829" s="11"/>
    </row>
    <row r="8830" ht="15.75" customHeight="1">
      <c r="A8830" s="13">
        <v>1223553.0</v>
      </c>
      <c r="B8830" s="13" t="s">
        <v>11266</v>
      </c>
      <c r="C8830" s="12">
        <v>1736.14</v>
      </c>
      <c r="D8830" s="11"/>
      <c r="E8830" s="11"/>
      <c r="F8830" s="11"/>
    </row>
    <row r="8831" ht="15.75" customHeight="1">
      <c r="A8831" s="13">
        <v>1223400.0</v>
      </c>
      <c r="B8831" s="13" t="s">
        <v>11267</v>
      </c>
      <c r="C8831" s="12">
        <v>315.93</v>
      </c>
      <c r="D8831" s="11"/>
      <c r="E8831" s="11"/>
      <c r="F8831" s="11"/>
    </row>
    <row r="8832" ht="15.75" customHeight="1">
      <c r="A8832" s="13">
        <v>1223453.0</v>
      </c>
      <c r="B8832" s="13" t="s">
        <v>11268</v>
      </c>
      <c r="C8832" s="12">
        <v>1858.04</v>
      </c>
      <c r="D8832" s="11"/>
      <c r="E8832" s="11"/>
      <c r="F8832" s="11"/>
    </row>
    <row r="8833" ht="15.75" customHeight="1">
      <c r="A8833" s="13">
        <v>1223670.0</v>
      </c>
      <c r="B8833" s="13" t="s">
        <v>11269</v>
      </c>
      <c r="C8833" s="12">
        <v>3143.81</v>
      </c>
      <c r="D8833" s="11"/>
      <c r="E8833" s="11"/>
      <c r="F8833" s="11"/>
    </row>
    <row r="8834" ht="15.75" customHeight="1">
      <c r="A8834" s="13">
        <v>1228300.0</v>
      </c>
      <c r="B8834" s="13" t="s">
        <v>11270</v>
      </c>
      <c r="C8834" s="12">
        <v>723.04</v>
      </c>
      <c r="D8834" s="11"/>
      <c r="E8834" s="11"/>
      <c r="F8834" s="11"/>
    </row>
    <row r="8835" ht="15.75" customHeight="1">
      <c r="A8835" s="13">
        <v>1228725.0</v>
      </c>
      <c r="B8835" s="13" t="s">
        <v>11271</v>
      </c>
      <c r="C8835" s="12">
        <v>391.42</v>
      </c>
      <c r="D8835" s="11"/>
      <c r="E8835" s="11"/>
      <c r="F8835" s="11"/>
    </row>
    <row r="8836" ht="15.75" customHeight="1">
      <c r="A8836" s="13">
        <v>1220463.0</v>
      </c>
      <c r="B8836" s="13" t="s">
        <v>11272</v>
      </c>
      <c r="C8836" s="12">
        <v>391.42</v>
      </c>
      <c r="D8836" s="11"/>
      <c r="E8836" s="11"/>
      <c r="F8836" s="11"/>
    </row>
    <row r="8837" ht="15.75" customHeight="1">
      <c r="A8837" s="13">
        <v>1228753.0</v>
      </c>
      <c r="B8837" s="13" t="s">
        <v>11273</v>
      </c>
      <c r="C8837" s="12">
        <v>391.42</v>
      </c>
      <c r="D8837" s="11"/>
      <c r="E8837" s="11"/>
      <c r="F8837" s="11"/>
    </row>
    <row r="8838" ht="15.75" customHeight="1">
      <c r="A8838" s="13">
        <v>1220330.0</v>
      </c>
      <c r="B8838" s="13" t="s">
        <v>11274</v>
      </c>
      <c r="C8838" s="12">
        <v>1204.4</v>
      </c>
      <c r="D8838" s="11"/>
      <c r="E8838" s="11"/>
      <c r="F8838" s="11"/>
    </row>
    <row r="8839" ht="15.75" customHeight="1">
      <c r="A8839" s="13">
        <v>1220325.0</v>
      </c>
      <c r="B8839" s="13" t="s">
        <v>11275</v>
      </c>
      <c r="C8839" s="12">
        <v>1204.4</v>
      </c>
      <c r="D8839" s="11"/>
      <c r="E8839" s="11"/>
      <c r="F8839" s="11"/>
    </row>
    <row r="8840" ht="15.75" customHeight="1">
      <c r="A8840" s="13">
        <v>1220367.0</v>
      </c>
      <c r="B8840" s="13" t="s">
        <v>11276</v>
      </c>
      <c r="C8840" s="12">
        <v>1204.4</v>
      </c>
      <c r="D8840" s="11"/>
      <c r="E8840" s="11"/>
      <c r="F8840" s="11"/>
    </row>
    <row r="8841" ht="15.75" customHeight="1">
      <c r="A8841" s="13">
        <v>1220363.0</v>
      </c>
      <c r="B8841" s="13" t="s">
        <v>11277</v>
      </c>
      <c r="C8841" s="12">
        <v>1204.4</v>
      </c>
      <c r="D8841" s="11"/>
      <c r="E8841" s="11"/>
      <c r="F8841" s="11"/>
    </row>
    <row r="8842" ht="15.75" customHeight="1">
      <c r="A8842" s="13">
        <v>1225361.0</v>
      </c>
      <c r="B8842" s="13" t="s">
        <v>11278</v>
      </c>
      <c r="C8842" s="12">
        <v>1422.64</v>
      </c>
      <c r="D8842" s="11"/>
      <c r="E8842" s="11"/>
      <c r="F8842" s="11"/>
    </row>
    <row r="8843" ht="15.75" customHeight="1">
      <c r="A8843" s="13">
        <v>1225362.0</v>
      </c>
      <c r="B8843" s="13" t="s">
        <v>11279</v>
      </c>
      <c r="C8843" s="12">
        <v>1672.82</v>
      </c>
      <c r="D8843" s="11"/>
      <c r="E8843" s="11"/>
      <c r="F8843" s="11"/>
    </row>
    <row r="8844" ht="15.75" customHeight="1">
      <c r="A8844" s="13">
        <v>1224012.0</v>
      </c>
      <c r="B8844" s="13" t="s">
        <v>11280</v>
      </c>
      <c r="C8844" s="12">
        <v>1610.71</v>
      </c>
      <c r="D8844" s="11"/>
      <c r="E8844" s="11"/>
      <c r="F8844" s="11"/>
    </row>
    <row r="8845" ht="15.75" customHeight="1">
      <c r="A8845" s="13">
        <v>1224025.0</v>
      </c>
      <c r="B8845" s="13" t="s">
        <v>11281</v>
      </c>
      <c r="C8845" s="12">
        <v>421.39</v>
      </c>
      <c r="D8845" s="11"/>
      <c r="E8845" s="11"/>
      <c r="F8845" s="11"/>
    </row>
    <row r="8846" ht="15.75" customHeight="1">
      <c r="A8846" s="13">
        <v>1229525.0</v>
      </c>
      <c r="B8846" s="13" t="s">
        <v>11282</v>
      </c>
      <c r="C8846" s="12">
        <v>1272.72</v>
      </c>
      <c r="D8846" s="11"/>
      <c r="E8846" s="11"/>
      <c r="F8846" s="11"/>
    </row>
    <row r="8847" ht="15.75" customHeight="1">
      <c r="A8847" s="13">
        <v>1229553.0</v>
      </c>
      <c r="B8847" s="13" t="s">
        <v>11283</v>
      </c>
      <c r="C8847" s="12">
        <v>1272.72</v>
      </c>
      <c r="D8847" s="11"/>
      <c r="E8847" s="11"/>
      <c r="F8847" s="11"/>
    </row>
    <row r="8848" ht="15.75" customHeight="1">
      <c r="A8848" s="13">
        <v>1229453.0</v>
      </c>
      <c r="B8848" s="13" t="s">
        <v>11284</v>
      </c>
      <c r="C8848" s="12">
        <v>2238.25</v>
      </c>
      <c r="D8848" s="11"/>
      <c r="E8848" s="11"/>
      <c r="F8848" s="11"/>
    </row>
    <row r="8849" ht="15.75" customHeight="1">
      <c r="A8849" s="13">
        <v>1228603.0</v>
      </c>
      <c r="B8849" s="13" t="s">
        <v>11285</v>
      </c>
      <c r="C8849" s="12">
        <v>1358.22</v>
      </c>
      <c r="D8849" s="11"/>
      <c r="E8849" s="11"/>
      <c r="F8849" s="11"/>
    </row>
    <row r="8850" ht="15.75" customHeight="1">
      <c r="A8850" s="13">
        <v>1228500.0</v>
      </c>
      <c r="B8850" s="13" t="s">
        <v>11286</v>
      </c>
      <c r="C8850" s="12">
        <v>1142.5</v>
      </c>
      <c r="D8850" s="11"/>
      <c r="E8850" s="11"/>
      <c r="F8850" s="11"/>
    </row>
    <row r="8851" ht="15.75" customHeight="1">
      <c r="A8851" s="13">
        <v>1225224.0</v>
      </c>
      <c r="B8851" s="13" t="s">
        <v>11287</v>
      </c>
      <c r="C8851" s="12">
        <v>655.16</v>
      </c>
      <c r="D8851" s="11"/>
      <c r="E8851" s="11"/>
      <c r="F8851" s="11"/>
    </row>
    <row r="8852" ht="15.75" customHeight="1">
      <c r="A8852" s="13">
        <v>1225200.0</v>
      </c>
      <c r="B8852" s="13" t="s">
        <v>11288</v>
      </c>
      <c r="C8852" s="12">
        <v>655.16</v>
      </c>
      <c r="D8852" s="11"/>
      <c r="E8852" s="11"/>
      <c r="F8852" s="11"/>
    </row>
    <row r="8853" ht="15.75" customHeight="1">
      <c r="A8853" s="13">
        <v>1225126.0</v>
      </c>
      <c r="B8853" s="13" t="s">
        <v>11289</v>
      </c>
      <c r="C8853" s="12">
        <v>1629.75</v>
      </c>
      <c r="D8853" s="11"/>
      <c r="E8853" s="11"/>
      <c r="F8853" s="11"/>
    </row>
    <row r="8854" ht="15.75" customHeight="1">
      <c r="A8854" s="13">
        <v>1225280.0</v>
      </c>
      <c r="B8854" s="13" t="s">
        <v>11290</v>
      </c>
      <c r="C8854" s="12">
        <v>1629.75</v>
      </c>
      <c r="D8854" s="11"/>
      <c r="E8854" s="11"/>
      <c r="F8854" s="11"/>
    </row>
    <row r="8855" ht="15.75" customHeight="1">
      <c r="A8855" s="13">
        <v>1223025.0</v>
      </c>
      <c r="B8855" s="13" t="s">
        <v>11291</v>
      </c>
      <c r="C8855" s="12">
        <v>139.93</v>
      </c>
      <c r="D8855" s="11"/>
      <c r="E8855" s="11"/>
      <c r="F8855" s="11"/>
    </row>
    <row r="8856" ht="15.75" customHeight="1">
      <c r="A8856" s="13">
        <v>1223125.0</v>
      </c>
      <c r="B8856" s="13" t="s">
        <v>11292</v>
      </c>
      <c r="C8856" s="12">
        <v>430.3</v>
      </c>
      <c r="D8856" s="11"/>
      <c r="E8856" s="11"/>
      <c r="F8856" s="11"/>
    </row>
    <row r="8857" ht="15.75" customHeight="1">
      <c r="A8857" s="13">
        <v>1223026.0</v>
      </c>
      <c r="B8857" s="13" t="s">
        <v>11293</v>
      </c>
      <c r="C8857" s="12">
        <v>122.97</v>
      </c>
      <c r="D8857" s="11"/>
      <c r="E8857" s="11"/>
      <c r="F8857" s="11"/>
    </row>
    <row r="8858" ht="15.75" customHeight="1">
      <c r="A8858" s="13">
        <v>1223126.0</v>
      </c>
      <c r="B8858" s="13" t="s">
        <v>11294</v>
      </c>
      <c r="C8858" s="12">
        <v>402.31</v>
      </c>
      <c r="D8858" s="11"/>
      <c r="E8858" s="11"/>
      <c r="F8858" s="11"/>
    </row>
    <row r="8859" ht="15.75" customHeight="1">
      <c r="A8859" s="13">
        <v>1223053.0</v>
      </c>
      <c r="B8859" s="13" t="s">
        <v>11295</v>
      </c>
      <c r="C8859" s="12">
        <v>139.93</v>
      </c>
      <c r="D8859" s="11"/>
      <c r="E8859" s="11"/>
      <c r="F8859" s="11"/>
    </row>
    <row r="8860" ht="15.75" customHeight="1">
      <c r="A8860" s="13">
        <v>1223153.0</v>
      </c>
      <c r="B8860" s="13" t="s">
        <v>11296</v>
      </c>
      <c r="C8860" s="12">
        <v>430.3</v>
      </c>
      <c r="D8860" s="11"/>
      <c r="E8860" s="11"/>
      <c r="F8860" s="11"/>
    </row>
    <row r="8861" ht="15.75" customHeight="1">
      <c r="A8861" s="13">
        <v>1221816.0</v>
      </c>
      <c r="B8861" s="13" t="s">
        <v>11297</v>
      </c>
      <c r="C8861" s="12">
        <v>5209.86</v>
      </c>
      <c r="D8861" s="11"/>
      <c r="E8861" s="11"/>
      <c r="F8861" s="11"/>
    </row>
    <row r="8862" ht="15.75" customHeight="1">
      <c r="A8862" s="13">
        <v>1221825.0</v>
      </c>
      <c r="B8862" s="13" t="s">
        <v>11298</v>
      </c>
      <c r="C8862" s="12">
        <v>536.05</v>
      </c>
      <c r="D8862" s="11"/>
      <c r="E8862" s="11"/>
      <c r="F8862" s="11"/>
    </row>
    <row r="8863" ht="15.75" customHeight="1">
      <c r="A8863" s="13">
        <v>1221819.0</v>
      </c>
      <c r="B8863" s="13" t="s">
        <v>11299</v>
      </c>
      <c r="C8863" s="12">
        <v>2440.38</v>
      </c>
      <c r="D8863" s="11"/>
      <c r="E8863" s="11"/>
      <c r="F8863" s="11"/>
    </row>
    <row r="8864" ht="15.75" customHeight="1">
      <c r="A8864" s="13">
        <v>1221811.0</v>
      </c>
      <c r="B8864" s="13" t="s">
        <v>11300</v>
      </c>
      <c r="C8864" s="12">
        <v>1400.46</v>
      </c>
      <c r="D8864" s="11"/>
      <c r="E8864" s="11"/>
      <c r="F8864" s="11"/>
    </row>
    <row r="8865" ht="15.75" customHeight="1">
      <c r="A8865" s="13">
        <v>1221818.0</v>
      </c>
      <c r="B8865" s="13" t="s">
        <v>11301</v>
      </c>
      <c r="C8865" s="12">
        <v>2440.38</v>
      </c>
      <c r="D8865" s="11"/>
      <c r="E8865" s="11"/>
      <c r="F8865" s="11"/>
    </row>
    <row r="8866" ht="15.75" customHeight="1">
      <c r="A8866" s="13">
        <v>1221810.0</v>
      </c>
      <c r="B8866" s="13" t="s">
        <v>11302</v>
      </c>
      <c r="C8866" s="12">
        <v>11943.4</v>
      </c>
      <c r="D8866" s="11"/>
      <c r="E8866" s="11"/>
      <c r="F8866" s="11"/>
    </row>
    <row r="8867" ht="15.75" customHeight="1">
      <c r="A8867" s="13">
        <v>1221830.0</v>
      </c>
      <c r="B8867" s="13" t="s">
        <v>11303</v>
      </c>
      <c r="C8867" s="12">
        <v>4194.81</v>
      </c>
      <c r="D8867" s="11"/>
      <c r="E8867" s="11"/>
      <c r="F8867" s="11"/>
    </row>
    <row r="8868" ht="15.75" customHeight="1">
      <c r="A8868" s="13">
        <v>1221838.0</v>
      </c>
      <c r="B8868" s="13" t="s">
        <v>11304</v>
      </c>
      <c r="C8868" s="12">
        <v>536.05</v>
      </c>
      <c r="D8868" s="11"/>
      <c r="E8868" s="11"/>
      <c r="F8868" s="11"/>
    </row>
    <row r="8869" ht="15.75" customHeight="1">
      <c r="A8869" s="13">
        <v>1230854.0</v>
      </c>
      <c r="B8869" s="13" t="s">
        <v>11305</v>
      </c>
      <c r="C8869" s="12">
        <v>3581.56</v>
      </c>
      <c r="D8869" s="11"/>
      <c r="E8869" s="11"/>
      <c r="F8869" s="11"/>
    </row>
    <row r="8870" ht="15.75" customHeight="1">
      <c r="A8870" s="13">
        <v>1230853.0</v>
      </c>
      <c r="B8870" s="13" t="s">
        <v>11306</v>
      </c>
      <c r="C8870" s="12">
        <v>3581.56</v>
      </c>
      <c r="D8870" s="11"/>
      <c r="E8870" s="11"/>
      <c r="F8870" s="11"/>
    </row>
    <row r="8871" ht="15.75" customHeight="1">
      <c r="A8871" s="13">
        <v>1222601.0</v>
      </c>
      <c r="B8871" s="13" t="s">
        <v>11307</v>
      </c>
      <c r="C8871" s="12">
        <v>997.46</v>
      </c>
      <c r="D8871" s="11"/>
      <c r="E8871" s="11"/>
      <c r="F8871" s="11"/>
    </row>
    <row r="8872" ht="15.75" customHeight="1">
      <c r="A8872" s="13">
        <v>1222426.0</v>
      </c>
      <c r="B8872" s="13" t="s">
        <v>11308</v>
      </c>
      <c r="C8872" s="12">
        <v>1740.6</v>
      </c>
      <c r="D8872" s="11"/>
      <c r="E8872" s="11"/>
      <c r="F8872" s="11"/>
    </row>
    <row r="8873" ht="15.75" customHeight="1">
      <c r="A8873" s="13">
        <v>1222424.0</v>
      </c>
      <c r="B8873" s="13" t="s">
        <v>11309</v>
      </c>
      <c r="C8873" s="12">
        <v>1740.6</v>
      </c>
      <c r="D8873" s="11"/>
      <c r="E8873" s="11"/>
      <c r="F8873" s="11"/>
    </row>
    <row r="8874" ht="15.75" customHeight="1">
      <c r="A8874" s="13">
        <v>1222499.0</v>
      </c>
      <c r="B8874" s="13" t="s">
        <v>11310</v>
      </c>
      <c r="C8874" s="12">
        <v>1740.6</v>
      </c>
      <c r="D8874" s="11"/>
      <c r="E8874" s="11"/>
      <c r="F8874" s="11"/>
    </row>
    <row r="8875" ht="15.75" customHeight="1">
      <c r="A8875" s="13">
        <v>1222453.0</v>
      </c>
      <c r="B8875" s="13" t="s">
        <v>11311</v>
      </c>
      <c r="C8875" s="12">
        <v>1740.6</v>
      </c>
      <c r="D8875" s="11"/>
      <c r="E8875" s="11"/>
      <c r="F8875" s="11"/>
    </row>
    <row r="8876" ht="15.75" customHeight="1">
      <c r="A8876" s="13">
        <v>1222622.0</v>
      </c>
      <c r="B8876" s="13" t="s">
        <v>11312</v>
      </c>
      <c r="C8876" s="12">
        <v>1001.8</v>
      </c>
      <c r="D8876" s="11"/>
      <c r="E8876" s="11"/>
      <c r="F8876" s="11"/>
    </row>
    <row r="8877" ht="15.75" customHeight="1">
      <c r="A8877" s="13">
        <v>1222626.0</v>
      </c>
      <c r="B8877" s="13" t="s">
        <v>11313</v>
      </c>
      <c r="C8877" s="12">
        <v>1001.8</v>
      </c>
      <c r="D8877" s="11"/>
      <c r="E8877" s="11"/>
      <c r="F8877" s="11"/>
    </row>
    <row r="8878" ht="15.75" customHeight="1">
      <c r="A8878" s="13">
        <v>1222624.0</v>
      </c>
      <c r="B8878" s="13" t="s">
        <v>11314</v>
      </c>
      <c r="C8878" s="12">
        <v>1001.8</v>
      </c>
      <c r="D8878" s="11"/>
      <c r="E8878" s="11"/>
      <c r="F8878" s="11"/>
    </row>
    <row r="8879" ht="15.75" customHeight="1">
      <c r="A8879" s="13">
        <v>1222653.0</v>
      </c>
      <c r="B8879" s="13" t="s">
        <v>11315</v>
      </c>
      <c r="C8879" s="12">
        <v>1001.8</v>
      </c>
      <c r="D8879" s="11"/>
      <c r="E8879" s="11"/>
      <c r="F8879" s="11"/>
    </row>
    <row r="8880" ht="15.75" customHeight="1">
      <c r="A8880" s="13">
        <v>1222699.0</v>
      </c>
      <c r="B8880" s="13" t="s">
        <v>11316</v>
      </c>
      <c r="C8880" s="12">
        <v>1001.8</v>
      </c>
      <c r="D8880" s="11"/>
      <c r="E8880" s="11"/>
      <c r="F8880" s="11"/>
    </row>
    <row r="8881" ht="15.75" customHeight="1">
      <c r="A8881" s="13">
        <v>1226900.0</v>
      </c>
      <c r="B8881" s="13" t="s">
        <v>11317</v>
      </c>
      <c r="C8881" s="12">
        <v>324.77</v>
      </c>
      <c r="D8881" s="11"/>
      <c r="E8881" s="11"/>
      <c r="F8881" s="11"/>
    </row>
    <row r="8882" ht="15.75" customHeight="1">
      <c r="A8882" s="13">
        <v>1228100.0</v>
      </c>
      <c r="B8882" s="13" t="s">
        <v>11318</v>
      </c>
      <c r="C8882" s="12">
        <v>429.69</v>
      </c>
      <c r="D8882" s="11"/>
      <c r="E8882" s="11"/>
      <c r="F8882" s="11"/>
    </row>
    <row r="8883" ht="15.75" customHeight="1">
      <c r="A8883" s="13">
        <v>1228128.0</v>
      </c>
      <c r="B8883" s="13" t="s">
        <v>11319</v>
      </c>
      <c r="C8883" s="12">
        <v>643.86</v>
      </c>
      <c r="D8883" s="11"/>
      <c r="E8883" s="11"/>
      <c r="F8883" s="11"/>
    </row>
    <row r="8884" ht="15.75" customHeight="1">
      <c r="A8884" s="13">
        <v>1225363.0</v>
      </c>
      <c r="B8884" s="13" t="s">
        <v>11320</v>
      </c>
      <c r="C8884" s="12">
        <v>1324.14</v>
      </c>
      <c r="D8884" s="11"/>
      <c r="E8884" s="11"/>
      <c r="F8884" s="11"/>
    </row>
    <row r="8885" ht="15.75" customHeight="1">
      <c r="A8885" s="13">
        <v>1225900.0</v>
      </c>
      <c r="B8885" s="13" t="s">
        <v>11321</v>
      </c>
      <c r="C8885" s="12">
        <v>479.59</v>
      </c>
      <c r="D8885" s="11"/>
      <c r="E8885" s="11"/>
      <c r="F8885" s="11"/>
    </row>
    <row r="8886" ht="15.75" customHeight="1">
      <c r="A8886" s="13">
        <v>1225925.0</v>
      </c>
      <c r="B8886" s="13" t="s">
        <v>11322</v>
      </c>
      <c r="C8886" s="12">
        <v>479.59</v>
      </c>
      <c r="D8886" s="11"/>
      <c r="E8886" s="11"/>
      <c r="F8886" s="11"/>
    </row>
    <row r="8887" ht="15.75" customHeight="1">
      <c r="A8887" s="13">
        <v>1225924.0</v>
      </c>
      <c r="B8887" s="13" t="s">
        <v>11323</v>
      </c>
      <c r="C8887" s="12">
        <v>479.59</v>
      </c>
      <c r="D8887" s="11"/>
      <c r="E8887" s="11"/>
      <c r="F8887" s="11"/>
    </row>
    <row r="8888" ht="15.75" customHeight="1">
      <c r="A8888" s="13">
        <v>1225962.0</v>
      </c>
      <c r="B8888" s="13" t="s">
        <v>11324</v>
      </c>
      <c r="C8888" s="12">
        <v>478.86</v>
      </c>
      <c r="D8888" s="11"/>
      <c r="E8888" s="11"/>
      <c r="F8888" s="11"/>
    </row>
    <row r="8889" ht="15.75" customHeight="1">
      <c r="A8889" s="13">
        <v>1225963.0</v>
      </c>
      <c r="B8889" s="13" t="s">
        <v>11325</v>
      </c>
      <c r="C8889" s="12">
        <v>479.59</v>
      </c>
      <c r="D8889" s="11"/>
      <c r="E8889" s="11"/>
      <c r="F8889" s="11"/>
    </row>
    <row r="8890" ht="15.75" customHeight="1">
      <c r="A8890" s="13">
        <v>1226162.0</v>
      </c>
      <c r="B8890" s="13" t="s">
        <v>11326</v>
      </c>
      <c r="C8890" s="12">
        <v>1877.44</v>
      </c>
      <c r="D8890" s="11"/>
      <c r="E8890" s="11"/>
      <c r="F8890" s="11"/>
    </row>
    <row r="8891" ht="15.75" customHeight="1">
      <c r="A8891" s="13">
        <v>1226410.0</v>
      </c>
      <c r="B8891" s="13" t="s">
        <v>11327</v>
      </c>
      <c r="C8891" s="12">
        <v>895.52</v>
      </c>
      <c r="D8891" s="11"/>
      <c r="E8891" s="11"/>
      <c r="F8891" s="11"/>
    </row>
    <row r="8892" ht="15.75" customHeight="1">
      <c r="A8892" s="13">
        <v>1226435.0</v>
      </c>
      <c r="B8892" s="13" t="s">
        <v>11328</v>
      </c>
      <c r="C8892" s="12">
        <v>385.32</v>
      </c>
      <c r="D8892" s="11"/>
      <c r="E8892" s="11"/>
      <c r="F8892" s="11"/>
    </row>
    <row r="8893" ht="15.75" customHeight="1">
      <c r="A8893" s="13">
        <v>1227526.0</v>
      </c>
      <c r="B8893" s="13" t="s">
        <v>11329</v>
      </c>
      <c r="C8893" s="12">
        <v>2045.17</v>
      </c>
      <c r="D8893" s="11"/>
      <c r="E8893" s="11"/>
      <c r="F8893" s="11"/>
    </row>
    <row r="8894" ht="15.75" customHeight="1">
      <c r="A8894" s="13">
        <v>1227625.0</v>
      </c>
      <c r="B8894" s="13" t="s">
        <v>11330</v>
      </c>
      <c r="C8894" s="12">
        <v>878.81</v>
      </c>
      <c r="D8894" s="11"/>
      <c r="E8894" s="11"/>
      <c r="F8894" s="11"/>
    </row>
    <row r="8895" ht="15.75" customHeight="1">
      <c r="A8895" s="13">
        <v>1227634.0</v>
      </c>
      <c r="B8895" s="13" t="s">
        <v>11331</v>
      </c>
      <c r="C8895" s="12">
        <v>878.81</v>
      </c>
      <c r="D8895" s="11"/>
      <c r="E8895" s="11"/>
      <c r="F8895" s="11"/>
    </row>
    <row r="8896" ht="15.75" customHeight="1">
      <c r="A8896" s="13">
        <v>1227525.0</v>
      </c>
      <c r="B8896" s="13" t="s">
        <v>11332</v>
      </c>
      <c r="C8896" s="12">
        <v>2045.17</v>
      </c>
      <c r="D8896" s="11"/>
      <c r="E8896" s="11"/>
      <c r="F8896" s="11"/>
    </row>
    <row r="8897" ht="15.75" customHeight="1">
      <c r="A8897" s="13">
        <v>1227563.0</v>
      </c>
      <c r="B8897" s="13" t="s">
        <v>11333</v>
      </c>
      <c r="C8897" s="12">
        <v>2045.17</v>
      </c>
      <c r="D8897" s="11"/>
      <c r="E8897" s="11"/>
      <c r="F8897" s="11"/>
    </row>
    <row r="8898" ht="15.75" customHeight="1">
      <c r="A8898" s="13">
        <v>1227562.0</v>
      </c>
      <c r="B8898" s="13" t="s">
        <v>11334</v>
      </c>
      <c r="C8898" s="12">
        <v>1617.95</v>
      </c>
      <c r="D8898" s="11"/>
      <c r="E8898" s="11"/>
      <c r="F8898" s="11"/>
    </row>
    <row r="8899" ht="15.75" customHeight="1">
      <c r="A8899" s="13">
        <v>1228422.0</v>
      </c>
      <c r="B8899" s="13" t="s">
        <v>11335</v>
      </c>
      <c r="C8899" s="12">
        <v>376.27</v>
      </c>
      <c r="D8899" s="11"/>
      <c r="E8899" s="11"/>
      <c r="F8899" s="11"/>
    </row>
    <row r="8900" ht="15.75" customHeight="1">
      <c r="A8900" s="13">
        <v>1228425.0</v>
      </c>
      <c r="B8900" s="13" t="s">
        <v>11336</v>
      </c>
      <c r="C8900" s="12">
        <v>389.68</v>
      </c>
      <c r="D8900" s="11"/>
      <c r="E8900" s="11"/>
      <c r="F8900" s="11"/>
    </row>
    <row r="8901" ht="15.75" customHeight="1">
      <c r="A8901" s="13">
        <v>1228453.0</v>
      </c>
      <c r="B8901" s="13" t="s">
        <v>11337</v>
      </c>
      <c r="C8901" s="12">
        <v>389.68</v>
      </c>
      <c r="D8901" s="11"/>
      <c r="E8901" s="11"/>
      <c r="F8901" s="11"/>
    </row>
    <row r="8902" ht="15.75" customHeight="1">
      <c r="A8902" s="13">
        <v>1232853.0</v>
      </c>
      <c r="B8902" s="13" t="s">
        <v>11338</v>
      </c>
      <c r="C8902" s="12">
        <v>1093.86</v>
      </c>
      <c r="D8902" s="11"/>
      <c r="E8902" s="11"/>
      <c r="F8902" s="11"/>
    </row>
    <row r="8903" ht="15.75" customHeight="1">
      <c r="A8903" s="13">
        <v>1223940.0</v>
      </c>
      <c r="B8903" s="13" t="s">
        <v>11339</v>
      </c>
      <c r="C8903" s="12">
        <v>1093.86</v>
      </c>
      <c r="D8903" s="11"/>
      <c r="E8903" s="11"/>
      <c r="F8903" s="11"/>
    </row>
    <row r="8904" ht="15.75" customHeight="1">
      <c r="A8904" s="13">
        <v>1223973.0</v>
      </c>
      <c r="B8904" s="13" t="s">
        <v>11340</v>
      </c>
      <c r="C8904" s="12">
        <v>1327.34</v>
      </c>
      <c r="D8904" s="11"/>
      <c r="E8904" s="11"/>
      <c r="F8904" s="11"/>
    </row>
    <row r="8905" ht="15.75" customHeight="1">
      <c r="A8905" s="13">
        <v>1217124.0</v>
      </c>
      <c r="B8905" s="13" t="s">
        <v>11341</v>
      </c>
      <c r="C8905" s="12">
        <v>363.69</v>
      </c>
      <c r="D8905" s="11"/>
      <c r="E8905" s="11"/>
      <c r="F8905" s="11"/>
    </row>
    <row r="8906" ht="15.75" customHeight="1">
      <c r="A8906" s="13">
        <v>1217100.0</v>
      </c>
      <c r="B8906" s="13" t="s">
        <v>11342</v>
      </c>
      <c r="C8906" s="12">
        <v>1332.9</v>
      </c>
      <c r="D8906" s="11"/>
      <c r="E8906" s="11"/>
      <c r="F8906" s="11"/>
    </row>
    <row r="8907" ht="15.75" customHeight="1">
      <c r="A8907" s="13">
        <v>1217102.0</v>
      </c>
      <c r="B8907" s="13" t="s">
        <v>11343</v>
      </c>
      <c r="C8907" s="12">
        <v>577.46</v>
      </c>
      <c r="D8907" s="11"/>
      <c r="E8907" s="11"/>
      <c r="F8907" s="11"/>
    </row>
    <row r="8908" ht="15.75" customHeight="1">
      <c r="A8908" s="13">
        <v>1221125.0</v>
      </c>
      <c r="B8908" s="13" t="s">
        <v>11344</v>
      </c>
      <c r="C8908" s="12">
        <v>322.55</v>
      </c>
      <c r="D8908" s="11"/>
      <c r="E8908" s="11"/>
      <c r="F8908" s="11"/>
    </row>
    <row r="8909" ht="15.75" customHeight="1">
      <c r="A8909" s="13">
        <v>1221163.0</v>
      </c>
      <c r="B8909" s="13" t="s">
        <v>11345</v>
      </c>
      <c r="C8909" s="12">
        <v>322.55</v>
      </c>
      <c r="D8909" s="11"/>
      <c r="E8909" s="11"/>
      <c r="F8909" s="11"/>
    </row>
    <row r="8910" ht="15.75" customHeight="1">
      <c r="A8910" s="13">
        <v>1221225.0</v>
      </c>
      <c r="B8910" s="13" t="s">
        <v>11346</v>
      </c>
      <c r="C8910" s="12">
        <v>510.23</v>
      </c>
      <c r="D8910" s="11"/>
      <c r="E8910" s="11"/>
      <c r="F8910" s="11"/>
    </row>
    <row r="8911" ht="15.75" customHeight="1">
      <c r="A8911" s="13">
        <v>1221263.0</v>
      </c>
      <c r="B8911" s="13" t="s">
        <v>11347</v>
      </c>
      <c r="C8911" s="12">
        <v>510.23</v>
      </c>
      <c r="D8911" s="11"/>
      <c r="E8911" s="11"/>
      <c r="F8911" s="11"/>
    </row>
    <row r="8912" ht="15.75" customHeight="1">
      <c r="A8912" s="13">
        <v>1222363.0</v>
      </c>
      <c r="B8912" s="13" t="s">
        <v>11348</v>
      </c>
      <c r="C8912" s="12">
        <v>1400.44</v>
      </c>
      <c r="D8912" s="11"/>
      <c r="E8912" s="11"/>
      <c r="F8912" s="11"/>
    </row>
    <row r="8913" ht="15.75" customHeight="1">
      <c r="A8913" s="13">
        <v>1222390.0</v>
      </c>
      <c r="B8913" s="13" t="s">
        <v>11349</v>
      </c>
      <c r="C8913" s="12">
        <v>1600.5</v>
      </c>
      <c r="D8913" s="11"/>
      <c r="E8913" s="11"/>
      <c r="F8913" s="11"/>
    </row>
    <row r="8914" ht="15.75" customHeight="1">
      <c r="A8914" s="13">
        <v>1220800.0</v>
      </c>
      <c r="B8914" s="13" t="s">
        <v>11350</v>
      </c>
      <c r="C8914" s="12">
        <v>224.28</v>
      </c>
      <c r="D8914" s="11"/>
      <c r="E8914" s="11"/>
      <c r="F8914" s="11"/>
    </row>
    <row r="8915" ht="15.75" customHeight="1">
      <c r="A8915" s="13">
        <v>1229000.0</v>
      </c>
      <c r="B8915" s="13" t="s">
        <v>11351</v>
      </c>
      <c r="C8915" s="12">
        <v>1043.64</v>
      </c>
      <c r="D8915" s="11"/>
      <c r="E8915" s="11"/>
      <c r="F8915" s="11"/>
    </row>
    <row r="8916" ht="15.75" customHeight="1">
      <c r="A8916" s="13">
        <v>1227860.0</v>
      </c>
      <c r="B8916" s="13" t="s">
        <v>11352</v>
      </c>
      <c r="C8916" s="12">
        <v>629.76</v>
      </c>
      <c r="D8916" s="11"/>
      <c r="E8916" s="11"/>
      <c r="F8916" s="11"/>
    </row>
    <row r="8917" ht="15.75" customHeight="1">
      <c r="A8917" s="13">
        <v>1227861.0</v>
      </c>
      <c r="B8917" s="13" t="s">
        <v>11353</v>
      </c>
      <c r="C8917" s="12">
        <v>629.76</v>
      </c>
      <c r="D8917" s="11"/>
      <c r="E8917" s="11"/>
      <c r="F8917" s="11"/>
    </row>
    <row r="8918" ht="15.75" customHeight="1">
      <c r="A8918" s="13">
        <v>1227825.0</v>
      </c>
      <c r="B8918" s="13" t="s">
        <v>11354</v>
      </c>
      <c r="C8918" s="12">
        <v>629.76</v>
      </c>
      <c r="D8918" s="11"/>
      <c r="E8918" s="11"/>
      <c r="F8918" s="11"/>
    </row>
    <row r="8919" ht="15.75" customHeight="1">
      <c r="A8919" s="13">
        <v>1222900.0</v>
      </c>
      <c r="B8919" s="13" t="s">
        <v>11355</v>
      </c>
      <c r="C8919" s="12">
        <v>1535.35</v>
      </c>
      <c r="D8919" s="11"/>
      <c r="E8919" s="11"/>
      <c r="F8919" s="11"/>
    </row>
    <row r="8920" ht="15.75" customHeight="1">
      <c r="A8920" s="13">
        <v>1222910.0</v>
      </c>
      <c r="B8920" s="13" t="s">
        <v>11356</v>
      </c>
      <c r="C8920" s="12">
        <v>773.04</v>
      </c>
      <c r="D8920" s="11"/>
      <c r="E8920" s="11"/>
      <c r="F8920" s="11"/>
    </row>
    <row r="8921" ht="15.75" customHeight="1">
      <c r="A8921" s="13">
        <v>1225022.0</v>
      </c>
      <c r="B8921" s="13" t="s">
        <v>11357</v>
      </c>
      <c r="C8921" s="12">
        <v>1340.93</v>
      </c>
      <c r="D8921" s="11"/>
      <c r="E8921" s="11"/>
      <c r="F8921" s="11"/>
    </row>
    <row r="8922" ht="15.75" customHeight="1">
      <c r="A8922" s="13">
        <v>1225025.0</v>
      </c>
      <c r="B8922" s="13" t="s">
        <v>11358</v>
      </c>
      <c r="C8922" s="12">
        <v>1113.23</v>
      </c>
      <c r="D8922" s="11"/>
      <c r="E8922" s="11"/>
      <c r="F8922" s="11"/>
    </row>
    <row r="8923" ht="15.75" customHeight="1">
      <c r="A8923" s="13">
        <v>1225063.0</v>
      </c>
      <c r="B8923" s="13" t="s">
        <v>11359</v>
      </c>
      <c r="C8923" s="12">
        <v>1113.23</v>
      </c>
      <c r="D8923" s="11"/>
      <c r="E8923" s="11"/>
      <c r="F8923" s="11"/>
    </row>
    <row r="8924" ht="15.75" customHeight="1">
      <c r="A8924" s="13">
        <v>1222901.0</v>
      </c>
      <c r="B8924" s="13" t="s">
        <v>11360</v>
      </c>
      <c r="C8924" s="12">
        <v>1306.48</v>
      </c>
      <c r="D8924" s="11"/>
      <c r="E8924" s="11"/>
      <c r="F8924" s="11"/>
    </row>
    <row r="8925" ht="15.75" customHeight="1">
      <c r="A8925" s="13">
        <v>1222926.0</v>
      </c>
      <c r="B8925" s="13" t="s">
        <v>11361</v>
      </c>
      <c r="C8925" s="12">
        <v>780.57</v>
      </c>
      <c r="D8925" s="11"/>
      <c r="E8925" s="11"/>
      <c r="F8925" s="11"/>
    </row>
    <row r="8926" ht="15.75" customHeight="1">
      <c r="A8926" s="13">
        <v>1222920.0</v>
      </c>
      <c r="B8926" s="13" t="s">
        <v>11362</v>
      </c>
      <c r="C8926" s="12">
        <v>519.45</v>
      </c>
      <c r="D8926" s="11"/>
      <c r="E8926" s="11"/>
      <c r="F8926" s="11"/>
    </row>
    <row r="8927" ht="15.75" customHeight="1">
      <c r="A8927" s="13">
        <v>1222935.0</v>
      </c>
      <c r="B8927" s="13" t="s">
        <v>11363</v>
      </c>
      <c r="C8927" s="12">
        <v>347.87</v>
      </c>
      <c r="D8927" s="11"/>
      <c r="E8927" s="11"/>
      <c r="F8927" s="11"/>
    </row>
    <row r="8928" ht="15.75" customHeight="1">
      <c r="A8928" s="13">
        <v>1227427.0</v>
      </c>
      <c r="B8928" s="13" t="s">
        <v>11364</v>
      </c>
      <c r="C8928" s="12">
        <v>623.31</v>
      </c>
      <c r="D8928" s="11"/>
      <c r="E8928" s="11"/>
      <c r="F8928" s="11"/>
    </row>
    <row r="8929" ht="15.75" customHeight="1">
      <c r="A8929" s="13">
        <v>1227425.0</v>
      </c>
      <c r="B8929" s="13" t="s">
        <v>11365</v>
      </c>
      <c r="C8929" s="12">
        <v>623.31</v>
      </c>
      <c r="D8929" s="11"/>
      <c r="E8929" s="11"/>
      <c r="F8929" s="11"/>
    </row>
    <row r="8930" ht="15.75" customHeight="1">
      <c r="A8930" s="13">
        <v>1220225.0</v>
      </c>
      <c r="B8930" s="13" t="s">
        <v>11366</v>
      </c>
      <c r="C8930" s="12">
        <v>164.68</v>
      </c>
      <c r="D8930" s="11"/>
      <c r="E8930" s="11"/>
      <c r="F8930" s="11"/>
    </row>
    <row r="8931" ht="15.75" customHeight="1">
      <c r="A8931" s="13">
        <v>1220263.0</v>
      </c>
      <c r="B8931" s="13" t="s">
        <v>11367</v>
      </c>
      <c r="C8931" s="12">
        <v>131.74</v>
      </c>
      <c r="D8931" s="11"/>
      <c r="E8931" s="11"/>
      <c r="F8931" s="11"/>
    </row>
    <row r="8932" ht="15.75" customHeight="1">
      <c r="A8932" s="13">
        <v>1229225.0</v>
      </c>
      <c r="B8932" s="13" t="s">
        <v>11368</v>
      </c>
      <c r="C8932" s="12">
        <v>148.43</v>
      </c>
      <c r="D8932" s="11"/>
      <c r="E8932" s="11"/>
      <c r="F8932" s="11"/>
    </row>
    <row r="8933" ht="15.75" customHeight="1">
      <c r="A8933" s="13">
        <v>1229263.0</v>
      </c>
      <c r="B8933" s="13" t="s">
        <v>11369</v>
      </c>
      <c r="C8933" s="12">
        <v>148.43</v>
      </c>
      <c r="D8933" s="11"/>
      <c r="E8933" s="11"/>
      <c r="F8933" s="11"/>
    </row>
    <row r="8934" ht="15.75" customHeight="1">
      <c r="A8934" s="13">
        <v>1221025.0</v>
      </c>
      <c r="B8934" s="13" t="s">
        <v>11370</v>
      </c>
      <c r="C8934" s="12">
        <v>124.32</v>
      </c>
      <c r="D8934" s="11"/>
      <c r="E8934" s="11"/>
      <c r="F8934" s="11"/>
    </row>
    <row r="8935" ht="15.75" customHeight="1">
      <c r="A8935" s="13">
        <v>1221063.0</v>
      </c>
      <c r="B8935" s="13" t="s">
        <v>11371</v>
      </c>
      <c r="C8935" s="12">
        <v>124.32</v>
      </c>
      <c r="D8935" s="11"/>
      <c r="E8935" s="11"/>
      <c r="F8935" s="11"/>
    </row>
    <row r="8936" ht="15.75" customHeight="1">
      <c r="A8936" s="13">
        <v>1227600.0</v>
      </c>
      <c r="B8936" s="13" t="s">
        <v>11372</v>
      </c>
      <c r="C8936" s="12">
        <v>132.21</v>
      </c>
      <c r="D8936" s="11"/>
      <c r="E8936" s="11"/>
      <c r="F8936" s="11"/>
    </row>
    <row r="8937" ht="15.75" customHeight="1">
      <c r="A8937" s="13">
        <v>1228053.0</v>
      </c>
      <c r="B8937" s="13" t="s">
        <v>11373</v>
      </c>
      <c r="C8937" s="12">
        <v>6698.5</v>
      </c>
      <c r="D8937" s="11"/>
      <c r="E8937" s="11"/>
      <c r="F8937" s="11"/>
    </row>
    <row r="8938" ht="15.75" customHeight="1">
      <c r="A8938" s="13">
        <v>1229900.0</v>
      </c>
      <c r="B8938" s="13" t="s">
        <v>11374</v>
      </c>
      <c r="C8938" s="12">
        <v>760.33</v>
      </c>
      <c r="D8938" s="11"/>
      <c r="E8938" s="11"/>
      <c r="F8938" s="11"/>
    </row>
    <row r="8939" ht="15.75" customHeight="1">
      <c r="A8939" s="13">
        <v>1229905.0</v>
      </c>
      <c r="B8939" s="13" t="s">
        <v>11375</v>
      </c>
      <c r="C8939" s="12">
        <v>760.33</v>
      </c>
      <c r="D8939" s="11"/>
      <c r="E8939" s="11"/>
      <c r="F8939" s="11"/>
    </row>
    <row r="8940" ht="15.75" customHeight="1">
      <c r="A8940" s="9" t="s">
        <v>11376</v>
      </c>
      <c r="C8940" s="12"/>
      <c r="D8940" s="11"/>
      <c r="E8940" s="11"/>
      <c r="F8940" s="11"/>
    </row>
    <row r="8941" ht="15.75" customHeight="1">
      <c r="A8941" s="13">
        <v>1265701.0</v>
      </c>
      <c r="B8941" s="13" t="s">
        <v>11377</v>
      </c>
      <c r="C8941" s="12">
        <v>518.5</v>
      </c>
      <c r="D8941" s="11"/>
      <c r="E8941" s="11"/>
      <c r="F8941" s="11"/>
    </row>
    <row r="8942" ht="15.75" customHeight="1">
      <c r="A8942" s="13">
        <v>1265763.0</v>
      </c>
      <c r="B8942" s="13" t="s">
        <v>11378</v>
      </c>
      <c r="C8942" s="12">
        <v>505.71</v>
      </c>
      <c r="D8942" s="11"/>
      <c r="E8942" s="11"/>
      <c r="F8942" s="11"/>
    </row>
    <row r="8943" ht="15.75" customHeight="1">
      <c r="A8943" s="13">
        <v>1262000.0</v>
      </c>
      <c r="B8943" s="13" t="s">
        <v>11379</v>
      </c>
      <c r="C8943" s="12">
        <v>193.4</v>
      </c>
      <c r="D8943" s="11"/>
      <c r="E8943" s="11"/>
      <c r="F8943" s="11"/>
    </row>
    <row r="8944" ht="15.75" customHeight="1">
      <c r="A8944" s="13">
        <v>1262010.0</v>
      </c>
      <c r="B8944" s="13" t="s">
        <v>11380</v>
      </c>
      <c r="C8944" s="12">
        <v>6031.44</v>
      </c>
      <c r="D8944" s="11"/>
      <c r="E8944" s="11"/>
      <c r="F8944" s="11"/>
    </row>
    <row r="8945" ht="15.75" customHeight="1">
      <c r="A8945" s="13">
        <v>1262100.0</v>
      </c>
      <c r="B8945" s="13" t="s">
        <v>11381</v>
      </c>
      <c r="C8945" s="12">
        <v>577.21</v>
      </c>
      <c r="D8945" s="11"/>
      <c r="E8945" s="11"/>
      <c r="F8945" s="11"/>
    </row>
    <row r="8946" ht="15.75" customHeight="1">
      <c r="A8946" s="13">
        <v>1268444.0</v>
      </c>
      <c r="B8946" s="13" t="s">
        <v>11382</v>
      </c>
      <c r="C8946" s="12">
        <v>670.11</v>
      </c>
      <c r="D8946" s="11"/>
      <c r="E8946" s="11"/>
      <c r="F8946" s="11"/>
    </row>
    <row r="8947" ht="15.75" customHeight="1">
      <c r="A8947" s="13">
        <v>1265799.0</v>
      </c>
      <c r="B8947" s="13" t="s">
        <v>11383</v>
      </c>
      <c r="C8947" s="12">
        <v>468.2</v>
      </c>
      <c r="D8947" s="11"/>
      <c r="E8947" s="11"/>
      <c r="F8947" s="11"/>
    </row>
    <row r="8948" ht="15.75" customHeight="1">
      <c r="A8948" s="13">
        <v>1221625.0</v>
      </c>
      <c r="B8948" s="13" t="s">
        <v>11384</v>
      </c>
      <c r="C8948" s="12">
        <v>503.27</v>
      </c>
      <c r="D8948" s="11"/>
      <c r="E8948" s="11"/>
      <c r="F8948" s="11"/>
    </row>
    <row r="8949" ht="15.75" customHeight="1">
      <c r="A8949" s="13">
        <v>1222645.0</v>
      </c>
      <c r="B8949" s="13" t="s">
        <v>11385</v>
      </c>
      <c r="C8949" s="12">
        <v>503.27</v>
      </c>
      <c r="D8949" s="11"/>
      <c r="E8949" s="11"/>
      <c r="F8949" s="11"/>
    </row>
    <row r="8950" ht="15.75" customHeight="1">
      <c r="A8950" s="13">
        <v>1267563.0</v>
      </c>
      <c r="B8950" s="13" t="s">
        <v>11386</v>
      </c>
      <c r="C8950" s="12">
        <v>173.16</v>
      </c>
      <c r="D8950" s="11"/>
      <c r="E8950" s="11"/>
      <c r="F8950" s="11"/>
    </row>
    <row r="8951" ht="15.75" customHeight="1">
      <c r="A8951" s="13">
        <v>1268922.0</v>
      </c>
      <c r="B8951" s="13" t="s">
        <v>11387</v>
      </c>
      <c r="C8951" s="12">
        <v>250.35</v>
      </c>
      <c r="D8951" s="11"/>
      <c r="E8951" s="11"/>
      <c r="F8951" s="11"/>
    </row>
    <row r="8952" ht="15.75" customHeight="1">
      <c r="A8952" s="13">
        <v>1268825.0</v>
      </c>
      <c r="B8952" s="13" t="s">
        <v>11388</v>
      </c>
      <c r="C8952" s="12">
        <v>250.35</v>
      </c>
      <c r="D8952" s="11"/>
      <c r="E8952" s="11"/>
      <c r="F8952" s="11"/>
    </row>
    <row r="8953" ht="15.75" customHeight="1">
      <c r="A8953" s="13">
        <v>1268863.0</v>
      </c>
      <c r="B8953" s="13" t="s">
        <v>11389</v>
      </c>
      <c r="C8953" s="12">
        <v>250.35</v>
      </c>
      <c r="D8953" s="11"/>
      <c r="E8953" s="11"/>
      <c r="F8953" s="11"/>
    </row>
    <row r="8954" ht="15.75" customHeight="1">
      <c r="A8954" s="13">
        <v>1268963.0</v>
      </c>
      <c r="B8954" s="13" t="s">
        <v>11390</v>
      </c>
      <c r="C8954" s="12">
        <v>250.35</v>
      </c>
      <c r="D8954" s="11"/>
      <c r="E8954" s="11"/>
      <c r="F8954" s="11"/>
    </row>
    <row r="8955" ht="15.75" customHeight="1">
      <c r="A8955" s="13">
        <v>1268962.0</v>
      </c>
      <c r="B8955" s="13" t="s">
        <v>11391</v>
      </c>
      <c r="C8955" s="12">
        <v>250.35</v>
      </c>
      <c r="D8955" s="11"/>
      <c r="E8955" s="11"/>
      <c r="F8955" s="11"/>
    </row>
    <row r="8956" ht="15.75" customHeight="1">
      <c r="A8956" s="13">
        <v>1268862.0</v>
      </c>
      <c r="B8956" s="13" t="s">
        <v>11392</v>
      </c>
      <c r="C8956" s="12">
        <v>250.35</v>
      </c>
      <c r="D8956" s="11"/>
      <c r="E8956" s="11"/>
      <c r="F8956" s="11"/>
    </row>
    <row r="8957" ht="15.75" customHeight="1">
      <c r="A8957" s="13">
        <v>1268982.0</v>
      </c>
      <c r="B8957" s="13" t="s">
        <v>11393</v>
      </c>
      <c r="C8957" s="12">
        <v>250.35</v>
      </c>
      <c r="D8957" s="11"/>
      <c r="E8957" s="11"/>
      <c r="F8957" s="11"/>
    </row>
    <row r="8958" ht="15.75" customHeight="1">
      <c r="A8958" s="13">
        <v>1261120.0</v>
      </c>
      <c r="B8958" s="13" t="s">
        <v>11394</v>
      </c>
      <c r="C8958" s="12">
        <v>273.44</v>
      </c>
      <c r="D8958" s="11"/>
      <c r="E8958" s="11"/>
      <c r="F8958" s="11"/>
    </row>
    <row r="8959" ht="15.75" customHeight="1">
      <c r="A8959" s="13">
        <v>1264500.0</v>
      </c>
      <c r="B8959" s="13" t="s">
        <v>11395</v>
      </c>
      <c r="C8959" s="12">
        <v>8014.1</v>
      </c>
      <c r="D8959" s="11"/>
      <c r="E8959" s="11"/>
      <c r="F8959" s="11"/>
    </row>
    <row r="8960" ht="15.75" customHeight="1">
      <c r="A8960" s="13">
        <v>1261020.0</v>
      </c>
      <c r="B8960" s="13" t="s">
        <v>11396</v>
      </c>
      <c r="C8960" s="12">
        <v>7831.14</v>
      </c>
      <c r="D8960" s="11"/>
      <c r="E8960" s="11"/>
      <c r="F8960" s="11"/>
    </row>
    <row r="8961" ht="15.75" customHeight="1">
      <c r="A8961" s="13">
        <v>1261040.0</v>
      </c>
      <c r="B8961" s="13" t="s">
        <v>11397</v>
      </c>
      <c r="C8961" s="12">
        <v>10478.68</v>
      </c>
      <c r="D8961" s="11"/>
      <c r="E8961" s="11"/>
      <c r="F8961" s="11"/>
    </row>
    <row r="8962" ht="15.75" customHeight="1">
      <c r="A8962" s="13">
        <v>1261700.0</v>
      </c>
      <c r="B8962" s="13" t="s">
        <v>11398</v>
      </c>
      <c r="C8962" s="12">
        <v>147.67</v>
      </c>
      <c r="D8962" s="11"/>
      <c r="E8962" s="11"/>
      <c r="F8962" s="11"/>
    </row>
    <row r="8963" ht="15.75" customHeight="1">
      <c r="A8963" s="13">
        <v>1269400.0</v>
      </c>
      <c r="B8963" s="13" t="s">
        <v>11399</v>
      </c>
      <c r="C8963" s="12">
        <v>1238.18</v>
      </c>
      <c r="D8963" s="11"/>
      <c r="E8963" s="11"/>
      <c r="F8963" s="11"/>
    </row>
    <row r="8964" ht="15.75" customHeight="1">
      <c r="A8964" s="13">
        <v>1261512.0</v>
      </c>
      <c r="B8964" s="13" t="s">
        <v>11400</v>
      </c>
      <c r="C8964" s="12">
        <v>415.12</v>
      </c>
      <c r="D8964" s="11"/>
      <c r="E8964" s="11"/>
      <c r="F8964" s="11"/>
    </row>
    <row r="8965" ht="15.75" customHeight="1">
      <c r="A8965" s="13">
        <v>1263312.0</v>
      </c>
      <c r="B8965" s="13" t="s">
        <v>11401</v>
      </c>
      <c r="C8965" s="12">
        <v>522.55</v>
      </c>
      <c r="D8965" s="11"/>
      <c r="E8965" s="11"/>
      <c r="F8965" s="11"/>
    </row>
    <row r="8966" ht="15.75" customHeight="1">
      <c r="A8966" s="13">
        <v>1263300.0</v>
      </c>
      <c r="B8966" s="13" t="s">
        <v>11402</v>
      </c>
      <c r="C8966" s="12">
        <v>3135.31</v>
      </c>
      <c r="D8966" s="11"/>
      <c r="E8966" s="11"/>
      <c r="F8966" s="11"/>
    </row>
    <row r="8967" ht="15.75" customHeight="1">
      <c r="A8967" s="13">
        <v>1229903.0</v>
      </c>
      <c r="B8967" s="13" t="s">
        <v>11403</v>
      </c>
      <c r="C8967" s="12">
        <v>7501.52</v>
      </c>
      <c r="D8967" s="11"/>
      <c r="E8967" s="11"/>
      <c r="F8967" s="11"/>
    </row>
    <row r="8968" ht="15.75" customHeight="1">
      <c r="A8968" s="13">
        <v>1229904.0</v>
      </c>
      <c r="B8968" s="13" t="s">
        <v>11404</v>
      </c>
      <c r="C8968" s="12">
        <v>8314.3</v>
      </c>
      <c r="D8968" s="11"/>
      <c r="E8968" s="11"/>
      <c r="F8968" s="11"/>
    </row>
    <row r="8969" ht="15.75" customHeight="1">
      <c r="A8969" s="13">
        <v>1269405.0</v>
      </c>
      <c r="B8969" s="13" t="s">
        <v>11405</v>
      </c>
      <c r="C8969" s="12">
        <v>6041.95</v>
      </c>
      <c r="D8969" s="11"/>
      <c r="E8969" s="11"/>
      <c r="F8969" s="11"/>
    </row>
    <row r="8970" ht="15.75" customHeight="1">
      <c r="A8970" s="13">
        <v>1269402.0</v>
      </c>
      <c r="B8970" s="13" t="s">
        <v>11406</v>
      </c>
      <c r="C8970" s="12">
        <v>6041.95</v>
      </c>
      <c r="D8970" s="11"/>
      <c r="E8970" s="11"/>
      <c r="F8970" s="11"/>
    </row>
    <row r="8971" ht="15.75" customHeight="1">
      <c r="A8971" s="13">
        <v>1267210.0</v>
      </c>
      <c r="B8971" s="13" t="s">
        <v>11407</v>
      </c>
      <c r="C8971" s="12">
        <v>15677.15</v>
      </c>
      <c r="D8971" s="11"/>
      <c r="E8971" s="11"/>
      <c r="F8971" s="11"/>
    </row>
    <row r="8972" ht="15.75" customHeight="1">
      <c r="A8972" s="13">
        <v>1264302.0</v>
      </c>
      <c r="B8972" s="13" t="s">
        <v>11408</v>
      </c>
      <c r="C8972" s="12">
        <v>1238.72</v>
      </c>
      <c r="D8972" s="11"/>
      <c r="E8972" s="11"/>
      <c r="F8972" s="11"/>
    </row>
    <row r="8973" ht="15.75" customHeight="1">
      <c r="A8973" s="13">
        <v>1264348.0</v>
      </c>
      <c r="B8973" s="13" t="s">
        <v>11409</v>
      </c>
      <c r="C8973" s="12">
        <v>1238.72</v>
      </c>
      <c r="D8973" s="11"/>
      <c r="E8973" s="11"/>
      <c r="F8973" s="11"/>
    </row>
    <row r="8974" ht="15.75" customHeight="1">
      <c r="A8974" s="13">
        <v>1381199.0</v>
      </c>
      <c r="B8974" s="13" t="s">
        <v>11410</v>
      </c>
      <c r="C8974" s="12">
        <v>14983.77</v>
      </c>
      <c r="D8974" s="11"/>
      <c r="E8974" s="11"/>
      <c r="F8974" s="11"/>
    </row>
    <row r="8975" ht="15.75" customHeight="1">
      <c r="A8975" s="13">
        <v>1381105.0</v>
      </c>
      <c r="B8975" s="13" t="s">
        <v>11411</v>
      </c>
      <c r="C8975" s="12">
        <v>14983.77</v>
      </c>
      <c r="D8975" s="11"/>
      <c r="E8975" s="11"/>
      <c r="F8975" s="11"/>
    </row>
    <row r="8976" ht="15.75" customHeight="1">
      <c r="A8976" s="13">
        <v>1264148.0</v>
      </c>
      <c r="B8976" s="13" t="s">
        <v>11412</v>
      </c>
      <c r="C8976" s="12">
        <v>1248.65</v>
      </c>
      <c r="D8976" s="11"/>
      <c r="E8976" s="11"/>
      <c r="F8976" s="11"/>
    </row>
    <row r="8977" ht="15.75" customHeight="1">
      <c r="A8977" s="13">
        <v>1260772.0</v>
      </c>
      <c r="B8977" s="13" t="s">
        <v>11413</v>
      </c>
      <c r="C8977" s="12">
        <v>315.3</v>
      </c>
      <c r="D8977" s="11"/>
      <c r="E8977" s="11"/>
      <c r="F8977" s="11"/>
    </row>
    <row r="8978" ht="15.75" customHeight="1">
      <c r="A8978" s="13">
        <v>1265335.0</v>
      </c>
      <c r="B8978" s="13" t="s">
        <v>11414</v>
      </c>
      <c r="C8978" s="12">
        <v>1983.24</v>
      </c>
      <c r="D8978" s="11"/>
      <c r="E8978" s="11"/>
      <c r="F8978" s="11"/>
    </row>
    <row r="8979" ht="15.75" customHeight="1">
      <c r="A8979" s="13">
        <v>1265330.0</v>
      </c>
      <c r="B8979" s="13" t="s">
        <v>11415</v>
      </c>
      <c r="C8979" s="12">
        <v>8426.45</v>
      </c>
      <c r="D8979" s="11"/>
      <c r="E8979" s="11"/>
      <c r="F8979" s="11"/>
    </row>
    <row r="8980" ht="15.75" customHeight="1">
      <c r="A8980" s="13">
        <v>1991524.0</v>
      </c>
      <c r="B8980" s="13" t="s">
        <v>11416</v>
      </c>
      <c r="C8980" s="12">
        <v>96.55</v>
      </c>
      <c r="D8980" s="11"/>
      <c r="E8980" s="11"/>
      <c r="F8980" s="11"/>
    </row>
    <row r="8981" ht="15.75" customHeight="1">
      <c r="A8981" s="13">
        <v>1991526.0</v>
      </c>
      <c r="B8981" s="13" t="s">
        <v>11417</v>
      </c>
      <c r="C8981" s="12">
        <v>2317.25</v>
      </c>
      <c r="D8981" s="11"/>
      <c r="E8981" s="11"/>
      <c r="F8981" s="11"/>
    </row>
    <row r="8982" ht="15.75" customHeight="1">
      <c r="A8982" s="13">
        <v>1991502.0</v>
      </c>
      <c r="B8982" s="13" t="s">
        <v>11418</v>
      </c>
      <c r="C8982" s="12">
        <v>96.55</v>
      </c>
      <c r="D8982" s="11"/>
      <c r="E8982" s="11"/>
      <c r="F8982" s="11"/>
    </row>
    <row r="8983" ht="15.75" customHeight="1">
      <c r="A8983" s="13">
        <v>1991529.0</v>
      </c>
      <c r="B8983" s="13" t="s">
        <v>11419</v>
      </c>
      <c r="C8983" s="12">
        <v>2317.25</v>
      </c>
      <c r="D8983" s="11"/>
      <c r="E8983" s="11"/>
      <c r="F8983" s="11"/>
    </row>
    <row r="8984" ht="15.75" customHeight="1">
      <c r="A8984" s="13">
        <v>1991528.0</v>
      </c>
      <c r="B8984" s="13" t="s">
        <v>11420</v>
      </c>
      <c r="C8984" s="12">
        <v>96.55</v>
      </c>
      <c r="D8984" s="11"/>
      <c r="E8984" s="11"/>
      <c r="F8984" s="11"/>
    </row>
    <row r="8985" ht="15.75" customHeight="1">
      <c r="A8985" s="13">
        <v>1991525.0</v>
      </c>
      <c r="B8985" s="13" t="s">
        <v>11421</v>
      </c>
      <c r="C8985" s="12">
        <v>96.55</v>
      </c>
      <c r="D8985" s="11"/>
      <c r="E8985" s="11"/>
      <c r="F8985" s="11"/>
    </row>
    <row r="8986" ht="15.75" customHeight="1">
      <c r="A8986" s="13">
        <v>1991501.0</v>
      </c>
      <c r="B8986" s="13" t="s">
        <v>11422</v>
      </c>
      <c r="C8986" s="12">
        <v>96.55</v>
      </c>
      <c r="D8986" s="11"/>
      <c r="E8986" s="11"/>
      <c r="F8986" s="11"/>
    </row>
    <row r="8987" ht="15.75" customHeight="1">
      <c r="A8987" s="13">
        <v>1265762.0</v>
      </c>
      <c r="B8987" s="13" t="s">
        <v>11423</v>
      </c>
      <c r="C8987" s="12">
        <v>253.41</v>
      </c>
      <c r="D8987" s="11"/>
      <c r="E8987" s="11"/>
      <c r="F8987" s="11"/>
    </row>
    <row r="8988" ht="15.75" customHeight="1">
      <c r="A8988" s="13">
        <v>1268125.0</v>
      </c>
      <c r="B8988" s="13" t="s">
        <v>11424</v>
      </c>
      <c r="C8988" s="12">
        <v>1129.16</v>
      </c>
      <c r="D8988" s="11"/>
      <c r="E8988" s="11"/>
      <c r="F8988" s="11"/>
    </row>
    <row r="8989" ht="15.75" customHeight="1">
      <c r="A8989" s="13">
        <v>1268115.0</v>
      </c>
      <c r="B8989" s="13" t="s">
        <v>11425</v>
      </c>
      <c r="C8989" s="12">
        <v>982.57</v>
      </c>
      <c r="D8989" s="11"/>
      <c r="E8989" s="11"/>
      <c r="F8989" s="11"/>
    </row>
    <row r="8990" ht="15.75" customHeight="1">
      <c r="A8990" s="13">
        <v>1361525.0</v>
      </c>
      <c r="B8990" s="13" t="s">
        <v>11426</v>
      </c>
      <c r="C8990" s="12">
        <v>564.37</v>
      </c>
      <c r="D8990" s="11"/>
      <c r="E8990" s="11"/>
      <c r="F8990" s="11"/>
    </row>
    <row r="8991" ht="15.75" customHeight="1">
      <c r="A8991" s="13">
        <v>1361523.0</v>
      </c>
      <c r="B8991" s="13" t="s">
        <v>11427</v>
      </c>
      <c r="C8991" s="12">
        <v>564.37</v>
      </c>
      <c r="D8991" s="11"/>
      <c r="E8991" s="11"/>
      <c r="F8991" s="11"/>
    </row>
    <row r="8992" ht="15.75" customHeight="1">
      <c r="A8992" s="13">
        <v>1361524.0</v>
      </c>
      <c r="B8992" s="13" t="s">
        <v>11428</v>
      </c>
      <c r="C8992" s="12">
        <v>564.37</v>
      </c>
      <c r="D8992" s="11"/>
      <c r="E8992" s="11"/>
      <c r="F8992" s="11"/>
    </row>
    <row r="8993" ht="15.75" customHeight="1">
      <c r="A8993" s="13">
        <v>1366224.0</v>
      </c>
      <c r="B8993" s="13" t="s">
        <v>11429</v>
      </c>
      <c r="C8993" s="12">
        <v>666.98</v>
      </c>
      <c r="D8993" s="11"/>
      <c r="E8993" s="11"/>
      <c r="F8993" s="11"/>
    </row>
    <row r="8994" ht="15.75" customHeight="1">
      <c r="A8994" s="13">
        <v>1366000.0</v>
      </c>
      <c r="B8994" s="13" t="s">
        <v>11430</v>
      </c>
      <c r="C8994" s="12">
        <v>666.98</v>
      </c>
      <c r="D8994" s="11"/>
      <c r="E8994" s="11"/>
      <c r="F8994" s="11"/>
    </row>
    <row r="8995" ht="15.75" customHeight="1">
      <c r="A8995" s="13">
        <v>1269419.0</v>
      </c>
      <c r="B8995" s="13" t="s">
        <v>11431</v>
      </c>
      <c r="C8995" s="12">
        <v>6041.95</v>
      </c>
      <c r="D8995" s="11"/>
      <c r="E8995" s="11"/>
      <c r="F8995" s="11"/>
    </row>
    <row r="8996" ht="15.75" customHeight="1">
      <c r="A8996" s="9" t="s">
        <v>11432</v>
      </c>
      <c r="C8996" s="12"/>
      <c r="D8996" s="11"/>
      <c r="E8996" s="11"/>
      <c r="F8996" s="11"/>
    </row>
    <row r="8997" ht="15.75" customHeight="1">
      <c r="A8997" s="13">
        <v>1380977.0</v>
      </c>
      <c r="B8997" s="13" t="s">
        <v>11433</v>
      </c>
      <c r="C8997" s="12">
        <v>4036.45</v>
      </c>
      <c r="D8997" s="11"/>
      <c r="E8997" s="11"/>
      <c r="F8997" s="11"/>
    </row>
    <row r="8998" ht="15.75" customHeight="1">
      <c r="A8998" s="13">
        <v>1384293.0</v>
      </c>
      <c r="B8998" s="13" t="s">
        <v>11434</v>
      </c>
      <c r="C8998" s="12">
        <v>2276.85</v>
      </c>
      <c r="D8998" s="11"/>
      <c r="E8998" s="11"/>
      <c r="F8998" s="11"/>
    </row>
    <row r="8999" ht="15.75" customHeight="1">
      <c r="A8999" s="13">
        <v>1380976.0</v>
      </c>
      <c r="B8999" s="13" t="s">
        <v>11435</v>
      </c>
      <c r="C8999" s="12">
        <v>24218.71</v>
      </c>
      <c r="D8999" s="11"/>
      <c r="E8999" s="11"/>
      <c r="F8999" s="11"/>
    </row>
    <row r="9000" ht="15.75" customHeight="1">
      <c r="A9000" s="13">
        <v>1384081.0</v>
      </c>
      <c r="B9000" s="13" t="s">
        <v>11436</v>
      </c>
      <c r="C9000" s="12">
        <v>2276.85</v>
      </c>
      <c r="D9000" s="11"/>
      <c r="E9000" s="11"/>
      <c r="F9000" s="11"/>
    </row>
    <row r="9001" ht="15.75" customHeight="1">
      <c r="A9001" s="13">
        <v>1382410.0</v>
      </c>
      <c r="B9001" s="13" t="s">
        <v>11437</v>
      </c>
      <c r="C9001" s="12">
        <v>953.98</v>
      </c>
      <c r="D9001" s="11"/>
      <c r="E9001" s="11"/>
      <c r="F9001" s="11"/>
    </row>
    <row r="9002" ht="15.75" customHeight="1">
      <c r="A9002" s="13">
        <v>1384017.0</v>
      </c>
      <c r="B9002" s="13" t="s">
        <v>11438</v>
      </c>
      <c r="C9002" s="12">
        <v>4248.04</v>
      </c>
      <c r="D9002" s="11"/>
      <c r="E9002" s="11"/>
      <c r="F9002" s="11"/>
    </row>
    <row r="9003" ht="15.75" customHeight="1">
      <c r="A9003" s="13">
        <v>1384645.0</v>
      </c>
      <c r="B9003" s="13" t="s">
        <v>11439</v>
      </c>
      <c r="C9003" s="12">
        <v>4036.45</v>
      </c>
      <c r="D9003" s="11"/>
      <c r="E9003" s="11"/>
      <c r="F9003" s="11"/>
    </row>
    <row r="9004" ht="15.75" customHeight="1">
      <c r="A9004" s="13">
        <v>1388810.0</v>
      </c>
      <c r="B9004" s="13" t="s">
        <v>11440</v>
      </c>
      <c r="C9004" s="12">
        <v>3275.03</v>
      </c>
      <c r="D9004" s="11"/>
      <c r="E9004" s="11"/>
      <c r="F9004" s="11"/>
    </row>
    <row r="9005" ht="15.75" customHeight="1">
      <c r="A9005" s="13">
        <v>1383577.0</v>
      </c>
      <c r="B9005" s="13" t="s">
        <v>11441</v>
      </c>
      <c r="C9005" s="12">
        <v>830.34</v>
      </c>
      <c r="D9005" s="11"/>
      <c r="E9005" s="11"/>
      <c r="F9005" s="11"/>
    </row>
    <row r="9006" ht="15.75" customHeight="1">
      <c r="A9006" s="13">
        <v>1383576.0</v>
      </c>
      <c r="B9006" s="13" t="s">
        <v>11442</v>
      </c>
      <c r="C9006" s="12">
        <v>830.34</v>
      </c>
      <c r="D9006" s="11"/>
      <c r="E9006" s="11"/>
      <c r="F9006" s="11"/>
    </row>
    <row r="9007" ht="15.75" customHeight="1">
      <c r="A9007" s="13">
        <v>1381905.0</v>
      </c>
      <c r="B9007" s="13" t="s">
        <v>11443</v>
      </c>
      <c r="C9007" s="12">
        <v>10036.53</v>
      </c>
      <c r="D9007" s="11"/>
      <c r="E9007" s="11"/>
      <c r="F9007" s="11"/>
    </row>
    <row r="9008" ht="15.75" customHeight="1">
      <c r="A9008" s="13">
        <v>1389881.0</v>
      </c>
      <c r="B9008" s="13" t="s">
        <v>11444</v>
      </c>
      <c r="C9008" s="12">
        <v>9595.95</v>
      </c>
      <c r="D9008" s="11"/>
      <c r="E9008" s="11"/>
      <c r="F9008" s="11"/>
    </row>
    <row r="9009" ht="15.75" customHeight="1">
      <c r="A9009" s="13">
        <v>1381904.0</v>
      </c>
      <c r="B9009" s="13" t="s">
        <v>11445</v>
      </c>
      <c r="C9009" s="12">
        <v>6550.98</v>
      </c>
      <c r="D9009" s="11"/>
      <c r="E9009" s="11"/>
      <c r="F9009" s="11"/>
    </row>
    <row r="9010" ht="15.75" customHeight="1">
      <c r="A9010" s="13">
        <v>1385950.0</v>
      </c>
      <c r="B9010" s="13" t="s">
        <v>11446</v>
      </c>
      <c r="C9010" s="12">
        <v>364.62</v>
      </c>
      <c r="D9010" s="11"/>
      <c r="E9010" s="11"/>
      <c r="F9010" s="11"/>
    </row>
    <row r="9011" ht="15.75" customHeight="1">
      <c r="A9011" s="13">
        <v>1385932.0</v>
      </c>
      <c r="B9011" s="13" t="s">
        <v>11447</v>
      </c>
      <c r="C9011" s="12">
        <v>663.13</v>
      </c>
      <c r="D9011" s="11"/>
      <c r="E9011" s="11"/>
      <c r="F9011" s="11"/>
    </row>
    <row r="9012" ht="15.75" customHeight="1">
      <c r="A9012" s="13">
        <v>1388511.0</v>
      </c>
      <c r="B9012" s="13" t="s">
        <v>11448</v>
      </c>
      <c r="C9012" s="12">
        <v>7542.11</v>
      </c>
      <c r="D9012" s="11"/>
      <c r="E9012" s="11"/>
      <c r="F9012" s="11"/>
    </row>
    <row r="9013" ht="15.75" customHeight="1">
      <c r="A9013" s="13">
        <v>1388510.0</v>
      </c>
      <c r="B9013" s="13" t="s">
        <v>11449</v>
      </c>
      <c r="C9013" s="12">
        <v>7542.11</v>
      </c>
      <c r="D9013" s="11"/>
      <c r="E9013" s="11"/>
      <c r="F9013" s="11"/>
    </row>
    <row r="9014" ht="15.75" customHeight="1">
      <c r="A9014" s="13">
        <v>1384023.0</v>
      </c>
      <c r="B9014" s="13" t="s">
        <v>11450</v>
      </c>
      <c r="C9014" s="12">
        <v>10036.53</v>
      </c>
      <c r="D9014" s="11"/>
      <c r="E9014" s="11"/>
      <c r="F9014" s="11"/>
    </row>
    <row r="9015" ht="15.75" customHeight="1">
      <c r="A9015" s="13">
        <v>1380325.0</v>
      </c>
      <c r="B9015" s="13" t="s">
        <v>11451</v>
      </c>
      <c r="C9015" s="12">
        <v>602.7</v>
      </c>
      <c r="D9015" s="11"/>
      <c r="E9015" s="11"/>
      <c r="F9015" s="11"/>
    </row>
    <row r="9016" ht="15.75" customHeight="1">
      <c r="A9016" s="13">
        <v>1380363.0</v>
      </c>
      <c r="B9016" s="13" t="s">
        <v>11452</v>
      </c>
      <c r="C9016" s="12">
        <v>602.7</v>
      </c>
      <c r="D9016" s="11"/>
      <c r="E9016" s="11"/>
      <c r="F9016" s="11"/>
    </row>
    <row r="9017" ht="15.75" customHeight="1">
      <c r="A9017" s="13">
        <v>1385775.0</v>
      </c>
      <c r="B9017" s="13" t="s">
        <v>11453</v>
      </c>
      <c r="C9017" s="12">
        <v>5027.93</v>
      </c>
      <c r="D9017" s="11"/>
      <c r="E9017" s="11"/>
      <c r="F9017" s="11"/>
    </row>
    <row r="9018" ht="15.75" customHeight="1">
      <c r="A9018" s="13">
        <v>1385776.0</v>
      </c>
      <c r="B9018" s="13" t="s">
        <v>11454</v>
      </c>
      <c r="C9018" s="12">
        <v>5027.93</v>
      </c>
      <c r="D9018" s="11"/>
      <c r="E9018" s="11"/>
      <c r="F9018" s="11"/>
    </row>
    <row r="9019" ht="15.75" customHeight="1">
      <c r="A9019" s="13">
        <v>1384532.0</v>
      </c>
      <c r="B9019" s="13" t="s">
        <v>11455</v>
      </c>
      <c r="C9019" s="12">
        <v>1983.24</v>
      </c>
      <c r="D9019" s="11"/>
      <c r="E9019" s="11"/>
      <c r="F9019" s="11"/>
    </row>
    <row r="9020" ht="15.75" customHeight="1">
      <c r="A9020" s="13">
        <v>1381394.0</v>
      </c>
      <c r="B9020" s="13" t="s">
        <v>11456</v>
      </c>
      <c r="C9020" s="12">
        <v>9065.01</v>
      </c>
      <c r="D9020" s="11"/>
      <c r="E9020" s="11"/>
      <c r="F9020" s="11"/>
    </row>
    <row r="9021" ht="15.75" customHeight="1">
      <c r="A9021" s="13">
        <v>1385879.0</v>
      </c>
      <c r="B9021" s="13" t="s">
        <v>11457</v>
      </c>
      <c r="C9021" s="12">
        <v>3416.23</v>
      </c>
      <c r="D9021" s="11"/>
      <c r="E9021" s="11"/>
      <c r="F9021" s="11"/>
    </row>
    <row r="9022" ht="15.75" customHeight="1">
      <c r="A9022" s="13">
        <v>1380364.0</v>
      </c>
      <c r="B9022" s="13" t="s">
        <v>11458</v>
      </c>
      <c r="C9022" s="12">
        <v>8053.87</v>
      </c>
      <c r="D9022" s="11"/>
      <c r="E9022" s="11"/>
      <c r="F9022" s="11"/>
    </row>
    <row r="9023" ht="15.75" customHeight="1">
      <c r="A9023" s="13">
        <v>1383633.0</v>
      </c>
      <c r="B9023" s="13" t="s">
        <v>11459</v>
      </c>
      <c r="C9023" s="12">
        <v>10036.53</v>
      </c>
      <c r="D9023" s="11"/>
      <c r="E9023" s="11"/>
      <c r="F9023" s="11"/>
    </row>
    <row r="9024" ht="15.75" customHeight="1">
      <c r="A9024" s="13">
        <v>1382310.0</v>
      </c>
      <c r="B9024" s="13" t="s">
        <v>11460</v>
      </c>
      <c r="C9024" s="12">
        <v>2686.28</v>
      </c>
      <c r="D9024" s="11"/>
      <c r="E9024" s="11"/>
      <c r="F9024" s="11"/>
    </row>
    <row r="9025" ht="15.75" customHeight="1">
      <c r="A9025" s="13">
        <v>1382815.0</v>
      </c>
      <c r="B9025" s="13" t="s">
        <v>11461</v>
      </c>
      <c r="C9025" s="12">
        <v>4750.69</v>
      </c>
      <c r="D9025" s="11"/>
      <c r="E9025" s="11"/>
      <c r="F9025" s="11"/>
    </row>
    <row r="9026" ht="15.75" customHeight="1">
      <c r="A9026" s="13">
        <v>1382808.0</v>
      </c>
      <c r="B9026" s="13" t="s">
        <v>11462</v>
      </c>
      <c r="C9026" s="12">
        <v>9483.11</v>
      </c>
      <c r="D9026" s="11"/>
      <c r="E9026" s="11"/>
      <c r="F9026" s="11"/>
    </row>
    <row r="9027" ht="15.75" customHeight="1">
      <c r="A9027" s="13">
        <v>1381950.0</v>
      </c>
      <c r="B9027" s="13" t="s">
        <v>11463</v>
      </c>
      <c r="C9027" s="12">
        <v>602.7</v>
      </c>
      <c r="D9027" s="11"/>
      <c r="E9027" s="11"/>
      <c r="F9027" s="11"/>
    </row>
    <row r="9028" ht="15.75" customHeight="1">
      <c r="A9028" s="13">
        <v>1384013.0</v>
      </c>
      <c r="B9028" s="13" t="s">
        <v>11464</v>
      </c>
      <c r="C9028" s="12">
        <v>9065.01</v>
      </c>
      <c r="D9028" s="11"/>
      <c r="E9028" s="11"/>
      <c r="F9028" s="11"/>
    </row>
    <row r="9029" ht="15.75" customHeight="1">
      <c r="A9029" s="13">
        <v>1388001.0</v>
      </c>
      <c r="B9029" s="13" t="s">
        <v>11465</v>
      </c>
      <c r="C9029" s="12">
        <v>22831.36</v>
      </c>
      <c r="D9029" s="11"/>
      <c r="E9029" s="11"/>
      <c r="F9029" s="11"/>
    </row>
    <row r="9030" ht="15.75" customHeight="1">
      <c r="A9030" s="13">
        <v>1383684.0</v>
      </c>
      <c r="B9030" s="13" t="s">
        <v>11466</v>
      </c>
      <c r="C9030" s="12">
        <v>10036.53</v>
      </c>
      <c r="D9030" s="11"/>
      <c r="E9030" s="11"/>
      <c r="F9030" s="11"/>
    </row>
    <row r="9031" ht="15.75" customHeight="1">
      <c r="A9031" s="13">
        <v>1385745.0</v>
      </c>
      <c r="B9031" s="13" t="s">
        <v>11467</v>
      </c>
      <c r="C9031" s="12">
        <v>3416.23</v>
      </c>
      <c r="D9031" s="11"/>
      <c r="E9031" s="11"/>
      <c r="F9031" s="11"/>
    </row>
    <row r="9032" ht="15.75" customHeight="1">
      <c r="A9032" s="13">
        <v>1385783.0</v>
      </c>
      <c r="B9032" s="13" t="s">
        <v>11468</v>
      </c>
      <c r="C9032" s="12">
        <v>12475.39</v>
      </c>
      <c r="D9032" s="11"/>
      <c r="E9032" s="11"/>
      <c r="F9032" s="11"/>
    </row>
    <row r="9033" ht="15.75" customHeight="1">
      <c r="A9033" s="13">
        <v>1383415.0</v>
      </c>
      <c r="B9033" s="13" t="s">
        <v>11469</v>
      </c>
      <c r="C9033" s="12">
        <v>6618.29</v>
      </c>
      <c r="D9033" s="11"/>
      <c r="E9033" s="11"/>
      <c r="F9033" s="11"/>
    </row>
    <row r="9034" ht="15.75" customHeight="1">
      <c r="A9034" s="13">
        <v>1389239.0</v>
      </c>
      <c r="B9034" s="13" t="s">
        <v>11470</v>
      </c>
      <c r="C9034" s="12">
        <v>19647.91</v>
      </c>
      <c r="D9034" s="11"/>
      <c r="E9034" s="11"/>
      <c r="F9034" s="11"/>
    </row>
    <row r="9035" ht="15.75" customHeight="1">
      <c r="A9035" s="13">
        <v>1389225.0</v>
      </c>
      <c r="B9035" s="13" t="s">
        <v>11471</v>
      </c>
      <c r="C9035" s="12">
        <v>13044.86</v>
      </c>
      <c r="D9035" s="11"/>
      <c r="E9035" s="11"/>
      <c r="F9035" s="11"/>
    </row>
    <row r="9036" ht="15.75" customHeight="1">
      <c r="A9036" s="13">
        <v>1388128.0</v>
      </c>
      <c r="B9036" s="13" t="s">
        <v>11472</v>
      </c>
      <c r="C9036" s="12">
        <v>8096.81</v>
      </c>
      <c r="D9036" s="11"/>
      <c r="E9036" s="11"/>
      <c r="F9036" s="11"/>
    </row>
    <row r="9037" ht="15.75" customHeight="1">
      <c r="A9037" s="13">
        <v>1383216.0</v>
      </c>
      <c r="B9037" s="13" t="s">
        <v>11473</v>
      </c>
      <c r="C9037" s="12">
        <v>2504.21</v>
      </c>
      <c r="D9037" s="11"/>
      <c r="E9037" s="11"/>
      <c r="F9037" s="11"/>
    </row>
    <row r="9038" ht="15.75" customHeight="1">
      <c r="A9038" s="13">
        <v>1383217.0</v>
      </c>
      <c r="B9038" s="13" t="s">
        <v>11474</v>
      </c>
      <c r="C9038" s="12">
        <v>825.62</v>
      </c>
      <c r="D9038" s="11"/>
      <c r="E9038" s="11"/>
      <c r="F9038" s="11"/>
    </row>
    <row r="9039" ht="15.75" customHeight="1">
      <c r="A9039" s="13">
        <v>1386901.0</v>
      </c>
      <c r="B9039" s="13" t="s">
        <v>11475</v>
      </c>
      <c r="C9039" s="12">
        <v>4930.64</v>
      </c>
      <c r="D9039" s="11"/>
      <c r="E9039" s="11"/>
      <c r="F9039" s="11"/>
    </row>
    <row r="9040" ht="15.75" customHeight="1">
      <c r="A9040" s="13">
        <v>1386903.0</v>
      </c>
      <c r="B9040" s="13" t="s">
        <v>11476</v>
      </c>
      <c r="C9040" s="12">
        <v>5365.2</v>
      </c>
      <c r="D9040" s="11"/>
      <c r="E9040" s="11"/>
      <c r="F9040" s="11"/>
    </row>
    <row r="9041" ht="15.75" customHeight="1">
      <c r="A9041" s="13">
        <v>1382363.0</v>
      </c>
      <c r="B9041" s="13" t="s">
        <v>11477</v>
      </c>
      <c r="C9041" s="12">
        <v>2597.29</v>
      </c>
      <c r="D9041" s="11"/>
      <c r="E9041" s="11"/>
      <c r="F9041" s="11"/>
    </row>
    <row r="9042" ht="15.75" customHeight="1">
      <c r="A9042" s="13">
        <v>1382320.0</v>
      </c>
      <c r="B9042" s="13" t="s">
        <v>11478</v>
      </c>
      <c r="C9042" s="12">
        <v>2597.29</v>
      </c>
      <c r="D9042" s="11"/>
      <c r="E9042" s="11"/>
      <c r="F9042" s="11"/>
    </row>
    <row r="9043" ht="15.75" customHeight="1">
      <c r="A9043" s="13">
        <v>1382322.0</v>
      </c>
      <c r="B9043" s="13" t="s">
        <v>11479</v>
      </c>
      <c r="C9043" s="12">
        <v>4330.27</v>
      </c>
      <c r="D9043" s="11"/>
      <c r="E9043" s="11"/>
      <c r="F9043" s="11"/>
    </row>
    <row r="9044" ht="15.75" customHeight="1">
      <c r="A9044" s="13">
        <v>1387725.0</v>
      </c>
      <c r="B9044" s="13" t="s">
        <v>11480</v>
      </c>
      <c r="C9044" s="12">
        <v>4874.45</v>
      </c>
      <c r="D9044" s="11"/>
      <c r="E9044" s="11"/>
      <c r="F9044" s="11"/>
    </row>
    <row r="9045" ht="15.75" customHeight="1">
      <c r="A9045" s="13">
        <v>1389125.0</v>
      </c>
      <c r="B9045" s="13" t="s">
        <v>11481</v>
      </c>
      <c r="C9045" s="12">
        <v>2505.36</v>
      </c>
      <c r="D9045" s="11"/>
      <c r="E9045" s="11"/>
      <c r="F9045" s="11"/>
    </row>
    <row r="9046" ht="15.75" customHeight="1">
      <c r="A9046" s="13">
        <v>1387763.0</v>
      </c>
      <c r="B9046" s="13" t="s">
        <v>11482</v>
      </c>
      <c r="C9046" s="12">
        <v>4874.45</v>
      </c>
      <c r="D9046" s="11"/>
      <c r="E9046" s="11"/>
      <c r="F9046" s="11"/>
    </row>
    <row r="9047" ht="15.75" customHeight="1">
      <c r="A9047" s="13">
        <v>1389163.0</v>
      </c>
      <c r="B9047" s="13" t="s">
        <v>11483</v>
      </c>
      <c r="C9047" s="12">
        <v>2505.36</v>
      </c>
      <c r="D9047" s="11"/>
      <c r="E9047" s="11"/>
      <c r="F9047" s="11"/>
    </row>
    <row r="9048" ht="15.75" customHeight="1">
      <c r="A9048" s="13">
        <v>1387299.0</v>
      </c>
      <c r="B9048" s="13" t="s">
        <v>11484</v>
      </c>
      <c r="C9048" s="12">
        <v>1983.24</v>
      </c>
      <c r="D9048" s="11"/>
      <c r="E9048" s="11"/>
      <c r="F9048" s="11"/>
    </row>
    <row r="9049" ht="15.75" customHeight="1">
      <c r="A9049" s="13">
        <v>1384027.0</v>
      </c>
      <c r="B9049" s="13" t="s">
        <v>11485</v>
      </c>
      <c r="C9049" s="12">
        <v>7081.57</v>
      </c>
      <c r="D9049" s="11"/>
      <c r="E9049" s="11"/>
      <c r="F9049" s="11"/>
    </row>
    <row r="9050" ht="15.75" customHeight="1">
      <c r="A9050" s="13">
        <v>1388663.0</v>
      </c>
      <c r="B9050" s="13" t="s">
        <v>11486</v>
      </c>
      <c r="C9050" s="12">
        <v>2448.34</v>
      </c>
      <c r="D9050" s="11"/>
      <c r="E9050" s="11"/>
      <c r="F9050" s="11"/>
    </row>
    <row r="9051" ht="15.75" customHeight="1">
      <c r="A9051" s="13">
        <v>1389361.0</v>
      </c>
      <c r="B9051" s="13" t="s">
        <v>11487</v>
      </c>
      <c r="C9051" s="12">
        <v>5365.2</v>
      </c>
      <c r="D9051" s="11"/>
      <c r="E9051" s="11"/>
      <c r="F9051" s="11"/>
    </row>
    <row r="9052" ht="15.75" customHeight="1">
      <c r="A9052" s="13">
        <v>1389363.0</v>
      </c>
      <c r="B9052" s="13" t="s">
        <v>11488</v>
      </c>
      <c r="C9052" s="12">
        <v>4055.26</v>
      </c>
      <c r="D9052" s="11"/>
      <c r="E9052" s="11"/>
      <c r="F9052" s="11"/>
    </row>
    <row r="9053" ht="15.75" customHeight="1">
      <c r="A9053" s="13">
        <v>1382999.0</v>
      </c>
      <c r="B9053" s="13" t="s">
        <v>11489</v>
      </c>
      <c r="C9053" s="12">
        <v>5027.93</v>
      </c>
      <c r="D9053" s="11"/>
      <c r="E9053" s="11"/>
      <c r="F9053" s="11"/>
    </row>
    <row r="9054" ht="15.75" customHeight="1">
      <c r="A9054" s="13">
        <v>1383289.0</v>
      </c>
      <c r="B9054" s="13" t="s">
        <v>11490</v>
      </c>
      <c r="C9054" s="12">
        <v>10036.53</v>
      </c>
      <c r="D9054" s="11"/>
      <c r="E9054" s="11"/>
      <c r="F9054" s="11"/>
    </row>
    <row r="9055" ht="15.75" customHeight="1">
      <c r="A9055" s="13">
        <v>1389463.0</v>
      </c>
      <c r="B9055" s="13" t="s">
        <v>11491</v>
      </c>
      <c r="C9055" s="12">
        <v>3307.51</v>
      </c>
      <c r="D9055" s="11"/>
      <c r="E9055" s="11"/>
      <c r="F9055" s="11"/>
    </row>
    <row r="9056" ht="15.75" customHeight="1">
      <c r="A9056" s="13">
        <v>1385016.0</v>
      </c>
      <c r="B9056" s="13" t="s">
        <v>11492</v>
      </c>
      <c r="C9056" s="12">
        <v>2879.7</v>
      </c>
      <c r="D9056" s="11"/>
      <c r="E9056" s="11"/>
      <c r="F9056" s="11"/>
    </row>
    <row r="9057" ht="15.75" customHeight="1">
      <c r="A9057" s="13">
        <v>1385062.0</v>
      </c>
      <c r="B9057" s="13" t="s">
        <v>11493</v>
      </c>
      <c r="C9057" s="12">
        <v>4799.38</v>
      </c>
      <c r="D9057" s="11"/>
      <c r="E9057" s="11"/>
      <c r="F9057" s="11"/>
    </row>
    <row r="9058" ht="15.75" customHeight="1">
      <c r="A9058" s="13">
        <v>1385067.0</v>
      </c>
      <c r="B9058" s="13" t="s">
        <v>11494</v>
      </c>
      <c r="C9058" s="12">
        <v>4979.31</v>
      </c>
      <c r="D9058" s="11"/>
      <c r="E9058" s="11"/>
      <c r="F9058" s="11"/>
    </row>
    <row r="9059" ht="15.75" customHeight="1">
      <c r="A9059" s="13">
        <v>1385087.0</v>
      </c>
      <c r="B9059" s="13" t="s">
        <v>11495</v>
      </c>
      <c r="C9059" s="12">
        <v>2610.19</v>
      </c>
      <c r="D9059" s="11"/>
      <c r="E9059" s="11"/>
      <c r="F9059" s="11"/>
    </row>
    <row r="9060" ht="15.75" customHeight="1">
      <c r="A9060" s="13">
        <v>1383036.0</v>
      </c>
      <c r="B9060" s="13" t="s">
        <v>11496</v>
      </c>
      <c r="C9060" s="12">
        <v>3530.57</v>
      </c>
      <c r="D9060" s="11"/>
      <c r="E9060" s="11"/>
      <c r="F9060" s="11"/>
    </row>
    <row r="9061" ht="15.75" customHeight="1">
      <c r="A9061" s="13">
        <v>1383035.0</v>
      </c>
      <c r="B9061" s="13" t="s">
        <v>11497</v>
      </c>
      <c r="C9061" s="12">
        <v>2104.12</v>
      </c>
      <c r="D9061" s="11"/>
      <c r="E9061" s="11"/>
      <c r="F9061" s="11"/>
    </row>
    <row r="9062" ht="15.75" customHeight="1">
      <c r="A9062" s="13">
        <v>1382400.0</v>
      </c>
      <c r="B9062" s="13" t="s">
        <v>11498</v>
      </c>
      <c r="C9062" s="12">
        <v>3092.18</v>
      </c>
      <c r="D9062" s="11"/>
      <c r="E9062" s="11"/>
      <c r="F9062" s="11"/>
    </row>
    <row r="9063" ht="15.75" customHeight="1">
      <c r="A9063" s="13">
        <v>1383500.0</v>
      </c>
      <c r="B9063" s="13" t="s">
        <v>11499</v>
      </c>
      <c r="C9063" s="12">
        <v>4719.78</v>
      </c>
      <c r="D9063" s="11"/>
      <c r="E9063" s="11"/>
      <c r="F9063" s="11"/>
    </row>
    <row r="9064" ht="15.75" customHeight="1">
      <c r="A9064" s="13">
        <v>1382300.0</v>
      </c>
      <c r="B9064" s="13" t="s">
        <v>11500</v>
      </c>
      <c r="C9064" s="12">
        <v>4590.11</v>
      </c>
      <c r="D9064" s="11"/>
      <c r="E9064" s="11"/>
      <c r="F9064" s="11"/>
    </row>
    <row r="9065" ht="15.75" customHeight="1">
      <c r="A9065" s="13">
        <v>1383005.0</v>
      </c>
      <c r="B9065" s="13" t="s">
        <v>11501</v>
      </c>
      <c r="C9065" s="12">
        <v>5365.25</v>
      </c>
      <c r="D9065" s="11"/>
      <c r="E9065" s="11"/>
      <c r="F9065" s="11"/>
    </row>
    <row r="9066" ht="15.75" customHeight="1">
      <c r="A9066" s="9" t="s">
        <v>11502</v>
      </c>
      <c r="C9066" s="12"/>
      <c r="D9066" s="11"/>
      <c r="E9066" s="11"/>
      <c r="F9066" s="11"/>
    </row>
    <row r="9067" ht="15.75" customHeight="1">
      <c r="A9067" s="13">
        <v>6995034.0</v>
      </c>
      <c r="B9067" s="13" t="s">
        <v>11503</v>
      </c>
      <c r="C9067" s="12">
        <v>4363.3</v>
      </c>
      <c r="D9067" s="11"/>
      <c r="E9067" s="11"/>
      <c r="F9067" s="11"/>
    </row>
    <row r="9068" ht="15.75" customHeight="1">
      <c r="A9068" s="13">
        <v>6992145.0</v>
      </c>
      <c r="B9068" s="13" t="s">
        <v>11504</v>
      </c>
      <c r="C9068" s="12">
        <v>1250.23</v>
      </c>
      <c r="D9068" s="11"/>
      <c r="E9068" s="11"/>
      <c r="F9068" s="11"/>
    </row>
    <row r="9069" ht="15.75" customHeight="1">
      <c r="A9069" s="13">
        <v>6995051.0</v>
      </c>
      <c r="B9069" s="13" t="s">
        <v>11505</v>
      </c>
      <c r="C9069" s="12">
        <v>2162.9</v>
      </c>
      <c r="D9069" s="11"/>
      <c r="E9069" s="11"/>
      <c r="F9069" s="11"/>
    </row>
    <row r="9070" ht="15.75" customHeight="1">
      <c r="A9070" s="13">
        <v>6992102.0</v>
      </c>
      <c r="B9070" s="13" t="s">
        <v>11506</v>
      </c>
      <c r="C9070" s="12">
        <v>750.14</v>
      </c>
      <c r="D9070" s="11"/>
      <c r="E9070" s="11"/>
      <c r="F9070" s="11"/>
    </row>
    <row r="9071" ht="15.75" customHeight="1">
      <c r="A9071" s="13">
        <v>6992146.0</v>
      </c>
      <c r="B9071" s="13" t="s">
        <v>11507</v>
      </c>
      <c r="C9071" s="12">
        <v>1312.74</v>
      </c>
      <c r="D9071" s="11"/>
      <c r="E9071" s="11"/>
      <c r="F9071" s="11"/>
    </row>
    <row r="9072" ht="15.75" customHeight="1">
      <c r="A9072" s="13">
        <v>6995048.0</v>
      </c>
      <c r="B9072" s="13" t="s">
        <v>11508</v>
      </c>
      <c r="C9072" s="12">
        <v>1894.1</v>
      </c>
      <c r="D9072" s="11"/>
      <c r="E9072" s="11"/>
      <c r="F9072" s="11"/>
    </row>
    <row r="9073" ht="15.75" customHeight="1">
      <c r="A9073" s="13">
        <v>6995049.0</v>
      </c>
      <c r="B9073" s="13" t="s">
        <v>11509</v>
      </c>
      <c r="C9073" s="12">
        <v>1894.1</v>
      </c>
      <c r="D9073" s="11"/>
      <c r="E9073" s="11"/>
      <c r="F9073" s="11"/>
    </row>
    <row r="9074" ht="15.75" customHeight="1">
      <c r="A9074" s="13">
        <v>6995056.0</v>
      </c>
      <c r="B9074" s="13" t="s">
        <v>11510</v>
      </c>
      <c r="C9074" s="12">
        <v>1312.74</v>
      </c>
      <c r="D9074" s="11"/>
      <c r="E9074" s="11"/>
      <c r="F9074" s="11"/>
    </row>
    <row r="9075" ht="15.75" customHeight="1">
      <c r="A9075" s="13">
        <v>6995055.0</v>
      </c>
      <c r="B9075" s="13" t="s">
        <v>11511</v>
      </c>
      <c r="C9075" s="12">
        <v>1312.74</v>
      </c>
      <c r="D9075" s="11"/>
      <c r="E9075" s="11"/>
      <c r="F9075" s="11"/>
    </row>
    <row r="9076" ht="15.75" customHeight="1">
      <c r="A9076" s="13">
        <v>6995044.0</v>
      </c>
      <c r="B9076" s="13" t="s">
        <v>11512</v>
      </c>
      <c r="C9076" s="12">
        <v>775.14</v>
      </c>
      <c r="D9076" s="11"/>
      <c r="E9076" s="11"/>
      <c r="F9076" s="11"/>
    </row>
    <row r="9077" ht="15.75" customHeight="1">
      <c r="A9077" s="13">
        <v>6995045.0</v>
      </c>
      <c r="B9077" s="13" t="s">
        <v>11513</v>
      </c>
      <c r="C9077" s="12">
        <v>775.14</v>
      </c>
      <c r="D9077" s="11"/>
      <c r="E9077" s="11"/>
      <c r="F9077" s="11"/>
    </row>
    <row r="9078" ht="15.75" customHeight="1">
      <c r="A9078" s="13">
        <v>6995057.0</v>
      </c>
      <c r="B9078" s="13" t="s">
        <v>11514</v>
      </c>
      <c r="C9078" s="12">
        <v>2988.05</v>
      </c>
      <c r="D9078" s="11"/>
      <c r="E9078" s="11"/>
      <c r="F9078" s="11"/>
    </row>
    <row r="9079" ht="15.75" customHeight="1">
      <c r="A9079" s="13">
        <v>6995058.0</v>
      </c>
      <c r="B9079" s="13" t="s">
        <v>11515</v>
      </c>
      <c r="C9079" s="12">
        <v>2612.98</v>
      </c>
      <c r="D9079" s="11"/>
      <c r="E9079" s="11"/>
      <c r="F9079" s="11"/>
    </row>
    <row r="9080" ht="15.75" customHeight="1">
      <c r="A9080" s="13">
        <v>6998428.0</v>
      </c>
      <c r="B9080" s="13" t="s">
        <v>11516</v>
      </c>
      <c r="C9080" s="12">
        <v>1575.29</v>
      </c>
      <c r="D9080" s="11"/>
      <c r="E9080" s="11"/>
      <c r="F9080" s="11"/>
    </row>
    <row r="9081" ht="15.75" customHeight="1">
      <c r="A9081" s="13">
        <v>6998453.0</v>
      </c>
      <c r="B9081" s="13" t="s">
        <v>11517</v>
      </c>
      <c r="C9081" s="12">
        <v>1575.29</v>
      </c>
      <c r="D9081" s="11"/>
      <c r="E9081" s="11"/>
      <c r="F9081" s="11"/>
    </row>
    <row r="9082" ht="15.75" customHeight="1">
      <c r="A9082" s="13">
        <v>6998424.0</v>
      </c>
      <c r="B9082" s="13" t="s">
        <v>11518</v>
      </c>
      <c r="C9082" s="12">
        <v>1701.31</v>
      </c>
      <c r="D9082" s="11"/>
      <c r="E9082" s="11"/>
      <c r="F9082" s="11"/>
    </row>
    <row r="9083" ht="15.75" customHeight="1">
      <c r="A9083" s="13">
        <v>6998426.0</v>
      </c>
      <c r="B9083" s="13" t="s">
        <v>11519</v>
      </c>
      <c r="C9083" s="12">
        <v>1575.29</v>
      </c>
      <c r="D9083" s="11"/>
      <c r="E9083" s="11"/>
      <c r="F9083" s="11"/>
    </row>
    <row r="9084" ht="15.75" customHeight="1">
      <c r="A9084" s="13">
        <v>6998421.0</v>
      </c>
      <c r="B9084" s="13" t="s">
        <v>11520</v>
      </c>
      <c r="C9084" s="12">
        <v>1701.31</v>
      </c>
      <c r="D9084" s="11"/>
      <c r="E9084" s="11"/>
      <c r="F9084" s="11"/>
    </row>
    <row r="9085" ht="15.75" customHeight="1">
      <c r="A9085" s="13">
        <v>6998422.0</v>
      </c>
      <c r="B9085" s="13" t="s">
        <v>11521</v>
      </c>
      <c r="C9085" s="12">
        <v>1575.29</v>
      </c>
      <c r="D9085" s="11"/>
      <c r="E9085" s="11"/>
      <c r="F9085" s="11"/>
    </row>
    <row r="9086" ht="15.75" customHeight="1">
      <c r="A9086" s="13">
        <v>6998409.0</v>
      </c>
      <c r="B9086" s="13" t="s">
        <v>11522</v>
      </c>
      <c r="C9086" s="12">
        <v>1575.29</v>
      </c>
      <c r="D9086" s="11"/>
      <c r="E9086" s="11"/>
      <c r="F9086" s="11"/>
    </row>
    <row r="9087" ht="15.75" customHeight="1">
      <c r="A9087" s="13">
        <v>6998433.0</v>
      </c>
      <c r="B9087" s="13" t="s">
        <v>11523</v>
      </c>
      <c r="C9087" s="12">
        <v>1575.29</v>
      </c>
      <c r="D9087" s="11"/>
      <c r="E9087" s="11"/>
      <c r="F9087" s="11"/>
    </row>
    <row r="9088" ht="15.75" customHeight="1">
      <c r="A9088" s="13">
        <v>6998435.0</v>
      </c>
      <c r="B9088" s="13" t="s">
        <v>11524</v>
      </c>
      <c r="C9088" s="12">
        <v>1575.29</v>
      </c>
      <c r="D9088" s="11"/>
      <c r="E9088" s="11"/>
      <c r="F9088" s="11"/>
    </row>
    <row r="9089" ht="15.75" customHeight="1">
      <c r="A9089" s="13">
        <v>6998442.0</v>
      </c>
      <c r="B9089" s="13" t="s">
        <v>11525</v>
      </c>
      <c r="C9089" s="12">
        <v>1575.29</v>
      </c>
      <c r="D9089" s="11"/>
      <c r="E9089" s="11"/>
      <c r="F9089" s="11"/>
    </row>
    <row r="9090" ht="15.75" customHeight="1">
      <c r="A9090" s="13">
        <v>6998463.0</v>
      </c>
      <c r="B9090" s="13" t="s">
        <v>11526</v>
      </c>
      <c r="C9090" s="12">
        <v>1575.29</v>
      </c>
      <c r="D9090" s="11"/>
      <c r="E9090" s="11"/>
      <c r="F9090" s="11"/>
    </row>
    <row r="9091" ht="15.75" customHeight="1">
      <c r="A9091" s="13">
        <v>6998415.0</v>
      </c>
      <c r="B9091" s="13" t="s">
        <v>11527</v>
      </c>
      <c r="C9091" s="12">
        <v>1575.29</v>
      </c>
      <c r="D9091" s="11"/>
      <c r="E9091" s="11"/>
      <c r="F9091" s="11"/>
    </row>
    <row r="9092" ht="15.75" customHeight="1">
      <c r="A9092" s="13">
        <v>6998439.0</v>
      </c>
      <c r="B9092" s="13" t="s">
        <v>11528</v>
      </c>
      <c r="C9092" s="12">
        <v>1575.29</v>
      </c>
      <c r="D9092" s="11"/>
      <c r="E9092" s="11"/>
      <c r="F9092" s="11"/>
    </row>
    <row r="9093" ht="15.75" customHeight="1">
      <c r="A9093" s="13">
        <v>6998467.0</v>
      </c>
      <c r="B9093" s="13" t="s">
        <v>11529</v>
      </c>
      <c r="C9093" s="12">
        <v>1575.29</v>
      </c>
      <c r="D9093" s="11"/>
      <c r="E9093" s="11"/>
      <c r="F9093" s="11"/>
    </row>
    <row r="9094" ht="15.75" customHeight="1">
      <c r="A9094" s="13">
        <v>6998476.0</v>
      </c>
      <c r="B9094" s="13" t="s">
        <v>11530</v>
      </c>
      <c r="C9094" s="12">
        <v>1837.84</v>
      </c>
      <c r="D9094" s="11"/>
      <c r="E9094" s="11"/>
      <c r="F9094" s="11"/>
    </row>
    <row r="9095" ht="15.75" customHeight="1">
      <c r="A9095" s="13">
        <v>6998477.0</v>
      </c>
      <c r="B9095" s="13" t="s">
        <v>11531</v>
      </c>
      <c r="C9095" s="12">
        <v>1963.86</v>
      </c>
      <c r="D9095" s="11"/>
      <c r="E9095" s="11"/>
      <c r="F9095" s="11"/>
    </row>
    <row r="9096" ht="15.75" customHeight="1">
      <c r="A9096" s="13">
        <v>6995029.0</v>
      </c>
      <c r="B9096" s="13" t="s">
        <v>11532</v>
      </c>
      <c r="C9096" s="12">
        <v>6226.14</v>
      </c>
      <c r="D9096" s="11"/>
      <c r="E9096" s="11"/>
      <c r="F9096" s="11"/>
    </row>
    <row r="9097" ht="15.75" customHeight="1">
      <c r="A9097" s="13">
        <v>6995016.0</v>
      </c>
      <c r="B9097" s="13" t="s">
        <v>11533</v>
      </c>
      <c r="C9097" s="12">
        <v>775.14</v>
      </c>
      <c r="D9097" s="11"/>
      <c r="E9097" s="11"/>
      <c r="F9097" s="11"/>
    </row>
    <row r="9098" ht="15.75" customHeight="1">
      <c r="A9098" s="13">
        <v>6995008.0</v>
      </c>
      <c r="B9098" s="13" t="s">
        <v>11534</v>
      </c>
      <c r="C9098" s="12">
        <v>750.14</v>
      </c>
      <c r="D9098" s="11"/>
      <c r="E9098" s="11"/>
      <c r="F9098" s="11"/>
    </row>
    <row r="9099" ht="15.75" customHeight="1">
      <c r="A9099" s="13">
        <v>6995022.0</v>
      </c>
      <c r="B9099" s="13" t="s">
        <v>11535</v>
      </c>
      <c r="C9099" s="12">
        <v>2294.17</v>
      </c>
      <c r="D9099" s="11"/>
      <c r="E9099" s="11"/>
      <c r="F9099" s="11"/>
    </row>
    <row r="9100" ht="15.75" customHeight="1">
      <c r="A9100" s="13">
        <v>6995018.0</v>
      </c>
      <c r="B9100" s="13" t="s">
        <v>11536</v>
      </c>
      <c r="C9100" s="12">
        <v>2325.43</v>
      </c>
      <c r="D9100" s="11"/>
      <c r="E9100" s="11"/>
      <c r="F9100" s="11"/>
    </row>
    <row r="9101" ht="15.75" customHeight="1">
      <c r="A9101" s="13">
        <v>6995007.0</v>
      </c>
      <c r="B9101" s="13" t="s">
        <v>11537</v>
      </c>
      <c r="C9101" s="12">
        <v>775.14</v>
      </c>
      <c r="D9101" s="11"/>
      <c r="E9101" s="11"/>
      <c r="F9101" s="11"/>
    </row>
    <row r="9102" ht="15.75" customHeight="1">
      <c r="A9102" s="13">
        <v>6995009.0</v>
      </c>
      <c r="B9102" s="13" t="s">
        <v>11538</v>
      </c>
      <c r="C9102" s="12">
        <v>775.14</v>
      </c>
      <c r="D9102" s="11"/>
      <c r="E9102" s="11"/>
      <c r="F9102" s="11"/>
    </row>
    <row r="9103" ht="15.75" customHeight="1">
      <c r="A9103" s="13">
        <v>6995012.0</v>
      </c>
      <c r="B9103" s="13" t="s">
        <v>11539</v>
      </c>
      <c r="C9103" s="12">
        <v>1719.73</v>
      </c>
      <c r="D9103" s="11"/>
      <c r="E9103" s="11"/>
      <c r="F9103" s="11"/>
    </row>
    <row r="9104" ht="15.75" customHeight="1">
      <c r="A9104" s="13">
        <v>6995024.0</v>
      </c>
      <c r="B9104" s="13" t="s">
        <v>11540</v>
      </c>
      <c r="C9104" s="12">
        <v>1937.86</v>
      </c>
      <c r="D9104" s="11"/>
      <c r="E9104" s="11"/>
      <c r="F9104" s="11"/>
    </row>
    <row r="9105" ht="15.75" customHeight="1">
      <c r="A9105" s="13">
        <v>6995010.0</v>
      </c>
      <c r="B9105" s="13" t="s">
        <v>11541</v>
      </c>
      <c r="C9105" s="12">
        <v>750.14</v>
      </c>
      <c r="D9105" s="11"/>
      <c r="E9105" s="11"/>
      <c r="F9105" s="11"/>
    </row>
    <row r="9106" ht="15.75" customHeight="1">
      <c r="A9106" s="13">
        <v>6995015.0</v>
      </c>
      <c r="B9106" s="13" t="s">
        <v>11542</v>
      </c>
      <c r="C9106" s="12">
        <v>775.14</v>
      </c>
      <c r="D9106" s="11"/>
      <c r="E9106" s="11"/>
      <c r="F9106" s="11"/>
    </row>
    <row r="9107" ht="15.75" customHeight="1">
      <c r="A9107" s="13">
        <v>6995019.0</v>
      </c>
      <c r="B9107" s="13" t="s">
        <v>11543</v>
      </c>
      <c r="C9107" s="12">
        <v>2325.43</v>
      </c>
      <c r="D9107" s="11"/>
      <c r="E9107" s="11"/>
      <c r="F9107" s="11"/>
    </row>
    <row r="9108" ht="15.75" customHeight="1">
      <c r="A9108" s="13">
        <v>6995026.0</v>
      </c>
      <c r="B9108" s="13" t="s">
        <v>11544</v>
      </c>
      <c r="C9108" s="12">
        <v>775.14</v>
      </c>
      <c r="D9108" s="11"/>
      <c r="E9108" s="11"/>
      <c r="F9108" s="11"/>
    </row>
    <row r="9109" ht="15.75" customHeight="1">
      <c r="A9109" s="13">
        <v>6995014.0</v>
      </c>
      <c r="B9109" s="13" t="s">
        <v>11545</v>
      </c>
      <c r="C9109" s="12">
        <v>2387.94</v>
      </c>
      <c r="D9109" s="11"/>
      <c r="E9109" s="11"/>
      <c r="F9109" s="11"/>
    </row>
    <row r="9110" ht="15.75" customHeight="1">
      <c r="A9110" s="13">
        <v>6995025.0</v>
      </c>
      <c r="B9110" s="13" t="s">
        <v>11546</v>
      </c>
      <c r="C9110" s="12">
        <v>2387.94</v>
      </c>
      <c r="D9110" s="11"/>
      <c r="E9110" s="11"/>
      <c r="F9110" s="11"/>
    </row>
    <row r="9111" ht="15.75" customHeight="1">
      <c r="A9111" s="13">
        <v>6995011.0</v>
      </c>
      <c r="B9111" s="13" t="s">
        <v>11547</v>
      </c>
      <c r="C9111" s="12">
        <v>1250.23</v>
      </c>
      <c r="D9111" s="11"/>
      <c r="E9111" s="11"/>
      <c r="F9111" s="11"/>
    </row>
    <row r="9112" ht="15.75" customHeight="1">
      <c r="A9112" s="13">
        <v>6995021.0</v>
      </c>
      <c r="B9112" s="13" t="s">
        <v>11548</v>
      </c>
      <c r="C9112" s="12">
        <v>1875.34</v>
      </c>
      <c r="D9112" s="11"/>
      <c r="E9112" s="11"/>
      <c r="F9112" s="11"/>
    </row>
    <row r="9113" ht="15.75" customHeight="1">
      <c r="A9113" s="13">
        <v>6995059.0</v>
      </c>
      <c r="B9113" s="13" t="s">
        <v>11549</v>
      </c>
      <c r="C9113" s="12">
        <v>4863.39</v>
      </c>
      <c r="D9113" s="11"/>
      <c r="E9113" s="11"/>
      <c r="F9113" s="11"/>
    </row>
    <row r="9114" ht="15.75" customHeight="1">
      <c r="A9114" s="13">
        <v>6995060.0</v>
      </c>
      <c r="B9114" s="13" t="s">
        <v>11550</v>
      </c>
      <c r="C9114" s="12">
        <v>2687.99</v>
      </c>
      <c r="D9114" s="11"/>
      <c r="E9114" s="11"/>
      <c r="F9114" s="11"/>
    </row>
    <row r="9115" ht="15.75" customHeight="1">
      <c r="A9115" s="13">
        <v>6995027.0</v>
      </c>
      <c r="B9115" s="13" t="s">
        <v>11551</v>
      </c>
      <c r="C9115" s="12">
        <v>1987.86</v>
      </c>
      <c r="D9115" s="11"/>
      <c r="E9115" s="11"/>
      <c r="F9115" s="11"/>
    </row>
    <row r="9116" ht="15.75" customHeight="1">
      <c r="A9116" s="9" t="s">
        <v>11552</v>
      </c>
      <c r="D9116" s="11"/>
      <c r="E9116" s="11"/>
      <c r="F9116" s="11"/>
    </row>
    <row r="9117" ht="15.75" customHeight="1">
      <c r="A9117" s="13">
        <v>3229611.0</v>
      </c>
      <c r="B9117" s="13" t="s">
        <v>11553</v>
      </c>
      <c r="C9117" s="12">
        <v>1055.3</v>
      </c>
      <c r="D9117" s="11"/>
      <c r="E9117" s="11"/>
      <c r="F9117" s="11"/>
    </row>
    <row r="9118" ht="15.75" customHeight="1">
      <c r="A9118" s="13">
        <v>6990082.0</v>
      </c>
      <c r="B9118" s="13" t="s">
        <v>11554</v>
      </c>
      <c r="C9118" s="12">
        <v>1430.92</v>
      </c>
      <c r="D9118" s="11"/>
      <c r="E9118" s="11"/>
      <c r="F9118" s="11"/>
    </row>
    <row r="9119" ht="15.75" customHeight="1">
      <c r="A9119" s="13">
        <v>6997002.0</v>
      </c>
      <c r="B9119" s="13" t="s">
        <v>11555</v>
      </c>
      <c r="C9119" s="12">
        <v>1087.7</v>
      </c>
      <c r="D9119" s="11"/>
      <c r="E9119" s="11"/>
      <c r="F9119" s="11"/>
    </row>
    <row r="9120" ht="15.75" customHeight="1">
      <c r="A9120" s="13">
        <v>6997007.0</v>
      </c>
      <c r="B9120" s="13" t="s">
        <v>11556</v>
      </c>
      <c r="C9120" s="12">
        <v>1087.7</v>
      </c>
      <c r="D9120" s="11"/>
      <c r="E9120" s="11"/>
      <c r="F9120" s="11"/>
    </row>
    <row r="9121" ht="15.75" customHeight="1">
      <c r="A9121" s="13">
        <v>6997016.0</v>
      </c>
      <c r="B9121" s="13" t="s">
        <v>11557</v>
      </c>
      <c r="C9121" s="12">
        <v>2637.98</v>
      </c>
      <c r="D9121" s="11"/>
      <c r="E9121" s="11"/>
      <c r="F9121" s="11"/>
    </row>
    <row r="9122" ht="15.75" customHeight="1">
      <c r="A9122" s="13">
        <v>6997012.0</v>
      </c>
      <c r="B9122" s="13" t="s">
        <v>11558</v>
      </c>
      <c r="C9122" s="12">
        <v>1181.47</v>
      </c>
      <c r="D9122" s="11"/>
      <c r="E9122" s="11"/>
      <c r="F9122" s="11"/>
    </row>
    <row r="9123" ht="15.75" customHeight="1">
      <c r="A9123" s="13">
        <v>6997015.0</v>
      </c>
      <c r="B9123" s="13" t="s">
        <v>11559</v>
      </c>
      <c r="C9123" s="12">
        <v>2637.98</v>
      </c>
      <c r="D9123" s="11"/>
      <c r="E9123" s="11"/>
      <c r="F9123" s="11"/>
    </row>
    <row r="9124" ht="15.75" customHeight="1">
      <c r="A9124" s="13">
        <v>6992022.0</v>
      </c>
      <c r="B9124" s="13" t="s">
        <v>11560</v>
      </c>
      <c r="C9124" s="12">
        <v>3238.09</v>
      </c>
      <c r="D9124" s="11"/>
      <c r="E9124" s="11"/>
      <c r="F9124" s="11"/>
    </row>
    <row r="9125" ht="15.75" customHeight="1">
      <c r="A9125" s="13">
        <v>6992005.0</v>
      </c>
      <c r="B9125" s="13" t="s">
        <v>11561</v>
      </c>
      <c r="C9125" s="12">
        <v>1612.8</v>
      </c>
      <c r="D9125" s="11"/>
      <c r="E9125" s="11"/>
      <c r="F9125" s="11"/>
    </row>
    <row r="9126" ht="15.75" customHeight="1">
      <c r="A9126" s="13">
        <v>6992072.0</v>
      </c>
      <c r="B9126" s="13" t="s">
        <v>11562</v>
      </c>
      <c r="C9126" s="12">
        <v>1913.66</v>
      </c>
      <c r="D9126" s="11"/>
      <c r="E9126" s="11"/>
      <c r="F9126" s="11"/>
    </row>
    <row r="9127" ht="15.75" customHeight="1">
      <c r="A9127" s="13">
        <v>6992028.0</v>
      </c>
      <c r="B9127" s="13" t="s">
        <v>11563</v>
      </c>
      <c r="C9127" s="12">
        <v>1303.74</v>
      </c>
      <c r="D9127" s="11"/>
      <c r="E9127" s="11"/>
      <c r="F9127" s="11"/>
    </row>
    <row r="9128" ht="15.75" customHeight="1">
      <c r="A9128" s="13">
        <v>6992049.0</v>
      </c>
      <c r="B9128" s="13" t="s">
        <v>11564</v>
      </c>
      <c r="C9128" s="12">
        <v>925.17</v>
      </c>
      <c r="D9128" s="11"/>
      <c r="E9128" s="11"/>
      <c r="F9128" s="11"/>
    </row>
    <row r="9129" ht="15.75" customHeight="1">
      <c r="A9129" s="13">
        <v>6992058.0</v>
      </c>
      <c r="B9129" s="13" t="s">
        <v>11565</v>
      </c>
      <c r="C9129" s="12">
        <v>3075.56</v>
      </c>
      <c r="D9129" s="11"/>
      <c r="E9129" s="11"/>
      <c r="F9129" s="11"/>
    </row>
    <row r="9130" ht="15.75" customHeight="1">
      <c r="A9130" s="13">
        <v>6992051.0</v>
      </c>
      <c r="B9130" s="13" t="s">
        <v>11566</v>
      </c>
      <c r="C9130" s="12">
        <v>1592.54</v>
      </c>
      <c r="D9130" s="11"/>
      <c r="E9130" s="11"/>
      <c r="F9130" s="11"/>
    </row>
    <row r="9131" ht="15.75" customHeight="1">
      <c r="A9131" s="13">
        <v>6992056.0</v>
      </c>
      <c r="B9131" s="13" t="s">
        <v>11567</v>
      </c>
      <c r="C9131" s="12">
        <v>3975.73</v>
      </c>
      <c r="D9131" s="11"/>
      <c r="E9131" s="11"/>
      <c r="F9131" s="11"/>
    </row>
    <row r="9132" ht="15.75" customHeight="1">
      <c r="A9132" s="13">
        <v>6992046.0</v>
      </c>
      <c r="B9132" s="13" t="s">
        <v>11568</v>
      </c>
      <c r="C9132" s="12">
        <v>2362.93</v>
      </c>
      <c r="D9132" s="11"/>
      <c r="E9132" s="11"/>
      <c r="F9132" s="11"/>
    </row>
    <row r="9133" ht="15.75" customHeight="1">
      <c r="A9133" s="13">
        <v>6992161.0</v>
      </c>
      <c r="B9133" s="13" t="s">
        <v>11569</v>
      </c>
      <c r="C9133" s="12">
        <v>6001.1</v>
      </c>
      <c r="D9133" s="11"/>
      <c r="E9133" s="11"/>
      <c r="F9133" s="11"/>
    </row>
    <row r="9134" ht="15.75" customHeight="1">
      <c r="A9134" s="13">
        <v>6990031.0</v>
      </c>
      <c r="B9134" s="13" t="s">
        <v>11570</v>
      </c>
      <c r="C9134" s="12">
        <v>3756.16</v>
      </c>
      <c r="D9134" s="11"/>
      <c r="E9134" s="11"/>
      <c r="F9134" s="11"/>
    </row>
    <row r="9135" ht="15.75" customHeight="1">
      <c r="A9135" s="13">
        <v>6993019.0</v>
      </c>
      <c r="B9135" s="13" t="s">
        <v>11571</v>
      </c>
      <c r="C9135" s="12">
        <v>2362.93</v>
      </c>
      <c r="D9135" s="11"/>
      <c r="E9135" s="11"/>
      <c r="F9135" s="11"/>
    </row>
    <row r="9136" ht="15.75" customHeight="1">
      <c r="A9136" s="13">
        <v>6990091.0</v>
      </c>
      <c r="B9136" s="13" t="s">
        <v>11572</v>
      </c>
      <c r="C9136" s="12">
        <v>1770.76</v>
      </c>
      <c r="D9136" s="11"/>
      <c r="E9136" s="11"/>
      <c r="F9136" s="11"/>
    </row>
    <row r="9137" ht="15.75" customHeight="1">
      <c r="A9137" s="13">
        <v>6990090.0</v>
      </c>
      <c r="B9137" s="13" t="s">
        <v>11573</v>
      </c>
      <c r="C9137" s="12">
        <v>1770.76</v>
      </c>
      <c r="D9137" s="11"/>
      <c r="E9137" s="11"/>
      <c r="F9137" s="11"/>
    </row>
    <row r="9138" ht="15.75" customHeight="1">
      <c r="A9138" s="13">
        <v>6990092.0</v>
      </c>
      <c r="B9138" s="13" t="s">
        <v>11574</v>
      </c>
      <c r="C9138" s="12">
        <v>1770.76</v>
      </c>
      <c r="D9138" s="11"/>
      <c r="E9138" s="11"/>
      <c r="F9138" s="11"/>
    </row>
    <row r="9139" ht="15.75" customHeight="1">
      <c r="A9139" s="13">
        <v>6990094.0</v>
      </c>
      <c r="B9139" s="13" t="s">
        <v>11575</v>
      </c>
      <c r="C9139" s="12">
        <v>1770.76</v>
      </c>
      <c r="D9139" s="11"/>
      <c r="E9139" s="11"/>
      <c r="F9139" s="11"/>
    </row>
    <row r="9140" ht="15.75" customHeight="1">
      <c r="A9140" s="13">
        <v>6990033.0</v>
      </c>
      <c r="B9140" s="13" t="s">
        <v>11576</v>
      </c>
      <c r="C9140" s="12">
        <v>3756.16</v>
      </c>
      <c r="D9140" s="11"/>
      <c r="E9140" s="11"/>
      <c r="F9140" s="11"/>
    </row>
    <row r="9141" ht="15.75" customHeight="1">
      <c r="A9141" s="13">
        <v>6990032.0</v>
      </c>
      <c r="B9141" s="13" t="s">
        <v>11577</v>
      </c>
      <c r="C9141" s="12">
        <v>3756.16</v>
      </c>
      <c r="D9141" s="11"/>
      <c r="E9141" s="11"/>
      <c r="F9141" s="11"/>
    </row>
    <row r="9142" ht="15.75" customHeight="1">
      <c r="A9142" s="13">
        <v>6990030.0</v>
      </c>
      <c r="B9142" s="13" t="s">
        <v>11578</v>
      </c>
      <c r="C9142" s="12">
        <v>3756.16</v>
      </c>
      <c r="D9142" s="11"/>
      <c r="E9142" s="11"/>
      <c r="F9142" s="11"/>
    </row>
    <row r="9143" ht="15.75" customHeight="1">
      <c r="A9143" s="13">
        <v>6990034.0</v>
      </c>
      <c r="B9143" s="13" t="s">
        <v>11579</v>
      </c>
      <c r="C9143" s="12">
        <v>3756.16</v>
      </c>
      <c r="D9143" s="11"/>
      <c r="E9143" s="11"/>
      <c r="F9143" s="11"/>
    </row>
    <row r="9144" ht="15.75" customHeight="1">
      <c r="A9144" s="13">
        <v>6990041.0</v>
      </c>
      <c r="B9144" s="13" t="s">
        <v>11580</v>
      </c>
      <c r="C9144" s="12">
        <v>1001.64</v>
      </c>
      <c r="D9144" s="11"/>
      <c r="E9144" s="11"/>
      <c r="F9144" s="11"/>
    </row>
    <row r="9145" ht="15.75" customHeight="1">
      <c r="A9145" s="13">
        <v>6990040.0</v>
      </c>
      <c r="B9145" s="13" t="s">
        <v>11581</v>
      </c>
      <c r="C9145" s="12">
        <v>1001.64</v>
      </c>
      <c r="D9145" s="11"/>
      <c r="E9145" s="11"/>
      <c r="F9145" s="11"/>
    </row>
    <row r="9146" ht="15.75" customHeight="1">
      <c r="A9146" s="9" t="s">
        <v>11582</v>
      </c>
      <c r="D9146" s="11"/>
      <c r="E9146" s="11"/>
      <c r="F9146" s="11"/>
    </row>
    <row r="9147" ht="15.75" customHeight="1">
      <c r="A9147" s="13">
        <v>6992156.0</v>
      </c>
      <c r="B9147" s="13" t="s">
        <v>11583</v>
      </c>
      <c r="C9147" s="12">
        <v>1987.86</v>
      </c>
      <c r="D9147" s="11"/>
      <c r="E9147" s="11"/>
      <c r="F9147" s="11"/>
    </row>
    <row r="9148" ht="15.75" customHeight="1">
      <c r="A9148" s="13">
        <v>6992111.0</v>
      </c>
      <c r="B9148" s="13" t="s">
        <v>11584</v>
      </c>
      <c r="C9148" s="12">
        <v>1469.02</v>
      </c>
      <c r="D9148" s="11"/>
      <c r="E9148" s="11"/>
      <c r="F9148" s="11"/>
    </row>
    <row r="9149" ht="15.75" customHeight="1">
      <c r="A9149" s="13">
        <v>6992115.0</v>
      </c>
      <c r="B9149" s="13" t="s">
        <v>11585</v>
      </c>
      <c r="C9149" s="12">
        <v>1675.31</v>
      </c>
      <c r="D9149" s="11"/>
      <c r="E9149" s="11"/>
      <c r="F9149" s="11"/>
    </row>
    <row r="9150" ht="15.75" customHeight="1">
      <c r="A9150" s="13">
        <v>6992117.0</v>
      </c>
      <c r="B9150" s="13" t="s">
        <v>11586</v>
      </c>
      <c r="C9150" s="12">
        <v>1737.82</v>
      </c>
      <c r="D9150" s="11"/>
      <c r="E9150" s="11"/>
      <c r="F9150" s="11"/>
    </row>
    <row r="9151" ht="15.75" customHeight="1">
      <c r="A9151" s="13">
        <v>6992109.0</v>
      </c>
      <c r="B9151" s="13" t="s">
        <v>11587</v>
      </c>
      <c r="C9151" s="12">
        <v>1375.25</v>
      </c>
      <c r="D9151" s="11"/>
      <c r="E9151" s="11"/>
      <c r="F9151" s="11"/>
    </row>
    <row r="9152" ht="15.75" customHeight="1">
      <c r="A9152" s="13">
        <v>6992114.0</v>
      </c>
      <c r="B9152" s="13" t="s">
        <v>11588</v>
      </c>
      <c r="C9152" s="12">
        <v>1644.05</v>
      </c>
      <c r="D9152" s="11"/>
      <c r="E9152" s="11"/>
      <c r="F9152" s="11"/>
    </row>
    <row r="9153" ht="15.75" customHeight="1">
      <c r="A9153" s="13">
        <v>6992107.0</v>
      </c>
      <c r="B9153" s="13" t="s">
        <v>11589</v>
      </c>
      <c r="C9153" s="12">
        <v>956.43</v>
      </c>
      <c r="D9153" s="11"/>
      <c r="E9153" s="11"/>
      <c r="F9153" s="11"/>
    </row>
    <row r="9154" ht="15.75" customHeight="1">
      <c r="A9154" s="13">
        <v>6992103.0</v>
      </c>
      <c r="B9154" s="13" t="s">
        <v>11590</v>
      </c>
      <c r="C9154" s="12">
        <v>775.14</v>
      </c>
      <c r="D9154" s="11"/>
      <c r="E9154" s="11"/>
      <c r="F9154" s="11"/>
    </row>
    <row r="9155" ht="15.75" customHeight="1">
      <c r="A9155" s="13">
        <v>6992100.0</v>
      </c>
      <c r="B9155" s="13" t="s">
        <v>11591</v>
      </c>
      <c r="C9155" s="12">
        <v>487.59</v>
      </c>
      <c r="D9155" s="11"/>
      <c r="E9155" s="11"/>
      <c r="F9155" s="11"/>
    </row>
    <row r="9156" ht="15.75" customHeight="1">
      <c r="A9156" s="13">
        <v>6992113.0</v>
      </c>
      <c r="B9156" s="13" t="s">
        <v>11592</v>
      </c>
      <c r="C9156" s="12">
        <v>1600.29</v>
      </c>
      <c r="D9156" s="11"/>
      <c r="E9156" s="11"/>
      <c r="F9156" s="11"/>
    </row>
    <row r="9157" ht="15.75" customHeight="1">
      <c r="A9157" s="13">
        <v>6992116.0</v>
      </c>
      <c r="B9157" s="13" t="s">
        <v>11593</v>
      </c>
      <c r="C9157" s="12">
        <v>1719.07</v>
      </c>
      <c r="D9157" s="11"/>
      <c r="E9157" s="11"/>
      <c r="F9157" s="11"/>
    </row>
    <row r="9158" ht="15.75" customHeight="1">
      <c r="A9158" s="13">
        <v>6992063.0</v>
      </c>
      <c r="B9158" s="13" t="s">
        <v>11594</v>
      </c>
      <c r="C9158" s="12">
        <v>3125.57</v>
      </c>
      <c r="D9158" s="11"/>
      <c r="E9158" s="11"/>
      <c r="F9158" s="11"/>
    </row>
    <row r="9159" ht="15.75" customHeight="1">
      <c r="A9159" s="13">
        <v>6992061.0</v>
      </c>
      <c r="B9159" s="13" t="s">
        <v>11595</v>
      </c>
      <c r="C9159" s="12">
        <v>4219.52</v>
      </c>
      <c r="D9159" s="11"/>
      <c r="E9159" s="11"/>
      <c r="F9159" s="11"/>
    </row>
    <row r="9160" ht="15.75" customHeight="1">
      <c r="A9160" s="13">
        <v>6992032.0</v>
      </c>
      <c r="B9160" s="13" t="s">
        <v>11596</v>
      </c>
      <c r="C9160" s="12">
        <v>2187.9</v>
      </c>
      <c r="D9160" s="11"/>
      <c r="E9160" s="11"/>
      <c r="F9160" s="11"/>
    </row>
    <row r="9161" ht="15.75" customHeight="1">
      <c r="A9161" s="13">
        <v>6992030.0</v>
      </c>
      <c r="B9161" s="13" t="s">
        <v>11597</v>
      </c>
      <c r="C9161" s="12">
        <v>565.78</v>
      </c>
      <c r="D9161" s="11"/>
      <c r="E9161" s="11"/>
      <c r="F9161" s="11"/>
    </row>
    <row r="9162" ht="15.75" customHeight="1">
      <c r="A9162" s="13">
        <v>3630704.0</v>
      </c>
      <c r="B9162" s="13" t="s">
        <v>11598</v>
      </c>
      <c r="C9162" s="12">
        <v>790.37</v>
      </c>
      <c r="D9162" s="11"/>
      <c r="E9162" s="11"/>
      <c r="F9162" s="11"/>
    </row>
    <row r="9163" ht="15.75" customHeight="1">
      <c r="A9163" s="13">
        <v>6995030.0</v>
      </c>
      <c r="B9163" s="13" t="s">
        <v>11599</v>
      </c>
      <c r="C9163" s="12">
        <v>3488.14</v>
      </c>
      <c r="D9163" s="11"/>
      <c r="E9163" s="11"/>
      <c r="F9163" s="11"/>
    </row>
    <row r="9164" ht="15.75" customHeight="1">
      <c r="A9164" s="13">
        <v>6995031.0</v>
      </c>
      <c r="B9164" s="13" t="s">
        <v>11600</v>
      </c>
      <c r="C9164" s="12">
        <v>3488.14</v>
      </c>
      <c r="D9164" s="11"/>
      <c r="E9164" s="11"/>
      <c r="F9164" s="11"/>
    </row>
    <row r="9165" ht="15.75" customHeight="1">
      <c r="A9165" s="9" t="s">
        <v>11601</v>
      </c>
      <c r="D9165" s="11"/>
      <c r="E9165" s="11"/>
      <c r="F9165" s="11"/>
    </row>
    <row r="9166" ht="15.75" customHeight="1">
      <c r="A9166" s="13">
        <v>6995033.0</v>
      </c>
      <c r="B9166" s="13" t="s">
        <v>11602</v>
      </c>
      <c r="C9166" s="12">
        <v>3863.21</v>
      </c>
      <c r="D9166" s="11"/>
      <c r="E9166" s="11"/>
      <c r="F9166" s="11"/>
    </row>
    <row r="9167" ht="15.75" customHeight="1">
      <c r="A9167" s="13">
        <v>6994802.0</v>
      </c>
      <c r="B9167" s="13" t="s">
        <v>11603</v>
      </c>
      <c r="C9167" s="12">
        <v>1487.77</v>
      </c>
      <c r="D9167" s="11"/>
      <c r="E9167" s="11"/>
      <c r="F9167" s="11"/>
    </row>
    <row r="9168" ht="15.75" customHeight="1">
      <c r="A9168" s="13">
        <v>6997401.0</v>
      </c>
      <c r="B9168" s="13" t="s">
        <v>11604</v>
      </c>
      <c r="C9168" s="12">
        <v>1875.34</v>
      </c>
      <c r="D9168" s="11"/>
      <c r="E9168" s="11"/>
      <c r="F9168" s="11"/>
    </row>
    <row r="9169" ht="15.75" customHeight="1">
      <c r="A9169" s="13">
        <v>6992021.0</v>
      </c>
      <c r="B9169" s="13" t="s">
        <v>11605</v>
      </c>
      <c r="C9169" s="12">
        <v>2387.94</v>
      </c>
      <c r="D9169" s="11"/>
      <c r="E9169" s="11"/>
      <c r="F9169" s="11"/>
    </row>
    <row r="9170" ht="15.75" customHeight="1">
      <c r="A9170" s="13">
        <v>6992026.0</v>
      </c>
      <c r="B9170" s="13" t="s">
        <v>11606</v>
      </c>
      <c r="C9170" s="12">
        <v>1737.82</v>
      </c>
      <c r="D9170" s="11"/>
      <c r="E9170" s="11"/>
      <c r="F9170" s="11"/>
    </row>
    <row r="9171" ht="15.75" customHeight="1">
      <c r="A9171" s="13">
        <v>6992027.0</v>
      </c>
      <c r="B9171" s="13" t="s">
        <v>11607</v>
      </c>
      <c r="C9171" s="12">
        <v>1719.07</v>
      </c>
      <c r="D9171" s="11"/>
      <c r="E9171" s="11"/>
      <c r="F9171" s="11"/>
    </row>
    <row r="9172" ht="15.75" customHeight="1">
      <c r="A9172" s="13">
        <v>6992057.0</v>
      </c>
      <c r="B9172" s="13" t="s">
        <v>11608</v>
      </c>
      <c r="C9172" s="12">
        <v>1987.86</v>
      </c>
      <c r="D9172" s="11"/>
      <c r="E9172" s="11"/>
      <c r="F9172" s="11"/>
    </row>
    <row r="9173" ht="15.75" customHeight="1">
      <c r="A9173" s="13">
        <v>6998505.0</v>
      </c>
      <c r="B9173" s="13" t="s">
        <v>11609</v>
      </c>
      <c r="C9173" s="12">
        <v>1237.73</v>
      </c>
      <c r="D9173" s="11"/>
      <c r="E9173" s="11"/>
      <c r="F9173" s="11"/>
    </row>
    <row r="9174" ht="15.75" customHeight="1">
      <c r="A9174" s="13">
        <v>6992079.0</v>
      </c>
      <c r="B9174" s="13" t="s">
        <v>11610</v>
      </c>
      <c r="C9174" s="12">
        <v>2863.02</v>
      </c>
      <c r="D9174" s="11"/>
      <c r="E9174" s="11"/>
      <c r="F9174" s="11"/>
    </row>
    <row r="9175" ht="15.75" customHeight="1">
      <c r="A9175" s="13">
        <v>6994801.0</v>
      </c>
      <c r="B9175" s="13" t="s">
        <v>11611</v>
      </c>
      <c r="C9175" s="12">
        <v>875.16</v>
      </c>
      <c r="D9175" s="11"/>
      <c r="E9175" s="11"/>
      <c r="F9175" s="11"/>
    </row>
    <row r="9176" ht="15.75" customHeight="1">
      <c r="A9176" s="13">
        <v>6998224.0</v>
      </c>
      <c r="B9176" s="13" t="s">
        <v>11612</v>
      </c>
      <c r="C9176" s="12">
        <v>1487.77</v>
      </c>
      <c r="D9176" s="11"/>
      <c r="E9176" s="11"/>
      <c r="F9176" s="11"/>
    </row>
    <row r="9177" ht="15.75" customHeight="1">
      <c r="A9177" s="13">
        <v>6998203.0</v>
      </c>
      <c r="B9177" s="13" t="s">
        <v>11613</v>
      </c>
      <c r="C9177" s="12">
        <v>2988.05</v>
      </c>
      <c r="D9177" s="11"/>
      <c r="E9177" s="11"/>
      <c r="F9177" s="11"/>
    </row>
    <row r="9178" ht="15.75" customHeight="1">
      <c r="A9178" s="13">
        <v>6998217.0</v>
      </c>
      <c r="B9178" s="13" t="s">
        <v>11614</v>
      </c>
      <c r="C9178" s="12">
        <v>1487.77</v>
      </c>
      <c r="D9178" s="11"/>
      <c r="E9178" s="11"/>
      <c r="F9178" s="11"/>
    </row>
    <row r="9179" ht="15.75" customHeight="1">
      <c r="A9179" s="13">
        <v>6998232.0</v>
      </c>
      <c r="B9179" s="13" t="s">
        <v>11615</v>
      </c>
      <c r="C9179" s="12">
        <v>4988.41</v>
      </c>
      <c r="D9179" s="11"/>
      <c r="E9179" s="11"/>
      <c r="F9179" s="11"/>
    </row>
    <row r="9180" ht="15.75" customHeight="1">
      <c r="A9180" s="13">
        <v>6998207.0</v>
      </c>
      <c r="B9180" s="13" t="s">
        <v>11616</v>
      </c>
      <c r="C9180" s="12">
        <v>2031.62</v>
      </c>
      <c r="D9180" s="11"/>
      <c r="E9180" s="11"/>
      <c r="F9180" s="11"/>
    </row>
    <row r="9181" ht="15.75" customHeight="1">
      <c r="A9181" s="13">
        <v>6998206.0</v>
      </c>
      <c r="B9181" s="13" t="s">
        <v>11617</v>
      </c>
      <c r="C9181" s="12">
        <v>1487.77</v>
      </c>
      <c r="D9181" s="11"/>
      <c r="E9181" s="11"/>
      <c r="F9181" s="11"/>
    </row>
    <row r="9182" ht="15.75" customHeight="1">
      <c r="A9182" s="13">
        <v>6998234.0</v>
      </c>
      <c r="B9182" s="13" t="s">
        <v>11618</v>
      </c>
      <c r="C9182" s="12">
        <v>2913.03</v>
      </c>
      <c r="D9182" s="11"/>
      <c r="E9182" s="11"/>
      <c r="F9182" s="11"/>
    </row>
    <row r="9183" ht="15.75" customHeight="1">
      <c r="A9183" s="13">
        <v>6998230.0</v>
      </c>
      <c r="B9183" s="13" t="s">
        <v>11619</v>
      </c>
      <c r="C9183" s="12">
        <v>781.39</v>
      </c>
      <c r="D9183" s="11"/>
      <c r="E9183" s="11"/>
      <c r="F9183" s="11"/>
    </row>
    <row r="9184" ht="15.75" customHeight="1">
      <c r="A9184" s="13">
        <v>6998221.0</v>
      </c>
      <c r="B9184" s="13" t="s">
        <v>11620</v>
      </c>
      <c r="C9184" s="12">
        <v>1875.34</v>
      </c>
      <c r="D9184" s="11"/>
      <c r="E9184" s="11"/>
      <c r="F9184" s="11"/>
    </row>
    <row r="9185" ht="15.75" customHeight="1">
      <c r="A9185" s="13">
        <v>6996820.0</v>
      </c>
      <c r="B9185" s="13" t="s">
        <v>11621</v>
      </c>
      <c r="C9185" s="12">
        <v>1737.82</v>
      </c>
      <c r="D9185" s="11"/>
      <c r="E9185" s="11"/>
      <c r="F9185" s="11"/>
    </row>
    <row r="9186" ht="15.75" customHeight="1">
      <c r="A9186" s="13">
        <v>6996830.0</v>
      </c>
      <c r="B9186" s="13" t="s">
        <v>11622</v>
      </c>
      <c r="C9186" s="12">
        <v>3738.19</v>
      </c>
      <c r="D9186" s="11"/>
      <c r="E9186" s="11"/>
      <c r="F9186" s="11"/>
    </row>
    <row r="9187" ht="15.75" customHeight="1">
      <c r="A9187" s="13">
        <v>6997610.0</v>
      </c>
      <c r="B9187" s="13" t="s">
        <v>11623</v>
      </c>
      <c r="C9187" s="12">
        <v>332.81</v>
      </c>
      <c r="D9187" s="11"/>
      <c r="E9187" s="11"/>
      <c r="F9187" s="11"/>
    </row>
    <row r="9188" ht="15.75" customHeight="1">
      <c r="A9188" s="13">
        <v>6995104.0</v>
      </c>
      <c r="B9188" s="13" t="s">
        <v>11624</v>
      </c>
      <c r="C9188" s="12">
        <v>1125.21</v>
      </c>
      <c r="D9188" s="11"/>
      <c r="E9188" s="11"/>
      <c r="F9188" s="11"/>
    </row>
    <row r="9189" ht="15.75" customHeight="1">
      <c r="A9189" s="13">
        <v>6997106.0</v>
      </c>
      <c r="B9189" s="13" t="s">
        <v>11625</v>
      </c>
      <c r="C9189" s="12">
        <v>1975.36</v>
      </c>
      <c r="D9189" s="11"/>
      <c r="E9189" s="11"/>
      <c r="F9189" s="11"/>
    </row>
    <row r="9190" ht="15.75" customHeight="1">
      <c r="A9190" s="13">
        <v>6997133.0</v>
      </c>
      <c r="B9190" s="13" t="s">
        <v>11626</v>
      </c>
      <c r="C9190" s="12">
        <v>1862.84</v>
      </c>
      <c r="D9190" s="11"/>
      <c r="E9190" s="11"/>
      <c r="F9190" s="11"/>
    </row>
    <row r="9191" ht="15.75" customHeight="1">
      <c r="A9191" s="13">
        <v>6997135.0</v>
      </c>
      <c r="B9191" s="13" t="s">
        <v>11627</v>
      </c>
      <c r="C9191" s="12">
        <v>925.17</v>
      </c>
      <c r="D9191" s="11"/>
      <c r="E9191" s="11"/>
      <c r="F9191" s="11"/>
    </row>
    <row r="9192" ht="15.75" customHeight="1">
      <c r="A9192" s="13">
        <v>6997109.0</v>
      </c>
      <c r="B9192" s="13" t="s">
        <v>11628</v>
      </c>
      <c r="C9192" s="12">
        <v>6113.62</v>
      </c>
      <c r="D9192" s="11"/>
      <c r="E9192" s="11"/>
      <c r="F9192" s="11"/>
    </row>
    <row r="9193" ht="15.75" customHeight="1">
      <c r="A9193" s="13">
        <v>6997320.0</v>
      </c>
      <c r="B9193" s="13" t="s">
        <v>11629</v>
      </c>
      <c r="C9193" s="12">
        <v>1437.76</v>
      </c>
      <c r="D9193" s="11"/>
      <c r="E9193" s="11"/>
      <c r="F9193" s="11"/>
    </row>
    <row r="9194" ht="15.75" customHeight="1">
      <c r="A9194" s="13">
        <v>6997502.0</v>
      </c>
      <c r="B9194" s="13" t="s">
        <v>11630</v>
      </c>
      <c r="C9194" s="12">
        <v>1625.3</v>
      </c>
      <c r="D9194" s="11"/>
      <c r="E9194" s="11"/>
      <c r="F9194" s="11"/>
    </row>
    <row r="9195" ht="15.75" customHeight="1">
      <c r="A9195" s="13">
        <v>6997505.0</v>
      </c>
      <c r="B9195" s="13" t="s">
        <v>11631</v>
      </c>
      <c r="C9195" s="12">
        <v>1625.3</v>
      </c>
      <c r="D9195" s="11"/>
      <c r="E9195" s="11"/>
      <c r="F9195" s="11"/>
    </row>
    <row r="9196" ht="15.75" customHeight="1">
      <c r="A9196" s="13">
        <v>6997507.0</v>
      </c>
      <c r="B9196" s="13" t="s">
        <v>11632</v>
      </c>
      <c r="C9196" s="12">
        <v>1625.3</v>
      </c>
      <c r="D9196" s="11"/>
      <c r="E9196" s="11"/>
      <c r="F9196" s="11"/>
    </row>
    <row r="9197" ht="15.75" customHeight="1">
      <c r="A9197" s="13">
        <v>6997504.0</v>
      </c>
      <c r="B9197" s="13" t="s">
        <v>11633</v>
      </c>
      <c r="C9197" s="12">
        <v>1625.3</v>
      </c>
      <c r="D9197" s="11"/>
      <c r="E9197" s="11"/>
      <c r="F9197" s="11"/>
    </row>
    <row r="9198" ht="15.75" customHeight="1">
      <c r="A9198" s="13">
        <v>6997503.0</v>
      </c>
      <c r="B9198" s="13" t="s">
        <v>11634</v>
      </c>
      <c r="C9198" s="12">
        <v>1625.3</v>
      </c>
      <c r="D9198" s="11"/>
      <c r="E9198" s="11"/>
      <c r="F9198" s="11"/>
    </row>
    <row r="9199" ht="15.75" customHeight="1">
      <c r="A9199" s="13">
        <v>6997508.0</v>
      </c>
      <c r="B9199" s="13" t="s">
        <v>11635</v>
      </c>
      <c r="C9199" s="12">
        <v>1625.3</v>
      </c>
      <c r="D9199" s="11"/>
      <c r="E9199" s="11"/>
      <c r="F9199" s="11"/>
    </row>
    <row r="9200" ht="15.75" customHeight="1">
      <c r="A9200" s="13">
        <v>6997501.0</v>
      </c>
      <c r="B9200" s="13" t="s">
        <v>11636</v>
      </c>
      <c r="C9200" s="12">
        <v>1625.3</v>
      </c>
      <c r="D9200" s="11"/>
      <c r="E9200" s="11"/>
      <c r="F9200" s="11"/>
    </row>
    <row r="9201" ht="15.75" customHeight="1">
      <c r="A9201" s="13">
        <v>6999303.0</v>
      </c>
      <c r="B9201" s="13" t="s">
        <v>11637</v>
      </c>
      <c r="C9201" s="12">
        <v>1125.21</v>
      </c>
      <c r="D9201" s="11"/>
      <c r="E9201" s="11"/>
      <c r="F9201" s="11"/>
    </row>
    <row r="9202" ht="15.75" customHeight="1">
      <c r="A9202" s="13">
        <v>6994900.0</v>
      </c>
      <c r="B9202" s="13" t="s">
        <v>11638</v>
      </c>
      <c r="C9202" s="12">
        <v>1250.23</v>
      </c>
      <c r="D9202" s="11"/>
      <c r="E9202" s="11"/>
      <c r="F9202" s="11"/>
    </row>
    <row r="9203" ht="15.75" customHeight="1">
      <c r="A9203" s="13">
        <v>6997201.0</v>
      </c>
      <c r="B9203" s="13" t="s">
        <v>11639</v>
      </c>
      <c r="C9203" s="12">
        <v>317.68</v>
      </c>
      <c r="D9203" s="11"/>
      <c r="E9203" s="11"/>
      <c r="F9203" s="11"/>
    </row>
    <row r="9204" ht="15.75" customHeight="1">
      <c r="A9204" s="9" t="s">
        <v>11640</v>
      </c>
      <c r="D9204" s="11"/>
      <c r="E9204" s="11"/>
      <c r="F9204" s="11"/>
    </row>
    <row r="9205" ht="15.75" customHeight="1">
      <c r="A9205" s="13">
        <v>6999418.0</v>
      </c>
      <c r="B9205" s="13" t="s">
        <v>11641</v>
      </c>
      <c r="C9205" s="12">
        <v>1125.21</v>
      </c>
      <c r="D9205" s="11"/>
      <c r="E9205" s="11"/>
      <c r="F9205" s="11"/>
    </row>
    <row r="9206" ht="15.75" customHeight="1">
      <c r="A9206" s="13">
        <v>6992219.0</v>
      </c>
      <c r="B9206" s="13" t="s">
        <v>11642</v>
      </c>
      <c r="C9206" s="12">
        <v>2112.89</v>
      </c>
      <c r="D9206" s="11"/>
      <c r="E9206" s="11"/>
      <c r="F9206" s="11"/>
    </row>
    <row r="9207" ht="15.75" customHeight="1">
      <c r="A9207" s="13">
        <v>6992129.0</v>
      </c>
      <c r="B9207" s="13" t="s">
        <v>11643</v>
      </c>
      <c r="C9207" s="12">
        <v>1612.8</v>
      </c>
      <c r="D9207" s="11"/>
      <c r="E9207" s="11"/>
      <c r="F9207" s="11"/>
    </row>
    <row r="9208" ht="15.75" customHeight="1">
      <c r="A9208" s="13">
        <v>6999435.0</v>
      </c>
      <c r="B9208" s="13" t="s">
        <v>11644</v>
      </c>
      <c r="C9208" s="12">
        <v>3238.09</v>
      </c>
      <c r="D9208" s="11"/>
      <c r="E9208" s="11"/>
      <c r="F9208" s="11"/>
    </row>
    <row r="9209" ht="15.75" customHeight="1">
      <c r="A9209" s="13">
        <v>6999417.0</v>
      </c>
      <c r="B9209" s="13" t="s">
        <v>11645</v>
      </c>
      <c r="C9209" s="12">
        <v>2237.91</v>
      </c>
      <c r="D9209" s="11"/>
      <c r="E9209" s="11"/>
      <c r="F9209" s="11"/>
    </row>
    <row r="9210" ht="15.75" customHeight="1">
      <c r="A9210" s="13">
        <v>6999405.0</v>
      </c>
      <c r="B9210" s="13" t="s">
        <v>11646</v>
      </c>
      <c r="C9210" s="12">
        <v>1862.84</v>
      </c>
      <c r="D9210" s="11"/>
      <c r="E9210" s="11"/>
      <c r="F9210" s="11"/>
    </row>
    <row r="9211" ht="15.75" customHeight="1">
      <c r="A9211" s="13">
        <v>6999406.0</v>
      </c>
      <c r="B9211" s="13" t="s">
        <v>11647</v>
      </c>
      <c r="C9211" s="12">
        <v>937.67</v>
      </c>
      <c r="D9211" s="11"/>
      <c r="E9211" s="11"/>
      <c r="F9211" s="11"/>
    </row>
    <row r="9212" ht="15.75" customHeight="1">
      <c r="A9212" s="13">
        <v>6999402.0</v>
      </c>
      <c r="B9212" s="13" t="s">
        <v>11648</v>
      </c>
      <c r="C9212" s="12">
        <v>2975.55</v>
      </c>
      <c r="D9212" s="11"/>
      <c r="E9212" s="11"/>
      <c r="F9212" s="11"/>
    </row>
    <row r="9213" ht="15.75" customHeight="1">
      <c r="A9213" s="13">
        <v>6999404.0</v>
      </c>
      <c r="B9213" s="13" t="s">
        <v>11649</v>
      </c>
      <c r="C9213" s="12">
        <v>2738.0</v>
      </c>
      <c r="D9213" s="11"/>
      <c r="E9213" s="11"/>
      <c r="F9213" s="11"/>
    </row>
    <row r="9214" ht="15.75" customHeight="1">
      <c r="A9214" s="13">
        <v>6999414.0</v>
      </c>
      <c r="B9214" s="13" t="s">
        <v>11650</v>
      </c>
      <c r="C9214" s="12">
        <v>1250.23</v>
      </c>
      <c r="D9214" s="11"/>
      <c r="E9214" s="11"/>
      <c r="F9214" s="11"/>
    </row>
    <row r="9215" ht="15.75" customHeight="1">
      <c r="A9215" s="13">
        <v>6999411.0</v>
      </c>
      <c r="B9215" s="13" t="s">
        <v>11651</v>
      </c>
      <c r="C9215" s="12">
        <v>1125.21</v>
      </c>
      <c r="D9215" s="11"/>
      <c r="E9215" s="11"/>
      <c r="F9215" s="11"/>
    </row>
    <row r="9216" ht="15.75" customHeight="1">
      <c r="A9216" s="13">
        <v>6992000.0</v>
      </c>
      <c r="B9216" s="13" t="s">
        <v>11652</v>
      </c>
      <c r="C9216" s="12">
        <v>1312.74</v>
      </c>
      <c r="D9216" s="11"/>
      <c r="E9216" s="11"/>
      <c r="F9216" s="11"/>
    </row>
    <row r="9217" ht="15.75" customHeight="1">
      <c r="A9217" s="13">
        <v>6992036.0</v>
      </c>
      <c r="B9217" s="13" t="s">
        <v>11653</v>
      </c>
      <c r="C9217" s="12">
        <v>1362.75</v>
      </c>
      <c r="D9217" s="11"/>
      <c r="E9217" s="11"/>
      <c r="F9217" s="11"/>
    </row>
    <row r="9218" ht="15.75" customHeight="1">
      <c r="A9218" s="13">
        <v>6992126.0</v>
      </c>
      <c r="B9218" s="13" t="s">
        <v>11654</v>
      </c>
      <c r="C9218" s="12">
        <v>1000.18</v>
      </c>
      <c r="D9218" s="11"/>
      <c r="E9218" s="11"/>
      <c r="F9218" s="11"/>
    </row>
    <row r="9219" ht="15.75" customHeight="1">
      <c r="A9219" s="13">
        <v>6992127.0</v>
      </c>
      <c r="B9219" s="13" t="s">
        <v>11655</v>
      </c>
      <c r="C9219" s="12">
        <v>1531.53</v>
      </c>
      <c r="D9219" s="11"/>
      <c r="E9219" s="11"/>
      <c r="F9219" s="11"/>
    </row>
    <row r="9220" ht="15.75" customHeight="1">
      <c r="A9220" s="13">
        <v>6992128.0</v>
      </c>
      <c r="B9220" s="13" t="s">
        <v>11656</v>
      </c>
      <c r="C9220" s="12">
        <v>1531.53</v>
      </c>
      <c r="D9220" s="11"/>
      <c r="E9220" s="11"/>
      <c r="F9220" s="11"/>
    </row>
    <row r="9221" ht="15.75" customHeight="1">
      <c r="A9221" s="13">
        <v>6992215.0</v>
      </c>
      <c r="B9221" s="13" t="s">
        <v>11657</v>
      </c>
      <c r="C9221" s="12">
        <v>1074.42</v>
      </c>
      <c r="D9221" s="11"/>
      <c r="E9221" s="11"/>
      <c r="F9221" s="11"/>
    </row>
    <row r="9222" ht="15.75" customHeight="1">
      <c r="A9222" s="13">
        <v>6999416.0</v>
      </c>
      <c r="B9222" s="13" t="s">
        <v>11658</v>
      </c>
      <c r="C9222" s="12">
        <v>1125.21</v>
      </c>
      <c r="D9222" s="11"/>
      <c r="E9222" s="11"/>
      <c r="F9222" s="11"/>
    </row>
    <row r="9223" ht="15.75" customHeight="1">
      <c r="A9223" s="13">
        <v>6999409.0</v>
      </c>
      <c r="B9223" s="13" t="s">
        <v>11659</v>
      </c>
      <c r="C9223" s="12">
        <v>3738.19</v>
      </c>
      <c r="D9223" s="11"/>
      <c r="E9223" s="11"/>
      <c r="F9223" s="11"/>
    </row>
    <row r="9224" ht="15.75" customHeight="1">
      <c r="A9224" s="13">
        <v>6999407.0</v>
      </c>
      <c r="B9224" s="13" t="s">
        <v>11660</v>
      </c>
      <c r="C9224" s="12">
        <v>2362.93</v>
      </c>
      <c r="D9224" s="11"/>
      <c r="E9224" s="11"/>
      <c r="F9224" s="11"/>
    </row>
    <row r="9225" ht="15.75" customHeight="1">
      <c r="A9225" s="13">
        <v>6999408.0</v>
      </c>
      <c r="B9225" s="13" t="s">
        <v>11660</v>
      </c>
      <c r="C9225" s="12">
        <v>3488.14</v>
      </c>
      <c r="D9225" s="11"/>
      <c r="E9225" s="11"/>
      <c r="F9225" s="11"/>
    </row>
    <row r="9226" ht="15.75" customHeight="1">
      <c r="A9226" s="13">
        <v>6999430.0</v>
      </c>
      <c r="B9226" s="13" t="s">
        <v>11661</v>
      </c>
      <c r="C9226" s="12">
        <v>1737.82</v>
      </c>
      <c r="D9226" s="11"/>
      <c r="E9226" s="11"/>
      <c r="F9226" s="11"/>
    </row>
    <row r="9227" ht="15.75" customHeight="1">
      <c r="A9227" s="13">
        <v>6999421.0</v>
      </c>
      <c r="B9227" s="13" t="s">
        <v>11662</v>
      </c>
      <c r="C9227" s="12">
        <v>2237.91</v>
      </c>
      <c r="D9227" s="11"/>
      <c r="E9227" s="11"/>
      <c r="F9227" s="11"/>
    </row>
    <row r="9228" ht="15.75" customHeight="1">
      <c r="A9228" s="13">
        <v>6999424.0</v>
      </c>
      <c r="B9228" s="13" t="s">
        <v>11663</v>
      </c>
      <c r="C9228" s="12">
        <v>706.38</v>
      </c>
      <c r="D9228" s="11"/>
      <c r="E9228" s="11"/>
      <c r="F9228" s="11"/>
    </row>
    <row r="9229" ht="15.75" customHeight="1">
      <c r="A9229" s="13">
        <v>6999401.0</v>
      </c>
      <c r="B9229" s="13" t="s">
        <v>11664</v>
      </c>
      <c r="C9229" s="12">
        <v>2237.91</v>
      </c>
      <c r="D9229" s="11"/>
      <c r="E9229" s="11"/>
      <c r="F9229" s="11"/>
    </row>
    <row r="9230" ht="15.75" customHeight="1">
      <c r="A9230" s="13">
        <v>6999419.0</v>
      </c>
      <c r="B9230" s="13" t="s">
        <v>11665</v>
      </c>
      <c r="C9230" s="12">
        <v>562.6</v>
      </c>
      <c r="D9230" s="11"/>
      <c r="E9230" s="11"/>
      <c r="F9230" s="11"/>
    </row>
    <row r="9231" ht="15.75" customHeight="1">
      <c r="A9231" s="13">
        <v>6999422.0</v>
      </c>
      <c r="B9231" s="13" t="s">
        <v>11666</v>
      </c>
      <c r="C9231" s="12">
        <v>1062.69</v>
      </c>
      <c r="D9231" s="11"/>
      <c r="E9231" s="11"/>
      <c r="F9231" s="11"/>
    </row>
    <row r="9232" ht="15.75" customHeight="1">
      <c r="A9232" s="13">
        <v>6997113.0</v>
      </c>
      <c r="B9232" s="13" t="s">
        <v>11667</v>
      </c>
      <c r="C9232" s="12">
        <v>925.17</v>
      </c>
      <c r="D9232" s="11"/>
      <c r="E9232" s="11"/>
      <c r="F9232" s="11"/>
    </row>
    <row r="9233" ht="15.75" customHeight="1">
      <c r="A9233" s="13">
        <v>6997112.0</v>
      </c>
      <c r="B9233" s="13" t="s">
        <v>11668</v>
      </c>
      <c r="C9233" s="12">
        <v>750.14</v>
      </c>
      <c r="D9233" s="11"/>
      <c r="E9233" s="11"/>
      <c r="F9233" s="11"/>
    </row>
    <row r="9234" ht="15.75" customHeight="1">
      <c r="A9234" s="13">
        <v>6997114.0</v>
      </c>
      <c r="B9234" s="13" t="s">
        <v>11669</v>
      </c>
      <c r="C9234" s="12">
        <v>1837.84</v>
      </c>
      <c r="D9234" s="11"/>
      <c r="E9234" s="11"/>
      <c r="F9234" s="11"/>
    </row>
    <row r="9235" ht="15.75" customHeight="1">
      <c r="A9235" s="9" t="s">
        <v>11670</v>
      </c>
      <c r="D9235" s="11"/>
      <c r="E9235" s="11"/>
      <c r="F9235" s="11"/>
    </row>
    <row r="9236" ht="15.75" customHeight="1">
      <c r="A9236" s="13">
        <v>6992208.0</v>
      </c>
      <c r="B9236" s="13" t="s">
        <v>11671</v>
      </c>
      <c r="C9236" s="12">
        <v>5375.99</v>
      </c>
      <c r="D9236" s="11"/>
      <c r="E9236" s="11"/>
      <c r="F9236" s="11"/>
    </row>
    <row r="9237" ht="15.75" customHeight="1">
      <c r="A9237" s="13">
        <v>6992218.0</v>
      </c>
      <c r="B9237" s="13" t="s">
        <v>11672</v>
      </c>
      <c r="C9237" s="12">
        <v>5988.6</v>
      </c>
      <c r="D9237" s="11"/>
      <c r="E9237" s="11"/>
      <c r="F9237" s="11"/>
    </row>
    <row r="9238" ht="15.75" customHeight="1">
      <c r="A9238" s="13">
        <v>6998235.0</v>
      </c>
      <c r="B9238" s="13" t="s">
        <v>11673</v>
      </c>
      <c r="C9238" s="12">
        <v>1875.34</v>
      </c>
      <c r="D9238" s="11"/>
      <c r="E9238" s="11"/>
      <c r="F9238" s="11"/>
    </row>
    <row r="9239" ht="15.75" customHeight="1">
      <c r="A9239" s="13">
        <v>6992201.0</v>
      </c>
      <c r="B9239" s="13" t="s">
        <v>11674</v>
      </c>
      <c r="C9239" s="12">
        <v>1143.96</v>
      </c>
      <c r="D9239" s="11"/>
      <c r="E9239" s="11"/>
      <c r="F9239" s="11"/>
    </row>
    <row r="9240" ht="15.75" customHeight="1">
      <c r="A9240" s="13">
        <v>6992097.0</v>
      </c>
      <c r="B9240" s="13" t="s">
        <v>11675</v>
      </c>
      <c r="C9240" s="12">
        <v>6726.23</v>
      </c>
      <c r="D9240" s="11"/>
      <c r="E9240" s="11"/>
      <c r="F9240" s="11"/>
    </row>
    <row r="9241" ht="15.75" customHeight="1">
      <c r="A9241" s="13">
        <v>6992202.0</v>
      </c>
      <c r="B9241" s="13" t="s">
        <v>11676</v>
      </c>
      <c r="C9241" s="12">
        <v>2150.39</v>
      </c>
      <c r="D9241" s="11"/>
      <c r="E9241" s="11"/>
      <c r="F9241" s="11"/>
    </row>
    <row r="9242" ht="15.75" customHeight="1">
      <c r="A9242" s="13">
        <v>6997700.0</v>
      </c>
      <c r="B9242" s="13" t="s">
        <v>11677</v>
      </c>
      <c r="C9242" s="12">
        <v>1625.3</v>
      </c>
      <c r="D9242" s="11"/>
      <c r="E9242" s="11"/>
      <c r="F9242" s="11"/>
    </row>
    <row r="9243" ht="15.75" customHeight="1">
      <c r="A9243" s="13">
        <v>6992155.0</v>
      </c>
      <c r="B9243" s="13" t="s">
        <v>11678</v>
      </c>
      <c r="C9243" s="12">
        <v>1087.7</v>
      </c>
      <c r="D9243" s="11"/>
      <c r="E9243" s="11"/>
      <c r="F9243" s="11"/>
    </row>
    <row r="9244" ht="15.75" customHeight="1">
      <c r="A9244" s="13">
        <v>6997124.0</v>
      </c>
      <c r="B9244" s="13" t="s">
        <v>11679</v>
      </c>
      <c r="C9244" s="12">
        <v>5988.6</v>
      </c>
      <c r="D9244" s="11"/>
      <c r="E9244" s="11"/>
      <c r="F9244" s="11"/>
    </row>
    <row r="9245" ht="15.75" customHeight="1">
      <c r="A9245" s="13">
        <v>6995041.0</v>
      </c>
      <c r="B9245" s="13" t="s">
        <v>11680</v>
      </c>
      <c r="C9245" s="12">
        <v>7126.31</v>
      </c>
      <c r="D9245" s="11"/>
      <c r="E9245" s="11"/>
      <c r="F9245" s="11"/>
    </row>
    <row r="9246" ht="15.75" customHeight="1">
      <c r="A9246" s="13">
        <v>6997123.0</v>
      </c>
      <c r="B9246" s="13" t="s">
        <v>11681</v>
      </c>
      <c r="C9246" s="12">
        <v>2362.93</v>
      </c>
      <c r="D9246" s="11"/>
      <c r="E9246" s="11"/>
      <c r="F9246" s="11"/>
    </row>
    <row r="9247" ht="15.75" customHeight="1">
      <c r="A9247" s="13">
        <v>6992122.0</v>
      </c>
      <c r="B9247" s="13" t="s">
        <v>11682</v>
      </c>
      <c r="C9247" s="12">
        <v>2487.96</v>
      </c>
      <c r="D9247" s="11"/>
      <c r="E9247" s="11"/>
      <c r="F9247" s="11"/>
    </row>
    <row r="9248" ht="15.75" customHeight="1">
      <c r="A9248" s="13">
        <v>6992106.0</v>
      </c>
      <c r="B9248" s="13" t="s">
        <v>11683</v>
      </c>
      <c r="C9248" s="12">
        <v>862.66</v>
      </c>
      <c r="D9248" s="11"/>
      <c r="E9248" s="11"/>
      <c r="F9248" s="11"/>
    </row>
    <row r="9249" ht="15.75" customHeight="1">
      <c r="A9249" s="13">
        <v>6992105.0</v>
      </c>
      <c r="B9249" s="13" t="s">
        <v>11684</v>
      </c>
      <c r="C9249" s="12">
        <v>862.66</v>
      </c>
      <c r="D9249" s="11"/>
      <c r="E9249" s="11"/>
      <c r="F9249" s="11"/>
    </row>
    <row r="9250" ht="15.75" customHeight="1">
      <c r="A9250" s="13">
        <v>6992118.0</v>
      </c>
      <c r="B9250" s="13" t="s">
        <v>11685</v>
      </c>
      <c r="C9250" s="12">
        <v>1850.34</v>
      </c>
      <c r="D9250" s="11"/>
      <c r="E9250" s="11"/>
      <c r="F9250" s="11"/>
    </row>
    <row r="9251" ht="15.75" customHeight="1">
      <c r="A9251" s="13">
        <v>6992124.0</v>
      </c>
      <c r="B9251" s="13" t="s">
        <v>11686</v>
      </c>
      <c r="C9251" s="12">
        <v>2625.48</v>
      </c>
      <c r="D9251" s="11"/>
      <c r="E9251" s="11"/>
      <c r="F9251" s="11"/>
    </row>
    <row r="9252" ht="15.75" customHeight="1">
      <c r="A9252" s="13">
        <v>6992121.0</v>
      </c>
      <c r="B9252" s="13" t="s">
        <v>11687</v>
      </c>
      <c r="C9252" s="12">
        <v>2281.67</v>
      </c>
      <c r="D9252" s="11"/>
      <c r="E9252" s="11"/>
      <c r="F9252" s="11"/>
    </row>
    <row r="9253" ht="15.75" customHeight="1">
      <c r="A9253" s="13">
        <v>6992137.0</v>
      </c>
      <c r="B9253" s="13" t="s">
        <v>11688</v>
      </c>
      <c r="C9253" s="12">
        <v>1062.69</v>
      </c>
      <c r="D9253" s="11"/>
      <c r="E9253" s="11"/>
      <c r="F9253" s="11"/>
    </row>
    <row r="9254" ht="15.75" customHeight="1">
      <c r="A9254" s="13">
        <v>6992153.0</v>
      </c>
      <c r="B9254" s="13" t="s">
        <v>11689</v>
      </c>
      <c r="C9254" s="12">
        <v>2969.29</v>
      </c>
      <c r="D9254" s="11"/>
      <c r="E9254" s="11"/>
      <c r="F9254" s="11"/>
    </row>
    <row r="9255" ht="15.75" customHeight="1">
      <c r="A9255" s="13">
        <v>6992096.0</v>
      </c>
      <c r="B9255" s="13" t="s">
        <v>11690</v>
      </c>
      <c r="C9255" s="12">
        <v>5388.49</v>
      </c>
      <c r="D9255" s="11"/>
      <c r="E9255" s="11"/>
      <c r="F9255" s="11"/>
    </row>
    <row r="9256" ht="15.75" customHeight="1">
      <c r="A9256" s="13">
        <v>6996920.0</v>
      </c>
      <c r="B9256" s="13" t="s">
        <v>11691</v>
      </c>
      <c r="C9256" s="12">
        <v>1862.84</v>
      </c>
      <c r="D9256" s="11"/>
      <c r="E9256" s="11"/>
      <c r="F9256" s="11"/>
    </row>
    <row r="9257" ht="15.75" customHeight="1">
      <c r="A9257" s="13">
        <v>6996930.0</v>
      </c>
      <c r="B9257" s="13" t="s">
        <v>11692</v>
      </c>
      <c r="C9257" s="12">
        <v>1862.84</v>
      </c>
      <c r="D9257" s="11"/>
      <c r="E9257" s="11"/>
      <c r="F9257" s="11"/>
    </row>
    <row r="9258" ht="15.75" customHeight="1">
      <c r="A9258" s="13">
        <v>6992206.0</v>
      </c>
      <c r="B9258" s="13" t="s">
        <v>11693</v>
      </c>
      <c r="C9258" s="12">
        <v>2938.04</v>
      </c>
      <c r="D9258" s="11"/>
      <c r="E9258" s="11"/>
      <c r="F9258" s="11"/>
    </row>
    <row r="9259" ht="15.75" customHeight="1">
      <c r="A9259" s="13">
        <v>6992024.0</v>
      </c>
      <c r="B9259" s="13" t="s">
        <v>11694</v>
      </c>
      <c r="C9259" s="12">
        <v>1894.1</v>
      </c>
      <c r="D9259" s="11"/>
      <c r="E9259" s="11"/>
      <c r="F9259" s="11"/>
    </row>
    <row r="9260" ht="15.75" customHeight="1">
      <c r="A9260" s="13">
        <v>6992025.0</v>
      </c>
      <c r="B9260" s="13" t="s">
        <v>11695</v>
      </c>
      <c r="C9260" s="12">
        <v>1894.1</v>
      </c>
      <c r="D9260" s="11"/>
      <c r="E9260" s="11"/>
      <c r="F9260" s="11"/>
    </row>
    <row r="9261" ht="15.75" customHeight="1">
      <c r="A9261" s="13">
        <v>6992033.0</v>
      </c>
      <c r="B9261" s="13" t="s">
        <v>11696</v>
      </c>
      <c r="C9261" s="12">
        <v>1987.86</v>
      </c>
      <c r="D9261" s="11"/>
      <c r="E9261" s="11"/>
      <c r="F9261" s="11"/>
    </row>
    <row r="9262" ht="15.75" customHeight="1">
      <c r="A9262" s="13">
        <v>6992217.0</v>
      </c>
      <c r="B9262" s="13" t="s">
        <v>11697</v>
      </c>
      <c r="C9262" s="12">
        <v>750.14</v>
      </c>
      <c r="D9262" s="11"/>
      <c r="E9262" s="11"/>
      <c r="F9262" s="11"/>
    </row>
    <row r="9263" ht="15.75" customHeight="1">
      <c r="A9263" s="13">
        <v>6992207.0</v>
      </c>
      <c r="B9263" s="13" t="s">
        <v>11698</v>
      </c>
      <c r="C9263" s="12">
        <v>2788.01</v>
      </c>
      <c r="D9263" s="11"/>
      <c r="E9263" s="11"/>
      <c r="F9263" s="11"/>
    </row>
    <row r="9264" ht="15.75" customHeight="1">
      <c r="A9264" s="13">
        <v>6997119.0</v>
      </c>
      <c r="B9264" s="13" t="s">
        <v>11699</v>
      </c>
      <c r="C9264" s="12">
        <v>5613.53</v>
      </c>
      <c r="D9264" s="11"/>
      <c r="E9264" s="11"/>
      <c r="F9264" s="11"/>
    </row>
    <row r="9265" ht="15.75" customHeight="1">
      <c r="A9265" s="13">
        <v>6992091.0</v>
      </c>
      <c r="B9265" s="13" t="s">
        <v>11700</v>
      </c>
      <c r="C9265" s="12">
        <v>8739.1</v>
      </c>
      <c r="D9265" s="11"/>
      <c r="E9265" s="11"/>
      <c r="F9265" s="11"/>
    </row>
    <row r="9266" ht="15.75" customHeight="1">
      <c r="A9266" s="13">
        <v>6992092.0</v>
      </c>
      <c r="B9266" s="13" t="s">
        <v>11701</v>
      </c>
      <c r="C9266" s="12">
        <v>4738.37</v>
      </c>
      <c r="D9266" s="11"/>
      <c r="E9266" s="11"/>
      <c r="F9266" s="11"/>
    </row>
    <row r="9267" ht="15.75" customHeight="1">
      <c r="A9267" s="13">
        <v>6992154.0</v>
      </c>
      <c r="B9267" s="13" t="s">
        <v>11702</v>
      </c>
      <c r="C9267" s="12">
        <v>1462.77</v>
      </c>
      <c r="D9267" s="11"/>
      <c r="E9267" s="11"/>
      <c r="F9267" s="11"/>
    </row>
    <row r="9268" ht="15.75" customHeight="1">
      <c r="A9268" s="13">
        <v>6992140.0</v>
      </c>
      <c r="B9268" s="13" t="s">
        <v>11703</v>
      </c>
      <c r="C9268" s="12">
        <v>1362.75</v>
      </c>
      <c r="D9268" s="11"/>
      <c r="E9268" s="11"/>
      <c r="F9268" s="11"/>
    </row>
    <row r="9269" ht="15.75" customHeight="1">
      <c r="A9269" s="13">
        <v>6998226.0</v>
      </c>
      <c r="B9269" s="13" t="s">
        <v>11704</v>
      </c>
      <c r="C9269" s="12">
        <v>4613.35</v>
      </c>
      <c r="D9269" s="11"/>
      <c r="E9269" s="11"/>
      <c r="F9269" s="11"/>
    </row>
    <row r="9270" ht="15.75" customHeight="1">
      <c r="A9270" s="13">
        <v>6998228.0</v>
      </c>
      <c r="B9270" s="13" t="s">
        <v>11705</v>
      </c>
      <c r="C9270" s="12">
        <v>6238.64</v>
      </c>
      <c r="D9270" s="11"/>
      <c r="E9270" s="11"/>
      <c r="F9270" s="11"/>
    </row>
    <row r="9271" ht="15.75" customHeight="1">
      <c r="A9271" s="13">
        <v>6998222.0</v>
      </c>
      <c r="B9271" s="13" t="s">
        <v>11706</v>
      </c>
      <c r="C9271" s="12">
        <v>1112.7</v>
      </c>
      <c r="D9271" s="11"/>
      <c r="E9271" s="11"/>
      <c r="F9271" s="11"/>
    </row>
    <row r="9272" ht="15.75" customHeight="1">
      <c r="A9272" s="13">
        <v>6992130.0</v>
      </c>
      <c r="B9272" s="13" t="s">
        <v>11707</v>
      </c>
      <c r="C9272" s="12">
        <v>750.14</v>
      </c>
      <c r="D9272" s="11"/>
      <c r="E9272" s="11"/>
      <c r="F9272" s="11"/>
    </row>
    <row r="9273" ht="15.75" customHeight="1">
      <c r="A9273" s="13">
        <v>6996901.0</v>
      </c>
      <c r="B9273" s="13" t="s">
        <v>11708</v>
      </c>
      <c r="C9273" s="12">
        <v>1987.86</v>
      </c>
      <c r="D9273" s="11"/>
      <c r="E9273" s="11"/>
      <c r="F9273" s="11"/>
    </row>
    <row r="9274" ht="15.75" customHeight="1">
      <c r="A9274" s="13">
        <v>6999426.0</v>
      </c>
      <c r="B9274" s="13" t="s">
        <v>11709</v>
      </c>
      <c r="C9274" s="12">
        <v>3738.19</v>
      </c>
      <c r="D9274" s="11"/>
      <c r="E9274" s="11"/>
      <c r="F9274" s="11"/>
    </row>
    <row r="9275" ht="15.75" customHeight="1">
      <c r="A9275" s="13">
        <v>6999427.0</v>
      </c>
      <c r="B9275" s="13" t="s">
        <v>11710</v>
      </c>
      <c r="C9275" s="12">
        <v>4363.3</v>
      </c>
      <c r="D9275" s="11"/>
      <c r="E9275" s="11"/>
      <c r="F9275" s="11"/>
    </row>
    <row r="9276" ht="15.75" customHeight="1">
      <c r="A9276" s="13">
        <v>6999425.0</v>
      </c>
      <c r="B9276" s="13" t="s">
        <v>11711</v>
      </c>
      <c r="C9276" s="12">
        <v>3363.12</v>
      </c>
      <c r="D9276" s="11"/>
      <c r="E9276" s="11"/>
      <c r="F9276" s="11"/>
    </row>
    <row r="9277" ht="15.75" customHeight="1">
      <c r="A9277" s="13">
        <v>6992139.0</v>
      </c>
      <c r="B9277" s="13" t="s">
        <v>11712</v>
      </c>
      <c r="C9277" s="12">
        <v>1062.69</v>
      </c>
      <c r="D9277" s="11"/>
      <c r="E9277" s="11"/>
      <c r="F9277" s="11"/>
    </row>
    <row r="9278" ht="15.75" customHeight="1">
      <c r="A9278" s="13">
        <v>6992141.0</v>
      </c>
      <c r="B9278" s="13" t="s">
        <v>11713</v>
      </c>
      <c r="C9278" s="12">
        <v>1737.82</v>
      </c>
      <c r="D9278" s="11"/>
      <c r="E9278" s="11"/>
      <c r="F9278" s="11"/>
    </row>
    <row r="9279" ht="15.75" customHeight="1">
      <c r="A9279" s="13">
        <v>6992094.0</v>
      </c>
      <c r="B9279" s="13" t="s">
        <v>11714</v>
      </c>
      <c r="C9279" s="12">
        <v>3613.16</v>
      </c>
      <c r="D9279" s="11"/>
      <c r="E9279" s="11"/>
      <c r="F9279" s="11"/>
    </row>
    <row r="9280" ht="15.75" customHeight="1">
      <c r="A9280" s="13">
        <v>6997120.0</v>
      </c>
      <c r="B9280" s="13" t="s">
        <v>11715</v>
      </c>
      <c r="C9280" s="12">
        <v>3077.13</v>
      </c>
      <c r="D9280" s="11"/>
      <c r="E9280" s="11"/>
      <c r="F9280" s="11"/>
    </row>
    <row r="9281" ht="15.75" customHeight="1">
      <c r="A9281" s="13">
        <v>6999432.0</v>
      </c>
      <c r="B9281" s="13" t="s">
        <v>11716</v>
      </c>
      <c r="C9281" s="12">
        <v>1112.7</v>
      </c>
      <c r="D9281" s="11"/>
      <c r="E9281" s="11"/>
      <c r="F9281" s="11"/>
    </row>
    <row r="9282" ht="15.75" customHeight="1">
      <c r="A9282" s="13">
        <v>6999429.0</v>
      </c>
      <c r="B9282" s="13" t="s">
        <v>11717</v>
      </c>
      <c r="C9282" s="12">
        <v>1237.73</v>
      </c>
      <c r="D9282" s="11"/>
      <c r="E9282" s="11"/>
      <c r="F9282" s="11"/>
    </row>
    <row r="9283" ht="15.75" customHeight="1">
      <c r="A9283" s="13">
        <v>6992149.0</v>
      </c>
      <c r="B9283" s="13" t="s">
        <v>11718</v>
      </c>
      <c r="C9283" s="12">
        <v>737.64</v>
      </c>
      <c r="D9283" s="11"/>
      <c r="E9283" s="11"/>
      <c r="F9283" s="11"/>
    </row>
    <row r="9284" ht="15.75" customHeight="1">
      <c r="A9284" s="13">
        <v>6992150.0</v>
      </c>
      <c r="B9284" s="13" t="s">
        <v>11719</v>
      </c>
      <c r="C9284" s="12">
        <v>862.66</v>
      </c>
      <c r="D9284" s="11"/>
      <c r="E9284" s="11"/>
      <c r="F9284" s="11"/>
    </row>
    <row r="9285" ht="15.75" customHeight="1">
      <c r="A9285" s="13">
        <v>6998220.0</v>
      </c>
      <c r="B9285" s="13" t="s">
        <v>11720</v>
      </c>
      <c r="C9285" s="12">
        <v>2487.96</v>
      </c>
      <c r="D9285" s="11"/>
      <c r="E9285" s="11"/>
      <c r="F9285" s="11"/>
    </row>
    <row r="9286" ht="15.75" customHeight="1">
      <c r="A9286" s="13">
        <v>6997139.0</v>
      </c>
      <c r="B9286" s="13" t="s">
        <v>11721</v>
      </c>
      <c r="C9286" s="12">
        <v>2813.02</v>
      </c>
      <c r="D9286" s="11"/>
      <c r="E9286" s="11"/>
      <c r="F9286" s="11"/>
    </row>
    <row r="9287" ht="15.75" customHeight="1">
      <c r="A9287" s="13">
        <v>6997140.0</v>
      </c>
      <c r="B9287" s="13" t="s">
        <v>11722</v>
      </c>
      <c r="C9287" s="12">
        <v>3863.21</v>
      </c>
      <c r="D9287" s="11"/>
      <c r="E9287" s="11"/>
      <c r="F9287" s="11"/>
    </row>
    <row r="9288" ht="15.75" customHeight="1">
      <c r="A9288" s="13">
        <v>6997141.0</v>
      </c>
      <c r="B9288" s="13" t="s">
        <v>11723</v>
      </c>
      <c r="C9288" s="12">
        <v>3113.07</v>
      </c>
      <c r="D9288" s="11"/>
      <c r="E9288" s="11"/>
      <c r="F9288" s="11"/>
    </row>
    <row r="9289" ht="15.75" customHeight="1">
      <c r="A9289" s="13">
        <v>6992136.0</v>
      </c>
      <c r="B9289" s="13" t="s">
        <v>11724</v>
      </c>
      <c r="C9289" s="12">
        <v>2187.9</v>
      </c>
      <c r="D9289" s="11"/>
      <c r="E9289" s="11"/>
      <c r="F9289" s="11"/>
    </row>
    <row r="9290" ht="15.75" customHeight="1">
      <c r="A9290" s="13">
        <v>6992135.0</v>
      </c>
      <c r="B9290" s="13" t="s">
        <v>11725</v>
      </c>
      <c r="C9290" s="12">
        <v>1437.76</v>
      </c>
      <c r="D9290" s="11"/>
      <c r="E9290" s="11"/>
      <c r="F9290" s="11"/>
    </row>
    <row r="9291" ht="15.75" customHeight="1">
      <c r="A9291" s="13">
        <v>6992142.0</v>
      </c>
      <c r="B9291" s="13" t="s">
        <v>11726</v>
      </c>
      <c r="C9291" s="12">
        <v>1612.8</v>
      </c>
      <c r="D9291" s="11"/>
      <c r="E9291" s="11"/>
      <c r="F9291" s="11"/>
    </row>
    <row r="9292" ht="15.75" customHeight="1">
      <c r="A9292" s="13">
        <v>6992134.0</v>
      </c>
      <c r="B9292" s="13" t="s">
        <v>11727</v>
      </c>
      <c r="C9292" s="12">
        <v>1237.73</v>
      </c>
      <c r="D9292" s="11"/>
      <c r="E9292" s="11"/>
      <c r="F9292" s="11"/>
    </row>
    <row r="9293" ht="15.75" customHeight="1">
      <c r="A9293" s="13">
        <v>6992120.0</v>
      </c>
      <c r="B9293" s="13" t="s">
        <v>11728</v>
      </c>
      <c r="C9293" s="12">
        <v>1894.1</v>
      </c>
      <c r="D9293" s="11"/>
      <c r="E9293" s="11"/>
      <c r="F9293" s="11"/>
    </row>
    <row r="9294" ht="15.75" customHeight="1">
      <c r="A9294" s="13">
        <v>6997149.0</v>
      </c>
      <c r="B9294" s="13" t="s">
        <v>11729</v>
      </c>
      <c r="C9294" s="12">
        <v>3363.12</v>
      </c>
      <c r="D9294" s="11"/>
      <c r="E9294" s="11"/>
      <c r="F9294" s="11"/>
    </row>
    <row r="9295" ht="15.75" customHeight="1">
      <c r="A9295" s="13">
        <v>6997127.0</v>
      </c>
      <c r="B9295" s="13" t="s">
        <v>11730</v>
      </c>
      <c r="C9295" s="12">
        <v>3406.87</v>
      </c>
      <c r="D9295" s="11"/>
      <c r="E9295" s="11"/>
      <c r="F9295" s="11"/>
    </row>
    <row r="9296" ht="15.75" customHeight="1">
      <c r="A9296" s="13">
        <v>6997142.0</v>
      </c>
      <c r="B9296" s="13" t="s">
        <v>11731</v>
      </c>
      <c r="C9296" s="12">
        <v>2750.5</v>
      </c>
      <c r="D9296" s="11"/>
      <c r="E9296" s="11"/>
      <c r="F9296" s="11"/>
    </row>
    <row r="9297" ht="15.75" customHeight="1">
      <c r="A9297" s="13">
        <v>6992221.0</v>
      </c>
      <c r="B9297" s="13" t="s">
        <v>11732</v>
      </c>
      <c r="C9297" s="12">
        <v>1062.69</v>
      </c>
      <c r="D9297" s="11"/>
      <c r="E9297" s="11"/>
      <c r="F9297" s="11"/>
    </row>
    <row r="9298" ht="15.75" customHeight="1">
      <c r="A9298" s="13">
        <v>6995106.0</v>
      </c>
      <c r="B9298" s="13" t="s">
        <v>11733</v>
      </c>
      <c r="C9298" s="12">
        <v>3113.07</v>
      </c>
      <c r="D9298" s="11"/>
      <c r="E9298" s="11"/>
      <c r="F9298" s="11"/>
    </row>
    <row r="9299" ht="15.75" customHeight="1">
      <c r="A9299" s="13">
        <v>6992147.0</v>
      </c>
      <c r="B9299" s="13" t="s">
        <v>11734</v>
      </c>
      <c r="C9299" s="12">
        <v>1375.25</v>
      </c>
      <c r="D9299" s="11"/>
      <c r="E9299" s="11"/>
      <c r="F9299" s="11"/>
    </row>
    <row r="9300" ht="15.75" customHeight="1">
      <c r="A9300" s="13">
        <v>6992131.0</v>
      </c>
      <c r="B9300" s="13" t="s">
        <v>11735</v>
      </c>
      <c r="C9300" s="12">
        <v>1012.69</v>
      </c>
      <c r="D9300" s="11"/>
      <c r="E9300" s="11"/>
      <c r="F9300" s="11"/>
    </row>
    <row r="9301" ht="15.75" customHeight="1">
      <c r="A9301" s="13">
        <v>6992152.0</v>
      </c>
      <c r="B9301" s="13" t="s">
        <v>11736</v>
      </c>
      <c r="C9301" s="12">
        <v>675.12</v>
      </c>
      <c r="D9301" s="11"/>
      <c r="E9301" s="11"/>
      <c r="F9301" s="11"/>
    </row>
    <row r="9302" ht="15.75" customHeight="1">
      <c r="A9302" s="13">
        <v>6992093.0</v>
      </c>
      <c r="B9302" s="13" t="s">
        <v>11737</v>
      </c>
      <c r="C9302" s="12">
        <v>6488.69</v>
      </c>
      <c r="D9302" s="11"/>
      <c r="E9302" s="11"/>
      <c r="F9302" s="11"/>
    </row>
    <row r="9303" ht="15.75" customHeight="1">
      <c r="A9303" s="13">
        <v>6992200.0</v>
      </c>
      <c r="B9303" s="13" t="s">
        <v>11738</v>
      </c>
      <c r="C9303" s="12">
        <v>4738.37</v>
      </c>
      <c r="D9303" s="11"/>
      <c r="E9303" s="11"/>
      <c r="F9303" s="11"/>
    </row>
    <row r="9304" ht="15.75" customHeight="1">
      <c r="A9304" s="13">
        <v>6995043.0</v>
      </c>
      <c r="B9304" s="13" t="s">
        <v>11739</v>
      </c>
      <c r="C9304" s="12">
        <v>2044.12</v>
      </c>
      <c r="D9304" s="11"/>
      <c r="E9304" s="11"/>
      <c r="F9304" s="11"/>
    </row>
    <row r="9305" ht="15.75" customHeight="1">
      <c r="A9305" s="13">
        <v>6995039.0</v>
      </c>
      <c r="B9305" s="13" t="s">
        <v>11740</v>
      </c>
      <c r="C9305" s="12">
        <v>4125.76</v>
      </c>
      <c r="D9305" s="11"/>
      <c r="E9305" s="11"/>
      <c r="F9305" s="11"/>
    </row>
    <row r="9306" ht="15.75" customHeight="1">
      <c r="A9306" s="13">
        <v>6995052.0</v>
      </c>
      <c r="B9306" s="13" t="s">
        <v>11741</v>
      </c>
      <c r="C9306" s="12">
        <v>1862.84</v>
      </c>
      <c r="D9306" s="11"/>
      <c r="E9306" s="11"/>
      <c r="F9306" s="11"/>
    </row>
    <row r="9307" ht="15.75" customHeight="1">
      <c r="A9307" s="13">
        <v>6992138.0</v>
      </c>
      <c r="B9307" s="13" t="s">
        <v>11742</v>
      </c>
      <c r="C9307" s="12">
        <v>2362.93</v>
      </c>
      <c r="D9307" s="11"/>
      <c r="E9307" s="11"/>
      <c r="F9307" s="11"/>
    </row>
  </sheetData>
  <mergeCells count="5">
    <mergeCell ref="A9116:C9116"/>
    <mergeCell ref="A9146:C9146"/>
    <mergeCell ref="A9165:C9165"/>
    <mergeCell ref="A9204:C9204"/>
    <mergeCell ref="A9235:C9235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6.0"/>
    <col customWidth="1" min="2" max="2" width="11.38"/>
    <col customWidth="1" min="3" max="3" width="20.38"/>
    <col customWidth="1" min="4" max="4" width="11.38"/>
    <col customWidth="1" min="5" max="5" width="30.38"/>
    <col customWidth="1" min="6" max="26" width="11.38"/>
  </cols>
  <sheetData>
    <row r="1" ht="12.75" customHeight="1">
      <c r="A1" s="14" t="s">
        <v>11743</v>
      </c>
      <c r="C1" s="14" t="s">
        <v>11744</v>
      </c>
      <c r="E1" s="14" t="s">
        <v>11745</v>
      </c>
    </row>
    <row r="2" ht="12.75" customHeight="1">
      <c r="A2" s="15" t="s">
        <v>11746</v>
      </c>
      <c r="C2" s="15" t="s">
        <v>63</v>
      </c>
      <c r="E2" s="15" t="s">
        <v>11747</v>
      </c>
    </row>
    <row r="3" ht="12.75" customHeight="1">
      <c r="A3" s="16" t="s">
        <v>2062</v>
      </c>
      <c r="C3" s="15" t="s">
        <v>1077</v>
      </c>
      <c r="E3" s="15" t="s">
        <v>11748</v>
      </c>
    </row>
    <row r="4" ht="12.75" customHeight="1">
      <c r="A4" s="15" t="s">
        <v>2011</v>
      </c>
      <c r="C4" s="15" t="s">
        <v>188</v>
      </c>
      <c r="E4" s="15" t="s">
        <v>11749</v>
      </c>
    </row>
    <row r="5" ht="12.75" customHeight="1">
      <c r="A5" s="15" t="s">
        <v>11750</v>
      </c>
      <c r="C5" s="15" t="s">
        <v>1797</v>
      </c>
      <c r="E5" s="15" t="s">
        <v>1077</v>
      </c>
    </row>
    <row r="6" ht="12.75" customHeight="1">
      <c r="A6" s="15" t="s">
        <v>261</v>
      </c>
      <c r="C6" s="15" t="s">
        <v>199</v>
      </c>
      <c r="E6" s="15" t="s">
        <v>11751</v>
      </c>
    </row>
    <row r="7" ht="12.75" customHeight="1">
      <c r="A7" s="15" t="s">
        <v>2402</v>
      </c>
      <c r="C7" s="15" t="s">
        <v>11752</v>
      </c>
      <c r="E7" s="15" t="s">
        <v>11753</v>
      </c>
    </row>
    <row r="8" ht="12.75" customHeight="1">
      <c r="A8" s="16" t="s">
        <v>11754</v>
      </c>
      <c r="C8" s="15" t="s">
        <v>1802</v>
      </c>
      <c r="E8" s="15" t="s">
        <v>11755</v>
      </c>
    </row>
    <row r="9" ht="12.75" customHeight="1">
      <c r="A9" s="15" t="s">
        <v>968</v>
      </c>
      <c r="C9" s="15" t="s">
        <v>11756</v>
      </c>
      <c r="E9" s="15" t="s">
        <v>11757</v>
      </c>
    </row>
    <row r="10" ht="12.75" customHeight="1">
      <c r="A10" s="15" t="s">
        <v>11758</v>
      </c>
      <c r="C10" s="15" t="s">
        <v>15</v>
      </c>
      <c r="E10" s="15" t="s">
        <v>11759</v>
      </c>
    </row>
    <row r="11" ht="12.75" customHeight="1">
      <c r="A11" s="15" t="s">
        <v>1104</v>
      </c>
      <c r="C11" s="15" t="s">
        <v>11760</v>
      </c>
      <c r="E11" s="15" t="s">
        <v>11761</v>
      </c>
    </row>
    <row r="12" ht="12.75" customHeight="1">
      <c r="A12" s="15" t="s">
        <v>14</v>
      </c>
      <c r="C12" s="15" t="s">
        <v>1527</v>
      </c>
      <c r="E12" s="15" t="s">
        <v>11762</v>
      </c>
    </row>
    <row r="13" ht="12.75" customHeight="1">
      <c r="A13" s="15" t="s">
        <v>11763</v>
      </c>
      <c r="C13" s="15" t="s">
        <v>18</v>
      </c>
      <c r="E13" s="15" t="s">
        <v>11764</v>
      </c>
    </row>
    <row r="14" ht="12.75" customHeight="1">
      <c r="A14" s="15" t="s">
        <v>295</v>
      </c>
      <c r="C14" s="15" t="s">
        <v>11765</v>
      </c>
      <c r="E14" s="15" t="s">
        <v>11766</v>
      </c>
    </row>
    <row r="15" ht="12.75" customHeight="1">
      <c r="A15" s="15" t="s">
        <v>292</v>
      </c>
      <c r="C15" s="15" t="s">
        <v>195</v>
      </c>
      <c r="E15" s="15" t="s">
        <v>11767</v>
      </c>
    </row>
    <row r="16" ht="12.75" customHeight="1">
      <c r="A16" s="15" t="s">
        <v>59</v>
      </c>
      <c r="C16" s="15"/>
      <c r="E16" s="15" t="s">
        <v>11768</v>
      </c>
    </row>
    <row r="17" ht="12.75" customHeight="1">
      <c r="A17" s="15" t="s">
        <v>719</v>
      </c>
      <c r="C17" s="15"/>
      <c r="E17" s="15" t="s">
        <v>11769</v>
      </c>
    </row>
    <row r="18" ht="12.75" customHeight="1">
      <c r="A18" s="15" t="s">
        <v>62</v>
      </c>
      <c r="C18" s="15"/>
      <c r="E18" s="15" t="s">
        <v>11770</v>
      </c>
    </row>
    <row r="19" ht="12.75" customHeight="1">
      <c r="A19" s="15" t="s">
        <v>23</v>
      </c>
      <c r="C19" s="15"/>
      <c r="E19" s="15" t="s">
        <v>11771</v>
      </c>
    </row>
    <row r="20" ht="12.75" customHeight="1">
      <c r="A20" s="15" t="s">
        <v>198</v>
      </c>
      <c r="C20" s="15"/>
      <c r="E20" s="15" t="s">
        <v>11772</v>
      </c>
    </row>
    <row r="21" ht="12.75" customHeight="1">
      <c r="A21" s="15" t="s">
        <v>11760</v>
      </c>
      <c r="C21" s="15"/>
      <c r="E21" s="15" t="s">
        <v>11773</v>
      </c>
    </row>
    <row r="22" ht="12.75" customHeight="1">
      <c r="A22" s="15" t="s">
        <v>34</v>
      </c>
      <c r="C22" s="15"/>
      <c r="E22" s="15" t="s">
        <v>11774</v>
      </c>
    </row>
    <row r="23" ht="12.75" customHeight="1">
      <c r="A23" s="16" t="s">
        <v>54</v>
      </c>
      <c r="C23" s="15"/>
      <c r="E23" s="15" t="s">
        <v>11775</v>
      </c>
    </row>
    <row r="24" ht="12.75" customHeight="1">
      <c r="A24" s="15" t="s">
        <v>1551</v>
      </c>
      <c r="C24" s="15"/>
      <c r="E24" s="15" t="s">
        <v>11776</v>
      </c>
    </row>
    <row r="25" ht="12.75" customHeight="1">
      <c r="A25" s="15" t="s">
        <v>11777</v>
      </c>
      <c r="C25" s="15"/>
      <c r="E25" s="15" t="s">
        <v>11778</v>
      </c>
    </row>
    <row r="26" ht="12.75" customHeight="1">
      <c r="A26" s="15" t="s">
        <v>1911</v>
      </c>
      <c r="C26" s="15"/>
      <c r="E26" s="15" t="s">
        <v>11779</v>
      </c>
    </row>
    <row r="27" ht="12.75" customHeight="1">
      <c r="A27" s="15" t="s">
        <v>1984</v>
      </c>
      <c r="C27" s="15"/>
      <c r="E27" s="15" t="s">
        <v>11780</v>
      </c>
    </row>
    <row r="28" ht="12.75" customHeight="1">
      <c r="A28" s="15" t="s">
        <v>11781</v>
      </c>
      <c r="C28" s="15"/>
      <c r="E28" s="15" t="s">
        <v>11782</v>
      </c>
    </row>
    <row r="29" ht="12.75" customHeight="1">
      <c r="A29" s="15" t="s">
        <v>11783</v>
      </c>
      <c r="C29" s="15"/>
      <c r="E29" s="15" t="s">
        <v>11784</v>
      </c>
    </row>
    <row r="30" ht="12.75" customHeight="1">
      <c r="A30" s="15" t="s">
        <v>2430</v>
      </c>
      <c r="C30" s="15"/>
      <c r="E30" s="15" t="s">
        <v>11785</v>
      </c>
    </row>
    <row r="31" ht="12.75" customHeight="1">
      <c r="A31" s="15" t="s">
        <v>11765</v>
      </c>
      <c r="C31" s="15"/>
      <c r="E31" s="15" t="s">
        <v>11786</v>
      </c>
    </row>
    <row r="32" ht="12.75" customHeight="1">
      <c r="A32" s="15" t="s">
        <v>2169</v>
      </c>
      <c r="C32" s="15"/>
      <c r="E32" s="15" t="s">
        <v>11787</v>
      </c>
    </row>
    <row r="33" ht="12.75" customHeight="1">
      <c r="A33" s="15"/>
      <c r="C33" s="15"/>
      <c r="E33" s="15" t="s">
        <v>11788</v>
      </c>
    </row>
    <row r="34" ht="12.75" customHeight="1">
      <c r="A34" s="15"/>
      <c r="C34" s="15"/>
      <c r="E34" s="15" t="s">
        <v>11789</v>
      </c>
    </row>
    <row r="35" ht="12.75" customHeight="1">
      <c r="A35" s="15"/>
      <c r="C35" s="15"/>
      <c r="E35" s="15" t="s">
        <v>11790</v>
      </c>
    </row>
    <row r="36" ht="12.75" customHeight="1">
      <c r="A36" s="15"/>
      <c r="C36" s="15"/>
      <c r="E36" s="15" t="s">
        <v>11791</v>
      </c>
    </row>
    <row r="37" ht="12.75" customHeight="1">
      <c r="A37" s="15"/>
      <c r="C37" s="15"/>
      <c r="E37" s="15" t="s">
        <v>11792</v>
      </c>
    </row>
    <row r="38" ht="12.75" customHeight="1">
      <c r="A38" s="15"/>
      <c r="C38" s="15"/>
      <c r="E38" s="15" t="s">
        <v>11793</v>
      </c>
    </row>
    <row r="39" ht="12.75" customHeight="1">
      <c r="A39" s="15"/>
      <c r="C39" s="15"/>
      <c r="E39" s="15" t="s">
        <v>11794</v>
      </c>
    </row>
    <row r="40" ht="12.75" customHeight="1">
      <c r="A40" s="15"/>
      <c r="C40" s="15"/>
      <c r="E40" s="15" t="s">
        <v>11795</v>
      </c>
    </row>
    <row r="41" ht="12.75" customHeight="1">
      <c r="A41" s="15"/>
      <c r="C41" s="15"/>
      <c r="E41" s="15" t="s">
        <v>11796</v>
      </c>
    </row>
    <row r="42" ht="12.75" customHeight="1">
      <c r="A42" s="15"/>
      <c r="C42" s="15"/>
      <c r="E42" s="15" t="s">
        <v>11797</v>
      </c>
    </row>
    <row r="43" ht="12.75" customHeight="1">
      <c r="A43" s="15"/>
      <c r="C43" s="15"/>
      <c r="E43" s="15" t="s">
        <v>11798</v>
      </c>
    </row>
    <row r="44" ht="12.75" customHeight="1">
      <c r="A44" s="15"/>
      <c r="C44" s="15"/>
      <c r="E44" s="15" t="s">
        <v>11799</v>
      </c>
    </row>
    <row r="45" ht="12.75" customHeight="1">
      <c r="A45" s="15"/>
      <c r="C45" s="15"/>
      <c r="E45" s="15" t="s">
        <v>11800</v>
      </c>
    </row>
    <row r="46" ht="12.75" customHeight="1">
      <c r="A46" s="15"/>
      <c r="C46" s="15"/>
      <c r="E46" s="15" t="s">
        <v>11801</v>
      </c>
    </row>
    <row r="47" ht="12.75" customHeight="1">
      <c r="A47" s="15"/>
      <c r="C47" s="15"/>
      <c r="E47" s="15" t="s">
        <v>11802</v>
      </c>
    </row>
    <row r="48" ht="12.75" customHeight="1">
      <c r="A48" s="15"/>
      <c r="C48" s="15"/>
      <c r="E48" s="15" t="s">
        <v>11803</v>
      </c>
    </row>
    <row r="49" ht="12.75" customHeight="1">
      <c r="A49" s="15"/>
      <c r="C49" s="15"/>
      <c r="E49" s="15" t="s">
        <v>11804</v>
      </c>
    </row>
    <row r="50" ht="12.75" customHeight="1">
      <c r="A50" s="15"/>
      <c r="C50" s="15"/>
      <c r="E50" s="15" t="s">
        <v>11805</v>
      </c>
    </row>
    <row r="51" ht="12.75" customHeight="1">
      <c r="A51" s="15"/>
      <c r="C51" s="15"/>
      <c r="E51" s="15" t="s">
        <v>11806</v>
      </c>
    </row>
    <row r="52" ht="12.75" customHeight="1">
      <c r="A52" s="15"/>
      <c r="C52" s="15"/>
      <c r="E52" s="15" t="s">
        <v>11807</v>
      </c>
    </row>
    <row r="53" ht="12.75" customHeight="1">
      <c r="A53" s="15"/>
      <c r="C53" s="15"/>
      <c r="E53" s="15" t="s">
        <v>11808</v>
      </c>
    </row>
    <row r="54" ht="12.75" customHeight="1">
      <c r="A54" s="15"/>
      <c r="C54" s="15"/>
      <c r="E54" s="15" t="s">
        <v>11809</v>
      </c>
    </row>
    <row r="55" ht="12.75" customHeight="1">
      <c r="A55" s="15"/>
      <c r="C55" s="15"/>
      <c r="E55" s="15" t="s">
        <v>11810</v>
      </c>
    </row>
    <row r="56" ht="12.75" customHeight="1">
      <c r="A56" s="15"/>
      <c r="C56" s="15"/>
      <c r="E56" s="15" t="s">
        <v>11811</v>
      </c>
    </row>
    <row r="57" ht="12.75" customHeight="1">
      <c r="A57" s="15"/>
      <c r="C57" s="15"/>
      <c r="E57" s="15" t="s">
        <v>11812</v>
      </c>
    </row>
    <row r="58" ht="12.75" customHeight="1">
      <c r="A58" s="15"/>
      <c r="C58" s="15"/>
      <c r="E58" s="15" t="s">
        <v>11813</v>
      </c>
    </row>
    <row r="59" ht="12.75" customHeight="1">
      <c r="A59" s="15"/>
      <c r="C59" s="15"/>
      <c r="E59" s="15" t="s">
        <v>11814</v>
      </c>
    </row>
    <row r="60" ht="12.75" customHeight="1">
      <c r="A60" s="15"/>
      <c r="C60" s="15"/>
      <c r="E60" s="15" t="s">
        <v>11815</v>
      </c>
    </row>
    <row r="61" ht="12.75" customHeight="1">
      <c r="A61" s="15"/>
      <c r="C61" s="15"/>
      <c r="E61" s="15" t="s">
        <v>11816</v>
      </c>
    </row>
    <row r="62" ht="12.75" customHeight="1">
      <c r="A62" s="15"/>
      <c r="C62" s="15"/>
      <c r="E62" s="15" t="s">
        <v>11817</v>
      </c>
    </row>
    <row r="63" ht="12.75" customHeight="1">
      <c r="A63" s="15"/>
      <c r="C63" s="15"/>
      <c r="E63" s="15" t="s">
        <v>195</v>
      </c>
    </row>
    <row r="64" ht="12.75" customHeight="1">
      <c r="A64" s="15"/>
      <c r="C64" s="15"/>
      <c r="E64" s="15" t="s">
        <v>11818</v>
      </c>
    </row>
    <row r="65" ht="12.75" customHeight="1">
      <c r="A65" s="15"/>
      <c r="C65" s="15"/>
      <c r="E65" s="15" t="s">
        <v>11819</v>
      </c>
    </row>
    <row r="66" ht="12.75" customHeight="1">
      <c r="A66" s="15"/>
      <c r="C66" s="15"/>
      <c r="E66" s="16" t="s">
        <v>11820</v>
      </c>
    </row>
    <row r="67" ht="12.75" customHeight="1">
      <c r="E67" s="16" t="s">
        <v>11821</v>
      </c>
    </row>
    <row r="68" ht="12.75" customHeight="1">
      <c r="E68" s="16" t="s">
        <v>11822</v>
      </c>
    </row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0" footer="0.0" header="0.0" left="0.0" right="0.0" top="0.0"/>
  <pageSetup fitToWidth="0" orientation="portrait"/>
  <drawing r:id="rId1"/>
  <tableParts count="3"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9.75"/>
    <col customWidth="1" min="2" max="2" width="12.25"/>
    <col customWidth="1" min="3" max="3" width="9.63"/>
    <col customWidth="1" min="4" max="4" width="7.13"/>
    <col customWidth="1" min="5" max="5" width="23.38"/>
    <col customWidth="1" min="6" max="6" width="12.38"/>
    <col customWidth="1" min="7" max="7" width="10.63"/>
    <col customWidth="1" min="8" max="8" width="9.13"/>
    <col customWidth="1" min="9" max="9" width="12.13"/>
    <col customWidth="1" min="10" max="10" width="11.25"/>
    <col customWidth="1" min="11" max="11" width="13.0"/>
    <col customWidth="1" min="12" max="12" width="12.13"/>
    <col customWidth="1" min="13" max="13" width="6.38"/>
    <col customWidth="1" min="14" max="14" width="12.0"/>
    <col customWidth="1" min="15" max="15" width="11.0"/>
    <col customWidth="1" min="16" max="16" width="13.0"/>
    <col customWidth="1" min="17" max="17" width="9.75"/>
    <col customWidth="1" min="18" max="18" width="11.0"/>
    <col customWidth="1" min="19" max="19" width="26.13"/>
    <col customWidth="1" min="20" max="20" width="15.13"/>
    <col customWidth="1" min="21" max="21" width="26.0"/>
    <col customWidth="1" min="22" max="22" width="9.63"/>
    <col customWidth="1" min="23" max="23" width="10.88"/>
    <col customWidth="1" min="24" max="24" width="9.88"/>
    <col customWidth="1" min="25" max="25" width="12.25"/>
    <col customWidth="1" min="26" max="26" width="13.13"/>
    <col customWidth="1" min="27" max="28" width="11.38"/>
    <col customWidth="1" min="29" max="29" width="9.25"/>
    <col customWidth="1" min="30" max="30" width="8.13"/>
    <col customWidth="1" min="31" max="31" width="10.0"/>
    <col customWidth="1" min="32" max="32" width="11.63"/>
    <col customWidth="1" min="33" max="33" width="20.0"/>
    <col customWidth="1" min="34" max="34" width="13.38"/>
    <col customWidth="1" min="35" max="35" width="11.63"/>
    <col customWidth="1" min="36" max="36" width="16.75"/>
    <col customWidth="1" min="37" max="37" width="8.88"/>
    <col customWidth="1" min="38" max="38" width="14.25"/>
    <col customWidth="1" min="39" max="40" width="13.75"/>
    <col customWidth="1" min="41" max="42" width="11.38"/>
    <col customWidth="1" min="43" max="43" width="12.38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6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12</v>
      </c>
      <c r="B2" s="28"/>
      <c r="C2" s="15" t="str">
        <f t="shared" ref="C2:C9" si="1">CONCATENATE(LEFT(T2,3),RIGHT(A2,8))</f>
        <v>KIO1000</v>
      </c>
      <c r="D2" s="15" t="s">
        <v>11857</v>
      </c>
      <c r="E2" s="28" t="s">
        <v>13</v>
      </c>
      <c r="F2" s="20">
        <v>1.0</v>
      </c>
      <c r="G2" s="29">
        <v>0.0</v>
      </c>
      <c r="H2" s="29">
        <v>0.0</v>
      </c>
      <c r="I2" s="15">
        <v>30000.0</v>
      </c>
      <c r="J2" s="15">
        <v>1.0</v>
      </c>
      <c r="K2" s="15"/>
      <c r="L2" s="30">
        <f>((PROMOCIONES!$F2*(1+PROMOCIONES!$G2%))/PROMOCIONES!$J2)+PROMOCIONES!$K2</f>
        <v>1</v>
      </c>
      <c r="M2" s="15">
        <v>10.0</v>
      </c>
      <c r="N2" s="24">
        <v>1.1</v>
      </c>
      <c r="O2" s="29">
        <v>0.0</v>
      </c>
      <c r="P2" s="16" t="s">
        <v>11858</v>
      </c>
      <c r="Q2" s="15">
        <v>2500.0</v>
      </c>
      <c r="R2" s="31">
        <f>PROMOCIONES!$Q2+PROMOCIONES!$I2</f>
        <v>32500</v>
      </c>
      <c r="S2" s="15" t="s">
        <v>14</v>
      </c>
      <c r="T2" s="15" t="s">
        <v>15</v>
      </c>
      <c r="U2" s="15" t="s">
        <v>14</v>
      </c>
      <c r="V2" s="15" t="s">
        <v>11859</v>
      </c>
      <c r="W2" s="15" t="s">
        <v>11860</v>
      </c>
      <c r="X2" s="15">
        <v>1.0</v>
      </c>
      <c r="Y2" s="15"/>
      <c r="Z2" s="29"/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5"/>
      <c r="AP2" s="15"/>
      <c r="AQ2" s="15"/>
    </row>
    <row r="3" ht="15.75" customHeight="1">
      <c r="A3" s="28" t="s">
        <v>16</v>
      </c>
      <c r="B3" s="28"/>
      <c r="C3" s="15" t="str">
        <f t="shared" si="1"/>
        <v>PRO1001</v>
      </c>
      <c r="D3" s="15" t="s">
        <v>11857</v>
      </c>
      <c r="E3" s="28" t="s">
        <v>17</v>
      </c>
      <c r="F3" s="20">
        <v>0.0</v>
      </c>
      <c r="G3" s="29">
        <v>0.0</v>
      </c>
      <c r="H3" s="29">
        <v>0.0</v>
      </c>
      <c r="I3" s="15">
        <v>48.0</v>
      </c>
      <c r="J3" s="15">
        <v>1.0</v>
      </c>
      <c r="K3" s="15"/>
      <c r="L3" s="33">
        <f>((PROMOCIONES!$F3*(1+PROMOCIONES!$G3%))/PROMOCIONES!$J3)+PROMOCIONES!$K3</f>
        <v>0</v>
      </c>
      <c r="M3" s="15">
        <v>50.0</v>
      </c>
      <c r="N3" s="24">
        <f t="shared" ref="N3:N4" si="2">IF(L3&gt;=5,MROUND(L3/(1-M3/100),50),10)</f>
        <v>10</v>
      </c>
      <c r="O3" s="29">
        <f>MROUND((LADIAR!$N3/0.6),50)</f>
        <v>1100</v>
      </c>
      <c r="P3" s="16" t="s">
        <v>11858</v>
      </c>
      <c r="Q3" s="15">
        <v>6.0</v>
      </c>
      <c r="R3" s="31">
        <f>PROMOCIONES!$Q3+PROMOCIONES!$I3</f>
        <v>54</v>
      </c>
      <c r="S3" s="15" t="s">
        <v>14</v>
      </c>
      <c r="T3" s="15" t="s">
        <v>18</v>
      </c>
      <c r="U3" s="15" t="s">
        <v>11764</v>
      </c>
      <c r="V3" s="15" t="s">
        <v>11859</v>
      </c>
      <c r="W3" s="15" t="s">
        <v>11860</v>
      </c>
      <c r="X3" s="15">
        <v>1.0</v>
      </c>
      <c r="Y3" s="15"/>
      <c r="Z3" s="29"/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5"/>
      <c r="AP3" s="15"/>
      <c r="AQ3" s="15"/>
    </row>
    <row r="4" ht="15.75" customHeight="1">
      <c r="A4" s="28" t="s">
        <v>19</v>
      </c>
      <c r="B4" s="28"/>
      <c r="C4" s="15" t="str">
        <f t="shared" si="1"/>
        <v>PRO1002</v>
      </c>
      <c r="D4" s="15" t="s">
        <v>11857</v>
      </c>
      <c r="E4" s="28" t="s">
        <v>20</v>
      </c>
      <c r="F4" s="20">
        <v>0.0</v>
      </c>
      <c r="G4" s="29">
        <v>0.0</v>
      </c>
      <c r="H4" s="29">
        <v>0.0</v>
      </c>
      <c r="I4" s="15">
        <v>10.0</v>
      </c>
      <c r="J4" s="15">
        <v>1.0</v>
      </c>
      <c r="K4" s="15"/>
      <c r="L4" s="33">
        <f>((PROMOCIONES!$F4*(1+PROMOCIONES!$G4%))/PROMOCIONES!$J4)+PROMOCIONES!$K4</f>
        <v>0</v>
      </c>
      <c r="M4" s="15">
        <v>50.0</v>
      </c>
      <c r="N4" s="24">
        <f t="shared" si="2"/>
        <v>10</v>
      </c>
      <c r="O4" s="29">
        <f>MROUND((LADIAR!$N4/0.6),50)</f>
        <v>1100</v>
      </c>
      <c r="P4" s="16" t="s">
        <v>11858</v>
      </c>
      <c r="Q4" s="15">
        <v>3.0</v>
      </c>
      <c r="R4" s="31">
        <f>PROMOCIONES!$Q4+PROMOCIONES!$I4</f>
        <v>13</v>
      </c>
      <c r="S4" s="15" t="s">
        <v>14</v>
      </c>
      <c r="T4" s="15" t="s">
        <v>18</v>
      </c>
      <c r="U4" s="15" t="s">
        <v>11764</v>
      </c>
      <c r="V4" s="15" t="s">
        <v>11859</v>
      </c>
      <c r="W4" s="15" t="s">
        <v>11860</v>
      </c>
      <c r="X4" s="15">
        <v>1.0</v>
      </c>
      <c r="Y4" s="15"/>
      <c r="Z4" s="29"/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5"/>
      <c r="AP4" s="15"/>
      <c r="AQ4" s="15"/>
    </row>
    <row r="5" ht="15.75" customHeight="1">
      <c r="A5" s="28" t="s">
        <v>21</v>
      </c>
      <c r="B5" s="28"/>
      <c r="C5" s="15" t="str">
        <f t="shared" si="1"/>
        <v>KIO1003</v>
      </c>
      <c r="D5" s="15" t="s">
        <v>11857</v>
      </c>
      <c r="E5" s="28" t="s">
        <v>22</v>
      </c>
      <c r="F5" s="20">
        <v>0.0</v>
      </c>
      <c r="G5" s="29">
        <v>0.0</v>
      </c>
      <c r="H5" s="29">
        <v>0.0</v>
      </c>
      <c r="I5" s="15">
        <v>0.0</v>
      </c>
      <c r="J5" s="15">
        <v>1.0</v>
      </c>
      <c r="K5" s="16"/>
      <c r="L5" s="30">
        <f>((PROMOCIONES!$F5*(1+PROMOCIONES!$G5%))/PROMOCIONES!$J5)+PROMOCIONES!$K5</f>
        <v>0</v>
      </c>
      <c r="M5" s="15">
        <v>10.0</v>
      </c>
      <c r="N5" s="24">
        <v>250.0</v>
      </c>
      <c r="O5" s="29">
        <f>MROUND((LADIAR!$N5/0.6),50)</f>
        <v>1100</v>
      </c>
      <c r="P5" s="16" t="s">
        <v>11858</v>
      </c>
      <c r="Q5" s="15">
        <v>0.0</v>
      </c>
      <c r="R5" s="31">
        <f>PROMOCIONES!$Q5+PROMOCIONES!$I5</f>
        <v>0</v>
      </c>
      <c r="S5" s="15" t="s">
        <v>23</v>
      </c>
      <c r="T5" s="15" t="s">
        <v>15</v>
      </c>
      <c r="U5" s="15" t="s">
        <v>11770</v>
      </c>
      <c r="V5" s="15" t="s">
        <v>11859</v>
      </c>
      <c r="W5" s="15" t="s">
        <v>11860</v>
      </c>
      <c r="X5" s="15">
        <v>1.0</v>
      </c>
      <c r="Y5" s="15"/>
      <c r="Z5" s="15"/>
      <c r="AA5" s="15"/>
      <c r="AB5" s="29">
        <f>OSLE!$L5*OSLE!$AA5</f>
        <v>0</v>
      </c>
      <c r="AC5" s="15"/>
      <c r="AD5" s="15"/>
      <c r="AE5" s="15"/>
      <c r="AF5" s="15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5"/>
      <c r="AP5" s="15"/>
      <c r="AQ5" s="15"/>
    </row>
    <row r="6" ht="15.75" customHeight="1">
      <c r="A6" s="28" t="s">
        <v>24</v>
      </c>
      <c r="B6" s="28"/>
      <c r="C6" s="15" t="str">
        <f t="shared" si="1"/>
        <v>PRO1004</v>
      </c>
      <c r="D6" s="15" t="s">
        <v>11857</v>
      </c>
      <c r="E6" s="28" t="s">
        <v>25</v>
      </c>
      <c r="F6" s="20">
        <f>VENEZOLANO!L69*4</f>
        <v>1100</v>
      </c>
      <c r="G6" s="29">
        <v>0.0</v>
      </c>
      <c r="H6" s="29">
        <v>0.0</v>
      </c>
      <c r="I6" s="15">
        <v>0.0</v>
      </c>
      <c r="J6" s="15">
        <v>1.0</v>
      </c>
      <c r="K6" s="15"/>
      <c r="L6" s="33">
        <f>((PROMOCIONES!$F6*(1+PROMOCIONES!$G6%))/PROMOCIONES!$J6)+PROMOCIONES!$K6</f>
        <v>1100</v>
      </c>
      <c r="M6" s="15">
        <v>56.0</v>
      </c>
      <c r="N6" s="24">
        <f t="shared" ref="N6:N9" si="3">IF(L6&gt;=5,MROUND(L6/(1-M6/100),50),10)</f>
        <v>2500</v>
      </c>
      <c r="O6" s="29">
        <f>MROUND((LADIAR!$N6/0.6),50)</f>
        <v>1100</v>
      </c>
      <c r="P6" s="16" t="s">
        <v>11858</v>
      </c>
      <c r="Q6" s="15">
        <v>0.0</v>
      </c>
      <c r="R6" s="31">
        <f>PROMOCIONES!$Q6+PROMOCIONES!$I6</f>
        <v>0</v>
      </c>
      <c r="S6" s="15" t="s">
        <v>14</v>
      </c>
      <c r="T6" s="15" t="s">
        <v>18</v>
      </c>
      <c r="U6" s="15" t="s">
        <v>11764</v>
      </c>
      <c r="V6" s="15" t="s">
        <v>11859</v>
      </c>
      <c r="W6" s="15" t="s">
        <v>11860</v>
      </c>
      <c r="X6" s="15">
        <v>1.0</v>
      </c>
      <c r="Y6" s="15"/>
      <c r="Z6" s="29"/>
      <c r="AA6" s="15"/>
      <c r="AB6" s="29">
        <f>OSLE!$L6*OSLE!$AA6</f>
        <v>11150</v>
      </c>
      <c r="AC6" s="15"/>
      <c r="AD6" s="15"/>
      <c r="AE6" s="15"/>
      <c r="AF6" s="15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5"/>
      <c r="AP6" s="15"/>
      <c r="AQ6" s="15"/>
    </row>
    <row r="7" ht="15.75" customHeight="1">
      <c r="A7" s="28" t="s">
        <v>26</v>
      </c>
      <c r="B7" s="28"/>
      <c r="C7" s="15" t="str">
        <f t="shared" si="1"/>
        <v>KIO1005</v>
      </c>
      <c r="D7" s="15" t="s">
        <v>11857</v>
      </c>
      <c r="E7" s="28" t="s">
        <v>27</v>
      </c>
      <c r="F7" s="20">
        <v>1300.0</v>
      </c>
      <c r="G7" s="29">
        <v>0.0</v>
      </c>
      <c r="H7" s="29">
        <v>0.0</v>
      </c>
      <c r="I7" s="15">
        <v>20.0</v>
      </c>
      <c r="J7" s="15">
        <v>1.0</v>
      </c>
      <c r="K7" s="16"/>
      <c r="L7" s="30">
        <f>((PROMOCIONES!$F7*(1+PROMOCIONES!$G7%))/PROMOCIONES!$J7)+PROMOCIONES!$K7</f>
        <v>1300</v>
      </c>
      <c r="M7" s="15">
        <v>35.0</v>
      </c>
      <c r="N7" s="24">
        <f t="shared" si="3"/>
        <v>2000</v>
      </c>
      <c r="O7" s="29">
        <f>MROUND((LADIAR!$N7/0.6),50)</f>
        <v>1100</v>
      </c>
      <c r="P7" s="16" t="s">
        <v>11858</v>
      </c>
      <c r="Q7" s="15">
        <v>5.0</v>
      </c>
      <c r="R7" s="31">
        <f>PROMOCIONES!$Q7+PROMOCIONES!$I7</f>
        <v>25</v>
      </c>
      <c r="S7" s="15" t="s">
        <v>14</v>
      </c>
      <c r="T7" s="15" t="s">
        <v>15</v>
      </c>
      <c r="U7" s="15" t="s">
        <v>11764</v>
      </c>
      <c r="V7" s="15" t="s">
        <v>11859</v>
      </c>
      <c r="W7" s="15" t="s">
        <v>11860</v>
      </c>
      <c r="X7" s="15">
        <v>1.0</v>
      </c>
      <c r="Y7" s="15"/>
      <c r="Z7" s="15"/>
      <c r="AA7" s="15"/>
      <c r="AB7" s="29">
        <f>OSLE!$L7*OSLE!$AA7</f>
        <v>14600</v>
      </c>
      <c r="AC7" s="15"/>
      <c r="AD7" s="15"/>
      <c r="AE7" s="15"/>
      <c r="AF7" s="15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5"/>
      <c r="AP7" s="15"/>
      <c r="AQ7" s="15"/>
    </row>
    <row r="8" ht="15.75" customHeight="1">
      <c r="A8" s="28" t="s">
        <v>28</v>
      </c>
      <c r="B8" s="28"/>
      <c r="C8" s="15" t="str">
        <f t="shared" si="1"/>
        <v>PRO1006</v>
      </c>
      <c r="D8" s="15" t="s">
        <v>11857</v>
      </c>
      <c r="E8" s="28" t="s">
        <v>29</v>
      </c>
      <c r="F8" s="20">
        <f>VENEZOLANO!L69*6</f>
        <v>1650</v>
      </c>
      <c r="G8" s="29">
        <v>0.0</v>
      </c>
      <c r="H8" s="29">
        <v>0.0</v>
      </c>
      <c r="I8" s="15">
        <v>0.0</v>
      </c>
      <c r="J8" s="15">
        <v>1.0</v>
      </c>
      <c r="K8" s="15"/>
      <c r="L8" s="33">
        <f>((PROMOCIONES!$F8*(1+PROMOCIONES!$G8%))/PROMOCIONES!$J8)+PROMOCIONES!$K8</f>
        <v>1650</v>
      </c>
      <c r="M8" s="15">
        <v>53.0</v>
      </c>
      <c r="N8" s="24">
        <f t="shared" si="3"/>
        <v>3500</v>
      </c>
      <c r="O8" s="29">
        <f>MROUND((LADIAR!$N8/0.6),50)</f>
        <v>1100</v>
      </c>
      <c r="P8" s="16" t="s">
        <v>11858</v>
      </c>
      <c r="Q8" s="15">
        <v>0.0</v>
      </c>
      <c r="R8" s="31">
        <f>PROMOCIONES!$Q8+PROMOCIONES!$I8</f>
        <v>0</v>
      </c>
      <c r="S8" s="15" t="s">
        <v>14</v>
      </c>
      <c r="T8" s="15" t="s">
        <v>18</v>
      </c>
      <c r="U8" s="15" t="s">
        <v>11764</v>
      </c>
      <c r="V8" s="15" t="s">
        <v>11859</v>
      </c>
      <c r="W8" s="15" t="s">
        <v>11860</v>
      </c>
      <c r="X8" s="15">
        <v>1.0</v>
      </c>
      <c r="Y8" s="15"/>
      <c r="Z8" s="29"/>
      <c r="AA8" s="15"/>
      <c r="AB8" s="29">
        <f>OSLE!$L8*OSLE!$AA8</f>
        <v>0</v>
      </c>
      <c r="AC8" s="15"/>
      <c r="AD8" s="15"/>
      <c r="AE8" s="15"/>
      <c r="AF8" s="15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5"/>
      <c r="AP8" s="15"/>
      <c r="AQ8" s="15"/>
    </row>
    <row r="9" ht="15.75" customHeight="1">
      <c r="A9" s="28" t="s">
        <v>30</v>
      </c>
      <c r="B9" s="28"/>
      <c r="C9" s="15" t="str">
        <f t="shared" si="1"/>
        <v>PRO1012</v>
      </c>
      <c r="D9" s="15" t="s">
        <v>11857</v>
      </c>
      <c r="E9" s="28" t="s">
        <v>31</v>
      </c>
      <c r="F9" s="20">
        <f>VENEZOLANO!L69*12</f>
        <v>3300</v>
      </c>
      <c r="G9" s="29">
        <v>0.0</v>
      </c>
      <c r="H9" s="29">
        <v>0.0</v>
      </c>
      <c r="I9" s="15">
        <v>1.0</v>
      </c>
      <c r="J9" s="15">
        <v>1.0</v>
      </c>
      <c r="K9" s="15"/>
      <c r="L9" s="33">
        <f>((PROMOCIONES!$F9*(1+PROMOCIONES!$G9%))/PROMOCIONES!$J9)+PROMOCIONES!$K9</f>
        <v>3300</v>
      </c>
      <c r="M9" s="15">
        <v>40.0</v>
      </c>
      <c r="N9" s="24">
        <f t="shared" si="3"/>
        <v>5500</v>
      </c>
      <c r="O9" s="29">
        <f>MROUND((LADIAR!$N9/0.6),50)</f>
        <v>1650</v>
      </c>
      <c r="P9" s="16" t="s">
        <v>11858</v>
      </c>
      <c r="Q9" s="15">
        <v>0.0</v>
      </c>
      <c r="R9" s="31">
        <f>PROMOCIONES!$Q9+PROMOCIONES!$I9</f>
        <v>1</v>
      </c>
      <c r="S9" s="15" t="s">
        <v>14</v>
      </c>
      <c r="T9" s="15" t="s">
        <v>18</v>
      </c>
      <c r="U9" s="15" t="s">
        <v>11764</v>
      </c>
      <c r="V9" s="15" t="s">
        <v>11859</v>
      </c>
      <c r="W9" s="15" t="s">
        <v>11860</v>
      </c>
      <c r="X9" s="15">
        <v>1.0</v>
      </c>
      <c r="Y9" s="15"/>
      <c r="Z9" s="29"/>
      <c r="AA9" s="15"/>
      <c r="AB9" s="29">
        <f>OSLE!$L9*OSLE!$AA9</f>
        <v>0</v>
      </c>
      <c r="AC9" s="15"/>
      <c r="AD9" s="15"/>
      <c r="AE9" s="15"/>
      <c r="AF9" s="15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5"/>
      <c r="AP9" s="15"/>
      <c r="AQ9" s="15"/>
    </row>
    <row r="10" ht="15.75" customHeight="1">
      <c r="A10" s="34"/>
      <c r="B10" s="34"/>
      <c r="C10" s="34"/>
      <c r="E10" s="34"/>
      <c r="F10" s="35"/>
      <c r="J10" s="36"/>
      <c r="L10" s="37"/>
      <c r="P10" s="13"/>
      <c r="R10" s="38"/>
      <c r="Y10" s="12"/>
      <c r="Z10" s="34"/>
      <c r="AC10" s="12"/>
      <c r="AF10" s="12"/>
      <c r="AH10" s="39"/>
    </row>
    <row r="11" ht="15.75" customHeight="1">
      <c r="A11" s="34"/>
      <c r="B11" s="34"/>
      <c r="C11" s="34"/>
      <c r="E11" s="34"/>
      <c r="F11" s="35"/>
      <c r="J11" s="36"/>
      <c r="L11" s="37"/>
      <c r="P11" s="13"/>
      <c r="R11" s="38"/>
      <c r="Y11" s="12"/>
      <c r="Z11" s="34"/>
      <c r="AC11" s="12"/>
      <c r="AF11" s="12"/>
      <c r="AH11" s="39"/>
    </row>
    <row r="12" ht="15.75" customHeight="1">
      <c r="A12" s="34"/>
      <c r="B12" s="34"/>
      <c r="C12" s="34"/>
      <c r="E12" s="34"/>
      <c r="F12" s="35"/>
      <c r="J12" s="36"/>
      <c r="L12" s="37"/>
      <c r="P12" s="13"/>
      <c r="R12" s="38"/>
      <c r="Y12" s="12"/>
      <c r="Z12" s="34"/>
      <c r="AC12" s="12"/>
      <c r="AF12" s="12"/>
      <c r="AH12" s="39"/>
    </row>
    <row r="13" ht="15.75" customHeight="1">
      <c r="A13" s="34"/>
      <c r="B13" s="34"/>
      <c r="C13" s="34"/>
      <c r="E13" s="34"/>
      <c r="F13" s="35"/>
      <c r="J13" s="36"/>
      <c r="L13" s="37"/>
      <c r="P13" s="13"/>
      <c r="R13" s="38"/>
      <c r="Y13" s="12"/>
      <c r="Z13" s="34"/>
      <c r="AC13" s="12"/>
      <c r="AF13" s="12"/>
      <c r="AH13" s="39"/>
    </row>
    <row r="14" ht="15.75" customHeight="1">
      <c r="A14" s="34"/>
      <c r="B14" s="34"/>
      <c r="C14" s="34"/>
      <c r="E14" s="34"/>
      <c r="F14" s="35"/>
      <c r="J14" s="36"/>
      <c r="L14" s="37"/>
      <c r="P14" s="13"/>
      <c r="R14" s="38"/>
      <c r="Y14" s="12"/>
      <c r="Z14" s="34"/>
      <c r="AC14" s="12"/>
      <c r="AF14" s="12"/>
      <c r="AH14" s="39"/>
    </row>
    <row r="15" ht="15.75" customHeight="1">
      <c r="A15" s="34"/>
      <c r="B15" s="34"/>
      <c r="C15" s="34"/>
      <c r="E15" s="34"/>
      <c r="F15" s="35"/>
      <c r="J15" s="36"/>
      <c r="L15" s="37"/>
      <c r="P15" s="13"/>
      <c r="R15" s="38"/>
      <c r="Y15" s="12"/>
      <c r="Z15" s="34"/>
      <c r="AC15" s="12"/>
      <c r="AF15" s="12"/>
      <c r="AH15" s="39"/>
    </row>
    <row r="16" ht="15.75" customHeight="1">
      <c r="A16" s="34"/>
      <c r="B16" s="34"/>
      <c r="C16" s="34"/>
      <c r="E16" s="34"/>
      <c r="F16" s="35"/>
      <c r="J16" s="36"/>
      <c r="L16" s="37"/>
      <c r="P16" s="13"/>
      <c r="R16" s="38"/>
      <c r="Y16" s="12"/>
      <c r="Z16" s="34"/>
      <c r="AC16" s="12"/>
      <c r="AF16" s="12"/>
      <c r="AH16" s="39"/>
    </row>
    <row r="17" ht="15.75" customHeight="1">
      <c r="A17" s="34"/>
      <c r="B17" s="34"/>
      <c r="C17" s="34"/>
      <c r="E17" s="34"/>
      <c r="F17" s="35"/>
      <c r="J17" s="36"/>
      <c r="L17" s="37"/>
      <c r="P17" s="13"/>
      <c r="R17" s="38"/>
      <c r="Y17" s="12"/>
      <c r="Z17" s="34"/>
      <c r="AC17" s="12"/>
      <c r="AF17" s="12"/>
      <c r="AH17" s="39"/>
    </row>
    <row r="18" ht="15.75" customHeight="1">
      <c r="A18" s="34"/>
      <c r="B18" s="34"/>
      <c r="C18" s="34"/>
      <c r="E18" s="34"/>
      <c r="F18" s="35"/>
      <c r="J18" s="36"/>
      <c r="L18" s="37"/>
      <c r="P18" s="13"/>
      <c r="R18" s="38"/>
      <c r="Y18" s="12"/>
      <c r="Z18" s="34"/>
      <c r="AC18" s="12"/>
      <c r="AF18" s="12"/>
      <c r="AH18" s="39"/>
    </row>
    <row r="19" ht="15.75" customHeight="1">
      <c r="A19" s="34"/>
      <c r="B19" s="34"/>
      <c r="C19" s="34"/>
      <c r="E19" s="34"/>
      <c r="F19" s="35"/>
      <c r="J19" s="36"/>
      <c r="L19" s="37"/>
      <c r="P19" s="13"/>
      <c r="R19" s="38"/>
      <c r="Y19" s="12"/>
      <c r="Z19" s="34"/>
      <c r="AC19" s="12"/>
      <c r="AF19" s="12"/>
      <c r="AH19" s="39"/>
    </row>
    <row r="20" ht="15.75" customHeight="1">
      <c r="A20" s="34"/>
      <c r="B20" s="34"/>
      <c r="C20" s="34"/>
      <c r="E20" s="34"/>
      <c r="F20" s="35"/>
      <c r="J20" s="36"/>
      <c r="L20" s="37"/>
      <c r="P20" s="13"/>
      <c r="R20" s="38"/>
      <c r="Y20" s="12"/>
      <c r="Z20" s="34"/>
      <c r="AC20" s="12"/>
      <c r="AF20" s="12"/>
      <c r="AH20" s="39"/>
    </row>
    <row r="21" ht="15.75" customHeight="1">
      <c r="A21" s="34"/>
      <c r="B21" s="34"/>
      <c r="C21" s="34"/>
      <c r="E21" s="34"/>
      <c r="F21" s="35"/>
      <c r="J21" s="36"/>
      <c r="L21" s="37"/>
      <c r="P21" s="13"/>
      <c r="R21" s="38"/>
      <c r="Y21" s="12"/>
      <c r="Z21" s="34"/>
      <c r="AC21" s="12"/>
      <c r="AF21" s="12"/>
      <c r="AH21" s="39"/>
    </row>
    <row r="22" ht="15.75" customHeight="1">
      <c r="A22" s="34"/>
      <c r="B22" s="34"/>
      <c r="C22" s="34"/>
      <c r="E22" s="34"/>
      <c r="F22" s="35"/>
      <c r="J22" s="36"/>
      <c r="L22" s="37"/>
      <c r="P22" s="13"/>
      <c r="R22" s="38"/>
      <c r="Y22" s="12"/>
      <c r="Z22" s="34"/>
      <c r="AC22" s="12"/>
      <c r="AF22" s="12"/>
      <c r="AH22" s="39"/>
    </row>
    <row r="23" ht="15.75" customHeight="1">
      <c r="A23" s="34"/>
      <c r="B23" s="34"/>
      <c r="C23" s="34"/>
      <c r="E23" s="34"/>
      <c r="F23" s="35"/>
      <c r="J23" s="36"/>
      <c r="L23" s="37"/>
      <c r="P23" s="13"/>
      <c r="R23" s="38"/>
      <c r="Y23" s="12"/>
      <c r="Z23" s="34"/>
      <c r="AC23" s="12"/>
      <c r="AF23" s="12"/>
      <c r="AH23" s="39"/>
    </row>
    <row r="24" ht="15.75" customHeight="1">
      <c r="A24" s="34"/>
      <c r="B24" s="34"/>
      <c r="C24" s="34"/>
      <c r="E24" s="34"/>
      <c r="F24" s="35"/>
      <c r="J24" s="36"/>
      <c r="L24" s="37"/>
      <c r="P24" s="13"/>
      <c r="R24" s="38"/>
      <c r="Y24" s="12"/>
      <c r="Z24" s="34"/>
      <c r="AC24" s="12"/>
      <c r="AF24" s="12"/>
      <c r="AH24" s="39"/>
    </row>
    <row r="25" ht="15.75" customHeight="1">
      <c r="A25" s="34"/>
      <c r="B25" s="34"/>
      <c r="C25" s="34"/>
      <c r="E25" s="34"/>
      <c r="F25" s="35"/>
      <c r="J25" s="36"/>
      <c r="L25" s="37"/>
      <c r="P25" s="13"/>
      <c r="R25" s="38"/>
      <c r="Y25" s="12"/>
      <c r="Z25" s="34"/>
      <c r="AC25" s="12"/>
      <c r="AF25" s="12"/>
      <c r="AH25" s="39"/>
    </row>
    <row r="26" ht="15.75" customHeight="1">
      <c r="A26" s="34"/>
      <c r="B26" s="34"/>
      <c r="C26" s="34"/>
      <c r="E26" s="34"/>
      <c r="F26" s="35"/>
      <c r="J26" s="36"/>
      <c r="L26" s="37"/>
      <c r="P26" s="13"/>
      <c r="R26" s="38"/>
      <c r="Y26" s="12"/>
      <c r="Z26" s="34"/>
      <c r="AC26" s="12"/>
      <c r="AF26" s="12"/>
      <c r="AH26" s="39"/>
    </row>
    <row r="27" ht="15.75" customHeight="1">
      <c r="A27" s="34"/>
      <c r="B27" s="34"/>
      <c r="C27" s="34"/>
      <c r="E27" s="34"/>
      <c r="F27" s="35"/>
      <c r="J27" s="36"/>
      <c r="L27" s="37"/>
      <c r="P27" s="13"/>
      <c r="R27" s="38"/>
      <c r="Y27" s="12"/>
      <c r="Z27" s="34"/>
      <c r="AC27" s="12"/>
      <c r="AF27" s="12"/>
      <c r="AH27" s="39"/>
    </row>
    <row r="28" ht="15.75" customHeight="1">
      <c r="A28" s="34"/>
      <c r="B28" s="34"/>
      <c r="C28" s="34"/>
      <c r="E28" s="34"/>
      <c r="F28" s="35"/>
      <c r="J28" s="36"/>
      <c r="L28" s="37"/>
      <c r="P28" s="13"/>
      <c r="R28" s="38"/>
      <c r="Y28" s="12"/>
      <c r="Z28" s="34"/>
      <c r="AC28" s="12"/>
      <c r="AF28" s="12"/>
      <c r="AH28" s="39"/>
    </row>
    <row r="29" ht="15.75" customHeight="1">
      <c r="A29" s="34"/>
      <c r="B29" s="34"/>
      <c r="C29" s="34"/>
      <c r="E29" s="34"/>
      <c r="F29" s="35"/>
      <c r="J29" s="36"/>
      <c r="L29" s="37"/>
      <c r="P29" s="13"/>
      <c r="R29" s="38"/>
      <c r="Y29" s="12"/>
      <c r="Z29" s="34"/>
      <c r="AC29" s="12"/>
      <c r="AF29" s="12"/>
      <c r="AH29" s="39"/>
    </row>
    <row r="30" ht="15.75" customHeight="1">
      <c r="A30" s="34"/>
      <c r="B30" s="34"/>
      <c r="C30" s="34"/>
      <c r="E30" s="34"/>
      <c r="F30" s="35"/>
      <c r="J30" s="36"/>
      <c r="L30" s="37"/>
      <c r="P30" s="13"/>
      <c r="R30" s="38"/>
      <c r="Y30" s="12"/>
      <c r="Z30" s="34"/>
      <c r="AC30" s="12"/>
      <c r="AF30" s="12"/>
      <c r="AH30" s="39"/>
    </row>
    <row r="31" ht="15.75" customHeight="1">
      <c r="A31" s="34"/>
      <c r="B31" s="34"/>
      <c r="C31" s="34"/>
      <c r="E31" s="34"/>
      <c r="F31" s="35"/>
      <c r="J31" s="36"/>
      <c r="L31" s="37"/>
      <c r="P31" s="13"/>
      <c r="R31" s="38"/>
      <c r="Y31" s="12"/>
      <c r="Z31" s="34"/>
      <c r="AC31" s="12"/>
      <c r="AF31" s="12"/>
      <c r="AH31" s="39"/>
    </row>
    <row r="32" ht="15.75" customHeight="1">
      <c r="A32" s="34"/>
      <c r="B32" s="34"/>
      <c r="C32" s="34"/>
      <c r="E32" s="34"/>
      <c r="F32" s="35"/>
      <c r="J32" s="36"/>
      <c r="L32" s="37"/>
      <c r="P32" s="13"/>
      <c r="R32" s="38"/>
      <c r="Y32" s="12"/>
      <c r="Z32" s="34"/>
      <c r="AC32" s="12"/>
      <c r="AF32" s="12"/>
      <c r="AH32" s="39"/>
    </row>
    <row r="33" ht="15.75" customHeight="1">
      <c r="A33" s="34"/>
      <c r="B33" s="34"/>
      <c r="C33" s="34"/>
      <c r="E33" s="34"/>
      <c r="F33" s="35"/>
      <c r="J33" s="36"/>
      <c r="L33" s="37"/>
      <c r="P33" s="13"/>
      <c r="R33" s="38"/>
      <c r="Y33" s="12"/>
      <c r="Z33" s="34"/>
      <c r="AC33" s="12"/>
      <c r="AF33" s="12"/>
      <c r="AH33" s="39"/>
    </row>
    <row r="34" ht="15.75" customHeight="1">
      <c r="A34" s="34"/>
      <c r="B34" s="34"/>
      <c r="C34" s="34"/>
      <c r="E34" s="34"/>
      <c r="F34" s="35"/>
      <c r="J34" s="36"/>
      <c r="L34" s="37"/>
      <c r="P34" s="13"/>
      <c r="R34" s="38"/>
      <c r="Y34" s="12"/>
      <c r="Z34" s="34"/>
      <c r="AC34" s="12"/>
      <c r="AF34" s="12"/>
      <c r="AH34" s="39"/>
    </row>
    <row r="35" ht="15.75" customHeight="1">
      <c r="A35" s="34"/>
      <c r="B35" s="34"/>
      <c r="C35" s="34"/>
      <c r="E35" s="34"/>
      <c r="F35" s="35"/>
      <c r="J35" s="36"/>
      <c r="L35" s="37"/>
      <c r="P35" s="13"/>
      <c r="R35" s="38"/>
      <c r="Y35" s="12"/>
      <c r="Z35" s="34"/>
      <c r="AC35" s="12"/>
      <c r="AF35" s="12"/>
      <c r="AH35" s="39"/>
    </row>
    <row r="36" ht="15.75" customHeight="1">
      <c r="A36" s="34"/>
      <c r="B36" s="34"/>
      <c r="C36" s="34"/>
      <c r="E36" s="34"/>
      <c r="F36" s="35"/>
      <c r="J36" s="36"/>
      <c r="L36" s="37"/>
      <c r="P36" s="13"/>
      <c r="R36" s="38"/>
      <c r="Y36" s="12"/>
      <c r="Z36" s="34"/>
      <c r="AC36" s="12"/>
      <c r="AF36" s="12"/>
      <c r="AH36" s="39"/>
    </row>
    <row r="37" ht="15.75" customHeight="1">
      <c r="A37" s="34"/>
      <c r="B37" s="34"/>
      <c r="C37" s="34"/>
      <c r="E37" s="34"/>
      <c r="F37" s="35"/>
      <c r="J37" s="36"/>
      <c r="L37" s="37"/>
      <c r="P37" s="13"/>
      <c r="R37" s="38"/>
      <c r="Y37" s="12"/>
      <c r="Z37" s="34"/>
      <c r="AC37" s="12"/>
      <c r="AF37" s="12"/>
      <c r="AH37" s="39"/>
    </row>
    <row r="38" ht="15.75" customHeight="1">
      <c r="A38" s="34"/>
      <c r="B38" s="34"/>
      <c r="C38" s="34"/>
      <c r="E38" s="34"/>
      <c r="F38" s="35"/>
      <c r="J38" s="36"/>
      <c r="L38" s="37"/>
      <c r="P38" s="13"/>
      <c r="R38" s="38"/>
      <c r="Y38" s="12"/>
      <c r="Z38" s="34"/>
      <c r="AC38" s="12"/>
      <c r="AF38" s="12"/>
      <c r="AH38" s="39"/>
    </row>
    <row r="39" ht="15.75" customHeight="1">
      <c r="A39" s="34"/>
      <c r="B39" s="34"/>
      <c r="C39" s="34"/>
      <c r="E39" s="34"/>
      <c r="F39" s="35"/>
      <c r="J39" s="36"/>
      <c r="L39" s="37"/>
      <c r="P39" s="13"/>
      <c r="R39" s="38"/>
      <c r="Y39" s="12"/>
      <c r="Z39" s="34"/>
      <c r="AC39" s="12"/>
      <c r="AF39" s="12"/>
      <c r="AH39" s="39"/>
    </row>
    <row r="40" ht="15.75" customHeight="1">
      <c r="A40" s="34"/>
      <c r="B40" s="34"/>
      <c r="C40" s="34"/>
      <c r="E40" s="34"/>
      <c r="F40" s="35"/>
      <c r="J40" s="36"/>
      <c r="L40" s="37"/>
      <c r="P40" s="13"/>
      <c r="R40" s="38"/>
      <c r="Y40" s="12"/>
      <c r="Z40" s="34"/>
      <c r="AC40" s="12"/>
      <c r="AF40" s="12"/>
      <c r="AH40" s="39"/>
    </row>
    <row r="41" ht="15.75" customHeight="1">
      <c r="A41" s="34"/>
      <c r="B41" s="34"/>
      <c r="C41" s="34"/>
      <c r="E41" s="34"/>
      <c r="F41" s="35"/>
      <c r="J41" s="36"/>
      <c r="L41" s="37"/>
      <c r="P41" s="13"/>
      <c r="R41" s="38"/>
      <c r="Y41" s="12"/>
      <c r="Z41" s="34"/>
      <c r="AC41" s="12"/>
      <c r="AF41" s="12"/>
      <c r="AH41" s="39"/>
    </row>
    <row r="42" ht="15.75" customHeight="1">
      <c r="A42" s="34"/>
      <c r="B42" s="34"/>
      <c r="C42" s="34"/>
      <c r="E42" s="34"/>
      <c r="F42" s="35"/>
      <c r="J42" s="36"/>
      <c r="L42" s="37"/>
      <c r="P42" s="13"/>
      <c r="R42" s="38"/>
      <c r="Y42" s="12"/>
      <c r="Z42" s="34"/>
      <c r="AC42" s="12"/>
      <c r="AF42" s="12"/>
      <c r="AH42" s="39"/>
    </row>
    <row r="43" ht="15.75" customHeight="1">
      <c r="A43" s="34"/>
      <c r="B43" s="34"/>
      <c r="C43" s="34"/>
      <c r="E43" s="34"/>
      <c r="F43" s="35"/>
      <c r="J43" s="36"/>
      <c r="L43" s="37"/>
      <c r="P43" s="13"/>
      <c r="R43" s="38"/>
      <c r="Y43" s="12"/>
      <c r="Z43" s="34"/>
      <c r="AC43" s="12"/>
      <c r="AF43" s="12"/>
      <c r="AH43" s="39"/>
    </row>
    <row r="44" ht="15.75" customHeight="1">
      <c r="A44" s="34"/>
      <c r="B44" s="34"/>
      <c r="C44" s="34"/>
      <c r="E44" s="34"/>
      <c r="F44" s="35"/>
      <c r="J44" s="36"/>
      <c r="L44" s="37"/>
      <c r="P44" s="13"/>
      <c r="R44" s="38"/>
      <c r="Y44" s="12"/>
      <c r="Z44" s="34"/>
      <c r="AC44" s="12"/>
      <c r="AF44" s="12"/>
      <c r="AH44" s="39"/>
    </row>
    <row r="45" ht="15.75" customHeight="1">
      <c r="A45" s="34"/>
      <c r="B45" s="34"/>
      <c r="C45" s="34"/>
      <c r="E45" s="34"/>
      <c r="F45" s="35"/>
      <c r="J45" s="36"/>
      <c r="L45" s="37"/>
      <c r="P45" s="13"/>
      <c r="R45" s="38"/>
      <c r="Y45" s="12"/>
      <c r="Z45" s="34"/>
      <c r="AC45" s="12"/>
      <c r="AF45" s="12"/>
      <c r="AH45" s="39"/>
    </row>
    <row r="46" ht="15.75" customHeight="1">
      <c r="A46" s="34"/>
      <c r="B46" s="34"/>
      <c r="C46" s="34"/>
      <c r="E46" s="34"/>
      <c r="F46" s="35"/>
      <c r="J46" s="36"/>
      <c r="L46" s="37"/>
      <c r="P46" s="13"/>
      <c r="R46" s="38"/>
      <c r="Y46" s="12"/>
      <c r="Z46" s="34"/>
      <c r="AC46" s="12"/>
      <c r="AF46" s="12"/>
      <c r="AH46" s="39"/>
    </row>
    <row r="47" ht="15.75" customHeight="1">
      <c r="A47" s="34"/>
      <c r="B47" s="34"/>
      <c r="C47" s="34"/>
      <c r="E47" s="34"/>
      <c r="F47" s="35"/>
      <c r="J47" s="36"/>
      <c r="L47" s="37"/>
      <c r="P47" s="13"/>
      <c r="R47" s="38"/>
      <c r="Y47" s="12"/>
      <c r="Z47" s="34"/>
      <c r="AC47" s="12"/>
      <c r="AF47" s="12"/>
      <c r="AH47" s="39"/>
    </row>
    <row r="48" ht="15.75" customHeight="1">
      <c r="A48" s="34"/>
      <c r="B48" s="34"/>
      <c r="C48" s="34"/>
      <c r="E48" s="34"/>
      <c r="F48" s="35"/>
      <c r="J48" s="36"/>
      <c r="L48" s="37"/>
      <c r="P48" s="13"/>
      <c r="R48" s="38"/>
      <c r="Y48" s="12"/>
      <c r="Z48" s="34"/>
      <c r="AC48" s="12"/>
      <c r="AF48" s="12"/>
      <c r="AH48" s="39"/>
    </row>
    <row r="49" ht="15.75" customHeight="1">
      <c r="A49" s="34"/>
      <c r="B49" s="34"/>
      <c r="C49" s="34"/>
      <c r="E49" s="34"/>
      <c r="F49" s="35"/>
      <c r="J49" s="36"/>
      <c r="L49" s="37"/>
      <c r="P49" s="13"/>
      <c r="R49" s="38"/>
      <c r="Y49" s="12"/>
      <c r="Z49" s="34"/>
      <c r="AC49" s="12"/>
      <c r="AF49" s="12"/>
      <c r="AH49" s="39"/>
    </row>
    <row r="50" ht="15.75" customHeight="1">
      <c r="A50" s="34"/>
      <c r="B50" s="34"/>
      <c r="C50" s="34"/>
      <c r="E50" s="34"/>
      <c r="F50" s="35"/>
      <c r="J50" s="36"/>
      <c r="L50" s="37"/>
      <c r="P50" s="13"/>
      <c r="R50" s="38"/>
      <c r="Y50" s="12"/>
      <c r="Z50" s="34"/>
      <c r="AC50" s="12"/>
      <c r="AF50" s="12"/>
      <c r="AH50" s="39"/>
    </row>
    <row r="51" ht="15.75" customHeight="1">
      <c r="A51" s="34"/>
      <c r="B51" s="34"/>
      <c r="C51" s="34"/>
      <c r="E51" s="34"/>
      <c r="F51" s="35"/>
      <c r="J51" s="36"/>
      <c r="L51" s="37"/>
      <c r="P51" s="13"/>
      <c r="R51" s="38"/>
      <c r="Y51" s="12"/>
      <c r="Z51" s="34"/>
      <c r="AC51" s="12"/>
      <c r="AF51" s="12"/>
      <c r="AH51" s="39"/>
    </row>
    <row r="52" ht="15.75" customHeight="1">
      <c r="A52" s="34"/>
      <c r="B52" s="34"/>
      <c r="C52" s="34"/>
      <c r="E52" s="34"/>
      <c r="F52" s="35"/>
      <c r="J52" s="36"/>
      <c r="L52" s="37"/>
      <c r="P52" s="13"/>
      <c r="R52" s="38"/>
      <c r="Y52" s="12"/>
      <c r="Z52" s="34"/>
      <c r="AC52" s="12"/>
      <c r="AF52" s="12"/>
      <c r="AH52" s="39"/>
    </row>
    <row r="53" ht="15.75" customHeight="1">
      <c r="A53" s="34"/>
      <c r="B53" s="34"/>
      <c r="C53" s="34"/>
      <c r="E53" s="34"/>
      <c r="F53" s="35"/>
      <c r="J53" s="36"/>
      <c r="L53" s="37"/>
      <c r="P53" s="13"/>
      <c r="R53" s="38"/>
      <c r="Y53" s="12"/>
      <c r="Z53" s="34"/>
      <c r="AC53" s="12"/>
      <c r="AF53" s="12"/>
      <c r="AH53" s="39"/>
    </row>
    <row r="54" ht="15.75" customHeight="1">
      <c r="A54" s="34"/>
      <c r="B54" s="34"/>
      <c r="C54" s="34"/>
      <c r="E54" s="34"/>
      <c r="F54" s="35"/>
      <c r="J54" s="36"/>
      <c r="L54" s="37"/>
      <c r="P54" s="13"/>
      <c r="R54" s="38"/>
      <c r="Y54" s="12"/>
      <c r="Z54" s="34"/>
      <c r="AC54" s="12"/>
      <c r="AF54" s="12"/>
      <c r="AH54" s="39"/>
    </row>
    <row r="55" ht="15.75" customHeight="1">
      <c r="A55" s="34"/>
      <c r="B55" s="34"/>
      <c r="C55" s="34"/>
      <c r="E55" s="34"/>
      <c r="F55" s="35"/>
      <c r="J55" s="36"/>
      <c r="L55" s="37"/>
      <c r="P55" s="13"/>
      <c r="R55" s="38"/>
      <c r="Y55" s="12"/>
      <c r="Z55" s="34"/>
      <c r="AC55" s="12"/>
      <c r="AF55" s="12"/>
      <c r="AH55" s="39"/>
    </row>
    <row r="56" ht="15.75" customHeight="1">
      <c r="A56" s="34"/>
      <c r="B56" s="34"/>
      <c r="C56" s="34"/>
      <c r="E56" s="34"/>
      <c r="F56" s="35"/>
      <c r="J56" s="36"/>
      <c r="L56" s="37"/>
      <c r="P56" s="13"/>
      <c r="R56" s="38"/>
      <c r="Y56" s="12"/>
      <c r="Z56" s="34"/>
      <c r="AC56" s="12"/>
      <c r="AF56" s="12"/>
      <c r="AH56" s="39"/>
    </row>
    <row r="57" ht="15.75" customHeight="1">
      <c r="A57" s="34"/>
      <c r="B57" s="34"/>
      <c r="C57" s="34"/>
      <c r="E57" s="34"/>
      <c r="F57" s="35"/>
      <c r="J57" s="36"/>
      <c r="L57" s="37"/>
      <c r="P57" s="13"/>
      <c r="R57" s="38"/>
      <c r="Y57" s="12"/>
      <c r="Z57" s="34"/>
      <c r="AC57" s="12"/>
      <c r="AF57" s="12"/>
      <c r="AH57" s="39"/>
    </row>
    <row r="58" ht="15.75" customHeight="1">
      <c r="A58" s="34"/>
      <c r="B58" s="34"/>
      <c r="C58" s="34"/>
      <c r="E58" s="34"/>
      <c r="F58" s="35"/>
      <c r="J58" s="36"/>
      <c r="L58" s="37"/>
      <c r="P58" s="13"/>
      <c r="R58" s="38"/>
      <c r="Y58" s="12"/>
      <c r="Z58" s="34"/>
      <c r="AC58" s="12"/>
      <c r="AF58" s="12"/>
      <c r="AH58" s="39"/>
    </row>
    <row r="59" ht="15.75" customHeight="1">
      <c r="A59" s="34"/>
      <c r="B59" s="34"/>
      <c r="C59" s="34"/>
      <c r="E59" s="34"/>
      <c r="F59" s="35"/>
      <c r="J59" s="36"/>
      <c r="L59" s="37"/>
      <c r="P59" s="13"/>
      <c r="R59" s="38"/>
      <c r="Y59" s="12"/>
      <c r="Z59" s="34"/>
      <c r="AC59" s="12"/>
      <c r="AF59" s="12"/>
      <c r="AH59" s="39"/>
    </row>
    <row r="60" ht="15.75" customHeight="1">
      <c r="A60" s="34"/>
      <c r="B60" s="34"/>
      <c r="C60" s="34"/>
      <c r="E60" s="34"/>
      <c r="F60" s="35"/>
      <c r="J60" s="36"/>
      <c r="L60" s="37"/>
      <c r="P60" s="13"/>
      <c r="R60" s="38"/>
      <c r="Y60" s="12"/>
      <c r="Z60" s="34"/>
      <c r="AC60" s="12"/>
      <c r="AF60" s="12"/>
      <c r="AH60" s="39"/>
    </row>
    <row r="61" ht="15.75" customHeight="1">
      <c r="A61" s="34"/>
      <c r="B61" s="34"/>
      <c r="C61" s="34"/>
      <c r="E61" s="34"/>
      <c r="F61" s="35"/>
      <c r="J61" s="36"/>
      <c r="L61" s="37"/>
      <c r="P61" s="13"/>
      <c r="R61" s="38"/>
      <c r="Y61" s="12"/>
      <c r="Z61" s="34"/>
      <c r="AC61" s="12"/>
      <c r="AF61" s="12"/>
      <c r="AH61" s="39"/>
    </row>
    <row r="62" ht="15.75" customHeight="1">
      <c r="A62" s="34"/>
      <c r="B62" s="34"/>
      <c r="C62" s="34"/>
      <c r="E62" s="34"/>
      <c r="F62" s="35"/>
      <c r="J62" s="36"/>
      <c r="L62" s="37"/>
      <c r="P62" s="13"/>
      <c r="R62" s="38"/>
      <c r="Y62" s="12"/>
      <c r="Z62" s="34"/>
      <c r="AC62" s="12"/>
      <c r="AF62" s="12"/>
      <c r="AH62" s="39"/>
    </row>
    <row r="63" ht="15.75" customHeight="1">
      <c r="A63" s="34"/>
      <c r="B63" s="34"/>
      <c r="C63" s="34"/>
      <c r="E63" s="34"/>
      <c r="F63" s="35"/>
      <c r="J63" s="36"/>
      <c r="L63" s="37"/>
      <c r="P63" s="13"/>
      <c r="R63" s="38"/>
      <c r="Y63" s="12"/>
      <c r="Z63" s="34"/>
      <c r="AC63" s="12"/>
      <c r="AF63" s="12"/>
      <c r="AH63" s="39"/>
    </row>
    <row r="64" ht="15.75" customHeight="1">
      <c r="A64" s="34"/>
      <c r="B64" s="34"/>
      <c r="C64" s="34"/>
      <c r="E64" s="34"/>
      <c r="F64" s="35"/>
      <c r="J64" s="36"/>
      <c r="L64" s="37"/>
      <c r="P64" s="13"/>
      <c r="R64" s="38"/>
      <c r="Y64" s="12"/>
      <c r="Z64" s="34"/>
      <c r="AC64" s="12"/>
      <c r="AF64" s="12"/>
      <c r="AH64" s="39"/>
    </row>
    <row r="65" ht="15.75" customHeight="1">
      <c r="A65" s="34"/>
      <c r="B65" s="34"/>
      <c r="C65" s="34"/>
      <c r="E65" s="34"/>
      <c r="F65" s="35"/>
      <c r="J65" s="36"/>
      <c r="L65" s="37"/>
      <c r="P65" s="13"/>
      <c r="R65" s="38"/>
      <c r="Y65" s="12"/>
      <c r="Z65" s="34"/>
      <c r="AC65" s="12"/>
      <c r="AF65" s="12"/>
      <c r="AH65" s="39"/>
    </row>
    <row r="66" ht="15.75" customHeight="1">
      <c r="A66" s="34"/>
      <c r="B66" s="34"/>
      <c r="C66" s="34"/>
      <c r="E66" s="34"/>
      <c r="F66" s="35"/>
      <c r="J66" s="36"/>
      <c r="L66" s="37"/>
      <c r="P66" s="13"/>
      <c r="R66" s="38"/>
      <c r="Y66" s="12"/>
      <c r="Z66" s="34"/>
      <c r="AC66" s="12"/>
      <c r="AF66" s="12"/>
      <c r="AH66" s="39"/>
    </row>
    <row r="67" ht="15.75" customHeight="1">
      <c r="A67" s="34"/>
      <c r="B67" s="34"/>
      <c r="C67" s="34"/>
      <c r="E67" s="34"/>
      <c r="F67" s="35"/>
      <c r="J67" s="36"/>
      <c r="L67" s="37"/>
      <c r="P67" s="13"/>
      <c r="R67" s="38"/>
      <c r="Y67" s="12"/>
      <c r="Z67" s="34"/>
      <c r="AC67" s="12"/>
      <c r="AF67" s="12"/>
      <c r="AH67" s="39"/>
    </row>
    <row r="68" ht="15.75" customHeight="1">
      <c r="A68" s="34"/>
      <c r="B68" s="34"/>
      <c r="C68" s="34"/>
      <c r="E68" s="34"/>
      <c r="F68" s="35"/>
      <c r="J68" s="36"/>
      <c r="L68" s="37"/>
      <c r="P68" s="13"/>
      <c r="R68" s="38"/>
      <c r="Y68" s="12"/>
      <c r="Z68" s="34"/>
      <c r="AC68" s="12"/>
      <c r="AF68" s="12"/>
      <c r="AH68" s="39"/>
    </row>
    <row r="69" ht="15.75" customHeight="1">
      <c r="A69" s="34"/>
      <c r="B69" s="34"/>
      <c r="C69" s="34"/>
      <c r="E69" s="34"/>
      <c r="F69" s="35"/>
      <c r="J69" s="36"/>
      <c r="L69" s="37"/>
      <c r="P69" s="13"/>
      <c r="R69" s="38"/>
      <c r="Y69" s="12"/>
      <c r="Z69" s="34"/>
      <c r="AC69" s="12"/>
      <c r="AF69" s="12"/>
      <c r="AH69" s="39"/>
    </row>
    <row r="70" ht="15.75" customHeight="1">
      <c r="A70" s="34"/>
      <c r="B70" s="34"/>
      <c r="C70" s="34"/>
      <c r="E70" s="34"/>
      <c r="F70" s="35"/>
      <c r="J70" s="36"/>
      <c r="L70" s="37"/>
      <c r="P70" s="13"/>
      <c r="R70" s="38"/>
      <c r="Y70" s="12"/>
      <c r="Z70" s="34"/>
      <c r="AC70" s="12"/>
      <c r="AF70" s="12"/>
      <c r="AH70" s="39"/>
    </row>
    <row r="71" ht="15.75" customHeight="1">
      <c r="A71" s="34"/>
      <c r="B71" s="34"/>
      <c r="C71" s="34"/>
      <c r="E71" s="34"/>
      <c r="F71" s="35"/>
      <c r="J71" s="36"/>
      <c r="L71" s="37"/>
      <c r="P71" s="13"/>
      <c r="R71" s="38"/>
      <c r="Y71" s="12"/>
      <c r="Z71" s="34"/>
      <c r="AC71" s="12"/>
      <c r="AF71" s="12"/>
      <c r="AH71" s="39"/>
    </row>
    <row r="72" ht="15.75" customHeight="1">
      <c r="A72" s="34"/>
      <c r="B72" s="34"/>
      <c r="C72" s="34"/>
      <c r="E72" s="34"/>
      <c r="F72" s="35"/>
      <c r="J72" s="36"/>
      <c r="L72" s="37"/>
      <c r="P72" s="13"/>
      <c r="R72" s="38"/>
      <c r="Y72" s="12"/>
      <c r="Z72" s="34"/>
      <c r="AC72" s="12"/>
      <c r="AF72" s="12"/>
      <c r="AH72" s="39"/>
    </row>
    <row r="73" ht="15.75" customHeight="1">
      <c r="A73" s="34"/>
      <c r="B73" s="34"/>
      <c r="C73" s="34"/>
      <c r="E73" s="34"/>
      <c r="F73" s="35"/>
      <c r="J73" s="36"/>
      <c r="L73" s="37"/>
      <c r="P73" s="13"/>
      <c r="R73" s="38"/>
      <c r="Y73" s="12"/>
      <c r="Z73" s="34"/>
      <c r="AC73" s="12"/>
      <c r="AF73" s="12"/>
      <c r="AH73" s="39"/>
    </row>
    <row r="74" ht="15.75" customHeight="1">
      <c r="A74" s="34"/>
      <c r="B74" s="34"/>
      <c r="C74" s="34"/>
      <c r="E74" s="34"/>
      <c r="F74" s="35"/>
      <c r="J74" s="36"/>
      <c r="L74" s="37"/>
      <c r="P74" s="13"/>
      <c r="R74" s="38"/>
      <c r="Y74" s="12"/>
      <c r="Z74" s="34"/>
      <c r="AC74" s="12"/>
      <c r="AF74" s="12"/>
      <c r="AH74" s="39"/>
    </row>
    <row r="75" ht="15.75" customHeight="1">
      <c r="A75" s="34"/>
      <c r="B75" s="34"/>
      <c r="C75" s="34"/>
      <c r="E75" s="34"/>
      <c r="F75" s="35"/>
      <c r="J75" s="36"/>
      <c r="L75" s="37"/>
      <c r="P75" s="13"/>
      <c r="R75" s="38"/>
      <c r="Y75" s="12"/>
      <c r="Z75" s="34"/>
      <c r="AC75" s="12"/>
      <c r="AF75" s="12"/>
      <c r="AH75" s="39"/>
    </row>
    <row r="76" ht="15.75" customHeight="1">
      <c r="A76" s="34"/>
      <c r="B76" s="34"/>
      <c r="C76" s="34"/>
      <c r="E76" s="34"/>
      <c r="F76" s="35"/>
      <c r="J76" s="36"/>
      <c r="L76" s="37"/>
      <c r="P76" s="13"/>
      <c r="R76" s="38"/>
      <c r="Y76" s="12"/>
      <c r="Z76" s="34"/>
      <c r="AC76" s="12"/>
      <c r="AF76" s="12"/>
      <c r="AH76" s="39"/>
    </row>
    <row r="77" ht="15.75" customHeight="1">
      <c r="A77" s="34"/>
      <c r="B77" s="34"/>
      <c r="C77" s="34"/>
      <c r="E77" s="34"/>
      <c r="F77" s="35"/>
      <c r="J77" s="36"/>
      <c r="L77" s="37"/>
      <c r="P77" s="13"/>
      <c r="R77" s="38"/>
      <c r="Y77" s="12"/>
      <c r="Z77" s="34"/>
      <c r="AC77" s="12"/>
      <c r="AF77" s="12"/>
      <c r="AH77" s="39"/>
    </row>
    <row r="78" ht="15.75" customHeight="1">
      <c r="A78" s="34"/>
      <c r="B78" s="34"/>
      <c r="C78" s="34"/>
      <c r="E78" s="34"/>
      <c r="F78" s="35"/>
      <c r="J78" s="36"/>
      <c r="L78" s="37"/>
      <c r="P78" s="13"/>
      <c r="R78" s="38"/>
      <c r="Y78" s="12"/>
      <c r="Z78" s="34"/>
      <c r="AC78" s="12"/>
      <c r="AF78" s="12"/>
      <c r="AH78" s="39"/>
    </row>
    <row r="79" ht="15.75" customHeight="1">
      <c r="A79" s="34"/>
      <c r="B79" s="34"/>
      <c r="C79" s="34"/>
      <c r="E79" s="34"/>
      <c r="F79" s="35"/>
      <c r="J79" s="36"/>
      <c r="L79" s="37"/>
      <c r="P79" s="13"/>
      <c r="R79" s="38"/>
      <c r="Y79" s="12"/>
      <c r="Z79" s="34"/>
      <c r="AC79" s="12"/>
      <c r="AF79" s="12"/>
      <c r="AH79" s="39"/>
    </row>
    <row r="80" ht="15.75" customHeight="1">
      <c r="A80" s="34"/>
      <c r="B80" s="34"/>
      <c r="C80" s="34"/>
      <c r="E80" s="34"/>
      <c r="F80" s="35"/>
      <c r="J80" s="36"/>
      <c r="L80" s="37"/>
      <c r="P80" s="13"/>
      <c r="R80" s="38"/>
      <c r="Y80" s="12"/>
      <c r="Z80" s="34"/>
      <c r="AC80" s="12"/>
      <c r="AF80" s="12"/>
      <c r="AH80" s="39"/>
    </row>
    <row r="81" ht="15.75" customHeight="1">
      <c r="A81" s="34"/>
      <c r="B81" s="34"/>
      <c r="C81" s="34"/>
      <c r="E81" s="34"/>
      <c r="F81" s="35"/>
      <c r="J81" s="36"/>
      <c r="L81" s="37"/>
      <c r="P81" s="13"/>
      <c r="R81" s="38"/>
      <c r="Y81" s="12"/>
      <c r="Z81" s="34"/>
      <c r="AC81" s="12"/>
      <c r="AF81" s="12"/>
      <c r="AH81" s="39"/>
    </row>
    <row r="82" ht="15.75" customHeight="1">
      <c r="A82" s="34"/>
      <c r="B82" s="34"/>
      <c r="C82" s="34"/>
      <c r="E82" s="34"/>
      <c r="F82" s="35"/>
      <c r="J82" s="36"/>
      <c r="L82" s="37"/>
      <c r="P82" s="13"/>
      <c r="R82" s="38"/>
      <c r="Y82" s="12"/>
      <c r="Z82" s="34"/>
      <c r="AC82" s="12"/>
      <c r="AF82" s="12"/>
      <c r="AH82" s="39"/>
    </row>
    <row r="83" ht="15.75" customHeight="1">
      <c r="A83" s="34"/>
      <c r="B83" s="34"/>
      <c r="C83" s="34"/>
      <c r="E83" s="34"/>
      <c r="F83" s="35"/>
      <c r="J83" s="36"/>
      <c r="L83" s="37"/>
      <c r="P83" s="13"/>
      <c r="R83" s="38"/>
      <c r="Y83" s="12"/>
      <c r="Z83" s="34"/>
      <c r="AC83" s="12"/>
      <c r="AF83" s="12"/>
      <c r="AH83" s="39"/>
    </row>
    <row r="84" ht="15.75" customHeight="1">
      <c r="A84" s="34"/>
      <c r="B84" s="34"/>
      <c r="C84" s="34"/>
      <c r="E84" s="34"/>
      <c r="F84" s="35"/>
      <c r="J84" s="36"/>
      <c r="L84" s="37"/>
      <c r="P84" s="13"/>
      <c r="R84" s="38"/>
      <c r="Y84" s="12"/>
      <c r="Z84" s="34"/>
      <c r="AC84" s="12"/>
      <c r="AF84" s="12"/>
      <c r="AH84" s="39"/>
    </row>
    <row r="85" ht="15.75" customHeight="1">
      <c r="A85" s="34"/>
      <c r="B85" s="34"/>
      <c r="C85" s="34"/>
      <c r="E85" s="34"/>
      <c r="F85" s="35"/>
      <c r="J85" s="36"/>
      <c r="L85" s="37"/>
      <c r="P85" s="13"/>
      <c r="R85" s="38"/>
      <c r="Y85" s="12"/>
      <c r="Z85" s="34"/>
      <c r="AC85" s="12"/>
      <c r="AF85" s="12"/>
      <c r="AH85" s="39"/>
    </row>
    <row r="86" ht="15.75" customHeight="1">
      <c r="A86" s="34"/>
      <c r="B86" s="34"/>
      <c r="C86" s="34"/>
      <c r="E86" s="34"/>
      <c r="F86" s="35"/>
      <c r="J86" s="36"/>
      <c r="L86" s="37"/>
      <c r="P86" s="13"/>
      <c r="R86" s="38"/>
      <c r="Y86" s="12"/>
      <c r="Z86" s="34"/>
      <c r="AC86" s="12"/>
      <c r="AF86" s="12"/>
      <c r="AH86" s="39"/>
    </row>
    <row r="87" ht="15.75" customHeight="1">
      <c r="A87" s="34"/>
      <c r="B87" s="34"/>
      <c r="C87" s="34"/>
      <c r="E87" s="34"/>
      <c r="F87" s="35"/>
      <c r="J87" s="36"/>
      <c r="L87" s="37"/>
      <c r="P87" s="13"/>
      <c r="R87" s="38"/>
      <c r="Y87" s="12"/>
      <c r="Z87" s="34"/>
      <c r="AC87" s="12"/>
      <c r="AF87" s="12"/>
      <c r="AH87" s="39"/>
    </row>
    <row r="88" ht="15.75" customHeight="1">
      <c r="A88" s="34"/>
      <c r="B88" s="34"/>
      <c r="C88" s="34"/>
      <c r="E88" s="34"/>
      <c r="F88" s="35"/>
      <c r="J88" s="36"/>
      <c r="L88" s="37"/>
      <c r="P88" s="13"/>
      <c r="R88" s="38"/>
      <c r="Y88" s="12"/>
      <c r="Z88" s="34"/>
      <c r="AC88" s="12"/>
      <c r="AF88" s="12"/>
      <c r="AH88" s="39"/>
    </row>
    <row r="89" ht="15.75" customHeight="1">
      <c r="A89" s="34"/>
      <c r="B89" s="34"/>
      <c r="C89" s="34"/>
      <c r="E89" s="34"/>
      <c r="F89" s="35"/>
      <c r="J89" s="36"/>
      <c r="L89" s="37"/>
      <c r="P89" s="13"/>
      <c r="R89" s="38"/>
      <c r="Y89" s="12"/>
      <c r="Z89" s="34"/>
      <c r="AC89" s="12"/>
      <c r="AF89" s="12"/>
      <c r="AH89" s="39"/>
    </row>
    <row r="90" ht="15.75" customHeight="1">
      <c r="A90" s="34"/>
      <c r="B90" s="34"/>
      <c r="C90" s="34"/>
      <c r="E90" s="34"/>
      <c r="F90" s="35"/>
      <c r="J90" s="36"/>
      <c r="L90" s="37"/>
      <c r="P90" s="13"/>
      <c r="R90" s="38"/>
      <c r="Y90" s="12"/>
      <c r="Z90" s="34"/>
      <c r="AC90" s="12"/>
      <c r="AF90" s="12"/>
      <c r="AH90" s="39"/>
    </row>
    <row r="91" ht="15.75" customHeight="1">
      <c r="A91" s="34"/>
      <c r="B91" s="34"/>
      <c r="C91" s="34"/>
      <c r="E91" s="34"/>
      <c r="F91" s="35"/>
      <c r="J91" s="36"/>
      <c r="L91" s="37"/>
      <c r="P91" s="13"/>
      <c r="R91" s="38"/>
      <c r="Y91" s="12"/>
      <c r="Z91" s="34"/>
      <c r="AC91" s="12"/>
      <c r="AF91" s="12"/>
      <c r="AH91" s="39"/>
    </row>
    <row r="92" ht="15.75" customHeight="1">
      <c r="A92" s="34"/>
      <c r="B92" s="34"/>
      <c r="C92" s="34"/>
      <c r="E92" s="34"/>
      <c r="F92" s="35"/>
      <c r="J92" s="36"/>
      <c r="L92" s="37"/>
      <c r="P92" s="13"/>
      <c r="R92" s="38"/>
      <c r="Y92" s="12"/>
      <c r="Z92" s="34"/>
      <c r="AC92" s="12"/>
      <c r="AF92" s="12"/>
      <c r="AH92" s="39"/>
    </row>
    <row r="93" ht="15.75" customHeight="1">
      <c r="A93" s="34"/>
      <c r="B93" s="34"/>
      <c r="C93" s="34"/>
      <c r="E93" s="34"/>
      <c r="F93" s="35"/>
      <c r="J93" s="36"/>
      <c r="L93" s="37"/>
      <c r="P93" s="13"/>
      <c r="R93" s="38"/>
      <c r="Y93" s="12"/>
      <c r="Z93" s="34"/>
      <c r="AC93" s="12"/>
      <c r="AF93" s="12"/>
      <c r="AH93" s="39"/>
    </row>
    <row r="94" ht="15.75" customHeight="1">
      <c r="A94" s="34"/>
      <c r="B94" s="34"/>
      <c r="C94" s="34"/>
      <c r="E94" s="34"/>
      <c r="F94" s="35"/>
      <c r="J94" s="36"/>
      <c r="L94" s="37"/>
      <c r="P94" s="13"/>
      <c r="R94" s="38"/>
      <c r="Y94" s="12"/>
      <c r="Z94" s="34"/>
      <c r="AC94" s="12"/>
      <c r="AF94" s="12"/>
      <c r="AH94" s="39"/>
    </row>
    <row r="95" ht="15.75" customHeight="1">
      <c r="A95" s="34"/>
      <c r="B95" s="34"/>
      <c r="C95" s="34"/>
      <c r="E95" s="34"/>
      <c r="F95" s="35"/>
      <c r="J95" s="36"/>
      <c r="L95" s="37"/>
      <c r="P95" s="13"/>
      <c r="R95" s="38"/>
      <c r="Y95" s="12"/>
      <c r="Z95" s="34"/>
      <c r="AC95" s="12"/>
      <c r="AF95" s="12"/>
      <c r="AH95" s="39"/>
    </row>
    <row r="96" ht="15.75" customHeight="1">
      <c r="A96" s="34"/>
      <c r="B96" s="34"/>
      <c r="C96" s="34"/>
      <c r="E96" s="34"/>
      <c r="F96" s="35"/>
      <c r="J96" s="36"/>
      <c r="L96" s="37"/>
      <c r="P96" s="13"/>
      <c r="R96" s="38"/>
      <c r="Y96" s="12"/>
      <c r="Z96" s="34"/>
      <c r="AC96" s="12"/>
      <c r="AF96" s="12"/>
      <c r="AH96" s="39"/>
    </row>
    <row r="97" ht="15.75" customHeight="1">
      <c r="A97" s="34"/>
      <c r="B97" s="34"/>
      <c r="C97" s="34"/>
      <c r="E97" s="34"/>
      <c r="F97" s="35"/>
      <c r="J97" s="36"/>
      <c r="L97" s="37"/>
      <c r="P97" s="13"/>
      <c r="R97" s="38"/>
      <c r="Y97" s="12"/>
      <c r="Z97" s="34"/>
      <c r="AC97" s="12"/>
      <c r="AF97" s="12"/>
      <c r="AH97" s="39"/>
    </row>
    <row r="98" ht="15.75" customHeight="1">
      <c r="A98" s="34"/>
      <c r="B98" s="34"/>
      <c r="C98" s="34"/>
      <c r="E98" s="34"/>
      <c r="F98" s="35"/>
      <c r="J98" s="36"/>
      <c r="L98" s="37"/>
      <c r="P98" s="13"/>
      <c r="R98" s="38"/>
      <c r="Y98" s="12"/>
      <c r="Z98" s="34"/>
      <c r="AC98" s="12"/>
      <c r="AF98" s="12"/>
      <c r="AH98" s="39"/>
    </row>
    <row r="99" ht="15.75" customHeight="1">
      <c r="A99" s="34"/>
      <c r="B99" s="34"/>
      <c r="C99" s="34"/>
      <c r="E99" s="34"/>
      <c r="F99" s="35"/>
      <c r="J99" s="36"/>
      <c r="L99" s="37"/>
      <c r="P99" s="13"/>
      <c r="R99" s="38"/>
      <c r="Y99" s="12"/>
      <c r="Z99" s="34"/>
      <c r="AC99" s="12"/>
      <c r="AF99" s="12"/>
      <c r="AH99" s="39"/>
    </row>
    <row r="100" ht="15.75" customHeight="1">
      <c r="A100" s="34"/>
      <c r="B100" s="34"/>
      <c r="C100" s="34"/>
      <c r="E100" s="34"/>
      <c r="F100" s="35"/>
      <c r="J100" s="36"/>
      <c r="L100" s="37"/>
      <c r="P100" s="13"/>
      <c r="R100" s="38"/>
      <c r="Y100" s="12"/>
      <c r="Z100" s="34"/>
      <c r="AC100" s="12"/>
      <c r="AF100" s="12"/>
      <c r="AH100" s="39"/>
    </row>
    <row r="101" ht="15.75" customHeight="1">
      <c r="A101" s="34"/>
      <c r="B101" s="34"/>
      <c r="C101" s="34"/>
      <c r="E101" s="34"/>
      <c r="F101" s="35"/>
      <c r="J101" s="36"/>
      <c r="L101" s="37"/>
      <c r="P101" s="13"/>
      <c r="R101" s="38"/>
      <c r="Y101" s="12"/>
      <c r="Z101" s="34"/>
      <c r="AC101" s="12"/>
      <c r="AF101" s="12"/>
      <c r="AH101" s="39"/>
    </row>
    <row r="102" ht="15.75" customHeight="1">
      <c r="A102" s="34"/>
      <c r="B102" s="34"/>
      <c r="C102" s="34"/>
      <c r="E102" s="34"/>
      <c r="F102" s="35"/>
      <c r="J102" s="36"/>
      <c r="L102" s="37"/>
      <c r="P102" s="13"/>
      <c r="R102" s="38"/>
      <c r="Y102" s="12"/>
      <c r="Z102" s="34"/>
      <c r="AC102" s="12"/>
      <c r="AF102" s="12"/>
      <c r="AH102" s="39"/>
    </row>
    <row r="103" ht="15.75" customHeight="1">
      <c r="A103" s="34"/>
      <c r="B103" s="34"/>
      <c r="C103" s="34"/>
      <c r="E103" s="34"/>
      <c r="F103" s="35"/>
      <c r="J103" s="36"/>
      <c r="L103" s="37"/>
      <c r="P103" s="13"/>
      <c r="R103" s="38"/>
      <c r="Y103" s="12"/>
      <c r="Z103" s="34"/>
      <c r="AC103" s="12"/>
      <c r="AF103" s="12"/>
      <c r="AH103" s="39"/>
    </row>
    <row r="104" ht="15.75" customHeight="1">
      <c r="A104" s="34"/>
      <c r="B104" s="34"/>
      <c r="C104" s="34"/>
      <c r="E104" s="34"/>
      <c r="F104" s="35"/>
      <c r="J104" s="36"/>
      <c r="L104" s="37"/>
      <c r="P104" s="13"/>
      <c r="R104" s="38"/>
      <c r="Y104" s="12"/>
      <c r="Z104" s="34"/>
      <c r="AC104" s="12"/>
      <c r="AF104" s="12"/>
      <c r="AH104" s="39"/>
    </row>
    <row r="105" ht="15.75" customHeight="1">
      <c r="A105" s="34"/>
      <c r="B105" s="34"/>
      <c r="C105" s="34"/>
      <c r="E105" s="34"/>
      <c r="F105" s="35"/>
      <c r="J105" s="36"/>
      <c r="L105" s="37"/>
      <c r="P105" s="13"/>
      <c r="R105" s="38"/>
      <c r="Y105" s="12"/>
      <c r="Z105" s="34"/>
      <c r="AC105" s="12"/>
      <c r="AF105" s="12"/>
      <c r="AH105" s="39"/>
    </row>
    <row r="106" ht="15.75" customHeight="1">
      <c r="A106" s="34"/>
      <c r="B106" s="34"/>
      <c r="C106" s="34"/>
      <c r="E106" s="34"/>
      <c r="F106" s="35"/>
      <c r="J106" s="36"/>
      <c r="L106" s="37"/>
      <c r="P106" s="13"/>
      <c r="R106" s="38"/>
      <c r="Y106" s="12"/>
      <c r="Z106" s="34"/>
      <c r="AC106" s="12"/>
      <c r="AF106" s="12"/>
      <c r="AH106" s="39"/>
    </row>
    <row r="107" ht="15.75" customHeight="1">
      <c r="A107" s="34"/>
      <c r="B107" s="34"/>
      <c r="C107" s="34"/>
      <c r="E107" s="34"/>
      <c r="F107" s="35"/>
      <c r="J107" s="36"/>
      <c r="L107" s="37"/>
      <c r="P107" s="13"/>
      <c r="R107" s="38"/>
      <c r="Y107" s="12"/>
      <c r="Z107" s="34"/>
      <c r="AC107" s="12"/>
      <c r="AF107" s="12"/>
      <c r="AH107" s="39"/>
    </row>
    <row r="108" ht="15.75" customHeight="1">
      <c r="A108" s="34"/>
      <c r="B108" s="34"/>
      <c r="C108" s="34"/>
      <c r="E108" s="34"/>
      <c r="F108" s="35"/>
      <c r="J108" s="36"/>
      <c r="L108" s="37"/>
      <c r="P108" s="13"/>
      <c r="R108" s="38"/>
      <c r="Y108" s="12"/>
      <c r="Z108" s="34"/>
      <c r="AC108" s="12"/>
      <c r="AF108" s="12"/>
      <c r="AH108" s="39"/>
    </row>
    <row r="109" ht="15.75" customHeight="1">
      <c r="A109" s="34"/>
      <c r="B109" s="34"/>
      <c r="C109" s="34"/>
      <c r="E109" s="34"/>
      <c r="F109" s="35"/>
      <c r="J109" s="36"/>
      <c r="L109" s="37"/>
      <c r="P109" s="13"/>
      <c r="R109" s="38"/>
      <c r="Y109" s="12"/>
      <c r="Z109" s="34"/>
      <c r="AC109" s="12"/>
      <c r="AF109" s="12"/>
      <c r="AH109" s="39"/>
    </row>
    <row r="110" ht="15.75" customHeight="1">
      <c r="A110" s="34"/>
      <c r="B110" s="34"/>
      <c r="C110" s="34"/>
      <c r="E110" s="34"/>
      <c r="F110" s="35"/>
      <c r="J110" s="36"/>
      <c r="L110" s="37"/>
      <c r="P110" s="13"/>
      <c r="R110" s="38"/>
      <c r="Y110" s="12"/>
      <c r="Z110" s="34"/>
      <c r="AC110" s="12"/>
      <c r="AF110" s="12"/>
      <c r="AH110" s="39"/>
    </row>
    <row r="111" ht="15.75" customHeight="1">
      <c r="A111" s="34"/>
      <c r="B111" s="34"/>
      <c r="C111" s="34"/>
      <c r="E111" s="34"/>
      <c r="F111" s="35"/>
      <c r="J111" s="36"/>
      <c r="L111" s="37"/>
      <c r="P111" s="13"/>
      <c r="R111" s="38"/>
      <c r="Y111" s="12"/>
      <c r="Z111" s="34"/>
      <c r="AC111" s="12"/>
      <c r="AF111" s="12"/>
      <c r="AH111" s="39"/>
    </row>
    <row r="112" ht="15.75" customHeight="1">
      <c r="A112" s="34"/>
      <c r="B112" s="34"/>
      <c r="C112" s="34"/>
      <c r="E112" s="34"/>
      <c r="F112" s="35"/>
      <c r="J112" s="36"/>
      <c r="L112" s="37"/>
      <c r="P112" s="13"/>
      <c r="R112" s="38"/>
      <c r="Y112" s="12"/>
      <c r="Z112" s="34"/>
      <c r="AC112" s="12"/>
      <c r="AF112" s="12"/>
      <c r="AH112" s="39"/>
    </row>
    <row r="113" ht="15.75" customHeight="1">
      <c r="A113" s="34"/>
      <c r="B113" s="34"/>
      <c r="C113" s="34"/>
      <c r="E113" s="34"/>
      <c r="F113" s="35"/>
      <c r="J113" s="36"/>
      <c r="L113" s="37"/>
      <c r="P113" s="13"/>
      <c r="R113" s="38"/>
      <c r="Y113" s="12"/>
      <c r="Z113" s="34"/>
      <c r="AC113" s="12"/>
      <c r="AF113" s="12"/>
      <c r="AH113" s="39"/>
    </row>
    <row r="114" ht="15.75" customHeight="1">
      <c r="A114" s="34"/>
      <c r="B114" s="34"/>
      <c r="C114" s="34"/>
      <c r="E114" s="34"/>
      <c r="F114" s="35"/>
      <c r="J114" s="36"/>
      <c r="L114" s="37"/>
      <c r="P114" s="13"/>
      <c r="R114" s="38"/>
      <c r="Y114" s="12"/>
      <c r="Z114" s="34"/>
      <c r="AC114" s="12"/>
      <c r="AF114" s="12"/>
      <c r="AH114" s="39"/>
    </row>
    <row r="115" ht="15.75" customHeight="1">
      <c r="A115" s="34"/>
      <c r="B115" s="34"/>
      <c r="C115" s="34"/>
      <c r="E115" s="34"/>
      <c r="F115" s="35"/>
      <c r="J115" s="36"/>
      <c r="L115" s="37"/>
      <c r="P115" s="13"/>
      <c r="R115" s="38"/>
      <c r="Y115" s="12"/>
      <c r="Z115" s="34"/>
      <c r="AC115" s="12"/>
      <c r="AF115" s="12"/>
      <c r="AH115" s="39"/>
    </row>
    <row r="116" ht="15.75" customHeight="1">
      <c r="A116" s="34"/>
      <c r="B116" s="34"/>
      <c r="C116" s="34"/>
      <c r="E116" s="34"/>
      <c r="F116" s="35"/>
      <c r="J116" s="36"/>
      <c r="L116" s="37"/>
      <c r="P116" s="13"/>
      <c r="R116" s="38"/>
      <c r="Y116" s="12"/>
      <c r="Z116" s="34"/>
      <c r="AC116" s="12"/>
      <c r="AF116" s="12"/>
      <c r="AH116" s="39"/>
    </row>
    <row r="117" ht="15.75" customHeight="1">
      <c r="A117" s="34"/>
      <c r="B117" s="34"/>
      <c r="C117" s="34"/>
      <c r="E117" s="34"/>
      <c r="F117" s="35"/>
      <c r="J117" s="36"/>
      <c r="L117" s="37"/>
      <c r="P117" s="13"/>
      <c r="R117" s="38"/>
      <c r="Y117" s="12"/>
      <c r="Z117" s="34"/>
      <c r="AC117" s="12"/>
      <c r="AF117" s="12"/>
      <c r="AH117" s="39"/>
    </row>
    <row r="118" ht="15.75" customHeight="1">
      <c r="A118" s="34"/>
      <c r="B118" s="34"/>
      <c r="C118" s="34"/>
      <c r="E118" s="34"/>
      <c r="F118" s="35"/>
      <c r="J118" s="36"/>
      <c r="L118" s="37"/>
      <c r="P118" s="13"/>
      <c r="R118" s="38"/>
      <c r="Y118" s="12"/>
      <c r="Z118" s="34"/>
      <c r="AC118" s="12"/>
      <c r="AF118" s="12"/>
      <c r="AH118" s="39"/>
    </row>
    <row r="119" ht="15.75" customHeight="1">
      <c r="A119" s="34"/>
      <c r="B119" s="34"/>
      <c r="C119" s="34"/>
      <c r="E119" s="34"/>
      <c r="F119" s="35"/>
      <c r="J119" s="36"/>
      <c r="L119" s="37"/>
      <c r="P119" s="13"/>
      <c r="R119" s="38"/>
      <c r="Y119" s="12"/>
      <c r="Z119" s="34"/>
      <c r="AC119" s="12"/>
      <c r="AF119" s="12"/>
      <c r="AH119" s="39"/>
    </row>
    <row r="120" ht="15.75" customHeight="1">
      <c r="A120" s="34"/>
      <c r="B120" s="34"/>
      <c r="C120" s="34"/>
      <c r="E120" s="34"/>
      <c r="F120" s="35"/>
      <c r="J120" s="36"/>
      <c r="L120" s="37"/>
      <c r="P120" s="13"/>
      <c r="R120" s="38"/>
      <c r="Y120" s="12"/>
      <c r="Z120" s="34"/>
      <c r="AC120" s="12"/>
      <c r="AF120" s="12"/>
      <c r="AH120" s="39"/>
    </row>
    <row r="121" ht="15.75" customHeight="1">
      <c r="A121" s="34"/>
      <c r="B121" s="34"/>
      <c r="C121" s="34"/>
      <c r="E121" s="34"/>
      <c r="F121" s="35"/>
      <c r="J121" s="36"/>
      <c r="L121" s="37"/>
      <c r="P121" s="13"/>
      <c r="R121" s="38"/>
      <c r="Y121" s="12"/>
      <c r="Z121" s="34"/>
      <c r="AC121" s="12"/>
      <c r="AF121" s="12"/>
      <c r="AH121" s="39"/>
    </row>
    <row r="122" ht="15.75" customHeight="1">
      <c r="A122" s="34"/>
      <c r="B122" s="34"/>
      <c r="C122" s="34"/>
      <c r="E122" s="34"/>
      <c r="F122" s="35"/>
      <c r="J122" s="36"/>
      <c r="L122" s="37"/>
      <c r="P122" s="13"/>
      <c r="R122" s="38"/>
      <c r="Y122" s="12"/>
      <c r="Z122" s="34"/>
      <c r="AC122" s="12"/>
      <c r="AF122" s="12"/>
      <c r="AH122" s="39"/>
    </row>
    <row r="123" ht="15.75" customHeight="1">
      <c r="A123" s="34"/>
      <c r="B123" s="34"/>
      <c r="C123" s="34"/>
      <c r="E123" s="34"/>
      <c r="F123" s="35"/>
      <c r="J123" s="36"/>
      <c r="L123" s="37"/>
      <c r="P123" s="13"/>
      <c r="R123" s="38"/>
      <c r="Y123" s="12"/>
      <c r="Z123" s="34"/>
      <c r="AC123" s="12"/>
      <c r="AF123" s="12"/>
      <c r="AH123" s="39"/>
    </row>
    <row r="124" ht="15.75" customHeight="1">
      <c r="A124" s="34"/>
      <c r="B124" s="34"/>
      <c r="C124" s="34"/>
      <c r="E124" s="34"/>
      <c r="F124" s="35"/>
      <c r="J124" s="36"/>
      <c r="L124" s="37"/>
      <c r="P124" s="13"/>
      <c r="R124" s="38"/>
      <c r="Y124" s="12"/>
      <c r="Z124" s="34"/>
      <c r="AC124" s="12"/>
      <c r="AF124" s="12"/>
      <c r="AH124" s="39"/>
    </row>
    <row r="125" ht="15.75" customHeight="1">
      <c r="A125" s="34"/>
      <c r="B125" s="34"/>
      <c r="C125" s="34"/>
      <c r="E125" s="34"/>
      <c r="F125" s="35"/>
      <c r="J125" s="36"/>
      <c r="L125" s="37"/>
      <c r="P125" s="13"/>
      <c r="R125" s="38"/>
      <c r="Y125" s="12"/>
      <c r="Z125" s="34"/>
      <c r="AC125" s="12"/>
      <c r="AF125" s="12"/>
      <c r="AH125" s="39"/>
    </row>
    <row r="126" ht="15.75" customHeight="1">
      <c r="A126" s="34"/>
      <c r="B126" s="34"/>
      <c r="C126" s="34"/>
      <c r="E126" s="34"/>
      <c r="F126" s="35"/>
      <c r="J126" s="36"/>
      <c r="L126" s="37"/>
      <c r="P126" s="13"/>
      <c r="R126" s="38"/>
      <c r="Y126" s="12"/>
      <c r="Z126" s="34"/>
      <c r="AC126" s="12"/>
      <c r="AF126" s="12"/>
      <c r="AH126" s="39"/>
    </row>
    <row r="127" ht="15.75" customHeight="1">
      <c r="A127" s="34"/>
      <c r="B127" s="34"/>
      <c r="C127" s="34"/>
      <c r="E127" s="34"/>
      <c r="F127" s="35"/>
      <c r="J127" s="36"/>
      <c r="L127" s="37"/>
      <c r="P127" s="13"/>
      <c r="R127" s="38"/>
      <c r="Y127" s="12"/>
      <c r="Z127" s="34"/>
      <c r="AC127" s="12"/>
      <c r="AF127" s="12"/>
      <c r="AH127" s="39"/>
    </row>
    <row r="128" ht="15.75" customHeight="1">
      <c r="A128" s="34"/>
      <c r="B128" s="34"/>
      <c r="C128" s="34"/>
      <c r="E128" s="34"/>
      <c r="F128" s="35"/>
      <c r="J128" s="36"/>
      <c r="L128" s="37"/>
      <c r="P128" s="13"/>
      <c r="R128" s="38"/>
      <c r="Y128" s="12"/>
      <c r="Z128" s="34"/>
      <c r="AC128" s="12"/>
      <c r="AF128" s="12"/>
      <c r="AH128" s="39"/>
    </row>
    <row r="129" ht="15.75" customHeight="1">
      <c r="A129" s="34"/>
      <c r="B129" s="34"/>
      <c r="C129" s="34"/>
      <c r="E129" s="34"/>
      <c r="F129" s="35"/>
      <c r="J129" s="36"/>
      <c r="L129" s="37"/>
      <c r="P129" s="13"/>
      <c r="R129" s="38"/>
      <c r="Y129" s="12"/>
      <c r="Z129" s="34"/>
      <c r="AC129" s="12"/>
      <c r="AF129" s="12"/>
      <c r="AH129" s="39"/>
    </row>
    <row r="130" ht="15.75" customHeight="1">
      <c r="A130" s="34"/>
      <c r="B130" s="34"/>
      <c r="C130" s="34"/>
      <c r="E130" s="34"/>
      <c r="F130" s="35"/>
      <c r="J130" s="36"/>
      <c r="L130" s="37"/>
      <c r="P130" s="13"/>
      <c r="R130" s="38"/>
      <c r="Y130" s="12"/>
      <c r="Z130" s="34"/>
      <c r="AC130" s="12"/>
      <c r="AF130" s="12"/>
      <c r="AH130" s="39"/>
    </row>
    <row r="131" ht="15.75" customHeight="1">
      <c r="A131" s="34"/>
      <c r="B131" s="34"/>
      <c r="C131" s="34"/>
      <c r="E131" s="34"/>
      <c r="F131" s="35"/>
      <c r="J131" s="36"/>
      <c r="L131" s="37"/>
      <c r="P131" s="13"/>
      <c r="R131" s="38"/>
      <c r="Y131" s="12"/>
      <c r="Z131" s="34"/>
      <c r="AC131" s="12"/>
      <c r="AF131" s="12"/>
      <c r="AH131" s="39"/>
    </row>
    <row r="132" ht="15.75" customHeight="1">
      <c r="A132" s="34"/>
      <c r="B132" s="34"/>
      <c r="C132" s="34"/>
      <c r="E132" s="34"/>
      <c r="F132" s="35"/>
      <c r="J132" s="36"/>
      <c r="L132" s="37"/>
      <c r="P132" s="13"/>
      <c r="R132" s="38"/>
      <c r="Y132" s="12"/>
      <c r="Z132" s="34"/>
      <c r="AC132" s="12"/>
      <c r="AF132" s="12"/>
      <c r="AH132" s="39"/>
    </row>
    <row r="133" ht="15.75" customHeight="1">
      <c r="A133" s="34"/>
      <c r="B133" s="34"/>
      <c r="C133" s="34"/>
      <c r="E133" s="34"/>
      <c r="F133" s="35"/>
      <c r="J133" s="36"/>
      <c r="L133" s="37"/>
      <c r="P133" s="13"/>
      <c r="R133" s="38"/>
      <c r="Y133" s="12"/>
      <c r="Z133" s="34"/>
      <c r="AC133" s="12"/>
      <c r="AF133" s="12"/>
      <c r="AH133" s="39"/>
    </row>
    <row r="134" ht="15.75" customHeight="1">
      <c r="A134" s="34"/>
      <c r="B134" s="34"/>
      <c r="C134" s="34"/>
      <c r="E134" s="34"/>
      <c r="F134" s="35"/>
      <c r="J134" s="36"/>
      <c r="L134" s="37"/>
      <c r="P134" s="13"/>
      <c r="R134" s="38"/>
      <c r="Y134" s="12"/>
      <c r="Z134" s="34"/>
      <c r="AC134" s="12"/>
      <c r="AF134" s="12"/>
      <c r="AH134" s="39"/>
    </row>
    <row r="135" ht="15.75" customHeight="1">
      <c r="A135" s="34"/>
      <c r="B135" s="34"/>
      <c r="C135" s="34"/>
      <c r="E135" s="34"/>
      <c r="F135" s="35"/>
      <c r="J135" s="36"/>
      <c r="L135" s="37"/>
      <c r="P135" s="13"/>
      <c r="R135" s="38"/>
      <c r="Y135" s="12"/>
      <c r="Z135" s="34"/>
      <c r="AC135" s="12"/>
      <c r="AF135" s="12"/>
      <c r="AH135" s="39"/>
    </row>
    <row r="136" ht="15.75" customHeight="1">
      <c r="A136" s="34"/>
      <c r="B136" s="34"/>
      <c r="C136" s="34"/>
      <c r="E136" s="34"/>
      <c r="F136" s="35"/>
      <c r="J136" s="36"/>
      <c r="L136" s="37"/>
      <c r="P136" s="13"/>
      <c r="R136" s="38"/>
      <c r="Y136" s="12"/>
      <c r="Z136" s="34"/>
      <c r="AC136" s="12"/>
      <c r="AF136" s="12"/>
      <c r="AH136" s="39"/>
    </row>
    <row r="137" ht="15.75" customHeight="1">
      <c r="A137" s="34"/>
      <c r="B137" s="34"/>
      <c r="C137" s="34"/>
      <c r="E137" s="34"/>
      <c r="F137" s="35"/>
      <c r="J137" s="36"/>
      <c r="L137" s="37"/>
      <c r="P137" s="13"/>
      <c r="R137" s="38"/>
      <c r="Y137" s="12"/>
      <c r="Z137" s="34"/>
      <c r="AC137" s="12"/>
      <c r="AF137" s="12"/>
      <c r="AH137" s="39"/>
    </row>
    <row r="138" ht="15.75" customHeight="1">
      <c r="A138" s="34"/>
      <c r="B138" s="34"/>
      <c r="C138" s="34"/>
      <c r="E138" s="34"/>
      <c r="F138" s="35"/>
      <c r="J138" s="36"/>
      <c r="L138" s="37"/>
      <c r="P138" s="13"/>
      <c r="R138" s="38"/>
      <c r="Y138" s="12"/>
      <c r="Z138" s="34"/>
      <c r="AC138" s="12"/>
      <c r="AF138" s="12"/>
      <c r="AH138" s="39"/>
    </row>
    <row r="139" ht="15.75" customHeight="1">
      <c r="A139" s="34"/>
      <c r="B139" s="34"/>
      <c r="C139" s="34"/>
      <c r="E139" s="34"/>
      <c r="F139" s="35"/>
      <c r="J139" s="36"/>
      <c r="L139" s="37"/>
      <c r="P139" s="13"/>
      <c r="R139" s="38"/>
      <c r="Y139" s="12"/>
      <c r="Z139" s="34"/>
      <c r="AC139" s="12"/>
      <c r="AF139" s="12"/>
      <c r="AH139" s="39"/>
    </row>
    <row r="140" ht="15.75" customHeight="1">
      <c r="A140" s="34"/>
      <c r="B140" s="34"/>
      <c r="C140" s="34"/>
      <c r="E140" s="34"/>
      <c r="F140" s="35"/>
      <c r="J140" s="36"/>
      <c r="L140" s="37"/>
      <c r="P140" s="13"/>
      <c r="R140" s="38"/>
      <c r="Y140" s="12"/>
      <c r="Z140" s="34"/>
      <c r="AC140" s="12"/>
      <c r="AF140" s="12"/>
      <c r="AH140" s="39"/>
    </row>
    <row r="141" ht="15.75" customHeight="1">
      <c r="A141" s="34"/>
      <c r="B141" s="34"/>
      <c r="C141" s="34"/>
      <c r="E141" s="34"/>
      <c r="F141" s="35"/>
      <c r="J141" s="36"/>
      <c r="L141" s="37"/>
      <c r="P141" s="13"/>
      <c r="R141" s="38"/>
      <c r="Y141" s="12"/>
      <c r="Z141" s="34"/>
      <c r="AC141" s="12"/>
      <c r="AF141" s="12"/>
      <c r="AH141" s="39"/>
    </row>
    <row r="142" ht="15.75" customHeight="1">
      <c r="A142" s="34"/>
      <c r="B142" s="34"/>
      <c r="C142" s="34"/>
      <c r="E142" s="34"/>
      <c r="F142" s="35"/>
      <c r="J142" s="36"/>
      <c r="L142" s="37"/>
      <c r="P142" s="13"/>
      <c r="R142" s="38"/>
      <c r="Y142" s="12"/>
      <c r="Z142" s="34"/>
      <c r="AC142" s="12"/>
      <c r="AF142" s="12"/>
      <c r="AH142" s="39"/>
    </row>
    <row r="143" ht="15.75" customHeight="1">
      <c r="A143" s="34"/>
      <c r="B143" s="34"/>
      <c r="C143" s="34"/>
      <c r="E143" s="34"/>
      <c r="F143" s="35"/>
      <c r="J143" s="36"/>
      <c r="L143" s="37"/>
      <c r="P143" s="13"/>
      <c r="R143" s="38"/>
      <c r="Y143" s="12"/>
      <c r="Z143" s="34"/>
      <c r="AC143" s="12"/>
      <c r="AF143" s="12"/>
      <c r="AH143" s="39"/>
    </row>
    <row r="144" ht="15.75" customHeight="1">
      <c r="A144" s="34"/>
      <c r="B144" s="34"/>
      <c r="C144" s="34"/>
      <c r="E144" s="34"/>
      <c r="F144" s="35"/>
      <c r="J144" s="36"/>
      <c r="L144" s="37"/>
      <c r="P144" s="13"/>
      <c r="R144" s="38"/>
      <c r="Y144" s="12"/>
      <c r="Z144" s="34"/>
      <c r="AC144" s="12"/>
      <c r="AF144" s="12"/>
      <c r="AH144" s="39"/>
    </row>
    <row r="145" ht="15.75" customHeight="1">
      <c r="A145" s="34"/>
      <c r="B145" s="34"/>
      <c r="C145" s="34"/>
      <c r="E145" s="34"/>
      <c r="F145" s="35"/>
      <c r="J145" s="36"/>
      <c r="L145" s="37"/>
      <c r="P145" s="13"/>
      <c r="R145" s="38"/>
      <c r="Y145" s="12"/>
      <c r="Z145" s="34"/>
      <c r="AC145" s="12"/>
      <c r="AF145" s="12"/>
      <c r="AH145" s="39"/>
    </row>
    <row r="146" ht="15.75" customHeight="1">
      <c r="A146" s="34"/>
      <c r="B146" s="34"/>
      <c r="C146" s="34"/>
      <c r="E146" s="34"/>
      <c r="F146" s="35"/>
      <c r="J146" s="36"/>
      <c r="L146" s="37"/>
      <c r="P146" s="13"/>
      <c r="R146" s="38"/>
      <c r="Y146" s="12"/>
      <c r="Z146" s="34"/>
      <c r="AC146" s="12"/>
      <c r="AF146" s="12"/>
      <c r="AH146" s="39"/>
    </row>
    <row r="147" ht="15.75" customHeight="1">
      <c r="A147" s="34"/>
      <c r="B147" s="34"/>
      <c r="C147" s="34"/>
      <c r="E147" s="34"/>
      <c r="F147" s="35"/>
      <c r="J147" s="36"/>
      <c r="L147" s="37"/>
      <c r="P147" s="13"/>
      <c r="R147" s="38"/>
      <c r="Y147" s="12"/>
      <c r="Z147" s="34"/>
      <c r="AC147" s="12"/>
      <c r="AF147" s="12"/>
      <c r="AH147" s="39"/>
    </row>
    <row r="148" ht="15.75" customHeight="1">
      <c r="A148" s="34"/>
      <c r="B148" s="34"/>
      <c r="C148" s="34"/>
      <c r="E148" s="34"/>
      <c r="F148" s="35"/>
      <c r="J148" s="36"/>
      <c r="L148" s="37"/>
      <c r="P148" s="13"/>
      <c r="R148" s="38"/>
      <c r="Y148" s="12"/>
      <c r="Z148" s="34"/>
      <c r="AC148" s="12"/>
      <c r="AF148" s="12"/>
      <c r="AH148" s="39"/>
    </row>
    <row r="149" ht="15.75" customHeight="1">
      <c r="A149" s="34"/>
      <c r="B149" s="34"/>
      <c r="C149" s="34"/>
      <c r="E149" s="34"/>
      <c r="F149" s="35"/>
      <c r="J149" s="36"/>
      <c r="L149" s="37"/>
      <c r="P149" s="13"/>
      <c r="R149" s="38"/>
      <c r="Y149" s="12"/>
      <c r="Z149" s="34"/>
      <c r="AC149" s="12"/>
      <c r="AF149" s="12"/>
      <c r="AH149" s="39"/>
    </row>
    <row r="150" ht="15.75" customHeight="1">
      <c r="A150" s="34"/>
      <c r="B150" s="34"/>
      <c r="C150" s="34"/>
      <c r="E150" s="34"/>
      <c r="F150" s="35"/>
      <c r="J150" s="36"/>
      <c r="L150" s="37"/>
      <c r="P150" s="13"/>
      <c r="R150" s="38"/>
      <c r="Y150" s="12"/>
      <c r="Z150" s="34"/>
      <c r="AC150" s="12"/>
      <c r="AF150" s="12"/>
      <c r="AH150" s="39"/>
    </row>
    <row r="151" ht="15.75" customHeight="1">
      <c r="A151" s="34"/>
      <c r="B151" s="34"/>
      <c r="C151" s="34"/>
      <c r="E151" s="34"/>
      <c r="F151" s="35"/>
      <c r="J151" s="36"/>
      <c r="L151" s="37"/>
      <c r="P151" s="13"/>
      <c r="R151" s="38"/>
      <c r="Y151" s="12"/>
      <c r="Z151" s="34"/>
      <c r="AC151" s="12"/>
      <c r="AF151" s="12"/>
      <c r="AH151" s="39"/>
    </row>
    <row r="152" ht="15.75" customHeight="1">
      <c r="A152" s="34"/>
      <c r="B152" s="34"/>
      <c r="C152" s="34"/>
      <c r="E152" s="34"/>
      <c r="F152" s="35"/>
      <c r="J152" s="36"/>
      <c r="L152" s="37"/>
      <c r="P152" s="13"/>
      <c r="R152" s="38"/>
      <c r="Y152" s="12"/>
      <c r="Z152" s="34"/>
      <c r="AC152" s="12"/>
      <c r="AF152" s="12"/>
      <c r="AH152" s="39"/>
    </row>
    <row r="153" ht="15.75" customHeight="1">
      <c r="A153" s="34"/>
      <c r="B153" s="34"/>
      <c r="C153" s="34"/>
      <c r="E153" s="34"/>
      <c r="F153" s="35"/>
      <c r="J153" s="36"/>
      <c r="L153" s="37"/>
      <c r="P153" s="13"/>
      <c r="R153" s="38"/>
      <c r="Y153" s="12"/>
      <c r="Z153" s="34"/>
      <c r="AC153" s="12"/>
      <c r="AF153" s="12"/>
      <c r="AH153" s="39"/>
    </row>
    <row r="154" ht="15.75" customHeight="1">
      <c r="A154" s="34"/>
      <c r="B154" s="34"/>
      <c r="C154" s="34"/>
      <c r="E154" s="34"/>
      <c r="F154" s="35"/>
      <c r="J154" s="36"/>
      <c r="L154" s="37"/>
      <c r="P154" s="13"/>
      <c r="R154" s="38"/>
      <c r="Y154" s="12"/>
      <c r="Z154" s="34"/>
      <c r="AC154" s="12"/>
      <c r="AF154" s="12"/>
      <c r="AH154" s="39"/>
    </row>
    <row r="155" ht="15.75" customHeight="1">
      <c r="A155" s="34"/>
      <c r="B155" s="34"/>
      <c r="C155" s="34"/>
      <c r="E155" s="34"/>
      <c r="F155" s="35"/>
      <c r="J155" s="36"/>
      <c r="L155" s="37"/>
      <c r="P155" s="13"/>
      <c r="R155" s="38"/>
      <c r="Y155" s="12"/>
      <c r="Z155" s="34"/>
      <c r="AC155" s="12"/>
      <c r="AF155" s="12"/>
      <c r="AH155" s="39"/>
    </row>
    <row r="156" ht="15.75" customHeight="1">
      <c r="A156" s="34"/>
      <c r="B156" s="34"/>
      <c r="C156" s="34"/>
      <c r="E156" s="34"/>
      <c r="F156" s="35"/>
      <c r="J156" s="36"/>
      <c r="L156" s="37"/>
      <c r="P156" s="13"/>
      <c r="R156" s="38"/>
      <c r="Y156" s="12"/>
      <c r="Z156" s="34"/>
      <c r="AC156" s="12"/>
      <c r="AF156" s="12"/>
      <c r="AH156" s="39"/>
    </row>
    <row r="157" ht="15.75" customHeight="1">
      <c r="A157" s="34"/>
      <c r="B157" s="34"/>
      <c r="C157" s="34"/>
      <c r="E157" s="34"/>
      <c r="F157" s="35"/>
      <c r="J157" s="36"/>
      <c r="L157" s="37"/>
      <c r="P157" s="13"/>
      <c r="R157" s="38"/>
      <c r="Y157" s="12"/>
      <c r="Z157" s="34"/>
      <c r="AC157" s="12"/>
      <c r="AF157" s="12"/>
      <c r="AH157" s="39"/>
    </row>
    <row r="158" ht="15.75" customHeight="1">
      <c r="A158" s="34"/>
      <c r="B158" s="34"/>
      <c r="C158" s="34"/>
      <c r="E158" s="34"/>
      <c r="F158" s="35"/>
      <c r="J158" s="36"/>
      <c r="L158" s="37"/>
      <c r="P158" s="13"/>
      <c r="R158" s="38"/>
      <c r="Y158" s="12"/>
      <c r="Z158" s="34"/>
      <c r="AC158" s="12"/>
      <c r="AF158" s="12"/>
      <c r="AH158" s="39"/>
    </row>
    <row r="159" ht="15.75" customHeight="1">
      <c r="A159" s="34"/>
      <c r="B159" s="34"/>
      <c r="C159" s="34"/>
      <c r="E159" s="34"/>
      <c r="F159" s="35"/>
      <c r="J159" s="36"/>
      <c r="L159" s="37"/>
      <c r="P159" s="13"/>
      <c r="R159" s="38"/>
      <c r="Y159" s="12"/>
      <c r="Z159" s="34"/>
      <c r="AC159" s="12"/>
      <c r="AF159" s="12"/>
      <c r="AH159" s="39"/>
    </row>
    <row r="160" ht="15.75" customHeight="1">
      <c r="A160" s="34"/>
      <c r="B160" s="34"/>
      <c r="C160" s="34"/>
      <c r="E160" s="34"/>
      <c r="F160" s="35"/>
      <c r="J160" s="36"/>
      <c r="L160" s="37"/>
      <c r="P160" s="13"/>
      <c r="R160" s="38"/>
      <c r="Y160" s="12"/>
      <c r="Z160" s="34"/>
      <c r="AC160" s="12"/>
      <c r="AF160" s="12"/>
      <c r="AH160" s="39"/>
    </row>
    <row r="161" ht="15.75" customHeight="1">
      <c r="A161" s="34"/>
      <c r="B161" s="34"/>
      <c r="C161" s="34"/>
      <c r="E161" s="34"/>
      <c r="F161" s="35"/>
      <c r="J161" s="36"/>
      <c r="L161" s="37"/>
      <c r="P161" s="13"/>
      <c r="R161" s="38"/>
      <c r="Y161" s="12"/>
      <c r="Z161" s="34"/>
      <c r="AC161" s="12"/>
      <c r="AF161" s="12"/>
      <c r="AH161" s="39"/>
    </row>
    <row r="162" ht="15.75" customHeight="1">
      <c r="A162" s="34"/>
      <c r="B162" s="34"/>
      <c r="C162" s="34"/>
      <c r="E162" s="34"/>
      <c r="F162" s="35"/>
      <c r="J162" s="36"/>
      <c r="L162" s="37"/>
      <c r="P162" s="13"/>
      <c r="R162" s="38"/>
      <c r="Y162" s="12"/>
      <c r="Z162" s="34"/>
      <c r="AC162" s="12"/>
      <c r="AF162" s="12"/>
      <c r="AH162" s="39"/>
    </row>
    <row r="163" ht="15.75" customHeight="1">
      <c r="A163" s="34"/>
      <c r="B163" s="34"/>
      <c r="C163" s="34"/>
      <c r="E163" s="34"/>
      <c r="F163" s="35"/>
      <c r="J163" s="36"/>
      <c r="L163" s="37"/>
      <c r="P163" s="13"/>
      <c r="R163" s="38"/>
      <c r="Y163" s="12"/>
      <c r="Z163" s="34"/>
      <c r="AC163" s="12"/>
      <c r="AF163" s="12"/>
      <c r="AH163" s="39"/>
    </row>
    <row r="164" ht="15.75" customHeight="1">
      <c r="A164" s="34"/>
      <c r="B164" s="34"/>
      <c r="C164" s="34"/>
      <c r="E164" s="34"/>
      <c r="F164" s="35"/>
      <c r="J164" s="36"/>
      <c r="L164" s="37"/>
      <c r="P164" s="13"/>
      <c r="R164" s="38"/>
      <c r="Y164" s="12"/>
      <c r="Z164" s="34"/>
      <c r="AC164" s="12"/>
      <c r="AF164" s="12"/>
      <c r="AH164" s="39"/>
    </row>
    <row r="165" ht="15.75" customHeight="1">
      <c r="A165" s="34"/>
      <c r="B165" s="34"/>
      <c r="C165" s="34"/>
      <c r="E165" s="34"/>
      <c r="F165" s="35"/>
      <c r="J165" s="36"/>
      <c r="L165" s="37"/>
      <c r="P165" s="13"/>
      <c r="R165" s="38"/>
      <c r="Y165" s="12"/>
      <c r="Z165" s="34"/>
      <c r="AC165" s="12"/>
      <c r="AF165" s="12"/>
      <c r="AH165" s="39"/>
    </row>
    <row r="166" ht="15.75" customHeight="1">
      <c r="A166" s="34"/>
      <c r="B166" s="34"/>
      <c r="C166" s="34"/>
      <c r="E166" s="34"/>
      <c r="F166" s="35"/>
      <c r="J166" s="36"/>
      <c r="L166" s="37"/>
      <c r="P166" s="13"/>
      <c r="R166" s="38"/>
      <c r="Y166" s="12"/>
      <c r="Z166" s="34"/>
      <c r="AC166" s="12"/>
      <c r="AF166" s="12"/>
      <c r="AH166" s="39"/>
    </row>
    <row r="167" ht="15.75" customHeight="1">
      <c r="A167" s="34"/>
      <c r="B167" s="34"/>
      <c r="C167" s="34"/>
      <c r="E167" s="34"/>
      <c r="F167" s="35"/>
      <c r="J167" s="36"/>
      <c r="L167" s="37"/>
      <c r="P167" s="13"/>
      <c r="R167" s="38"/>
      <c r="Y167" s="12"/>
      <c r="Z167" s="34"/>
      <c r="AC167" s="12"/>
      <c r="AF167" s="12"/>
      <c r="AH167" s="39"/>
    </row>
    <row r="168" ht="15.75" customHeight="1">
      <c r="A168" s="34"/>
      <c r="B168" s="34"/>
      <c r="C168" s="34"/>
      <c r="E168" s="34"/>
      <c r="F168" s="35"/>
      <c r="J168" s="36"/>
      <c r="L168" s="37"/>
      <c r="P168" s="13"/>
      <c r="R168" s="38"/>
      <c r="Y168" s="12"/>
      <c r="Z168" s="34"/>
      <c r="AC168" s="12"/>
      <c r="AF168" s="12"/>
      <c r="AH168" s="39"/>
    </row>
    <row r="169" ht="15.75" customHeight="1">
      <c r="A169" s="34"/>
      <c r="B169" s="34"/>
      <c r="C169" s="34"/>
      <c r="E169" s="34"/>
      <c r="F169" s="35"/>
      <c r="J169" s="36"/>
      <c r="L169" s="37"/>
      <c r="P169" s="13"/>
      <c r="R169" s="38"/>
      <c r="Y169" s="12"/>
      <c r="Z169" s="34"/>
      <c r="AC169" s="12"/>
      <c r="AF169" s="12"/>
      <c r="AH169" s="39"/>
    </row>
    <row r="170" ht="15.75" customHeight="1">
      <c r="A170" s="34"/>
      <c r="B170" s="34"/>
      <c r="C170" s="34"/>
      <c r="E170" s="34"/>
      <c r="F170" s="35"/>
      <c r="J170" s="36"/>
      <c r="L170" s="37"/>
      <c r="P170" s="13"/>
      <c r="R170" s="38"/>
      <c r="Y170" s="12"/>
      <c r="Z170" s="34"/>
      <c r="AC170" s="12"/>
      <c r="AF170" s="12"/>
      <c r="AH170" s="39"/>
    </row>
    <row r="171" ht="15.75" customHeight="1">
      <c r="A171" s="34"/>
      <c r="B171" s="34"/>
      <c r="C171" s="34"/>
      <c r="E171" s="34"/>
      <c r="F171" s="35"/>
      <c r="J171" s="36"/>
      <c r="L171" s="37"/>
      <c r="P171" s="13"/>
      <c r="R171" s="38"/>
      <c r="Y171" s="12"/>
      <c r="Z171" s="34"/>
      <c r="AC171" s="12"/>
      <c r="AF171" s="12"/>
      <c r="AH171" s="39"/>
    </row>
    <row r="172" ht="15.75" customHeight="1">
      <c r="A172" s="34"/>
      <c r="B172" s="34"/>
      <c r="C172" s="34"/>
      <c r="E172" s="34"/>
      <c r="F172" s="35"/>
      <c r="J172" s="36"/>
      <c r="L172" s="37"/>
      <c r="P172" s="13"/>
      <c r="R172" s="38"/>
      <c r="Y172" s="12"/>
      <c r="Z172" s="34"/>
      <c r="AC172" s="12"/>
      <c r="AF172" s="12"/>
      <c r="AH172" s="39"/>
    </row>
    <row r="173" ht="15.75" customHeight="1">
      <c r="A173" s="34"/>
      <c r="B173" s="34"/>
      <c r="C173" s="34"/>
      <c r="E173" s="34"/>
      <c r="F173" s="35"/>
      <c r="J173" s="36"/>
      <c r="L173" s="37"/>
      <c r="P173" s="13"/>
      <c r="R173" s="38"/>
      <c r="Y173" s="12"/>
      <c r="Z173" s="34"/>
      <c r="AC173" s="12"/>
      <c r="AF173" s="12"/>
      <c r="AH173" s="39"/>
    </row>
    <row r="174" ht="15.75" customHeight="1">
      <c r="A174" s="34"/>
      <c r="B174" s="34"/>
      <c r="C174" s="34"/>
      <c r="E174" s="34"/>
      <c r="F174" s="35"/>
      <c r="J174" s="36"/>
      <c r="L174" s="37"/>
      <c r="P174" s="13"/>
      <c r="R174" s="38"/>
      <c r="Y174" s="12"/>
      <c r="Z174" s="34"/>
      <c r="AC174" s="12"/>
      <c r="AF174" s="12"/>
      <c r="AH174" s="39"/>
    </row>
    <row r="175" ht="15.75" customHeight="1">
      <c r="A175" s="34"/>
      <c r="B175" s="34"/>
      <c r="C175" s="34"/>
      <c r="E175" s="34"/>
      <c r="F175" s="35"/>
      <c r="J175" s="36"/>
      <c r="L175" s="37"/>
      <c r="P175" s="13"/>
      <c r="R175" s="38"/>
      <c r="Y175" s="12"/>
      <c r="Z175" s="34"/>
      <c r="AC175" s="12"/>
      <c r="AF175" s="12"/>
      <c r="AH175" s="39"/>
    </row>
    <row r="176" ht="15.75" customHeight="1">
      <c r="A176" s="34"/>
      <c r="B176" s="34"/>
      <c r="C176" s="34"/>
      <c r="E176" s="34"/>
      <c r="F176" s="35"/>
      <c r="J176" s="36"/>
      <c r="L176" s="37"/>
      <c r="P176" s="13"/>
      <c r="R176" s="38"/>
      <c r="Y176" s="12"/>
      <c r="Z176" s="34"/>
      <c r="AC176" s="12"/>
      <c r="AF176" s="12"/>
      <c r="AH176" s="39"/>
    </row>
    <row r="177" ht="15.75" customHeight="1">
      <c r="A177" s="34"/>
      <c r="B177" s="34"/>
      <c r="C177" s="34"/>
      <c r="E177" s="34"/>
      <c r="F177" s="35"/>
      <c r="J177" s="36"/>
      <c r="L177" s="37"/>
      <c r="P177" s="13"/>
      <c r="R177" s="38"/>
      <c r="Y177" s="12"/>
      <c r="Z177" s="34"/>
      <c r="AC177" s="12"/>
      <c r="AF177" s="12"/>
      <c r="AH177" s="39"/>
    </row>
    <row r="178" ht="15.75" customHeight="1">
      <c r="A178" s="34"/>
      <c r="B178" s="34"/>
      <c r="C178" s="34"/>
      <c r="E178" s="34"/>
      <c r="F178" s="35"/>
      <c r="J178" s="36"/>
      <c r="L178" s="37"/>
      <c r="P178" s="13"/>
      <c r="R178" s="38"/>
      <c r="Y178" s="12"/>
      <c r="Z178" s="34"/>
      <c r="AC178" s="12"/>
      <c r="AF178" s="12"/>
      <c r="AH178" s="39"/>
    </row>
    <row r="179" ht="15.75" customHeight="1">
      <c r="A179" s="34"/>
      <c r="B179" s="34"/>
      <c r="C179" s="34"/>
      <c r="E179" s="34"/>
      <c r="F179" s="35"/>
      <c r="J179" s="36"/>
      <c r="L179" s="37"/>
      <c r="P179" s="13"/>
      <c r="R179" s="38"/>
      <c r="Y179" s="12"/>
      <c r="Z179" s="34"/>
      <c r="AC179" s="12"/>
      <c r="AF179" s="12"/>
      <c r="AH179" s="39"/>
    </row>
    <row r="180" ht="15.75" customHeight="1">
      <c r="A180" s="34"/>
      <c r="B180" s="34"/>
      <c r="C180" s="34"/>
      <c r="E180" s="34"/>
      <c r="F180" s="35"/>
      <c r="J180" s="36"/>
      <c r="L180" s="37"/>
      <c r="P180" s="13"/>
      <c r="R180" s="38"/>
      <c r="Y180" s="12"/>
      <c r="Z180" s="34"/>
      <c r="AC180" s="12"/>
      <c r="AF180" s="12"/>
      <c r="AH180" s="39"/>
    </row>
    <row r="181" ht="15.75" customHeight="1">
      <c r="A181" s="34"/>
      <c r="B181" s="34"/>
      <c r="C181" s="34"/>
      <c r="E181" s="34"/>
      <c r="F181" s="35"/>
      <c r="J181" s="36"/>
      <c r="L181" s="37"/>
      <c r="P181" s="13"/>
      <c r="R181" s="38"/>
      <c r="Y181" s="12"/>
      <c r="Z181" s="34"/>
      <c r="AC181" s="12"/>
      <c r="AF181" s="12"/>
      <c r="AH181" s="39"/>
    </row>
    <row r="182" ht="15.75" customHeight="1">
      <c r="A182" s="34"/>
      <c r="B182" s="34"/>
      <c r="C182" s="34"/>
      <c r="E182" s="34"/>
      <c r="F182" s="35"/>
      <c r="J182" s="36"/>
      <c r="L182" s="37"/>
      <c r="P182" s="13"/>
      <c r="R182" s="38"/>
      <c r="Y182" s="12"/>
      <c r="Z182" s="34"/>
      <c r="AC182" s="12"/>
      <c r="AF182" s="12"/>
      <c r="AH182" s="39"/>
    </row>
    <row r="183" ht="15.75" customHeight="1">
      <c r="A183" s="34"/>
      <c r="B183" s="34"/>
      <c r="C183" s="34"/>
      <c r="E183" s="34"/>
      <c r="F183" s="35"/>
      <c r="J183" s="36"/>
      <c r="L183" s="37"/>
      <c r="P183" s="13"/>
      <c r="R183" s="38"/>
      <c r="Y183" s="12"/>
      <c r="Z183" s="34"/>
      <c r="AC183" s="12"/>
      <c r="AF183" s="12"/>
      <c r="AH183" s="39"/>
    </row>
    <row r="184" ht="15.75" customHeight="1">
      <c r="A184" s="34"/>
      <c r="B184" s="34"/>
      <c r="C184" s="34"/>
      <c r="E184" s="34"/>
      <c r="F184" s="35"/>
      <c r="J184" s="36"/>
      <c r="L184" s="37"/>
      <c r="P184" s="13"/>
      <c r="R184" s="38"/>
      <c r="Y184" s="12"/>
      <c r="Z184" s="34"/>
      <c r="AC184" s="12"/>
      <c r="AF184" s="12"/>
      <c r="AH184" s="39"/>
    </row>
    <row r="185" ht="15.75" customHeight="1">
      <c r="A185" s="34"/>
      <c r="B185" s="34"/>
      <c r="C185" s="34"/>
      <c r="E185" s="34"/>
      <c r="F185" s="35"/>
      <c r="J185" s="36"/>
      <c r="L185" s="37"/>
      <c r="P185" s="13"/>
      <c r="R185" s="38"/>
      <c r="Y185" s="12"/>
      <c r="Z185" s="34"/>
      <c r="AC185" s="12"/>
      <c r="AF185" s="12"/>
      <c r="AH185" s="39"/>
    </row>
    <row r="186" ht="15.75" customHeight="1">
      <c r="A186" s="34"/>
      <c r="B186" s="34"/>
      <c r="C186" s="34"/>
      <c r="E186" s="34"/>
      <c r="F186" s="35"/>
      <c r="J186" s="36"/>
      <c r="L186" s="37"/>
      <c r="P186" s="13"/>
      <c r="R186" s="38"/>
      <c r="Y186" s="12"/>
      <c r="Z186" s="34"/>
      <c r="AC186" s="12"/>
      <c r="AF186" s="12"/>
      <c r="AH186" s="39"/>
    </row>
    <row r="187" ht="15.75" customHeight="1">
      <c r="A187" s="34"/>
      <c r="B187" s="34"/>
      <c r="C187" s="34"/>
      <c r="E187" s="34"/>
      <c r="F187" s="35"/>
      <c r="J187" s="36"/>
      <c r="L187" s="37"/>
      <c r="P187" s="13"/>
      <c r="R187" s="38"/>
      <c r="Y187" s="12"/>
      <c r="Z187" s="34"/>
      <c r="AC187" s="12"/>
      <c r="AF187" s="12"/>
      <c r="AH187" s="39"/>
    </row>
    <row r="188" ht="15.75" customHeight="1">
      <c r="A188" s="34"/>
      <c r="B188" s="34"/>
      <c r="C188" s="34"/>
      <c r="E188" s="34"/>
      <c r="F188" s="35"/>
      <c r="J188" s="36"/>
      <c r="L188" s="37"/>
      <c r="P188" s="13"/>
      <c r="R188" s="38"/>
      <c r="Y188" s="12"/>
      <c r="Z188" s="34"/>
      <c r="AC188" s="12"/>
      <c r="AF188" s="12"/>
      <c r="AH188" s="39"/>
    </row>
    <row r="189" ht="15.75" customHeight="1">
      <c r="A189" s="34"/>
      <c r="B189" s="34"/>
      <c r="C189" s="34"/>
      <c r="E189" s="34"/>
      <c r="F189" s="35"/>
      <c r="J189" s="36"/>
      <c r="L189" s="37"/>
      <c r="P189" s="13"/>
      <c r="R189" s="38"/>
      <c r="Y189" s="12"/>
      <c r="Z189" s="34"/>
      <c r="AC189" s="12"/>
      <c r="AF189" s="12"/>
      <c r="AH189" s="39"/>
    </row>
    <row r="190" ht="15.75" customHeight="1">
      <c r="A190" s="34"/>
      <c r="B190" s="34"/>
      <c r="C190" s="34"/>
      <c r="E190" s="34"/>
      <c r="F190" s="35"/>
      <c r="J190" s="36"/>
      <c r="L190" s="37"/>
      <c r="P190" s="13"/>
      <c r="R190" s="38"/>
      <c r="Y190" s="12"/>
      <c r="Z190" s="34"/>
      <c r="AC190" s="12"/>
      <c r="AF190" s="12"/>
      <c r="AH190" s="39"/>
    </row>
    <row r="191" ht="15.75" customHeight="1">
      <c r="A191" s="34"/>
      <c r="B191" s="34"/>
      <c r="C191" s="34"/>
      <c r="E191" s="34"/>
      <c r="F191" s="35"/>
      <c r="J191" s="36"/>
      <c r="L191" s="37"/>
      <c r="P191" s="13"/>
      <c r="R191" s="38"/>
      <c r="Y191" s="12"/>
      <c r="Z191" s="34"/>
      <c r="AC191" s="12"/>
      <c r="AF191" s="12"/>
      <c r="AH191" s="39"/>
    </row>
    <row r="192" ht="15.75" customHeight="1">
      <c r="A192" s="34"/>
      <c r="B192" s="34"/>
      <c r="C192" s="34"/>
      <c r="E192" s="34"/>
      <c r="F192" s="35"/>
      <c r="J192" s="36"/>
      <c r="L192" s="37"/>
      <c r="P192" s="13"/>
      <c r="R192" s="38"/>
      <c r="Y192" s="12"/>
      <c r="Z192" s="34"/>
      <c r="AC192" s="12"/>
      <c r="AF192" s="12"/>
      <c r="AH192" s="39"/>
    </row>
    <row r="193" ht="15.75" customHeight="1">
      <c r="A193" s="34"/>
      <c r="B193" s="34"/>
      <c r="C193" s="34"/>
      <c r="E193" s="34"/>
      <c r="F193" s="35"/>
      <c r="J193" s="36"/>
      <c r="L193" s="37"/>
      <c r="P193" s="13"/>
      <c r="R193" s="38"/>
      <c r="Y193" s="12"/>
      <c r="Z193" s="34"/>
      <c r="AC193" s="12"/>
      <c r="AF193" s="12"/>
      <c r="AH193" s="39"/>
    </row>
    <row r="194" ht="15.75" customHeight="1">
      <c r="A194" s="34"/>
      <c r="B194" s="34"/>
      <c r="C194" s="34"/>
      <c r="E194" s="34"/>
      <c r="F194" s="35"/>
      <c r="J194" s="36"/>
      <c r="L194" s="37"/>
      <c r="P194" s="13"/>
      <c r="R194" s="38"/>
      <c r="Y194" s="12"/>
      <c r="Z194" s="34"/>
      <c r="AC194" s="12"/>
      <c r="AF194" s="12"/>
      <c r="AH194" s="39"/>
    </row>
    <row r="195" ht="15.75" customHeight="1">
      <c r="A195" s="34"/>
      <c r="B195" s="34"/>
      <c r="C195" s="34"/>
      <c r="E195" s="34"/>
      <c r="F195" s="35"/>
      <c r="J195" s="36"/>
      <c r="L195" s="37"/>
      <c r="P195" s="13"/>
      <c r="R195" s="38"/>
      <c r="Y195" s="12"/>
      <c r="Z195" s="34"/>
      <c r="AC195" s="12"/>
      <c r="AF195" s="12"/>
      <c r="AH195" s="39"/>
    </row>
    <row r="196" ht="15.75" customHeight="1">
      <c r="A196" s="34"/>
      <c r="B196" s="34"/>
      <c r="C196" s="34"/>
      <c r="E196" s="34"/>
      <c r="F196" s="35"/>
      <c r="J196" s="36"/>
      <c r="L196" s="37"/>
      <c r="P196" s="13"/>
      <c r="R196" s="38"/>
      <c r="Y196" s="12"/>
      <c r="Z196" s="34"/>
      <c r="AC196" s="12"/>
      <c r="AF196" s="12"/>
      <c r="AH196" s="39"/>
    </row>
    <row r="197" ht="15.75" customHeight="1">
      <c r="A197" s="34"/>
      <c r="B197" s="34"/>
      <c r="C197" s="34"/>
      <c r="E197" s="34"/>
      <c r="F197" s="35"/>
      <c r="J197" s="36"/>
      <c r="L197" s="37"/>
      <c r="P197" s="13"/>
      <c r="R197" s="38"/>
      <c r="Y197" s="12"/>
      <c r="Z197" s="34"/>
      <c r="AC197" s="12"/>
      <c r="AF197" s="12"/>
      <c r="AH197" s="39"/>
    </row>
    <row r="198" ht="15.75" customHeight="1">
      <c r="A198" s="34"/>
      <c r="B198" s="34"/>
      <c r="C198" s="34"/>
      <c r="E198" s="34"/>
      <c r="F198" s="35"/>
      <c r="J198" s="36"/>
      <c r="L198" s="37"/>
      <c r="P198" s="13"/>
      <c r="R198" s="38"/>
      <c r="Y198" s="12"/>
      <c r="Z198" s="34"/>
      <c r="AC198" s="12"/>
      <c r="AF198" s="12"/>
      <c r="AH198" s="39"/>
    </row>
    <row r="199" ht="15.75" customHeight="1">
      <c r="A199" s="34"/>
      <c r="B199" s="34"/>
      <c r="C199" s="34"/>
      <c r="E199" s="34"/>
      <c r="F199" s="35"/>
      <c r="J199" s="36"/>
      <c r="L199" s="37"/>
      <c r="P199" s="13"/>
      <c r="R199" s="38"/>
      <c r="Y199" s="12"/>
      <c r="Z199" s="34"/>
      <c r="AC199" s="12"/>
      <c r="AF199" s="12"/>
      <c r="AH199" s="39"/>
    </row>
    <row r="200" ht="15.75" customHeight="1">
      <c r="A200" s="34"/>
      <c r="B200" s="34"/>
      <c r="C200" s="34"/>
      <c r="E200" s="34"/>
      <c r="F200" s="35"/>
      <c r="J200" s="36"/>
      <c r="L200" s="37"/>
      <c r="P200" s="13"/>
      <c r="R200" s="38"/>
      <c r="Y200" s="12"/>
      <c r="Z200" s="34"/>
      <c r="AC200" s="12"/>
      <c r="AF200" s="12"/>
      <c r="AH200" s="39"/>
    </row>
    <row r="201" ht="15.75" customHeight="1">
      <c r="A201" s="34"/>
      <c r="B201" s="34"/>
      <c r="C201" s="34"/>
      <c r="E201" s="34"/>
      <c r="F201" s="35"/>
      <c r="J201" s="36"/>
      <c r="L201" s="37"/>
      <c r="P201" s="13"/>
      <c r="R201" s="38"/>
      <c r="Y201" s="12"/>
      <c r="Z201" s="34"/>
      <c r="AC201" s="12"/>
      <c r="AF201" s="12"/>
      <c r="AH201" s="39"/>
    </row>
    <row r="202" ht="15.75" customHeight="1">
      <c r="A202" s="34"/>
      <c r="B202" s="34"/>
      <c r="C202" s="34"/>
      <c r="E202" s="34"/>
      <c r="F202" s="35"/>
      <c r="J202" s="36"/>
      <c r="L202" s="37"/>
      <c r="P202" s="13"/>
      <c r="R202" s="38"/>
      <c r="Y202" s="12"/>
      <c r="Z202" s="34"/>
      <c r="AC202" s="12"/>
      <c r="AF202" s="12"/>
      <c r="AH202" s="39"/>
    </row>
    <row r="203" ht="15.75" customHeight="1">
      <c r="A203" s="34"/>
      <c r="B203" s="34"/>
      <c r="C203" s="34"/>
      <c r="E203" s="34"/>
      <c r="F203" s="35"/>
      <c r="J203" s="36"/>
      <c r="L203" s="37"/>
      <c r="P203" s="13"/>
      <c r="R203" s="38"/>
      <c r="Y203" s="12"/>
      <c r="Z203" s="34"/>
      <c r="AC203" s="12"/>
      <c r="AF203" s="12"/>
      <c r="AH203" s="39"/>
    </row>
    <row r="204" ht="15.75" customHeight="1">
      <c r="A204" s="34"/>
      <c r="B204" s="34"/>
      <c r="C204" s="34"/>
      <c r="E204" s="34"/>
      <c r="F204" s="35"/>
      <c r="J204" s="36"/>
      <c r="L204" s="37"/>
      <c r="P204" s="13"/>
      <c r="R204" s="38"/>
      <c r="Y204" s="12"/>
      <c r="Z204" s="34"/>
      <c r="AC204" s="12"/>
      <c r="AF204" s="12"/>
      <c r="AH204" s="39"/>
    </row>
    <row r="205" ht="15.75" customHeight="1">
      <c r="A205" s="34"/>
      <c r="B205" s="34"/>
      <c r="C205" s="34"/>
      <c r="E205" s="34"/>
      <c r="F205" s="35"/>
      <c r="J205" s="36"/>
      <c r="L205" s="37"/>
      <c r="P205" s="13"/>
      <c r="R205" s="38"/>
      <c r="Y205" s="12"/>
      <c r="Z205" s="34"/>
      <c r="AC205" s="12"/>
      <c r="AF205" s="12"/>
      <c r="AH205" s="39"/>
    </row>
    <row r="206" ht="15.75" customHeight="1">
      <c r="A206" s="34"/>
      <c r="B206" s="34"/>
      <c r="C206" s="34"/>
      <c r="E206" s="34"/>
      <c r="F206" s="35"/>
      <c r="J206" s="36"/>
      <c r="L206" s="37"/>
      <c r="P206" s="13"/>
      <c r="R206" s="38"/>
      <c r="Y206" s="12"/>
      <c r="Z206" s="34"/>
      <c r="AC206" s="12"/>
      <c r="AF206" s="12"/>
      <c r="AH206" s="39"/>
    </row>
    <row r="207" ht="15.75" customHeight="1">
      <c r="A207" s="34"/>
      <c r="B207" s="34"/>
      <c r="C207" s="34"/>
      <c r="E207" s="34"/>
      <c r="F207" s="35"/>
      <c r="J207" s="36"/>
      <c r="L207" s="37"/>
      <c r="P207" s="13"/>
      <c r="R207" s="38"/>
      <c r="Y207" s="12"/>
      <c r="Z207" s="34"/>
      <c r="AC207" s="12"/>
      <c r="AF207" s="12"/>
      <c r="AH207" s="39"/>
    </row>
    <row r="208" ht="15.75" customHeight="1">
      <c r="A208" s="34"/>
      <c r="B208" s="34"/>
      <c r="C208" s="34"/>
      <c r="E208" s="34"/>
      <c r="F208" s="35"/>
      <c r="J208" s="36"/>
      <c r="L208" s="37"/>
      <c r="P208" s="13"/>
      <c r="R208" s="38"/>
      <c r="Y208" s="12"/>
      <c r="Z208" s="34"/>
      <c r="AC208" s="12"/>
      <c r="AF208" s="12"/>
      <c r="AH208" s="39"/>
    </row>
    <row r="209" ht="15.75" customHeight="1">
      <c r="A209" s="34"/>
      <c r="B209" s="34"/>
      <c r="C209" s="34"/>
      <c r="E209" s="34"/>
      <c r="F209" s="35"/>
      <c r="J209" s="36"/>
      <c r="L209" s="37"/>
      <c r="P209" s="13"/>
      <c r="R209" s="38"/>
      <c r="Y209" s="12"/>
      <c r="Z209" s="34"/>
      <c r="AC209" s="12"/>
      <c r="AF209" s="12"/>
      <c r="AH209" s="39"/>
    </row>
    <row r="210" ht="15.75" customHeight="1">
      <c r="A210" s="34"/>
      <c r="B210" s="34"/>
      <c r="C210" s="34"/>
      <c r="E210" s="34"/>
      <c r="F210" s="35"/>
      <c r="J210" s="36"/>
      <c r="L210" s="37"/>
      <c r="P210" s="13"/>
      <c r="R210" s="38"/>
      <c r="Y210" s="12"/>
      <c r="Z210" s="34"/>
      <c r="AC210" s="12"/>
      <c r="AF210" s="12"/>
      <c r="AH210" s="39"/>
    </row>
    <row r="211" ht="15.75" customHeight="1">
      <c r="A211" s="34"/>
      <c r="B211" s="34"/>
      <c r="C211" s="34"/>
      <c r="E211" s="34"/>
      <c r="F211" s="35"/>
      <c r="J211" s="36"/>
      <c r="L211" s="37"/>
      <c r="P211" s="13"/>
      <c r="R211" s="38"/>
      <c r="Y211" s="12"/>
      <c r="Z211" s="34"/>
      <c r="AC211" s="12"/>
      <c r="AF211" s="12"/>
      <c r="AH211" s="39"/>
    </row>
    <row r="212" ht="15.75" customHeight="1">
      <c r="A212" s="34"/>
      <c r="B212" s="34"/>
      <c r="C212" s="34"/>
      <c r="E212" s="34"/>
      <c r="F212" s="35"/>
      <c r="J212" s="36"/>
      <c r="L212" s="37"/>
      <c r="P212" s="13"/>
      <c r="R212" s="38"/>
      <c r="Y212" s="12"/>
      <c r="Z212" s="34"/>
      <c r="AC212" s="12"/>
      <c r="AF212" s="12"/>
      <c r="AH212" s="39"/>
    </row>
    <row r="213" ht="15.75" customHeight="1">
      <c r="A213" s="34"/>
      <c r="B213" s="34"/>
      <c r="C213" s="34"/>
      <c r="E213" s="34"/>
      <c r="F213" s="35"/>
      <c r="J213" s="36"/>
      <c r="L213" s="37"/>
      <c r="P213" s="13"/>
      <c r="R213" s="38"/>
      <c r="Y213" s="12"/>
      <c r="Z213" s="34"/>
      <c r="AC213" s="12"/>
      <c r="AF213" s="12"/>
      <c r="AH213" s="39"/>
    </row>
    <row r="214" ht="15.75" customHeight="1">
      <c r="A214" s="34"/>
      <c r="B214" s="34"/>
      <c r="C214" s="34"/>
      <c r="E214" s="34"/>
      <c r="F214" s="35"/>
      <c r="J214" s="36"/>
      <c r="L214" s="37"/>
      <c r="P214" s="13"/>
      <c r="R214" s="38"/>
      <c r="Y214" s="12"/>
      <c r="Z214" s="34"/>
      <c r="AC214" s="12"/>
      <c r="AF214" s="12"/>
      <c r="AH214" s="39"/>
    </row>
    <row r="215" ht="15.75" customHeight="1">
      <c r="A215" s="34"/>
      <c r="B215" s="34"/>
      <c r="C215" s="34"/>
      <c r="E215" s="34"/>
      <c r="F215" s="35"/>
      <c r="J215" s="36"/>
      <c r="L215" s="37"/>
      <c r="P215" s="13"/>
      <c r="R215" s="38"/>
      <c r="Y215" s="12"/>
      <c r="Z215" s="34"/>
      <c r="AC215" s="12"/>
      <c r="AF215" s="12"/>
      <c r="AH215" s="39"/>
    </row>
    <row r="216" ht="15.75" customHeight="1">
      <c r="A216" s="34"/>
      <c r="B216" s="34"/>
      <c r="C216" s="34"/>
      <c r="E216" s="34"/>
      <c r="F216" s="35"/>
      <c r="J216" s="36"/>
      <c r="L216" s="37"/>
      <c r="P216" s="13"/>
      <c r="R216" s="38"/>
      <c r="Y216" s="12"/>
      <c r="Z216" s="34"/>
      <c r="AC216" s="12"/>
      <c r="AF216" s="12"/>
      <c r="AH216" s="39"/>
    </row>
    <row r="217" ht="15.75" customHeight="1">
      <c r="A217" s="34"/>
      <c r="B217" s="34"/>
      <c r="C217" s="34"/>
      <c r="E217" s="34"/>
      <c r="F217" s="35"/>
      <c r="J217" s="36"/>
      <c r="L217" s="37"/>
      <c r="P217" s="13"/>
      <c r="R217" s="38"/>
      <c r="Y217" s="12"/>
      <c r="Z217" s="34"/>
      <c r="AC217" s="12"/>
      <c r="AF217" s="12"/>
      <c r="AH217" s="39"/>
    </row>
    <row r="218" ht="15.75" customHeight="1">
      <c r="A218" s="34"/>
      <c r="B218" s="34"/>
      <c r="C218" s="34"/>
      <c r="E218" s="34"/>
      <c r="F218" s="35"/>
      <c r="J218" s="36"/>
      <c r="L218" s="37"/>
      <c r="P218" s="13"/>
      <c r="R218" s="38"/>
      <c r="Y218" s="12"/>
      <c r="Z218" s="34"/>
      <c r="AC218" s="12"/>
      <c r="AF218" s="12"/>
      <c r="AH218" s="39"/>
    </row>
    <row r="219" ht="15.75" customHeight="1">
      <c r="A219" s="34"/>
      <c r="B219" s="34"/>
      <c r="C219" s="34"/>
      <c r="E219" s="34"/>
      <c r="F219" s="35"/>
      <c r="J219" s="36"/>
      <c r="L219" s="37"/>
      <c r="P219" s="13"/>
      <c r="R219" s="38"/>
      <c r="Y219" s="12"/>
      <c r="Z219" s="34"/>
      <c r="AC219" s="12"/>
      <c r="AF219" s="12"/>
      <c r="AH219" s="39"/>
    </row>
    <row r="220" ht="15.75" customHeight="1">
      <c r="A220" s="34"/>
      <c r="B220" s="34"/>
      <c r="C220" s="34"/>
      <c r="E220" s="34"/>
      <c r="F220" s="35"/>
      <c r="J220" s="36"/>
      <c r="L220" s="37"/>
      <c r="P220" s="13"/>
      <c r="R220" s="38"/>
      <c r="Y220" s="12"/>
      <c r="Z220" s="34"/>
      <c r="AC220" s="12"/>
      <c r="AF220" s="12"/>
      <c r="AH220" s="39"/>
    </row>
    <row r="221" ht="15.75" customHeight="1">
      <c r="A221" s="34"/>
      <c r="B221" s="34"/>
      <c r="C221" s="34"/>
      <c r="E221" s="34"/>
      <c r="F221" s="35"/>
      <c r="J221" s="36"/>
      <c r="L221" s="37"/>
      <c r="P221" s="13"/>
      <c r="R221" s="38"/>
      <c r="Y221" s="12"/>
      <c r="Z221" s="34"/>
      <c r="AC221" s="12"/>
      <c r="AF221" s="12"/>
      <c r="AH221" s="39"/>
    </row>
    <row r="222" ht="15.75" customHeight="1">
      <c r="A222" s="34"/>
      <c r="B222" s="34"/>
      <c r="C222" s="34"/>
      <c r="E222" s="34"/>
      <c r="F222" s="35"/>
      <c r="J222" s="36"/>
      <c r="L222" s="37"/>
      <c r="P222" s="13"/>
      <c r="R222" s="38"/>
      <c r="Y222" s="12"/>
      <c r="Z222" s="34"/>
      <c r="AC222" s="12"/>
      <c r="AF222" s="12"/>
      <c r="AH222" s="39"/>
    </row>
    <row r="223" ht="15.75" customHeight="1">
      <c r="A223" s="34"/>
      <c r="B223" s="34"/>
      <c r="C223" s="34"/>
      <c r="E223" s="34"/>
      <c r="F223" s="35"/>
      <c r="J223" s="36"/>
      <c r="L223" s="37"/>
      <c r="P223" s="13"/>
      <c r="R223" s="38"/>
      <c r="Y223" s="12"/>
      <c r="Z223" s="34"/>
      <c r="AC223" s="12"/>
      <c r="AF223" s="12"/>
      <c r="AH223" s="39"/>
    </row>
    <row r="224" ht="15.75" customHeight="1">
      <c r="A224" s="34"/>
      <c r="B224" s="34"/>
      <c r="C224" s="34"/>
      <c r="E224" s="34"/>
      <c r="F224" s="35"/>
      <c r="J224" s="36"/>
      <c r="L224" s="37"/>
      <c r="P224" s="13"/>
      <c r="R224" s="38"/>
      <c r="Y224" s="12"/>
      <c r="Z224" s="34"/>
      <c r="AC224" s="12"/>
      <c r="AF224" s="12"/>
      <c r="AH224" s="39"/>
    </row>
    <row r="225" ht="15.75" customHeight="1">
      <c r="A225" s="34"/>
      <c r="B225" s="34"/>
      <c r="C225" s="34"/>
      <c r="E225" s="34"/>
      <c r="F225" s="35"/>
      <c r="J225" s="36"/>
      <c r="L225" s="37"/>
      <c r="P225" s="13"/>
      <c r="R225" s="38"/>
      <c r="Y225" s="12"/>
      <c r="Z225" s="34"/>
      <c r="AC225" s="12"/>
      <c r="AF225" s="12"/>
      <c r="AH225" s="39"/>
    </row>
    <row r="226" ht="15.75" customHeight="1">
      <c r="A226" s="34"/>
      <c r="B226" s="34"/>
      <c r="C226" s="34"/>
      <c r="E226" s="34"/>
      <c r="F226" s="35"/>
      <c r="J226" s="36"/>
      <c r="L226" s="37"/>
      <c r="P226" s="13"/>
      <c r="R226" s="38"/>
      <c r="Y226" s="12"/>
      <c r="Z226" s="34"/>
      <c r="AC226" s="12"/>
      <c r="AF226" s="12"/>
      <c r="AH226" s="39"/>
    </row>
    <row r="227" ht="15.75" customHeight="1">
      <c r="A227" s="34"/>
      <c r="B227" s="34"/>
      <c r="C227" s="34"/>
      <c r="E227" s="34"/>
      <c r="F227" s="35"/>
      <c r="J227" s="36"/>
      <c r="L227" s="37"/>
      <c r="P227" s="13"/>
      <c r="R227" s="38"/>
      <c r="Y227" s="12"/>
      <c r="Z227" s="34"/>
      <c r="AC227" s="12"/>
      <c r="AF227" s="12"/>
      <c r="AH227" s="39"/>
    </row>
    <row r="228" ht="15.75" customHeight="1">
      <c r="A228" s="34"/>
      <c r="B228" s="34"/>
      <c r="C228" s="34"/>
      <c r="E228" s="34"/>
      <c r="F228" s="35"/>
      <c r="J228" s="36"/>
      <c r="L228" s="37"/>
      <c r="P228" s="13"/>
      <c r="R228" s="38"/>
      <c r="Y228" s="12"/>
      <c r="Z228" s="34"/>
      <c r="AC228" s="12"/>
      <c r="AF228" s="12"/>
      <c r="AH228" s="39"/>
    </row>
    <row r="229" ht="15.75" customHeight="1">
      <c r="A229" s="34"/>
      <c r="B229" s="34"/>
      <c r="C229" s="34"/>
      <c r="E229" s="34"/>
      <c r="F229" s="35"/>
      <c r="J229" s="36"/>
      <c r="L229" s="37"/>
      <c r="P229" s="13"/>
      <c r="R229" s="38"/>
      <c r="Y229" s="12"/>
      <c r="Z229" s="34"/>
      <c r="AC229" s="12"/>
      <c r="AF229" s="12"/>
      <c r="AH229" s="39"/>
    </row>
    <row r="230" ht="15.75" customHeight="1">
      <c r="A230" s="34"/>
      <c r="B230" s="34"/>
      <c r="C230" s="34"/>
      <c r="E230" s="34"/>
      <c r="F230" s="35"/>
      <c r="J230" s="36"/>
      <c r="L230" s="37"/>
      <c r="P230" s="13"/>
      <c r="R230" s="38"/>
      <c r="Y230" s="12"/>
      <c r="Z230" s="34"/>
      <c r="AC230" s="12"/>
      <c r="AF230" s="12"/>
      <c r="AH230" s="39"/>
    </row>
    <row r="231" ht="15.75" customHeight="1">
      <c r="A231" s="34"/>
      <c r="B231" s="34"/>
      <c r="C231" s="34"/>
      <c r="E231" s="34"/>
      <c r="F231" s="35"/>
      <c r="J231" s="36"/>
      <c r="L231" s="37"/>
      <c r="P231" s="13"/>
      <c r="R231" s="38"/>
      <c r="Y231" s="12"/>
      <c r="Z231" s="34"/>
      <c r="AC231" s="12"/>
      <c r="AF231" s="12"/>
      <c r="AH231" s="39"/>
    </row>
    <row r="232" ht="15.75" customHeight="1">
      <c r="A232" s="34"/>
      <c r="B232" s="34"/>
      <c r="C232" s="34"/>
      <c r="E232" s="34"/>
      <c r="F232" s="35"/>
      <c r="J232" s="36"/>
      <c r="L232" s="37"/>
      <c r="P232" s="13"/>
      <c r="R232" s="38"/>
      <c r="Y232" s="12"/>
      <c r="Z232" s="34"/>
      <c r="AC232" s="12"/>
      <c r="AF232" s="12"/>
      <c r="AH232" s="39"/>
    </row>
    <row r="233" ht="15.75" customHeight="1">
      <c r="A233" s="34"/>
      <c r="B233" s="34"/>
      <c r="C233" s="34"/>
      <c r="E233" s="34"/>
      <c r="F233" s="35"/>
      <c r="J233" s="36"/>
      <c r="L233" s="37"/>
      <c r="P233" s="13"/>
      <c r="R233" s="38"/>
      <c r="Y233" s="12"/>
      <c r="Z233" s="34"/>
      <c r="AC233" s="12"/>
      <c r="AF233" s="12"/>
      <c r="AH233" s="39"/>
    </row>
    <row r="234" ht="15.75" customHeight="1">
      <c r="A234" s="34"/>
      <c r="B234" s="34"/>
      <c r="C234" s="34"/>
      <c r="E234" s="34"/>
      <c r="F234" s="35"/>
      <c r="J234" s="36"/>
      <c r="L234" s="37"/>
      <c r="P234" s="13"/>
      <c r="R234" s="38"/>
      <c r="Y234" s="12"/>
      <c r="Z234" s="34"/>
      <c r="AC234" s="12"/>
      <c r="AF234" s="12"/>
      <c r="AH234" s="39"/>
    </row>
    <row r="235" ht="15.75" customHeight="1">
      <c r="A235" s="34"/>
      <c r="B235" s="34"/>
      <c r="C235" s="34"/>
      <c r="E235" s="34"/>
      <c r="F235" s="35"/>
      <c r="J235" s="36"/>
      <c r="L235" s="37"/>
      <c r="P235" s="13"/>
      <c r="R235" s="38"/>
      <c r="Y235" s="12"/>
      <c r="Z235" s="34"/>
      <c r="AC235" s="12"/>
      <c r="AF235" s="12"/>
      <c r="AH235" s="39"/>
    </row>
    <row r="236" ht="15.75" customHeight="1">
      <c r="A236" s="34"/>
      <c r="B236" s="34"/>
      <c r="C236" s="34"/>
      <c r="E236" s="34"/>
      <c r="F236" s="35"/>
      <c r="J236" s="36"/>
      <c r="L236" s="37"/>
      <c r="P236" s="13"/>
      <c r="R236" s="38"/>
      <c r="Y236" s="12"/>
      <c r="Z236" s="34"/>
      <c r="AC236" s="12"/>
      <c r="AF236" s="12"/>
      <c r="AH236" s="39"/>
    </row>
    <row r="237" ht="15.75" customHeight="1">
      <c r="A237" s="34"/>
      <c r="B237" s="34"/>
      <c r="C237" s="34"/>
      <c r="E237" s="34"/>
      <c r="F237" s="35"/>
      <c r="J237" s="36"/>
      <c r="L237" s="37"/>
      <c r="P237" s="13"/>
      <c r="R237" s="38"/>
      <c r="Y237" s="12"/>
      <c r="Z237" s="34"/>
      <c r="AC237" s="12"/>
      <c r="AF237" s="12"/>
      <c r="AH237" s="39"/>
    </row>
    <row r="238" ht="15.75" customHeight="1">
      <c r="A238" s="34"/>
      <c r="B238" s="34"/>
      <c r="C238" s="34"/>
      <c r="E238" s="34"/>
      <c r="F238" s="35"/>
      <c r="J238" s="36"/>
      <c r="L238" s="37"/>
      <c r="P238" s="13"/>
      <c r="R238" s="38"/>
      <c r="Y238" s="12"/>
      <c r="Z238" s="34"/>
      <c r="AC238" s="12"/>
      <c r="AF238" s="12"/>
      <c r="AH238" s="39"/>
    </row>
    <row r="239" ht="15.75" customHeight="1">
      <c r="A239" s="34"/>
      <c r="B239" s="34"/>
      <c r="C239" s="34"/>
      <c r="E239" s="34"/>
      <c r="F239" s="35"/>
      <c r="J239" s="36"/>
      <c r="L239" s="37"/>
      <c r="P239" s="13"/>
      <c r="R239" s="38"/>
      <c r="Y239" s="12"/>
      <c r="Z239" s="34"/>
      <c r="AC239" s="12"/>
      <c r="AF239" s="12"/>
      <c r="AH239" s="39"/>
    </row>
    <row r="240" ht="15.75" customHeight="1">
      <c r="A240" s="34"/>
      <c r="B240" s="34"/>
      <c r="C240" s="34"/>
      <c r="E240" s="34"/>
      <c r="F240" s="35"/>
      <c r="J240" s="36"/>
      <c r="L240" s="37"/>
      <c r="P240" s="13"/>
      <c r="R240" s="38"/>
      <c r="Y240" s="12"/>
      <c r="Z240" s="34"/>
      <c r="AC240" s="12"/>
      <c r="AF240" s="12"/>
      <c r="AH240" s="39"/>
    </row>
    <row r="241" ht="15.75" customHeight="1">
      <c r="A241" s="34"/>
      <c r="B241" s="34"/>
      <c r="C241" s="34"/>
      <c r="E241" s="34"/>
      <c r="F241" s="35"/>
      <c r="J241" s="36"/>
      <c r="L241" s="37"/>
      <c r="P241" s="13"/>
      <c r="R241" s="38"/>
      <c r="Y241" s="12"/>
      <c r="Z241" s="34"/>
      <c r="AC241" s="12"/>
      <c r="AF241" s="12"/>
      <c r="AH241" s="39"/>
    </row>
    <row r="242" ht="15.75" customHeight="1">
      <c r="A242" s="34"/>
      <c r="B242" s="34"/>
      <c r="C242" s="34"/>
      <c r="E242" s="34"/>
      <c r="F242" s="35"/>
      <c r="J242" s="36"/>
      <c r="L242" s="37"/>
      <c r="P242" s="13"/>
      <c r="R242" s="38"/>
      <c r="Y242" s="12"/>
      <c r="Z242" s="34"/>
      <c r="AC242" s="12"/>
      <c r="AF242" s="12"/>
      <c r="AH242" s="39"/>
    </row>
    <row r="243" ht="15.75" customHeight="1">
      <c r="A243" s="34"/>
      <c r="B243" s="34"/>
      <c r="C243" s="34"/>
      <c r="E243" s="34"/>
      <c r="F243" s="35"/>
      <c r="J243" s="36"/>
      <c r="L243" s="37"/>
      <c r="P243" s="13"/>
      <c r="R243" s="38"/>
      <c r="Y243" s="12"/>
      <c r="Z243" s="34"/>
      <c r="AC243" s="12"/>
      <c r="AF243" s="12"/>
      <c r="AH243" s="39"/>
    </row>
    <row r="244" ht="15.75" customHeight="1">
      <c r="A244" s="34"/>
      <c r="B244" s="34"/>
      <c r="C244" s="34"/>
      <c r="E244" s="34"/>
      <c r="F244" s="35"/>
      <c r="J244" s="36"/>
      <c r="L244" s="37"/>
      <c r="P244" s="13"/>
      <c r="R244" s="38"/>
      <c r="Y244" s="12"/>
      <c r="Z244" s="34"/>
      <c r="AC244" s="12"/>
      <c r="AF244" s="12"/>
      <c r="AH244" s="39"/>
    </row>
    <row r="245" ht="15.75" customHeight="1">
      <c r="A245" s="34"/>
      <c r="B245" s="34"/>
      <c r="C245" s="34"/>
      <c r="E245" s="34"/>
      <c r="F245" s="35"/>
      <c r="J245" s="36"/>
      <c r="L245" s="37"/>
      <c r="P245" s="13"/>
      <c r="R245" s="38"/>
      <c r="Y245" s="12"/>
      <c r="Z245" s="34"/>
      <c r="AC245" s="12"/>
      <c r="AF245" s="12"/>
      <c r="AH245" s="39"/>
    </row>
    <row r="246" ht="15.75" customHeight="1">
      <c r="A246" s="34"/>
      <c r="B246" s="34"/>
      <c r="C246" s="34"/>
      <c r="E246" s="34"/>
      <c r="F246" s="35"/>
      <c r="J246" s="36"/>
      <c r="L246" s="37"/>
      <c r="P246" s="13"/>
      <c r="R246" s="38"/>
      <c r="Y246" s="12"/>
      <c r="Z246" s="34"/>
      <c r="AC246" s="12"/>
      <c r="AF246" s="12"/>
      <c r="AH246" s="39"/>
    </row>
    <row r="247" ht="15.75" customHeight="1">
      <c r="A247" s="34"/>
      <c r="B247" s="34"/>
      <c r="C247" s="34"/>
      <c r="E247" s="34"/>
      <c r="F247" s="35"/>
      <c r="J247" s="36"/>
      <c r="L247" s="37"/>
      <c r="P247" s="13"/>
      <c r="R247" s="38"/>
      <c r="Y247" s="12"/>
      <c r="Z247" s="34"/>
      <c r="AC247" s="12"/>
      <c r="AF247" s="12"/>
      <c r="AH247" s="39"/>
    </row>
    <row r="248" ht="15.75" customHeight="1">
      <c r="A248" s="34"/>
      <c r="B248" s="34"/>
      <c r="C248" s="34"/>
      <c r="E248" s="34"/>
      <c r="F248" s="35"/>
      <c r="J248" s="36"/>
      <c r="L248" s="37"/>
      <c r="P248" s="13"/>
      <c r="R248" s="38"/>
      <c r="Y248" s="12"/>
      <c r="Z248" s="34"/>
      <c r="AC248" s="12"/>
      <c r="AF248" s="12"/>
      <c r="AH248" s="39"/>
    </row>
    <row r="249" ht="15.75" customHeight="1">
      <c r="A249" s="34"/>
      <c r="B249" s="34"/>
      <c r="C249" s="34"/>
      <c r="E249" s="34"/>
      <c r="F249" s="35"/>
      <c r="J249" s="36"/>
      <c r="L249" s="37"/>
      <c r="P249" s="13"/>
      <c r="R249" s="38"/>
      <c r="Y249" s="12"/>
      <c r="Z249" s="34"/>
      <c r="AC249" s="12"/>
      <c r="AF249" s="12"/>
      <c r="AH249" s="39"/>
    </row>
    <row r="250" ht="15.75" customHeight="1">
      <c r="A250" s="34"/>
      <c r="B250" s="34"/>
      <c r="C250" s="34"/>
      <c r="E250" s="34"/>
      <c r="F250" s="35"/>
      <c r="J250" s="36"/>
      <c r="L250" s="37"/>
      <c r="P250" s="13"/>
      <c r="R250" s="38"/>
      <c r="Y250" s="12"/>
      <c r="Z250" s="34"/>
      <c r="AC250" s="12"/>
      <c r="AF250" s="12"/>
      <c r="AH250" s="39"/>
    </row>
    <row r="251" ht="15.75" customHeight="1">
      <c r="A251" s="34"/>
      <c r="B251" s="34"/>
      <c r="C251" s="34"/>
      <c r="E251" s="34"/>
      <c r="F251" s="35"/>
      <c r="J251" s="36"/>
      <c r="L251" s="37"/>
      <c r="P251" s="13"/>
      <c r="R251" s="38"/>
      <c r="Y251" s="12"/>
      <c r="Z251" s="34"/>
      <c r="AC251" s="12"/>
      <c r="AF251" s="12"/>
      <c r="AH251" s="39"/>
    </row>
    <row r="252" ht="15.75" customHeight="1">
      <c r="A252" s="34"/>
      <c r="B252" s="34"/>
      <c r="C252" s="34"/>
      <c r="E252" s="34"/>
      <c r="F252" s="35"/>
      <c r="J252" s="36"/>
      <c r="L252" s="37"/>
      <c r="P252" s="13"/>
      <c r="R252" s="38"/>
      <c r="Y252" s="12"/>
      <c r="Z252" s="34"/>
      <c r="AC252" s="12"/>
      <c r="AF252" s="12"/>
      <c r="AH252" s="39"/>
    </row>
    <row r="253" ht="15.75" customHeight="1">
      <c r="A253" s="34"/>
      <c r="B253" s="34"/>
      <c r="C253" s="34"/>
      <c r="E253" s="34"/>
      <c r="F253" s="35"/>
      <c r="J253" s="36"/>
      <c r="L253" s="37"/>
      <c r="P253" s="13"/>
      <c r="R253" s="38"/>
      <c r="Y253" s="12"/>
      <c r="Z253" s="34"/>
      <c r="AC253" s="12"/>
      <c r="AF253" s="12"/>
      <c r="AH253" s="39"/>
    </row>
    <row r="254" ht="15.75" customHeight="1">
      <c r="A254" s="34"/>
      <c r="B254" s="34"/>
      <c r="C254" s="34"/>
      <c r="E254" s="34"/>
      <c r="F254" s="35"/>
      <c r="J254" s="36"/>
      <c r="L254" s="37"/>
      <c r="P254" s="13"/>
      <c r="R254" s="38"/>
      <c r="Y254" s="12"/>
      <c r="Z254" s="34"/>
      <c r="AC254" s="12"/>
      <c r="AF254" s="12"/>
      <c r="AH254" s="39"/>
    </row>
    <row r="255" ht="15.75" customHeight="1">
      <c r="A255" s="34"/>
      <c r="B255" s="34"/>
      <c r="C255" s="34"/>
      <c r="E255" s="34"/>
      <c r="F255" s="35"/>
      <c r="J255" s="36"/>
      <c r="L255" s="37"/>
      <c r="P255" s="13"/>
      <c r="R255" s="38"/>
      <c r="Y255" s="12"/>
      <c r="Z255" s="34"/>
      <c r="AC255" s="12"/>
      <c r="AF255" s="12"/>
      <c r="AH255" s="39"/>
    </row>
    <row r="256" ht="15.75" customHeight="1">
      <c r="A256" s="34"/>
      <c r="B256" s="34"/>
      <c r="C256" s="34"/>
      <c r="E256" s="34"/>
      <c r="F256" s="35"/>
      <c r="J256" s="36"/>
      <c r="L256" s="37"/>
      <c r="P256" s="13"/>
      <c r="R256" s="38"/>
      <c r="Y256" s="12"/>
      <c r="Z256" s="34"/>
      <c r="AC256" s="12"/>
      <c r="AF256" s="12"/>
      <c r="AH256" s="39"/>
    </row>
    <row r="257" ht="15.75" customHeight="1">
      <c r="A257" s="34"/>
      <c r="B257" s="34"/>
      <c r="C257" s="34"/>
      <c r="E257" s="34"/>
      <c r="F257" s="35"/>
      <c r="J257" s="36"/>
      <c r="L257" s="37"/>
      <c r="P257" s="13"/>
      <c r="R257" s="38"/>
      <c r="Y257" s="12"/>
      <c r="Z257" s="34"/>
      <c r="AC257" s="12"/>
      <c r="AF257" s="12"/>
      <c r="AH257" s="39"/>
    </row>
    <row r="258" ht="15.75" customHeight="1">
      <c r="A258" s="34"/>
      <c r="B258" s="34"/>
      <c r="C258" s="34"/>
      <c r="E258" s="34"/>
      <c r="F258" s="35"/>
      <c r="J258" s="36"/>
      <c r="L258" s="37"/>
      <c r="P258" s="13"/>
      <c r="R258" s="38"/>
      <c r="Y258" s="12"/>
      <c r="Z258" s="34"/>
      <c r="AC258" s="12"/>
      <c r="AF258" s="12"/>
      <c r="AH258" s="39"/>
    </row>
    <row r="259" ht="15.75" customHeight="1">
      <c r="A259" s="34"/>
      <c r="B259" s="34"/>
      <c r="C259" s="34"/>
      <c r="E259" s="34"/>
      <c r="F259" s="35"/>
      <c r="J259" s="36"/>
      <c r="L259" s="37"/>
      <c r="P259" s="13"/>
      <c r="R259" s="38"/>
      <c r="Y259" s="12"/>
      <c r="Z259" s="34"/>
      <c r="AC259" s="12"/>
      <c r="AF259" s="12"/>
      <c r="AH259" s="39"/>
    </row>
    <row r="260" ht="15.75" customHeight="1">
      <c r="A260" s="34"/>
      <c r="B260" s="34"/>
      <c r="C260" s="34"/>
      <c r="E260" s="34"/>
      <c r="F260" s="35"/>
      <c r="J260" s="36"/>
      <c r="L260" s="37"/>
      <c r="P260" s="13"/>
      <c r="R260" s="38"/>
      <c r="Y260" s="12"/>
      <c r="Z260" s="34"/>
      <c r="AC260" s="12"/>
      <c r="AF260" s="12"/>
      <c r="AH260" s="39"/>
    </row>
    <row r="261" ht="15.75" customHeight="1">
      <c r="A261" s="34"/>
      <c r="B261" s="34"/>
      <c r="C261" s="34"/>
      <c r="E261" s="34"/>
      <c r="F261" s="35"/>
      <c r="J261" s="36"/>
      <c r="L261" s="37"/>
      <c r="P261" s="13"/>
      <c r="R261" s="38"/>
      <c r="Y261" s="12"/>
      <c r="Z261" s="34"/>
      <c r="AC261" s="12"/>
      <c r="AF261" s="12"/>
      <c r="AH261" s="39"/>
    </row>
    <row r="262" ht="15.75" customHeight="1">
      <c r="A262" s="34"/>
      <c r="B262" s="34"/>
      <c r="C262" s="34"/>
      <c r="E262" s="34"/>
      <c r="F262" s="35"/>
      <c r="J262" s="36"/>
      <c r="L262" s="37"/>
      <c r="P262" s="13"/>
      <c r="R262" s="38"/>
      <c r="Y262" s="12"/>
      <c r="Z262" s="34"/>
      <c r="AC262" s="12"/>
      <c r="AF262" s="12"/>
      <c r="AH262" s="39"/>
    </row>
    <row r="263" ht="15.75" customHeight="1">
      <c r="A263" s="34"/>
      <c r="B263" s="34"/>
      <c r="C263" s="34"/>
      <c r="E263" s="34"/>
      <c r="F263" s="35"/>
      <c r="J263" s="36"/>
      <c r="L263" s="37"/>
      <c r="P263" s="13"/>
      <c r="R263" s="38"/>
      <c r="Y263" s="12"/>
      <c r="Z263" s="34"/>
      <c r="AC263" s="12"/>
      <c r="AF263" s="12"/>
      <c r="AH263" s="39"/>
    </row>
    <row r="264" ht="15.75" customHeight="1">
      <c r="A264" s="34"/>
      <c r="B264" s="34"/>
      <c r="C264" s="34"/>
      <c r="E264" s="34"/>
      <c r="F264" s="35"/>
      <c r="J264" s="36"/>
      <c r="L264" s="37"/>
      <c r="P264" s="13"/>
      <c r="R264" s="38"/>
      <c r="Y264" s="12"/>
      <c r="Z264" s="34"/>
      <c r="AC264" s="12"/>
      <c r="AF264" s="12"/>
      <c r="AH264" s="39"/>
    </row>
    <row r="265" ht="15.75" customHeight="1">
      <c r="A265" s="34"/>
      <c r="B265" s="34"/>
      <c r="C265" s="34"/>
      <c r="E265" s="34"/>
      <c r="F265" s="35"/>
      <c r="J265" s="36"/>
      <c r="L265" s="37"/>
      <c r="P265" s="13"/>
      <c r="R265" s="38"/>
      <c r="Y265" s="12"/>
      <c r="Z265" s="34"/>
      <c r="AC265" s="12"/>
      <c r="AF265" s="12"/>
      <c r="AH265" s="39"/>
    </row>
    <row r="266" ht="15.75" customHeight="1">
      <c r="A266" s="34"/>
      <c r="B266" s="34"/>
      <c r="C266" s="34"/>
      <c r="E266" s="34"/>
      <c r="F266" s="35"/>
      <c r="J266" s="36"/>
      <c r="L266" s="37"/>
      <c r="P266" s="13"/>
      <c r="R266" s="38"/>
      <c r="Y266" s="12"/>
      <c r="Z266" s="34"/>
      <c r="AC266" s="12"/>
      <c r="AF266" s="12"/>
      <c r="AH266" s="39"/>
    </row>
    <row r="267" ht="15.75" customHeight="1">
      <c r="A267" s="34"/>
      <c r="B267" s="34"/>
      <c r="C267" s="34"/>
      <c r="E267" s="34"/>
      <c r="F267" s="35"/>
      <c r="J267" s="36"/>
      <c r="L267" s="37"/>
      <c r="P267" s="13"/>
      <c r="R267" s="38"/>
      <c r="Y267" s="12"/>
      <c r="Z267" s="34"/>
      <c r="AC267" s="12"/>
      <c r="AF267" s="12"/>
      <c r="AH267" s="39"/>
    </row>
    <row r="268" ht="15.75" customHeight="1">
      <c r="A268" s="34"/>
      <c r="B268" s="34"/>
      <c r="C268" s="34"/>
      <c r="E268" s="34"/>
      <c r="F268" s="35"/>
      <c r="J268" s="36"/>
      <c r="L268" s="37"/>
      <c r="P268" s="13"/>
      <c r="R268" s="38"/>
      <c r="Y268" s="12"/>
      <c r="Z268" s="34"/>
      <c r="AC268" s="12"/>
      <c r="AF268" s="12"/>
      <c r="AH268" s="39"/>
    </row>
    <row r="269" ht="15.75" customHeight="1">
      <c r="A269" s="34"/>
      <c r="B269" s="34"/>
      <c r="C269" s="34"/>
      <c r="E269" s="34"/>
      <c r="F269" s="35"/>
      <c r="J269" s="36"/>
      <c r="L269" s="37"/>
      <c r="P269" s="13"/>
      <c r="R269" s="38"/>
      <c r="Y269" s="12"/>
      <c r="Z269" s="34"/>
      <c r="AC269" s="12"/>
      <c r="AF269" s="12"/>
      <c r="AH269" s="39"/>
    </row>
    <row r="270" ht="15.75" customHeight="1">
      <c r="A270" s="34"/>
      <c r="B270" s="34"/>
      <c r="C270" s="34"/>
      <c r="E270" s="34"/>
      <c r="F270" s="35"/>
      <c r="J270" s="36"/>
      <c r="L270" s="37"/>
      <c r="P270" s="13"/>
      <c r="R270" s="38"/>
      <c r="Y270" s="12"/>
      <c r="Z270" s="34"/>
      <c r="AC270" s="12"/>
      <c r="AF270" s="12"/>
      <c r="AH270" s="39"/>
    </row>
    <row r="271" ht="15.75" customHeight="1">
      <c r="A271" s="34"/>
      <c r="B271" s="34"/>
      <c r="C271" s="34"/>
      <c r="E271" s="34"/>
      <c r="F271" s="35"/>
      <c r="J271" s="36"/>
      <c r="L271" s="37"/>
      <c r="P271" s="13"/>
      <c r="R271" s="38"/>
      <c r="Y271" s="12"/>
      <c r="Z271" s="34"/>
      <c r="AC271" s="12"/>
      <c r="AF271" s="12"/>
      <c r="AH271" s="39"/>
    </row>
    <row r="272" ht="15.75" customHeight="1">
      <c r="A272" s="34"/>
      <c r="B272" s="34"/>
      <c r="C272" s="34"/>
      <c r="E272" s="34"/>
      <c r="F272" s="35"/>
      <c r="J272" s="36"/>
      <c r="L272" s="37"/>
      <c r="P272" s="13"/>
      <c r="R272" s="38"/>
      <c r="Y272" s="12"/>
      <c r="Z272" s="34"/>
      <c r="AC272" s="12"/>
      <c r="AF272" s="12"/>
      <c r="AH272" s="39"/>
    </row>
    <row r="273" ht="15.75" customHeight="1">
      <c r="A273" s="34"/>
      <c r="B273" s="34"/>
      <c r="C273" s="34"/>
      <c r="E273" s="34"/>
      <c r="F273" s="35"/>
      <c r="J273" s="36"/>
      <c r="L273" s="37"/>
      <c r="P273" s="13"/>
      <c r="R273" s="38"/>
      <c r="Y273" s="12"/>
      <c r="Z273" s="34"/>
      <c r="AC273" s="12"/>
      <c r="AF273" s="12"/>
      <c r="AH273" s="39"/>
    </row>
    <row r="274" ht="15.75" customHeight="1">
      <c r="A274" s="34"/>
      <c r="B274" s="34"/>
      <c r="C274" s="34"/>
      <c r="E274" s="34"/>
      <c r="F274" s="35"/>
      <c r="J274" s="36"/>
      <c r="L274" s="37"/>
      <c r="P274" s="13"/>
      <c r="R274" s="38"/>
      <c r="Y274" s="12"/>
      <c r="Z274" s="34"/>
      <c r="AC274" s="12"/>
      <c r="AF274" s="12"/>
      <c r="AH274" s="39"/>
    </row>
    <row r="275" ht="15.75" customHeight="1">
      <c r="A275" s="34"/>
      <c r="B275" s="34"/>
      <c r="C275" s="34"/>
      <c r="E275" s="34"/>
      <c r="F275" s="35"/>
      <c r="J275" s="36"/>
      <c r="L275" s="37"/>
      <c r="P275" s="13"/>
      <c r="R275" s="38"/>
      <c r="Y275" s="12"/>
      <c r="Z275" s="34"/>
      <c r="AC275" s="12"/>
      <c r="AF275" s="12"/>
      <c r="AH275" s="39"/>
    </row>
    <row r="276" ht="15.75" customHeight="1">
      <c r="A276" s="34"/>
      <c r="B276" s="34"/>
      <c r="C276" s="34"/>
      <c r="E276" s="34"/>
      <c r="F276" s="35"/>
      <c r="J276" s="36"/>
      <c r="L276" s="37"/>
      <c r="P276" s="13"/>
      <c r="R276" s="38"/>
      <c r="Y276" s="12"/>
      <c r="Z276" s="34"/>
      <c r="AC276" s="12"/>
      <c r="AF276" s="12"/>
      <c r="AH276" s="39"/>
    </row>
    <row r="277" ht="15.75" customHeight="1">
      <c r="A277" s="34"/>
      <c r="B277" s="34"/>
      <c r="C277" s="34"/>
      <c r="E277" s="34"/>
      <c r="F277" s="35"/>
      <c r="J277" s="36"/>
      <c r="L277" s="37"/>
      <c r="P277" s="13"/>
      <c r="R277" s="38"/>
      <c r="Y277" s="12"/>
      <c r="Z277" s="34"/>
      <c r="AC277" s="12"/>
      <c r="AF277" s="12"/>
      <c r="AH277" s="39"/>
    </row>
    <row r="278" ht="15.75" customHeight="1">
      <c r="A278" s="34"/>
      <c r="B278" s="34"/>
      <c r="C278" s="34"/>
      <c r="E278" s="34"/>
      <c r="F278" s="35"/>
      <c r="J278" s="36"/>
      <c r="L278" s="37"/>
      <c r="P278" s="13"/>
      <c r="R278" s="38"/>
      <c r="Y278" s="12"/>
      <c r="Z278" s="34"/>
      <c r="AC278" s="12"/>
      <c r="AF278" s="12"/>
      <c r="AH278" s="39"/>
    </row>
    <row r="279" ht="15.75" customHeight="1">
      <c r="A279" s="34"/>
      <c r="B279" s="34"/>
      <c r="C279" s="34"/>
      <c r="E279" s="34"/>
      <c r="F279" s="35"/>
      <c r="J279" s="36"/>
      <c r="L279" s="37"/>
      <c r="P279" s="13"/>
      <c r="R279" s="38"/>
      <c r="Y279" s="12"/>
      <c r="Z279" s="34"/>
      <c r="AC279" s="12"/>
      <c r="AF279" s="12"/>
      <c r="AH279" s="39"/>
    </row>
    <row r="280" ht="15.75" customHeight="1">
      <c r="A280" s="34"/>
      <c r="B280" s="34"/>
      <c r="C280" s="34"/>
      <c r="E280" s="34"/>
      <c r="F280" s="35"/>
      <c r="J280" s="36"/>
      <c r="L280" s="37"/>
      <c r="P280" s="13"/>
      <c r="R280" s="38"/>
      <c r="Y280" s="12"/>
      <c r="Z280" s="34"/>
      <c r="AC280" s="12"/>
      <c r="AF280" s="12"/>
      <c r="AH280" s="39"/>
    </row>
    <row r="281" ht="15.75" customHeight="1">
      <c r="A281" s="34"/>
      <c r="B281" s="34"/>
      <c r="C281" s="34"/>
      <c r="E281" s="34"/>
      <c r="F281" s="35"/>
      <c r="J281" s="36"/>
      <c r="L281" s="37"/>
      <c r="P281" s="13"/>
      <c r="R281" s="38"/>
      <c r="Y281" s="12"/>
      <c r="Z281" s="34"/>
      <c r="AC281" s="12"/>
      <c r="AF281" s="12"/>
      <c r="AH281" s="39"/>
    </row>
    <row r="282" ht="15.75" customHeight="1">
      <c r="A282" s="34"/>
      <c r="B282" s="34"/>
      <c r="C282" s="34"/>
      <c r="E282" s="34"/>
      <c r="F282" s="35"/>
      <c r="J282" s="36"/>
      <c r="L282" s="37"/>
      <c r="P282" s="13"/>
      <c r="R282" s="38"/>
      <c r="Y282" s="12"/>
      <c r="Z282" s="34"/>
      <c r="AC282" s="12"/>
      <c r="AF282" s="12"/>
      <c r="AH282" s="39"/>
    </row>
    <row r="283" ht="15.75" customHeight="1">
      <c r="A283" s="34"/>
      <c r="B283" s="34"/>
      <c r="C283" s="34"/>
      <c r="E283" s="34"/>
      <c r="F283" s="35"/>
      <c r="J283" s="36"/>
      <c r="L283" s="37"/>
      <c r="P283" s="13"/>
      <c r="R283" s="38"/>
      <c r="Y283" s="12"/>
      <c r="Z283" s="34"/>
      <c r="AC283" s="12"/>
      <c r="AF283" s="12"/>
      <c r="AH283" s="39"/>
    </row>
    <row r="284" ht="15.75" customHeight="1">
      <c r="A284" s="34"/>
      <c r="B284" s="34"/>
      <c r="C284" s="34"/>
      <c r="E284" s="34"/>
      <c r="F284" s="35"/>
      <c r="J284" s="36"/>
      <c r="L284" s="37"/>
      <c r="P284" s="13"/>
      <c r="R284" s="38"/>
      <c r="Y284" s="12"/>
      <c r="Z284" s="34"/>
      <c r="AC284" s="12"/>
      <c r="AF284" s="12"/>
      <c r="AH284" s="39"/>
    </row>
    <row r="285" ht="15.75" customHeight="1">
      <c r="A285" s="34"/>
      <c r="B285" s="34"/>
      <c r="C285" s="34"/>
      <c r="E285" s="34"/>
      <c r="F285" s="35"/>
      <c r="J285" s="36"/>
      <c r="L285" s="37"/>
      <c r="P285" s="13"/>
      <c r="R285" s="38"/>
      <c r="Y285" s="12"/>
      <c r="Z285" s="34"/>
      <c r="AC285" s="12"/>
      <c r="AF285" s="12"/>
      <c r="AH285" s="39"/>
    </row>
    <row r="286" ht="15.75" customHeight="1">
      <c r="A286" s="34"/>
      <c r="B286" s="34"/>
      <c r="C286" s="34"/>
      <c r="E286" s="34"/>
      <c r="F286" s="35"/>
      <c r="J286" s="36"/>
      <c r="L286" s="37"/>
      <c r="P286" s="13"/>
      <c r="R286" s="38"/>
      <c r="Y286" s="12"/>
      <c r="Z286" s="34"/>
      <c r="AC286" s="12"/>
      <c r="AF286" s="12"/>
      <c r="AH286" s="39"/>
    </row>
    <row r="287" ht="15.75" customHeight="1">
      <c r="A287" s="34"/>
      <c r="B287" s="34"/>
      <c r="C287" s="34"/>
      <c r="E287" s="34"/>
      <c r="F287" s="35"/>
      <c r="J287" s="36"/>
      <c r="L287" s="37"/>
      <c r="P287" s="13"/>
      <c r="R287" s="38"/>
      <c r="Y287" s="12"/>
      <c r="Z287" s="34"/>
      <c r="AC287" s="12"/>
      <c r="AF287" s="12"/>
      <c r="AH287" s="39"/>
    </row>
    <row r="288" ht="15.75" customHeight="1">
      <c r="A288" s="34"/>
      <c r="B288" s="34"/>
      <c r="C288" s="34"/>
      <c r="E288" s="34"/>
      <c r="F288" s="35"/>
      <c r="J288" s="36"/>
      <c r="L288" s="37"/>
      <c r="P288" s="13"/>
      <c r="R288" s="38"/>
      <c r="Y288" s="12"/>
      <c r="Z288" s="34"/>
      <c r="AC288" s="12"/>
      <c r="AF288" s="12"/>
      <c r="AH288" s="39"/>
    </row>
    <row r="289" ht="15.75" customHeight="1">
      <c r="A289" s="34"/>
      <c r="B289" s="34"/>
      <c r="C289" s="34"/>
      <c r="E289" s="34"/>
      <c r="F289" s="35"/>
      <c r="J289" s="36"/>
      <c r="L289" s="37"/>
      <c r="P289" s="13"/>
      <c r="R289" s="38"/>
      <c r="Y289" s="12"/>
      <c r="Z289" s="34"/>
      <c r="AC289" s="12"/>
      <c r="AF289" s="12"/>
      <c r="AH289" s="39"/>
    </row>
    <row r="290" ht="15.75" customHeight="1">
      <c r="A290" s="34"/>
      <c r="B290" s="34"/>
      <c r="C290" s="34"/>
      <c r="E290" s="34"/>
      <c r="F290" s="35"/>
      <c r="J290" s="36"/>
      <c r="L290" s="37"/>
      <c r="P290" s="13"/>
      <c r="R290" s="38"/>
      <c r="Y290" s="12"/>
      <c r="Z290" s="34"/>
      <c r="AC290" s="12"/>
      <c r="AF290" s="12"/>
      <c r="AH290" s="39"/>
    </row>
    <row r="291" ht="15.75" customHeight="1">
      <c r="A291" s="34"/>
      <c r="B291" s="34"/>
      <c r="C291" s="34"/>
      <c r="E291" s="34"/>
      <c r="F291" s="35"/>
      <c r="J291" s="36"/>
      <c r="L291" s="37"/>
      <c r="P291" s="13"/>
      <c r="R291" s="38"/>
      <c r="Y291" s="12"/>
      <c r="Z291" s="34"/>
      <c r="AC291" s="12"/>
      <c r="AF291" s="12"/>
      <c r="AH291" s="39"/>
    </row>
    <row r="292" ht="15.75" customHeight="1">
      <c r="A292" s="34"/>
      <c r="B292" s="34"/>
      <c r="C292" s="34"/>
      <c r="E292" s="34"/>
      <c r="F292" s="35"/>
      <c r="J292" s="36"/>
      <c r="L292" s="37"/>
      <c r="P292" s="13"/>
      <c r="R292" s="38"/>
      <c r="Y292" s="12"/>
      <c r="Z292" s="34"/>
      <c r="AC292" s="12"/>
      <c r="AF292" s="12"/>
      <c r="AH292" s="39"/>
    </row>
    <row r="293" ht="15.75" customHeight="1">
      <c r="A293" s="34"/>
      <c r="B293" s="34"/>
      <c r="C293" s="34"/>
      <c r="E293" s="34"/>
      <c r="F293" s="35"/>
      <c r="J293" s="36"/>
      <c r="L293" s="37"/>
      <c r="P293" s="13"/>
      <c r="R293" s="38"/>
      <c r="Y293" s="12"/>
      <c r="Z293" s="34"/>
      <c r="AC293" s="12"/>
      <c r="AF293" s="12"/>
      <c r="AH293" s="39"/>
    </row>
    <row r="294" ht="15.75" customHeight="1">
      <c r="A294" s="34"/>
      <c r="B294" s="34"/>
      <c r="C294" s="34"/>
      <c r="E294" s="34"/>
      <c r="F294" s="35"/>
      <c r="J294" s="36"/>
      <c r="L294" s="37"/>
      <c r="P294" s="13"/>
      <c r="R294" s="38"/>
      <c r="Y294" s="12"/>
      <c r="Z294" s="34"/>
      <c r="AC294" s="12"/>
      <c r="AF294" s="12"/>
      <c r="AH294" s="39"/>
    </row>
    <row r="295" ht="15.75" customHeight="1">
      <c r="A295" s="34"/>
      <c r="B295" s="34"/>
      <c r="C295" s="34"/>
      <c r="E295" s="34"/>
      <c r="F295" s="35"/>
      <c r="J295" s="36"/>
      <c r="L295" s="37"/>
      <c r="P295" s="13"/>
      <c r="R295" s="38"/>
      <c r="Y295" s="12"/>
      <c r="Z295" s="34"/>
      <c r="AC295" s="12"/>
      <c r="AF295" s="12"/>
      <c r="AH295" s="39"/>
    </row>
    <row r="296" ht="15.75" customHeight="1">
      <c r="A296" s="34"/>
      <c r="B296" s="34"/>
      <c r="C296" s="34"/>
      <c r="E296" s="34"/>
      <c r="F296" s="35"/>
      <c r="J296" s="36"/>
      <c r="L296" s="37"/>
      <c r="P296" s="13"/>
      <c r="R296" s="38"/>
      <c r="Y296" s="12"/>
      <c r="Z296" s="34"/>
      <c r="AC296" s="12"/>
      <c r="AF296" s="12"/>
      <c r="AH296" s="39"/>
    </row>
    <row r="297" ht="15.75" customHeight="1">
      <c r="A297" s="34"/>
      <c r="B297" s="34"/>
      <c r="C297" s="34"/>
      <c r="E297" s="34"/>
      <c r="F297" s="35"/>
      <c r="J297" s="36"/>
      <c r="L297" s="37"/>
      <c r="P297" s="13"/>
      <c r="R297" s="38"/>
      <c r="Y297" s="12"/>
      <c r="Z297" s="34"/>
      <c r="AC297" s="12"/>
      <c r="AF297" s="12"/>
      <c r="AH297" s="39"/>
    </row>
    <row r="298" ht="15.75" customHeight="1">
      <c r="A298" s="34"/>
      <c r="B298" s="34"/>
      <c r="C298" s="34"/>
      <c r="E298" s="34"/>
      <c r="F298" s="35"/>
      <c r="J298" s="36"/>
      <c r="L298" s="37"/>
      <c r="P298" s="13"/>
      <c r="R298" s="38"/>
      <c r="Y298" s="12"/>
      <c r="Z298" s="34"/>
      <c r="AC298" s="12"/>
      <c r="AF298" s="12"/>
      <c r="AH298" s="39"/>
    </row>
    <row r="299" ht="15.75" customHeight="1">
      <c r="A299" s="34"/>
      <c r="B299" s="34"/>
      <c r="C299" s="34"/>
      <c r="E299" s="34"/>
      <c r="F299" s="35"/>
      <c r="J299" s="36"/>
      <c r="L299" s="37"/>
      <c r="P299" s="13"/>
      <c r="R299" s="38"/>
      <c r="Y299" s="12"/>
      <c r="Z299" s="34"/>
      <c r="AC299" s="12"/>
      <c r="AF299" s="12"/>
      <c r="AH299" s="39"/>
    </row>
    <row r="300" ht="15.75" customHeight="1">
      <c r="A300" s="34"/>
      <c r="B300" s="34"/>
      <c r="C300" s="34"/>
      <c r="E300" s="34"/>
      <c r="F300" s="35"/>
      <c r="J300" s="36"/>
      <c r="L300" s="37"/>
      <c r="P300" s="13"/>
      <c r="R300" s="38"/>
      <c r="Y300" s="12"/>
      <c r="Z300" s="34"/>
      <c r="AC300" s="12"/>
      <c r="AF300" s="12"/>
      <c r="AH300" s="39"/>
    </row>
    <row r="301" ht="15.75" customHeight="1">
      <c r="A301" s="34"/>
      <c r="B301" s="34"/>
      <c r="C301" s="34"/>
      <c r="E301" s="34"/>
      <c r="F301" s="35"/>
      <c r="J301" s="36"/>
      <c r="L301" s="37"/>
      <c r="P301" s="13"/>
      <c r="R301" s="38"/>
      <c r="Y301" s="12"/>
      <c r="Z301" s="34"/>
      <c r="AC301" s="12"/>
      <c r="AF301" s="12"/>
      <c r="AH301" s="39"/>
    </row>
    <row r="302" ht="15.75" customHeight="1">
      <c r="A302" s="34"/>
      <c r="B302" s="34"/>
      <c r="C302" s="34"/>
      <c r="E302" s="34"/>
      <c r="F302" s="35"/>
      <c r="J302" s="36"/>
      <c r="L302" s="37"/>
      <c r="P302" s="13"/>
      <c r="R302" s="38"/>
      <c r="Y302" s="12"/>
      <c r="Z302" s="34"/>
      <c r="AC302" s="12"/>
      <c r="AF302" s="12"/>
      <c r="AH302" s="39"/>
    </row>
    <row r="303" ht="15.75" customHeight="1">
      <c r="A303" s="34"/>
      <c r="B303" s="34"/>
      <c r="C303" s="34"/>
      <c r="E303" s="34"/>
      <c r="F303" s="35"/>
      <c r="J303" s="36"/>
      <c r="L303" s="37"/>
      <c r="P303" s="13"/>
      <c r="R303" s="38"/>
      <c r="Y303" s="12"/>
      <c r="Z303" s="34"/>
      <c r="AC303" s="12"/>
      <c r="AF303" s="12"/>
      <c r="AH303" s="39"/>
    </row>
    <row r="304" ht="15.75" customHeight="1">
      <c r="A304" s="34"/>
      <c r="B304" s="34"/>
      <c r="C304" s="34"/>
      <c r="E304" s="34"/>
      <c r="F304" s="35"/>
      <c r="J304" s="36"/>
      <c r="L304" s="37"/>
      <c r="P304" s="13"/>
      <c r="R304" s="38"/>
      <c r="Y304" s="12"/>
      <c r="Z304" s="34"/>
      <c r="AC304" s="12"/>
      <c r="AF304" s="12"/>
      <c r="AH304" s="39"/>
    </row>
    <row r="305" ht="15.75" customHeight="1">
      <c r="A305" s="34"/>
      <c r="B305" s="34"/>
      <c r="C305" s="34"/>
      <c r="E305" s="34"/>
      <c r="F305" s="35"/>
      <c r="J305" s="36"/>
      <c r="L305" s="37"/>
      <c r="P305" s="13"/>
      <c r="R305" s="38"/>
      <c r="Y305" s="12"/>
      <c r="Z305" s="34"/>
      <c r="AC305" s="12"/>
      <c r="AF305" s="12"/>
      <c r="AH305" s="39"/>
    </row>
    <row r="306" ht="15.75" customHeight="1">
      <c r="A306" s="34"/>
      <c r="B306" s="34"/>
      <c r="C306" s="34"/>
      <c r="E306" s="34"/>
      <c r="F306" s="35"/>
      <c r="J306" s="36"/>
      <c r="L306" s="37"/>
      <c r="P306" s="13"/>
      <c r="R306" s="38"/>
      <c r="Y306" s="12"/>
      <c r="Z306" s="34"/>
      <c r="AC306" s="12"/>
      <c r="AF306" s="12"/>
      <c r="AH306" s="39"/>
    </row>
    <row r="307" ht="15.75" customHeight="1">
      <c r="A307" s="34"/>
      <c r="B307" s="34"/>
      <c r="C307" s="34"/>
      <c r="E307" s="34"/>
      <c r="F307" s="35"/>
      <c r="J307" s="36"/>
      <c r="L307" s="37"/>
      <c r="P307" s="13"/>
      <c r="R307" s="38"/>
      <c r="Y307" s="12"/>
      <c r="Z307" s="34"/>
      <c r="AC307" s="12"/>
      <c r="AF307" s="12"/>
      <c r="AH307" s="39"/>
    </row>
    <row r="308" ht="15.75" customHeight="1">
      <c r="A308" s="34"/>
      <c r="B308" s="34"/>
      <c r="C308" s="34"/>
      <c r="E308" s="34"/>
      <c r="F308" s="35"/>
      <c r="J308" s="36"/>
      <c r="L308" s="37"/>
      <c r="P308" s="13"/>
      <c r="R308" s="38"/>
      <c r="Y308" s="12"/>
      <c r="Z308" s="34"/>
      <c r="AC308" s="12"/>
      <c r="AF308" s="12"/>
      <c r="AH308" s="39"/>
    </row>
    <row r="309" ht="15.75" customHeight="1">
      <c r="A309" s="34"/>
      <c r="B309" s="34"/>
      <c r="C309" s="34"/>
      <c r="E309" s="34"/>
      <c r="F309" s="35"/>
      <c r="J309" s="36"/>
      <c r="L309" s="37"/>
      <c r="P309" s="13"/>
      <c r="R309" s="38"/>
      <c r="Y309" s="12"/>
      <c r="Z309" s="34"/>
      <c r="AC309" s="12"/>
      <c r="AF309" s="12"/>
      <c r="AH309" s="39"/>
    </row>
    <row r="310" ht="15.75" customHeight="1">
      <c r="A310" s="34"/>
      <c r="B310" s="34"/>
      <c r="C310" s="34"/>
      <c r="E310" s="34"/>
      <c r="F310" s="35"/>
      <c r="J310" s="36"/>
      <c r="L310" s="37"/>
      <c r="P310" s="13"/>
      <c r="R310" s="38"/>
      <c r="Y310" s="12"/>
      <c r="Z310" s="34"/>
      <c r="AC310" s="12"/>
      <c r="AF310" s="12"/>
      <c r="AH310" s="39"/>
    </row>
    <row r="311" ht="15.75" customHeight="1">
      <c r="A311" s="34"/>
      <c r="B311" s="34"/>
      <c r="C311" s="34"/>
      <c r="E311" s="34"/>
      <c r="F311" s="35"/>
      <c r="J311" s="36"/>
      <c r="L311" s="37"/>
      <c r="P311" s="13"/>
      <c r="R311" s="38"/>
      <c r="Y311" s="12"/>
      <c r="Z311" s="34"/>
      <c r="AC311" s="12"/>
      <c r="AF311" s="12"/>
      <c r="AH311" s="39"/>
    </row>
    <row r="312" ht="15.75" customHeight="1">
      <c r="A312" s="34"/>
      <c r="B312" s="34"/>
      <c r="C312" s="34"/>
      <c r="E312" s="34"/>
      <c r="F312" s="35"/>
      <c r="J312" s="36"/>
      <c r="L312" s="37"/>
      <c r="P312" s="13"/>
      <c r="R312" s="38"/>
      <c r="Y312" s="12"/>
      <c r="Z312" s="34"/>
      <c r="AC312" s="12"/>
      <c r="AF312" s="12"/>
      <c r="AH312" s="39"/>
    </row>
    <row r="313" ht="15.75" customHeight="1">
      <c r="A313" s="34"/>
      <c r="B313" s="34"/>
      <c r="C313" s="34"/>
      <c r="E313" s="34"/>
      <c r="F313" s="35"/>
      <c r="J313" s="36"/>
      <c r="L313" s="37"/>
      <c r="P313" s="13"/>
      <c r="R313" s="38"/>
      <c r="Y313" s="12"/>
      <c r="Z313" s="34"/>
      <c r="AC313" s="12"/>
      <c r="AF313" s="12"/>
      <c r="AH313" s="39"/>
    </row>
    <row r="314" ht="15.75" customHeight="1">
      <c r="A314" s="34"/>
      <c r="B314" s="34"/>
      <c r="C314" s="34"/>
      <c r="E314" s="34"/>
      <c r="F314" s="35"/>
      <c r="J314" s="36"/>
      <c r="L314" s="37"/>
      <c r="P314" s="13"/>
      <c r="R314" s="38"/>
      <c r="Y314" s="12"/>
      <c r="Z314" s="34"/>
      <c r="AC314" s="12"/>
      <c r="AF314" s="12"/>
      <c r="AH314" s="39"/>
    </row>
    <row r="315" ht="15.75" customHeight="1">
      <c r="A315" s="34"/>
      <c r="B315" s="34"/>
      <c r="C315" s="34"/>
      <c r="E315" s="34"/>
      <c r="F315" s="35"/>
      <c r="J315" s="36"/>
      <c r="L315" s="37"/>
      <c r="P315" s="13"/>
      <c r="R315" s="38"/>
      <c r="Y315" s="12"/>
      <c r="Z315" s="34"/>
      <c r="AC315" s="12"/>
      <c r="AF315" s="12"/>
      <c r="AH315" s="39"/>
    </row>
    <row r="316" ht="15.75" customHeight="1">
      <c r="A316" s="34"/>
      <c r="B316" s="34"/>
      <c r="C316" s="34"/>
      <c r="E316" s="34"/>
      <c r="F316" s="35"/>
      <c r="J316" s="36"/>
      <c r="L316" s="37"/>
      <c r="P316" s="13"/>
      <c r="R316" s="38"/>
      <c r="Y316" s="12"/>
      <c r="Z316" s="34"/>
      <c r="AC316" s="12"/>
      <c r="AF316" s="12"/>
      <c r="AH316" s="39"/>
    </row>
    <row r="317" ht="15.75" customHeight="1">
      <c r="A317" s="34"/>
      <c r="B317" s="34"/>
      <c r="C317" s="34"/>
      <c r="E317" s="34"/>
      <c r="F317" s="35"/>
      <c r="J317" s="36"/>
      <c r="L317" s="37"/>
      <c r="P317" s="13"/>
      <c r="R317" s="38"/>
      <c r="Y317" s="12"/>
      <c r="Z317" s="34"/>
      <c r="AC317" s="12"/>
      <c r="AF317" s="12"/>
      <c r="AH317" s="39"/>
    </row>
    <row r="318" ht="15.75" customHeight="1">
      <c r="A318" s="34"/>
      <c r="B318" s="34"/>
      <c r="C318" s="34"/>
      <c r="E318" s="34"/>
      <c r="F318" s="35"/>
      <c r="J318" s="36"/>
      <c r="L318" s="37"/>
      <c r="P318" s="13"/>
      <c r="R318" s="38"/>
      <c r="Y318" s="12"/>
      <c r="Z318" s="34"/>
      <c r="AC318" s="12"/>
      <c r="AF318" s="12"/>
      <c r="AH318" s="39"/>
    </row>
    <row r="319" ht="15.75" customHeight="1">
      <c r="A319" s="34"/>
      <c r="B319" s="34"/>
      <c r="C319" s="34"/>
      <c r="E319" s="34"/>
      <c r="F319" s="35"/>
      <c r="J319" s="36"/>
      <c r="L319" s="37"/>
      <c r="P319" s="13"/>
      <c r="R319" s="38"/>
      <c r="Y319" s="12"/>
      <c r="Z319" s="34"/>
      <c r="AC319" s="12"/>
      <c r="AF319" s="12"/>
      <c r="AH319" s="39"/>
    </row>
    <row r="320" ht="15.75" customHeight="1">
      <c r="A320" s="34"/>
      <c r="B320" s="34"/>
      <c r="C320" s="34"/>
      <c r="E320" s="34"/>
      <c r="F320" s="35"/>
      <c r="J320" s="36"/>
      <c r="L320" s="37"/>
      <c r="P320" s="13"/>
      <c r="R320" s="38"/>
      <c r="Y320" s="12"/>
      <c r="Z320" s="34"/>
      <c r="AC320" s="12"/>
      <c r="AF320" s="12"/>
      <c r="AH320" s="39"/>
    </row>
    <row r="321" ht="15.75" customHeight="1">
      <c r="A321" s="34"/>
      <c r="B321" s="34"/>
      <c r="C321" s="34"/>
      <c r="E321" s="34"/>
      <c r="F321" s="35"/>
      <c r="J321" s="36"/>
      <c r="L321" s="37"/>
      <c r="P321" s="13"/>
      <c r="R321" s="38"/>
      <c r="Y321" s="12"/>
      <c r="Z321" s="34"/>
      <c r="AC321" s="12"/>
      <c r="AF321" s="12"/>
      <c r="AH321" s="39"/>
    </row>
    <row r="322" ht="15.75" customHeight="1">
      <c r="A322" s="34"/>
      <c r="B322" s="34"/>
      <c r="C322" s="34"/>
      <c r="E322" s="34"/>
      <c r="F322" s="35"/>
      <c r="J322" s="36"/>
      <c r="L322" s="37"/>
      <c r="P322" s="13"/>
      <c r="R322" s="38"/>
      <c r="Y322" s="12"/>
      <c r="Z322" s="34"/>
      <c r="AC322" s="12"/>
      <c r="AF322" s="12"/>
      <c r="AH322" s="39"/>
    </row>
    <row r="323" ht="15.75" customHeight="1">
      <c r="A323" s="34"/>
      <c r="B323" s="34"/>
      <c r="C323" s="34"/>
      <c r="E323" s="34"/>
      <c r="F323" s="35"/>
      <c r="J323" s="36"/>
      <c r="L323" s="37"/>
      <c r="P323" s="13"/>
      <c r="R323" s="38"/>
      <c r="Y323" s="12"/>
      <c r="Z323" s="34"/>
      <c r="AC323" s="12"/>
      <c r="AF323" s="12"/>
      <c r="AH323" s="39"/>
    </row>
    <row r="324" ht="15.75" customHeight="1">
      <c r="A324" s="34"/>
      <c r="B324" s="34"/>
      <c r="C324" s="34"/>
      <c r="E324" s="34"/>
      <c r="F324" s="35"/>
      <c r="J324" s="36"/>
      <c r="L324" s="37"/>
      <c r="P324" s="13"/>
      <c r="R324" s="38"/>
      <c r="Y324" s="12"/>
      <c r="Z324" s="34"/>
      <c r="AC324" s="12"/>
      <c r="AF324" s="12"/>
      <c r="AH324" s="39"/>
    </row>
    <row r="325" ht="15.75" customHeight="1">
      <c r="A325" s="34"/>
      <c r="B325" s="34"/>
      <c r="C325" s="34"/>
      <c r="E325" s="34"/>
      <c r="F325" s="35"/>
      <c r="J325" s="36"/>
      <c r="L325" s="37"/>
      <c r="P325" s="13"/>
      <c r="R325" s="38"/>
      <c r="Y325" s="12"/>
      <c r="Z325" s="34"/>
      <c r="AC325" s="12"/>
      <c r="AF325" s="12"/>
      <c r="AH325" s="39"/>
    </row>
    <row r="326" ht="15.75" customHeight="1">
      <c r="A326" s="34"/>
      <c r="B326" s="34"/>
      <c r="C326" s="34"/>
      <c r="E326" s="34"/>
      <c r="F326" s="35"/>
      <c r="J326" s="36"/>
      <c r="L326" s="37"/>
      <c r="P326" s="13"/>
      <c r="R326" s="38"/>
      <c r="Y326" s="12"/>
      <c r="Z326" s="34"/>
      <c r="AC326" s="12"/>
      <c r="AF326" s="12"/>
      <c r="AH326" s="39"/>
    </row>
    <row r="327" ht="15.75" customHeight="1">
      <c r="A327" s="34"/>
      <c r="B327" s="34"/>
      <c r="C327" s="34"/>
      <c r="E327" s="34"/>
      <c r="F327" s="35"/>
      <c r="J327" s="36"/>
      <c r="L327" s="37"/>
      <c r="P327" s="13"/>
      <c r="R327" s="38"/>
      <c r="Y327" s="12"/>
      <c r="Z327" s="34"/>
      <c r="AC327" s="12"/>
      <c r="AF327" s="12"/>
      <c r="AH327" s="39"/>
    </row>
    <row r="328" ht="15.75" customHeight="1">
      <c r="A328" s="34"/>
      <c r="B328" s="34"/>
      <c r="C328" s="34"/>
      <c r="E328" s="34"/>
      <c r="F328" s="35"/>
      <c r="J328" s="36"/>
      <c r="L328" s="37"/>
      <c r="P328" s="13"/>
      <c r="R328" s="38"/>
      <c r="Y328" s="12"/>
      <c r="Z328" s="34"/>
      <c r="AC328" s="12"/>
      <c r="AF328" s="12"/>
      <c r="AH328" s="39"/>
    </row>
    <row r="329" ht="15.75" customHeight="1">
      <c r="A329" s="34"/>
      <c r="B329" s="34"/>
      <c r="C329" s="34"/>
      <c r="E329" s="34"/>
      <c r="F329" s="35"/>
      <c r="J329" s="36"/>
      <c r="L329" s="37"/>
      <c r="P329" s="13"/>
      <c r="R329" s="38"/>
      <c r="Y329" s="12"/>
      <c r="Z329" s="34"/>
      <c r="AC329" s="12"/>
      <c r="AF329" s="12"/>
      <c r="AH329" s="39"/>
    </row>
    <row r="330" ht="15.75" customHeight="1">
      <c r="A330" s="34"/>
      <c r="B330" s="34"/>
      <c r="C330" s="34"/>
      <c r="E330" s="34"/>
      <c r="F330" s="35"/>
      <c r="J330" s="36"/>
      <c r="L330" s="37"/>
      <c r="P330" s="13"/>
      <c r="R330" s="38"/>
      <c r="Y330" s="12"/>
      <c r="Z330" s="34"/>
      <c r="AC330" s="12"/>
      <c r="AF330" s="12"/>
      <c r="AH330" s="39"/>
    </row>
    <row r="331" ht="15.75" customHeight="1">
      <c r="A331" s="34"/>
      <c r="B331" s="34"/>
      <c r="C331" s="34"/>
      <c r="E331" s="34"/>
      <c r="F331" s="35"/>
      <c r="J331" s="36"/>
      <c r="L331" s="37"/>
      <c r="P331" s="13"/>
      <c r="R331" s="38"/>
      <c r="Y331" s="12"/>
      <c r="Z331" s="34"/>
      <c r="AC331" s="12"/>
      <c r="AF331" s="12"/>
      <c r="AH331" s="39"/>
    </row>
    <row r="332" ht="15.75" customHeight="1">
      <c r="A332" s="34"/>
      <c r="B332" s="34"/>
      <c r="C332" s="34"/>
      <c r="E332" s="34"/>
      <c r="F332" s="35"/>
      <c r="J332" s="36"/>
      <c r="L332" s="37"/>
      <c r="P332" s="13"/>
      <c r="R332" s="38"/>
      <c r="Y332" s="12"/>
      <c r="Z332" s="34"/>
      <c r="AC332" s="12"/>
      <c r="AF332" s="12"/>
      <c r="AH332" s="39"/>
    </row>
    <row r="333" ht="15.75" customHeight="1">
      <c r="A333" s="34"/>
      <c r="B333" s="34"/>
      <c r="C333" s="34"/>
      <c r="E333" s="34"/>
      <c r="F333" s="35"/>
      <c r="J333" s="36"/>
      <c r="L333" s="37"/>
      <c r="P333" s="13"/>
      <c r="R333" s="38"/>
      <c r="Y333" s="12"/>
      <c r="Z333" s="34"/>
      <c r="AC333" s="12"/>
      <c r="AF333" s="12"/>
      <c r="AH333" s="39"/>
    </row>
    <row r="334" ht="15.75" customHeight="1">
      <c r="A334" s="34"/>
      <c r="B334" s="34"/>
      <c r="C334" s="34"/>
      <c r="E334" s="34"/>
      <c r="F334" s="35"/>
      <c r="J334" s="36"/>
      <c r="L334" s="37"/>
      <c r="P334" s="13"/>
      <c r="R334" s="38"/>
      <c r="Y334" s="12"/>
      <c r="Z334" s="34"/>
      <c r="AC334" s="12"/>
      <c r="AF334" s="12"/>
      <c r="AH334" s="39"/>
    </row>
    <row r="335" ht="15.75" customHeight="1">
      <c r="A335" s="34"/>
      <c r="B335" s="34"/>
      <c r="C335" s="34"/>
      <c r="E335" s="34"/>
      <c r="F335" s="35"/>
      <c r="J335" s="36"/>
      <c r="L335" s="37"/>
      <c r="P335" s="13"/>
      <c r="R335" s="38"/>
      <c r="Y335" s="12"/>
      <c r="Z335" s="34"/>
      <c r="AC335" s="12"/>
      <c r="AF335" s="12"/>
      <c r="AH335" s="39"/>
    </row>
    <row r="336" ht="15.75" customHeight="1">
      <c r="A336" s="34"/>
      <c r="B336" s="34"/>
      <c r="C336" s="34"/>
      <c r="E336" s="34"/>
      <c r="F336" s="35"/>
      <c r="J336" s="36"/>
      <c r="L336" s="37"/>
      <c r="P336" s="13"/>
      <c r="R336" s="38"/>
      <c r="Y336" s="12"/>
      <c r="Z336" s="34"/>
      <c r="AC336" s="12"/>
      <c r="AF336" s="12"/>
      <c r="AH336" s="39"/>
    </row>
    <row r="337" ht="15.75" customHeight="1">
      <c r="A337" s="34"/>
      <c r="B337" s="34"/>
      <c r="C337" s="34"/>
      <c r="E337" s="34"/>
      <c r="F337" s="35"/>
      <c r="J337" s="36"/>
      <c r="L337" s="37"/>
      <c r="P337" s="13"/>
      <c r="R337" s="38"/>
      <c r="Y337" s="12"/>
      <c r="Z337" s="34"/>
      <c r="AC337" s="12"/>
      <c r="AF337" s="12"/>
      <c r="AH337" s="39"/>
    </row>
    <row r="338" ht="15.75" customHeight="1">
      <c r="A338" s="34"/>
      <c r="B338" s="34"/>
      <c r="C338" s="34"/>
      <c r="E338" s="34"/>
      <c r="F338" s="35"/>
      <c r="J338" s="36"/>
      <c r="L338" s="37"/>
      <c r="P338" s="13"/>
      <c r="R338" s="38"/>
      <c r="Y338" s="12"/>
      <c r="Z338" s="34"/>
      <c r="AC338" s="12"/>
      <c r="AF338" s="12"/>
      <c r="AH338" s="39"/>
    </row>
    <row r="339" ht="15.75" customHeight="1">
      <c r="A339" s="34"/>
      <c r="B339" s="34"/>
      <c r="C339" s="34"/>
      <c r="E339" s="34"/>
      <c r="F339" s="35"/>
      <c r="J339" s="36"/>
      <c r="L339" s="37"/>
      <c r="P339" s="13"/>
      <c r="R339" s="38"/>
      <c r="Y339" s="12"/>
      <c r="Z339" s="34"/>
      <c r="AC339" s="12"/>
      <c r="AF339" s="12"/>
      <c r="AH339" s="39"/>
    </row>
    <row r="340" ht="15.75" customHeight="1">
      <c r="A340" s="34"/>
      <c r="B340" s="34"/>
      <c r="C340" s="34"/>
      <c r="E340" s="34"/>
      <c r="F340" s="35"/>
      <c r="J340" s="36"/>
      <c r="L340" s="37"/>
      <c r="P340" s="13"/>
      <c r="R340" s="38"/>
      <c r="Y340" s="12"/>
      <c r="Z340" s="34"/>
      <c r="AC340" s="12"/>
      <c r="AF340" s="12"/>
      <c r="AH340" s="39"/>
    </row>
    <row r="341" ht="15.75" customHeight="1">
      <c r="A341" s="34"/>
      <c r="B341" s="34"/>
      <c r="C341" s="34"/>
      <c r="E341" s="34"/>
      <c r="F341" s="35"/>
      <c r="J341" s="36"/>
      <c r="L341" s="37"/>
      <c r="P341" s="13"/>
      <c r="R341" s="38"/>
      <c r="Y341" s="12"/>
      <c r="Z341" s="34"/>
      <c r="AC341" s="12"/>
      <c r="AF341" s="12"/>
      <c r="AH341" s="39"/>
    </row>
    <row r="342" ht="15.75" customHeight="1">
      <c r="A342" s="34"/>
      <c r="B342" s="34"/>
      <c r="C342" s="34"/>
      <c r="E342" s="34"/>
      <c r="F342" s="35"/>
      <c r="J342" s="36"/>
      <c r="L342" s="37"/>
      <c r="P342" s="13"/>
      <c r="R342" s="38"/>
      <c r="Y342" s="12"/>
      <c r="Z342" s="34"/>
      <c r="AC342" s="12"/>
      <c r="AF342" s="12"/>
      <c r="AH342" s="39"/>
    </row>
    <row r="343" ht="15.75" customHeight="1">
      <c r="A343" s="34"/>
      <c r="B343" s="34"/>
      <c r="C343" s="34"/>
      <c r="E343" s="34"/>
      <c r="F343" s="35"/>
      <c r="J343" s="36"/>
      <c r="L343" s="37"/>
      <c r="P343" s="13"/>
      <c r="R343" s="38"/>
      <c r="Y343" s="12"/>
      <c r="Z343" s="34"/>
      <c r="AC343" s="12"/>
      <c r="AF343" s="12"/>
      <c r="AH343" s="39"/>
    </row>
    <row r="344" ht="15.75" customHeight="1">
      <c r="A344" s="34"/>
      <c r="B344" s="34"/>
      <c r="C344" s="34"/>
      <c r="E344" s="34"/>
      <c r="F344" s="35"/>
      <c r="J344" s="36"/>
      <c r="L344" s="37"/>
      <c r="P344" s="13"/>
      <c r="R344" s="38"/>
      <c r="Y344" s="12"/>
      <c r="Z344" s="34"/>
      <c r="AC344" s="12"/>
      <c r="AF344" s="12"/>
      <c r="AH344" s="39"/>
    </row>
    <row r="345" ht="15.75" customHeight="1">
      <c r="A345" s="34"/>
      <c r="B345" s="34"/>
      <c r="C345" s="34"/>
      <c r="E345" s="34"/>
      <c r="F345" s="35"/>
      <c r="J345" s="36"/>
      <c r="L345" s="37"/>
      <c r="P345" s="13"/>
      <c r="R345" s="38"/>
      <c r="Y345" s="12"/>
      <c r="Z345" s="34"/>
      <c r="AC345" s="12"/>
      <c r="AF345" s="12"/>
      <c r="AH345" s="39"/>
    </row>
    <row r="346" ht="15.75" customHeight="1">
      <c r="A346" s="34"/>
      <c r="B346" s="34"/>
      <c r="C346" s="34"/>
      <c r="E346" s="34"/>
      <c r="F346" s="35"/>
      <c r="J346" s="36"/>
      <c r="L346" s="37"/>
      <c r="P346" s="13"/>
      <c r="R346" s="38"/>
      <c r="Y346" s="12"/>
      <c r="Z346" s="34"/>
      <c r="AC346" s="12"/>
      <c r="AF346" s="12"/>
      <c r="AH346" s="39"/>
    </row>
    <row r="347" ht="15.75" customHeight="1">
      <c r="A347" s="34"/>
      <c r="B347" s="34"/>
      <c r="C347" s="34"/>
      <c r="E347" s="34"/>
      <c r="F347" s="35"/>
      <c r="J347" s="36"/>
      <c r="L347" s="37"/>
      <c r="P347" s="13"/>
      <c r="R347" s="38"/>
      <c r="Y347" s="12"/>
      <c r="Z347" s="34"/>
      <c r="AC347" s="12"/>
      <c r="AF347" s="12"/>
      <c r="AH347" s="39"/>
    </row>
    <row r="348" ht="15.75" customHeight="1">
      <c r="A348" s="34"/>
      <c r="B348" s="34"/>
      <c r="C348" s="34"/>
      <c r="E348" s="34"/>
      <c r="F348" s="35"/>
      <c r="J348" s="36"/>
      <c r="L348" s="37"/>
      <c r="P348" s="13"/>
      <c r="R348" s="38"/>
      <c r="Y348" s="12"/>
      <c r="Z348" s="34"/>
      <c r="AC348" s="12"/>
      <c r="AF348" s="12"/>
      <c r="AH348" s="39"/>
    </row>
    <row r="349" ht="15.75" customHeight="1">
      <c r="A349" s="34"/>
      <c r="B349" s="34"/>
      <c r="C349" s="34"/>
      <c r="E349" s="34"/>
      <c r="F349" s="35"/>
      <c r="J349" s="36"/>
      <c r="L349" s="37"/>
      <c r="P349" s="13"/>
      <c r="R349" s="38"/>
      <c r="Y349" s="12"/>
      <c r="Z349" s="34"/>
      <c r="AC349" s="12"/>
      <c r="AF349" s="12"/>
      <c r="AH349" s="39"/>
    </row>
    <row r="350" ht="15.75" customHeight="1">
      <c r="A350" s="34"/>
      <c r="B350" s="34"/>
      <c r="C350" s="34"/>
      <c r="E350" s="34"/>
      <c r="F350" s="35"/>
      <c r="J350" s="36"/>
      <c r="L350" s="37"/>
      <c r="P350" s="13"/>
      <c r="R350" s="38"/>
      <c r="Y350" s="12"/>
      <c r="Z350" s="34"/>
      <c r="AC350" s="12"/>
      <c r="AF350" s="12"/>
      <c r="AH350" s="39"/>
    </row>
    <row r="351" ht="15.75" customHeight="1">
      <c r="A351" s="34"/>
      <c r="B351" s="34"/>
      <c r="C351" s="34"/>
      <c r="E351" s="34"/>
      <c r="F351" s="35"/>
      <c r="J351" s="36"/>
      <c r="L351" s="37"/>
      <c r="P351" s="13"/>
      <c r="R351" s="38"/>
      <c r="Y351" s="12"/>
      <c r="Z351" s="34"/>
      <c r="AC351" s="12"/>
      <c r="AF351" s="12"/>
      <c r="AH351" s="39"/>
    </row>
    <row r="352" ht="15.75" customHeight="1">
      <c r="A352" s="34"/>
      <c r="B352" s="34"/>
      <c r="C352" s="34"/>
      <c r="E352" s="34"/>
      <c r="F352" s="35"/>
      <c r="J352" s="36"/>
      <c r="L352" s="37"/>
      <c r="P352" s="13"/>
      <c r="R352" s="38"/>
      <c r="Y352" s="12"/>
      <c r="Z352" s="34"/>
      <c r="AC352" s="12"/>
      <c r="AF352" s="12"/>
      <c r="AH352" s="39"/>
    </row>
    <row r="353" ht="15.75" customHeight="1">
      <c r="A353" s="34"/>
      <c r="B353" s="34"/>
      <c r="C353" s="34"/>
      <c r="E353" s="34"/>
      <c r="F353" s="35"/>
      <c r="J353" s="36"/>
      <c r="L353" s="37"/>
      <c r="P353" s="13"/>
      <c r="R353" s="38"/>
      <c r="Y353" s="12"/>
      <c r="Z353" s="34"/>
      <c r="AC353" s="12"/>
      <c r="AF353" s="12"/>
      <c r="AH353" s="39"/>
    </row>
    <row r="354" ht="15.75" customHeight="1">
      <c r="A354" s="34"/>
      <c r="B354" s="34"/>
      <c r="C354" s="34"/>
      <c r="E354" s="34"/>
      <c r="F354" s="35"/>
      <c r="J354" s="36"/>
      <c r="L354" s="37"/>
      <c r="P354" s="13"/>
      <c r="R354" s="38"/>
      <c r="Y354" s="12"/>
      <c r="Z354" s="34"/>
      <c r="AC354" s="12"/>
      <c r="AF354" s="12"/>
      <c r="AH354" s="39"/>
    </row>
    <row r="355" ht="15.75" customHeight="1">
      <c r="A355" s="34"/>
      <c r="B355" s="34"/>
      <c r="C355" s="34"/>
      <c r="E355" s="34"/>
      <c r="F355" s="35"/>
      <c r="J355" s="36"/>
      <c r="L355" s="37"/>
      <c r="P355" s="13"/>
      <c r="R355" s="38"/>
      <c r="Y355" s="12"/>
      <c r="Z355" s="34"/>
      <c r="AC355" s="12"/>
      <c r="AF355" s="12"/>
      <c r="AH355" s="39"/>
    </row>
    <row r="356" ht="15.75" customHeight="1">
      <c r="A356" s="34"/>
      <c r="B356" s="34"/>
      <c r="C356" s="34"/>
      <c r="E356" s="34"/>
      <c r="F356" s="35"/>
      <c r="J356" s="36"/>
      <c r="L356" s="37"/>
      <c r="P356" s="13"/>
      <c r="R356" s="38"/>
      <c r="Y356" s="12"/>
      <c r="Z356" s="34"/>
      <c r="AC356" s="12"/>
      <c r="AF356" s="12"/>
      <c r="AH356" s="39"/>
    </row>
    <row r="357" ht="15.75" customHeight="1">
      <c r="A357" s="34"/>
      <c r="B357" s="34"/>
      <c r="C357" s="34"/>
      <c r="E357" s="34"/>
      <c r="F357" s="35"/>
      <c r="J357" s="36"/>
      <c r="L357" s="37"/>
      <c r="P357" s="13"/>
      <c r="R357" s="38"/>
      <c r="Y357" s="12"/>
      <c r="Z357" s="34"/>
      <c r="AC357" s="12"/>
      <c r="AF357" s="12"/>
      <c r="AH357" s="39"/>
    </row>
    <row r="358" ht="15.75" customHeight="1">
      <c r="A358" s="34"/>
      <c r="B358" s="34"/>
      <c r="C358" s="34"/>
      <c r="E358" s="34"/>
      <c r="F358" s="35"/>
      <c r="J358" s="36"/>
      <c r="L358" s="37"/>
      <c r="P358" s="13"/>
      <c r="R358" s="38"/>
      <c r="Y358" s="12"/>
      <c r="Z358" s="34"/>
      <c r="AC358" s="12"/>
      <c r="AF358" s="12"/>
      <c r="AH358" s="39"/>
    </row>
    <row r="359" ht="15.75" customHeight="1">
      <c r="A359" s="34"/>
      <c r="B359" s="34"/>
      <c r="C359" s="34"/>
      <c r="E359" s="34"/>
      <c r="F359" s="35"/>
      <c r="J359" s="36"/>
      <c r="L359" s="37"/>
      <c r="P359" s="13"/>
      <c r="R359" s="38"/>
      <c r="Y359" s="12"/>
      <c r="Z359" s="34"/>
      <c r="AC359" s="12"/>
      <c r="AF359" s="12"/>
      <c r="AH359" s="39"/>
    </row>
    <row r="360" ht="15.75" customHeight="1">
      <c r="A360" s="34"/>
      <c r="B360" s="34"/>
      <c r="C360" s="34"/>
      <c r="E360" s="34"/>
      <c r="F360" s="35"/>
      <c r="J360" s="36"/>
      <c r="L360" s="37"/>
      <c r="P360" s="13"/>
      <c r="R360" s="38"/>
      <c r="Y360" s="12"/>
      <c r="Z360" s="34"/>
      <c r="AC360" s="12"/>
      <c r="AF360" s="12"/>
      <c r="AH360" s="39"/>
    </row>
    <row r="361" ht="15.75" customHeight="1">
      <c r="A361" s="34"/>
      <c r="B361" s="34"/>
      <c r="C361" s="34"/>
      <c r="E361" s="34"/>
      <c r="F361" s="35"/>
      <c r="J361" s="36"/>
      <c r="L361" s="37"/>
      <c r="P361" s="13"/>
      <c r="R361" s="38"/>
      <c r="Y361" s="12"/>
      <c r="Z361" s="34"/>
      <c r="AC361" s="12"/>
      <c r="AF361" s="12"/>
      <c r="AH361" s="39"/>
    </row>
    <row r="362" ht="15.75" customHeight="1">
      <c r="A362" s="34"/>
      <c r="B362" s="34"/>
      <c r="C362" s="34"/>
      <c r="E362" s="34"/>
      <c r="F362" s="35"/>
      <c r="J362" s="36"/>
      <c r="L362" s="37"/>
      <c r="P362" s="13"/>
      <c r="R362" s="38"/>
      <c r="Y362" s="12"/>
      <c r="Z362" s="34"/>
      <c r="AC362" s="12"/>
      <c r="AF362" s="12"/>
      <c r="AH362" s="39"/>
    </row>
    <row r="363" ht="15.75" customHeight="1">
      <c r="A363" s="34"/>
      <c r="B363" s="34"/>
      <c r="C363" s="34"/>
      <c r="E363" s="34"/>
      <c r="F363" s="35"/>
      <c r="J363" s="36"/>
      <c r="L363" s="37"/>
      <c r="P363" s="13"/>
      <c r="R363" s="38"/>
      <c r="Y363" s="12"/>
      <c r="Z363" s="34"/>
      <c r="AC363" s="12"/>
      <c r="AF363" s="12"/>
      <c r="AH363" s="39"/>
    </row>
    <row r="364" ht="15.75" customHeight="1">
      <c r="A364" s="34"/>
      <c r="B364" s="34"/>
      <c r="C364" s="34"/>
      <c r="E364" s="34"/>
      <c r="F364" s="35"/>
      <c r="J364" s="36"/>
      <c r="L364" s="37"/>
      <c r="P364" s="13"/>
      <c r="R364" s="38"/>
      <c r="Y364" s="12"/>
      <c r="Z364" s="34"/>
      <c r="AC364" s="12"/>
      <c r="AF364" s="12"/>
      <c r="AH364" s="39"/>
    </row>
    <row r="365" ht="15.75" customHeight="1">
      <c r="A365" s="34"/>
      <c r="B365" s="34"/>
      <c r="C365" s="34"/>
      <c r="E365" s="34"/>
      <c r="F365" s="35"/>
      <c r="J365" s="36"/>
      <c r="L365" s="37"/>
      <c r="P365" s="13"/>
      <c r="R365" s="38"/>
      <c r="Y365" s="12"/>
      <c r="Z365" s="34"/>
      <c r="AC365" s="12"/>
      <c r="AF365" s="12"/>
      <c r="AH365" s="39"/>
    </row>
    <row r="366" ht="15.75" customHeight="1">
      <c r="A366" s="34"/>
      <c r="B366" s="34"/>
      <c r="C366" s="34"/>
      <c r="E366" s="34"/>
      <c r="F366" s="35"/>
      <c r="J366" s="36"/>
      <c r="L366" s="37"/>
      <c r="P366" s="13"/>
      <c r="R366" s="38"/>
      <c r="Y366" s="12"/>
      <c r="Z366" s="34"/>
      <c r="AC366" s="12"/>
      <c r="AF366" s="12"/>
      <c r="AH366" s="39"/>
    </row>
    <row r="367" ht="15.75" customHeight="1">
      <c r="A367" s="34"/>
      <c r="B367" s="34"/>
      <c r="C367" s="34"/>
      <c r="E367" s="34"/>
      <c r="F367" s="35"/>
      <c r="J367" s="36"/>
      <c r="L367" s="37"/>
      <c r="P367" s="13"/>
      <c r="R367" s="38"/>
      <c r="Y367" s="12"/>
      <c r="Z367" s="34"/>
      <c r="AC367" s="12"/>
      <c r="AF367" s="12"/>
      <c r="AH367" s="39"/>
    </row>
    <row r="368" ht="15.75" customHeight="1">
      <c r="A368" s="34"/>
      <c r="B368" s="34"/>
      <c r="C368" s="34"/>
      <c r="E368" s="34"/>
      <c r="F368" s="35"/>
      <c r="J368" s="36"/>
      <c r="L368" s="37"/>
      <c r="P368" s="13"/>
      <c r="R368" s="38"/>
      <c r="Y368" s="12"/>
      <c r="Z368" s="34"/>
      <c r="AC368" s="12"/>
      <c r="AF368" s="12"/>
      <c r="AH368" s="39"/>
    </row>
    <row r="369" ht="15.75" customHeight="1">
      <c r="A369" s="34"/>
      <c r="B369" s="34"/>
      <c r="C369" s="34"/>
      <c r="E369" s="34"/>
      <c r="F369" s="35"/>
      <c r="J369" s="36"/>
      <c r="L369" s="37"/>
      <c r="P369" s="13"/>
      <c r="R369" s="38"/>
      <c r="Y369" s="12"/>
      <c r="Z369" s="34"/>
      <c r="AC369" s="12"/>
      <c r="AF369" s="12"/>
      <c r="AH369" s="39"/>
    </row>
    <row r="370" ht="15.75" customHeight="1">
      <c r="A370" s="34"/>
      <c r="B370" s="34"/>
      <c r="C370" s="34"/>
      <c r="E370" s="34"/>
      <c r="F370" s="35"/>
      <c r="J370" s="36"/>
      <c r="L370" s="37"/>
      <c r="P370" s="13"/>
      <c r="R370" s="38"/>
      <c r="Y370" s="12"/>
      <c r="Z370" s="34"/>
      <c r="AC370" s="12"/>
      <c r="AF370" s="12"/>
      <c r="AH370" s="39"/>
    </row>
    <row r="371" ht="15.75" customHeight="1">
      <c r="A371" s="34"/>
      <c r="B371" s="34"/>
      <c r="C371" s="34"/>
      <c r="E371" s="34"/>
      <c r="F371" s="35"/>
      <c r="J371" s="36"/>
      <c r="L371" s="37"/>
      <c r="P371" s="13"/>
      <c r="R371" s="38"/>
      <c r="Y371" s="12"/>
      <c r="Z371" s="34"/>
      <c r="AC371" s="12"/>
      <c r="AF371" s="12"/>
      <c r="AH371" s="39"/>
    </row>
    <row r="372" ht="15.75" customHeight="1">
      <c r="A372" s="34"/>
      <c r="B372" s="34"/>
      <c r="C372" s="34"/>
      <c r="E372" s="34"/>
      <c r="F372" s="35"/>
      <c r="J372" s="36"/>
      <c r="L372" s="37"/>
      <c r="P372" s="13"/>
      <c r="R372" s="38"/>
      <c r="Y372" s="12"/>
      <c r="Z372" s="34"/>
      <c r="AC372" s="12"/>
      <c r="AF372" s="12"/>
      <c r="AH372" s="39"/>
    </row>
    <row r="373" ht="15.75" customHeight="1">
      <c r="A373" s="34"/>
      <c r="B373" s="34"/>
      <c r="C373" s="34"/>
      <c r="E373" s="34"/>
      <c r="F373" s="35"/>
      <c r="J373" s="36"/>
      <c r="L373" s="37"/>
      <c r="P373" s="13"/>
      <c r="R373" s="38"/>
      <c r="Y373" s="12"/>
      <c r="Z373" s="34"/>
      <c r="AC373" s="12"/>
      <c r="AF373" s="12"/>
      <c r="AH373" s="39"/>
    </row>
    <row r="374" ht="15.75" customHeight="1">
      <c r="A374" s="34"/>
      <c r="B374" s="34"/>
      <c r="C374" s="34"/>
      <c r="E374" s="34"/>
      <c r="F374" s="35"/>
      <c r="J374" s="36"/>
      <c r="L374" s="37"/>
      <c r="P374" s="13"/>
      <c r="R374" s="38"/>
      <c r="Y374" s="12"/>
      <c r="Z374" s="34"/>
      <c r="AC374" s="12"/>
      <c r="AF374" s="12"/>
      <c r="AH374" s="39"/>
    </row>
    <row r="375" ht="15.75" customHeight="1">
      <c r="A375" s="34"/>
      <c r="B375" s="34"/>
      <c r="C375" s="34"/>
      <c r="E375" s="34"/>
      <c r="F375" s="35"/>
      <c r="J375" s="36"/>
      <c r="L375" s="37"/>
      <c r="P375" s="13"/>
      <c r="R375" s="38"/>
      <c r="Y375" s="12"/>
      <c r="Z375" s="34"/>
      <c r="AC375" s="12"/>
      <c r="AF375" s="12"/>
      <c r="AH375" s="39"/>
    </row>
    <row r="376" ht="15.75" customHeight="1">
      <c r="A376" s="34"/>
      <c r="B376" s="34"/>
      <c r="C376" s="34"/>
      <c r="E376" s="34"/>
      <c r="F376" s="35"/>
      <c r="J376" s="36"/>
      <c r="L376" s="37"/>
      <c r="P376" s="13"/>
      <c r="R376" s="38"/>
      <c r="Y376" s="12"/>
      <c r="Z376" s="34"/>
      <c r="AC376" s="12"/>
      <c r="AF376" s="12"/>
      <c r="AH376" s="39"/>
    </row>
    <row r="377" ht="15.75" customHeight="1">
      <c r="A377" s="34"/>
      <c r="B377" s="34"/>
      <c r="C377" s="34"/>
      <c r="E377" s="34"/>
      <c r="F377" s="35"/>
      <c r="J377" s="36"/>
      <c r="L377" s="37"/>
      <c r="P377" s="13"/>
      <c r="R377" s="38"/>
      <c r="Y377" s="12"/>
      <c r="Z377" s="34"/>
      <c r="AC377" s="12"/>
      <c r="AF377" s="12"/>
      <c r="AH377" s="39"/>
    </row>
    <row r="378" ht="15.75" customHeight="1">
      <c r="A378" s="34"/>
      <c r="B378" s="34"/>
      <c r="C378" s="34"/>
      <c r="E378" s="34"/>
      <c r="F378" s="35"/>
      <c r="J378" s="36"/>
      <c r="L378" s="37"/>
      <c r="P378" s="13"/>
      <c r="R378" s="38"/>
      <c r="Y378" s="12"/>
      <c r="Z378" s="34"/>
      <c r="AC378" s="12"/>
      <c r="AF378" s="12"/>
      <c r="AH378" s="39"/>
    </row>
    <row r="379" ht="15.75" customHeight="1">
      <c r="A379" s="34"/>
      <c r="B379" s="34"/>
      <c r="C379" s="34"/>
      <c r="E379" s="34"/>
      <c r="F379" s="35"/>
      <c r="J379" s="36"/>
      <c r="L379" s="37"/>
      <c r="P379" s="13"/>
      <c r="R379" s="38"/>
      <c r="Y379" s="12"/>
      <c r="Z379" s="34"/>
      <c r="AC379" s="12"/>
      <c r="AF379" s="12"/>
      <c r="AH379" s="39"/>
    </row>
    <row r="380" ht="15.75" customHeight="1">
      <c r="A380" s="34"/>
      <c r="B380" s="34"/>
      <c r="C380" s="34"/>
      <c r="E380" s="34"/>
      <c r="F380" s="35"/>
      <c r="J380" s="36"/>
      <c r="L380" s="37"/>
      <c r="P380" s="13"/>
      <c r="R380" s="38"/>
      <c r="Y380" s="12"/>
      <c r="Z380" s="34"/>
      <c r="AC380" s="12"/>
      <c r="AF380" s="12"/>
      <c r="AH380" s="39"/>
    </row>
    <row r="381" ht="15.75" customHeight="1">
      <c r="A381" s="34"/>
      <c r="B381" s="34"/>
      <c r="C381" s="34"/>
      <c r="E381" s="34"/>
      <c r="F381" s="35"/>
      <c r="J381" s="36"/>
      <c r="L381" s="37"/>
      <c r="P381" s="13"/>
      <c r="R381" s="38"/>
      <c r="Y381" s="12"/>
      <c r="Z381" s="34"/>
      <c r="AC381" s="12"/>
      <c r="AF381" s="12"/>
      <c r="AH381" s="39"/>
    </row>
    <row r="382" ht="15.75" customHeight="1">
      <c r="A382" s="34"/>
      <c r="B382" s="34"/>
      <c r="C382" s="34"/>
      <c r="E382" s="34"/>
      <c r="F382" s="35"/>
      <c r="J382" s="36"/>
      <c r="L382" s="37"/>
      <c r="P382" s="13"/>
      <c r="R382" s="38"/>
      <c r="Y382" s="12"/>
      <c r="Z382" s="34"/>
      <c r="AC382" s="12"/>
      <c r="AF382" s="12"/>
      <c r="AH382" s="39"/>
    </row>
    <row r="383" ht="15.75" customHeight="1">
      <c r="A383" s="34"/>
      <c r="B383" s="34"/>
      <c r="C383" s="34"/>
      <c r="E383" s="34"/>
      <c r="F383" s="35"/>
      <c r="J383" s="36"/>
      <c r="L383" s="37"/>
      <c r="P383" s="13"/>
      <c r="R383" s="38"/>
      <c r="Y383" s="12"/>
      <c r="Z383" s="34"/>
      <c r="AC383" s="12"/>
      <c r="AF383" s="12"/>
      <c r="AH383" s="39"/>
    </row>
    <row r="384" ht="15.75" customHeight="1">
      <c r="A384" s="34"/>
      <c r="B384" s="34"/>
      <c r="C384" s="34"/>
      <c r="E384" s="34"/>
      <c r="F384" s="35"/>
      <c r="J384" s="36"/>
      <c r="L384" s="37"/>
      <c r="P384" s="13"/>
      <c r="R384" s="38"/>
      <c r="Y384" s="12"/>
      <c r="Z384" s="34"/>
      <c r="AC384" s="12"/>
      <c r="AF384" s="12"/>
      <c r="AH384" s="39"/>
    </row>
    <row r="385" ht="15.75" customHeight="1">
      <c r="A385" s="34"/>
      <c r="B385" s="34"/>
      <c r="C385" s="34"/>
      <c r="E385" s="34"/>
      <c r="F385" s="35"/>
      <c r="J385" s="36"/>
      <c r="L385" s="37"/>
      <c r="P385" s="13"/>
      <c r="R385" s="38"/>
      <c r="Y385" s="12"/>
      <c r="Z385" s="34"/>
      <c r="AC385" s="12"/>
      <c r="AF385" s="12"/>
      <c r="AH385" s="39"/>
    </row>
    <row r="386" ht="15.75" customHeight="1">
      <c r="A386" s="34"/>
      <c r="B386" s="34"/>
      <c r="C386" s="34"/>
      <c r="E386" s="34"/>
      <c r="F386" s="35"/>
      <c r="J386" s="36"/>
      <c r="L386" s="37"/>
      <c r="P386" s="13"/>
      <c r="R386" s="38"/>
      <c r="Y386" s="12"/>
      <c r="Z386" s="34"/>
      <c r="AC386" s="12"/>
      <c r="AF386" s="12"/>
      <c r="AH386" s="39"/>
    </row>
    <row r="387" ht="15.75" customHeight="1">
      <c r="A387" s="34"/>
      <c r="B387" s="34"/>
      <c r="C387" s="34"/>
      <c r="E387" s="34"/>
      <c r="F387" s="35"/>
      <c r="J387" s="36"/>
      <c r="L387" s="37"/>
      <c r="P387" s="13"/>
      <c r="R387" s="38"/>
      <c r="Y387" s="12"/>
      <c r="Z387" s="34"/>
      <c r="AC387" s="12"/>
      <c r="AF387" s="12"/>
      <c r="AH387" s="39"/>
    </row>
    <row r="388" ht="15.75" customHeight="1">
      <c r="A388" s="34"/>
      <c r="B388" s="34"/>
      <c r="C388" s="34"/>
      <c r="E388" s="34"/>
      <c r="F388" s="35"/>
      <c r="J388" s="36"/>
      <c r="L388" s="37"/>
      <c r="P388" s="13"/>
      <c r="R388" s="38"/>
      <c r="Y388" s="12"/>
      <c r="Z388" s="34"/>
      <c r="AC388" s="12"/>
      <c r="AF388" s="12"/>
      <c r="AH388" s="39"/>
    </row>
    <row r="389" ht="15.75" customHeight="1">
      <c r="A389" s="34"/>
      <c r="B389" s="34"/>
      <c r="C389" s="34"/>
      <c r="E389" s="34"/>
      <c r="F389" s="35"/>
      <c r="J389" s="36"/>
      <c r="L389" s="37"/>
      <c r="P389" s="13"/>
      <c r="R389" s="38"/>
      <c r="Y389" s="12"/>
      <c r="Z389" s="34"/>
      <c r="AC389" s="12"/>
      <c r="AF389" s="12"/>
      <c r="AH389" s="39"/>
    </row>
    <row r="390" ht="15.75" customHeight="1">
      <c r="A390" s="34"/>
      <c r="B390" s="34"/>
      <c r="C390" s="34"/>
      <c r="E390" s="34"/>
      <c r="F390" s="35"/>
      <c r="J390" s="36"/>
      <c r="L390" s="37"/>
      <c r="P390" s="13"/>
      <c r="R390" s="38"/>
      <c r="Y390" s="12"/>
      <c r="Z390" s="34"/>
      <c r="AC390" s="12"/>
      <c r="AF390" s="12"/>
      <c r="AH390" s="39"/>
    </row>
    <row r="391" ht="15.75" customHeight="1">
      <c r="A391" s="34"/>
      <c r="B391" s="34"/>
      <c r="C391" s="34"/>
      <c r="E391" s="34"/>
      <c r="F391" s="35"/>
      <c r="J391" s="36"/>
      <c r="L391" s="37"/>
      <c r="P391" s="13"/>
      <c r="R391" s="38"/>
      <c r="Y391" s="12"/>
      <c r="Z391" s="34"/>
      <c r="AC391" s="12"/>
      <c r="AF391" s="12"/>
      <c r="AH391" s="39"/>
    </row>
    <row r="392" ht="15.75" customHeight="1">
      <c r="A392" s="34"/>
      <c r="B392" s="34"/>
      <c r="C392" s="34"/>
      <c r="E392" s="34"/>
      <c r="F392" s="35"/>
      <c r="J392" s="36"/>
      <c r="L392" s="37"/>
      <c r="P392" s="13"/>
      <c r="R392" s="38"/>
      <c r="Y392" s="12"/>
      <c r="Z392" s="34"/>
      <c r="AC392" s="12"/>
      <c r="AF392" s="12"/>
      <c r="AH392" s="39"/>
    </row>
    <row r="393" ht="15.75" customHeight="1">
      <c r="A393" s="34"/>
      <c r="B393" s="34"/>
      <c r="C393" s="34"/>
      <c r="E393" s="34"/>
      <c r="F393" s="35"/>
      <c r="J393" s="36"/>
      <c r="L393" s="37"/>
      <c r="P393" s="13"/>
      <c r="R393" s="38"/>
      <c r="Y393" s="12"/>
      <c r="Z393" s="34"/>
      <c r="AC393" s="12"/>
      <c r="AF393" s="12"/>
      <c r="AH393" s="39"/>
    </row>
    <row r="394" ht="15.75" customHeight="1">
      <c r="A394" s="34"/>
      <c r="B394" s="34"/>
      <c r="C394" s="34"/>
      <c r="E394" s="34"/>
      <c r="F394" s="35"/>
      <c r="J394" s="36"/>
      <c r="L394" s="37"/>
      <c r="P394" s="13"/>
      <c r="R394" s="38"/>
      <c r="Y394" s="12"/>
      <c r="Z394" s="34"/>
      <c r="AC394" s="12"/>
      <c r="AF394" s="12"/>
      <c r="AH394" s="39"/>
    </row>
    <row r="395" ht="15.75" customHeight="1">
      <c r="A395" s="34"/>
      <c r="B395" s="34"/>
      <c r="C395" s="34"/>
      <c r="E395" s="34"/>
      <c r="F395" s="35"/>
      <c r="J395" s="36"/>
      <c r="L395" s="37"/>
      <c r="P395" s="13"/>
      <c r="R395" s="38"/>
      <c r="Y395" s="12"/>
      <c r="Z395" s="34"/>
      <c r="AC395" s="12"/>
      <c r="AF395" s="12"/>
      <c r="AH395" s="39"/>
    </row>
    <row r="396" ht="15.75" customHeight="1">
      <c r="A396" s="34"/>
      <c r="B396" s="34"/>
      <c r="C396" s="34"/>
      <c r="E396" s="34"/>
      <c r="F396" s="35"/>
      <c r="J396" s="36"/>
      <c r="L396" s="37"/>
      <c r="P396" s="13"/>
      <c r="R396" s="38"/>
      <c r="Y396" s="12"/>
      <c r="Z396" s="34"/>
      <c r="AC396" s="12"/>
      <c r="AF396" s="12"/>
      <c r="AH396" s="39"/>
    </row>
    <row r="397" ht="15.75" customHeight="1">
      <c r="A397" s="34"/>
      <c r="B397" s="34"/>
      <c r="C397" s="34"/>
      <c r="E397" s="34"/>
      <c r="F397" s="35"/>
      <c r="J397" s="36"/>
      <c r="L397" s="37"/>
      <c r="P397" s="13"/>
      <c r="R397" s="38"/>
      <c r="Y397" s="12"/>
      <c r="Z397" s="34"/>
      <c r="AC397" s="12"/>
      <c r="AF397" s="12"/>
      <c r="AH397" s="39"/>
    </row>
    <row r="398" ht="15.75" customHeight="1">
      <c r="A398" s="34"/>
      <c r="B398" s="34"/>
      <c r="C398" s="34"/>
      <c r="E398" s="34"/>
      <c r="F398" s="35"/>
      <c r="J398" s="36"/>
      <c r="L398" s="37"/>
      <c r="P398" s="13"/>
      <c r="R398" s="38"/>
      <c r="Y398" s="12"/>
      <c r="Z398" s="34"/>
      <c r="AC398" s="12"/>
      <c r="AF398" s="12"/>
      <c r="AH398" s="39"/>
    </row>
    <row r="399" ht="15.75" customHeight="1">
      <c r="A399" s="34"/>
      <c r="B399" s="34"/>
      <c r="C399" s="34"/>
      <c r="E399" s="34"/>
      <c r="F399" s="35"/>
      <c r="J399" s="36"/>
      <c r="L399" s="37"/>
      <c r="P399" s="13"/>
      <c r="R399" s="38"/>
      <c r="Y399" s="12"/>
      <c r="Z399" s="34"/>
      <c r="AC399" s="12"/>
      <c r="AF399" s="12"/>
      <c r="AH399" s="39"/>
    </row>
    <row r="400" ht="15.75" customHeight="1">
      <c r="A400" s="34"/>
      <c r="B400" s="34"/>
      <c r="C400" s="34"/>
      <c r="E400" s="34"/>
      <c r="F400" s="35"/>
      <c r="J400" s="36"/>
      <c r="L400" s="37"/>
      <c r="P400" s="13"/>
      <c r="R400" s="38"/>
      <c r="Y400" s="12"/>
      <c r="Z400" s="34"/>
      <c r="AC400" s="12"/>
      <c r="AF400" s="12"/>
      <c r="AH400" s="39"/>
    </row>
    <row r="401" ht="15.75" customHeight="1">
      <c r="A401" s="34"/>
      <c r="B401" s="34"/>
      <c r="C401" s="34"/>
      <c r="E401" s="34"/>
      <c r="F401" s="35"/>
      <c r="J401" s="36"/>
      <c r="L401" s="37"/>
      <c r="P401" s="13"/>
      <c r="R401" s="38"/>
      <c r="Y401" s="12"/>
      <c r="Z401" s="34"/>
      <c r="AC401" s="12"/>
      <c r="AF401" s="12"/>
      <c r="AH401" s="39"/>
    </row>
    <row r="402" ht="15.75" customHeight="1">
      <c r="A402" s="34"/>
      <c r="B402" s="34"/>
      <c r="C402" s="34"/>
      <c r="E402" s="34"/>
      <c r="F402" s="35"/>
      <c r="J402" s="36"/>
      <c r="L402" s="37"/>
      <c r="P402" s="13"/>
      <c r="R402" s="38"/>
      <c r="Y402" s="12"/>
      <c r="Z402" s="34"/>
      <c r="AC402" s="12"/>
      <c r="AF402" s="12"/>
      <c r="AH402" s="39"/>
    </row>
    <row r="403" ht="15.75" customHeight="1">
      <c r="A403" s="34"/>
      <c r="B403" s="34"/>
      <c r="C403" s="34"/>
      <c r="E403" s="34"/>
      <c r="F403" s="35"/>
      <c r="J403" s="36"/>
      <c r="L403" s="37"/>
      <c r="P403" s="13"/>
      <c r="R403" s="38"/>
      <c r="Y403" s="12"/>
      <c r="Z403" s="34"/>
      <c r="AC403" s="12"/>
      <c r="AF403" s="12"/>
      <c r="AH403" s="39"/>
    </row>
    <row r="404" ht="15.75" customHeight="1">
      <c r="A404" s="34"/>
      <c r="B404" s="34"/>
      <c r="C404" s="34"/>
      <c r="E404" s="34"/>
      <c r="F404" s="35"/>
      <c r="J404" s="36"/>
      <c r="L404" s="37"/>
      <c r="P404" s="13"/>
      <c r="R404" s="38"/>
      <c r="Y404" s="12"/>
      <c r="Z404" s="34"/>
      <c r="AC404" s="12"/>
      <c r="AF404" s="12"/>
      <c r="AH404" s="39"/>
    </row>
    <row r="405" ht="15.75" customHeight="1">
      <c r="A405" s="34"/>
      <c r="B405" s="34"/>
      <c r="C405" s="34"/>
      <c r="E405" s="34"/>
      <c r="F405" s="35"/>
      <c r="J405" s="36"/>
      <c r="L405" s="37"/>
      <c r="P405" s="13"/>
      <c r="R405" s="38"/>
      <c r="Y405" s="12"/>
      <c r="Z405" s="34"/>
      <c r="AC405" s="12"/>
      <c r="AF405" s="12"/>
      <c r="AH405" s="39"/>
    </row>
    <row r="406" ht="15.75" customHeight="1">
      <c r="A406" s="34"/>
      <c r="B406" s="34"/>
      <c r="C406" s="34"/>
      <c r="E406" s="34"/>
      <c r="F406" s="35"/>
      <c r="J406" s="36"/>
      <c r="L406" s="37"/>
      <c r="P406" s="13"/>
      <c r="R406" s="38"/>
      <c r="Y406" s="12"/>
      <c r="Z406" s="34"/>
      <c r="AC406" s="12"/>
      <c r="AF406" s="12"/>
      <c r="AH406" s="39"/>
    </row>
    <row r="407" ht="15.75" customHeight="1">
      <c r="A407" s="34"/>
      <c r="B407" s="34"/>
      <c r="C407" s="34"/>
      <c r="E407" s="34"/>
      <c r="F407" s="35"/>
      <c r="J407" s="36"/>
      <c r="L407" s="37"/>
      <c r="P407" s="13"/>
      <c r="R407" s="38"/>
      <c r="Y407" s="12"/>
      <c r="Z407" s="34"/>
      <c r="AC407" s="12"/>
      <c r="AF407" s="12"/>
      <c r="AH407" s="39"/>
    </row>
    <row r="408" ht="15.75" customHeight="1">
      <c r="A408" s="34"/>
      <c r="B408" s="34"/>
      <c r="C408" s="34"/>
      <c r="E408" s="34"/>
      <c r="F408" s="35"/>
      <c r="J408" s="36"/>
      <c r="L408" s="37"/>
      <c r="P408" s="13"/>
      <c r="R408" s="38"/>
      <c r="Y408" s="12"/>
      <c r="Z408" s="34"/>
      <c r="AC408" s="12"/>
      <c r="AF408" s="12"/>
      <c r="AH408" s="39"/>
    </row>
    <row r="409" ht="15.75" customHeight="1">
      <c r="A409" s="34"/>
      <c r="B409" s="34"/>
      <c r="C409" s="34"/>
      <c r="E409" s="34"/>
      <c r="F409" s="35"/>
      <c r="J409" s="36"/>
      <c r="L409" s="37"/>
      <c r="P409" s="13"/>
      <c r="R409" s="38"/>
      <c r="Y409" s="12"/>
      <c r="Z409" s="34"/>
      <c r="AC409" s="12"/>
      <c r="AF409" s="12"/>
      <c r="AH409" s="39"/>
    </row>
    <row r="410" ht="15.75" customHeight="1">
      <c r="A410" s="34"/>
      <c r="B410" s="34"/>
      <c r="C410" s="34"/>
      <c r="E410" s="34"/>
      <c r="F410" s="35"/>
      <c r="J410" s="36"/>
      <c r="L410" s="37"/>
      <c r="P410" s="13"/>
      <c r="R410" s="38"/>
      <c r="Y410" s="12"/>
      <c r="Z410" s="34"/>
      <c r="AC410" s="12"/>
      <c r="AF410" s="12"/>
      <c r="AH410" s="39"/>
    </row>
    <row r="411" ht="15.75" customHeight="1">
      <c r="A411" s="34"/>
      <c r="B411" s="34"/>
      <c r="C411" s="34"/>
      <c r="E411" s="34"/>
      <c r="F411" s="35"/>
      <c r="J411" s="36"/>
      <c r="L411" s="37"/>
      <c r="P411" s="13"/>
      <c r="R411" s="38"/>
      <c r="Y411" s="12"/>
      <c r="Z411" s="34"/>
      <c r="AC411" s="12"/>
      <c r="AF411" s="12"/>
      <c r="AH411" s="39"/>
    </row>
    <row r="412" ht="15.75" customHeight="1">
      <c r="A412" s="34"/>
      <c r="B412" s="34"/>
      <c r="C412" s="34"/>
      <c r="E412" s="34"/>
      <c r="F412" s="35"/>
      <c r="J412" s="36"/>
      <c r="L412" s="37"/>
      <c r="P412" s="13"/>
      <c r="R412" s="38"/>
      <c r="Y412" s="12"/>
      <c r="Z412" s="34"/>
      <c r="AC412" s="12"/>
      <c r="AF412" s="12"/>
      <c r="AH412" s="39"/>
    </row>
    <row r="413" ht="15.75" customHeight="1">
      <c r="A413" s="34"/>
      <c r="B413" s="34"/>
      <c r="C413" s="34"/>
      <c r="E413" s="34"/>
      <c r="F413" s="35"/>
      <c r="J413" s="36"/>
      <c r="L413" s="37"/>
      <c r="P413" s="13"/>
      <c r="R413" s="38"/>
      <c r="Y413" s="12"/>
      <c r="Z413" s="34"/>
      <c r="AC413" s="12"/>
      <c r="AF413" s="12"/>
      <c r="AH413" s="39"/>
    </row>
    <row r="414" ht="15.75" customHeight="1">
      <c r="A414" s="34"/>
      <c r="B414" s="34"/>
      <c r="C414" s="34"/>
      <c r="E414" s="34"/>
      <c r="F414" s="35"/>
      <c r="J414" s="36"/>
      <c r="L414" s="37"/>
      <c r="P414" s="13"/>
      <c r="R414" s="38"/>
      <c r="Y414" s="12"/>
      <c r="Z414" s="34"/>
      <c r="AC414" s="12"/>
      <c r="AF414" s="12"/>
      <c r="AH414" s="39"/>
    </row>
    <row r="415" ht="15.75" customHeight="1">
      <c r="A415" s="34"/>
      <c r="B415" s="34"/>
      <c r="C415" s="34"/>
      <c r="E415" s="34"/>
      <c r="F415" s="35"/>
      <c r="J415" s="36"/>
      <c r="L415" s="37"/>
      <c r="P415" s="13"/>
      <c r="R415" s="38"/>
      <c r="Y415" s="12"/>
      <c r="Z415" s="34"/>
      <c r="AC415" s="12"/>
      <c r="AF415" s="12"/>
      <c r="AH415" s="39"/>
    </row>
    <row r="416" ht="15.75" customHeight="1">
      <c r="A416" s="34"/>
      <c r="B416" s="34"/>
      <c r="C416" s="34"/>
      <c r="E416" s="34"/>
      <c r="F416" s="35"/>
      <c r="J416" s="36"/>
      <c r="L416" s="37"/>
      <c r="P416" s="13"/>
      <c r="R416" s="38"/>
      <c r="Y416" s="12"/>
      <c r="Z416" s="34"/>
      <c r="AC416" s="12"/>
      <c r="AF416" s="12"/>
      <c r="AH416" s="39"/>
    </row>
    <row r="417" ht="15.75" customHeight="1">
      <c r="A417" s="34"/>
      <c r="B417" s="34"/>
      <c r="C417" s="34"/>
      <c r="E417" s="34"/>
      <c r="F417" s="35"/>
      <c r="J417" s="36"/>
      <c r="L417" s="37"/>
      <c r="P417" s="13"/>
      <c r="R417" s="38"/>
      <c r="Y417" s="12"/>
      <c r="Z417" s="34"/>
      <c r="AC417" s="12"/>
      <c r="AF417" s="12"/>
      <c r="AH417" s="39"/>
    </row>
    <row r="418" ht="15.75" customHeight="1">
      <c r="A418" s="34"/>
      <c r="B418" s="34"/>
      <c r="C418" s="34"/>
      <c r="E418" s="34"/>
      <c r="F418" s="35"/>
      <c r="J418" s="36"/>
      <c r="L418" s="37"/>
      <c r="P418" s="13"/>
      <c r="R418" s="38"/>
      <c r="Y418" s="12"/>
      <c r="Z418" s="34"/>
      <c r="AC418" s="12"/>
      <c r="AF418" s="12"/>
      <c r="AH418" s="39"/>
    </row>
    <row r="419" ht="15.75" customHeight="1">
      <c r="A419" s="34"/>
      <c r="B419" s="34"/>
      <c r="C419" s="34"/>
      <c r="E419" s="34"/>
      <c r="F419" s="35"/>
      <c r="J419" s="36"/>
      <c r="L419" s="37"/>
      <c r="P419" s="13"/>
      <c r="R419" s="38"/>
      <c r="Y419" s="12"/>
      <c r="Z419" s="34"/>
      <c r="AC419" s="12"/>
      <c r="AF419" s="12"/>
      <c r="AH419" s="39"/>
    </row>
    <row r="420" ht="15.75" customHeight="1">
      <c r="A420" s="34"/>
      <c r="B420" s="34"/>
      <c r="C420" s="34"/>
      <c r="E420" s="34"/>
      <c r="F420" s="35"/>
      <c r="J420" s="36"/>
      <c r="L420" s="37"/>
      <c r="P420" s="13"/>
      <c r="R420" s="38"/>
      <c r="Y420" s="12"/>
      <c r="Z420" s="34"/>
      <c r="AC420" s="12"/>
      <c r="AF420" s="12"/>
      <c r="AH420" s="39"/>
    </row>
    <row r="421" ht="15.75" customHeight="1">
      <c r="A421" s="34"/>
      <c r="B421" s="34"/>
      <c r="C421" s="34"/>
      <c r="E421" s="34"/>
      <c r="F421" s="35"/>
      <c r="J421" s="36"/>
      <c r="L421" s="37"/>
      <c r="P421" s="13"/>
      <c r="R421" s="38"/>
      <c r="Y421" s="12"/>
      <c r="Z421" s="34"/>
      <c r="AC421" s="12"/>
      <c r="AF421" s="12"/>
      <c r="AH421" s="39"/>
    </row>
    <row r="422" ht="15.75" customHeight="1">
      <c r="A422" s="34"/>
      <c r="B422" s="34"/>
      <c r="C422" s="34"/>
      <c r="E422" s="34"/>
      <c r="F422" s="35"/>
      <c r="J422" s="36"/>
      <c r="L422" s="37"/>
      <c r="P422" s="13"/>
      <c r="R422" s="38"/>
      <c r="Y422" s="12"/>
      <c r="Z422" s="34"/>
      <c r="AC422" s="12"/>
      <c r="AF422" s="12"/>
      <c r="AH422" s="39"/>
    </row>
    <row r="423" ht="15.75" customHeight="1">
      <c r="A423" s="34"/>
      <c r="B423" s="34"/>
      <c r="C423" s="34"/>
      <c r="E423" s="34"/>
      <c r="F423" s="35"/>
      <c r="J423" s="36"/>
      <c r="L423" s="37"/>
      <c r="P423" s="13"/>
      <c r="R423" s="38"/>
      <c r="Y423" s="12"/>
      <c r="Z423" s="34"/>
      <c r="AC423" s="12"/>
      <c r="AF423" s="12"/>
      <c r="AH423" s="39"/>
    </row>
    <row r="424" ht="15.75" customHeight="1">
      <c r="A424" s="34"/>
      <c r="B424" s="34"/>
      <c r="C424" s="34"/>
      <c r="E424" s="34"/>
      <c r="F424" s="35"/>
      <c r="J424" s="36"/>
      <c r="L424" s="37"/>
      <c r="P424" s="13"/>
      <c r="R424" s="38"/>
      <c r="Y424" s="12"/>
      <c r="Z424" s="34"/>
      <c r="AC424" s="12"/>
      <c r="AF424" s="12"/>
      <c r="AH424" s="39"/>
    </row>
    <row r="425" ht="15.75" customHeight="1">
      <c r="A425" s="34"/>
      <c r="B425" s="34"/>
      <c r="C425" s="34"/>
      <c r="E425" s="34"/>
      <c r="F425" s="35"/>
      <c r="J425" s="36"/>
      <c r="L425" s="37"/>
      <c r="P425" s="13"/>
      <c r="R425" s="38"/>
      <c r="Y425" s="12"/>
      <c r="Z425" s="34"/>
      <c r="AC425" s="12"/>
      <c r="AF425" s="12"/>
      <c r="AH425" s="39"/>
    </row>
    <row r="426" ht="15.75" customHeight="1">
      <c r="A426" s="34"/>
      <c r="B426" s="34"/>
      <c r="C426" s="34"/>
      <c r="E426" s="34"/>
      <c r="F426" s="35"/>
      <c r="J426" s="36"/>
      <c r="L426" s="37"/>
      <c r="P426" s="13"/>
      <c r="R426" s="38"/>
      <c r="Y426" s="12"/>
      <c r="Z426" s="34"/>
      <c r="AC426" s="12"/>
      <c r="AF426" s="12"/>
      <c r="AH426" s="39"/>
    </row>
    <row r="427" ht="15.75" customHeight="1">
      <c r="A427" s="34"/>
      <c r="B427" s="34"/>
      <c r="C427" s="34"/>
      <c r="E427" s="34"/>
      <c r="F427" s="35"/>
      <c r="J427" s="36"/>
      <c r="L427" s="37"/>
      <c r="P427" s="13"/>
      <c r="R427" s="38"/>
      <c r="Y427" s="12"/>
      <c r="Z427" s="34"/>
      <c r="AC427" s="12"/>
      <c r="AF427" s="12"/>
      <c r="AH427" s="39"/>
    </row>
    <row r="428" ht="15.75" customHeight="1">
      <c r="A428" s="34"/>
      <c r="B428" s="34"/>
      <c r="C428" s="34"/>
      <c r="E428" s="34"/>
      <c r="F428" s="35"/>
      <c r="J428" s="36"/>
      <c r="L428" s="37"/>
      <c r="P428" s="13"/>
      <c r="R428" s="38"/>
      <c r="Y428" s="12"/>
      <c r="Z428" s="34"/>
      <c r="AC428" s="12"/>
      <c r="AF428" s="12"/>
      <c r="AH428" s="39"/>
    </row>
    <row r="429" ht="15.75" customHeight="1">
      <c r="A429" s="34"/>
      <c r="B429" s="34"/>
      <c r="C429" s="34"/>
      <c r="E429" s="34"/>
      <c r="F429" s="35"/>
      <c r="J429" s="36"/>
      <c r="L429" s="37"/>
      <c r="P429" s="13"/>
      <c r="R429" s="38"/>
      <c r="Y429" s="12"/>
      <c r="Z429" s="34"/>
      <c r="AC429" s="12"/>
      <c r="AF429" s="12"/>
      <c r="AH429" s="39"/>
    </row>
    <row r="430" ht="15.75" customHeight="1">
      <c r="A430" s="34"/>
      <c r="B430" s="34"/>
      <c r="C430" s="34"/>
      <c r="E430" s="34"/>
      <c r="F430" s="35"/>
      <c r="J430" s="36"/>
      <c r="L430" s="37"/>
      <c r="P430" s="13"/>
      <c r="R430" s="38"/>
      <c r="Y430" s="12"/>
      <c r="Z430" s="34"/>
      <c r="AC430" s="12"/>
      <c r="AF430" s="12"/>
      <c r="AH430" s="39"/>
    </row>
    <row r="431" ht="15.75" customHeight="1">
      <c r="A431" s="34"/>
      <c r="B431" s="34"/>
      <c r="C431" s="34"/>
      <c r="E431" s="34"/>
      <c r="F431" s="35"/>
      <c r="J431" s="36"/>
      <c r="L431" s="37"/>
      <c r="P431" s="13"/>
      <c r="R431" s="38"/>
      <c r="Y431" s="12"/>
      <c r="Z431" s="34"/>
      <c r="AC431" s="12"/>
      <c r="AF431" s="12"/>
      <c r="AH431" s="39"/>
    </row>
    <row r="432" ht="15.75" customHeight="1">
      <c r="A432" s="34"/>
      <c r="B432" s="34"/>
      <c r="C432" s="34"/>
      <c r="E432" s="34"/>
      <c r="F432" s="35"/>
      <c r="J432" s="36"/>
      <c r="L432" s="37"/>
      <c r="P432" s="13"/>
      <c r="R432" s="38"/>
      <c r="Y432" s="12"/>
      <c r="Z432" s="34"/>
      <c r="AC432" s="12"/>
      <c r="AF432" s="12"/>
      <c r="AH432" s="39"/>
    </row>
    <row r="433" ht="15.75" customHeight="1">
      <c r="A433" s="34"/>
      <c r="B433" s="34"/>
      <c r="C433" s="34"/>
      <c r="E433" s="34"/>
      <c r="F433" s="35"/>
      <c r="J433" s="36"/>
      <c r="L433" s="37"/>
      <c r="P433" s="13"/>
      <c r="R433" s="38"/>
      <c r="Y433" s="12"/>
      <c r="Z433" s="34"/>
      <c r="AC433" s="12"/>
      <c r="AF433" s="12"/>
      <c r="AH433" s="39"/>
    </row>
    <row r="434" ht="15.75" customHeight="1">
      <c r="A434" s="34"/>
      <c r="B434" s="34"/>
      <c r="C434" s="34"/>
      <c r="E434" s="34"/>
      <c r="F434" s="35"/>
      <c r="J434" s="36"/>
      <c r="L434" s="37"/>
      <c r="P434" s="13"/>
      <c r="R434" s="38"/>
      <c r="Y434" s="12"/>
      <c r="Z434" s="34"/>
      <c r="AC434" s="12"/>
      <c r="AF434" s="12"/>
      <c r="AH434" s="39"/>
    </row>
    <row r="435" ht="15.75" customHeight="1">
      <c r="A435" s="34"/>
      <c r="B435" s="34"/>
      <c r="C435" s="34"/>
      <c r="E435" s="34"/>
      <c r="F435" s="35"/>
      <c r="J435" s="36"/>
      <c r="L435" s="37"/>
      <c r="P435" s="13"/>
      <c r="R435" s="38"/>
      <c r="Y435" s="12"/>
      <c r="Z435" s="34"/>
      <c r="AC435" s="12"/>
      <c r="AF435" s="12"/>
      <c r="AH435" s="39"/>
    </row>
    <row r="436" ht="15.75" customHeight="1">
      <c r="A436" s="34"/>
      <c r="B436" s="34"/>
      <c r="C436" s="34"/>
      <c r="E436" s="34"/>
      <c r="F436" s="35"/>
      <c r="J436" s="36"/>
      <c r="L436" s="37"/>
      <c r="P436" s="13"/>
      <c r="R436" s="38"/>
      <c r="Y436" s="12"/>
      <c r="Z436" s="34"/>
      <c r="AC436" s="12"/>
      <c r="AF436" s="12"/>
      <c r="AH436" s="39"/>
    </row>
    <row r="437" ht="15.75" customHeight="1">
      <c r="A437" s="34"/>
      <c r="B437" s="34"/>
      <c r="C437" s="34"/>
      <c r="E437" s="34"/>
      <c r="F437" s="35"/>
      <c r="J437" s="36"/>
      <c r="L437" s="37"/>
      <c r="P437" s="13"/>
      <c r="R437" s="38"/>
      <c r="Y437" s="12"/>
      <c r="Z437" s="34"/>
      <c r="AC437" s="12"/>
      <c r="AF437" s="12"/>
      <c r="AH437" s="39"/>
    </row>
    <row r="438" ht="15.75" customHeight="1">
      <c r="A438" s="34"/>
      <c r="B438" s="34"/>
      <c r="C438" s="34"/>
      <c r="E438" s="34"/>
      <c r="F438" s="35"/>
      <c r="J438" s="36"/>
      <c r="L438" s="37"/>
      <c r="P438" s="13"/>
      <c r="R438" s="38"/>
      <c r="Y438" s="12"/>
      <c r="Z438" s="34"/>
      <c r="AC438" s="12"/>
      <c r="AF438" s="12"/>
      <c r="AH438" s="39"/>
    </row>
    <row r="439" ht="15.75" customHeight="1">
      <c r="A439" s="34"/>
      <c r="B439" s="34"/>
      <c r="C439" s="34"/>
      <c r="E439" s="34"/>
      <c r="F439" s="35"/>
      <c r="J439" s="36"/>
      <c r="L439" s="37"/>
      <c r="P439" s="13"/>
      <c r="R439" s="38"/>
      <c r="Y439" s="12"/>
      <c r="Z439" s="34"/>
      <c r="AC439" s="12"/>
      <c r="AF439" s="12"/>
      <c r="AH439" s="39"/>
    </row>
    <row r="440" ht="15.75" customHeight="1">
      <c r="A440" s="34"/>
      <c r="B440" s="34"/>
      <c r="C440" s="34"/>
      <c r="E440" s="34"/>
      <c r="F440" s="35"/>
      <c r="J440" s="36"/>
      <c r="L440" s="37"/>
      <c r="P440" s="13"/>
      <c r="R440" s="38"/>
      <c r="Y440" s="12"/>
      <c r="Z440" s="34"/>
      <c r="AC440" s="12"/>
      <c r="AF440" s="12"/>
      <c r="AH440" s="39"/>
    </row>
    <row r="441" ht="15.75" customHeight="1">
      <c r="A441" s="34"/>
      <c r="B441" s="34"/>
      <c r="C441" s="34"/>
      <c r="E441" s="34"/>
      <c r="F441" s="35"/>
      <c r="J441" s="36"/>
      <c r="L441" s="37"/>
      <c r="P441" s="13"/>
      <c r="R441" s="38"/>
      <c r="Y441" s="12"/>
      <c r="Z441" s="34"/>
      <c r="AC441" s="12"/>
      <c r="AF441" s="12"/>
      <c r="AH441" s="39"/>
    </row>
    <row r="442" ht="15.75" customHeight="1">
      <c r="A442" s="34"/>
      <c r="B442" s="34"/>
      <c r="C442" s="34"/>
      <c r="E442" s="34"/>
      <c r="F442" s="35"/>
      <c r="J442" s="36"/>
      <c r="L442" s="37"/>
      <c r="P442" s="13"/>
      <c r="R442" s="38"/>
      <c r="Y442" s="12"/>
      <c r="Z442" s="34"/>
      <c r="AC442" s="12"/>
      <c r="AF442" s="12"/>
      <c r="AH442" s="39"/>
    </row>
    <row r="443" ht="15.75" customHeight="1">
      <c r="A443" s="34"/>
      <c r="B443" s="34"/>
      <c r="C443" s="34"/>
      <c r="E443" s="34"/>
      <c r="F443" s="35"/>
      <c r="J443" s="36"/>
      <c r="L443" s="37"/>
      <c r="P443" s="13"/>
      <c r="R443" s="38"/>
      <c r="Y443" s="12"/>
      <c r="Z443" s="34"/>
      <c r="AC443" s="12"/>
      <c r="AF443" s="12"/>
      <c r="AH443" s="39"/>
    </row>
    <row r="444" ht="15.75" customHeight="1">
      <c r="A444" s="34"/>
      <c r="B444" s="34"/>
      <c r="C444" s="34"/>
      <c r="E444" s="34"/>
      <c r="F444" s="35"/>
      <c r="J444" s="36"/>
      <c r="L444" s="37"/>
      <c r="P444" s="13"/>
      <c r="R444" s="38"/>
      <c r="Y444" s="12"/>
      <c r="Z444" s="34"/>
      <c r="AC444" s="12"/>
      <c r="AF444" s="12"/>
      <c r="AH444" s="39"/>
    </row>
    <row r="445" ht="15.75" customHeight="1">
      <c r="A445" s="34"/>
      <c r="B445" s="34"/>
      <c r="C445" s="34"/>
      <c r="E445" s="34"/>
      <c r="F445" s="35"/>
      <c r="J445" s="36"/>
      <c r="L445" s="37"/>
      <c r="P445" s="13"/>
      <c r="R445" s="38"/>
      <c r="Y445" s="12"/>
      <c r="Z445" s="34"/>
      <c r="AC445" s="12"/>
      <c r="AF445" s="12"/>
      <c r="AH445" s="39"/>
    </row>
    <row r="446" ht="15.75" customHeight="1">
      <c r="A446" s="34"/>
      <c r="B446" s="34"/>
      <c r="C446" s="34"/>
      <c r="E446" s="34"/>
      <c r="F446" s="35"/>
      <c r="J446" s="36"/>
      <c r="L446" s="37"/>
      <c r="P446" s="13"/>
      <c r="R446" s="38"/>
      <c r="Y446" s="12"/>
      <c r="Z446" s="34"/>
      <c r="AC446" s="12"/>
      <c r="AF446" s="12"/>
      <c r="AH446" s="39"/>
    </row>
    <row r="447" ht="15.75" customHeight="1">
      <c r="A447" s="34"/>
      <c r="B447" s="34"/>
      <c r="C447" s="34"/>
      <c r="E447" s="34"/>
      <c r="F447" s="35"/>
      <c r="J447" s="36"/>
      <c r="L447" s="37"/>
      <c r="P447" s="13"/>
      <c r="R447" s="38"/>
      <c r="Y447" s="12"/>
      <c r="Z447" s="34"/>
      <c r="AC447" s="12"/>
      <c r="AF447" s="12"/>
      <c r="AH447" s="39"/>
    </row>
    <row r="448" ht="15.75" customHeight="1">
      <c r="A448" s="34"/>
      <c r="B448" s="34"/>
      <c r="C448" s="34"/>
      <c r="E448" s="34"/>
      <c r="F448" s="35"/>
      <c r="J448" s="36"/>
      <c r="L448" s="37"/>
      <c r="P448" s="13"/>
      <c r="R448" s="38"/>
      <c r="Y448" s="12"/>
      <c r="Z448" s="34"/>
      <c r="AC448" s="12"/>
      <c r="AF448" s="12"/>
      <c r="AH448" s="39"/>
    </row>
    <row r="449" ht="15.75" customHeight="1">
      <c r="A449" s="34"/>
      <c r="B449" s="34"/>
      <c r="C449" s="34"/>
      <c r="E449" s="34"/>
      <c r="F449" s="35"/>
      <c r="J449" s="36"/>
      <c r="L449" s="37"/>
      <c r="P449" s="13"/>
      <c r="R449" s="38"/>
      <c r="Y449" s="12"/>
      <c r="Z449" s="34"/>
      <c r="AC449" s="12"/>
      <c r="AF449" s="12"/>
      <c r="AH449" s="39"/>
    </row>
    <row r="450" ht="15.75" customHeight="1">
      <c r="A450" s="34"/>
      <c r="B450" s="34"/>
      <c r="C450" s="34"/>
      <c r="E450" s="34"/>
      <c r="F450" s="35"/>
      <c r="J450" s="36"/>
      <c r="L450" s="37"/>
      <c r="P450" s="13"/>
      <c r="R450" s="38"/>
      <c r="Y450" s="12"/>
      <c r="Z450" s="34"/>
      <c r="AC450" s="12"/>
      <c r="AF450" s="12"/>
      <c r="AH450" s="39"/>
    </row>
    <row r="451" ht="15.75" customHeight="1">
      <c r="A451" s="34"/>
      <c r="B451" s="34"/>
      <c r="C451" s="34"/>
      <c r="E451" s="34"/>
      <c r="F451" s="35"/>
      <c r="J451" s="36"/>
      <c r="L451" s="37"/>
      <c r="P451" s="13"/>
      <c r="R451" s="38"/>
      <c r="Y451" s="12"/>
      <c r="Z451" s="34"/>
      <c r="AC451" s="12"/>
      <c r="AF451" s="12"/>
      <c r="AH451" s="39"/>
    </row>
    <row r="452" ht="15.75" customHeight="1">
      <c r="A452" s="34"/>
      <c r="B452" s="34"/>
      <c r="C452" s="34"/>
      <c r="E452" s="34"/>
      <c r="F452" s="35"/>
      <c r="J452" s="36"/>
      <c r="L452" s="37"/>
      <c r="P452" s="13"/>
      <c r="R452" s="38"/>
      <c r="Y452" s="12"/>
      <c r="Z452" s="34"/>
      <c r="AC452" s="12"/>
      <c r="AF452" s="12"/>
      <c r="AH452" s="39"/>
    </row>
    <row r="453" ht="15.75" customHeight="1">
      <c r="A453" s="34"/>
      <c r="B453" s="34"/>
      <c r="C453" s="34"/>
      <c r="E453" s="34"/>
      <c r="F453" s="35"/>
      <c r="J453" s="36"/>
      <c r="L453" s="37"/>
      <c r="P453" s="13"/>
      <c r="R453" s="38"/>
      <c r="Y453" s="12"/>
      <c r="Z453" s="34"/>
      <c r="AC453" s="12"/>
      <c r="AF453" s="12"/>
      <c r="AH453" s="39"/>
    </row>
    <row r="454" ht="15.75" customHeight="1">
      <c r="A454" s="34"/>
      <c r="B454" s="34"/>
      <c r="C454" s="34"/>
      <c r="E454" s="34"/>
      <c r="F454" s="35"/>
      <c r="J454" s="36"/>
      <c r="L454" s="37"/>
      <c r="P454" s="13"/>
      <c r="R454" s="38"/>
      <c r="Y454" s="12"/>
      <c r="Z454" s="34"/>
      <c r="AC454" s="12"/>
      <c r="AF454" s="12"/>
      <c r="AH454" s="39"/>
    </row>
    <row r="455" ht="15.75" customHeight="1">
      <c r="A455" s="34"/>
      <c r="B455" s="34"/>
      <c r="C455" s="34"/>
      <c r="E455" s="34"/>
      <c r="F455" s="35"/>
      <c r="J455" s="36"/>
      <c r="L455" s="37"/>
      <c r="P455" s="13"/>
      <c r="R455" s="38"/>
      <c r="Y455" s="12"/>
      <c r="Z455" s="34"/>
      <c r="AC455" s="12"/>
      <c r="AF455" s="12"/>
      <c r="AH455" s="39"/>
    </row>
    <row r="456" ht="15.75" customHeight="1">
      <c r="A456" s="34"/>
      <c r="B456" s="34"/>
      <c r="C456" s="34"/>
      <c r="E456" s="34"/>
      <c r="F456" s="35"/>
      <c r="J456" s="36"/>
      <c r="L456" s="37"/>
      <c r="P456" s="13"/>
      <c r="R456" s="38"/>
      <c r="Y456" s="12"/>
      <c r="Z456" s="34"/>
      <c r="AC456" s="12"/>
      <c r="AF456" s="12"/>
      <c r="AH456" s="39"/>
    </row>
    <row r="457" ht="15.75" customHeight="1">
      <c r="A457" s="34"/>
      <c r="B457" s="34"/>
      <c r="C457" s="34"/>
      <c r="E457" s="34"/>
      <c r="F457" s="35"/>
      <c r="J457" s="36"/>
      <c r="L457" s="37"/>
      <c r="P457" s="13"/>
      <c r="R457" s="38"/>
      <c r="Y457" s="12"/>
      <c r="Z457" s="34"/>
      <c r="AC457" s="12"/>
      <c r="AF457" s="12"/>
      <c r="AH457" s="39"/>
    </row>
    <row r="458" ht="15.75" customHeight="1">
      <c r="A458" s="34"/>
      <c r="B458" s="34"/>
      <c r="C458" s="34"/>
      <c r="E458" s="34"/>
      <c r="F458" s="35"/>
      <c r="J458" s="36"/>
      <c r="L458" s="37"/>
      <c r="P458" s="13"/>
      <c r="R458" s="38"/>
      <c r="Y458" s="12"/>
      <c r="Z458" s="34"/>
      <c r="AC458" s="12"/>
      <c r="AF458" s="12"/>
      <c r="AH458" s="39"/>
    </row>
    <row r="459" ht="15.75" customHeight="1">
      <c r="A459" s="34"/>
      <c r="B459" s="34"/>
      <c r="C459" s="34"/>
      <c r="E459" s="34"/>
      <c r="F459" s="35"/>
      <c r="J459" s="36"/>
      <c r="L459" s="37"/>
      <c r="P459" s="13"/>
      <c r="R459" s="38"/>
      <c r="Y459" s="12"/>
      <c r="Z459" s="34"/>
      <c r="AC459" s="12"/>
      <c r="AF459" s="12"/>
      <c r="AH459" s="39"/>
    </row>
    <row r="460" ht="15.75" customHeight="1">
      <c r="A460" s="34"/>
      <c r="B460" s="34"/>
      <c r="C460" s="34"/>
      <c r="E460" s="34"/>
      <c r="F460" s="35"/>
      <c r="J460" s="36"/>
      <c r="L460" s="37"/>
      <c r="P460" s="13"/>
      <c r="R460" s="38"/>
      <c r="Y460" s="12"/>
      <c r="Z460" s="34"/>
      <c r="AC460" s="12"/>
      <c r="AF460" s="12"/>
      <c r="AH460" s="39"/>
    </row>
    <row r="461" ht="15.75" customHeight="1">
      <c r="A461" s="34"/>
      <c r="B461" s="34"/>
      <c r="C461" s="34"/>
      <c r="E461" s="34"/>
      <c r="F461" s="35"/>
      <c r="J461" s="36"/>
      <c r="L461" s="37"/>
      <c r="P461" s="13"/>
      <c r="R461" s="38"/>
      <c r="Y461" s="12"/>
      <c r="Z461" s="34"/>
      <c r="AC461" s="12"/>
      <c r="AF461" s="12"/>
      <c r="AH461" s="39"/>
    </row>
    <row r="462" ht="15.75" customHeight="1">
      <c r="A462" s="34"/>
      <c r="B462" s="34"/>
      <c r="C462" s="34"/>
      <c r="E462" s="34"/>
      <c r="F462" s="35"/>
      <c r="J462" s="36"/>
      <c r="L462" s="37"/>
      <c r="P462" s="13"/>
      <c r="R462" s="38"/>
      <c r="Y462" s="12"/>
      <c r="Z462" s="34"/>
      <c r="AC462" s="12"/>
      <c r="AF462" s="12"/>
      <c r="AH462" s="39"/>
    </row>
    <row r="463" ht="15.75" customHeight="1">
      <c r="A463" s="34"/>
      <c r="B463" s="34"/>
      <c r="C463" s="34"/>
      <c r="E463" s="34"/>
      <c r="F463" s="35"/>
      <c r="J463" s="36"/>
      <c r="L463" s="37"/>
      <c r="P463" s="13"/>
      <c r="R463" s="38"/>
      <c r="Y463" s="12"/>
      <c r="Z463" s="34"/>
      <c r="AC463" s="12"/>
      <c r="AF463" s="12"/>
      <c r="AH463" s="39"/>
    </row>
    <row r="464" ht="15.75" customHeight="1">
      <c r="A464" s="34"/>
      <c r="B464" s="34"/>
      <c r="C464" s="34"/>
      <c r="E464" s="34"/>
      <c r="F464" s="35"/>
      <c r="J464" s="36"/>
      <c r="L464" s="37"/>
      <c r="P464" s="13"/>
      <c r="R464" s="38"/>
      <c r="Y464" s="12"/>
      <c r="Z464" s="34"/>
      <c r="AC464" s="12"/>
      <c r="AF464" s="12"/>
      <c r="AH464" s="39"/>
    </row>
    <row r="465" ht="15.75" customHeight="1">
      <c r="A465" s="34"/>
      <c r="B465" s="34"/>
      <c r="C465" s="34"/>
      <c r="E465" s="34"/>
      <c r="F465" s="35"/>
      <c r="J465" s="36"/>
      <c r="L465" s="37"/>
      <c r="P465" s="13"/>
      <c r="R465" s="38"/>
      <c r="Y465" s="12"/>
      <c r="Z465" s="34"/>
      <c r="AC465" s="12"/>
      <c r="AF465" s="12"/>
      <c r="AH465" s="39"/>
    </row>
    <row r="466" ht="15.75" customHeight="1">
      <c r="A466" s="34"/>
      <c r="B466" s="34"/>
      <c r="C466" s="34"/>
      <c r="E466" s="34"/>
      <c r="F466" s="35"/>
      <c r="J466" s="36"/>
      <c r="L466" s="37"/>
      <c r="P466" s="13"/>
      <c r="R466" s="38"/>
      <c r="Y466" s="12"/>
      <c r="Z466" s="34"/>
      <c r="AC466" s="12"/>
      <c r="AF466" s="12"/>
      <c r="AH466" s="39"/>
    </row>
    <row r="467" ht="15.75" customHeight="1">
      <c r="A467" s="34"/>
      <c r="B467" s="34"/>
      <c r="C467" s="34"/>
      <c r="E467" s="34"/>
      <c r="F467" s="35"/>
      <c r="J467" s="36"/>
      <c r="L467" s="37"/>
      <c r="P467" s="13"/>
      <c r="R467" s="38"/>
      <c r="Y467" s="12"/>
      <c r="Z467" s="34"/>
      <c r="AC467" s="12"/>
      <c r="AF467" s="12"/>
      <c r="AH467" s="39"/>
    </row>
    <row r="468" ht="15.75" customHeight="1">
      <c r="A468" s="34"/>
      <c r="B468" s="34"/>
      <c r="C468" s="34"/>
      <c r="E468" s="34"/>
      <c r="F468" s="35"/>
      <c r="J468" s="36"/>
      <c r="L468" s="37"/>
      <c r="P468" s="13"/>
      <c r="R468" s="38"/>
      <c r="Y468" s="12"/>
      <c r="Z468" s="34"/>
      <c r="AC468" s="12"/>
      <c r="AF468" s="12"/>
      <c r="AH468" s="39"/>
    </row>
    <row r="469" ht="15.75" customHeight="1">
      <c r="A469" s="34"/>
      <c r="B469" s="34"/>
      <c r="C469" s="34"/>
      <c r="E469" s="34"/>
      <c r="F469" s="35"/>
      <c r="J469" s="36"/>
      <c r="L469" s="37"/>
      <c r="P469" s="13"/>
      <c r="R469" s="38"/>
      <c r="Y469" s="12"/>
      <c r="Z469" s="34"/>
      <c r="AC469" s="12"/>
      <c r="AF469" s="12"/>
      <c r="AH469" s="39"/>
    </row>
    <row r="470" ht="15.75" customHeight="1">
      <c r="A470" s="34"/>
      <c r="B470" s="34"/>
      <c r="C470" s="34"/>
      <c r="E470" s="34"/>
      <c r="F470" s="35"/>
      <c r="J470" s="36"/>
      <c r="L470" s="37"/>
      <c r="P470" s="13"/>
      <c r="R470" s="38"/>
      <c r="Y470" s="12"/>
      <c r="Z470" s="34"/>
      <c r="AC470" s="12"/>
      <c r="AF470" s="12"/>
      <c r="AH470" s="39"/>
    </row>
    <row r="471" ht="15.75" customHeight="1">
      <c r="A471" s="34"/>
      <c r="B471" s="34"/>
      <c r="C471" s="34"/>
      <c r="E471" s="34"/>
      <c r="F471" s="35"/>
      <c r="J471" s="36"/>
      <c r="L471" s="37"/>
      <c r="P471" s="13"/>
      <c r="R471" s="38"/>
      <c r="Y471" s="12"/>
      <c r="Z471" s="34"/>
      <c r="AC471" s="12"/>
      <c r="AF471" s="12"/>
      <c r="AH471" s="39"/>
    </row>
    <row r="472" ht="15.75" customHeight="1">
      <c r="A472" s="34"/>
      <c r="B472" s="34"/>
      <c r="C472" s="34"/>
      <c r="E472" s="34"/>
      <c r="F472" s="35"/>
      <c r="J472" s="36"/>
      <c r="L472" s="37"/>
      <c r="P472" s="13"/>
      <c r="R472" s="38"/>
      <c r="Y472" s="12"/>
      <c r="Z472" s="34"/>
      <c r="AC472" s="12"/>
      <c r="AF472" s="12"/>
      <c r="AH472" s="39"/>
    </row>
    <row r="473" ht="15.75" customHeight="1">
      <c r="A473" s="34"/>
      <c r="B473" s="34"/>
      <c r="C473" s="34"/>
      <c r="E473" s="34"/>
      <c r="F473" s="35"/>
      <c r="J473" s="36"/>
      <c r="L473" s="37"/>
      <c r="P473" s="13"/>
      <c r="R473" s="38"/>
      <c r="Y473" s="12"/>
      <c r="Z473" s="34"/>
      <c r="AC473" s="12"/>
      <c r="AF473" s="12"/>
      <c r="AH473" s="39"/>
    </row>
    <row r="474" ht="15.75" customHeight="1">
      <c r="A474" s="34"/>
      <c r="B474" s="34"/>
      <c r="C474" s="34"/>
      <c r="E474" s="34"/>
      <c r="F474" s="35"/>
      <c r="J474" s="36"/>
      <c r="L474" s="37"/>
      <c r="P474" s="13"/>
      <c r="R474" s="38"/>
      <c r="Y474" s="12"/>
      <c r="Z474" s="34"/>
      <c r="AC474" s="12"/>
      <c r="AF474" s="12"/>
      <c r="AH474" s="39"/>
    </row>
    <row r="475" ht="15.75" customHeight="1">
      <c r="A475" s="34"/>
      <c r="B475" s="34"/>
      <c r="C475" s="34"/>
      <c r="E475" s="34"/>
      <c r="F475" s="35"/>
      <c r="J475" s="36"/>
      <c r="L475" s="37"/>
      <c r="P475" s="13"/>
      <c r="R475" s="38"/>
      <c r="Y475" s="12"/>
      <c r="Z475" s="34"/>
      <c r="AC475" s="12"/>
      <c r="AF475" s="12"/>
      <c r="AH475" s="39"/>
    </row>
    <row r="476" ht="15.75" customHeight="1">
      <c r="A476" s="34"/>
      <c r="B476" s="34"/>
      <c r="C476" s="34"/>
      <c r="E476" s="34"/>
      <c r="F476" s="35"/>
      <c r="J476" s="36"/>
      <c r="L476" s="37"/>
      <c r="P476" s="13"/>
      <c r="R476" s="38"/>
      <c r="Y476" s="12"/>
      <c r="Z476" s="34"/>
      <c r="AC476" s="12"/>
      <c r="AF476" s="12"/>
      <c r="AH476" s="39"/>
    </row>
    <row r="477" ht="15.75" customHeight="1">
      <c r="A477" s="34"/>
      <c r="B477" s="34"/>
      <c r="C477" s="34"/>
      <c r="E477" s="34"/>
      <c r="F477" s="35"/>
      <c r="J477" s="36"/>
      <c r="L477" s="37"/>
      <c r="P477" s="13"/>
      <c r="R477" s="38"/>
      <c r="Y477" s="12"/>
      <c r="Z477" s="34"/>
      <c r="AC477" s="12"/>
      <c r="AF477" s="12"/>
      <c r="AH477" s="39"/>
    </row>
    <row r="478" ht="15.75" customHeight="1">
      <c r="A478" s="34"/>
      <c r="B478" s="34"/>
      <c r="C478" s="34"/>
      <c r="E478" s="34"/>
      <c r="F478" s="35"/>
      <c r="J478" s="36"/>
      <c r="L478" s="37"/>
      <c r="P478" s="13"/>
      <c r="R478" s="38"/>
      <c r="Y478" s="12"/>
      <c r="Z478" s="34"/>
      <c r="AC478" s="12"/>
      <c r="AF478" s="12"/>
      <c r="AH478" s="39"/>
    </row>
    <row r="479" ht="15.75" customHeight="1">
      <c r="A479" s="34"/>
      <c r="B479" s="34"/>
      <c r="C479" s="34"/>
      <c r="E479" s="34"/>
      <c r="F479" s="35"/>
      <c r="J479" s="36"/>
      <c r="L479" s="37"/>
      <c r="P479" s="13"/>
      <c r="R479" s="38"/>
      <c r="Y479" s="12"/>
      <c r="Z479" s="34"/>
      <c r="AC479" s="12"/>
      <c r="AF479" s="12"/>
      <c r="AH479" s="39"/>
    </row>
    <row r="480" ht="15.75" customHeight="1">
      <c r="A480" s="34"/>
      <c r="B480" s="34"/>
      <c r="C480" s="34"/>
      <c r="E480" s="34"/>
      <c r="F480" s="35"/>
      <c r="J480" s="36"/>
      <c r="L480" s="37"/>
      <c r="P480" s="13"/>
      <c r="R480" s="38"/>
      <c r="Y480" s="12"/>
      <c r="Z480" s="34"/>
      <c r="AC480" s="12"/>
      <c r="AF480" s="12"/>
      <c r="AH480" s="39"/>
    </row>
    <row r="481" ht="15.75" customHeight="1">
      <c r="A481" s="34"/>
      <c r="B481" s="34"/>
      <c r="C481" s="34"/>
      <c r="E481" s="34"/>
      <c r="F481" s="35"/>
      <c r="J481" s="36"/>
      <c r="L481" s="37"/>
      <c r="P481" s="13"/>
      <c r="R481" s="38"/>
      <c r="Y481" s="12"/>
      <c r="Z481" s="34"/>
      <c r="AC481" s="12"/>
      <c r="AF481" s="12"/>
      <c r="AH481" s="39"/>
    </row>
    <row r="482" ht="15.75" customHeight="1">
      <c r="A482" s="34"/>
      <c r="B482" s="34"/>
      <c r="C482" s="34"/>
      <c r="E482" s="34"/>
      <c r="F482" s="35"/>
      <c r="J482" s="36"/>
      <c r="L482" s="37"/>
      <c r="P482" s="13"/>
      <c r="R482" s="38"/>
      <c r="Y482" s="12"/>
      <c r="Z482" s="34"/>
      <c r="AC482" s="12"/>
      <c r="AF482" s="12"/>
      <c r="AH482" s="39"/>
    </row>
    <row r="483" ht="15.75" customHeight="1">
      <c r="A483" s="34"/>
      <c r="B483" s="34"/>
      <c r="C483" s="34"/>
      <c r="E483" s="34"/>
      <c r="F483" s="35"/>
      <c r="J483" s="36"/>
      <c r="L483" s="37"/>
      <c r="P483" s="13"/>
      <c r="R483" s="38"/>
      <c r="Y483" s="12"/>
      <c r="Z483" s="34"/>
      <c r="AC483" s="12"/>
      <c r="AF483" s="12"/>
      <c r="AH483" s="39"/>
    </row>
    <row r="484" ht="15.75" customHeight="1">
      <c r="A484" s="34"/>
      <c r="B484" s="34"/>
      <c r="C484" s="34"/>
      <c r="E484" s="34"/>
      <c r="F484" s="35"/>
      <c r="J484" s="36"/>
      <c r="L484" s="37"/>
      <c r="P484" s="13"/>
      <c r="R484" s="38"/>
      <c r="Y484" s="12"/>
      <c r="Z484" s="34"/>
      <c r="AC484" s="12"/>
      <c r="AF484" s="12"/>
      <c r="AH484" s="39"/>
    </row>
    <row r="485" ht="15.75" customHeight="1">
      <c r="A485" s="34"/>
      <c r="B485" s="34"/>
      <c r="C485" s="34"/>
      <c r="E485" s="34"/>
      <c r="F485" s="35"/>
      <c r="J485" s="36"/>
      <c r="L485" s="37"/>
      <c r="P485" s="13"/>
      <c r="R485" s="38"/>
      <c r="Y485" s="12"/>
      <c r="Z485" s="34"/>
      <c r="AC485" s="12"/>
      <c r="AF485" s="12"/>
      <c r="AH485" s="39"/>
    </row>
    <row r="486" ht="15.75" customHeight="1">
      <c r="A486" s="34"/>
      <c r="B486" s="34"/>
      <c r="C486" s="34"/>
      <c r="E486" s="34"/>
      <c r="F486" s="35"/>
      <c r="J486" s="36"/>
      <c r="L486" s="37"/>
      <c r="P486" s="13"/>
      <c r="R486" s="38"/>
      <c r="Y486" s="12"/>
      <c r="Z486" s="34"/>
      <c r="AC486" s="12"/>
      <c r="AF486" s="12"/>
      <c r="AH486" s="39"/>
    </row>
    <row r="487" ht="15.75" customHeight="1">
      <c r="A487" s="34"/>
      <c r="B487" s="34"/>
      <c r="C487" s="34"/>
      <c r="E487" s="34"/>
      <c r="F487" s="35"/>
      <c r="J487" s="36"/>
      <c r="L487" s="37"/>
      <c r="P487" s="13"/>
      <c r="R487" s="38"/>
      <c r="Y487" s="12"/>
      <c r="Z487" s="34"/>
      <c r="AC487" s="12"/>
      <c r="AF487" s="12"/>
      <c r="AH487" s="39"/>
    </row>
    <row r="488" ht="15.75" customHeight="1">
      <c r="A488" s="34"/>
      <c r="B488" s="34"/>
      <c r="C488" s="34"/>
      <c r="E488" s="34"/>
      <c r="F488" s="35"/>
      <c r="J488" s="36"/>
      <c r="L488" s="37"/>
      <c r="P488" s="13"/>
      <c r="R488" s="38"/>
      <c r="Y488" s="12"/>
      <c r="Z488" s="34"/>
      <c r="AC488" s="12"/>
      <c r="AF488" s="12"/>
      <c r="AH488" s="39"/>
    </row>
    <row r="489" ht="15.75" customHeight="1">
      <c r="A489" s="34"/>
      <c r="B489" s="34"/>
      <c r="C489" s="34"/>
      <c r="E489" s="34"/>
      <c r="F489" s="35"/>
      <c r="J489" s="36"/>
      <c r="L489" s="37"/>
      <c r="P489" s="13"/>
      <c r="R489" s="38"/>
      <c r="Y489" s="12"/>
      <c r="Z489" s="34"/>
      <c r="AC489" s="12"/>
      <c r="AF489" s="12"/>
      <c r="AH489" s="39"/>
    </row>
    <row r="490" ht="15.75" customHeight="1">
      <c r="A490" s="34"/>
      <c r="B490" s="34"/>
      <c r="C490" s="34"/>
      <c r="E490" s="34"/>
      <c r="F490" s="35"/>
      <c r="J490" s="36"/>
      <c r="L490" s="37"/>
      <c r="P490" s="13"/>
      <c r="R490" s="38"/>
      <c r="Y490" s="12"/>
      <c r="Z490" s="34"/>
      <c r="AC490" s="12"/>
      <c r="AF490" s="12"/>
      <c r="AH490" s="39"/>
    </row>
    <row r="491" ht="15.75" customHeight="1">
      <c r="A491" s="34"/>
      <c r="B491" s="34"/>
      <c r="C491" s="34"/>
      <c r="E491" s="34"/>
      <c r="F491" s="35"/>
      <c r="J491" s="36"/>
      <c r="L491" s="37"/>
      <c r="P491" s="13"/>
      <c r="R491" s="38"/>
      <c r="Y491" s="12"/>
      <c r="Z491" s="34"/>
      <c r="AC491" s="12"/>
      <c r="AF491" s="12"/>
      <c r="AH491" s="39"/>
    </row>
    <row r="492" ht="15.75" customHeight="1">
      <c r="A492" s="34"/>
      <c r="B492" s="34"/>
      <c r="C492" s="34"/>
      <c r="E492" s="34"/>
      <c r="F492" s="35"/>
      <c r="J492" s="36"/>
      <c r="L492" s="37"/>
      <c r="P492" s="13"/>
      <c r="R492" s="38"/>
      <c r="Y492" s="12"/>
      <c r="Z492" s="34"/>
      <c r="AC492" s="12"/>
      <c r="AF492" s="12"/>
      <c r="AH492" s="39"/>
    </row>
    <row r="493" ht="15.75" customHeight="1">
      <c r="A493" s="34"/>
      <c r="B493" s="34"/>
      <c r="C493" s="34"/>
      <c r="E493" s="34"/>
      <c r="F493" s="35"/>
      <c r="J493" s="36"/>
      <c r="L493" s="37"/>
      <c r="P493" s="13"/>
      <c r="R493" s="38"/>
      <c r="Y493" s="12"/>
      <c r="Z493" s="34"/>
      <c r="AC493" s="12"/>
      <c r="AF493" s="12"/>
      <c r="AH493" s="39"/>
    </row>
    <row r="494" ht="15.75" customHeight="1">
      <c r="A494" s="34"/>
      <c r="B494" s="34"/>
      <c r="C494" s="34"/>
      <c r="E494" s="34"/>
      <c r="F494" s="35"/>
      <c r="J494" s="36"/>
      <c r="L494" s="37"/>
      <c r="P494" s="13"/>
      <c r="R494" s="38"/>
      <c r="Y494" s="12"/>
      <c r="Z494" s="34"/>
      <c r="AC494" s="12"/>
      <c r="AF494" s="12"/>
      <c r="AH494" s="39"/>
    </row>
    <row r="495" ht="15.75" customHeight="1">
      <c r="A495" s="34"/>
      <c r="B495" s="34"/>
      <c r="C495" s="34"/>
      <c r="E495" s="34"/>
      <c r="F495" s="35"/>
      <c r="J495" s="36"/>
      <c r="L495" s="37"/>
      <c r="P495" s="13"/>
      <c r="R495" s="38"/>
      <c r="Y495" s="12"/>
      <c r="Z495" s="34"/>
      <c r="AC495" s="12"/>
      <c r="AF495" s="12"/>
      <c r="AH495" s="39"/>
    </row>
    <row r="496" ht="15.75" customHeight="1">
      <c r="A496" s="34"/>
      <c r="B496" s="34"/>
      <c r="C496" s="34"/>
      <c r="E496" s="34"/>
      <c r="F496" s="35"/>
      <c r="J496" s="36"/>
      <c r="L496" s="37"/>
      <c r="P496" s="13"/>
      <c r="R496" s="38"/>
      <c r="Y496" s="12"/>
      <c r="Z496" s="34"/>
      <c r="AC496" s="12"/>
      <c r="AF496" s="12"/>
      <c r="AH496" s="39"/>
    </row>
    <row r="497" ht="15.75" customHeight="1">
      <c r="A497" s="34"/>
      <c r="B497" s="34"/>
      <c r="C497" s="34"/>
      <c r="E497" s="34"/>
      <c r="F497" s="35"/>
      <c r="J497" s="36"/>
      <c r="L497" s="37"/>
      <c r="P497" s="13"/>
      <c r="R497" s="38"/>
      <c r="Y497" s="12"/>
      <c r="Z497" s="34"/>
      <c r="AC497" s="12"/>
      <c r="AF497" s="12"/>
      <c r="AH497" s="39"/>
    </row>
    <row r="498" ht="15.75" customHeight="1">
      <c r="A498" s="34"/>
      <c r="B498" s="34"/>
      <c r="C498" s="34"/>
      <c r="E498" s="34"/>
      <c r="F498" s="35"/>
      <c r="J498" s="36"/>
      <c r="L498" s="37"/>
      <c r="P498" s="13"/>
      <c r="R498" s="38"/>
      <c r="Y498" s="12"/>
      <c r="Z498" s="34"/>
      <c r="AC498" s="12"/>
      <c r="AF498" s="12"/>
      <c r="AH498" s="39"/>
    </row>
    <row r="499" ht="15.75" customHeight="1">
      <c r="A499" s="34"/>
      <c r="B499" s="34"/>
      <c r="C499" s="34"/>
      <c r="E499" s="34"/>
      <c r="F499" s="35"/>
      <c r="J499" s="36"/>
      <c r="L499" s="37"/>
      <c r="P499" s="13"/>
      <c r="R499" s="38"/>
      <c r="Y499" s="12"/>
      <c r="Z499" s="34"/>
      <c r="AC499" s="12"/>
      <c r="AF499" s="12"/>
      <c r="AH499" s="39"/>
    </row>
    <row r="500" ht="15.75" customHeight="1">
      <c r="A500" s="34"/>
      <c r="B500" s="34"/>
      <c r="C500" s="34"/>
      <c r="E500" s="34"/>
      <c r="F500" s="35"/>
      <c r="J500" s="36"/>
      <c r="L500" s="37"/>
      <c r="P500" s="13"/>
      <c r="R500" s="38"/>
      <c r="Y500" s="12"/>
      <c r="Z500" s="34"/>
      <c r="AC500" s="12"/>
      <c r="AF500" s="12"/>
      <c r="AH500" s="39"/>
    </row>
    <row r="501" ht="15.75" customHeight="1">
      <c r="A501" s="34"/>
      <c r="B501" s="34"/>
      <c r="C501" s="34"/>
      <c r="E501" s="34"/>
      <c r="F501" s="35"/>
      <c r="J501" s="36"/>
      <c r="L501" s="37"/>
      <c r="P501" s="13"/>
      <c r="R501" s="38"/>
      <c r="Y501" s="12"/>
      <c r="Z501" s="34"/>
      <c r="AC501" s="12"/>
      <c r="AF501" s="12"/>
      <c r="AH501" s="39"/>
    </row>
    <row r="502" ht="15.75" customHeight="1">
      <c r="A502" s="34"/>
      <c r="B502" s="34"/>
      <c r="C502" s="34"/>
      <c r="E502" s="34"/>
      <c r="F502" s="35"/>
      <c r="J502" s="36"/>
      <c r="L502" s="37"/>
      <c r="P502" s="13"/>
      <c r="R502" s="38"/>
      <c r="Y502" s="12"/>
      <c r="Z502" s="34"/>
      <c r="AC502" s="12"/>
      <c r="AF502" s="12"/>
      <c r="AH502" s="39"/>
    </row>
    <row r="503" ht="15.75" customHeight="1">
      <c r="A503" s="34"/>
      <c r="B503" s="34"/>
      <c r="C503" s="34"/>
      <c r="E503" s="34"/>
      <c r="F503" s="35"/>
      <c r="J503" s="36"/>
      <c r="L503" s="37"/>
      <c r="P503" s="13"/>
      <c r="R503" s="38"/>
      <c r="Y503" s="12"/>
      <c r="Z503" s="34"/>
      <c r="AC503" s="12"/>
      <c r="AF503" s="12"/>
      <c r="AH503" s="39"/>
    </row>
    <row r="504" ht="15.75" customHeight="1">
      <c r="A504" s="34"/>
      <c r="B504" s="34"/>
      <c r="C504" s="34"/>
      <c r="E504" s="34"/>
      <c r="F504" s="35"/>
      <c r="J504" s="36"/>
      <c r="L504" s="37"/>
      <c r="P504" s="13"/>
      <c r="R504" s="38"/>
      <c r="Y504" s="12"/>
      <c r="Z504" s="34"/>
      <c r="AC504" s="12"/>
      <c r="AF504" s="12"/>
      <c r="AH504" s="39"/>
    </row>
    <row r="505" ht="15.75" customHeight="1">
      <c r="A505" s="34"/>
      <c r="B505" s="34"/>
      <c r="C505" s="34"/>
      <c r="E505" s="34"/>
      <c r="F505" s="35"/>
      <c r="J505" s="36"/>
      <c r="L505" s="37"/>
      <c r="P505" s="13"/>
      <c r="R505" s="38"/>
      <c r="Y505" s="12"/>
      <c r="Z505" s="34"/>
      <c r="AC505" s="12"/>
      <c r="AF505" s="12"/>
      <c r="AH505" s="39"/>
    </row>
    <row r="506" ht="15.75" customHeight="1">
      <c r="A506" s="34"/>
      <c r="B506" s="34"/>
      <c r="C506" s="34"/>
      <c r="E506" s="34"/>
      <c r="F506" s="35"/>
      <c r="J506" s="36"/>
      <c r="L506" s="37"/>
      <c r="P506" s="13"/>
      <c r="R506" s="38"/>
      <c r="Y506" s="12"/>
      <c r="Z506" s="34"/>
      <c r="AC506" s="12"/>
      <c r="AF506" s="12"/>
      <c r="AH506" s="39"/>
    </row>
    <row r="507" ht="15.75" customHeight="1">
      <c r="A507" s="34"/>
      <c r="B507" s="34"/>
      <c r="C507" s="34"/>
      <c r="E507" s="34"/>
      <c r="F507" s="35"/>
      <c r="J507" s="36"/>
      <c r="L507" s="37"/>
      <c r="P507" s="13"/>
      <c r="R507" s="38"/>
      <c r="Y507" s="12"/>
      <c r="Z507" s="34"/>
      <c r="AC507" s="12"/>
      <c r="AF507" s="12"/>
      <c r="AH507" s="39"/>
    </row>
    <row r="508" ht="15.75" customHeight="1">
      <c r="A508" s="34"/>
      <c r="B508" s="34"/>
      <c r="C508" s="34"/>
      <c r="E508" s="34"/>
      <c r="F508" s="35"/>
      <c r="J508" s="36"/>
      <c r="L508" s="37"/>
      <c r="P508" s="13"/>
      <c r="R508" s="38"/>
      <c r="Y508" s="12"/>
      <c r="Z508" s="34"/>
      <c r="AC508" s="12"/>
      <c r="AF508" s="12"/>
      <c r="AH508" s="39"/>
    </row>
    <row r="509" ht="15.75" customHeight="1">
      <c r="A509" s="34"/>
      <c r="B509" s="34"/>
      <c r="C509" s="34"/>
      <c r="E509" s="34"/>
      <c r="F509" s="35"/>
      <c r="J509" s="36"/>
      <c r="L509" s="37"/>
      <c r="P509" s="13"/>
      <c r="R509" s="38"/>
      <c r="Y509" s="12"/>
      <c r="Z509" s="34"/>
      <c r="AC509" s="12"/>
      <c r="AF509" s="12"/>
      <c r="AH509" s="39"/>
    </row>
    <row r="510" ht="15.75" customHeight="1">
      <c r="A510" s="34"/>
      <c r="B510" s="34"/>
      <c r="C510" s="34"/>
      <c r="E510" s="34"/>
      <c r="F510" s="35"/>
      <c r="J510" s="36"/>
      <c r="L510" s="37"/>
      <c r="P510" s="13"/>
      <c r="R510" s="38"/>
      <c r="Y510" s="12"/>
      <c r="Z510" s="34"/>
      <c r="AC510" s="12"/>
      <c r="AF510" s="12"/>
      <c r="AH510" s="39"/>
    </row>
    <row r="511" ht="15.75" customHeight="1">
      <c r="A511" s="34"/>
      <c r="B511" s="34"/>
      <c r="C511" s="34"/>
      <c r="E511" s="34"/>
      <c r="F511" s="35"/>
      <c r="J511" s="36"/>
      <c r="L511" s="37"/>
      <c r="P511" s="13"/>
      <c r="R511" s="38"/>
      <c r="Y511" s="12"/>
      <c r="Z511" s="34"/>
      <c r="AC511" s="12"/>
      <c r="AF511" s="12"/>
      <c r="AH511" s="39"/>
    </row>
    <row r="512" ht="15.75" customHeight="1">
      <c r="A512" s="34"/>
      <c r="B512" s="34"/>
      <c r="C512" s="34"/>
      <c r="E512" s="34"/>
      <c r="F512" s="35"/>
      <c r="J512" s="36"/>
      <c r="L512" s="37"/>
      <c r="P512" s="13"/>
      <c r="R512" s="38"/>
      <c r="Y512" s="12"/>
      <c r="Z512" s="34"/>
      <c r="AC512" s="12"/>
      <c r="AF512" s="12"/>
      <c r="AH512" s="39"/>
    </row>
    <row r="513" ht="15.75" customHeight="1">
      <c r="A513" s="34"/>
      <c r="B513" s="34"/>
      <c r="C513" s="34"/>
      <c r="E513" s="34"/>
      <c r="F513" s="35"/>
      <c r="J513" s="36"/>
      <c r="L513" s="37"/>
      <c r="P513" s="13"/>
      <c r="R513" s="38"/>
      <c r="Y513" s="12"/>
      <c r="Z513" s="34"/>
      <c r="AC513" s="12"/>
      <c r="AF513" s="12"/>
      <c r="AH513" s="39"/>
    </row>
    <row r="514" ht="15.75" customHeight="1">
      <c r="A514" s="34"/>
      <c r="B514" s="34"/>
      <c r="C514" s="34"/>
      <c r="E514" s="34"/>
      <c r="F514" s="35"/>
      <c r="J514" s="36"/>
      <c r="L514" s="37"/>
      <c r="P514" s="13"/>
      <c r="R514" s="38"/>
      <c r="Y514" s="12"/>
      <c r="Z514" s="34"/>
      <c r="AC514" s="12"/>
      <c r="AF514" s="12"/>
      <c r="AH514" s="39"/>
    </row>
    <row r="515" ht="15.75" customHeight="1">
      <c r="A515" s="34"/>
      <c r="B515" s="34"/>
      <c r="C515" s="34"/>
      <c r="E515" s="34"/>
      <c r="F515" s="35"/>
      <c r="J515" s="36"/>
      <c r="L515" s="37"/>
      <c r="P515" s="13"/>
      <c r="R515" s="38"/>
      <c r="Y515" s="12"/>
      <c r="Z515" s="34"/>
      <c r="AC515" s="12"/>
      <c r="AF515" s="12"/>
      <c r="AH515" s="39"/>
    </row>
    <row r="516" ht="15.75" customHeight="1">
      <c r="A516" s="34"/>
      <c r="B516" s="34"/>
      <c r="C516" s="34"/>
      <c r="E516" s="34"/>
      <c r="F516" s="35"/>
      <c r="J516" s="36"/>
      <c r="L516" s="37"/>
      <c r="P516" s="13"/>
      <c r="R516" s="38"/>
      <c r="Y516" s="12"/>
      <c r="Z516" s="34"/>
      <c r="AC516" s="12"/>
      <c r="AF516" s="12"/>
      <c r="AH516" s="39"/>
    </row>
    <row r="517" ht="15.75" customHeight="1">
      <c r="A517" s="34"/>
      <c r="B517" s="34"/>
      <c r="C517" s="34"/>
      <c r="E517" s="34"/>
      <c r="F517" s="35"/>
      <c r="J517" s="36"/>
      <c r="L517" s="37"/>
      <c r="P517" s="13"/>
      <c r="R517" s="38"/>
      <c r="Y517" s="12"/>
      <c r="Z517" s="34"/>
      <c r="AC517" s="12"/>
      <c r="AF517" s="12"/>
      <c r="AH517" s="39"/>
    </row>
    <row r="518" ht="15.75" customHeight="1">
      <c r="A518" s="34"/>
      <c r="B518" s="34"/>
      <c r="C518" s="34"/>
      <c r="E518" s="34"/>
      <c r="F518" s="35"/>
      <c r="J518" s="36"/>
      <c r="L518" s="37"/>
      <c r="P518" s="13"/>
      <c r="R518" s="38"/>
      <c r="Y518" s="12"/>
      <c r="Z518" s="34"/>
      <c r="AC518" s="12"/>
      <c r="AF518" s="12"/>
      <c r="AH518" s="39"/>
    </row>
    <row r="519" ht="15.75" customHeight="1">
      <c r="A519" s="34"/>
      <c r="B519" s="34"/>
      <c r="C519" s="34"/>
      <c r="E519" s="34"/>
      <c r="F519" s="35"/>
      <c r="J519" s="36"/>
      <c r="L519" s="37"/>
      <c r="P519" s="13"/>
      <c r="R519" s="38"/>
      <c r="Y519" s="12"/>
      <c r="Z519" s="34"/>
      <c r="AC519" s="12"/>
      <c r="AF519" s="12"/>
      <c r="AH519" s="39"/>
    </row>
    <row r="520" ht="15.75" customHeight="1">
      <c r="A520" s="34"/>
      <c r="B520" s="34"/>
      <c r="C520" s="34"/>
      <c r="E520" s="34"/>
      <c r="F520" s="35"/>
      <c r="J520" s="36"/>
      <c r="L520" s="37"/>
      <c r="P520" s="13"/>
      <c r="R520" s="38"/>
      <c r="Y520" s="12"/>
      <c r="Z520" s="34"/>
      <c r="AC520" s="12"/>
      <c r="AF520" s="12"/>
      <c r="AH520" s="39"/>
    </row>
    <row r="521" ht="15.75" customHeight="1">
      <c r="A521" s="34"/>
      <c r="B521" s="34"/>
      <c r="C521" s="34"/>
      <c r="E521" s="34"/>
      <c r="F521" s="35"/>
      <c r="J521" s="36"/>
      <c r="L521" s="37"/>
      <c r="P521" s="13"/>
      <c r="R521" s="38"/>
      <c r="Y521" s="12"/>
      <c r="Z521" s="34"/>
      <c r="AC521" s="12"/>
      <c r="AF521" s="12"/>
      <c r="AH521" s="39"/>
    </row>
    <row r="522" ht="15.75" customHeight="1">
      <c r="A522" s="34"/>
      <c r="B522" s="34"/>
      <c r="C522" s="34"/>
      <c r="E522" s="34"/>
      <c r="F522" s="35"/>
      <c r="J522" s="36"/>
      <c r="L522" s="37"/>
      <c r="P522" s="13"/>
      <c r="R522" s="38"/>
      <c r="Y522" s="12"/>
      <c r="Z522" s="34"/>
      <c r="AC522" s="12"/>
      <c r="AF522" s="12"/>
      <c r="AH522" s="39"/>
    </row>
    <row r="523" ht="15.75" customHeight="1">
      <c r="A523" s="34"/>
      <c r="B523" s="34"/>
      <c r="C523" s="34"/>
      <c r="E523" s="34"/>
      <c r="F523" s="35"/>
      <c r="J523" s="36"/>
      <c r="L523" s="37"/>
      <c r="P523" s="13"/>
      <c r="R523" s="38"/>
      <c r="Y523" s="12"/>
      <c r="Z523" s="34"/>
      <c r="AC523" s="12"/>
      <c r="AF523" s="12"/>
      <c r="AH523" s="39"/>
    </row>
    <row r="524" ht="15.75" customHeight="1">
      <c r="A524" s="34"/>
      <c r="B524" s="34"/>
      <c r="C524" s="34"/>
      <c r="E524" s="34"/>
      <c r="F524" s="35"/>
      <c r="J524" s="36"/>
      <c r="L524" s="37"/>
      <c r="P524" s="13"/>
      <c r="R524" s="38"/>
      <c r="Y524" s="12"/>
      <c r="Z524" s="34"/>
      <c r="AC524" s="12"/>
      <c r="AF524" s="12"/>
      <c r="AH524" s="39"/>
    </row>
    <row r="525" ht="15.75" customHeight="1">
      <c r="A525" s="34"/>
      <c r="B525" s="34"/>
      <c r="C525" s="34"/>
      <c r="E525" s="34"/>
      <c r="F525" s="35"/>
      <c r="J525" s="36"/>
      <c r="L525" s="37"/>
      <c r="P525" s="13"/>
      <c r="R525" s="38"/>
      <c r="Y525" s="12"/>
      <c r="Z525" s="34"/>
      <c r="AC525" s="12"/>
      <c r="AF525" s="12"/>
      <c r="AH525" s="39"/>
    </row>
    <row r="526" ht="15.75" customHeight="1">
      <c r="A526" s="34"/>
      <c r="B526" s="34"/>
      <c r="C526" s="34"/>
      <c r="E526" s="34"/>
      <c r="F526" s="35"/>
      <c r="J526" s="36"/>
      <c r="L526" s="37"/>
      <c r="P526" s="13"/>
      <c r="R526" s="38"/>
      <c r="Y526" s="12"/>
      <c r="Z526" s="34"/>
      <c r="AC526" s="12"/>
      <c r="AF526" s="12"/>
      <c r="AH526" s="39"/>
    </row>
    <row r="527" ht="15.75" customHeight="1">
      <c r="A527" s="34"/>
      <c r="B527" s="34"/>
      <c r="C527" s="34"/>
      <c r="E527" s="34"/>
      <c r="F527" s="35"/>
      <c r="J527" s="36"/>
      <c r="L527" s="37"/>
      <c r="P527" s="13"/>
      <c r="R527" s="38"/>
      <c r="Y527" s="12"/>
      <c r="Z527" s="34"/>
      <c r="AC527" s="12"/>
      <c r="AF527" s="12"/>
      <c r="AH527" s="39"/>
    </row>
    <row r="528" ht="15.75" customHeight="1">
      <c r="A528" s="34"/>
      <c r="B528" s="34"/>
      <c r="C528" s="34"/>
      <c r="E528" s="34"/>
      <c r="F528" s="35"/>
      <c r="J528" s="36"/>
      <c r="L528" s="37"/>
      <c r="P528" s="13"/>
      <c r="R528" s="38"/>
      <c r="Y528" s="12"/>
      <c r="Z528" s="34"/>
      <c r="AC528" s="12"/>
      <c r="AF528" s="12"/>
      <c r="AH528" s="39"/>
    </row>
    <row r="529" ht="15.75" customHeight="1">
      <c r="A529" s="34"/>
      <c r="B529" s="34"/>
      <c r="C529" s="34"/>
      <c r="E529" s="34"/>
      <c r="F529" s="35"/>
      <c r="J529" s="36"/>
      <c r="L529" s="37"/>
      <c r="P529" s="13"/>
      <c r="R529" s="38"/>
      <c r="Y529" s="12"/>
      <c r="Z529" s="34"/>
      <c r="AC529" s="12"/>
      <c r="AF529" s="12"/>
      <c r="AH529" s="39"/>
    </row>
    <row r="530" ht="15.75" customHeight="1">
      <c r="A530" s="34"/>
      <c r="B530" s="34"/>
      <c r="C530" s="34"/>
      <c r="E530" s="34"/>
      <c r="F530" s="35"/>
      <c r="J530" s="36"/>
      <c r="L530" s="37"/>
      <c r="P530" s="13"/>
      <c r="R530" s="38"/>
      <c r="Y530" s="12"/>
      <c r="Z530" s="34"/>
      <c r="AC530" s="12"/>
      <c r="AF530" s="12"/>
      <c r="AH530" s="39"/>
    </row>
    <row r="531" ht="15.75" customHeight="1">
      <c r="A531" s="34"/>
      <c r="B531" s="34"/>
      <c r="C531" s="34"/>
      <c r="E531" s="34"/>
      <c r="F531" s="35"/>
      <c r="J531" s="36"/>
      <c r="L531" s="37"/>
      <c r="P531" s="13"/>
      <c r="R531" s="38"/>
      <c r="Y531" s="12"/>
      <c r="Z531" s="34"/>
      <c r="AC531" s="12"/>
      <c r="AF531" s="12"/>
      <c r="AH531" s="39"/>
    </row>
    <row r="532" ht="15.75" customHeight="1">
      <c r="A532" s="34"/>
      <c r="B532" s="34"/>
      <c r="C532" s="34"/>
      <c r="E532" s="34"/>
      <c r="F532" s="35"/>
      <c r="J532" s="36"/>
      <c r="L532" s="37"/>
      <c r="P532" s="13"/>
      <c r="R532" s="38"/>
      <c r="Y532" s="12"/>
      <c r="Z532" s="34"/>
      <c r="AC532" s="12"/>
      <c r="AF532" s="12"/>
      <c r="AH532" s="39"/>
    </row>
    <row r="533" ht="15.75" customHeight="1">
      <c r="A533" s="34"/>
      <c r="B533" s="34"/>
      <c r="C533" s="34"/>
      <c r="E533" s="34"/>
      <c r="F533" s="35"/>
      <c r="J533" s="36"/>
      <c r="L533" s="37"/>
      <c r="P533" s="13"/>
      <c r="R533" s="38"/>
      <c r="Y533" s="12"/>
      <c r="Z533" s="34"/>
      <c r="AC533" s="12"/>
      <c r="AF533" s="12"/>
      <c r="AH533" s="39"/>
    </row>
    <row r="534" ht="15.75" customHeight="1">
      <c r="A534" s="34"/>
      <c r="B534" s="34"/>
      <c r="C534" s="34"/>
      <c r="E534" s="34"/>
      <c r="F534" s="35"/>
      <c r="J534" s="36"/>
      <c r="L534" s="37"/>
      <c r="P534" s="13"/>
      <c r="R534" s="38"/>
      <c r="Y534" s="12"/>
      <c r="Z534" s="34"/>
      <c r="AC534" s="12"/>
      <c r="AF534" s="12"/>
      <c r="AH534" s="39"/>
    </row>
    <row r="535" ht="15.75" customHeight="1">
      <c r="A535" s="34"/>
      <c r="B535" s="34"/>
      <c r="C535" s="34"/>
      <c r="E535" s="34"/>
      <c r="F535" s="35"/>
      <c r="J535" s="36"/>
      <c r="L535" s="37"/>
      <c r="P535" s="13"/>
      <c r="R535" s="38"/>
      <c r="Y535" s="12"/>
      <c r="Z535" s="34"/>
      <c r="AC535" s="12"/>
      <c r="AF535" s="12"/>
      <c r="AH535" s="39"/>
    </row>
    <row r="536" ht="15.75" customHeight="1">
      <c r="A536" s="34"/>
      <c r="B536" s="34"/>
      <c r="C536" s="34"/>
      <c r="E536" s="34"/>
      <c r="F536" s="35"/>
      <c r="J536" s="36"/>
      <c r="L536" s="37"/>
      <c r="P536" s="13"/>
      <c r="R536" s="38"/>
      <c r="Y536" s="12"/>
      <c r="Z536" s="34"/>
      <c r="AC536" s="12"/>
      <c r="AF536" s="12"/>
      <c r="AH536" s="39"/>
    </row>
    <row r="537" ht="15.75" customHeight="1">
      <c r="A537" s="34"/>
      <c r="B537" s="34"/>
      <c r="C537" s="34"/>
      <c r="E537" s="34"/>
      <c r="F537" s="35"/>
      <c r="J537" s="36"/>
      <c r="L537" s="37"/>
      <c r="P537" s="13"/>
      <c r="R537" s="38"/>
      <c r="Y537" s="12"/>
      <c r="Z537" s="34"/>
      <c r="AC537" s="12"/>
      <c r="AF537" s="12"/>
      <c r="AH537" s="39"/>
    </row>
    <row r="538" ht="15.75" customHeight="1">
      <c r="A538" s="34"/>
      <c r="B538" s="34"/>
      <c r="C538" s="34"/>
      <c r="E538" s="34"/>
      <c r="F538" s="35"/>
      <c r="J538" s="36"/>
      <c r="L538" s="37"/>
      <c r="P538" s="13"/>
      <c r="R538" s="38"/>
      <c r="Y538" s="12"/>
      <c r="Z538" s="34"/>
      <c r="AC538" s="12"/>
      <c r="AF538" s="12"/>
      <c r="AH538" s="39"/>
    </row>
    <row r="539" ht="15.75" customHeight="1">
      <c r="A539" s="34"/>
      <c r="B539" s="34"/>
      <c r="C539" s="34"/>
      <c r="E539" s="34"/>
      <c r="F539" s="35"/>
      <c r="J539" s="36"/>
      <c r="L539" s="37"/>
      <c r="P539" s="13"/>
      <c r="R539" s="38"/>
      <c r="Y539" s="12"/>
      <c r="Z539" s="34"/>
      <c r="AC539" s="12"/>
      <c r="AF539" s="12"/>
      <c r="AH539" s="39"/>
    </row>
    <row r="540" ht="15.75" customHeight="1">
      <c r="A540" s="34"/>
      <c r="B540" s="34"/>
      <c r="C540" s="34"/>
      <c r="E540" s="34"/>
      <c r="F540" s="35"/>
      <c r="J540" s="36"/>
      <c r="L540" s="37"/>
      <c r="P540" s="13"/>
      <c r="R540" s="38"/>
      <c r="Y540" s="12"/>
      <c r="Z540" s="34"/>
      <c r="AC540" s="12"/>
      <c r="AF540" s="12"/>
      <c r="AH540" s="39"/>
    </row>
    <row r="541" ht="15.75" customHeight="1">
      <c r="A541" s="34"/>
      <c r="B541" s="34"/>
      <c r="C541" s="34"/>
      <c r="E541" s="34"/>
      <c r="F541" s="35"/>
      <c r="J541" s="36"/>
      <c r="L541" s="37"/>
      <c r="P541" s="13"/>
      <c r="R541" s="38"/>
      <c r="Y541" s="12"/>
      <c r="Z541" s="34"/>
      <c r="AC541" s="12"/>
      <c r="AF541" s="12"/>
      <c r="AH541" s="39"/>
    </row>
    <row r="542" ht="15.75" customHeight="1">
      <c r="A542" s="34"/>
      <c r="B542" s="34"/>
      <c r="C542" s="34"/>
      <c r="E542" s="34"/>
      <c r="F542" s="35"/>
      <c r="J542" s="36"/>
      <c r="L542" s="37"/>
      <c r="P542" s="13"/>
      <c r="R542" s="38"/>
      <c r="Y542" s="12"/>
      <c r="Z542" s="34"/>
      <c r="AC542" s="12"/>
      <c r="AF542" s="12"/>
      <c r="AH542" s="39"/>
    </row>
    <row r="543" ht="15.75" customHeight="1">
      <c r="A543" s="34"/>
      <c r="B543" s="34"/>
      <c r="C543" s="34"/>
      <c r="E543" s="34"/>
      <c r="F543" s="35"/>
      <c r="J543" s="36"/>
      <c r="L543" s="37"/>
      <c r="P543" s="13"/>
      <c r="R543" s="38"/>
      <c r="Y543" s="12"/>
      <c r="Z543" s="34"/>
      <c r="AC543" s="12"/>
      <c r="AF543" s="12"/>
      <c r="AH543" s="39"/>
    </row>
    <row r="544" ht="15.75" customHeight="1">
      <c r="A544" s="34"/>
      <c r="B544" s="34"/>
      <c r="C544" s="34"/>
      <c r="E544" s="34"/>
      <c r="F544" s="35"/>
      <c r="J544" s="36"/>
      <c r="L544" s="37"/>
      <c r="P544" s="13"/>
      <c r="R544" s="38"/>
      <c r="Y544" s="12"/>
      <c r="Z544" s="34"/>
      <c r="AC544" s="12"/>
      <c r="AF544" s="12"/>
      <c r="AH544" s="39"/>
    </row>
    <row r="545" ht="15.75" customHeight="1">
      <c r="A545" s="34"/>
      <c r="B545" s="34"/>
      <c r="C545" s="34"/>
      <c r="E545" s="34"/>
      <c r="F545" s="35"/>
      <c r="J545" s="36"/>
      <c r="L545" s="37"/>
      <c r="P545" s="13"/>
      <c r="R545" s="38"/>
      <c r="Y545" s="12"/>
      <c r="Z545" s="34"/>
      <c r="AC545" s="12"/>
      <c r="AF545" s="12"/>
      <c r="AH545" s="39"/>
    </row>
    <row r="546" ht="15.75" customHeight="1">
      <c r="A546" s="34"/>
      <c r="B546" s="34"/>
      <c r="C546" s="34"/>
      <c r="E546" s="34"/>
      <c r="F546" s="35"/>
      <c r="J546" s="36"/>
      <c r="L546" s="37"/>
      <c r="P546" s="13"/>
      <c r="R546" s="38"/>
      <c r="Y546" s="12"/>
      <c r="Z546" s="34"/>
      <c r="AC546" s="12"/>
      <c r="AF546" s="12"/>
      <c r="AH546" s="39"/>
    </row>
    <row r="547" ht="15.75" customHeight="1">
      <c r="A547" s="34"/>
      <c r="B547" s="34"/>
      <c r="C547" s="34"/>
      <c r="E547" s="34"/>
      <c r="F547" s="35"/>
      <c r="J547" s="36"/>
      <c r="L547" s="37"/>
      <c r="P547" s="13"/>
      <c r="R547" s="38"/>
      <c r="Y547" s="12"/>
      <c r="Z547" s="34"/>
      <c r="AC547" s="12"/>
      <c r="AF547" s="12"/>
      <c r="AH547" s="39"/>
    </row>
    <row r="548" ht="15.75" customHeight="1">
      <c r="A548" s="34"/>
      <c r="B548" s="34"/>
      <c r="C548" s="34"/>
      <c r="E548" s="34"/>
      <c r="F548" s="35"/>
      <c r="J548" s="36"/>
      <c r="L548" s="37"/>
      <c r="P548" s="13"/>
      <c r="R548" s="38"/>
      <c r="Y548" s="12"/>
      <c r="Z548" s="34"/>
      <c r="AC548" s="12"/>
      <c r="AF548" s="12"/>
      <c r="AH548" s="39"/>
    </row>
    <row r="549" ht="15.75" customHeight="1">
      <c r="A549" s="34"/>
      <c r="B549" s="34"/>
      <c r="C549" s="34"/>
      <c r="E549" s="34"/>
      <c r="F549" s="35"/>
      <c r="J549" s="36"/>
      <c r="L549" s="37"/>
      <c r="P549" s="13"/>
      <c r="R549" s="38"/>
      <c r="Y549" s="12"/>
      <c r="Z549" s="34"/>
      <c r="AC549" s="12"/>
      <c r="AF549" s="12"/>
      <c r="AH549" s="39"/>
    </row>
    <row r="550" ht="15.75" customHeight="1">
      <c r="A550" s="34"/>
      <c r="B550" s="34"/>
      <c r="C550" s="34"/>
      <c r="E550" s="34"/>
      <c r="F550" s="35"/>
      <c r="J550" s="36"/>
      <c r="L550" s="37"/>
      <c r="P550" s="13"/>
      <c r="R550" s="38"/>
      <c r="Y550" s="12"/>
      <c r="Z550" s="34"/>
      <c r="AC550" s="12"/>
      <c r="AF550" s="12"/>
      <c r="AH550" s="39"/>
    </row>
    <row r="551" ht="15.75" customHeight="1">
      <c r="A551" s="34"/>
      <c r="B551" s="34"/>
      <c r="C551" s="34"/>
      <c r="E551" s="34"/>
      <c r="F551" s="35"/>
      <c r="J551" s="36"/>
      <c r="L551" s="37"/>
      <c r="P551" s="13"/>
      <c r="R551" s="38"/>
      <c r="Y551" s="12"/>
      <c r="Z551" s="34"/>
      <c r="AC551" s="12"/>
      <c r="AF551" s="12"/>
      <c r="AH551" s="39"/>
    </row>
    <row r="552" ht="15.75" customHeight="1">
      <c r="A552" s="34"/>
      <c r="B552" s="34"/>
      <c r="C552" s="34"/>
      <c r="E552" s="34"/>
      <c r="F552" s="35"/>
      <c r="J552" s="36"/>
      <c r="L552" s="37"/>
      <c r="P552" s="13"/>
      <c r="R552" s="38"/>
      <c r="Y552" s="12"/>
      <c r="Z552" s="34"/>
      <c r="AC552" s="12"/>
      <c r="AF552" s="12"/>
      <c r="AH552" s="39"/>
    </row>
    <row r="553" ht="15.75" customHeight="1">
      <c r="A553" s="34"/>
      <c r="B553" s="34"/>
      <c r="C553" s="34"/>
      <c r="E553" s="34"/>
      <c r="F553" s="35"/>
      <c r="J553" s="36"/>
      <c r="L553" s="37"/>
      <c r="P553" s="13"/>
      <c r="R553" s="38"/>
      <c r="Y553" s="12"/>
      <c r="Z553" s="34"/>
      <c r="AC553" s="12"/>
      <c r="AF553" s="12"/>
      <c r="AH553" s="39"/>
    </row>
    <row r="554" ht="15.75" customHeight="1">
      <c r="A554" s="34"/>
      <c r="B554" s="34"/>
      <c r="C554" s="34"/>
      <c r="E554" s="34"/>
      <c r="F554" s="35"/>
      <c r="J554" s="36"/>
      <c r="L554" s="37"/>
      <c r="P554" s="13"/>
      <c r="R554" s="38"/>
      <c r="Y554" s="12"/>
      <c r="Z554" s="34"/>
      <c r="AC554" s="12"/>
      <c r="AF554" s="12"/>
      <c r="AH554" s="39"/>
    </row>
    <row r="555" ht="15.75" customHeight="1">
      <c r="A555" s="34"/>
      <c r="B555" s="34"/>
      <c r="C555" s="34"/>
      <c r="E555" s="34"/>
      <c r="F555" s="35"/>
      <c r="J555" s="36"/>
      <c r="L555" s="37"/>
      <c r="P555" s="13"/>
      <c r="R555" s="38"/>
      <c r="Y555" s="12"/>
      <c r="Z555" s="34"/>
      <c r="AC555" s="12"/>
      <c r="AF555" s="12"/>
      <c r="AH555" s="39"/>
    </row>
    <row r="556" ht="15.75" customHeight="1">
      <c r="A556" s="34"/>
      <c r="B556" s="34"/>
      <c r="C556" s="34"/>
      <c r="E556" s="34"/>
      <c r="F556" s="35"/>
      <c r="J556" s="36"/>
      <c r="L556" s="37"/>
      <c r="P556" s="13"/>
      <c r="R556" s="38"/>
      <c r="Y556" s="12"/>
      <c r="Z556" s="34"/>
      <c r="AC556" s="12"/>
      <c r="AF556" s="12"/>
      <c r="AH556" s="39"/>
    </row>
    <row r="557" ht="15.75" customHeight="1">
      <c r="A557" s="34"/>
      <c r="B557" s="34"/>
      <c r="C557" s="34"/>
      <c r="E557" s="34"/>
      <c r="F557" s="35"/>
      <c r="J557" s="36"/>
      <c r="L557" s="37"/>
      <c r="P557" s="13"/>
      <c r="R557" s="38"/>
      <c r="Y557" s="12"/>
      <c r="Z557" s="34"/>
      <c r="AC557" s="12"/>
      <c r="AF557" s="12"/>
      <c r="AH557" s="39"/>
    </row>
    <row r="558" ht="15.75" customHeight="1">
      <c r="A558" s="34"/>
      <c r="B558" s="34"/>
      <c r="C558" s="34"/>
      <c r="E558" s="34"/>
      <c r="F558" s="35"/>
      <c r="J558" s="36"/>
      <c r="L558" s="37"/>
      <c r="P558" s="13"/>
      <c r="R558" s="38"/>
      <c r="Y558" s="12"/>
      <c r="Z558" s="34"/>
      <c r="AC558" s="12"/>
      <c r="AF558" s="12"/>
      <c r="AH558" s="39"/>
    </row>
    <row r="559" ht="15.75" customHeight="1">
      <c r="A559" s="34"/>
      <c r="B559" s="34"/>
      <c r="C559" s="34"/>
      <c r="E559" s="34"/>
      <c r="F559" s="35"/>
      <c r="J559" s="36"/>
      <c r="L559" s="37"/>
      <c r="P559" s="13"/>
      <c r="R559" s="38"/>
      <c r="Y559" s="12"/>
      <c r="Z559" s="34"/>
      <c r="AC559" s="12"/>
      <c r="AF559" s="12"/>
      <c r="AH559" s="39"/>
    </row>
    <row r="560" ht="15.75" customHeight="1">
      <c r="A560" s="34"/>
      <c r="B560" s="34"/>
      <c r="C560" s="34"/>
      <c r="E560" s="34"/>
      <c r="F560" s="35"/>
      <c r="J560" s="36"/>
      <c r="L560" s="37"/>
      <c r="P560" s="13"/>
      <c r="R560" s="38"/>
      <c r="Y560" s="12"/>
      <c r="Z560" s="34"/>
      <c r="AC560" s="12"/>
      <c r="AF560" s="12"/>
      <c r="AH560" s="39"/>
    </row>
    <row r="561" ht="15.75" customHeight="1">
      <c r="A561" s="34"/>
      <c r="B561" s="34"/>
      <c r="C561" s="34"/>
      <c r="E561" s="34"/>
      <c r="F561" s="35"/>
      <c r="J561" s="36"/>
      <c r="L561" s="37"/>
      <c r="P561" s="13"/>
      <c r="R561" s="38"/>
      <c r="Y561" s="12"/>
      <c r="Z561" s="34"/>
      <c r="AC561" s="12"/>
      <c r="AF561" s="12"/>
      <c r="AH561" s="39"/>
    </row>
    <row r="562" ht="15.75" customHeight="1">
      <c r="A562" s="34"/>
      <c r="B562" s="34"/>
      <c r="C562" s="34"/>
      <c r="E562" s="34"/>
      <c r="F562" s="35"/>
      <c r="J562" s="36"/>
      <c r="L562" s="37"/>
      <c r="P562" s="13"/>
      <c r="R562" s="38"/>
      <c r="Y562" s="12"/>
      <c r="Z562" s="34"/>
      <c r="AC562" s="12"/>
      <c r="AF562" s="12"/>
      <c r="AH562" s="39"/>
    </row>
    <row r="563" ht="15.75" customHeight="1">
      <c r="A563" s="34"/>
      <c r="B563" s="34"/>
      <c r="C563" s="34"/>
      <c r="E563" s="34"/>
      <c r="F563" s="35"/>
      <c r="J563" s="36"/>
      <c r="L563" s="37"/>
      <c r="P563" s="13"/>
      <c r="R563" s="38"/>
      <c r="Y563" s="12"/>
      <c r="Z563" s="34"/>
      <c r="AC563" s="12"/>
      <c r="AF563" s="12"/>
      <c r="AH563" s="39"/>
    </row>
    <row r="564" ht="15.75" customHeight="1">
      <c r="A564" s="34"/>
      <c r="B564" s="34"/>
      <c r="C564" s="34"/>
      <c r="E564" s="34"/>
      <c r="F564" s="35"/>
      <c r="J564" s="36"/>
      <c r="L564" s="37"/>
      <c r="P564" s="13"/>
      <c r="R564" s="38"/>
      <c r="Y564" s="12"/>
      <c r="Z564" s="34"/>
      <c r="AC564" s="12"/>
      <c r="AF564" s="12"/>
      <c r="AH564" s="39"/>
    </row>
    <row r="565" ht="15.75" customHeight="1">
      <c r="A565" s="34"/>
      <c r="B565" s="34"/>
      <c r="C565" s="34"/>
      <c r="E565" s="34"/>
      <c r="F565" s="35"/>
      <c r="J565" s="36"/>
      <c r="L565" s="37"/>
      <c r="P565" s="13"/>
      <c r="R565" s="38"/>
      <c r="Y565" s="12"/>
      <c r="Z565" s="34"/>
      <c r="AC565" s="12"/>
      <c r="AF565" s="12"/>
      <c r="AH565" s="39"/>
    </row>
    <row r="566" ht="15.75" customHeight="1">
      <c r="A566" s="34"/>
      <c r="B566" s="34"/>
      <c r="C566" s="34"/>
      <c r="E566" s="34"/>
      <c r="F566" s="35"/>
      <c r="J566" s="36"/>
      <c r="L566" s="37"/>
      <c r="P566" s="13"/>
      <c r="R566" s="38"/>
      <c r="Y566" s="12"/>
      <c r="Z566" s="34"/>
      <c r="AC566" s="12"/>
      <c r="AF566" s="12"/>
      <c r="AH566" s="39"/>
    </row>
    <row r="567" ht="15.75" customHeight="1">
      <c r="A567" s="34"/>
      <c r="B567" s="34"/>
      <c r="C567" s="34"/>
      <c r="E567" s="34"/>
      <c r="F567" s="35"/>
      <c r="J567" s="36"/>
      <c r="L567" s="37"/>
      <c r="P567" s="13"/>
      <c r="R567" s="38"/>
      <c r="Y567" s="12"/>
      <c r="Z567" s="34"/>
      <c r="AC567" s="12"/>
      <c r="AF567" s="12"/>
      <c r="AH567" s="39"/>
    </row>
    <row r="568" ht="15.75" customHeight="1">
      <c r="A568" s="34"/>
      <c r="B568" s="34"/>
      <c r="C568" s="34"/>
      <c r="E568" s="34"/>
      <c r="F568" s="35"/>
      <c r="J568" s="36"/>
      <c r="L568" s="37"/>
      <c r="P568" s="13"/>
      <c r="R568" s="38"/>
      <c r="Y568" s="12"/>
      <c r="Z568" s="34"/>
      <c r="AC568" s="12"/>
      <c r="AF568" s="12"/>
      <c r="AH568" s="39"/>
    </row>
    <row r="569" ht="15.75" customHeight="1">
      <c r="A569" s="34"/>
      <c r="B569" s="34"/>
      <c r="C569" s="34"/>
      <c r="E569" s="34"/>
      <c r="F569" s="35"/>
      <c r="J569" s="36"/>
      <c r="L569" s="37"/>
      <c r="P569" s="13"/>
      <c r="R569" s="38"/>
      <c r="Y569" s="12"/>
      <c r="Z569" s="34"/>
      <c r="AC569" s="12"/>
      <c r="AF569" s="12"/>
      <c r="AH569" s="39"/>
    </row>
    <row r="570" ht="15.75" customHeight="1">
      <c r="A570" s="34"/>
      <c r="B570" s="34"/>
      <c r="C570" s="34"/>
      <c r="E570" s="34"/>
      <c r="F570" s="35"/>
      <c r="J570" s="36"/>
      <c r="L570" s="37"/>
      <c r="P570" s="13"/>
      <c r="R570" s="38"/>
      <c r="Y570" s="12"/>
      <c r="Z570" s="34"/>
      <c r="AC570" s="12"/>
      <c r="AF570" s="12"/>
      <c r="AH570" s="39"/>
    </row>
    <row r="571" ht="15.75" customHeight="1">
      <c r="A571" s="34"/>
      <c r="B571" s="34"/>
      <c r="C571" s="34"/>
      <c r="E571" s="34"/>
      <c r="F571" s="35"/>
      <c r="J571" s="36"/>
      <c r="L571" s="37"/>
      <c r="P571" s="13"/>
      <c r="R571" s="38"/>
      <c r="Y571" s="12"/>
      <c r="Z571" s="34"/>
      <c r="AC571" s="12"/>
      <c r="AF571" s="12"/>
      <c r="AH571" s="39"/>
    </row>
    <row r="572" ht="15.75" customHeight="1">
      <c r="A572" s="34"/>
      <c r="B572" s="34"/>
      <c r="C572" s="34"/>
      <c r="E572" s="34"/>
      <c r="F572" s="35"/>
      <c r="J572" s="36"/>
      <c r="L572" s="37"/>
      <c r="P572" s="13"/>
      <c r="R572" s="38"/>
      <c r="Y572" s="12"/>
      <c r="Z572" s="34"/>
      <c r="AC572" s="12"/>
      <c r="AF572" s="12"/>
      <c r="AH572" s="39"/>
    </row>
    <row r="573" ht="15.75" customHeight="1">
      <c r="A573" s="34"/>
      <c r="B573" s="34"/>
      <c r="C573" s="34"/>
      <c r="E573" s="34"/>
      <c r="F573" s="35"/>
      <c r="J573" s="36"/>
      <c r="L573" s="37"/>
      <c r="P573" s="13"/>
      <c r="R573" s="38"/>
      <c r="Y573" s="12"/>
      <c r="Z573" s="34"/>
      <c r="AC573" s="12"/>
      <c r="AF573" s="12"/>
      <c r="AH573" s="39"/>
    </row>
    <row r="574" ht="15.75" customHeight="1">
      <c r="A574" s="34"/>
      <c r="B574" s="34"/>
      <c r="C574" s="34"/>
      <c r="E574" s="34"/>
      <c r="F574" s="35"/>
      <c r="J574" s="36"/>
      <c r="L574" s="37"/>
      <c r="P574" s="13"/>
      <c r="R574" s="38"/>
      <c r="Y574" s="12"/>
      <c r="Z574" s="34"/>
      <c r="AC574" s="12"/>
      <c r="AF574" s="12"/>
      <c r="AH574" s="39"/>
    </row>
    <row r="575" ht="15.75" customHeight="1">
      <c r="A575" s="34"/>
      <c r="B575" s="34"/>
      <c r="C575" s="34"/>
      <c r="E575" s="34"/>
      <c r="F575" s="35"/>
      <c r="J575" s="36"/>
      <c r="L575" s="37"/>
      <c r="P575" s="13"/>
      <c r="R575" s="38"/>
      <c r="Y575" s="12"/>
      <c r="Z575" s="34"/>
      <c r="AC575" s="12"/>
      <c r="AF575" s="12"/>
      <c r="AH575" s="39"/>
    </row>
    <row r="576" ht="15.75" customHeight="1">
      <c r="A576" s="34"/>
      <c r="B576" s="34"/>
      <c r="C576" s="34"/>
      <c r="E576" s="34"/>
      <c r="F576" s="35"/>
      <c r="J576" s="36"/>
      <c r="L576" s="37"/>
      <c r="P576" s="13"/>
      <c r="R576" s="38"/>
      <c r="Y576" s="12"/>
      <c r="Z576" s="34"/>
      <c r="AC576" s="12"/>
      <c r="AF576" s="12"/>
      <c r="AH576" s="39"/>
    </row>
    <row r="577" ht="15.75" customHeight="1">
      <c r="A577" s="34"/>
      <c r="B577" s="34"/>
      <c r="C577" s="34"/>
      <c r="E577" s="34"/>
      <c r="F577" s="35"/>
      <c r="J577" s="36"/>
      <c r="L577" s="37"/>
      <c r="P577" s="13"/>
      <c r="R577" s="38"/>
      <c r="Y577" s="12"/>
      <c r="Z577" s="34"/>
      <c r="AC577" s="12"/>
      <c r="AF577" s="12"/>
      <c r="AH577" s="39"/>
    </row>
    <row r="578" ht="15.75" customHeight="1">
      <c r="A578" s="34"/>
      <c r="B578" s="34"/>
      <c r="C578" s="34"/>
      <c r="E578" s="34"/>
      <c r="F578" s="35"/>
      <c r="J578" s="36"/>
      <c r="L578" s="37"/>
      <c r="P578" s="13"/>
      <c r="R578" s="38"/>
      <c r="Y578" s="12"/>
      <c r="Z578" s="34"/>
      <c r="AC578" s="12"/>
      <c r="AF578" s="12"/>
      <c r="AH578" s="39"/>
    </row>
    <row r="579" ht="15.75" customHeight="1">
      <c r="A579" s="34"/>
      <c r="B579" s="34"/>
      <c r="C579" s="34"/>
      <c r="E579" s="34"/>
      <c r="F579" s="35"/>
      <c r="J579" s="36"/>
      <c r="L579" s="37"/>
      <c r="P579" s="13"/>
      <c r="R579" s="38"/>
      <c r="Y579" s="12"/>
      <c r="Z579" s="34"/>
      <c r="AC579" s="12"/>
      <c r="AF579" s="12"/>
      <c r="AH579" s="39"/>
    </row>
    <row r="580" ht="15.75" customHeight="1">
      <c r="A580" s="34"/>
      <c r="B580" s="34"/>
      <c r="C580" s="34"/>
      <c r="E580" s="34"/>
      <c r="F580" s="35"/>
      <c r="J580" s="36"/>
      <c r="L580" s="37"/>
      <c r="P580" s="13"/>
      <c r="R580" s="38"/>
      <c r="Y580" s="12"/>
      <c r="Z580" s="34"/>
      <c r="AC580" s="12"/>
      <c r="AF580" s="12"/>
      <c r="AH580" s="39"/>
    </row>
    <row r="581" ht="15.75" customHeight="1">
      <c r="A581" s="34"/>
      <c r="B581" s="34"/>
      <c r="C581" s="34"/>
      <c r="E581" s="34"/>
      <c r="F581" s="35"/>
      <c r="J581" s="36"/>
      <c r="L581" s="37"/>
      <c r="P581" s="13"/>
      <c r="R581" s="38"/>
      <c r="Y581" s="12"/>
      <c r="Z581" s="34"/>
      <c r="AC581" s="12"/>
      <c r="AF581" s="12"/>
      <c r="AH581" s="39"/>
    </row>
    <row r="582" ht="15.75" customHeight="1">
      <c r="A582" s="34"/>
      <c r="B582" s="34"/>
      <c r="C582" s="34"/>
      <c r="E582" s="34"/>
      <c r="F582" s="35"/>
      <c r="J582" s="36"/>
      <c r="L582" s="37"/>
      <c r="P582" s="13"/>
      <c r="R582" s="38"/>
      <c r="Y582" s="12"/>
      <c r="Z582" s="34"/>
      <c r="AC582" s="12"/>
      <c r="AF582" s="12"/>
      <c r="AH582" s="39"/>
    </row>
    <row r="583" ht="15.75" customHeight="1">
      <c r="A583" s="34"/>
      <c r="B583" s="34"/>
      <c r="C583" s="34"/>
      <c r="E583" s="34"/>
      <c r="F583" s="35"/>
      <c r="J583" s="36"/>
      <c r="L583" s="37"/>
      <c r="P583" s="13"/>
      <c r="R583" s="38"/>
      <c r="Y583" s="12"/>
      <c r="Z583" s="34"/>
      <c r="AC583" s="12"/>
      <c r="AF583" s="12"/>
      <c r="AH583" s="39"/>
    </row>
    <row r="584" ht="15.75" customHeight="1">
      <c r="A584" s="34"/>
      <c r="B584" s="34"/>
      <c r="C584" s="34"/>
      <c r="E584" s="34"/>
      <c r="F584" s="35"/>
      <c r="J584" s="36"/>
      <c r="L584" s="37"/>
      <c r="P584" s="13"/>
      <c r="R584" s="38"/>
      <c r="Y584" s="12"/>
      <c r="Z584" s="34"/>
      <c r="AC584" s="12"/>
      <c r="AF584" s="12"/>
      <c r="AH584" s="39"/>
    </row>
    <row r="585" ht="15.75" customHeight="1">
      <c r="A585" s="34"/>
      <c r="B585" s="34"/>
      <c r="C585" s="34"/>
      <c r="E585" s="34"/>
      <c r="F585" s="35"/>
      <c r="J585" s="36"/>
      <c r="L585" s="37"/>
      <c r="P585" s="13"/>
      <c r="R585" s="38"/>
      <c r="Y585" s="12"/>
      <c r="Z585" s="34"/>
      <c r="AC585" s="12"/>
      <c r="AF585" s="12"/>
      <c r="AH585" s="39"/>
    </row>
    <row r="586" ht="15.75" customHeight="1">
      <c r="A586" s="34"/>
      <c r="B586" s="34"/>
      <c r="C586" s="34"/>
      <c r="E586" s="34"/>
      <c r="F586" s="35"/>
      <c r="J586" s="36"/>
      <c r="L586" s="37"/>
      <c r="P586" s="13"/>
      <c r="R586" s="38"/>
      <c r="Y586" s="12"/>
      <c r="Z586" s="34"/>
      <c r="AC586" s="12"/>
      <c r="AF586" s="12"/>
      <c r="AH586" s="39"/>
    </row>
    <row r="587" ht="15.75" customHeight="1">
      <c r="A587" s="34"/>
      <c r="B587" s="34"/>
      <c r="C587" s="34"/>
      <c r="E587" s="34"/>
      <c r="F587" s="35"/>
      <c r="J587" s="36"/>
      <c r="L587" s="37"/>
      <c r="P587" s="13"/>
      <c r="R587" s="38"/>
      <c r="Y587" s="12"/>
      <c r="Z587" s="34"/>
      <c r="AC587" s="12"/>
      <c r="AF587" s="12"/>
      <c r="AH587" s="39"/>
    </row>
    <row r="588" ht="15.75" customHeight="1">
      <c r="A588" s="34"/>
      <c r="B588" s="34"/>
      <c r="C588" s="34"/>
      <c r="E588" s="34"/>
      <c r="F588" s="35"/>
      <c r="J588" s="36"/>
      <c r="L588" s="37"/>
      <c r="P588" s="13"/>
      <c r="R588" s="38"/>
      <c r="Y588" s="12"/>
      <c r="Z588" s="34"/>
      <c r="AC588" s="12"/>
      <c r="AF588" s="12"/>
      <c r="AH588" s="39"/>
    </row>
    <row r="589" ht="15.75" customHeight="1">
      <c r="A589" s="34"/>
      <c r="B589" s="34"/>
      <c r="C589" s="34"/>
      <c r="E589" s="34"/>
      <c r="F589" s="35"/>
      <c r="J589" s="36"/>
      <c r="L589" s="37"/>
      <c r="P589" s="13"/>
      <c r="R589" s="38"/>
      <c r="Y589" s="12"/>
      <c r="Z589" s="34"/>
      <c r="AC589" s="12"/>
      <c r="AF589" s="12"/>
      <c r="AH589" s="39"/>
    </row>
    <row r="590" ht="15.75" customHeight="1">
      <c r="A590" s="34"/>
      <c r="B590" s="34"/>
      <c r="C590" s="34"/>
      <c r="E590" s="34"/>
      <c r="F590" s="35"/>
      <c r="J590" s="36"/>
      <c r="L590" s="37"/>
      <c r="P590" s="13"/>
      <c r="R590" s="38"/>
      <c r="Y590" s="12"/>
      <c r="Z590" s="34"/>
      <c r="AC590" s="12"/>
      <c r="AF590" s="12"/>
      <c r="AH590" s="39"/>
    </row>
    <row r="591" ht="15.75" customHeight="1">
      <c r="A591" s="34"/>
      <c r="B591" s="34"/>
      <c r="C591" s="34"/>
      <c r="E591" s="34"/>
      <c r="F591" s="35"/>
      <c r="J591" s="36"/>
      <c r="L591" s="37"/>
      <c r="P591" s="13"/>
      <c r="R591" s="38"/>
      <c r="Y591" s="12"/>
      <c r="Z591" s="34"/>
      <c r="AC591" s="12"/>
      <c r="AF591" s="12"/>
      <c r="AH591" s="39"/>
    </row>
    <row r="592" ht="15.75" customHeight="1">
      <c r="A592" s="34"/>
      <c r="B592" s="34"/>
      <c r="C592" s="34"/>
      <c r="E592" s="34"/>
      <c r="F592" s="35"/>
      <c r="J592" s="36"/>
      <c r="L592" s="37"/>
      <c r="P592" s="13"/>
      <c r="R592" s="38"/>
      <c r="Y592" s="12"/>
      <c r="Z592" s="34"/>
      <c r="AC592" s="12"/>
      <c r="AF592" s="12"/>
      <c r="AH592" s="39"/>
    </row>
    <row r="593" ht="15.75" customHeight="1">
      <c r="A593" s="34"/>
      <c r="B593" s="34"/>
      <c r="C593" s="34"/>
      <c r="E593" s="34"/>
      <c r="F593" s="35"/>
      <c r="J593" s="36"/>
      <c r="L593" s="37"/>
      <c r="P593" s="13"/>
      <c r="R593" s="38"/>
      <c r="Y593" s="12"/>
      <c r="Z593" s="34"/>
      <c r="AC593" s="12"/>
      <c r="AF593" s="12"/>
      <c r="AH593" s="39"/>
    </row>
    <row r="594" ht="15.75" customHeight="1">
      <c r="A594" s="34"/>
      <c r="B594" s="34"/>
      <c r="C594" s="34"/>
      <c r="E594" s="34"/>
      <c r="F594" s="35"/>
      <c r="J594" s="36"/>
      <c r="L594" s="37"/>
      <c r="P594" s="13"/>
      <c r="R594" s="38"/>
      <c r="Y594" s="12"/>
      <c r="Z594" s="34"/>
      <c r="AC594" s="12"/>
      <c r="AF594" s="12"/>
      <c r="AH594" s="39"/>
    </row>
    <row r="595" ht="15.75" customHeight="1">
      <c r="A595" s="34"/>
      <c r="B595" s="34"/>
      <c r="C595" s="34"/>
      <c r="E595" s="34"/>
      <c r="F595" s="35"/>
      <c r="J595" s="36"/>
      <c r="L595" s="37"/>
      <c r="P595" s="13"/>
      <c r="R595" s="38"/>
      <c r="Y595" s="12"/>
      <c r="Z595" s="34"/>
      <c r="AC595" s="12"/>
      <c r="AF595" s="12"/>
      <c r="AH595" s="39"/>
    </row>
    <row r="596" ht="15.75" customHeight="1">
      <c r="A596" s="34"/>
      <c r="B596" s="34"/>
      <c r="C596" s="34"/>
      <c r="E596" s="34"/>
      <c r="F596" s="35"/>
      <c r="J596" s="36"/>
      <c r="L596" s="37"/>
      <c r="P596" s="13"/>
      <c r="R596" s="38"/>
      <c r="Y596" s="12"/>
      <c r="Z596" s="34"/>
      <c r="AC596" s="12"/>
      <c r="AF596" s="12"/>
      <c r="AH596" s="39"/>
    </row>
    <row r="597" ht="15.75" customHeight="1">
      <c r="A597" s="34"/>
      <c r="B597" s="34"/>
      <c r="C597" s="34"/>
      <c r="E597" s="34"/>
      <c r="F597" s="35"/>
      <c r="J597" s="36"/>
      <c r="L597" s="37"/>
      <c r="P597" s="13"/>
      <c r="R597" s="38"/>
      <c r="Y597" s="12"/>
      <c r="Z597" s="34"/>
      <c r="AC597" s="12"/>
      <c r="AF597" s="12"/>
      <c r="AH597" s="39"/>
    </row>
    <row r="598" ht="15.75" customHeight="1">
      <c r="A598" s="34"/>
      <c r="B598" s="34"/>
      <c r="C598" s="34"/>
      <c r="E598" s="34"/>
      <c r="F598" s="35"/>
      <c r="J598" s="36"/>
      <c r="L598" s="37"/>
      <c r="P598" s="13"/>
      <c r="R598" s="38"/>
      <c r="Y598" s="12"/>
      <c r="Z598" s="34"/>
      <c r="AC598" s="12"/>
      <c r="AF598" s="12"/>
      <c r="AH598" s="39"/>
    </row>
    <row r="599" ht="15.75" customHeight="1">
      <c r="A599" s="34"/>
      <c r="B599" s="34"/>
      <c r="C599" s="34"/>
      <c r="E599" s="34"/>
      <c r="F599" s="35"/>
      <c r="J599" s="36"/>
      <c r="L599" s="37"/>
      <c r="P599" s="13"/>
      <c r="R599" s="38"/>
      <c r="Y599" s="12"/>
      <c r="Z599" s="34"/>
      <c r="AC599" s="12"/>
      <c r="AF599" s="12"/>
      <c r="AH599" s="39"/>
    </row>
    <row r="600" ht="15.75" customHeight="1">
      <c r="A600" s="34"/>
      <c r="B600" s="34"/>
      <c r="C600" s="34"/>
      <c r="E600" s="34"/>
      <c r="F600" s="35"/>
      <c r="J600" s="36"/>
      <c r="L600" s="37"/>
      <c r="P600" s="13"/>
      <c r="R600" s="38"/>
      <c r="Y600" s="12"/>
      <c r="Z600" s="34"/>
      <c r="AC600" s="12"/>
      <c r="AF600" s="12"/>
      <c r="AH600" s="39"/>
    </row>
    <row r="601" ht="15.75" customHeight="1">
      <c r="A601" s="34"/>
      <c r="B601" s="34"/>
      <c r="C601" s="34"/>
      <c r="E601" s="34"/>
      <c r="F601" s="35"/>
      <c r="J601" s="36"/>
      <c r="L601" s="37"/>
      <c r="P601" s="13"/>
      <c r="R601" s="38"/>
      <c r="Y601" s="12"/>
      <c r="Z601" s="34"/>
      <c r="AC601" s="12"/>
      <c r="AF601" s="12"/>
      <c r="AH601" s="39"/>
    </row>
    <row r="602" ht="15.75" customHeight="1">
      <c r="A602" s="34"/>
      <c r="B602" s="34"/>
      <c r="C602" s="34"/>
      <c r="E602" s="34"/>
      <c r="F602" s="35"/>
      <c r="J602" s="36"/>
      <c r="L602" s="37"/>
      <c r="P602" s="13"/>
      <c r="R602" s="38"/>
      <c r="Y602" s="12"/>
      <c r="Z602" s="34"/>
      <c r="AC602" s="12"/>
      <c r="AF602" s="12"/>
      <c r="AH602" s="39"/>
    </row>
    <row r="603" ht="15.75" customHeight="1">
      <c r="A603" s="34"/>
      <c r="B603" s="34"/>
      <c r="C603" s="34"/>
      <c r="E603" s="34"/>
      <c r="F603" s="35"/>
      <c r="J603" s="36"/>
      <c r="L603" s="37"/>
      <c r="P603" s="13"/>
      <c r="R603" s="38"/>
      <c r="Y603" s="12"/>
      <c r="Z603" s="34"/>
      <c r="AC603" s="12"/>
      <c r="AF603" s="12"/>
      <c r="AH603" s="39"/>
    </row>
    <row r="604" ht="15.75" customHeight="1">
      <c r="A604" s="34"/>
      <c r="B604" s="34"/>
      <c r="C604" s="34"/>
      <c r="E604" s="34"/>
      <c r="F604" s="35"/>
      <c r="J604" s="36"/>
      <c r="L604" s="37"/>
      <c r="P604" s="13"/>
      <c r="R604" s="38"/>
      <c r="Y604" s="12"/>
      <c r="Z604" s="34"/>
      <c r="AC604" s="12"/>
      <c r="AF604" s="12"/>
      <c r="AH604" s="39"/>
    </row>
    <row r="605" ht="15.75" customHeight="1">
      <c r="A605" s="34"/>
      <c r="B605" s="34"/>
      <c r="C605" s="34"/>
      <c r="E605" s="34"/>
      <c r="F605" s="35"/>
      <c r="J605" s="36"/>
      <c r="L605" s="37"/>
      <c r="P605" s="13"/>
      <c r="R605" s="38"/>
      <c r="Y605" s="12"/>
      <c r="Z605" s="34"/>
      <c r="AC605" s="12"/>
      <c r="AF605" s="12"/>
      <c r="AH605" s="39"/>
    </row>
    <row r="606" ht="15.75" customHeight="1">
      <c r="A606" s="34"/>
      <c r="B606" s="34"/>
      <c r="C606" s="34"/>
      <c r="E606" s="34"/>
      <c r="F606" s="35"/>
      <c r="J606" s="36"/>
      <c r="L606" s="37"/>
      <c r="P606" s="13"/>
      <c r="R606" s="38"/>
      <c r="Y606" s="12"/>
      <c r="Z606" s="34"/>
      <c r="AC606" s="12"/>
      <c r="AF606" s="12"/>
      <c r="AH606" s="39"/>
    </row>
    <row r="607" ht="15.75" customHeight="1">
      <c r="A607" s="34"/>
      <c r="B607" s="34"/>
      <c r="C607" s="34"/>
      <c r="E607" s="34"/>
      <c r="F607" s="35"/>
      <c r="J607" s="36"/>
      <c r="L607" s="37"/>
      <c r="P607" s="13"/>
      <c r="R607" s="38"/>
      <c r="Y607" s="12"/>
      <c r="Z607" s="34"/>
      <c r="AC607" s="12"/>
      <c r="AF607" s="12"/>
      <c r="AH607" s="39"/>
    </row>
    <row r="608" ht="15.75" customHeight="1">
      <c r="A608" s="34"/>
      <c r="B608" s="34"/>
      <c r="C608" s="34"/>
      <c r="E608" s="34"/>
      <c r="F608" s="35"/>
      <c r="J608" s="36"/>
      <c r="L608" s="37"/>
      <c r="P608" s="13"/>
      <c r="R608" s="38"/>
      <c r="Y608" s="12"/>
      <c r="Z608" s="34"/>
      <c r="AC608" s="12"/>
      <c r="AF608" s="12"/>
      <c r="AH608" s="39"/>
    </row>
    <row r="609" ht="15.75" customHeight="1">
      <c r="A609" s="34"/>
      <c r="B609" s="34"/>
      <c r="C609" s="34"/>
      <c r="E609" s="34"/>
      <c r="F609" s="35"/>
      <c r="J609" s="36"/>
      <c r="L609" s="37"/>
      <c r="P609" s="13"/>
      <c r="R609" s="38"/>
      <c r="Y609" s="12"/>
      <c r="Z609" s="34"/>
      <c r="AC609" s="12"/>
      <c r="AF609" s="12"/>
      <c r="AH609" s="39"/>
    </row>
    <row r="610" ht="15.75" customHeight="1">
      <c r="A610" s="34"/>
      <c r="B610" s="34"/>
      <c r="C610" s="34"/>
      <c r="E610" s="34"/>
      <c r="F610" s="35"/>
      <c r="J610" s="36"/>
      <c r="L610" s="37"/>
      <c r="P610" s="13"/>
      <c r="R610" s="38"/>
      <c r="Y610" s="12"/>
      <c r="Z610" s="34"/>
      <c r="AC610" s="12"/>
      <c r="AF610" s="12"/>
      <c r="AH610" s="39"/>
    </row>
    <row r="611" ht="15.75" customHeight="1">
      <c r="A611" s="34"/>
      <c r="B611" s="34"/>
      <c r="C611" s="34"/>
      <c r="E611" s="34"/>
      <c r="F611" s="35"/>
      <c r="J611" s="36"/>
      <c r="L611" s="37"/>
      <c r="P611" s="13"/>
      <c r="R611" s="38"/>
      <c r="Y611" s="12"/>
      <c r="Z611" s="34"/>
      <c r="AC611" s="12"/>
      <c r="AF611" s="12"/>
      <c r="AH611" s="39"/>
    </row>
    <row r="612" ht="15.75" customHeight="1">
      <c r="A612" s="34"/>
      <c r="B612" s="34"/>
      <c r="C612" s="34"/>
      <c r="E612" s="34"/>
      <c r="F612" s="35"/>
      <c r="J612" s="36"/>
      <c r="L612" s="37"/>
      <c r="P612" s="13"/>
      <c r="R612" s="38"/>
      <c r="Y612" s="12"/>
      <c r="Z612" s="34"/>
      <c r="AC612" s="12"/>
      <c r="AF612" s="12"/>
      <c r="AH612" s="39"/>
    </row>
    <row r="613" ht="15.75" customHeight="1">
      <c r="A613" s="34"/>
      <c r="B613" s="34"/>
      <c r="C613" s="34"/>
      <c r="E613" s="34"/>
      <c r="F613" s="35"/>
      <c r="J613" s="36"/>
      <c r="L613" s="37"/>
      <c r="P613" s="13"/>
      <c r="R613" s="38"/>
      <c r="Y613" s="12"/>
      <c r="Z613" s="34"/>
      <c r="AC613" s="12"/>
      <c r="AF613" s="12"/>
      <c r="AH613" s="39"/>
    </row>
    <row r="614" ht="15.75" customHeight="1">
      <c r="A614" s="34"/>
      <c r="B614" s="34"/>
      <c r="C614" s="34"/>
      <c r="E614" s="34"/>
      <c r="F614" s="35"/>
      <c r="J614" s="36"/>
      <c r="L614" s="37"/>
      <c r="P614" s="13"/>
      <c r="R614" s="38"/>
      <c r="Y614" s="12"/>
      <c r="Z614" s="34"/>
      <c r="AC614" s="12"/>
      <c r="AF614" s="12"/>
      <c r="AH614" s="39"/>
    </row>
    <row r="615" ht="15.75" customHeight="1">
      <c r="A615" s="34"/>
      <c r="B615" s="34"/>
      <c r="C615" s="34"/>
      <c r="E615" s="34"/>
      <c r="F615" s="35"/>
      <c r="J615" s="36"/>
      <c r="L615" s="37"/>
      <c r="P615" s="13"/>
      <c r="R615" s="38"/>
      <c r="Y615" s="12"/>
      <c r="Z615" s="34"/>
      <c r="AC615" s="12"/>
      <c r="AF615" s="12"/>
      <c r="AH615" s="39"/>
    </row>
    <row r="616" ht="15.75" customHeight="1">
      <c r="A616" s="34"/>
      <c r="B616" s="34"/>
      <c r="C616" s="34"/>
      <c r="E616" s="34"/>
      <c r="F616" s="35"/>
      <c r="J616" s="36"/>
      <c r="L616" s="37"/>
      <c r="P616" s="13"/>
      <c r="R616" s="38"/>
      <c r="Y616" s="12"/>
      <c r="Z616" s="34"/>
      <c r="AC616" s="12"/>
      <c r="AF616" s="12"/>
      <c r="AH616" s="39"/>
    </row>
    <row r="617" ht="15.75" customHeight="1">
      <c r="A617" s="34"/>
      <c r="B617" s="34"/>
      <c r="C617" s="34"/>
      <c r="E617" s="34"/>
      <c r="F617" s="35"/>
      <c r="J617" s="36"/>
      <c r="L617" s="37"/>
      <c r="P617" s="13"/>
      <c r="R617" s="38"/>
      <c r="Y617" s="12"/>
      <c r="Z617" s="34"/>
      <c r="AC617" s="12"/>
      <c r="AF617" s="12"/>
      <c r="AH617" s="39"/>
    </row>
    <row r="618" ht="15.75" customHeight="1">
      <c r="A618" s="34"/>
      <c r="B618" s="34"/>
      <c r="C618" s="34"/>
      <c r="E618" s="34"/>
      <c r="F618" s="35"/>
      <c r="J618" s="36"/>
      <c r="L618" s="37"/>
      <c r="P618" s="13"/>
      <c r="R618" s="38"/>
      <c r="Y618" s="12"/>
      <c r="Z618" s="34"/>
      <c r="AC618" s="12"/>
      <c r="AF618" s="12"/>
      <c r="AH618" s="39"/>
    </row>
    <row r="619" ht="15.75" customHeight="1">
      <c r="A619" s="34"/>
      <c r="B619" s="34"/>
      <c r="C619" s="34"/>
      <c r="E619" s="34"/>
      <c r="F619" s="35"/>
      <c r="J619" s="36"/>
      <c r="L619" s="37"/>
      <c r="P619" s="13"/>
      <c r="R619" s="38"/>
      <c r="Y619" s="12"/>
      <c r="Z619" s="34"/>
      <c r="AC619" s="12"/>
      <c r="AF619" s="12"/>
      <c r="AH619" s="39"/>
    </row>
    <row r="620" ht="15.75" customHeight="1">
      <c r="A620" s="34"/>
      <c r="B620" s="34"/>
      <c r="C620" s="34"/>
      <c r="E620" s="34"/>
      <c r="F620" s="35"/>
      <c r="J620" s="36"/>
      <c r="L620" s="37"/>
      <c r="P620" s="13"/>
      <c r="R620" s="38"/>
      <c r="Y620" s="12"/>
      <c r="Z620" s="34"/>
      <c r="AC620" s="12"/>
      <c r="AF620" s="12"/>
      <c r="AH620" s="39"/>
    </row>
    <row r="621" ht="15.75" customHeight="1">
      <c r="A621" s="34"/>
      <c r="B621" s="34"/>
      <c r="C621" s="34"/>
      <c r="E621" s="34"/>
      <c r="F621" s="35"/>
      <c r="J621" s="36"/>
      <c r="L621" s="37"/>
      <c r="P621" s="13"/>
      <c r="R621" s="38"/>
      <c r="Y621" s="12"/>
      <c r="Z621" s="34"/>
      <c r="AC621" s="12"/>
      <c r="AF621" s="12"/>
      <c r="AH621" s="39"/>
    </row>
    <row r="622" ht="15.75" customHeight="1">
      <c r="A622" s="34"/>
      <c r="B622" s="34"/>
      <c r="C622" s="34"/>
      <c r="E622" s="34"/>
      <c r="F622" s="35"/>
      <c r="J622" s="36"/>
      <c r="L622" s="37"/>
      <c r="P622" s="13"/>
      <c r="R622" s="38"/>
      <c r="Y622" s="12"/>
      <c r="Z622" s="34"/>
      <c r="AC622" s="12"/>
      <c r="AF622" s="12"/>
      <c r="AH622" s="39"/>
    </row>
    <row r="623" ht="15.75" customHeight="1">
      <c r="A623" s="34"/>
      <c r="B623" s="34"/>
      <c r="C623" s="34"/>
      <c r="E623" s="34"/>
      <c r="F623" s="35"/>
      <c r="J623" s="36"/>
      <c r="L623" s="37"/>
      <c r="P623" s="13"/>
      <c r="R623" s="38"/>
      <c r="Y623" s="12"/>
      <c r="Z623" s="34"/>
      <c r="AC623" s="12"/>
      <c r="AF623" s="12"/>
      <c r="AH623" s="39"/>
    </row>
    <row r="624" ht="15.75" customHeight="1">
      <c r="A624" s="34"/>
      <c r="B624" s="34"/>
      <c r="C624" s="34"/>
      <c r="E624" s="34"/>
      <c r="F624" s="35"/>
      <c r="J624" s="36"/>
      <c r="L624" s="37"/>
      <c r="P624" s="13"/>
      <c r="R624" s="38"/>
      <c r="Y624" s="12"/>
      <c r="Z624" s="34"/>
      <c r="AC624" s="12"/>
      <c r="AF624" s="12"/>
      <c r="AH624" s="39"/>
    </row>
    <row r="625" ht="15.75" customHeight="1">
      <c r="A625" s="34"/>
      <c r="B625" s="34"/>
      <c r="C625" s="34"/>
      <c r="E625" s="34"/>
      <c r="F625" s="35"/>
      <c r="J625" s="36"/>
      <c r="L625" s="37"/>
      <c r="P625" s="13"/>
      <c r="R625" s="38"/>
      <c r="Y625" s="12"/>
      <c r="Z625" s="34"/>
      <c r="AC625" s="12"/>
      <c r="AF625" s="12"/>
      <c r="AH625" s="39"/>
    </row>
    <row r="626" ht="15.75" customHeight="1">
      <c r="A626" s="34"/>
      <c r="B626" s="34"/>
      <c r="C626" s="34"/>
      <c r="E626" s="34"/>
      <c r="F626" s="35"/>
      <c r="J626" s="36"/>
      <c r="L626" s="37"/>
      <c r="P626" s="13"/>
      <c r="R626" s="38"/>
      <c r="Y626" s="12"/>
      <c r="Z626" s="34"/>
      <c r="AC626" s="12"/>
      <c r="AF626" s="12"/>
      <c r="AH626" s="39"/>
    </row>
    <row r="627" ht="15.75" customHeight="1">
      <c r="A627" s="34"/>
      <c r="B627" s="34"/>
      <c r="C627" s="34"/>
      <c r="E627" s="34"/>
      <c r="F627" s="35"/>
      <c r="J627" s="36"/>
      <c r="L627" s="37"/>
      <c r="P627" s="13"/>
      <c r="R627" s="38"/>
      <c r="Y627" s="12"/>
      <c r="Z627" s="34"/>
      <c r="AC627" s="12"/>
      <c r="AF627" s="12"/>
      <c r="AH627" s="39"/>
    </row>
    <row r="628" ht="15.75" customHeight="1">
      <c r="A628" s="34"/>
      <c r="B628" s="34"/>
      <c r="C628" s="34"/>
      <c r="E628" s="34"/>
      <c r="F628" s="35"/>
      <c r="J628" s="36"/>
      <c r="L628" s="37"/>
      <c r="P628" s="13"/>
      <c r="R628" s="38"/>
      <c r="Y628" s="12"/>
      <c r="Z628" s="34"/>
      <c r="AC628" s="12"/>
      <c r="AF628" s="12"/>
      <c r="AH628" s="39"/>
    </row>
    <row r="629" ht="15.75" customHeight="1">
      <c r="A629" s="34"/>
      <c r="B629" s="34"/>
      <c r="C629" s="34"/>
      <c r="E629" s="34"/>
      <c r="F629" s="35"/>
      <c r="J629" s="36"/>
      <c r="L629" s="37"/>
      <c r="P629" s="13"/>
      <c r="R629" s="38"/>
      <c r="Y629" s="12"/>
      <c r="Z629" s="34"/>
      <c r="AC629" s="12"/>
      <c r="AF629" s="12"/>
      <c r="AH629" s="39"/>
    </row>
    <row r="630" ht="15.75" customHeight="1">
      <c r="A630" s="34"/>
      <c r="B630" s="34"/>
      <c r="C630" s="34"/>
      <c r="E630" s="34"/>
      <c r="F630" s="35"/>
      <c r="J630" s="36"/>
      <c r="L630" s="37"/>
      <c r="P630" s="13"/>
      <c r="R630" s="38"/>
      <c r="Y630" s="12"/>
      <c r="Z630" s="34"/>
      <c r="AC630" s="12"/>
      <c r="AF630" s="12"/>
      <c r="AH630" s="39"/>
    </row>
    <row r="631" ht="15.75" customHeight="1">
      <c r="A631" s="34"/>
      <c r="B631" s="34"/>
      <c r="C631" s="34"/>
      <c r="E631" s="34"/>
      <c r="F631" s="35"/>
      <c r="J631" s="36"/>
      <c r="L631" s="37"/>
      <c r="P631" s="13"/>
      <c r="R631" s="38"/>
      <c r="Y631" s="12"/>
      <c r="Z631" s="34"/>
      <c r="AC631" s="12"/>
      <c r="AF631" s="12"/>
      <c r="AH631" s="39"/>
    </row>
    <row r="632" ht="15.75" customHeight="1">
      <c r="A632" s="34"/>
      <c r="B632" s="34"/>
      <c r="C632" s="34"/>
      <c r="E632" s="34"/>
      <c r="F632" s="35"/>
      <c r="J632" s="36"/>
      <c r="L632" s="37"/>
      <c r="P632" s="13"/>
      <c r="R632" s="38"/>
      <c r="Y632" s="12"/>
      <c r="Z632" s="34"/>
      <c r="AC632" s="12"/>
      <c r="AF632" s="12"/>
      <c r="AH632" s="39"/>
    </row>
    <row r="633" ht="15.75" customHeight="1">
      <c r="A633" s="34"/>
      <c r="B633" s="34"/>
      <c r="C633" s="34"/>
      <c r="E633" s="34"/>
      <c r="F633" s="35"/>
      <c r="J633" s="36"/>
      <c r="L633" s="37"/>
      <c r="P633" s="13"/>
      <c r="R633" s="38"/>
      <c r="Y633" s="12"/>
      <c r="Z633" s="34"/>
      <c r="AC633" s="12"/>
      <c r="AF633" s="12"/>
      <c r="AH633" s="39"/>
    </row>
    <row r="634" ht="15.75" customHeight="1">
      <c r="A634" s="34"/>
      <c r="B634" s="34"/>
      <c r="C634" s="34"/>
      <c r="E634" s="34"/>
      <c r="F634" s="35"/>
      <c r="J634" s="36"/>
      <c r="L634" s="37"/>
      <c r="P634" s="13"/>
      <c r="R634" s="38"/>
      <c r="Y634" s="12"/>
      <c r="Z634" s="34"/>
      <c r="AC634" s="12"/>
      <c r="AF634" s="12"/>
      <c r="AH634" s="39"/>
    </row>
    <row r="635" ht="15.75" customHeight="1">
      <c r="A635" s="34"/>
      <c r="B635" s="34"/>
      <c r="C635" s="34"/>
      <c r="E635" s="34"/>
      <c r="F635" s="35"/>
      <c r="J635" s="36"/>
      <c r="L635" s="37"/>
      <c r="P635" s="13"/>
      <c r="R635" s="38"/>
      <c r="Y635" s="12"/>
      <c r="Z635" s="34"/>
      <c r="AC635" s="12"/>
      <c r="AF635" s="12"/>
      <c r="AH635" s="39"/>
    </row>
    <row r="636" ht="15.75" customHeight="1">
      <c r="A636" s="34"/>
      <c r="B636" s="34"/>
      <c r="C636" s="34"/>
      <c r="E636" s="34"/>
      <c r="F636" s="35"/>
      <c r="J636" s="36"/>
      <c r="L636" s="37"/>
      <c r="P636" s="13"/>
      <c r="R636" s="38"/>
      <c r="Y636" s="12"/>
      <c r="Z636" s="34"/>
      <c r="AC636" s="12"/>
      <c r="AF636" s="12"/>
      <c r="AH636" s="39"/>
    </row>
    <row r="637" ht="15.75" customHeight="1">
      <c r="A637" s="34"/>
      <c r="B637" s="34"/>
      <c r="C637" s="34"/>
      <c r="E637" s="34"/>
      <c r="F637" s="35"/>
      <c r="J637" s="36"/>
      <c r="L637" s="37"/>
      <c r="P637" s="13"/>
      <c r="R637" s="38"/>
      <c r="Y637" s="12"/>
      <c r="Z637" s="34"/>
      <c r="AC637" s="12"/>
      <c r="AF637" s="12"/>
      <c r="AH637" s="39"/>
    </row>
    <row r="638" ht="15.75" customHeight="1">
      <c r="A638" s="34"/>
      <c r="B638" s="34"/>
      <c r="C638" s="34"/>
      <c r="E638" s="34"/>
      <c r="F638" s="35"/>
      <c r="J638" s="36"/>
      <c r="L638" s="37"/>
      <c r="P638" s="13"/>
      <c r="R638" s="38"/>
      <c r="Y638" s="12"/>
      <c r="Z638" s="34"/>
      <c r="AC638" s="12"/>
      <c r="AF638" s="12"/>
      <c r="AH638" s="39"/>
    </row>
    <row r="639" ht="15.75" customHeight="1">
      <c r="A639" s="34"/>
      <c r="B639" s="34"/>
      <c r="C639" s="34"/>
      <c r="E639" s="34"/>
      <c r="F639" s="35"/>
      <c r="J639" s="36"/>
      <c r="L639" s="37"/>
      <c r="P639" s="13"/>
      <c r="R639" s="38"/>
      <c r="Y639" s="12"/>
      <c r="Z639" s="34"/>
      <c r="AC639" s="12"/>
      <c r="AF639" s="12"/>
      <c r="AH639" s="39"/>
    </row>
    <row r="640" ht="15.75" customHeight="1">
      <c r="A640" s="34"/>
      <c r="B640" s="34"/>
      <c r="C640" s="34"/>
      <c r="E640" s="34"/>
      <c r="F640" s="35"/>
      <c r="J640" s="36"/>
      <c r="L640" s="37"/>
      <c r="P640" s="13"/>
      <c r="R640" s="38"/>
      <c r="Y640" s="12"/>
      <c r="Z640" s="34"/>
      <c r="AC640" s="12"/>
      <c r="AF640" s="12"/>
      <c r="AH640" s="39"/>
    </row>
    <row r="641" ht="15.75" customHeight="1">
      <c r="A641" s="34"/>
      <c r="B641" s="34"/>
      <c r="C641" s="34"/>
      <c r="E641" s="34"/>
      <c r="F641" s="35"/>
      <c r="J641" s="36"/>
      <c r="L641" s="37"/>
      <c r="P641" s="13"/>
      <c r="R641" s="38"/>
      <c r="Y641" s="12"/>
      <c r="Z641" s="34"/>
      <c r="AC641" s="12"/>
      <c r="AF641" s="12"/>
      <c r="AH641" s="39"/>
    </row>
    <row r="642" ht="15.75" customHeight="1">
      <c r="A642" s="34"/>
      <c r="B642" s="34"/>
      <c r="C642" s="34"/>
      <c r="E642" s="34"/>
      <c r="F642" s="35"/>
      <c r="J642" s="36"/>
      <c r="L642" s="37"/>
      <c r="P642" s="13"/>
      <c r="R642" s="38"/>
      <c r="Y642" s="12"/>
      <c r="Z642" s="34"/>
      <c r="AC642" s="12"/>
      <c r="AF642" s="12"/>
      <c r="AH642" s="39"/>
    </row>
    <row r="643" ht="15.75" customHeight="1">
      <c r="A643" s="34"/>
      <c r="B643" s="34"/>
      <c r="C643" s="34"/>
      <c r="E643" s="34"/>
      <c r="F643" s="35"/>
      <c r="J643" s="36"/>
      <c r="L643" s="37"/>
      <c r="P643" s="13"/>
      <c r="R643" s="38"/>
      <c r="Y643" s="12"/>
      <c r="Z643" s="34"/>
      <c r="AC643" s="12"/>
      <c r="AF643" s="12"/>
      <c r="AH643" s="39"/>
    </row>
    <row r="644" ht="15.75" customHeight="1">
      <c r="A644" s="34"/>
      <c r="B644" s="34"/>
      <c r="C644" s="34"/>
      <c r="E644" s="34"/>
      <c r="F644" s="35"/>
      <c r="J644" s="36"/>
      <c r="L644" s="37"/>
      <c r="P644" s="13"/>
      <c r="R644" s="38"/>
      <c r="Y644" s="12"/>
      <c r="Z644" s="34"/>
      <c r="AC644" s="12"/>
      <c r="AF644" s="12"/>
      <c r="AH644" s="39"/>
    </row>
    <row r="645" ht="15.75" customHeight="1">
      <c r="A645" s="34"/>
      <c r="B645" s="34"/>
      <c r="C645" s="34"/>
      <c r="E645" s="34"/>
      <c r="F645" s="35"/>
      <c r="J645" s="36"/>
      <c r="L645" s="37"/>
      <c r="P645" s="13"/>
      <c r="R645" s="38"/>
      <c r="Y645" s="12"/>
      <c r="Z645" s="34"/>
      <c r="AC645" s="12"/>
      <c r="AF645" s="12"/>
      <c r="AH645" s="39"/>
    </row>
    <row r="646" ht="15.75" customHeight="1">
      <c r="A646" s="34"/>
      <c r="B646" s="34"/>
      <c r="C646" s="34"/>
      <c r="E646" s="34"/>
      <c r="F646" s="35"/>
      <c r="J646" s="36"/>
      <c r="L646" s="37"/>
      <c r="P646" s="13"/>
      <c r="R646" s="38"/>
      <c r="Y646" s="12"/>
      <c r="Z646" s="34"/>
      <c r="AC646" s="12"/>
      <c r="AF646" s="12"/>
      <c r="AH646" s="39"/>
    </row>
    <row r="647" ht="15.75" customHeight="1">
      <c r="A647" s="34"/>
      <c r="B647" s="34"/>
      <c r="C647" s="34"/>
      <c r="E647" s="34"/>
      <c r="F647" s="35"/>
      <c r="J647" s="36"/>
      <c r="L647" s="37"/>
      <c r="P647" s="13"/>
      <c r="R647" s="38"/>
      <c r="Y647" s="12"/>
      <c r="Z647" s="34"/>
      <c r="AC647" s="12"/>
      <c r="AF647" s="12"/>
      <c r="AH647" s="39"/>
    </row>
    <row r="648" ht="15.75" customHeight="1">
      <c r="A648" s="34"/>
      <c r="B648" s="34"/>
      <c r="C648" s="34"/>
      <c r="E648" s="34"/>
      <c r="F648" s="35"/>
      <c r="J648" s="36"/>
      <c r="L648" s="37"/>
      <c r="P648" s="13"/>
      <c r="R648" s="38"/>
      <c r="Y648" s="12"/>
      <c r="Z648" s="34"/>
      <c r="AC648" s="12"/>
      <c r="AF648" s="12"/>
      <c r="AH648" s="39"/>
    </row>
    <row r="649" ht="15.75" customHeight="1">
      <c r="A649" s="34"/>
      <c r="B649" s="34"/>
      <c r="C649" s="34"/>
      <c r="E649" s="34"/>
      <c r="F649" s="35"/>
      <c r="J649" s="36"/>
      <c r="L649" s="37"/>
      <c r="P649" s="13"/>
      <c r="R649" s="38"/>
      <c r="Y649" s="12"/>
      <c r="Z649" s="34"/>
      <c r="AC649" s="12"/>
      <c r="AF649" s="12"/>
      <c r="AH649" s="39"/>
    </row>
    <row r="650" ht="15.75" customHeight="1">
      <c r="A650" s="34"/>
      <c r="B650" s="34"/>
      <c r="C650" s="34"/>
      <c r="E650" s="34"/>
      <c r="F650" s="35"/>
      <c r="J650" s="36"/>
      <c r="L650" s="37"/>
      <c r="P650" s="13"/>
      <c r="R650" s="38"/>
      <c r="Y650" s="12"/>
      <c r="Z650" s="34"/>
      <c r="AC650" s="12"/>
      <c r="AF650" s="12"/>
      <c r="AH650" s="39"/>
    </row>
    <row r="651" ht="15.75" customHeight="1">
      <c r="A651" s="34"/>
      <c r="B651" s="34"/>
      <c r="C651" s="34"/>
      <c r="E651" s="34"/>
      <c r="F651" s="35"/>
      <c r="J651" s="36"/>
      <c r="L651" s="37"/>
      <c r="P651" s="13"/>
      <c r="R651" s="38"/>
      <c r="Y651" s="12"/>
      <c r="Z651" s="34"/>
      <c r="AC651" s="12"/>
      <c r="AF651" s="12"/>
      <c r="AH651" s="39"/>
    </row>
    <row r="652" ht="15.75" customHeight="1">
      <c r="A652" s="34"/>
      <c r="B652" s="34"/>
      <c r="C652" s="34"/>
      <c r="E652" s="34"/>
      <c r="F652" s="35"/>
      <c r="J652" s="36"/>
      <c r="L652" s="37"/>
      <c r="P652" s="13"/>
      <c r="R652" s="38"/>
      <c r="Y652" s="12"/>
      <c r="Z652" s="34"/>
      <c r="AC652" s="12"/>
      <c r="AF652" s="12"/>
      <c r="AH652" s="39"/>
    </row>
    <row r="653" ht="15.75" customHeight="1">
      <c r="A653" s="34"/>
      <c r="B653" s="34"/>
      <c r="C653" s="34"/>
      <c r="E653" s="34"/>
      <c r="F653" s="35"/>
      <c r="J653" s="36"/>
      <c r="L653" s="37"/>
      <c r="P653" s="13"/>
      <c r="R653" s="38"/>
      <c r="Y653" s="12"/>
      <c r="Z653" s="34"/>
      <c r="AC653" s="12"/>
      <c r="AF653" s="12"/>
      <c r="AH653" s="39"/>
    </row>
    <row r="654" ht="15.75" customHeight="1">
      <c r="A654" s="34"/>
      <c r="B654" s="34"/>
      <c r="C654" s="34"/>
      <c r="E654" s="34"/>
      <c r="F654" s="35"/>
      <c r="J654" s="36"/>
      <c r="L654" s="37"/>
      <c r="P654" s="13"/>
      <c r="R654" s="38"/>
      <c r="Y654" s="12"/>
      <c r="Z654" s="34"/>
      <c r="AC654" s="12"/>
      <c r="AF654" s="12"/>
      <c r="AH654" s="39"/>
    </row>
    <row r="655" ht="15.75" customHeight="1">
      <c r="A655" s="34"/>
      <c r="B655" s="34"/>
      <c r="C655" s="34"/>
      <c r="E655" s="34"/>
      <c r="F655" s="35"/>
      <c r="J655" s="36"/>
      <c r="L655" s="37"/>
      <c r="P655" s="13"/>
      <c r="R655" s="38"/>
      <c r="Y655" s="12"/>
      <c r="Z655" s="34"/>
      <c r="AC655" s="12"/>
      <c r="AF655" s="12"/>
      <c r="AH655" s="39"/>
    </row>
    <row r="656" ht="15.75" customHeight="1">
      <c r="A656" s="34"/>
      <c r="B656" s="34"/>
      <c r="C656" s="34"/>
      <c r="E656" s="34"/>
      <c r="F656" s="35"/>
      <c r="J656" s="36"/>
      <c r="L656" s="37"/>
      <c r="P656" s="13"/>
      <c r="R656" s="38"/>
      <c r="Y656" s="12"/>
      <c r="Z656" s="34"/>
      <c r="AC656" s="12"/>
      <c r="AF656" s="12"/>
      <c r="AH656" s="39"/>
    </row>
    <row r="657" ht="15.75" customHeight="1">
      <c r="A657" s="34"/>
      <c r="B657" s="34"/>
      <c r="C657" s="34"/>
      <c r="E657" s="34"/>
      <c r="F657" s="35"/>
      <c r="J657" s="36"/>
      <c r="L657" s="37"/>
      <c r="P657" s="13"/>
      <c r="R657" s="38"/>
      <c r="Y657" s="12"/>
      <c r="Z657" s="34"/>
      <c r="AC657" s="12"/>
      <c r="AF657" s="12"/>
      <c r="AH657" s="39"/>
    </row>
    <row r="658" ht="15.75" customHeight="1">
      <c r="A658" s="34"/>
      <c r="B658" s="34"/>
      <c r="C658" s="34"/>
      <c r="E658" s="34"/>
      <c r="F658" s="35"/>
      <c r="J658" s="36"/>
      <c r="L658" s="37"/>
      <c r="P658" s="13"/>
      <c r="R658" s="38"/>
      <c r="Y658" s="12"/>
      <c r="Z658" s="34"/>
      <c r="AC658" s="12"/>
      <c r="AF658" s="12"/>
      <c r="AH658" s="39"/>
    </row>
    <row r="659" ht="15.75" customHeight="1">
      <c r="A659" s="34"/>
      <c r="B659" s="34"/>
      <c r="C659" s="34"/>
      <c r="E659" s="34"/>
      <c r="F659" s="35"/>
      <c r="J659" s="36"/>
      <c r="L659" s="37"/>
      <c r="P659" s="13"/>
      <c r="R659" s="38"/>
      <c r="Y659" s="12"/>
      <c r="Z659" s="34"/>
      <c r="AC659" s="12"/>
      <c r="AF659" s="12"/>
      <c r="AH659" s="39"/>
    </row>
    <row r="660" ht="15.75" customHeight="1">
      <c r="A660" s="34"/>
      <c r="B660" s="34"/>
      <c r="C660" s="34"/>
      <c r="E660" s="34"/>
      <c r="F660" s="35"/>
      <c r="J660" s="36"/>
      <c r="L660" s="37"/>
      <c r="P660" s="13"/>
      <c r="R660" s="38"/>
      <c r="Y660" s="12"/>
      <c r="Z660" s="34"/>
      <c r="AC660" s="12"/>
      <c r="AF660" s="12"/>
      <c r="AH660" s="39"/>
    </row>
    <row r="661" ht="15.75" customHeight="1">
      <c r="A661" s="34"/>
      <c r="B661" s="34"/>
      <c r="C661" s="34"/>
      <c r="E661" s="34"/>
      <c r="F661" s="35"/>
      <c r="J661" s="36"/>
      <c r="L661" s="37"/>
      <c r="P661" s="13"/>
      <c r="R661" s="38"/>
      <c r="Y661" s="12"/>
      <c r="Z661" s="34"/>
      <c r="AC661" s="12"/>
      <c r="AF661" s="12"/>
      <c r="AH661" s="39"/>
    </row>
    <row r="662" ht="15.75" customHeight="1">
      <c r="A662" s="34"/>
      <c r="B662" s="34"/>
      <c r="C662" s="34"/>
      <c r="E662" s="34"/>
      <c r="F662" s="35"/>
      <c r="J662" s="36"/>
      <c r="L662" s="37"/>
      <c r="P662" s="13"/>
      <c r="R662" s="38"/>
      <c r="Y662" s="12"/>
      <c r="Z662" s="34"/>
      <c r="AC662" s="12"/>
      <c r="AF662" s="12"/>
      <c r="AH662" s="39"/>
    </row>
    <row r="663" ht="15.75" customHeight="1">
      <c r="A663" s="34"/>
      <c r="B663" s="34"/>
      <c r="C663" s="34"/>
      <c r="E663" s="34"/>
      <c r="F663" s="35"/>
      <c r="J663" s="36"/>
      <c r="L663" s="37"/>
      <c r="P663" s="13"/>
      <c r="R663" s="38"/>
      <c r="Y663" s="12"/>
      <c r="Z663" s="34"/>
      <c r="AC663" s="12"/>
      <c r="AF663" s="12"/>
      <c r="AH663" s="39"/>
    </row>
    <row r="664" ht="15.75" customHeight="1">
      <c r="A664" s="34"/>
      <c r="B664" s="34"/>
      <c r="C664" s="34"/>
      <c r="E664" s="34"/>
      <c r="F664" s="35"/>
      <c r="J664" s="36"/>
      <c r="L664" s="37"/>
      <c r="P664" s="13"/>
      <c r="R664" s="38"/>
      <c r="Y664" s="12"/>
      <c r="Z664" s="34"/>
      <c r="AC664" s="12"/>
      <c r="AF664" s="12"/>
      <c r="AH664" s="39"/>
    </row>
    <row r="665" ht="15.75" customHeight="1">
      <c r="A665" s="34"/>
      <c r="B665" s="34"/>
      <c r="C665" s="34"/>
      <c r="E665" s="34"/>
      <c r="F665" s="35"/>
      <c r="J665" s="36"/>
      <c r="L665" s="37"/>
      <c r="P665" s="13"/>
      <c r="R665" s="38"/>
      <c r="Y665" s="12"/>
      <c r="Z665" s="34"/>
      <c r="AC665" s="12"/>
      <c r="AF665" s="12"/>
      <c r="AH665" s="39"/>
    </row>
    <row r="666" ht="15.75" customHeight="1">
      <c r="A666" s="34"/>
      <c r="B666" s="34"/>
      <c r="C666" s="34"/>
      <c r="E666" s="34"/>
      <c r="F666" s="35"/>
      <c r="J666" s="36"/>
      <c r="L666" s="37"/>
      <c r="P666" s="13"/>
      <c r="R666" s="38"/>
      <c r="Y666" s="12"/>
      <c r="Z666" s="34"/>
      <c r="AC666" s="12"/>
      <c r="AF666" s="12"/>
      <c r="AH666" s="39"/>
    </row>
    <row r="667" ht="15.75" customHeight="1">
      <c r="A667" s="34"/>
      <c r="B667" s="34"/>
      <c r="C667" s="34"/>
      <c r="E667" s="34"/>
      <c r="F667" s="35"/>
      <c r="J667" s="36"/>
      <c r="L667" s="37"/>
      <c r="P667" s="13"/>
      <c r="R667" s="38"/>
      <c r="Y667" s="12"/>
      <c r="Z667" s="34"/>
      <c r="AC667" s="12"/>
      <c r="AF667" s="12"/>
      <c r="AH667" s="39"/>
    </row>
    <row r="668" ht="15.75" customHeight="1">
      <c r="A668" s="34"/>
      <c r="B668" s="34"/>
      <c r="C668" s="34"/>
      <c r="E668" s="34"/>
      <c r="F668" s="35"/>
      <c r="J668" s="36"/>
      <c r="L668" s="37"/>
      <c r="P668" s="13"/>
      <c r="R668" s="38"/>
      <c r="Y668" s="12"/>
      <c r="Z668" s="34"/>
      <c r="AC668" s="12"/>
      <c r="AF668" s="12"/>
      <c r="AH668" s="39"/>
    </row>
    <row r="669" ht="15.75" customHeight="1">
      <c r="A669" s="34"/>
      <c r="B669" s="34"/>
      <c r="C669" s="34"/>
      <c r="E669" s="34"/>
      <c r="F669" s="35"/>
      <c r="J669" s="36"/>
      <c r="L669" s="37"/>
      <c r="P669" s="13"/>
      <c r="R669" s="38"/>
      <c r="Y669" s="12"/>
      <c r="Z669" s="34"/>
      <c r="AC669" s="12"/>
      <c r="AF669" s="12"/>
      <c r="AH669" s="39"/>
    </row>
    <row r="670" ht="15.75" customHeight="1">
      <c r="A670" s="34"/>
      <c r="B670" s="34"/>
      <c r="C670" s="34"/>
      <c r="E670" s="34"/>
      <c r="F670" s="35"/>
      <c r="J670" s="36"/>
      <c r="L670" s="37"/>
      <c r="P670" s="13"/>
      <c r="R670" s="38"/>
      <c r="Y670" s="12"/>
      <c r="Z670" s="34"/>
      <c r="AC670" s="12"/>
      <c r="AF670" s="12"/>
      <c r="AH670" s="39"/>
    </row>
    <row r="671" ht="15.75" customHeight="1">
      <c r="A671" s="34"/>
      <c r="B671" s="34"/>
      <c r="C671" s="34"/>
      <c r="E671" s="34"/>
      <c r="F671" s="35"/>
      <c r="J671" s="36"/>
      <c r="L671" s="37"/>
      <c r="P671" s="13"/>
      <c r="R671" s="38"/>
      <c r="Y671" s="12"/>
      <c r="Z671" s="34"/>
      <c r="AC671" s="12"/>
      <c r="AF671" s="12"/>
      <c r="AH671" s="39"/>
    </row>
    <row r="672" ht="15.75" customHeight="1">
      <c r="A672" s="34"/>
      <c r="B672" s="34"/>
      <c r="C672" s="34"/>
      <c r="E672" s="34"/>
      <c r="F672" s="35"/>
      <c r="J672" s="36"/>
      <c r="L672" s="37"/>
      <c r="P672" s="13"/>
      <c r="R672" s="38"/>
      <c r="Y672" s="12"/>
      <c r="Z672" s="34"/>
      <c r="AC672" s="12"/>
      <c r="AF672" s="12"/>
      <c r="AH672" s="39"/>
    </row>
    <row r="673" ht="15.75" customHeight="1">
      <c r="A673" s="34"/>
      <c r="B673" s="34"/>
      <c r="C673" s="34"/>
      <c r="E673" s="34"/>
      <c r="F673" s="35"/>
      <c r="J673" s="36"/>
      <c r="L673" s="37"/>
      <c r="P673" s="13"/>
      <c r="R673" s="38"/>
      <c r="Y673" s="12"/>
      <c r="Z673" s="34"/>
      <c r="AC673" s="12"/>
      <c r="AF673" s="12"/>
      <c r="AH673" s="39"/>
    </row>
    <row r="674" ht="15.75" customHeight="1">
      <c r="A674" s="34"/>
      <c r="B674" s="34"/>
      <c r="C674" s="34"/>
      <c r="E674" s="34"/>
      <c r="F674" s="35"/>
      <c r="J674" s="36"/>
      <c r="L674" s="37"/>
      <c r="P674" s="13"/>
      <c r="R674" s="38"/>
      <c r="Y674" s="12"/>
      <c r="Z674" s="34"/>
      <c r="AC674" s="12"/>
      <c r="AF674" s="12"/>
      <c r="AH674" s="39"/>
    </row>
    <row r="675" ht="15.75" customHeight="1">
      <c r="A675" s="34"/>
      <c r="B675" s="34"/>
      <c r="C675" s="34"/>
      <c r="E675" s="34"/>
      <c r="F675" s="35"/>
      <c r="J675" s="36"/>
      <c r="L675" s="37"/>
      <c r="P675" s="13"/>
      <c r="R675" s="38"/>
      <c r="Y675" s="12"/>
      <c r="Z675" s="34"/>
      <c r="AC675" s="12"/>
      <c r="AF675" s="12"/>
      <c r="AH675" s="39"/>
    </row>
    <row r="676" ht="15.75" customHeight="1">
      <c r="A676" s="34"/>
      <c r="B676" s="34"/>
      <c r="C676" s="34"/>
      <c r="E676" s="34"/>
      <c r="F676" s="35"/>
      <c r="J676" s="36"/>
      <c r="L676" s="37"/>
      <c r="P676" s="13"/>
      <c r="R676" s="38"/>
      <c r="Y676" s="12"/>
      <c r="Z676" s="34"/>
      <c r="AC676" s="12"/>
      <c r="AF676" s="12"/>
      <c r="AH676" s="39"/>
    </row>
    <row r="677" ht="15.75" customHeight="1">
      <c r="A677" s="34"/>
      <c r="B677" s="34"/>
      <c r="C677" s="34"/>
      <c r="E677" s="34"/>
      <c r="F677" s="35"/>
      <c r="J677" s="36"/>
      <c r="L677" s="37"/>
      <c r="P677" s="13"/>
      <c r="R677" s="38"/>
      <c r="Y677" s="12"/>
      <c r="Z677" s="34"/>
      <c r="AC677" s="12"/>
      <c r="AF677" s="12"/>
      <c r="AH677" s="39"/>
    </row>
    <row r="678" ht="15.75" customHeight="1">
      <c r="A678" s="34"/>
      <c r="B678" s="34"/>
      <c r="C678" s="34"/>
      <c r="E678" s="34"/>
      <c r="F678" s="35"/>
      <c r="J678" s="36"/>
      <c r="L678" s="37"/>
      <c r="P678" s="13"/>
      <c r="R678" s="38"/>
      <c r="Y678" s="12"/>
      <c r="Z678" s="34"/>
      <c r="AC678" s="12"/>
      <c r="AF678" s="12"/>
      <c r="AH678" s="39"/>
    </row>
    <row r="679" ht="15.75" customHeight="1">
      <c r="A679" s="34"/>
      <c r="B679" s="34"/>
      <c r="C679" s="34"/>
      <c r="E679" s="34"/>
      <c r="F679" s="35"/>
      <c r="J679" s="36"/>
      <c r="L679" s="37"/>
      <c r="P679" s="13"/>
      <c r="R679" s="38"/>
      <c r="Y679" s="12"/>
      <c r="Z679" s="34"/>
      <c r="AC679" s="12"/>
      <c r="AF679" s="12"/>
      <c r="AH679" s="39"/>
    </row>
    <row r="680" ht="15.75" customHeight="1">
      <c r="A680" s="34"/>
      <c r="B680" s="34"/>
      <c r="C680" s="34"/>
      <c r="E680" s="34"/>
      <c r="F680" s="35"/>
      <c r="J680" s="36"/>
      <c r="L680" s="37"/>
      <c r="P680" s="13"/>
      <c r="R680" s="38"/>
      <c r="Y680" s="12"/>
      <c r="Z680" s="34"/>
      <c r="AC680" s="12"/>
      <c r="AF680" s="12"/>
      <c r="AH680" s="39"/>
    </row>
    <row r="681" ht="15.75" customHeight="1">
      <c r="A681" s="34"/>
      <c r="B681" s="34"/>
      <c r="C681" s="34"/>
      <c r="E681" s="34"/>
      <c r="F681" s="35"/>
      <c r="J681" s="36"/>
      <c r="L681" s="37"/>
      <c r="P681" s="13"/>
      <c r="R681" s="38"/>
      <c r="Y681" s="12"/>
      <c r="Z681" s="34"/>
      <c r="AC681" s="12"/>
      <c r="AF681" s="12"/>
      <c r="AH681" s="39"/>
    </row>
    <row r="682" ht="15.75" customHeight="1">
      <c r="A682" s="34"/>
      <c r="B682" s="34"/>
      <c r="C682" s="34"/>
      <c r="E682" s="34"/>
      <c r="F682" s="35"/>
      <c r="J682" s="36"/>
      <c r="L682" s="37"/>
      <c r="P682" s="13"/>
      <c r="R682" s="38"/>
      <c r="Y682" s="12"/>
      <c r="Z682" s="34"/>
      <c r="AC682" s="12"/>
      <c r="AF682" s="12"/>
      <c r="AH682" s="39"/>
    </row>
    <row r="683" ht="15.75" customHeight="1">
      <c r="A683" s="34"/>
      <c r="B683" s="34"/>
      <c r="C683" s="34"/>
      <c r="E683" s="34"/>
      <c r="F683" s="35"/>
      <c r="J683" s="36"/>
      <c r="L683" s="37"/>
      <c r="P683" s="13"/>
      <c r="R683" s="38"/>
      <c r="Y683" s="12"/>
      <c r="Z683" s="34"/>
      <c r="AC683" s="12"/>
      <c r="AF683" s="12"/>
      <c r="AH683" s="39"/>
    </row>
    <row r="684" ht="15.75" customHeight="1">
      <c r="A684" s="34"/>
      <c r="B684" s="34"/>
      <c r="C684" s="34"/>
      <c r="E684" s="34"/>
      <c r="F684" s="35"/>
      <c r="J684" s="36"/>
      <c r="L684" s="37"/>
      <c r="P684" s="13"/>
      <c r="R684" s="38"/>
      <c r="Y684" s="12"/>
      <c r="Z684" s="34"/>
      <c r="AC684" s="12"/>
      <c r="AF684" s="12"/>
      <c r="AH684" s="39"/>
    </row>
    <row r="685" ht="15.75" customHeight="1">
      <c r="A685" s="34"/>
      <c r="B685" s="34"/>
      <c r="C685" s="34"/>
      <c r="E685" s="34"/>
      <c r="F685" s="35"/>
      <c r="J685" s="36"/>
      <c r="L685" s="37"/>
      <c r="P685" s="13"/>
      <c r="R685" s="38"/>
      <c r="Y685" s="12"/>
      <c r="Z685" s="34"/>
      <c r="AC685" s="12"/>
      <c r="AF685" s="12"/>
      <c r="AH685" s="39"/>
    </row>
    <row r="686" ht="15.75" customHeight="1">
      <c r="A686" s="34"/>
      <c r="B686" s="34"/>
      <c r="C686" s="34"/>
      <c r="E686" s="34"/>
      <c r="F686" s="35"/>
      <c r="J686" s="36"/>
      <c r="L686" s="37"/>
      <c r="P686" s="13"/>
      <c r="R686" s="38"/>
      <c r="Y686" s="12"/>
      <c r="Z686" s="34"/>
      <c r="AC686" s="12"/>
      <c r="AF686" s="12"/>
      <c r="AH686" s="39"/>
    </row>
    <row r="687" ht="15.75" customHeight="1">
      <c r="A687" s="34"/>
      <c r="B687" s="34"/>
      <c r="C687" s="34"/>
      <c r="E687" s="34"/>
      <c r="F687" s="35"/>
      <c r="J687" s="36"/>
      <c r="L687" s="37"/>
      <c r="P687" s="13"/>
      <c r="R687" s="38"/>
      <c r="Y687" s="12"/>
      <c r="Z687" s="34"/>
      <c r="AC687" s="12"/>
      <c r="AF687" s="12"/>
      <c r="AH687" s="39"/>
    </row>
    <row r="688" ht="15.75" customHeight="1">
      <c r="A688" s="34"/>
      <c r="B688" s="34"/>
      <c r="C688" s="34"/>
      <c r="E688" s="34"/>
      <c r="F688" s="35"/>
      <c r="J688" s="36"/>
      <c r="L688" s="37"/>
      <c r="P688" s="13"/>
      <c r="R688" s="38"/>
      <c r="Y688" s="12"/>
      <c r="Z688" s="34"/>
      <c r="AC688" s="12"/>
      <c r="AF688" s="12"/>
      <c r="AH688" s="39"/>
    </row>
    <row r="689" ht="15.75" customHeight="1">
      <c r="A689" s="34"/>
      <c r="B689" s="34"/>
      <c r="C689" s="34"/>
      <c r="E689" s="34"/>
      <c r="F689" s="35"/>
      <c r="J689" s="36"/>
      <c r="L689" s="37"/>
      <c r="P689" s="13"/>
      <c r="R689" s="38"/>
      <c r="Y689" s="12"/>
      <c r="Z689" s="34"/>
      <c r="AC689" s="12"/>
      <c r="AF689" s="12"/>
      <c r="AH689" s="39"/>
    </row>
    <row r="690" ht="15.75" customHeight="1">
      <c r="A690" s="34"/>
      <c r="B690" s="34"/>
      <c r="C690" s="34"/>
      <c r="E690" s="34"/>
      <c r="F690" s="35"/>
      <c r="J690" s="36"/>
      <c r="L690" s="37"/>
      <c r="P690" s="13"/>
      <c r="R690" s="38"/>
      <c r="Y690" s="12"/>
      <c r="Z690" s="34"/>
      <c r="AC690" s="12"/>
      <c r="AF690" s="12"/>
      <c r="AH690" s="39"/>
    </row>
    <row r="691" ht="15.75" customHeight="1">
      <c r="A691" s="34"/>
      <c r="B691" s="34"/>
      <c r="C691" s="34"/>
      <c r="E691" s="34"/>
      <c r="F691" s="35"/>
      <c r="J691" s="36"/>
      <c r="L691" s="37"/>
      <c r="P691" s="13"/>
      <c r="R691" s="38"/>
      <c r="Y691" s="12"/>
      <c r="Z691" s="34"/>
      <c r="AC691" s="12"/>
      <c r="AF691" s="12"/>
      <c r="AH691" s="39"/>
    </row>
    <row r="692" ht="15.75" customHeight="1">
      <c r="A692" s="34"/>
      <c r="B692" s="34"/>
      <c r="C692" s="34"/>
      <c r="E692" s="34"/>
      <c r="F692" s="35"/>
      <c r="J692" s="36"/>
      <c r="L692" s="37"/>
      <c r="P692" s="13"/>
      <c r="R692" s="38"/>
      <c r="Y692" s="12"/>
      <c r="Z692" s="34"/>
      <c r="AC692" s="12"/>
      <c r="AF692" s="12"/>
      <c r="AH692" s="39"/>
    </row>
    <row r="693" ht="15.75" customHeight="1">
      <c r="A693" s="34"/>
      <c r="B693" s="34"/>
      <c r="C693" s="34"/>
      <c r="E693" s="34"/>
      <c r="F693" s="35"/>
      <c r="J693" s="36"/>
      <c r="L693" s="37"/>
      <c r="P693" s="13"/>
      <c r="R693" s="38"/>
      <c r="Y693" s="12"/>
      <c r="Z693" s="34"/>
      <c r="AC693" s="12"/>
      <c r="AF693" s="12"/>
      <c r="AH693" s="39"/>
    </row>
    <row r="694" ht="15.75" customHeight="1">
      <c r="A694" s="34"/>
      <c r="B694" s="34"/>
      <c r="C694" s="34"/>
      <c r="E694" s="34"/>
      <c r="F694" s="35"/>
      <c r="J694" s="36"/>
      <c r="L694" s="37"/>
      <c r="P694" s="13"/>
      <c r="R694" s="38"/>
      <c r="Y694" s="12"/>
      <c r="Z694" s="34"/>
      <c r="AC694" s="12"/>
      <c r="AF694" s="12"/>
      <c r="AH694" s="39"/>
    </row>
    <row r="695" ht="15.75" customHeight="1">
      <c r="A695" s="34"/>
      <c r="B695" s="34"/>
      <c r="C695" s="34"/>
      <c r="E695" s="34"/>
      <c r="F695" s="35"/>
      <c r="J695" s="36"/>
      <c r="L695" s="37"/>
      <c r="P695" s="13"/>
      <c r="R695" s="38"/>
      <c r="Y695" s="12"/>
      <c r="Z695" s="34"/>
      <c r="AC695" s="12"/>
      <c r="AF695" s="12"/>
      <c r="AH695" s="39"/>
    </row>
    <row r="696" ht="15.75" customHeight="1">
      <c r="A696" s="34"/>
      <c r="B696" s="34"/>
      <c r="C696" s="34"/>
      <c r="E696" s="34"/>
      <c r="F696" s="35"/>
      <c r="J696" s="36"/>
      <c r="L696" s="37"/>
      <c r="P696" s="13"/>
      <c r="R696" s="38"/>
      <c r="Y696" s="12"/>
      <c r="Z696" s="34"/>
      <c r="AC696" s="12"/>
      <c r="AF696" s="12"/>
      <c r="AH696" s="39"/>
    </row>
    <row r="697" ht="15.75" customHeight="1">
      <c r="A697" s="34"/>
      <c r="B697" s="34"/>
      <c r="C697" s="34"/>
      <c r="E697" s="34"/>
      <c r="F697" s="35"/>
      <c r="J697" s="36"/>
      <c r="L697" s="37"/>
      <c r="P697" s="13"/>
      <c r="R697" s="38"/>
      <c r="Y697" s="12"/>
      <c r="Z697" s="34"/>
      <c r="AC697" s="12"/>
      <c r="AF697" s="12"/>
      <c r="AH697" s="39"/>
    </row>
    <row r="698" ht="15.75" customHeight="1">
      <c r="A698" s="34"/>
      <c r="B698" s="34"/>
      <c r="C698" s="34"/>
      <c r="E698" s="34"/>
      <c r="F698" s="35"/>
      <c r="J698" s="36"/>
      <c r="L698" s="37"/>
      <c r="P698" s="13"/>
      <c r="R698" s="38"/>
      <c r="Y698" s="12"/>
      <c r="Z698" s="34"/>
      <c r="AC698" s="12"/>
      <c r="AF698" s="12"/>
      <c r="AH698" s="39"/>
    </row>
    <row r="699" ht="15.75" customHeight="1">
      <c r="A699" s="34"/>
      <c r="B699" s="34"/>
      <c r="C699" s="34"/>
      <c r="E699" s="34"/>
      <c r="F699" s="35"/>
      <c r="J699" s="36"/>
      <c r="L699" s="37"/>
      <c r="P699" s="13"/>
      <c r="R699" s="38"/>
      <c r="Y699" s="12"/>
      <c r="Z699" s="34"/>
      <c r="AC699" s="12"/>
      <c r="AF699" s="12"/>
      <c r="AH699" s="39"/>
    </row>
    <row r="700" ht="15.75" customHeight="1">
      <c r="A700" s="34"/>
      <c r="B700" s="34"/>
      <c r="C700" s="34"/>
      <c r="E700" s="34"/>
      <c r="F700" s="35"/>
      <c r="J700" s="36"/>
      <c r="L700" s="37"/>
      <c r="P700" s="13"/>
      <c r="R700" s="38"/>
      <c r="Y700" s="12"/>
      <c r="Z700" s="34"/>
      <c r="AC700" s="12"/>
      <c r="AF700" s="12"/>
      <c r="AH700" s="39"/>
    </row>
    <row r="701" ht="15.75" customHeight="1">
      <c r="A701" s="34"/>
      <c r="B701" s="34"/>
      <c r="C701" s="34"/>
      <c r="E701" s="34"/>
      <c r="F701" s="35"/>
      <c r="J701" s="36"/>
      <c r="L701" s="37"/>
      <c r="P701" s="13"/>
      <c r="R701" s="38"/>
      <c r="Y701" s="12"/>
      <c r="Z701" s="34"/>
      <c r="AC701" s="12"/>
      <c r="AF701" s="12"/>
      <c r="AH701" s="39"/>
    </row>
    <row r="702" ht="15.75" customHeight="1">
      <c r="A702" s="34"/>
      <c r="B702" s="34"/>
      <c r="C702" s="34"/>
      <c r="E702" s="34"/>
      <c r="F702" s="35"/>
      <c r="J702" s="36"/>
      <c r="L702" s="37"/>
      <c r="P702" s="13"/>
      <c r="R702" s="38"/>
      <c r="Y702" s="12"/>
      <c r="Z702" s="34"/>
      <c r="AC702" s="12"/>
      <c r="AF702" s="12"/>
      <c r="AH702" s="39"/>
    </row>
    <row r="703" ht="15.75" customHeight="1">
      <c r="A703" s="34"/>
      <c r="B703" s="34"/>
      <c r="C703" s="34"/>
      <c r="E703" s="34"/>
      <c r="F703" s="35"/>
      <c r="J703" s="36"/>
      <c r="L703" s="37"/>
      <c r="P703" s="13"/>
      <c r="R703" s="38"/>
      <c r="Y703" s="12"/>
      <c r="Z703" s="34"/>
      <c r="AC703" s="12"/>
      <c r="AF703" s="12"/>
      <c r="AH703" s="39"/>
    </row>
    <row r="704" ht="15.75" customHeight="1">
      <c r="A704" s="34"/>
      <c r="B704" s="34"/>
      <c r="C704" s="34"/>
      <c r="E704" s="34"/>
      <c r="F704" s="35"/>
      <c r="J704" s="36"/>
      <c r="L704" s="37"/>
      <c r="P704" s="13"/>
      <c r="R704" s="38"/>
      <c r="Y704" s="12"/>
      <c r="Z704" s="34"/>
      <c r="AC704" s="12"/>
      <c r="AF704" s="12"/>
      <c r="AH704" s="39"/>
    </row>
    <row r="705" ht="15.75" customHeight="1">
      <c r="A705" s="34"/>
      <c r="B705" s="34"/>
      <c r="C705" s="34"/>
      <c r="E705" s="34"/>
      <c r="F705" s="35"/>
      <c r="J705" s="36"/>
      <c r="L705" s="37"/>
      <c r="P705" s="13"/>
      <c r="R705" s="38"/>
      <c r="Y705" s="12"/>
      <c r="Z705" s="34"/>
      <c r="AC705" s="12"/>
      <c r="AF705" s="12"/>
      <c r="AH705" s="39"/>
    </row>
    <row r="706" ht="15.75" customHeight="1">
      <c r="A706" s="34"/>
      <c r="B706" s="34"/>
      <c r="C706" s="34"/>
      <c r="E706" s="34"/>
      <c r="F706" s="35"/>
      <c r="J706" s="36"/>
      <c r="L706" s="37"/>
      <c r="P706" s="13"/>
      <c r="R706" s="38"/>
      <c r="Y706" s="12"/>
      <c r="Z706" s="34"/>
      <c r="AC706" s="12"/>
      <c r="AF706" s="12"/>
      <c r="AH706" s="39"/>
    </row>
    <row r="707" ht="15.75" customHeight="1">
      <c r="A707" s="34"/>
      <c r="B707" s="34"/>
      <c r="C707" s="34"/>
      <c r="E707" s="34"/>
      <c r="F707" s="35"/>
      <c r="J707" s="36"/>
      <c r="L707" s="37"/>
      <c r="P707" s="13"/>
      <c r="R707" s="38"/>
      <c r="Y707" s="12"/>
      <c r="Z707" s="34"/>
      <c r="AC707" s="12"/>
      <c r="AF707" s="12"/>
      <c r="AH707" s="39"/>
    </row>
    <row r="708" ht="15.75" customHeight="1">
      <c r="A708" s="34"/>
      <c r="B708" s="34"/>
      <c r="C708" s="34"/>
      <c r="E708" s="34"/>
      <c r="F708" s="35"/>
      <c r="J708" s="36"/>
      <c r="L708" s="37"/>
      <c r="P708" s="13"/>
      <c r="R708" s="38"/>
      <c r="Y708" s="12"/>
      <c r="Z708" s="34"/>
      <c r="AC708" s="12"/>
      <c r="AF708" s="12"/>
      <c r="AH708" s="39"/>
    </row>
    <row r="709" ht="15.75" customHeight="1">
      <c r="A709" s="34"/>
      <c r="B709" s="34"/>
      <c r="C709" s="34"/>
      <c r="E709" s="34"/>
      <c r="F709" s="35"/>
      <c r="J709" s="36"/>
      <c r="L709" s="37"/>
      <c r="P709" s="13"/>
      <c r="R709" s="38"/>
      <c r="Y709" s="12"/>
      <c r="Z709" s="34"/>
      <c r="AC709" s="12"/>
      <c r="AF709" s="12"/>
      <c r="AH709" s="39"/>
    </row>
    <row r="710" ht="15.75" customHeight="1">
      <c r="A710" s="34"/>
      <c r="B710" s="34"/>
      <c r="C710" s="34"/>
      <c r="E710" s="34"/>
      <c r="F710" s="35"/>
      <c r="J710" s="36"/>
      <c r="L710" s="37"/>
      <c r="P710" s="13"/>
      <c r="R710" s="38"/>
      <c r="Y710" s="12"/>
      <c r="Z710" s="34"/>
      <c r="AC710" s="12"/>
      <c r="AF710" s="12"/>
      <c r="AH710" s="39"/>
    </row>
    <row r="711" ht="15.75" customHeight="1">
      <c r="A711" s="34"/>
      <c r="B711" s="34"/>
      <c r="C711" s="34"/>
      <c r="E711" s="34"/>
      <c r="F711" s="35"/>
      <c r="J711" s="36"/>
      <c r="L711" s="37"/>
      <c r="P711" s="13"/>
      <c r="R711" s="38"/>
      <c r="Y711" s="12"/>
      <c r="Z711" s="34"/>
      <c r="AC711" s="12"/>
      <c r="AF711" s="12"/>
      <c r="AH711" s="39"/>
    </row>
    <row r="712" ht="15.75" customHeight="1">
      <c r="A712" s="34"/>
      <c r="B712" s="34"/>
      <c r="C712" s="34"/>
      <c r="E712" s="34"/>
      <c r="F712" s="35"/>
      <c r="J712" s="36"/>
      <c r="L712" s="37"/>
      <c r="P712" s="13"/>
      <c r="R712" s="38"/>
      <c r="Y712" s="12"/>
      <c r="Z712" s="34"/>
      <c r="AC712" s="12"/>
      <c r="AF712" s="12"/>
      <c r="AH712" s="39"/>
    </row>
    <row r="713" ht="15.75" customHeight="1">
      <c r="A713" s="34"/>
      <c r="B713" s="34"/>
      <c r="C713" s="34"/>
      <c r="E713" s="34"/>
      <c r="F713" s="35"/>
      <c r="J713" s="36"/>
      <c r="L713" s="37"/>
      <c r="P713" s="13"/>
      <c r="R713" s="38"/>
      <c r="Y713" s="12"/>
      <c r="Z713" s="34"/>
      <c r="AC713" s="12"/>
      <c r="AF713" s="12"/>
      <c r="AH713" s="39"/>
    </row>
    <row r="714" ht="15.75" customHeight="1">
      <c r="A714" s="34"/>
      <c r="B714" s="34"/>
      <c r="C714" s="34"/>
      <c r="E714" s="34"/>
      <c r="F714" s="35"/>
      <c r="J714" s="36"/>
      <c r="L714" s="37"/>
      <c r="P714" s="13"/>
      <c r="R714" s="38"/>
      <c r="Y714" s="12"/>
      <c r="Z714" s="34"/>
      <c r="AC714" s="12"/>
      <c r="AF714" s="12"/>
      <c r="AH714" s="39"/>
    </row>
    <row r="715" ht="15.75" customHeight="1">
      <c r="A715" s="34"/>
      <c r="B715" s="34"/>
      <c r="C715" s="34"/>
      <c r="E715" s="34"/>
      <c r="F715" s="35"/>
      <c r="J715" s="36"/>
      <c r="L715" s="37"/>
      <c r="P715" s="13"/>
      <c r="R715" s="38"/>
      <c r="Y715" s="12"/>
      <c r="Z715" s="34"/>
      <c r="AC715" s="12"/>
      <c r="AF715" s="12"/>
      <c r="AH715" s="39"/>
    </row>
    <row r="716" ht="15.75" customHeight="1">
      <c r="A716" s="34"/>
      <c r="B716" s="34"/>
      <c r="C716" s="34"/>
      <c r="E716" s="34"/>
      <c r="F716" s="35"/>
      <c r="J716" s="36"/>
      <c r="L716" s="37"/>
      <c r="P716" s="13"/>
      <c r="R716" s="38"/>
      <c r="Y716" s="12"/>
      <c r="Z716" s="34"/>
      <c r="AC716" s="12"/>
      <c r="AF716" s="12"/>
      <c r="AH716" s="39"/>
    </row>
    <row r="717" ht="15.75" customHeight="1">
      <c r="A717" s="34"/>
      <c r="B717" s="34"/>
      <c r="C717" s="34"/>
      <c r="E717" s="34"/>
      <c r="F717" s="35"/>
      <c r="J717" s="36"/>
      <c r="L717" s="37"/>
      <c r="P717" s="13"/>
      <c r="R717" s="38"/>
      <c r="Y717" s="12"/>
      <c r="Z717" s="34"/>
      <c r="AC717" s="12"/>
      <c r="AF717" s="12"/>
      <c r="AH717" s="39"/>
    </row>
    <row r="718" ht="15.75" customHeight="1">
      <c r="A718" s="34"/>
      <c r="B718" s="34"/>
      <c r="C718" s="34"/>
      <c r="E718" s="34"/>
      <c r="F718" s="35"/>
      <c r="J718" s="36"/>
      <c r="L718" s="37"/>
      <c r="P718" s="13"/>
      <c r="R718" s="38"/>
      <c r="Y718" s="12"/>
      <c r="Z718" s="34"/>
      <c r="AC718" s="12"/>
      <c r="AF718" s="12"/>
      <c r="AH718" s="39"/>
    </row>
    <row r="719" ht="15.75" customHeight="1">
      <c r="A719" s="34"/>
      <c r="B719" s="34"/>
      <c r="C719" s="34"/>
      <c r="E719" s="34"/>
      <c r="F719" s="35"/>
      <c r="J719" s="36"/>
      <c r="L719" s="37"/>
      <c r="P719" s="13"/>
      <c r="R719" s="38"/>
      <c r="Y719" s="12"/>
      <c r="Z719" s="34"/>
      <c r="AC719" s="12"/>
      <c r="AF719" s="12"/>
      <c r="AH719" s="39"/>
    </row>
    <row r="720" ht="15.75" customHeight="1">
      <c r="A720" s="34"/>
      <c r="B720" s="34"/>
      <c r="C720" s="34"/>
      <c r="E720" s="34"/>
      <c r="F720" s="35"/>
      <c r="J720" s="36"/>
      <c r="L720" s="37"/>
      <c r="P720" s="13"/>
      <c r="R720" s="38"/>
      <c r="Y720" s="12"/>
      <c r="Z720" s="34"/>
      <c r="AC720" s="12"/>
      <c r="AF720" s="12"/>
      <c r="AH720" s="39"/>
    </row>
    <row r="721" ht="15.75" customHeight="1">
      <c r="A721" s="34"/>
      <c r="B721" s="34"/>
      <c r="C721" s="34"/>
      <c r="E721" s="34"/>
      <c r="F721" s="35"/>
      <c r="J721" s="36"/>
      <c r="L721" s="37"/>
      <c r="P721" s="13"/>
      <c r="R721" s="38"/>
      <c r="Y721" s="12"/>
      <c r="Z721" s="34"/>
      <c r="AC721" s="12"/>
      <c r="AF721" s="12"/>
      <c r="AH721" s="39"/>
    </row>
    <row r="722" ht="15.75" customHeight="1">
      <c r="A722" s="34"/>
      <c r="B722" s="34"/>
      <c r="C722" s="34"/>
      <c r="E722" s="34"/>
      <c r="F722" s="35"/>
      <c r="J722" s="36"/>
      <c r="L722" s="37"/>
      <c r="P722" s="13"/>
      <c r="R722" s="38"/>
      <c r="Y722" s="12"/>
      <c r="Z722" s="34"/>
      <c r="AC722" s="12"/>
      <c r="AF722" s="12"/>
      <c r="AH722" s="39"/>
    </row>
    <row r="723" ht="15.75" customHeight="1">
      <c r="A723" s="34"/>
      <c r="B723" s="34"/>
      <c r="C723" s="34"/>
      <c r="E723" s="34"/>
      <c r="F723" s="35"/>
      <c r="J723" s="36"/>
      <c r="L723" s="37"/>
      <c r="P723" s="13"/>
      <c r="R723" s="38"/>
      <c r="Y723" s="12"/>
      <c r="Z723" s="34"/>
      <c r="AC723" s="12"/>
      <c r="AF723" s="12"/>
      <c r="AH723" s="39"/>
    </row>
    <row r="724" ht="15.75" customHeight="1">
      <c r="A724" s="34"/>
      <c r="B724" s="34"/>
      <c r="C724" s="34"/>
      <c r="E724" s="34"/>
      <c r="F724" s="35"/>
      <c r="J724" s="36"/>
      <c r="L724" s="37"/>
      <c r="P724" s="13"/>
      <c r="R724" s="38"/>
      <c r="Y724" s="12"/>
      <c r="Z724" s="34"/>
      <c r="AC724" s="12"/>
      <c r="AF724" s="12"/>
      <c r="AH724" s="39"/>
    </row>
    <row r="725" ht="15.75" customHeight="1">
      <c r="A725" s="34"/>
      <c r="B725" s="34"/>
      <c r="C725" s="34"/>
      <c r="E725" s="34"/>
      <c r="F725" s="35"/>
      <c r="J725" s="36"/>
      <c r="L725" s="37"/>
      <c r="P725" s="13"/>
      <c r="R725" s="38"/>
      <c r="Y725" s="12"/>
      <c r="Z725" s="34"/>
      <c r="AC725" s="12"/>
      <c r="AF725" s="12"/>
      <c r="AH725" s="39"/>
    </row>
    <row r="726" ht="15.75" customHeight="1">
      <c r="A726" s="34"/>
      <c r="B726" s="34"/>
      <c r="C726" s="34"/>
      <c r="E726" s="34"/>
      <c r="F726" s="35"/>
      <c r="J726" s="36"/>
      <c r="L726" s="37"/>
      <c r="P726" s="13"/>
      <c r="R726" s="38"/>
      <c r="Y726" s="12"/>
      <c r="Z726" s="34"/>
      <c r="AC726" s="12"/>
      <c r="AF726" s="12"/>
      <c r="AH726" s="39"/>
    </row>
    <row r="727" ht="15.75" customHeight="1">
      <c r="A727" s="34"/>
      <c r="B727" s="34"/>
      <c r="C727" s="34"/>
      <c r="E727" s="34"/>
      <c r="F727" s="35"/>
      <c r="J727" s="36"/>
      <c r="L727" s="37"/>
      <c r="P727" s="13"/>
      <c r="R727" s="38"/>
      <c r="Y727" s="12"/>
      <c r="Z727" s="34"/>
      <c r="AC727" s="12"/>
      <c r="AF727" s="12"/>
      <c r="AH727" s="39"/>
    </row>
    <row r="728" ht="15.75" customHeight="1">
      <c r="A728" s="34"/>
      <c r="B728" s="34"/>
      <c r="C728" s="34"/>
      <c r="E728" s="34"/>
      <c r="F728" s="35"/>
      <c r="J728" s="36"/>
      <c r="L728" s="37"/>
      <c r="P728" s="13"/>
      <c r="R728" s="38"/>
      <c r="Y728" s="12"/>
      <c r="Z728" s="34"/>
      <c r="AC728" s="12"/>
      <c r="AF728" s="12"/>
      <c r="AH728" s="39"/>
    </row>
    <row r="729" ht="15.75" customHeight="1">
      <c r="A729" s="34"/>
      <c r="B729" s="34"/>
      <c r="C729" s="34"/>
      <c r="E729" s="34"/>
      <c r="F729" s="35"/>
      <c r="J729" s="36"/>
      <c r="L729" s="37"/>
      <c r="P729" s="13"/>
      <c r="R729" s="38"/>
      <c r="Y729" s="12"/>
      <c r="Z729" s="34"/>
      <c r="AC729" s="12"/>
      <c r="AF729" s="12"/>
      <c r="AH729" s="39"/>
    </row>
    <row r="730" ht="15.75" customHeight="1">
      <c r="A730" s="34"/>
      <c r="B730" s="34"/>
      <c r="C730" s="34"/>
      <c r="E730" s="34"/>
      <c r="F730" s="35"/>
      <c r="J730" s="36"/>
      <c r="L730" s="37"/>
      <c r="P730" s="13"/>
      <c r="R730" s="38"/>
      <c r="Y730" s="12"/>
      <c r="Z730" s="34"/>
      <c r="AC730" s="12"/>
      <c r="AF730" s="12"/>
      <c r="AH730" s="39"/>
    </row>
    <row r="731" ht="15.75" customHeight="1">
      <c r="A731" s="34"/>
      <c r="B731" s="34"/>
      <c r="C731" s="34"/>
      <c r="E731" s="34"/>
      <c r="F731" s="35"/>
      <c r="J731" s="36"/>
      <c r="L731" s="37"/>
      <c r="P731" s="13"/>
      <c r="R731" s="38"/>
      <c r="Y731" s="12"/>
      <c r="Z731" s="34"/>
      <c r="AC731" s="12"/>
      <c r="AF731" s="12"/>
      <c r="AH731" s="39"/>
    </row>
    <row r="732" ht="15.75" customHeight="1">
      <c r="A732" s="34"/>
      <c r="B732" s="34"/>
      <c r="C732" s="34"/>
      <c r="E732" s="34"/>
      <c r="F732" s="35"/>
      <c r="J732" s="36"/>
      <c r="L732" s="37"/>
      <c r="P732" s="13"/>
      <c r="R732" s="38"/>
      <c r="Y732" s="12"/>
      <c r="Z732" s="34"/>
      <c r="AC732" s="12"/>
      <c r="AF732" s="12"/>
      <c r="AH732" s="39"/>
    </row>
    <row r="733" ht="15.75" customHeight="1">
      <c r="A733" s="34"/>
      <c r="B733" s="34"/>
      <c r="C733" s="34"/>
      <c r="E733" s="34"/>
      <c r="F733" s="35"/>
      <c r="J733" s="36"/>
      <c r="L733" s="37"/>
      <c r="P733" s="13"/>
      <c r="R733" s="38"/>
      <c r="Y733" s="12"/>
      <c r="Z733" s="34"/>
      <c r="AC733" s="12"/>
      <c r="AF733" s="12"/>
      <c r="AH733" s="39"/>
    </row>
    <row r="734" ht="15.75" customHeight="1">
      <c r="A734" s="34"/>
      <c r="B734" s="34"/>
      <c r="C734" s="34"/>
      <c r="E734" s="34"/>
      <c r="F734" s="35"/>
      <c r="J734" s="36"/>
      <c r="L734" s="37"/>
      <c r="P734" s="13"/>
      <c r="R734" s="38"/>
      <c r="Y734" s="12"/>
      <c r="Z734" s="34"/>
      <c r="AC734" s="12"/>
      <c r="AF734" s="12"/>
      <c r="AH734" s="39"/>
    </row>
    <row r="735" ht="15.75" customHeight="1">
      <c r="A735" s="34"/>
      <c r="B735" s="34"/>
      <c r="C735" s="34"/>
      <c r="E735" s="34"/>
      <c r="F735" s="35"/>
      <c r="J735" s="36"/>
      <c r="L735" s="37"/>
      <c r="P735" s="13"/>
      <c r="R735" s="38"/>
      <c r="Y735" s="12"/>
      <c r="Z735" s="34"/>
      <c r="AC735" s="12"/>
      <c r="AF735" s="12"/>
      <c r="AH735" s="39"/>
    </row>
    <row r="736" ht="15.75" customHeight="1">
      <c r="A736" s="34"/>
      <c r="B736" s="34"/>
      <c r="C736" s="34"/>
      <c r="E736" s="34"/>
      <c r="F736" s="35"/>
      <c r="J736" s="36"/>
      <c r="L736" s="37"/>
      <c r="P736" s="13"/>
      <c r="R736" s="38"/>
      <c r="Y736" s="12"/>
      <c r="Z736" s="34"/>
      <c r="AC736" s="12"/>
      <c r="AF736" s="12"/>
      <c r="AH736" s="39"/>
    </row>
    <row r="737" ht="15.75" customHeight="1">
      <c r="A737" s="34"/>
      <c r="B737" s="34"/>
      <c r="C737" s="34"/>
      <c r="E737" s="34"/>
      <c r="F737" s="35"/>
      <c r="J737" s="36"/>
      <c r="L737" s="37"/>
      <c r="P737" s="13"/>
      <c r="R737" s="38"/>
      <c r="Y737" s="12"/>
      <c r="Z737" s="34"/>
      <c r="AC737" s="12"/>
      <c r="AF737" s="12"/>
      <c r="AH737" s="39"/>
    </row>
    <row r="738" ht="15.75" customHeight="1">
      <c r="A738" s="34"/>
      <c r="B738" s="34"/>
      <c r="C738" s="34"/>
      <c r="E738" s="34"/>
      <c r="F738" s="35"/>
      <c r="J738" s="36"/>
      <c r="L738" s="37"/>
      <c r="P738" s="13"/>
      <c r="R738" s="38"/>
      <c r="Y738" s="12"/>
      <c r="Z738" s="34"/>
      <c r="AC738" s="12"/>
      <c r="AF738" s="12"/>
      <c r="AH738" s="39"/>
    </row>
    <row r="739" ht="15.75" customHeight="1">
      <c r="A739" s="34"/>
      <c r="B739" s="34"/>
      <c r="C739" s="34"/>
      <c r="E739" s="34"/>
      <c r="F739" s="35"/>
      <c r="J739" s="36"/>
      <c r="L739" s="37"/>
      <c r="P739" s="13"/>
      <c r="R739" s="38"/>
      <c r="Y739" s="12"/>
      <c r="Z739" s="34"/>
      <c r="AC739" s="12"/>
      <c r="AF739" s="12"/>
      <c r="AH739" s="39"/>
    </row>
    <row r="740" ht="15.75" customHeight="1">
      <c r="A740" s="34"/>
      <c r="B740" s="34"/>
      <c r="C740" s="34"/>
      <c r="E740" s="34"/>
      <c r="F740" s="35"/>
      <c r="J740" s="36"/>
      <c r="L740" s="37"/>
      <c r="P740" s="13"/>
      <c r="R740" s="38"/>
      <c r="Y740" s="12"/>
      <c r="Z740" s="34"/>
      <c r="AC740" s="12"/>
      <c r="AF740" s="12"/>
      <c r="AH740" s="39"/>
    </row>
    <row r="741" ht="15.75" customHeight="1">
      <c r="A741" s="34"/>
      <c r="B741" s="34"/>
      <c r="C741" s="34"/>
      <c r="E741" s="34"/>
      <c r="F741" s="35"/>
      <c r="J741" s="36"/>
      <c r="L741" s="37"/>
      <c r="P741" s="13"/>
      <c r="R741" s="38"/>
      <c r="Y741" s="12"/>
      <c r="Z741" s="34"/>
      <c r="AC741" s="12"/>
      <c r="AF741" s="12"/>
      <c r="AH741" s="39"/>
    </row>
    <row r="742" ht="15.75" customHeight="1">
      <c r="A742" s="34"/>
      <c r="B742" s="34"/>
      <c r="C742" s="34"/>
      <c r="E742" s="34"/>
      <c r="F742" s="35"/>
      <c r="J742" s="36"/>
      <c r="L742" s="37"/>
      <c r="P742" s="13"/>
      <c r="R742" s="38"/>
      <c r="Y742" s="12"/>
      <c r="Z742" s="34"/>
      <c r="AC742" s="12"/>
      <c r="AF742" s="12"/>
      <c r="AH742" s="39"/>
    </row>
    <row r="743" ht="15.75" customHeight="1">
      <c r="A743" s="34"/>
      <c r="B743" s="34"/>
      <c r="C743" s="34"/>
      <c r="E743" s="34"/>
      <c r="F743" s="35"/>
      <c r="J743" s="36"/>
      <c r="L743" s="37"/>
      <c r="P743" s="13"/>
      <c r="R743" s="38"/>
      <c r="Y743" s="12"/>
      <c r="Z743" s="34"/>
      <c r="AC743" s="12"/>
      <c r="AF743" s="12"/>
      <c r="AH743" s="39"/>
    </row>
    <row r="744" ht="15.75" customHeight="1">
      <c r="A744" s="34"/>
      <c r="B744" s="34"/>
      <c r="C744" s="34"/>
      <c r="E744" s="34"/>
      <c r="F744" s="35"/>
      <c r="J744" s="36"/>
      <c r="L744" s="37"/>
      <c r="P744" s="13"/>
      <c r="R744" s="38"/>
      <c r="Y744" s="12"/>
      <c r="Z744" s="34"/>
      <c r="AC744" s="12"/>
      <c r="AF744" s="12"/>
      <c r="AH744" s="39"/>
    </row>
    <row r="745" ht="15.75" customHeight="1">
      <c r="A745" s="34"/>
      <c r="B745" s="34"/>
      <c r="C745" s="34"/>
      <c r="E745" s="34"/>
      <c r="F745" s="35"/>
      <c r="J745" s="36"/>
      <c r="L745" s="37"/>
      <c r="P745" s="13"/>
      <c r="R745" s="38"/>
      <c r="Y745" s="12"/>
      <c r="Z745" s="34"/>
      <c r="AC745" s="12"/>
      <c r="AF745" s="12"/>
      <c r="AH745" s="39"/>
    </row>
    <row r="746" ht="15.75" customHeight="1">
      <c r="A746" s="34"/>
      <c r="B746" s="34"/>
      <c r="C746" s="34"/>
      <c r="E746" s="34"/>
      <c r="F746" s="35"/>
      <c r="J746" s="36"/>
      <c r="L746" s="37"/>
      <c r="P746" s="13"/>
      <c r="R746" s="38"/>
      <c r="Y746" s="12"/>
      <c r="Z746" s="34"/>
      <c r="AC746" s="12"/>
      <c r="AF746" s="12"/>
      <c r="AH746" s="39"/>
    </row>
    <row r="747" ht="15.75" customHeight="1">
      <c r="A747" s="34"/>
      <c r="B747" s="34"/>
      <c r="C747" s="34"/>
      <c r="E747" s="34"/>
      <c r="F747" s="35"/>
      <c r="J747" s="36"/>
      <c r="L747" s="37"/>
      <c r="P747" s="13"/>
      <c r="R747" s="38"/>
      <c r="Y747" s="12"/>
      <c r="Z747" s="34"/>
      <c r="AC747" s="12"/>
      <c r="AF747" s="12"/>
      <c r="AH747" s="39"/>
    </row>
    <row r="748" ht="15.75" customHeight="1">
      <c r="A748" s="34"/>
      <c r="B748" s="34"/>
      <c r="C748" s="34"/>
      <c r="E748" s="34"/>
      <c r="F748" s="35"/>
      <c r="J748" s="36"/>
      <c r="L748" s="37"/>
      <c r="P748" s="13"/>
      <c r="R748" s="38"/>
      <c r="Y748" s="12"/>
      <c r="Z748" s="34"/>
      <c r="AC748" s="12"/>
      <c r="AF748" s="12"/>
      <c r="AH748" s="39"/>
    </row>
    <row r="749" ht="15.75" customHeight="1">
      <c r="A749" s="34"/>
      <c r="B749" s="34"/>
      <c r="C749" s="34"/>
      <c r="E749" s="34"/>
      <c r="F749" s="35"/>
      <c r="J749" s="36"/>
      <c r="L749" s="37"/>
      <c r="P749" s="13"/>
      <c r="R749" s="38"/>
      <c r="Y749" s="12"/>
      <c r="Z749" s="34"/>
      <c r="AC749" s="12"/>
      <c r="AF749" s="12"/>
      <c r="AH749" s="39"/>
    </row>
    <row r="750" ht="15.75" customHeight="1">
      <c r="A750" s="34"/>
      <c r="B750" s="34"/>
      <c r="C750" s="34"/>
      <c r="E750" s="34"/>
      <c r="F750" s="35"/>
      <c r="J750" s="36"/>
      <c r="L750" s="37"/>
      <c r="P750" s="13"/>
      <c r="R750" s="38"/>
      <c r="Y750" s="12"/>
      <c r="Z750" s="34"/>
      <c r="AC750" s="12"/>
      <c r="AF750" s="12"/>
      <c r="AH750" s="39"/>
    </row>
    <row r="751" ht="15.75" customHeight="1">
      <c r="A751" s="34"/>
      <c r="B751" s="34"/>
      <c r="C751" s="34"/>
      <c r="E751" s="34"/>
      <c r="F751" s="35"/>
      <c r="J751" s="36"/>
      <c r="L751" s="37"/>
      <c r="P751" s="13"/>
      <c r="R751" s="38"/>
      <c r="Y751" s="12"/>
      <c r="Z751" s="34"/>
      <c r="AC751" s="12"/>
      <c r="AF751" s="12"/>
      <c r="AH751" s="39"/>
    </row>
    <row r="752" ht="15.75" customHeight="1">
      <c r="A752" s="34"/>
      <c r="B752" s="34"/>
      <c r="C752" s="34"/>
      <c r="E752" s="34"/>
      <c r="F752" s="35"/>
      <c r="J752" s="36"/>
      <c r="L752" s="37"/>
      <c r="P752" s="13"/>
      <c r="R752" s="38"/>
      <c r="Y752" s="12"/>
      <c r="Z752" s="34"/>
      <c r="AC752" s="12"/>
      <c r="AF752" s="12"/>
      <c r="AH752" s="39"/>
    </row>
    <row r="753" ht="15.75" customHeight="1">
      <c r="A753" s="34"/>
      <c r="B753" s="34"/>
      <c r="C753" s="34"/>
      <c r="E753" s="34"/>
      <c r="F753" s="35"/>
      <c r="J753" s="36"/>
      <c r="L753" s="37"/>
      <c r="P753" s="13"/>
      <c r="R753" s="38"/>
      <c r="Y753" s="12"/>
      <c r="Z753" s="34"/>
      <c r="AC753" s="12"/>
      <c r="AF753" s="12"/>
      <c r="AH753" s="39"/>
    </row>
    <row r="754" ht="15.75" customHeight="1">
      <c r="A754" s="34"/>
      <c r="B754" s="34"/>
      <c r="C754" s="34"/>
      <c r="E754" s="34"/>
      <c r="F754" s="35"/>
      <c r="J754" s="36"/>
      <c r="L754" s="37"/>
      <c r="P754" s="13"/>
      <c r="R754" s="38"/>
      <c r="Y754" s="12"/>
      <c r="Z754" s="34"/>
      <c r="AC754" s="12"/>
      <c r="AF754" s="12"/>
      <c r="AH754" s="39"/>
    </row>
    <row r="755" ht="15.75" customHeight="1">
      <c r="A755" s="34"/>
      <c r="B755" s="34"/>
      <c r="C755" s="34"/>
      <c r="E755" s="34"/>
      <c r="F755" s="35"/>
      <c r="J755" s="36"/>
      <c r="L755" s="37"/>
      <c r="P755" s="13"/>
      <c r="R755" s="38"/>
      <c r="Y755" s="12"/>
      <c r="Z755" s="34"/>
      <c r="AC755" s="12"/>
      <c r="AF755" s="12"/>
      <c r="AH755" s="39"/>
    </row>
    <row r="756" ht="15.75" customHeight="1">
      <c r="A756" s="34"/>
      <c r="B756" s="34"/>
      <c r="C756" s="34"/>
      <c r="E756" s="34"/>
      <c r="F756" s="35"/>
      <c r="J756" s="36"/>
      <c r="L756" s="37"/>
      <c r="P756" s="13"/>
      <c r="R756" s="38"/>
      <c r="Y756" s="12"/>
      <c r="Z756" s="34"/>
      <c r="AC756" s="12"/>
      <c r="AF756" s="12"/>
      <c r="AH756" s="39"/>
    </row>
    <row r="757" ht="15.75" customHeight="1">
      <c r="A757" s="34"/>
      <c r="B757" s="34"/>
      <c r="C757" s="34"/>
      <c r="E757" s="34"/>
      <c r="F757" s="35"/>
      <c r="J757" s="36"/>
      <c r="L757" s="37"/>
      <c r="P757" s="13"/>
      <c r="R757" s="38"/>
      <c r="Y757" s="12"/>
      <c r="Z757" s="34"/>
      <c r="AC757" s="12"/>
      <c r="AF757" s="12"/>
      <c r="AH757" s="39"/>
    </row>
    <row r="758" ht="15.75" customHeight="1">
      <c r="A758" s="34"/>
      <c r="B758" s="34"/>
      <c r="C758" s="34"/>
      <c r="E758" s="34"/>
      <c r="F758" s="35"/>
      <c r="J758" s="36"/>
      <c r="L758" s="37"/>
      <c r="P758" s="13"/>
      <c r="R758" s="38"/>
      <c r="Y758" s="12"/>
      <c r="Z758" s="34"/>
      <c r="AC758" s="12"/>
      <c r="AF758" s="12"/>
      <c r="AH758" s="39"/>
    </row>
    <row r="759" ht="15.75" customHeight="1">
      <c r="A759" s="34"/>
      <c r="B759" s="34"/>
      <c r="C759" s="34"/>
      <c r="E759" s="34"/>
      <c r="F759" s="35"/>
      <c r="J759" s="36"/>
      <c r="L759" s="37"/>
      <c r="P759" s="13"/>
      <c r="R759" s="38"/>
      <c r="Y759" s="12"/>
      <c r="Z759" s="34"/>
      <c r="AC759" s="12"/>
      <c r="AF759" s="12"/>
      <c r="AH759" s="39"/>
    </row>
    <row r="760" ht="15.75" customHeight="1">
      <c r="A760" s="34"/>
      <c r="B760" s="34"/>
      <c r="C760" s="34"/>
      <c r="E760" s="34"/>
      <c r="F760" s="35"/>
      <c r="J760" s="36"/>
      <c r="L760" s="37"/>
      <c r="P760" s="13"/>
      <c r="R760" s="38"/>
      <c r="Y760" s="12"/>
      <c r="Z760" s="34"/>
      <c r="AC760" s="12"/>
      <c r="AF760" s="12"/>
      <c r="AH760" s="39"/>
    </row>
    <row r="761" ht="15.75" customHeight="1">
      <c r="A761" s="34"/>
      <c r="B761" s="34"/>
      <c r="C761" s="34"/>
      <c r="E761" s="34"/>
      <c r="F761" s="35"/>
      <c r="J761" s="36"/>
      <c r="L761" s="37"/>
      <c r="P761" s="13"/>
      <c r="R761" s="38"/>
      <c r="Y761" s="12"/>
      <c r="Z761" s="34"/>
      <c r="AC761" s="12"/>
      <c r="AF761" s="12"/>
      <c r="AH761" s="39"/>
    </row>
    <row r="762" ht="15.75" customHeight="1">
      <c r="A762" s="34"/>
      <c r="B762" s="34"/>
      <c r="C762" s="34"/>
      <c r="E762" s="34"/>
      <c r="F762" s="35"/>
      <c r="J762" s="36"/>
      <c r="L762" s="37"/>
      <c r="P762" s="13"/>
      <c r="R762" s="38"/>
      <c r="Y762" s="12"/>
      <c r="Z762" s="34"/>
      <c r="AC762" s="12"/>
      <c r="AF762" s="12"/>
      <c r="AH762" s="39"/>
    </row>
    <row r="763" ht="15.75" customHeight="1">
      <c r="A763" s="34"/>
      <c r="B763" s="34"/>
      <c r="C763" s="34"/>
      <c r="E763" s="34"/>
      <c r="F763" s="35"/>
      <c r="J763" s="36"/>
      <c r="L763" s="37"/>
      <c r="P763" s="13"/>
      <c r="R763" s="38"/>
      <c r="Y763" s="12"/>
      <c r="Z763" s="34"/>
      <c r="AC763" s="12"/>
      <c r="AF763" s="12"/>
      <c r="AH763" s="39"/>
    </row>
    <row r="764" ht="15.75" customHeight="1">
      <c r="A764" s="34"/>
      <c r="B764" s="34"/>
      <c r="C764" s="34"/>
      <c r="E764" s="34"/>
      <c r="F764" s="35"/>
      <c r="J764" s="36"/>
      <c r="L764" s="37"/>
      <c r="P764" s="13"/>
      <c r="R764" s="38"/>
      <c r="Y764" s="12"/>
      <c r="Z764" s="34"/>
      <c r="AC764" s="12"/>
      <c r="AF764" s="12"/>
      <c r="AH764" s="39"/>
    </row>
    <row r="765" ht="15.75" customHeight="1">
      <c r="A765" s="34"/>
      <c r="B765" s="34"/>
      <c r="C765" s="34"/>
      <c r="E765" s="34"/>
      <c r="F765" s="35"/>
      <c r="J765" s="36"/>
      <c r="L765" s="37"/>
      <c r="P765" s="13"/>
      <c r="R765" s="38"/>
      <c r="Y765" s="12"/>
      <c r="Z765" s="34"/>
      <c r="AC765" s="12"/>
      <c r="AF765" s="12"/>
      <c r="AH765" s="39"/>
    </row>
    <row r="766" ht="15.75" customHeight="1">
      <c r="A766" s="34"/>
      <c r="B766" s="34"/>
      <c r="C766" s="34"/>
      <c r="E766" s="34"/>
      <c r="F766" s="35"/>
      <c r="J766" s="36"/>
      <c r="L766" s="37"/>
      <c r="P766" s="13"/>
      <c r="R766" s="38"/>
      <c r="Y766" s="12"/>
      <c r="Z766" s="34"/>
      <c r="AC766" s="12"/>
      <c r="AF766" s="12"/>
      <c r="AH766" s="39"/>
    </row>
    <row r="767" ht="15.75" customHeight="1">
      <c r="A767" s="34"/>
      <c r="B767" s="34"/>
      <c r="C767" s="34"/>
      <c r="E767" s="34"/>
      <c r="F767" s="35"/>
      <c r="J767" s="36"/>
      <c r="L767" s="37"/>
      <c r="P767" s="13"/>
      <c r="R767" s="38"/>
      <c r="Y767" s="12"/>
      <c r="Z767" s="34"/>
      <c r="AC767" s="12"/>
      <c r="AF767" s="12"/>
      <c r="AH767" s="39"/>
    </row>
    <row r="768" ht="15.75" customHeight="1">
      <c r="A768" s="34"/>
      <c r="B768" s="34"/>
      <c r="C768" s="34"/>
      <c r="E768" s="34"/>
      <c r="F768" s="35"/>
      <c r="J768" s="36"/>
      <c r="L768" s="37"/>
      <c r="P768" s="13"/>
      <c r="R768" s="38"/>
      <c r="Y768" s="12"/>
      <c r="Z768" s="34"/>
      <c r="AC768" s="12"/>
      <c r="AF768" s="12"/>
      <c r="AH768" s="39"/>
    </row>
    <row r="769" ht="15.75" customHeight="1">
      <c r="A769" s="34"/>
      <c r="B769" s="34"/>
      <c r="C769" s="34"/>
      <c r="E769" s="34"/>
      <c r="F769" s="35"/>
      <c r="J769" s="36"/>
      <c r="L769" s="37"/>
      <c r="P769" s="13"/>
      <c r="R769" s="38"/>
      <c r="Y769" s="12"/>
      <c r="Z769" s="34"/>
      <c r="AC769" s="12"/>
      <c r="AF769" s="12"/>
      <c r="AH769" s="39"/>
    </row>
    <row r="770" ht="15.75" customHeight="1">
      <c r="A770" s="34"/>
      <c r="B770" s="34"/>
      <c r="C770" s="34"/>
      <c r="E770" s="34"/>
      <c r="F770" s="35"/>
      <c r="J770" s="36"/>
      <c r="L770" s="37"/>
      <c r="P770" s="13"/>
      <c r="R770" s="38"/>
      <c r="Y770" s="12"/>
      <c r="Z770" s="34"/>
      <c r="AC770" s="12"/>
      <c r="AF770" s="12"/>
      <c r="AH770" s="39"/>
    </row>
    <row r="771" ht="15.75" customHeight="1">
      <c r="A771" s="34"/>
      <c r="B771" s="34"/>
      <c r="C771" s="34"/>
      <c r="E771" s="34"/>
      <c r="F771" s="35"/>
      <c r="J771" s="36"/>
      <c r="L771" s="37"/>
      <c r="P771" s="13"/>
      <c r="R771" s="38"/>
      <c r="Y771" s="12"/>
      <c r="Z771" s="34"/>
      <c r="AC771" s="12"/>
      <c r="AF771" s="12"/>
      <c r="AH771" s="39"/>
    </row>
    <row r="772" ht="15.75" customHeight="1">
      <c r="A772" s="34"/>
      <c r="B772" s="34"/>
      <c r="C772" s="34"/>
      <c r="E772" s="34"/>
      <c r="F772" s="35"/>
      <c r="J772" s="36"/>
      <c r="L772" s="37"/>
      <c r="P772" s="13"/>
      <c r="R772" s="38"/>
      <c r="Y772" s="12"/>
      <c r="Z772" s="34"/>
      <c r="AC772" s="12"/>
      <c r="AF772" s="12"/>
      <c r="AH772" s="39"/>
    </row>
    <row r="773" ht="15.75" customHeight="1">
      <c r="A773" s="34"/>
      <c r="B773" s="34"/>
      <c r="C773" s="34"/>
      <c r="E773" s="34"/>
      <c r="F773" s="35"/>
      <c r="J773" s="36"/>
      <c r="L773" s="37"/>
      <c r="P773" s="13"/>
      <c r="R773" s="38"/>
      <c r="Y773" s="12"/>
      <c r="Z773" s="34"/>
      <c r="AC773" s="12"/>
      <c r="AF773" s="12"/>
      <c r="AH773" s="39"/>
    </row>
    <row r="774" ht="15.75" customHeight="1">
      <c r="A774" s="34"/>
      <c r="B774" s="34"/>
      <c r="C774" s="34"/>
      <c r="E774" s="34"/>
      <c r="F774" s="35"/>
      <c r="J774" s="36"/>
      <c r="L774" s="37"/>
      <c r="P774" s="13"/>
      <c r="R774" s="38"/>
      <c r="Y774" s="12"/>
      <c r="Z774" s="34"/>
      <c r="AC774" s="12"/>
      <c r="AF774" s="12"/>
      <c r="AH774" s="39"/>
    </row>
    <row r="775" ht="15.75" customHeight="1">
      <c r="A775" s="34"/>
      <c r="B775" s="34"/>
      <c r="C775" s="34"/>
      <c r="E775" s="34"/>
      <c r="F775" s="35"/>
      <c r="J775" s="36"/>
      <c r="L775" s="37"/>
      <c r="P775" s="13"/>
      <c r="R775" s="38"/>
      <c r="Y775" s="12"/>
      <c r="Z775" s="34"/>
      <c r="AC775" s="12"/>
      <c r="AF775" s="12"/>
      <c r="AH775" s="39"/>
    </row>
    <row r="776" ht="15.75" customHeight="1">
      <c r="A776" s="34"/>
      <c r="B776" s="34"/>
      <c r="C776" s="34"/>
      <c r="E776" s="34"/>
      <c r="F776" s="35"/>
      <c r="J776" s="36"/>
      <c r="L776" s="37"/>
      <c r="P776" s="13"/>
      <c r="R776" s="38"/>
      <c r="Y776" s="12"/>
      <c r="Z776" s="34"/>
      <c r="AC776" s="12"/>
      <c r="AF776" s="12"/>
      <c r="AH776" s="39"/>
    </row>
    <row r="777" ht="15.75" customHeight="1">
      <c r="A777" s="34"/>
      <c r="B777" s="34"/>
      <c r="C777" s="34"/>
      <c r="E777" s="34"/>
      <c r="F777" s="35"/>
      <c r="J777" s="36"/>
      <c r="L777" s="37"/>
      <c r="P777" s="13"/>
      <c r="R777" s="38"/>
      <c r="Y777" s="12"/>
      <c r="Z777" s="34"/>
      <c r="AC777" s="12"/>
      <c r="AF777" s="12"/>
      <c r="AH777" s="39"/>
    </row>
    <row r="778" ht="15.75" customHeight="1">
      <c r="A778" s="34"/>
      <c r="B778" s="34"/>
      <c r="C778" s="34"/>
      <c r="E778" s="34"/>
      <c r="F778" s="35"/>
      <c r="J778" s="36"/>
      <c r="L778" s="37"/>
      <c r="P778" s="13"/>
      <c r="R778" s="38"/>
      <c r="Y778" s="12"/>
      <c r="Z778" s="34"/>
      <c r="AC778" s="12"/>
      <c r="AF778" s="12"/>
      <c r="AH778" s="39"/>
    </row>
    <row r="779" ht="15.75" customHeight="1">
      <c r="A779" s="34"/>
      <c r="B779" s="34"/>
      <c r="C779" s="34"/>
      <c r="E779" s="34"/>
      <c r="F779" s="35"/>
      <c r="J779" s="36"/>
      <c r="L779" s="37"/>
      <c r="P779" s="13"/>
      <c r="R779" s="38"/>
      <c r="Y779" s="12"/>
      <c r="Z779" s="34"/>
      <c r="AC779" s="12"/>
      <c r="AF779" s="12"/>
      <c r="AH779" s="39"/>
    </row>
    <row r="780" ht="15.75" customHeight="1">
      <c r="A780" s="34"/>
      <c r="B780" s="34"/>
      <c r="C780" s="34"/>
      <c r="E780" s="34"/>
      <c r="F780" s="35"/>
      <c r="J780" s="36"/>
      <c r="L780" s="37"/>
      <c r="P780" s="13"/>
      <c r="R780" s="38"/>
      <c r="Y780" s="12"/>
      <c r="Z780" s="34"/>
      <c r="AC780" s="12"/>
      <c r="AF780" s="12"/>
      <c r="AH780" s="39"/>
    </row>
    <row r="781" ht="15.75" customHeight="1">
      <c r="A781" s="34"/>
      <c r="B781" s="34"/>
      <c r="C781" s="34"/>
      <c r="E781" s="34"/>
      <c r="F781" s="35"/>
      <c r="J781" s="36"/>
      <c r="L781" s="37"/>
      <c r="P781" s="13"/>
      <c r="R781" s="38"/>
      <c r="Y781" s="12"/>
      <c r="Z781" s="34"/>
      <c r="AC781" s="12"/>
      <c r="AF781" s="12"/>
      <c r="AH781" s="39"/>
    </row>
    <row r="782" ht="15.75" customHeight="1">
      <c r="A782" s="34"/>
      <c r="B782" s="34"/>
      <c r="C782" s="34"/>
      <c r="E782" s="34"/>
      <c r="F782" s="35"/>
      <c r="J782" s="36"/>
      <c r="L782" s="37"/>
      <c r="P782" s="13"/>
      <c r="R782" s="38"/>
      <c r="Y782" s="12"/>
      <c r="Z782" s="34"/>
      <c r="AC782" s="12"/>
      <c r="AF782" s="12"/>
      <c r="AH782" s="39"/>
    </row>
    <row r="783" ht="15.75" customHeight="1">
      <c r="A783" s="34"/>
      <c r="B783" s="34"/>
      <c r="C783" s="34"/>
      <c r="E783" s="34"/>
      <c r="F783" s="35"/>
      <c r="J783" s="36"/>
      <c r="L783" s="37"/>
      <c r="P783" s="13"/>
      <c r="R783" s="38"/>
      <c r="Y783" s="12"/>
      <c r="Z783" s="34"/>
      <c r="AC783" s="12"/>
      <c r="AF783" s="12"/>
      <c r="AH783" s="39"/>
    </row>
    <row r="784" ht="15.75" customHeight="1">
      <c r="A784" s="34"/>
      <c r="B784" s="34"/>
      <c r="C784" s="34"/>
      <c r="E784" s="34"/>
      <c r="F784" s="35"/>
      <c r="J784" s="36"/>
      <c r="L784" s="37"/>
      <c r="P784" s="13"/>
      <c r="R784" s="38"/>
      <c r="Y784" s="12"/>
      <c r="Z784" s="34"/>
      <c r="AC784" s="12"/>
      <c r="AF784" s="12"/>
      <c r="AH784" s="39"/>
    </row>
    <row r="785" ht="15.75" customHeight="1">
      <c r="A785" s="34"/>
      <c r="B785" s="34"/>
      <c r="C785" s="34"/>
      <c r="E785" s="34"/>
      <c r="F785" s="35"/>
      <c r="J785" s="36"/>
      <c r="L785" s="37"/>
      <c r="P785" s="13"/>
      <c r="R785" s="38"/>
      <c r="Y785" s="12"/>
      <c r="Z785" s="34"/>
      <c r="AC785" s="12"/>
      <c r="AF785" s="12"/>
      <c r="AH785" s="39"/>
    </row>
    <row r="786" ht="15.75" customHeight="1">
      <c r="A786" s="34"/>
      <c r="B786" s="34"/>
      <c r="C786" s="34"/>
      <c r="E786" s="34"/>
      <c r="F786" s="35"/>
      <c r="J786" s="36"/>
      <c r="L786" s="37"/>
      <c r="P786" s="13"/>
      <c r="R786" s="38"/>
      <c r="Y786" s="12"/>
      <c r="Z786" s="34"/>
      <c r="AC786" s="12"/>
      <c r="AF786" s="12"/>
      <c r="AH786" s="39"/>
    </row>
    <row r="787" ht="15.75" customHeight="1">
      <c r="A787" s="34"/>
      <c r="B787" s="34"/>
      <c r="C787" s="34"/>
      <c r="E787" s="34"/>
      <c r="F787" s="35"/>
      <c r="J787" s="36"/>
      <c r="L787" s="37"/>
      <c r="P787" s="13"/>
      <c r="R787" s="38"/>
      <c r="Y787" s="12"/>
      <c r="Z787" s="34"/>
      <c r="AC787" s="12"/>
      <c r="AF787" s="12"/>
      <c r="AH787" s="39"/>
    </row>
    <row r="788" ht="15.75" customHeight="1">
      <c r="A788" s="34"/>
      <c r="B788" s="34"/>
      <c r="C788" s="34"/>
      <c r="E788" s="34"/>
      <c r="F788" s="35"/>
      <c r="J788" s="36"/>
      <c r="L788" s="37"/>
      <c r="P788" s="13"/>
      <c r="R788" s="38"/>
      <c r="Y788" s="12"/>
      <c r="Z788" s="34"/>
      <c r="AC788" s="12"/>
      <c r="AF788" s="12"/>
      <c r="AH788" s="39"/>
    </row>
    <row r="789" ht="15.75" customHeight="1">
      <c r="A789" s="34"/>
      <c r="B789" s="34"/>
      <c r="C789" s="34"/>
      <c r="E789" s="34"/>
      <c r="F789" s="35"/>
      <c r="J789" s="36"/>
      <c r="L789" s="37"/>
      <c r="P789" s="13"/>
      <c r="R789" s="38"/>
      <c r="Y789" s="12"/>
      <c r="Z789" s="34"/>
      <c r="AC789" s="12"/>
      <c r="AF789" s="12"/>
      <c r="AH789" s="39"/>
    </row>
    <row r="790" ht="15.75" customHeight="1">
      <c r="A790" s="34"/>
      <c r="B790" s="34"/>
      <c r="C790" s="34"/>
      <c r="E790" s="34"/>
      <c r="F790" s="35"/>
      <c r="J790" s="36"/>
      <c r="L790" s="37"/>
      <c r="P790" s="13"/>
      <c r="R790" s="38"/>
      <c r="Y790" s="12"/>
      <c r="Z790" s="34"/>
      <c r="AC790" s="12"/>
      <c r="AF790" s="12"/>
      <c r="AH790" s="39"/>
    </row>
    <row r="791" ht="15.75" customHeight="1">
      <c r="A791" s="34"/>
      <c r="B791" s="34"/>
      <c r="C791" s="34"/>
      <c r="E791" s="34"/>
      <c r="F791" s="35"/>
      <c r="J791" s="36"/>
      <c r="L791" s="37"/>
      <c r="P791" s="13"/>
      <c r="R791" s="38"/>
      <c r="Y791" s="12"/>
      <c r="Z791" s="34"/>
      <c r="AC791" s="12"/>
      <c r="AF791" s="12"/>
      <c r="AH791" s="39"/>
    </row>
    <row r="792" ht="15.75" customHeight="1">
      <c r="A792" s="34"/>
      <c r="B792" s="34"/>
      <c r="C792" s="34"/>
      <c r="E792" s="34"/>
      <c r="F792" s="35"/>
      <c r="J792" s="36"/>
      <c r="L792" s="37"/>
      <c r="P792" s="13"/>
      <c r="R792" s="38"/>
      <c r="Y792" s="12"/>
      <c r="Z792" s="34"/>
      <c r="AC792" s="12"/>
      <c r="AF792" s="12"/>
      <c r="AH792" s="39"/>
    </row>
    <row r="793" ht="15.75" customHeight="1">
      <c r="A793" s="34"/>
      <c r="B793" s="34"/>
      <c r="C793" s="34"/>
      <c r="E793" s="34"/>
      <c r="F793" s="35"/>
      <c r="J793" s="36"/>
      <c r="L793" s="37"/>
      <c r="P793" s="13"/>
      <c r="R793" s="38"/>
      <c r="Y793" s="12"/>
      <c r="Z793" s="34"/>
      <c r="AC793" s="12"/>
      <c r="AF793" s="12"/>
      <c r="AH793" s="39"/>
    </row>
    <row r="794" ht="15.75" customHeight="1">
      <c r="A794" s="34"/>
      <c r="B794" s="34"/>
      <c r="C794" s="34"/>
      <c r="E794" s="34"/>
      <c r="F794" s="35"/>
      <c r="J794" s="36"/>
      <c r="L794" s="37"/>
      <c r="P794" s="13"/>
      <c r="R794" s="38"/>
      <c r="Y794" s="12"/>
      <c r="Z794" s="34"/>
      <c r="AC794" s="12"/>
      <c r="AF794" s="12"/>
      <c r="AH794" s="39"/>
    </row>
    <row r="795" ht="15.75" customHeight="1">
      <c r="A795" s="34"/>
      <c r="B795" s="34"/>
      <c r="C795" s="34"/>
      <c r="E795" s="34"/>
      <c r="F795" s="35"/>
      <c r="J795" s="36"/>
      <c r="L795" s="37"/>
      <c r="P795" s="13"/>
      <c r="R795" s="38"/>
      <c r="Y795" s="12"/>
      <c r="Z795" s="34"/>
      <c r="AC795" s="12"/>
      <c r="AF795" s="12"/>
      <c r="AH795" s="39"/>
    </row>
    <row r="796" ht="15.75" customHeight="1">
      <c r="A796" s="34"/>
      <c r="B796" s="34"/>
      <c r="C796" s="34"/>
      <c r="E796" s="34"/>
      <c r="F796" s="35"/>
      <c r="J796" s="36"/>
      <c r="L796" s="37"/>
      <c r="P796" s="13"/>
      <c r="R796" s="38"/>
      <c r="Y796" s="12"/>
      <c r="Z796" s="34"/>
      <c r="AC796" s="12"/>
      <c r="AF796" s="12"/>
      <c r="AH796" s="39"/>
    </row>
    <row r="797" ht="15.75" customHeight="1">
      <c r="A797" s="34"/>
      <c r="B797" s="34"/>
      <c r="C797" s="34"/>
      <c r="E797" s="34"/>
      <c r="F797" s="35"/>
      <c r="J797" s="36"/>
      <c r="L797" s="37"/>
      <c r="P797" s="13"/>
      <c r="R797" s="38"/>
      <c r="Y797" s="12"/>
      <c r="Z797" s="34"/>
      <c r="AC797" s="12"/>
      <c r="AF797" s="12"/>
      <c r="AH797" s="39"/>
    </row>
    <row r="798" ht="15.75" customHeight="1">
      <c r="A798" s="34"/>
      <c r="B798" s="34"/>
      <c r="C798" s="34"/>
      <c r="E798" s="34"/>
      <c r="F798" s="35"/>
      <c r="J798" s="36"/>
      <c r="L798" s="37"/>
      <c r="P798" s="13"/>
      <c r="R798" s="38"/>
      <c r="Y798" s="12"/>
      <c r="Z798" s="34"/>
      <c r="AC798" s="12"/>
      <c r="AF798" s="12"/>
      <c r="AH798" s="39"/>
    </row>
    <row r="799" ht="15.75" customHeight="1">
      <c r="A799" s="34"/>
      <c r="B799" s="34"/>
      <c r="C799" s="34"/>
      <c r="E799" s="34"/>
      <c r="F799" s="35"/>
      <c r="J799" s="36"/>
      <c r="L799" s="37"/>
      <c r="P799" s="13"/>
      <c r="R799" s="38"/>
      <c r="Y799" s="12"/>
      <c r="Z799" s="34"/>
      <c r="AC799" s="12"/>
      <c r="AF799" s="12"/>
      <c r="AH799" s="39"/>
    </row>
    <row r="800" ht="15.75" customHeight="1">
      <c r="A800" s="34"/>
      <c r="B800" s="34"/>
      <c r="C800" s="34"/>
      <c r="E800" s="34"/>
      <c r="F800" s="35"/>
      <c r="J800" s="36"/>
      <c r="L800" s="37"/>
      <c r="P800" s="13"/>
      <c r="R800" s="38"/>
      <c r="Y800" s="12"/>
      <c r="Z800" s="34"/>
      <c r="AC800" s="12"/>
      <c r="AF800" s="12"/>
      <c r="AH800" s="39"/>
    </row>
    <row r="801" ht="15.75" customHeight="1">
      <c r="A801" s="34"/>
      <c r="B801" s="34"/>
      <c r="C801" s="34"/>
      <c r="E801" s="34"/>
      <c r="F801" s="35"/>
      <c r="J801" s="36"/>
      <c r="L801" s="37"/>
      <c r="P801" s="13"/>
      <c r="R801" s="38"/>
      <c r="Y801" s="12"/>
      <c r="Z801" s="34"/>
      <c r="AC801" s="12"/>
      <c r="AF801" s="12"/>
      <c r="AH801" s="39"/>
    </row>
    <row r="802" ht="15.75" customHeight="1">
      <c r="A802" s="34"/>
      <c r="B802" s="34"/>
      <c r="C802" s="34"/>
      <c r="E802" s="34"/>
      <c r="F802" s="35"/>
      <c r="J802" s="36"/>
      <c r="L802" s="37"/>
      <c r="P802" s="13"/>
      <c r="R802" s="38"/>
      <c r="Y802" s="12"/>
      <c r="Z802" s="34"/>
      <c r="AC802" s="12"/>
      <c r="AF802" s="12"/>
      <c r="AH802" s="39"/>
    </row>
    <row r="803" ht="15.75" customHeight="1">
      <c r="A803" s="34"/>
      <c r="B803" s="34"/>
      <c r="C803" s="34"/>
      <c r="E803" s="34"/>
      <c r="F803" s="35"/>
      <c r="J803" s="36"/>
      <c r="L803" s="37"/>
      <c r="P803" s="13"/>
      <c r="R803" s="38"/>
      <c r="Y803" s="12"/>
      <c r="Z803" s="34"/>
      <c r="AC803" s="12"/>
      <c r="AF803" s="12"/>
      <c r="AH803" s="39"/>
    </row>
    <row r="804" ht="15.75" customHeight="1">
      <c r="A804" s="34"/>
      <c r="B804" s="34"/>
      <c r="C804" s="34"/>
      <c r="E804" s="34"/>
      <c r="F804" s="35"/>
      <c r="J804" s="36"/>
      <c r="L804" s="37"/>
      <c r="P804" s="13"/>
      <c r="R804" s="38"/>
      <c r="Y804" s="12"/>
      <c r="Z804" s="34"/>
      <c r="AC804" s="12"/>
      <c r="AF804" s="12"/>
      <c r="AH804" s="39"/>
    </row>
    <row r="805" ht="15.75" customHeight="1">
      <c r="A805" s="34"/>
      <c r="B805" s="34"/>
      <c r="C805" s="34"/>
      <c r="E805" s="34"/>
      <c r="F805" s="35"/>
      <c r="J805" s="36"/>
      <c r="L805" s="37"/>
      <c r="P805" s="13"/>
      <c r="R805" s="38"/>
      <c r="Y805" s="12"/>
      <c r="Z805" s="34"/>
      <c r="AC805" s="12"/>
      <c r="AF805" s="12"/>
      <c r="AH805" s="39"/>
    </row>
    <row r="806" ht="15.75" customHeight="1">
      <c r="A806" s="34"/>
      <c r="B806" s="34"/>
      <c r="C806" s="34"/>
      <c r="E806" s="34"/>
      <c r="F806" s="35"/>
      <c r="J806" s="36"/>
      <c r="L806" s="37"/>
      <c r="P806" s="13"/>
      <c r="R806" s="38"/>
      <c r="Y806" s="12"/>
      <c r="Z806" s="34"/>
      <c r="AC806" s="12"/>
      <c r="AF806" s="12"/>
      <c r="AH806" s="39"/>
    </row>
    <row r="807" ht="15.75" customHeight="1">
      <c r="A807" s="34"/>
      <c r="B807" s="34"/>
      <c r="C807" s="34"/>
      <c r="E807" s="34"/>
      <c r="F807" s="35"/>
      <c r="J807" s="36"/>
      <c r="L807" s="37"/>
      <c r="P807" s="13"/>
      <c r="R807" s="38"/>
      <c r="Y807" s="12"/>
      <c r="Z807" s="34"/>
      <c r="AC807" s="12"/>
      <c r="AF807" s="12"/>
      <c r="AH807" s="39"/>
    </row>
    <row r="808" ht="15.75" customHeight="1">
      <c r="A808" s="34"/>
      <c r="B808" s="34"/>
      <c r="C808" s="34"/>
      <c r="E808" s="34"/>
      <c r="F808" s="35"/>
      <c r="J808" s="36"/>
      <c r="L808" s="37"/>
      <c r="P808" s="13"/>
      <c r="R808" s="38"/>
      <c r="Y808" s="12"/>
      <c r="Z808" s="34"/>
      <c r="AC808" s="12"/>
      <c r="AF808" s="12"/>
      <c r="AH808" s="39"/>
    </row>
    <row r="809" ht="15.75" customHeight="1">
      <c r="A809" s="34"/>
      <c r="B809" s="34"/>
      <c r="C809" s="34"/>
      <c r="E809" s="34"/>
      <c r="F809" s="35"/>
      <c r="J809" s="36"/>
      <c r="L809" s="37"/>
      <c r="P809" s="13"/>
      <c r="R809" s="38"/>
      <c r="Y809" s="12"/>
      <c r="Z809" s="34"/>
      <c r="AC809" s="12"/>
      <c r="AF809" s="12"/>
      <c r="AH809" s="39"/>
    </row>
    <row r="810" ht="15.75" customHeight="1">
      <c r="A810" s="34"/>
      <c r="B810" s="34"/>
      <c r="C810" s="34"/>
      <c r="E810" s="34"/>
      <c r="F810" s="35"/>
      <c r="J810" s="36"/>
      <c r="L810" s="37"/>
      <c r="P810" s="13"/>
      <c r="R810" s="38"/>
      <c r="Y810" s="12"/>
      <c r="Z810" s="34"/>
      <c r="AC810" s="12"/>
      <c r="AF810" s="12"/>
      <c r="AH810" s="39"/>
    </row>
    <row r="811" ht="15.75" customHeight="1">
      <c r="A811" s="34"/>
      <c r="B811" s="34"/>
      <c r="C811" s="34"/>
      <c r="E811" s="34"/>
      <c r="F811" s="35"/>
      <c r="J811" s="36"/>
      <c r="L811" s="37"/>
      <c r="P811" s="13"/>
      <c r="R811" s="38"/>
      <c r="Y811" s="12"/>
      <c r="Z811" s="34"/>
      <c r="AC811" s="12"/>
      <c r="AF811" s="12"/>
      <c r="AH811" s="39"/>
    </row>
    <row r="812" ht="15.75" customHeight="1">
      <c r="A812" s="34"/>
      <c r="B812" s="34"/>
      <c r="C812" s="34"/>
      <c r="E812" s="34"/>
      <c r="F812" s="35"/>
      <c r="J812" s="36"/>
      <c r="L812" s="37"/>
      <c r="P812" s="13"/>
      <c r="R812" s="38"/>
      <c r="Y812" s="12"/>
      <c r="Z812" s="34"/>
      <c r="AC812" s="12"/>
      <c r="AF812" s="12"/>
      <c r="AH812" s="39"/>
    </row>
    <row r="813" ht="15.75" customHeight="1">
      <c r="A813" s="34"/>
      <c r="B813" s="34"/>
      <c r="C813" s="34"/>
      <c r="E813" s="34"/>
      <c r="F813" s="35"/>
      <c r="J813" s="36"/>
      <c r="L813" s="37"/>
      <c r="P813" s="13"/>
      <c r="R813" s="38"/>
      <c r="Y813" s="12"/>
      <c r="Z813" s="34"/>
      <c r="AC813" s="12"/>
      <c r="AF813" s="12"/>
      <c r="AH813" s="39"/>
    </row>
    <row r="814" ht="15.75" customHeight="1">
      <c r="A814" s="34"/>
      <c r="B814" s="34"/>
      <c r="C814" s="34"/>
      <c r="E814" s="34"/>
      <c r="F814" s="35"/>
      <c r="J814" s="36"/>
      <c r="L814" s="37"/>
      <c r="P814" s="13"/>
      <c r="R814" s="38"/>
      <c r="Y814" s="12"/>
      <c r="Z814" s="34"/>
      <c r="AC814" s="12"/>
      <c r="AF814" s="12"/>
      <c r="AH814" s="39"/>
    </row>
    <row r="815" ht="15.75" customHeight="1">
      <c r="A815" s="34"/>
      <c r="B815" s="34"/>
      <c r="C815" s="34"/>
      <c r="E815" s="34"/>
      <c r="F815" s="35"/>
      <c r="J815" s="36"/>
      <c r="L815" s="37"/>
      <c r="P815" s="13"/>
      <c r="R815" s="38"/>
      <c r="Y815" s="12"/>
      <c r="Z815" s="34"/>
      <c r="AC815" s="12"/>
      <c r="AF815" s="12"/>
      <c r="AH815" s="39"/>
    </row>
    <row r="816" ht="15.75" customHeight="1">
      <c r="A816" s="34"/>
      <c r="B816" s="34"/>
      <c r="C816" s="34"/>
      <c r="E816" s="34"/>
      <c r="F816" s="35"/>
      <c r="J816" s="36"/>
      <c r="L816" s="37"/>
      <c r="P816" s="13"/>
      <c r="R816" s="38"/>
      <c r="Y816" s="12"/>
      <c r="Z816" s="34"/>
      <c r="AC816" s="12"/>
      <c r="AF816" s="12"/>
      <c r="AH816" s="39"/>
    </row>
    <row r="817" ht="15.75" customHeight="1">
      <c r="A817" s="34"/>
      <c r="B817" s="34"/>
      <c r="C817" s="34"/>
      <c r="E817" s="34"/>
      <c r="F817" s="35"/>
      <c r="J817" s="36"/>
      <c r="L817" s="37"/>
      <c r="P817" s="13"/>
      <c r="R817" s="38"/>
      <c r="Y817" s="12"/>
      <c r="Z817" s="34"/>
      <c r="AC817" s="12"/>
      <c r="AF817" s="12"/>
      <c r="AH817" s="39"/>
    </row>
    <row r="818" ht="15.75" customHeight="1">
      <c r="A818" s="34"/>
      <c r="B818" s="34"/>
      <c r="C818" s="34"/>
      <c r="E818" s="34"/>
      <c r="F818" s="35"/>
      <c r="J818" s="36"/>
      <c r="L818" s="37"/>
      <c r="P818" s="13"/>
      <c r="R818" s="38"/>
      <c r="Y818" s="12"/>
      <c r="Z818" s="34"/>
      <c r="AC818" s="12"/>
      <c r="AF818" s="12"/>
      <c r="AH818" s="39"/>
    </row>
    <row r="819" ht="15.75" customHeight="1">
      <c r="A819" s="34"/>
      <c r="B819" s="34"/>
      <c r="C819" s="34"/>
      <c r="E819" s="34"/>
      <c r="F819" s="35"/>
      <c r="J819" s="36"/>
      <c r="L819" s="37"/>
      <c r="P819" s="13"/>
      <c r="R819" s="38"/>
      <c r="Y819" s="12"/>
      <c r="Z819" s="34"/>
      <c r="AC819" s="12"/>
      <c r="AF819" s="12"/>
      <c r="AH819" s="39"/>
    </row>
    <row r="820" ht="15.75" customHeight="1">
      <c r="A820" s="34"/>
      <c r="B820" s="34"/>
      <c r="C820" s="34"/>
      <c r="E820" s="34"/>
      <c r="F820" s="35"/>
      <c r="J820" s="36"/>
      <c r="L820" s="37"/>
      <c r="P820" s="13"/>
      <c r="R820" s="38"/>
      <c r="Y820" s="12"/>
      <c r="Z820" s="34"/>
      <c r="AC820" s="12"/>
      <c r="AF820" s="12"/>
      <c r="AH820" s="39"/>
    </row>
    <row r="821" ht="15.75" customHeight="1">
      <c r="A821" s="34"/>
      <c r="B821" s="34"/>
      <c r="C821" s="34"/>
      <c r="E821" s="34"/>
      <c r="F821" s="35"/>
      <c r="J821" s="36"/>
      <c r="L821" s="37"/>
      <c r="P821" s="13"/>
      <c r="R821" s="38"/>
      <c r="Y821" s="12"/>
      <c r="Z821" s="34"/>
      <c r="AC821" s="12"/>
      <c r="AF821" s="12"/>
      <c r="AH821" s="39"/>
    </row>
    <row r="822" ht="15.75" customHeight="1">
      <c r="A822" s="34"/>
      <c r="B822" s="34"/>
      <c r="C822" s="34"/>
      <c r="E822" s="34"/>
      <c r="F822" s="35"/>
      <c r="J822" s="36"/>
      <c r="L822" s="37"/>
      <c r="P822" s="13"/>
      <c r="R822" s="38"/>
      <c r="Y822" s="12"/>
      <c r="Z822" s="34"/>
      <c r="AC822" s="12"/>
      <c r="AF822" s="12"/>
      <c r="AH822" s="39"/>
    </row>
    <row r="823" ht="15.75" customHeight="1">
      <c r="A823" s="34"/>
      <c r="B823" s="34"/>
      <c r="C823" s="34"/>
      <c r="E823" s="34"/>
      <c r="F823" s="35"/>
      <c r="J823" s="36"/>
      <c r="L823" s="37"/>
      <c r="P823" s="13"/>
      <c r="R823" s="38"/>
      <c r="Y823" s="12"/>
      <c r="Z823" s="34"/>
      <c r="AC823" s="12"/>
      <c r="AF823" s="12"/>
      <c r="AH823" s="39"/>
    </row>
    <row r="824" ht="15.75" customHeight="1">
      <c r="A824" s="34"/>
      <c r="B824" s="34"/>
      <c r="C824" s="34"/>
      <c r="E824" s="34"/>
      <c r="F824" s="35"/>
      <c r="J824" s="36"/>
      <c r="L824" s="37"/>
      <c r="P824" s="13"/>
      <c r="R824" s="38"/>
      <c r="Y824" s="12"/>
      <c r="Z824" s="34"/>
      <c r="AC824" s="12"/>
      <c r="AF824" s="12"/>
      <c r="AH824" s="39"/>
    </row>
    <row r="825" ht="15.75" customHeight="1">
      <c r="A825" s="34"/>
      <c r="B825" s="34"/>
      <c r="C825" s="34"/>
      <c r="E825" s="34"/>
      <c r="F825" s="35"/>
      <c r="J825" s="36"/>
      <c r="L825" s="37"/>
      <c r="P825" s="13"/>
      <c r="R825" s="38"/>
      <c r="Y825" s="12"/>
      <c r="Z825" s="34"/>
      <c r="AC825" s="12"/>
      <c r="AF825" s="12"/>
      <c r="AH825" s="39"/>
    </row>
    <row r="826" ht="15.75" customHeight="1">
      <c r="A826" s="34"/>
      <c r="B826" s="34"/>
      <c r="C826" s="34"/>
      <c r="E826" s="34"/>
      <c r="F826" s="35"/>
      <c r="J826" s="36"/>
      <c r="L826" s="37"/>
      <c r="P826" s="13"/>
      <c r="R826" s="38"/>
      <c r="Y826" s="12"/>
      <c r="Z826" s="34"/>
      <c r="AC826" s="12"/>
      <c r="AF826" s="12"/>
      <c r="AH826" s="39"/>
    </row>
    <row r="827" ht="15.75" customHeight="1">
      <c r="A827" s="34"/>
      <c r="B827" s="34"/>
      <c r="C827" s="34"/>
      <c r="E827" s="34"/>
      <c r="F827" s="35"/>
      <c r="J827" s="36"/>
      <c r="L827" s="37"/>
      <c r="P827" s="13"/>
      <c r="R827" s="38"/>
      <c r="Y827" s="12"/>
      <c r="Z827" s="34"/>
      <c r="AC827" s="12"/>
      <c r="AF827" s="12"/>
      <c r="AH827" s="39"/>
    </row>
    <row r="828" ht="15.75" customHeight="1">
      <c r="A828" s="34"/>
      <c r="B828" s="34"/>
      <c r="C828" s="34"/>
      <c r="E828" s="34"/>
      <c r="F828" s="35"/>
      <c r="J828" s="36"/>
      <c r="L828" s="37"/>
      <c r="P828" s="13"/>
      <c r="R828" s="38"/>
      <c r="Y828" s="12"/>
      <c r="Z828" s="34"/>
      <c r="AC828" s="12"/>
      <c r="AF828" s="12"/>
      <c r="AH828" s="39"/>
    </row>
    <row r="829" ht="15.75" customHeight="1">
      <c r="A829" s="34"/>
      <c r="B829" s="34"/>
      <c r="C829" s="34"/>
      <c r="E829" s="34"/>
      <c r="F829" s="35"/>
      <c r="J829" s="36"/>
      <c r="L829" s="37"/>
      <c r="P829" s="13"/>
      <c r="R829" s="38"/>
      <c r="Y829" s="12"/>
      <c r="Z829" s="34"/>
      <c r="AC829" s="12"/>
      <c r="AF829" s="12"/>
      <c r="AH829" s="39"/>
    </row>
    <row r="830" ht="15.75" customHeight="1">
      <c r="A830" s="34"/>
      <c r="B830" s="34"/>
      <c r="C830" s="34"/>
      <c r="E830" s="34"/>
      <c r="F830" s="35"/>
      <c r="J830" s="36"/>
      <c r="L830" s="37"/>
      <c r="P830" s="13"/>
      <c r="R830" s="38"/>
      <c r="Y830" s="12"/>
      <c r="Z830" s="34"/>
      <c r="AC830" s="12"/>
      <c r="AF830" s="12"/>
      <c r="AH830" s="39"/>
    </row>
    <row r="831" ht="15.75" customHeight="1">
      <c r="A831" s="34"/>
      <c r="B831" s="34"/>
      <c r="C831" s="34"/>
      <c r="E831" s="34"/>
      <c r="F831" s="35"/>
      <c r="J831" s="36"/>
      <c r="L831" s="37"/>
      <c r="P831" s="13"/>
      <c r="R831" s="38"/>
      <c r="Y831" s="12"/>
      <c r="Z831" s="34"/>
      <c r="AC831" s="12"/>
      <c r="AF831" s="12"/>
      <c r="AH831" s="39"/>
    </row>
    <row r="832" ht="15.75" customHeight="1">
      <c r="A832" s="34"/>
      <c r="B832" s="34"/>
      <c r="C832" s="34"/>
      <c r="E832" s="34"/>
      <c r="F832" s="35"/>
      <c r="J832" s="36"/>
      <c r="L832" s="37"/>
      <c r="P832" s="13"/>
      <c r="R832" s="38"/>
      <c r="Y832" s="12"/>
      <c r="Z832" s="34"/>
      <c r="AC832" s="12"/>
      <c r="AF832" s="12"/>
      <c r="AH832" s="39"/>
    </row>
    <row r="833" ht="15.75" customHeight="1">
      <c r="A833" s="34"/>
      <c r="B833" s="34"/>
      <c r="C833" s="34"/>
      <c r="E833" s="34"/>
      <c r="F833" s="35"/>
      <c r="J833" s="36"/>
      <c r="L833" s="37"/>
      <c r="P833" s="13"/>
      <c r="R833" s="38"/>
      <c r="Y833" s="12"/>
      <c r="Z833" s="34"/>
      <c r="AC833" s="12"/>
      <c r="AF833" s="12"/>
      <c r="AH833" s="39"/>
    </row>
    <row r="834" ht="15.75" customHeight="1">
      <c r="A834" s="34"/>
      <c r="B834" s="34"/>
      <c r="C834" s="34"/>
      <c r="E834" s="34"/>
      <c r="F834" s="35"/>
      <c r="J834" s="36"/>
      <c r="L834" s="37"/>
      <c r="P834" s="13"/>
      <c r="R834" s="38"/>
      <c r="Y834" s="12"/>
      <c r="Z834" s="34"/>
      <c r="AC834" s="12"/>
      <c r="AF834" s="12"/>
      <c r="AH834" s="39"/>
    </row>
    <row r="835" ht="15.75" customHeight="1">
      <c r="A835" s="34"/>
      <c r="B835" s="34"/>
      <c r="C835" s="34"/>
      <c r="E835" s="34"/>
      <c r="F835" s="35"/>
      <c r="J835" s="36"/>
      <c r="L835" s="37"/>
      <c r="P835" s="13"/>
      <c r="R835" s="38"/>
      <c r="Y835" s="12"/>
      <c r="Z835" s="34"/>
      <c r="AC835" s="12"/>
      <c r="AF835" s="12"/>
      <c r="AH835" s="39"/>
    </row>
    <row r="836" ht="15.75" customHeight="1">
      <c r="A836" s="34"/>
      <c r="B836" s="34"/>
      <c r="C836" s="34"/>
      <c r="E836" s="34"/>
      <c r="F836" s="35"/>
      <c r="J836" s="36"/>
      <c r="L836" s="37"/>
      <c r="P836" s="13"/>
      <c r="R836" s="38"/>
      <c r="Y836" s="12"/>
      <c r="Z836" s="34"/>
      <c r="AC836" s="12"/>
      <c r="AF836" s="12"/>
      <c r="AH836" s="39"/>
    </row>
    <row r="837" ht="15.75" customHeight="1">
      <c r="A837" s="34"/>
      <c r="B837" s="34"/>
      <c r="C837" s="34"/>
      <c r="E837" s="34"/>
      <c r="F837" s="35"/>
      <c r="J837" s="36"/>
      <c r="L837" s="37"/>
      <c r="P837" s="13"/>
      <c r="R837" s="38"/>
      <c r="Y837" s="12"/>
      <c r="Z837" s="34"/>
      <c r="AC837" s="12"/>
      <c r="AF837" s="12"/>
      <c r="AH837" s="39"/>
    </row>
    <row r="838" ht="15.75" customHeight="1">
      <c r="A838" s="34"/>
      <c r="B838" s="34"/>
      <c r="C838" s="34"/>
      <c r="E838" s="34"/>
      <c r="F838" s="35"/>
      <c r="J838" s="36"/>
      <c r="L838" s="37"/>
      <c r="P838" s="13"/>
      <c r="R838" s="38"/>
      <c r="Y838" s="12"/>
      <c r="Z838" s="34"/>
      <c r="AC838" s="12"/>
      <c r="AF838" s="12"/>
      <c r="AH838" s="39"/>
    </row>
    <row r="839" ht="15.75" customHeight="1">
      <c r="A839" s="34"/>
      <c r="B839" s="34"/>
      <c r="C839" s="34"/>
      <c r="E839" s="34"/>
      <c r="F839" s="35"/>
      <c r="J839" s="36"/>
      <c r="L839" s="37"/>
      <c r="P839" s="13"/>
      <c r="R839" s="38"/>
      <c r="Y839" s="12"/>
      <c r="Z839" s="34"/>
      <c r="AC839" s="12"/>
      <c r="AF839" s="12"/>
      <c r="AH839" s="39"/>
    </row>
    <row r="840" ht="15.75" customHeight="1">
      <c r="A840" s="34"/>
      <c r="B840" s="34"/>
      <c r="C840" s="34"/>
      <c r="E840" s="34"/>
      <c r="F840" s="35"/>
      <c r="J840" s="36"/>
      <c r="L840" s="37"/>
      <c r="P840" s="13"/>
      <c r="R840" s="38"/>
      <c r="Y840" s="12"/>
      <c r="Z840" s="34"/>
      <c r="AC840" s="12"/>
      <c r="AF840" s="12"/>
      <c r="AH840" s="39"/>
    </row>
    <row r="841" ht="15.75" customHeight="1">
      <c r="A841" s="34"/>
      <c r="B841" s="34"/>
      <c r="C841" s="34"/>
      <c r="E841" s="34"/>
      <c r="F841" s="35"/>
      <c r="J841" s="36"/>
      <c r="L841" s="37"/>
      <c r="P841" s="13"/>
      <c r="R841" s="38"/>
      <c r="Y841" s="12"/>
      <c r="Z841" s="34"/>
      <c r="AC841" s="12"/>
      <c r="AF841" s="12"/>
      <c r="AH841" s="39"/>
    </row>
    <row r="842" ht="15.75" customHeight="1">
      <c r="A842" s="34"/>
      <c r="B842" s="34"/>
      <c r="C842" s="34"/>
      <c r="E842" s="34"/>
      <c r="F842" s="35"/>
      <c r="J842" s="36"/>
      <c r="L842" s="37"/>
      <c r="P842" s="13"/>
      <c r="R842" s="38"/>
      <c r="Y842" s="12"/>
      <c r="Z842" s="34"/>
      <c r="AC842" s="12"/>
      <c r="AF842" s="12"/>
      <c r="AH842" s="39"/>
    </row>
    <row r="843" ht="15.75" customHeight="1">
      <c r="A843" s="34"/>
      <c r="B843" s="34"/>
      <c r="C843" s="34"/>
      <c r="E843" s="34"/>
      <c r="F843" s="35"/>
      <c r="J843" s="36"/>
      <c r="L843" s="37"/>
      <c r="P843" s="13"/>
      <c r="R843" s="38"/>
      <c r="Y843" s="12"/>
      <c r="Z843" s="34"/>
      <c r="AC843" s="12"/>
      <c r="AF843" s="12"/>
      <c r="AH843" s="39"/>
    </row>
    <row r="844" ht="15.75" customHeight="1">
      <c r="A844" s="34"/>
      <c r="B844" s="34"/>
      <c r="C844" s="34"/>
      <c r="E844" s="34"/>
      <c r="F844" s="35"/>
      <c r="J844" s="36"/>
      <c r="L844" s="37"/>
      <c r="P844" s="13"/>
      <c r="R844" s="38"/>
      <c r="Y844" s="12"/>
      <c r="Z844" s="34"/>
      <c r="AC844" s="12"/>
      <c r="AF844" s="12"/>
      <c r="AH844" s="39"/>
    </row>
    <row r="845" ht="15.75" customHeight="1">
      <c r="A845" s="34"/>
      <c r="B845" s="34"/>
      <c r="C845" s="34"/>
      <c r="E845" s="34"/>
      <c r="F845" s="35"/>
      <c r="J845" s="36"/>
      <c r="L845" s="37"/>
      <c r="P845" s="13"/>
      <c r="R845" s="38"/>
      <c r="Y845" s="12"/>
      <c r="Z845" s="34"/>
      <c r="AC845" s="12"/>
      <c r="AF845" s="12"/>
      <c r="AH845" s="39"/>
    </row>
    <row r="846" ht="15.75" customHeight="1">
      <c r="A846" s="34"/>
      <c r="B846" s="34"/>
      <c r="C846" s="34"/>
      <c r="E846" s="34"/>
      <c r="F846" s="35"/>
      <c r="J846" s="36"/>
      <c r="L846" s="37"/>
      <c r="P846" s="13"/>
      <c r="R846" s="38"/>
      <c r="Y846" s="12"/>
      <c r="Z846" s="34"/>
      <c r="AC846" s="12"/>
      <c r="AF846" s="12"/>
      <c r="AH846" s="39"/>
    </row>
    <row r="847" ht="15.75" customHeight="1">
      <c r="A847" s="34"/>
      <c r="B847" s="34"/>
      <c r="C847" s="34"/>
      <c r="E847" s="34"/>
      <c r="F847" s="35"/>
      <c r="J847" s="36"/>
      <c r="L847" s="37"/>
      <c r="P847" s="13"/>
      <c r="R847" s="38"/>
      <c r="Y847" s="12"/>
      <c r="Z847" s="34"/>
      <c r="AC847" s="12"/>
      <c r="AF847" s="12"/>
      <c r="AH847" s="39"/>
    </row>
    <row r="848" ht="15.75" customHeight="1">
      <c r="A848" s="34"/>
      <c r="B848" s="34"/>
      <c r="C848" s="34"/>
      <c r="E848" s="34"/>
      <c r="F848" s="35"/>
      <c r="J848" s="36"/>
      <c r="L848" s="37"/>
      <c r="P848" s="13"/>
      <c r="R848" s="38"/>
      <c r="Y848" s="12"/>
      <c r="Z848" s="34"/>
      <c r="AC848" s="12"/>
      <c r="AF848" s="12"/>
      <c r="AH848" s="39"/>
    </row>
    <row r="849" ht="15.75" customHeight="1">
      <c r="A849" s="34"/>
      <c r="B849" s="34"/>
      <c r="C849" s="34"/>
      <c r="E849" s="34"/>
      <c r="F849" s="35"/>
      <c r="J849" s="36"/>
      <c r="L849" s="37"/>
      <c r="P849" s="13"/>
      <c r="R849" s="38"/>
      <c r="Y849" s="12"/>
      <c r="Z849" s="34"/>
      <c r="AC849" s="12"/>
      <c r="AF849" s="12"/>
      <c r="AH849" s="39"/>
    </row>
    <row r="850" ht="15.75" customHeight="1">
      <c r="A850" s="34"/>
      <c r="B850" s="34"/>
      <c r="C850" s="34"/>
      <c r="E850" s="34"/>
      <c r="F850" s="35"/>
      <c r="J850" s="36"/>
      <c r="L850" s="37"/>
      <c r="P850" s="13"/>
      <c r="R850" s="38"/>
      <c r="Y850" s="12"/>
      <c r="Z850" s="34"/>
      <c r="AC850" s="12"/>
      <c r="AF850" s="12"/>
      <c r="AH850" s="39"/>
    </row>
    <row r="851" ht="15.75" customHeight="1">
      <c r="A851" s="34"/>
      <c r="B851" s="34"/>
      <c r="C851" s="34"/>
      <c r="E851" s="34"/>
      <c r="F851" s="35"/>
      <c r="J851" s="36"/>
      <c r="L851" s="37"/>
      <c r="P851" s="13"/>
      <c r="R851" s="38"/>
      <c r="Y851" s="12"/>
      <c r="Z851" s="34"/>
      <c r="AC851" s="12"/>
      <c r="AF851" s="12"/>
      <c r="AH851" s="39"/>
    </row>
    <row r="852" ht="15.75" customHeight="1">
      <c r="A852" s="34"/>
      <c r="B852" s="34"/>
      <c r="C852" s="34"/>
      <c r="E852" s="34"/>
      <c r="F852" s="35"/>
      <c r="J852" s="36"/>
      <c r="L852" s="37"/>
      <c r="P852" s="13"/>
      <c r="R852" s="38"/>
      <c r="Y852" s="12"/>
      <c r="Z852" s="34"/>
      <c r="AC852" s="12"/>
      <c r="AF852" s="12"/>
      <c r="AH852" s="39"/>
    </row>
    <row r="853" ht="15.75" customHeight="1">
      <c r="A853" s="34"/>
      <c r="B853" s="34"/>
      <c r="C853" s="34"/>
      <c r="E853" s="34"/>
      <c r="F853" s="35"/>
      <c r="J853" s="36"/>
      <c r="L853" s="37"/>
      <c r="P853" s="13"/>
      <c r="R853" s="38"/>
      <c r="Y853" s="12"/>
      <c r="Z853" s="34"/>
      <c r="AC853" s="12"/>
      <c r="AF853" s="12"/>
      <c r="AH853" s="39"/>
    </row>
    <row r="854" ht="15.75" customHeight="1">
      <c r="A854" s="34"/>
      <c r="B854" s="34"/>
      <c r="C854" s="34"/>
      <c r="E854" s="34"/>
      <c r="F854" s="35"/>
      <c r="J854" s="36"/>
      <c r="L854" s="37"/>
      <c r="P854" s="13"/>
      <c r="R854" s="38"/>
      <c r="Y854" s="12"/>
      <c r="Z854" s="34"/>
      <c r="AC854" s="12"/>
      <c r="AF854" s="12"/>
      <c r="AH854" s="39"/>
    </row>
    <row r="855" ht="15.75" customHeight="1">
      <c r="A855" s="34"/>
      <c r="B855" s="34"/>
      <c r="C855" s="34"/>
      <c r="E855" s="34"/>
      <c r="F855" s="35"/>
      <c r="J855" s="36"/>
      <c r="L855" s="37"/>
      <c r="P855" s="13"/>
      <c r="R855" s="38"/>
      <c r="Y855" s="12"/>
      <c r="Z855" s="34"/>
      <c r="AC855" s="12"/>
      <c r="AF855" s="12"/>
      <c r="AH855" s="39"/>
    </row>
    <row r="856" ht="15.75" customHeight="1">
      <c r="A856" s="34"/>
      <c r="B856" s="34"/>
      <c r="C856" s="34"/>
      <c r="E856" s="34"/>
      <c r="F856" s="35"/>
      <c r="J856" s="36"/>
      <c r="L856" s="37"/>
      <c r="P856" s="13"/>
      <c r="R856" s="38"/>
      <c r="Y856" s="12"/>
      <c r="Z856" s="34"/>
      <c r="AC856" s="12"/>
      <c r="AF856" s="12"/>
      <c r="AH856" s="39"/>
    </row>
    <row r="857" ht="15.75" customHeight="1">
      <c r="A857" s="34"/>
      <c r="B857" s="34"/>
      <c r="C857" s="34"/>
      <c r="E857" s="34"/>
      <c r="F857" s="35"/>
      <c r="J857" s="36"/>
      <c r="L857" s="37"/>
      <c r="P857" s="13"/>
      <c r="R857" s="38"/>
      <c r="Y857" s="12"/>
      <c r="Z857" s="34"/>
      <c r="AC857" s="12"/>
      <c r="AF857" s="12"/>
      <c r="AH857" s="39"/>
    </row>
    <row r="858" ht="15.75" customHeight="1">
      <c r="A858" s="34"/>
      <c r="B858" s="34"/>
      <c r="C858" s="34"/>
      <c r="E858" s="34"/>
      <c r="F858" s="35"/>
      <c r="J858" s="36"/>
      <c r="L858" s="37"/>
      <c r="P858" s="13"/>
      <c r="R858" s="38"/>
      <c r="Y858" s="12"/>
      <c r="Z858" s="34"/>
      <c r="AC858" s="12"/>
      <c r="AF858" s="12"/>
      <c r="AH858" s="39"/>
    </row>
    <row r="859" ht="15.75" customHeight="1">
      <c r="A859" s="34"/>
      <c r="B859" s="34"/>
      <c r="C859" s="34"/>
      <c r="E859" s="34"/>
      <c r="F859" s="35"/>
      <c r="J859" s="36"/>
      <c r="L859" s="37"/>
      <c r="P859" s="13"/>
      <c r="R859" s="38"/>
      <c r="Y859" s="12"/>
      <c r="Z859" s="34"/>
      <c r="AC859" s="12"/>
      <c r="AF859" s="12"/>
      <c r="AH859" s="39"/>
    </row>
    <row r="860" ht="15.75" customHeight="1">
      <c r="A860" s="34"/>
      <c r="B860" s="34"/>
      <c r="C860" s="34"/>
      <c r="E860" s="34"/>
      <c r="F860" s="35"/>
      <c r="J860" s="36"/>
      <c r="L860" s="37"/>
      <c r="P860" s="13"/>
      <c r="R860" s="38"/>
      <c r="Y860" s="12"/>
      <c r="Z860" s="34"/>
      <c r="AC860" s="12"/>
      <c r="AF860" s="12"/>
      <c r="AH860" s="39"/>
    </row>
    <row r="861" ht="15.75" customHeight="1">
      <c r="A861" s="34"/>
      <c r="B861" s="34"/>
      <c r="C861" s="34"/>
      <c r="E861" s="34"/>
      <c r="F861" s="35"/>
      <c r="J861" s="36"/>
      <c r="L861" s="37"/>
      <c r="P861" s="13"/>
      <c r="R861" s="38"/>
      <c r="Y861" s="12"/>
      <c r="Z861" s="34"/>
      <c r="AC861" s="12"/>
      <c r="AF861" s="12"/>
      <c r="AH861" s="39"/>
    </row>
    <row r="862" ht="15.75" customHeight="1">
      <c r="A862" s="34"/>
      <c r="B862" s="34"/>
      <c r="C862" s="34"/>
      <c r="E862" s="34"/>
      <c r="F862" s="35"/>
      <c r="J862" s="36"/>
      <c r="L862" s="37"/>
      <c r="P862" s="13"/>
      <c r="R862" s="38"/>
      <c r="Y862" s="12"/>
      <c r="Z862" s="34"/>
      <c r="AC862" s="12"/>
      <c r="AF862" s="12"/>
      <c r="AH862" s="39"/>
    </row>
    <row r="863" ht="15.75" customHeight="1">
      <c r="A863" s="34"/>
      <c r="B863" s="34"/>
      <c r="C863" s="34"/>
      <c r="E863" s="34"/>
      <c r="F863" s="35"/>
      <c r="J863" s="36"/>
      <c r="L863" s="37"/>
      <c r="P863" s="13"/>
      <c r="R863" s="38"/>
      <c r="Y863" s="12"/>
      <c r="Z863" s="34"/>
      <c r="AC863" s="12"/>
      <c r="AF863" s="12"/>
      <c r="AH863" s="39"/>
    </row>
    <row r="864" ht="15.75" customHeight="1">
      <c r="A864" s="34"/>
      <c r="B864" s="34"/>
      <c r="C864" s="34"/>
      <c r="E864" s="34"/>
      <c r="F864" s="35"/>
      <c r="J864" s="36"/>
      <c r="L864" s="37"/>
      <c r="P864" s="13"/>
      <c r="R864" s="38"/>
      <c r="Y864" s="12"/>
      <c r="Z864" s="34"/>
      <c r="AC864" s="12"/>
      <c r="AF864" s="12"/>
      <c r="AH864" s="39"/>
    </row>
    <row r="865" ht="15.75" customHeight="1">
      <c r="A865" s="34"/>
      <c r="B865" s="34"/>
      <c r="C865" s="34"/>
      <c r="E865" s="34"/>
      <c r="F865" s="35"/>
      <c r="J865" s="36"/>
      <c r="L865" s="37"/>
      <c r="P865" s="13"/>
      <c r="R865" s="38"/>
      <c r="Y865" s="12"/>
      <c r="Z865" s="34"/>
      <c r="AC865" s="12"/>
      <c r="AF865" s="12"/>
      <c r="AH865" s="39"/>
    </row>
    <row r="866" ht="15.75" customHeight="1">
      <c r="A866" s="34"/>
      <c r="B866" s="34"/>
      <c r="C866" s="34"/>
      <c r="E866" s="34"/>
      <c r="F866" s="35"/>
      <c r="J866" s="36"/>
      <c r="L866" s="37"/>
      <c r="P866" s="13"/>
      <c r="R866" s="38"/>
      <c r="Y866" s="12"/>
      <c r="Z866" s="34"/>
      <c r="AC866" s="12"/>
      <c r="AF866" s="12"/>
      <c r="AH866" s="39"/>
    </row>
    <row r="867" ht="15.75" customHeight="1">
      <c r="A867" s="34"/>
      <c r="B867" s="34"/>
      <c r="C867" s="34"/>
      <c r="E867" s="34"/>
      <c r="F867" s="35"/>
      <c r="J867" s="36"/>
      <c r="L867" s="37"/>
      <c r="P867" s="13"/>
      <c r="R867" s="38"/>
      <c r="Y867" s="12"/>
      <c r="Z867" s="34"/>
      <c r="AC867" s="12"/>
      <c r="AF867" s="12"/>
      <c r="AH867" s="39"/>
    </row>
    <row r="868" ht="15.75" customHeight="1">
      <c r="A868" s="34"/>
      <c r="B868" s="34"/>
      <c r="C868" s="34"/>
      <c r="E868" s="34"/>
      <c r="F868" s="35"/>
      <c r="J868" s="36"/>
      <c r="L868" s="37"/>
      <c r="P868" s="13"/>
      <c r="R868" s="38"/>
      <c r="Y868" s="12"/>
      <c r="Z868" s="34"/>
      <c r="AC868" s="12"/>
      <c r="AF868" s="12"/>
      <c r="AH868" s="39"/>
    </row>
    <row r="869" ht="15.75" customHeight="1">
      <c r="A869" s="34"/>
      <c r="B869" s="34"/>
      <c r="C869" s="34"/>
      <c r="E869" s="34"/>
      <c r="F869" s="35"/>
      <c r="J869" s="36"/>
      <c r="L869" s="37"/>
      <c r="P869" s="13"/>
      <c r="R869" s="38"/>
      <c r="Y869" s="12"/>
      <c r="Z869" s="34"/>
      <c r="AC869" s="12"/>
      <c r="AF869" s="12"/>
      <c r="AH869" s="39"/>
    </row>
    <row r="870" ht="15.75" customHeight="1">
      <c r="A870" s="34"/>
      <c r="B870" s="34"/>
      <c r="C870" s="34"/>
      <c r="E870" s="34"/>
      <c r="F870" s="35"/>
      <c r="J870" s="36"/>
      <c r="L870" s="37"/>
      <c r="P870" s="13"/>
      <c r="R870" s="38"/>
      <c r="Y870" s="12"/>
      <c r="Z870" s="34"/>
      <c r="AC870" s="12"/>
      <c r="AF870" s="12"/>
      <c r="AH870" s="39"/>
    </row>
    <row r="871" ht="15.75" customHeight="1">
      <c r="A871" s="34"/>
      <c r="B871" s="34"/>
      <c r="C871" s="34"/>
      <c r="E871" s="34"/>
      <c r="F871" s="35"/>
      <c r="J871" s="36"/>
      <c r="L871" s="37"/>
      <c r="P871" s="13"/>
      <c r="R871" s="38"/>
      <c r="Y871" s="12"/>
      <c r="Z871" s="34"/>
      <c r="AC871" s="12"/>
      <c r="AF871" s="12"/>
      <c r="AH871" s="39"/>
    </row>
    <row r="872" ht="15.75" customHeight="1">
      <c r="A872" s="34"/>
      <c r="B872" s="34"/>
      <c r="C872" s="34"/>
      <c r="E872" s="34"/>
      <c r="F872" s="35"/>
      <c r="J872" s="36"/>
      <c r="L872" s="37"/>
      <c r="P872" s="13"/>
      <c r="R872" s="38"/>
      <c r="Y872" s="12"/>
      <c r="Z872" s="34"/>
      <c r="AC872" s="12"/>
      <c r="AF872" s="12"/>
      <c r="AH872" s="39"/>
    </row>
    <row r="873" ht="15.75" customHeight="1">
      <c r="A873" s="34"/>
      <c r="B873" s="34"/>
      <c r="C873" s="34"/>
      <c r="E873" s="34"/>
      <c r="F873" s="35"/>
      <c r="J873" s="36"/>
      <c r="L873" s="37"/>
      <c r="P873" s="13"/>
      <c r="R873" s="38"/>
      <c r="Y873" s="12"/>
      <c r="Z873" s="34"/>
      <c r="AC873" s="12"/>
      <c r="AF873" s="12"/>
      <c r="AH873" s="39"/>
    </row>
    <row r="874" ht="15.75" customHeight="1">
      <c r="A874" s="34"/>
      <c r="B874" s="34"/>
      <c r="C874" s="34"/>
      <c r="E874" s="34"/>
      <c r="F874" s="35"/>
      <c r="J874" s="36"/>
      <c r="L874" s="37"/>
      <c r="P874" s="13"/>
      <c r="R874" s="38"/>
      <c r="Y874" s="12"/>
      <c r="Z874" s="34"/>
      <c r="AC874" s="12"/>
      <c r="AF874" s="12"/>
      <c r="AH874" s="39"/>
    </row>
    <row r="875" ht="15.75" customHeight="1">
      <c r="A875" s="34"/>
      <c r="B875" s="34"/>
      <c r="C875" s="34"/>
      <c r="E875" s="34"/>
      <c r="F875" s="35"/>
      <c r="J875" s="36"/>
      <c r="L875" s="37"/>
      <c r="P875" s="13"/>
      <c r="R875" s="38"/>
      <c r="Y875" s="12"/>
      <c r="Z875" s="34"/>
      <c r="AC875" s="12"/>
      <c r="AF875" s="12"/>
      <c r="AH875" s="39"/>
    </row>
    <row r="876" ht="15.75" customHeight="1">
      <c r="A876" s="34"/>
      <c r="B876" s="34"/>
      <c r="C876" s="34"/>
      <c r="E876" s="34"/>
      <c r="F876" s="35"/>
      <c r="J876" s="36"/>
      <c r="L876" s="37"/>
      <c r="P876" s="13"/>
      <c r="R876" s="38"/>
      <c r="Y876" s="12"/>
      <c r="Z876" s="34"/>
      <c r="AC876" s="12"/>
      <c r="AF876" s="12"/>
      <c r="AH876" s="39"/>
    </row>
    <row r="877" ht="15.75" customHeight="1">
      <c r="A877" s="34"/>
      <c r="B877" s="34"/>
      <c r="C877" s="34"/>
      <c r="E877" s="34"/>
      <c r="F877" s="35"/>
      <c r="J877" s="36"/>
      <c r="L877" s="37"/>
      <c r="P877" s="13"/>
      <c r="R877" s="38"/>
      <c r="Y877" s="12"/>
      <c r="Z877" s="34"/>
      <c r="AC877" s="12"/>
      <c r="AF877" s="12"/>
      <c r="AH877" s="39"/>
    </row>
    <row r="878" ht="15.75" customHeight="1">
      <c r="A878" s="34"/>
      <c r="B878" s="34"/>
      <c r="C878" s="34"/>
      <c r="E878" s="34"/>
      <c r="F878" s="35"/>
      <c r="J878" s="36"/>
      <c r="L878" s="37"/>
      <c r="P878" s="13"/>
      <c r="R878" s="38"/>
      <c r="Y878" s="12"/>
      <c r="Z878" s="34"/>
      <c r="AC878" s="12"/>
      <c r="AF878" s="12"/>
      <c r="AH878" s="39"/>
    </row>
    <row r="879" ht="15.75" customHeight="1">
      <c r="A879" s="34"/>
      <c r="B879" s="34"/>
      <c r="C879" s="34"/>
      <c r="E879" s="34"/>
      <c r="F879" s="35"/>
      <c r="J879" s="36"/>
      <c r="L879" s="37"/>
      <c r="P879" s="13"/>
      <c r="R879" s="38"/>
      <c r="Y879" s="12"/>
      <c r="Z879" s="34"/>
      <c r="AC879" s="12"/>
      <c r="AF879" s="12"/>
      <c r="AH879" s="39"/>
    </row>
    <row r="880" ht="15.75" customHeight="1">
      <c r="A880" s="34"/>
      <c r="B880" s="34"/>
      <c r="C880" s="34"/>
      <c r="E880" s="34"/>
      <c r="F880" s="35"/>
      <c r="J880" s="36"/>
      <c r="L880" s="37"/>
      <c r="P880" s="13"/>
      <c r="R880" s="38"/>
      <c r="Y880" s="12"/>
      <c r="Z880" s="34"/>
      <c r="AC880" s="12"/>
      <c r="AF880" s="12"/>
      <c r="AH880" s="39"/>
    </row>
    <row r="881" ht="15.75" customHeight="1">
      <c r="A881" s="34"/>
      <c r="B881" s="34"/>
      <c r="C881" s="34"/>
      <c r="E881" s="34"/>
      <c r="F881" s="35"/>
      <c r="J881" s="36"/>
      <c r="L881" s="37"/>
      <c r="P881" s="13"/>
      <c r="R881" s="38"/>
      <c r="Y881" s="12"/>
      <c r="Z881" s="34"/>
      <c r="AC881" s="12"/>
      <c r="AF881" s="12"/>
      <c r="AH881" s="39"/>
    </row>
    <row r="882" ht="15.75" customHeight="1">
      <c r="A882" s="34"/>
      <c r="B882" s="34"/>
      <c r="C882" s="34"/>
      <c r="E882" s="34"/>
      <c r="F882" s="35"/>
      <c r="J882" s="36"/>
      <c r="L882" s="37"/>
      <c r="P882" s="13"/>
      <c r="R882" s="38"/>
      <c r="Y882" s="12"/>
      <c r="Z882" s="34"/>
      <c r="AC882" s="12"/>
      <c r="AF882" s="12"/>
      <c r="AH882" s="39"/>
    </row>
    <row r="883" ht="15.75" customHeight="1">
      <c r="A883" s="34"/>
      <c r="B883" s="34"/>
      <c r="C883" s="34"/>
      <c r="E883" s="34"/>
      <c r="F883" s="35"/>
      <c r="J883" s="36"/>
      <c r="L883" s="37"/>
      <c r="P883" s="13"/>
      <c r="R883" s="38"/>
      <c r="Y883" s="12"/>
      <c r="Z883" s="34"/>
      <c r="AC883" s="12"/>
      <c r="AF883" s="12"/>
      <c r="AH883" s="39"/>
    </row>
    <row r="884" ht="15.75" customHeight="1">
      <c r="A884" s="34"/>
      <c r="B884" s="34"/>
      <c r="C884" s="34"/>
      <c r="E884" s="34"/>
      <c r="F884" s="35"/>
      <c r="J884" s="36"/>
      <c r="L884" s="37"/>
      <c r="P884" s="13"/>
      <c r="R884" s="38"/>
      <c r="Y884" s="12"/>
      <c r="Z884" s="34"/>
      <c r="AC884" s="12"/>
      <c r="AF884" s="12"/>
      <c r="AH884" s="39"/>
    </row>
    <row r="885" ht="15.75" customHeight="1">
      <c r="A885" s="34"/>
      <c r="B885" s="34"/>
      <c r="C885" s="34"/>
      <c r="E885" s="34"/>
      <c r="F885" s="35"/>
      <c r="J885" s="36"/>
      <c r="L885" s="37"/>
      <c r="P885" s="13"/>
      <c r="R885" s="38"/>
      <c r="Y885" s="12"/>
      <c r="Z885" s="34"/>
      <c r="AC885" s="12"/>
      <c r="AF885" s="12"/>
      <c r="AH885" s="39"/>
    </row>
    <row r="886" ht="15.75" customHeight="1">
      <c r="A886" s="34"/>
      <c r="B886" s="34"/>
      <c r="C886" s="34"/>
      <c r="E886" s="34"/>
      <c r="F886" s="35"/>
      <c r="J886" s="36"/>
      <c r="L886" s="37"/>
      <c r="P886" s="13"/>
      <c r="R886" s="38"/>
      <c r="Y886" s="12"/>
      <c r="Z886" s="34"/>
      <c r="AC886" s="12"/>
      <c r="AF886" s="12"/>
      <c r="AH886" s="39"/>
    </row>
    <row r="887" ht="15.75" customHeight="1">
      <c r="A887" s="34"/>
      <c r="B887" s="34"/>
      <c r="C887" s="34"/>
      <c r="E887" s="34"/>
      <c r="F887" s="35"/>
      <c r="J887" s="36"/>
      <c r="L887" s="37"/>
      <c r="P887" s="13"/>
      <c r="R887" s="38"/>
      <c r="Y887" s="12"/>
      <c r="Z887" s="34"/>
      <c r="AC887" s="12"/>
      <c r="AF887" s="12"/>
      <c r="AH887" s="39"/>
    </row>
    <row r="888" ht="15.75" customHeight="1">
      <c r="A888" s="34"/>
      <c r="B888" s="34"/>
      <c r="C888" s="34"/>
      <c r="E888" s="34"/>
      <c r="F888" s="35"/>
      <c r="J888" s="36"/>
      <c r="L888" s="37"/>
      <c r="P888" s="13"/>
      <c r="R888" s="38"/>
      <c r="Y888" s="12"/>
      <c r="Z888" s="34"/>
      <c r="AC888" s="12"/>
      <c r="AF888" s="12"/>
      <c r="AH888" s="39"/>
    </row>
    <row r="889" ht="15.75" customHeight="1">
      <c r="A889" s="34"/>
      <c r="B889" s="34"/>
      <c r="C889" s="34"/>
      <c r="E889" s="34"/>
      <c r="F889" s="35"/>
      <c r="J889" s="36"/>
      <c r="L889" s="37"/>
      <c r="P889" s="13"/>
      <c r="R889" s="38"/>
      <c r="Y889" s="12"/>
      <c r="Z889" s="34"/>
      <c r="AC889" s="12"/>
      <c r="AF889" s="12"/>
      <c r="AH889" s="39"/>
    </row>
    <row r="890" ht="15.75" customHeight="1">
      <c r="A890" s="34"/>
      <c r="B890" s="34"/>
      <c r="C890" s="34"/>
      <c r="E890" s="34"/>
      <c r="F890" s="35"/>
      <c r="J890" s="36"/>
      <c r="L890" s="37"/>
      <c r="P890" s="13"/>
      <c r="R890" s="38"/>
      <c r="Y890" s="12"/>
      <c r="Z890" s="34"/>
      <c r="AC890" s="12"/>
      <c r="AF890" s="12"/>
      <c r="AH890" s="39"/>
    </row>
    <row r="891" ht="15.75" customHeight="1">
      <c r="A891" s="34"/>
      <c r="B891" s="34"/>
      <c r="C891" s="34"/>
      <c r="E891" s="34"/>
      <c r="F891" s="35"/>
      <c r="J891" s="36"/>
      <c r="L891" s="37"/>
      <c r="P891" s="13"/>
      <c r="R891" s="38"/>
      <c r="Y891" s="12"/>
      <c r="Z891" s="34"/>
      <c r="AC891" s="12"/>
      <c r="AF891" s="12"/>
      <c r="AH891" s="39"/>
    </row>
    <row r="892" ht="15.75" customHeight="1">
      <c r="A892" s="34"/>
      <c r="B892" s="34"/>
      <c r="C892" s="34"/>
      <c r="E892" s="34"/>
      <c r="F892" s="35"/>
      <c r="J892" s="36"/>
      <c r="L892" s="37"/>
      <c r="P892" s="13"/>
      <c r="R892" s="38"/>
      <c r="Y892" s="12"/>
      <c r="Z892" s="34"/>
      <c r="AC892" s="12"/>
      <c r="AF892" s="12"/>
      <c r="AH892" s="39"/>
    </row>
    <row r="893" ht="15.75" customHeight="1">
      <c r="A893" s="34"/>
      <c r="B893" s="34"/>
      <c r="C893" s="34"/>
      <c r="E893" s="34"/>
      <c r="F893" s="35"/>
      <c r="J893" s="36"/>
      <c r="L893" s="37"/>
      <c r="P893" s="13"/>
      <c r="R893" s="38"/>
      <c r="Y893" s="12"/>
      <c r="Z893" s="34"/>
      <c r="AC893" s="12"/>
      <c r="AF893" s="12"/>
      <c r="AH893" s="39"/>
    </row>
    <row r="894" ht="15.75" customHeight="1">
      <c r="A894" s="34"/>
      <c r="B894" s="34"/>
      <c r="C894" s="34"/>
      <c r="E894" s="34"/>
      <c r="F894" s="35"/>
      <c r="J894" s="36"/>
      <c r="L894" s="37"/>
      <c r="P894" s="13"/>
      <c r="R894" s="38"/>
      <c r="Y894" s="12"/>
      <c r="Z894" s="34"/>
      <c r="AC894" s="12"/>
      <c r="AF894" s="12"/>
      <c r="AH894" s="39"/>
    </row>
    <row r="895" ht="15.75" customHeight="1">
      <c r="A895" s="34"/>
      <c r="B895" s="34"/>
      <c r="C895" s="34"/>
      <c r="E895" s="34"/>
      <c r="F895" s="35"/>
      <c r="J895" s="36"/>
      <c r="L895" s="37"/>
      <c r="P895" s="13"/>
      <c r="R895" s="38"/>
      <c r="Y895" s="12"/>
      <c r="Z895" s="34"/>
      <c r="AC895" s="12"/>
      <c r="AF895" s="12"/>
      <c r="AH895" s="39"/>
    </row>
    <row r="896" ht="15.75" customHeight="1">
      <c r="A896" s="34"/>
      <c r="B896" s="34"/>
      <c r="C896" s="34"/>
      <c r="E896" s="34"/>
      <c r="F896" s="35"/>
      <c r="J896" s="36"/>
      <c r="L896" s="37"/>
      <c r="P896" s="13"/>
      <c r="R896" s="38"/>
      <c r="Y896" s="12"/>
      <c r="Z896" s="34"/>
      <c r="AC896" s="12"/>
      <c r="AF896" s="12"/>
      <c r="AH896" s="39"/>
    </row>
    <row r="897" ht="15.75" customHeight="1">
      <c r="A897" s="34"/>
      <c r="B897" s="34"/>
      <c r="C897" s="34"/>
      <c r="E897" s="34"/>
      <c r="F897" s="35"/>
      <c r="J897" s="36"/>
      <c r="L897" s="37"/>
      <c r="P897" s="13"/>
      <c r="R897" s="38"/>
      <c r="Y897" s="12"/>
      <c r="Z897" s="34"/>
      <c r="AC897" s="12"/>
      <c r="AF897" s="12"/>
      <c r="AH897" s="39"/>
    </row>
    <row r="898" ht="15.75" customHeight="1">
      <c r="A898" s="34"/>
      <c r="B898" s="34"/>
      <c r="C898" s="34"/>
      <c r="E898" s="34"/>
      <c r="F898" s="35"/>
      <c r="J898" s="36"/>
      <c r="L898" s="37"/>
      <c r="P898" s="13"/>
      <c r="R898" s="38"/>
      <c r="Y898" s="12"/>
      <c r="Z898" s="34"/>
      <c r="AC898" s="12"/>
      <c r="AF898" s="12"/>
      <c r="AH898" s="39"/>
    </row>
    <row r="899" ht="15.75" customHeight="1">
      <c r="A899" s="34"/>
      <c r="B899" s="34"/>
      <c r="C899" s="34"/>
      <c r="E899" s="34"/>
      <c r="F899" s="35"/>
      <c r="J899" s="36"/>
      <c r="L899" s="37"/>
      <c r="P899" s="13"/>
      <c r="R899" s="38"/>
      <c r="Y899" s="12"/>
      <c r="Z899" s="34"/>
      <c r="AC899" s="12"/>
      <c r="AF899" s="12"/>
      <c r="AH899" s="39"/>
    </row>
    <row r="900" ht="15.75" customHeight="1">
      <c r="A900" s="34"/>
      <c r="B900" s="34"/>
      <c r="C900" s="34"/>
      <c r="E900" s="34"/>
      <c r="F900" s="35"/>
      <c r="J900" s="36"/>
      <c r="L900" s="37"/>
      <c r="P900" s="13"/>
      <c r="R900" s="38"/>
      <c r="Y900" s="12"/>
      <c r="Z900" s="34"/>
      <c r="AC900" s="12"/>
      <c r="AF900" s="12"/>
      <c r="AH900" s="39"/>
    </row>
    <row r="901" ht="15.75" customHeight="1">
      <c r="A901" s="34"/>
      <c r="B901" s="34"/>
      <c r="C901" s="34"/>
      <c r="E901" s="34"/>
      <c r="F901" s="35"/>
      <c r="J901" s="36"/>
      <c r="L901" s="37"/>
      <c r="P901" s="13"/>
      <c r="R901" s="38"/>
      <c r="Y901" s="12"/>
      <c r="Z901" s="34"/>
      <c r="AC901" s="12"/>
      <c r="AF901" s="12"/>
      <c r="AH901" s="39"/>
    </row>
    <row r="902" ht="15.75" customHeight="1">
      <c r="A902" s="34"/>
      <c r="B902" s="34"/>
      <c r="C902" s="34"/>
      <c r="E902" s="34"/>
      <c r="F902" s="35"/>
      <c r="J902" s="36"/>
      <c r="L902" s="37"/>
      <c r="P902" s="13"/>
      <c r="R902" s="38"/>
      <c r="Y902" s="12"/>
      <c r="Z902" s="34"/>
      <c r="AC902" s="12"/>
      <c r="AF902" s="12"/>
      <c r="AH902" s="39"/>
    </row>
    <row r="903" ht="15.75" customHeight="1">
      <c r="A903" s="34"/>
      <c r="B903" s="34"/>
      <c r="C903" s="34"/>
      <c r="E903" s="34"/>
      <c r="F903" s="35"/>
      <c r="J903" s="36"/>
      <c r="L903" s="37"/>
      <c r="P903" s="13"/>
      <c r="R903" s="38"/>
      <c r="Y903" s="12"/>
      <c r="Z903" s="34"/>
      <c r="AC903" s="12"/>
      <c r="AF903" s="12"/>
      <c r="AH903" s="39"/>
    </row>
    <row r="904" ht="15.75" customHeight="1">
      <c r="A904" s="34"/>
      <c r="B904" s="34"/>
      <c r="C904" s="34"/>
      <c r="E904" s="34"/>
      <c r="F904" s="35"/>
      <c r="J904" s="36"/>
      <c r="L904" s="37"/>
      <c r="P904" s="13"/>
      <c r="R904" s="38"/>
      <c r="Y904" s="12"/>
      <c r="Z904" s="34"/>
      <c r="AC904" s="12"/>
      <c r="AF904" s="12"/>
      <c r="AH904" s="39"/>
    </row>
    <row r="905" ht="15.75" customHeight="1">
      <c r="A905" s="34"/>
      <c r="B905" s="34"/>
      <c r="C905" s="34"/>
      <c r="E905" s="34"/>
      <c r="F905" s="35"/>
      <c r="J905" s="36"/>
      <c r="L905" s="37"/>
      <c r="P905" s="13"/>
      <c r="R905" s="38"/>
      <c r="Y905" s="12"/>
      <c r="Z905" s="34"/>
      <c r="AC905" s="12"/>
      <c r="AF905" s="12"/>
      <c r="AH905" s="39"/>
    </row>
    <row r="906" ht="15.75" customHeight="1">
      <c r="A906" s="34"/>
      <c r="B906" s="34"/>
      <c r="C906" s="34"/>
      <c r="E906" s="34"/>
      <c r="F906" s="35"/>
      <c r="J906" s="36"/>
      <c r="L906" s="37"/>
      <c r="P906" s="13"/>
      <c r="R906" s="38"/>
      <c r="Y906" s="12"/>
      <c r="Z906" s="34"/>
      <c r="AC906" s="12"/>
      <c r="AF906" s="12"/>
      <c r="AH906" s="39"/>
    </row>
    <row r="907" ht="15.75" customHeight="1">
      <c r="A907" s="34"/>
      <c r="B907" s="34"/>
      <c r="C907" s="34"/>
      <c r="E907" s="34"/>
      <c r="F907" s="35"/>
      <c r="J907" s="36"/>
      <c r="L907" s="37"/>
      <c r="P907" s="13"/>
      <c r="R907" s="38"/>
      <c r="Y907" s="12"/>
      <c r="Z907" s="34"/>
      <c r="AC907" s="12"/>
      <c r="AF907" s="12"/>
      <c r="AH907" s="39"/>
    </row>
    <row r="908" ht="15.75" customHeight="1">
      <c r="A908" s="34"/>
      <c r="B908" s="34"/>
      <c r="C908" s="34"/>
      <c r="E908" s="34"/>
      <c r="F908" s="35"/>
      <c r="J908" s="36"/>
      <c r="L908" s="37"/>
      <c r="P908" s="13"/>
      <c r="R908" s="38"/>
      <c r="Y908" s="12"/>
      <c r="Z908" s="34"/>
      <c r="AC908" s="12"/>
      <c r="AF908" s="12"/>
      <c r="AH908" s="39"/>
    </row>
    <row r="909" ht="15.75" customHeight="1">
      <c r="A909" s="34"/>
      <c r="B909" s="34"/>
      <c r="C909" s="34"/>
      <c r="E909" s="34"/>
      <c r="F909" s="35"/>
      <c r="J909" s="36"/>
      <c r="L909" s="37"/>
      <c r="P909" s="13"/>
      <c r="R909" s="38"/>
      <c r="Y909" s="12"/>
      <c r="Z909" s="34"/>
      <c r="AC909" s="12"/>
      <c r="AF909" s="12"/>
      <c r="AH909" s="39"/>
    </row>
    <row r="910" ht="15.75" customHeight="1">
      <c r="A910" s="34"/>
      <c r="B910" s="34"/>
      <c r="C910" s="34"/>
      <c r="E910" s="34"/>
      <c r="F910" s="35"/>
      <c r="J910" s="36"/>
      <c r="L910" s="37"/>
      <c r="P910" s="13"/>
      <c r="R910" s="38"/>
      <c r="Y910" s="12"/>
      <c r="Z910" s="34"/>
      <c r="AC910" s="12"/>
      <c r="AF910" s="12"/>
      <c r="AH910" s="39"/>
    </row>
    <row r="911" ht="15.75" customHeight="1">
      <c r="A911" s="34"/>
      <c r="B911" s="34"/>
      <c r="C911" s="34"/>
      <c r="E911" s="34"/>
      <c r="F911" s="35"/>
      <c r="J911" s="36"/>
      <c r="L911" s="37"/>
      <c r="P911" s="13"/>
      <c r="R911" s="38"/>
      <c r="Y911" s="12"/>
      <c r="Z911" s="34"/>
      <c r="AC911" s="12"/>
      <c r="AF911" s="12"/>
      <c r="AH911" s="39"/>
    </row>
    <row r="912" ht="15.75" customHeight="1">
      <c r="A912" s="34"/>
      <c r="B912" s="34"/>
      <c r="C912" s="34"/>
      <c r="E912" s="34"/>
      <c r="F912" s="35"/>
      <c r="J912" s="36"/>
      <c r="L912" s="37"/>
      <c r="P912" s="13"/>
      <c r="R912" s="38"/>
      <c r="Y912" s="12"/>
      <c r="Z912" s="34"/>
      <c r="AC912" s="12"/>
      <c r="AF912" s="12"/>
      <c r="AH912" s="39"/>
    </row>
    <row r="913" ht="15.75" customHeight="1">
      <c r="A913" s="34"/>
      <c r="B913" s="34"/>
      <c r="C913" s="34"/>
      <c r="E913" s="34"/>
      <c r="F913" s="35"/>
      <c r="J913" s="36"/>
      <c r="L913" s="37"/>
      <c r="P913" s="13"/>
      <c r="R913" s="38"/>
      <c r="Y913" s="12"/>
      <c r="Z913" s="34"/>
      <c r="AC913" s="12"/>
      <c r="AF913" s="12"/>
      <c r="AH913" s="39"/>
    </row>
    <row r="914" ht="15.75" customHeight="1">
      <c r="A914" s="34"/>
      <c r="B914" s="34"/>
      <c r="C914" s="34"/>
      <c r="E914" s="34"/>
      <c r="F914" s="35"/>
      <c r="J914" s="36"/>
      <c r="L914" s="37"/>
      <c r="P914" s="13"/>
      <c r="R914" s="38"/>
      <c r="Y914" s="12"/>
      <c r="Z914" s="34"/>
      <c r="AC914" s="12"/>
      <c r="AF914" s="12"/>
      <c r="AH914" s="39"/>
    </row>
    <row r="915" ht="15.75" customHeight="1">
      <c r="A915" s="34"/>
      <c r="B915" s="34"/>
      <c r="C915" s="34"/>
      <c r="E915" s="34"/>
      <c r="F915" s="35"/>
      <c r="J915" s="36"/>
      <c r="L915" s="37"/>
      <c r="P915" s="13"/>
      <c r="R915" s="38"/>
      <c r="Y915" s="12"/>
      <c r="Z915" s="34"/>
      <c r="AC915" s="12"/>
      <c r="AF915" s="12"/>
      <c r="AH915" s="39"/>
    </row>
    <row r="916" ht="15.75" customHeight="1">
      <c r="A916" s="34"/>
      <c r="B916" s="34"/>
      <c r="C916" s="34"/>
      <c r="E916" s="34"/>
      <c r="F916" s="35"/>
      <c r="J916" s="36"/>
      <c r="L916" s="37"/>
      <c r="P916" s="13"/>
      <c r="R916" s="38"/>
      <c r="Y916" s="12"/>
      <c r="Z916" s="34"/>
      <c r="AC916" s="12"/>
      <c r="AF916" s="12"/>
      <c r="AH916" s="39"/>
    </row>
    <row r="917" ht="15.75" customHeight="1">
      <c r="A917" s="34"/>
      <c r="B917" s="34"/>
      <c r="C917" s="34"/>
      <c r="E917" s="34"/>
      <c r="F917" s="35"/>
      <c r="J917" s="36"/>
      <c r="L917" s="37"/>
      <c r="P917" s="13"/>
      <c r="R917" s="38"/>
      <c r="Y917" s="12"/>
      <c r="Z917" s="34"/>
      <c r="AC917" s="12"/>
      <c r="AF917" s="12"/>
      <c r="AH917" s="39"/>
    </row>
    <row r="918" ht="15.75" customHeight="1">
      <c r="A918" s="34"/>
      <c r="B918" s="34"/>
      <c r="C918" s="34"/>
      <c r="E918" s="34"/>
      <c r="F918" s="35"/>
      <c r="J918" s="36"/>
      <c r="L918" s="37"/>
      <c r="P918" s="13"/>
      <c r="R918" s="38"/>
      <c r="Y918" s="12"/>
      <c r="Z918" s="34"/>
      <c r="AC918" s="12"/>
      <c r="AF918" s="12"/>
      <c r="AH918" s="39"/>
    </row>
    <row r="919" ht="15.75" customHeight="1">
      <c r="A919" s="34"/>
      <c r="B919" s="34"/>
      <c r="C919" s="34"/>
      <c r="E919" s="34"/>
      <c r="F919" s="35"/>
      <c r="J919" s="36"/>
      <c r="L919" s="37"/>
      <c r="P919" s="13"/>
      <c r="R919" s="38"/>
      <c r="Y919" s="12"/>
      <c r="Z919" s="34"/>
      <c r="AC919" s="12"/>
      <c r="AF919" s="12"/>
      <c r="AH919" s="39"/>
    </row>
    <row r="920" ht="15.75" customHeight="1">
      <c r="A920" s="34"/>
      <c r="B920" s="34"/>
      <c r="C920" s="34"/>
      <c r="E920" s="34"/>
      <c r="F920" s="35"/>
      <c r="J920" s="36"/>
      <c r="L920" s="37"/>
      <c r="P920" s="13"/>
      <c r="R920" s="38"/>
      <c r="Y920" s="12"/>
      <c r="Z920" s="34"/>
      <c r="AC920" s="12"/>
      <c r="AF920" s="12"/>
      <c r="AH920" s="39"/>
    </row>
    <row r="921" ht="15.75" customHeight="1">
      <c r="A921" s="34"/>
      <c r="B921" s="34"/>
      <c r="C921" s="34"/>
      <c r="E921" s="34"/>
      <c r="F921" s="35"/>
      <c r="J921" s="36"/>
      <c r="L921" s="37"/>
      <c r="P921" s="13"/>
      <c r="R921" s="38"/>
      <c r="Y921" s="12"/>
      <c r="Z921" s="34"/>
      <c r="AC921" s="12"/>
      <c r="AF921" s="12"/>
      <c r="AH921" s="39"/>
    </row>
    <row r="922" ht="15.75" customHeight="1">
      <c r="A922" s="34"/>
      <c r="B922" s="34"/>
      <c r="C922" s="34"/>
      <c r="E922" s="34"/>
      <c r="F922" s="35"/>
      <c r="J922" s="36"/>
      <c r="L922" s="37"/>
      <c r="P922" s="13"/>
      <c r="R922" s="38"/>
      <c r="Y922" s="12"/>
      <c r="Z922" s="34"/>
      <c r="AC922" s="12"/>
      <c r="AF922" s="12"/>
      <c r="AH922" s="39"/>
    </row>
    <row r="923" ht="15.75" customHeight="1">
      <c r="A923" s="34"/>
      <c r="B923" s="34"/>
      <c r="C923" s="34"/>
      <c r="E923" s="34"/>
      <c r="F923" s="35"/>
      <c r="J923" s="36"/>
      <c r="L923" s="37"/>
      <c r="P923" s="13"/>
      <c r="R923" s="38"/>
      <c r="Y923" s="12"/>
      <c r="Z923" s="34"/>
      <c r="AC923" s="12"/>
      <c r="AF923" s="12"/>
      <c r="AH923" s="39"/>
    </row>
    <row r="924" ht="15.75" customHeight="1">
      <c r="A924" s="34"/>
      <c r="B924" s="34"/>
      <c r="C924" s="34"/>
      <c r="E924" s="34"/>
      <c r="F924" s="35"/>
      <c r="J924" s="36"/>
      <c r="L924" s="37"/>
      <c r="P924" s="13"/>
      <c r="R924" s="38"/>
      <c r="Y924" s="12"/>
      <c r="Z924" s="34"/>
      <c r="AC924" s="12"/>
      <c r="AF924" s="12"/>
      <c r="AH924" s="39"/>
    </row>
    <row r="925" ht="15.75" customHeight="1">
      <c r="A925" s="34"/>
      <c r="B925" s="34"/>
      <c r="C925" s="34"/>
      <c r="E925" s="34"/>
      <c r="F925" s="35"/>
      <c r="J925" s="36"/>
      <c r="L925" s="37"/>
      <c r="P925" s="13"/>
      <c r="R925" s="38"/>
      <c r="Y925" s="12"/>
      <c r="Z925" s="34"/>
      <c r="AC925" s="12"/>
      <c r="AF925" s="12"/>
      <c r="AH925" s="39"/>
    </row>
    <row r="926" ht="15.75" customHeight="1">
      <c r="A926" s="34"/>
      <c r="B926" s="34"/>
      <c r="C926" s="34"/>
      <c r="E926" s="34"/>
      <c r="F926" s="35"/>
      <c r="J926" s="36"/>
      <c r="L926" s="37"/>
      <c r="P926" s="13"/>
      <c r="R926" s="38"/>
      <c r="Y926" s="12"/>
      <c r="Z926" s="34"/>
      <c r="AC926" s="12"/>
      <c r="AF926" s="12"/>
      <c r="AH926" s="39"/>
    </row>
    <row r="927" ht="15.75" customHeight="1">
      <c r="A927" s="34"/>
      <c r="B927" s="34"/>
      <c r="C927" s="34"/>
      <c r="E927" s="34"/>
      <c r="F927" s="35"/>
      <c r="J927" s="36"/>
      <c r="L927" s="37"/>
      <c r="P927" s="13"/>
      <c r="R927" s="38"/>
      <c r="Y927" s="12"/>
      <c r="Z927" s="34"/>
      <c r="AC927" s="12"/>
      <c r="AF927" s="12"/>
      <c r="AH927" s="39"/>
    </row>
    <row r="928" ht="15.75" customHeight="1">
      <c r="A928" s="34"/>
      <c r="B928" s="34"/>
      <c r="C928" s="34"/>
      <c r="E928" s="34"/>
      <c r="F928" s="35"/>
      <c r="J928" s="36"/>
      <c r="L928" s="37"/>
      <c r="P928" s="13"/>
      <c r="R928" s="38"/>
      <c r="Y928" s="12"/>
      <c r="Z928" s="34"/>
      <c r="AC928" s="12"/>
      <c r="AF928" s="12"/>
      <c r="AH928" s="39"/>
    </row>
    <row r="929" ht="15.75" customHeight="1">
      <c r="A929" s="34"/>
      <c r="B929" s="34"/>
      <c r="C929" s="34"/>
      <c r="E929" s="34"/>
      <c r="F929" s="35"/>
      <c r="J929" s="36"/>
      <c r="L929" s="37"/>
      <c r="P929" s="13"/>
      <c r="R929" s="38"/>
      <c r="Y929" s="12"/>
      <c r="Z929" s="34"/>
      <c r="AC929" s="12"/>
      <c r="AF929" s="12"/>
      <c r="AH929" s="39"/>
    </row>
    <row r="930" ht="15.75" customHeight="1">
      <c r="A930" s="34"/>
      <c r="B930" s="34"/>
      <c r="C930" s="34"/>
      <c r="E930" s="34"/>
      <c r="F930" s="35"/>
      <c r="J930" s="36"/>
      <c r="L930" s="37"/>
      <c r="P930" s="13"/>
      <c r="R930" s="38"/>
      <c r="Y930" s="12"/>
      <c r="Z930" s="34"/>
      <c r="AC930" s="12"/>
      <c r="AF930" s="12"/>
      <c r="AH930" s="39"/>
    </row>
    <row r="931" ht="15.75" customHeight="1">
      <c r="A931" s="34"/>
      <c r="B931" s="34"/>
      <c r="C931" s="34"/>
      <c r="E931" s="34"/>
      <c r="F931" s="35"/>
      <c r="J931" s="36"/>
      <c r="L931" s="37"/>
      <c r="P931" s="13"/>
      <c r="R931" s="38"/>
      <c r="Y931" s="12"/>
      <c r="Z931" s="34"/>
      <c r="AC931" s="12"/>
      <c r="AF931" s="12"/>
      <c r="AH931" s="39"/>
    </row>
    <row r="932" ht="15.75" customHeight="1">
      <c r="A932" s="34"/>
      <c r="B932" s="34"/>
      <c r="C932" s="34"/>
      <c r="E932" s="34"/>
      <c r="F932" s="35"/>
      <c r="J932" s="36"/>
      <c r="L932" s="37"/>
      <c r="P932" s="13"/>
      <c r="R932" s="38"/>
      <c r="Y932" s="12"/>
      <c r="Z932" s="34"/>
      <c r="AC932" s="12"/>
      <c r="AF932" s="12"/>
      <c r="AH932" s="39"/>
    </row>
    <row r="933" ht="15.75" customHeight="1">
      <c r="A933" s="34"/>
      <c r="B933" s="34"/>
      <c r="C933" s="34"/>
      <c r="E933" s="34"/>
      <c r="F933" s="35"/>
      <c r="J933" s="36"/>
      <c r="L933" s="37"/>
      <c r="P933" s="13"/>
      <c r="R933" s="38"/>
      <c r="Y933" s="12"/>
      <c r="Z933" s="34"/>
      <c r="AC933" s="12"/>
      <c r="AF933" s="12"/>
      <c r="AH933" s="39"/>
    </row>
    <row r="934" ht="15.75" customHeight="1">
      <c r="A934" s="34"/>
      <c r="B934" s="34"/>
      <c r="C934" s="34"/>
      <c r="E934" s="34"/>
      <c r="F934" s="35"/>
      <c r="J934" s="36"/>
      <c r="L934" s="37"/>
      <c r="P934" s="13"/>
      <c r="R934" s="38"/>
      <c r="Y934" s="12"/>
      <c r="Z934" s="34"/>
      <c r="AC934" s="12"/>
      <c r="AF934" s="12"/>
      <c r="AH934" s="39"/>
    </row>
    <row r="935" ht="15.75" customHeight="1">
      <c r="A935" s="34"/>
      <c r="B935" s="34"/>
      <c r="C935" s="34"/>
      <c r="E935" s="34"/>
      <c r="F935" s="35"/>
      <c r="J935" s="36"/>
      <c r="L935" s="37"/>
      <c r="P935" s="13"/>
      <c r="R935" s="38"/>
      <c r="Y935" s="12"/>
      <c r="Z935" s="34"/>
      <c r="AC935" s="12"/>
      <c r="AF935" s="12"/>
      <c r="AH935" s="39"/>
    </row>
    <row r="936" ht="15.75" customHeight="1">
      <c r="A936" s="34"/>
      <c r="B936" s="34"/>
      <c r="C936" s="34"/>
      <c r="E936" s="34"/>
      <c r="F936" s="35"/>
      <c r="J936" s="36"/>
      <c r="L936" s="37"/>
      <c r="P936" s="13"/>
      <c r="R936" s="38"/>
      <c r="Y936" s="12"/>
      <c r="Z936" s="34"/>
      <c r="AC936" s="12"/>
      <c r="AF936" s="12"/>
      <c r="AH936" s="39"/>
    </row>
    <row r="937" ht="15.75" customHeight="1">
      <c r="A937" s="34"/>
      <c r="B937" s="34"/>
      <c r="C937" s="34"/>
      <c r="E937" s="34"/>
      <c r="F937" s="35"/>
      <c r="J937" s="36"/>
      <c r="L937" s="37"/>
      <c r="P937" s="13"/>
      <c r="R937" s="38"/>
      <c r="Y937" s="12"/>
      <c r="Z937" s="34"/>
      <c r="AC937" s="12"/>
      <c r="AF937" s="12"/>
      <c r="AH937" s="39"/>
    </row>
    <row r="938" ht="15.75" customHeight="1">
      <c r="A938" s="34"/>
      <c r="B938" s="34"/>
      <c r="C938" s="34"/>
      <c r="E938" s="34"/>
      <c r="F938" s="35"/>
      <c r="J938" s="36"/>
      <c r="L938" s="37"/>
      <c r="P938" s="13"/>
      <c r="R938" s="38"/>
      <c r="Y938" s="12"/>
      <c r="Z938" s="34"/>
      <c r="AC938" s="12"/>
      <c r="AF938" s="12"/>
      <c r="AH938" s="39"/>
    </row>
    <row r="939" ht="15.75" customHeight="1">
      <c r="A939" s="34"/>
      <c r="B939" s="34"/>
      <c r="C939" s="34"/>
      <c r="E939" s="34"/>
      <c r="F939" s="35"/>
      <c r="J939" s="36"/>
      <c r="L939" s="37"/>
      <c r="P939" s="13"/>
      <c r="R939" s="38"/>
      <c r="Y939" s="12"/>
      <c r="Z939" s="34"/>
      <c r="AC939" s="12"/>
      <c r="AF939" s="12"/>
      <c r="AH939" s="39"/>
    </row>
    <row r="940" ht="15.75" customHeight="1">
      <c r="A940" s="34"/>
      <c r="B940" s="34"/>
      <c r="C940" s="34"/>
      <c r="E940" s="34"/>
      <c r="F940" s="35"/>
      <c r="J940" s="36"/>
      <c r="L940" s="37"/>
      <c r="P940" s="13"/>
      <c r="R940" s="38"/>
      <c r="Y940" s="12"/>
      <c r="Z940" s="34"/>
      <c r="AC940" s="12"/>
      <c r="AF940" s="12"/>
      <c r="AH940" s="39"/>
    </row>
    <row r="941" ht="15.75" customHeight="1">
      <c r="A941" s="34"/>
      <c r="B941" s="34"/>
      <c r="C941" s="34"/>
      <c r="E941" s="34"/>
      <c r="F941" s="35"/>
      <c r="J941" s="36"/>
      <c r="L941" s="37"/>
      <c r="P941" s="13"/>
      <c r="R941" s="38"/>
      <c r="Y941" s="12"/>
      <c r="Z941" s="34"/>
      <c r="AC941" s="12"/>
      <c r="AF941" s="12"/>
      <c r="AH941" s="39"/>
    </row>
    <row r="942" ht="15.75" customHeight="1">
      <c r="A942" s="34"/>
      <c r="B942" s="34"/>
      <c r="C942" s="34"/>
      <c r="E942" s="34"/>
      <c r="F942" s="35"/>
      <c r="J942" s="36"/>
      <c r="L942" s="37"/>
      <c r="P942" s="13"/>
      <c r="R942" s="38"/>
      <c r="Y942" s="12"/>
      <c r="Z942" s="34"/>
      <c r="AC942" s="12"/>
      <c r="AF942" s="12"/>
      <c r="AH942" s="39"/>
    </row>
    <row r="943" ht="15.75" customHeight="1">
      <c r="A943" s="34"/>
      <c r="B943" s="34"/>
      <c r="C943" s="34"/>
      <c r="E943" s="34"/>
      <c r="F943" s="35"/>
      <c r="J943" s="36"/>
      <c r="L943" s="37"/>
      <c r="P943" s="13"/>
      <c r="R943" s="38"/>
      <c r="Y943" s="12"/>
      <c r="Z943" s="34"/>
      <c r="AC943" s="12"/>
      <c r="AF943" s="12"/>
      <c r="AH943" s="39"/>
    </row>
    <row r="944" ht="15.75" customHeight="1">
      <c r="A944" s="34"/>
      <c r="B944" s="34"/>
      <c r="C944" s="34"/>
      <c r="E944" s="34"/>
      <c r="F944" s="35"/>
      <c r="J944" s="36"/>
      <c r="L944" s="37"/>
      <c r="P944" s="13"/>
      <c r="R944" s="38"/>
      <c r="Y944" s="12"/>
      <c r="Z944" s="34"/>
      <c r="AC944" s="12"/>
      <c r="AF944" s="12"/>
      <c r="AH944" s="39"/>
    </row>
    <row r="945" ht="15.75" customHeight="1">
      <c r="A945" s="34"/>
      <c r="B945" s="34"/>
      <c r="C945" s="34"/>
      <c r="E945" s="34"/>
      <c r="F945" s="35"/>
      <c r="J945" s="36"/>
      <c r="L945" s="37"/>
      <c r="P945" s="13"/>
      <c r="R945" s="38"/>
      <c r="Y945" s="12"/>
      <c r="Z945" s="34"/>
      <c r="AC945" s="12"/>
      <c r="AF945" s="12"/>
      <c r="AH945" s="39"/>
    </row>
    <row r="946" ht="15.75" customHeight="1">
      <c r="A946" s="34"/>
      <c r="B946" s="34"/>
      <c r="C946" s="34"/>
      <c r="E946" s="34"/>
      <c r="F946" s="35"/>
      <c r="J946" s="36"/>
      <c r="L946" s="37"/>
      <c r="P946" s="13"/>
      <c r="R946" s="38"/>
      <c r="Y946" s="12"/>
      <c r="Z946" s="34"/>
      <c r="AC946" s="12"/>
      <c r="AF946" s="12"/>
      <c r="AH946" s="39"/>
    </row>
    <row r="947" ht="15.75" customHeight="1">
      <c r="A947" s="34"/>
      <c r="B947" s="34"/>
      <c r="C947" s="34"/>
      <c r="E947" s="34"/>
      <c r="F947" s="35"/>
      <c r="J947" s="36"/>
      <c r="L947" s="37"/>
      <c r="P947" s="13"/>
      <c r="R947" s="38"/>
      <c r="Y947" s="12"/>
      <c r="Z947" s="34"/>
      <c r="AC947" s="12"/>
      <c r="AF947" s="12"/>
      <c r="AH947" s="39"/>
    </row>
    <row r="948" ht="15.75" customHeight="1">
      <c r="A948" s="34"/>
      <c r="B948" s="34"/>
      <c r="C948" s="34"/>
      <c r="E948" s="34"/>
      <c r="F948" s="35"/>
      <c r="J948" s="36"/>
      <c r="L948" s="37"/>
      <c r="P948" s="13"/>
      <c r="R948" s="38"/>
      <c r="Y948" s="12"/>
      <c r="Z948" s="34"/>
      <c r="AC948" s="12"/>
      <c r="AF948" s="12"/>
      <c r="AH948" s="39"/>
    </row>
    <row r="949" ht="15.75" customHeight="1">
      <c r="A949" s="34"/>
      <c r="B949" s="34"/>
      <c r="C949" s="34"/>
      <c r="E949" s="34"/>
      <c r="F949" s="35"/>
      <c r="J949" s="36"/>
      <c r="L949" s="37"/>
      <c r="P949" s="13"/>
      <c r="R949" s="38"/>
      <c r="Y949" s="12"/>
      <c r="Z949" s="34"/>
      <c r="AC949" s="12"/>
      <c r="AF949" s="12"/>
      <c r="AH949" s="39"/>
    </row>
    <row r="950" ht="15.75" customHeight="1">
      <c r="A950" s="34"/>
      <c r="B950" s="34"/>
      <c r="C950" s="34"/>
      <c r="E950" s="34"/>
      <c r="F950" s="35"/>
      <c r="J950" s="36"/>
      <c r="L950" s="37"/>
      <c r="P950" s="13"/>
      <c r="R950" s="38"/>
      <c r="Y950" s="12"/>
      <c r="Z950" s="34"/>
      <c r="AC950" s="12"/>
      <c r="AF950" s="12"/>
      <c r="AH950" s="39"/>
    </row>
    <row r="951" ht="15.75" customHeight="1">
      <c r="A951" s="34"/>
      <c r="B951" s="34"/>
      <c r="C951" s="34"/>
      <c r="E951" s="34"/>
      <c r="F951" s="35"/>
      <c r="J951" s="36"/>
      <c r="L951" s="37"/>
      <c r="P951" s="13"/>
      <c r="R951" s="38"/>
      <c r="Y951" s="12"/>
      <c r="Z951" s="34"/>
      <c r="AC951" s="12"/>
      <c r="AF951" s="12"/>
      <c r="AH951" s="39"/>
    </row>
    <row r="952" ht="15.75" customHeight="1">
      <c r="A952" s="34"/>
      <c r="B952" s="34"/>
      <c r="C952" s="34"/>
      <c r="E952" s="34"/>
      <c r="F952" s="35"/>
      <c r="J952" s="36"/>
      <c r="L952" s="37"/>
      <c r="P952" s="13"/>
      <c r="R952" s="38"/>
      <c r="Y952" s="12"/>
      <c r="Z952" s="34"/>
      <c r="AC952" s="12"/>
      <c r="AF952" s="12"/>
      <c r="AH952" s="39"/>
    </row>
    <row r="953" ht="15.75" customHeight="1">
      <c r="A953" s="34"/>
      <c r="B953" s="34"/>
      <c r="C953" s="34"/>
      <c r="E953" s="34"/>
      <c r="F953" s="35"/>
      <c r="J953" s="36"/>
      <c r="L953" s="37"/>
      <c r="P953" s="13"/>
      <c r="R953" s="38"/>
      <c r="Y953" s="12"/>
      <c r="Z953" s="34"/>
      <c r="AC953" s="12"/>
      <c r="AF953" s="12"/>
      <c r="AH953" s="39"/>
    </row>
    <row r="954" ht="15.75" customHeight="1">
      <c r="A954" s="34"/>
      <c r="B954" s="34"/>
      <c r="C954" s="34"/>
      <c r="E954" s="34"/>
      <c r="F954" s="35"/>
      <c r="J954" s="36"/>
      <c r="L954" s="37"/>
      <c r="P954" s="13"/>
      <c r="R954" s="38"/>
      <c r="Y954" s="12"/>
      <c r="Z954" s="34"/>
      <c r="AC954" s="12"/>
      <c r="AF954" s="12"/>
      <c r="AH954" s="39"/>
    </row>
    <row r="955" ht="15.75" customHeight="1">
      <c r="A955" s="34"/>
      <c r="B955" s="34"/>
      <c r="C955" s="34"/>
      <c r="E955" s="34"/>
      <c r="F955" s="35"/>
      <c r="J955" s="36"/>
      <c r="L955" s="37"/>
      <c r="P955" s="13"/>
      <c r="R955" s="38"/>
      <c r="Y955" s="12"/>
      <c r="Z955" s="34"/>
      <c r="AC955" s="12"/>
      <c r="AF955" s="12"/>
      <c r="AH955" s="39"/>
    </row>
    <row r="956" ht="15.75" customHeight="1">
      <c r="A956" s="34"/>
      <c r="B956" s="34"/>
      <c r="C956" s="34"/>
      <c r="E956" s="34"/>
      <c r="F956" s="35"/>
      <c r="J956" s="36"/>
      <c r="L956" s="37"/>
      <c r="P956" s="13"/>
      <c r="R956" s="38"/>
      <c r="Y956" s="12"/>
      <c r="Z956" s="34"/>
      <c r="AC956" s="12"/>
      <c r="AF956" s="12"/>
      <c r="AH956" s="39"/>
    </row>
    <row r="957" ht="15.75" customHeight="1">
      <c r="A957" s="34"/>
      <c r="B957" s="34"/>
      <c r="C957" s="34"/>
      <c r="E957" s="34"/>
      <c r="F957" s="35"/>
      <c r="J957" s="36"/>
      <c r="L957" s="37"/>
      <c r="P957" s="13"/>
      <c r="R957" s="38"/>
      <c r="Y957" s="12"/>
      <c r="Z957" s="34"/>
      <c r="AC957" s="12"/>
      <c r="AF957" s="12"/>
      <c r="AH957" s="39"/>
    </row>
    <row r="958" ht="15.75" customHeight="1">
      <c r="A958" s="34"/>
      <c r="B958" s="34"/>
      <c r="C958" s="34"/>
      <c r="E958" s="34"/>
      <c r="F958" s="35"/>
      <c r="J958" s="36"/>
      <c r="L958" s="37"/>
      <c r="P958" s="13"/>
      <c r="R958" s="38"/>
      <c r="Y958" s="12"/>
      <c r="Z958" s="34"/>
      <c r="AC958" s="12"/>
      <c r="AF958" s="12"/>
      <c r="AH958" s="39"/>
    </row>
    <row r="959" ht="15.75" customHeight="1">
      <c r="A959" s="34"/>
      <c r="B959" s="34"/>
      <c r="C959" s="34"/>
      <c r="E959" s="34"/>
      <c r="F959" s="35"/>
      <c r="J959" s="36"/>
      <c r="L959" s="37"/>
      <c r="P959" s="13"/>
      <c r="R959" s="38"/>
      <c r="Y959" s="12"/>
      <c r="Z959" s="34"/>
      <c r="AC959" s="12"/>
      <c r="AF959" s="12"/>
      <c r="AH959" s="39"/>
    </row>
    <row r="960" ht="15.75" customHeight="1">
      <c r="A960" s="34"/>
      <c r="B960" s="34"/>
      <c r="C960" s="34"/>
      <c r="E960" s="34"/>
      <c r="F960" s="35"/>
      <c r="J960" s="36"/>
      <c r="L960" s="37"/>
      <c r="P960" s="13"/>
      <c r="R960" s="38"/>
      <c r="Y960" s="12"/>
      <c r="Z960" s="34"/>
      <c r="AC960" s="12"/>
      <c r="AF960" s="12"/>
      <c r="AH960" s="39"/>
    </row>
    <row r="961" ht="15.75" customHeight="1">
      <c r="A961" s="34"/>
      <c r="B961" s="34"/>
      <c r="C961" s="34"/>
      <c r="E961" s="34"/>
      <c r="F961" s="35"/>
      <c r="J961" s="36"/>
      <c r="L961" s="37"/>
      <c r="P961" s="13"/>
      <c r="R961" s="38"/>
      <c r="Y961" s="12"/>
      <c r="Z961" s="34"/>
      <c r="AC961" s="12"/>
      <c r="AF961" s="12"/>
      <c r="AH961" s="39"/>
    </row>
    <row r="962" ht="15.75" customHeight="1">
      <c r="A962" s="34"/>
      <c r="B962" s="34"/>
      <c r="C962" s="34"/>
      <c r="E962" s="34"/>
      <c r="F962" s="35"/>
      <c r="J962" s="36"/>
      <c r="L962" s="37"/>
      <c r="P962" s="13"/>
      <c r="R962" s="38"/>
      <c r="Y962" s="12"/>
      <c r="Z962" s="34"/>
      <c r="AC962" s="12"/>
      <c r="AF962" s="12"/>
      <c r="AH962" s="39"/>
    </row>
    <row r="963" ht="15.75" customHeight="1">
      <c r="A963" s="34"/>
      <c r="B963" s="34"/>
      <c r="C963" s="34"/>
      <c r="E963" s="34"/>
      <c r="F963" s="35"/>
      <c r="J963" s="36"/>
      <c r="L963" s="37"/>
      <c r="P963" s="13"/>
      <c r="R963" s="38"/>
      <c r="Y963" s="12"/>
      <c r="Z963" s="34"/>
      <c r="AC963" s="12"/>
      <c r="AF963" s="12"/>
      <c r="AH963" s="39"/>
    </row>
    <row r="964" ht="15.75" customHeight="1">
      <c r="A964" s="34"/>
      <c r="B964" s="34"/>
      <c r="C964" s="34"/>
      <c r="E964" s="34"/>
      <c r="F964" s="35"/>
      <c r="J964" s="36"/>
      <c r="L964" s="37"/>
      <c r="P964" s="13"/>
      <c r="R964" s="38"/>
      <c r="Y964" s="12"/>
      <c r="Z964" s="34"/>
      <c r="AC964" s="12"/>
      <c r="AF964" s="12"/>
      <c r="AH964" s="39"/>
    </row>
    <row r="965" ht="15.75" customHeight="1">
      <c r="A965" s="34"/>
      <c r="B965" s="34"/>
      <c r="C965" s="34"/>
      <c r="E965" s="34"/>
      <c r="F965" s="35"/>
      <c r="J965" s="36"/>
      <c r="L965" s="37"/>
      <c r="P965" s="13"/>
      <c r="R965" s="38"/>
      <c r="Y965" s="12"/>
      <c r="Z965" s="34"/>
      <c r="AC965" s="12"/>
      <c r="AF965" s="12"/>
      <c r="AH965" s="39"/>
    </row>
    <row r="966" ht="15.75" customHeight="1">
      <c r="A966" s="34"/>
      <c r="B966" s="34"/>
      <c r="C966" s="34"/>
      <c r="E966" s="34"/>
      <c r="F966" s="35"/>
      <c r="J966" s="36"/>
      <c r="L966" s="37"/>
      <c r="P966" s="13"/>
      <c r="R966" s="38"/>
      <c r="Y966" s="12"/>
      <c r="Z966" s="34"/>
      <c r="AC966" s="12"/>
      <c r="AF966" s="12"/>
      <c r="AH966" s="39"/>
    </row>
    <row r="967" ht="15.75" customHeight="1">
      <c r="A967" s="34"/>
      <c r="B967" s="34"/>
      <c r="C967" s="34"/>
      <c r="E967" s="34"/>
      <c r="F967" s="35"/>
      <c r="J967" s="36"/>
      <c r="L967" s="37"/>
      <c r="P967" s="13"/>
      <c r="R967" s="38"/>
      <c r="Y967" s="12"/>
      <c r="Z967" s="34"/>
      <c r="AC967" s="12"/>
      <c r="AF967" s="12"/>
      <c r="AH967" s="39"/>
    </row>
    <row r="968" ht="15.75" customHeight="1">
      <c r="A968" s="34"/>
      <c r="B968" s="34"/>
      <c r="C968" s="34"/>
      <c r="E968" s="34"/>
      <c r="F968" s="35"/>
      <c r="J968" s="36"/>
      <c r="L968" s="37"/>
      <c r="P968" s="13"/>
      <c r="R968" s="38"/>
      <c r="Y968" s="12"/>
      <c r="Z968" s="34"/>
      <c r="AC968" s="12"/>
      <c r="AF968" s="12"/>
      <c r="AH968" s="39"/>
    </row>
    <row r="969" ht="15.75" customHeight="1">
      <c r="A969" s="34"/>
      <c r="B969" s="34"/>
      <c r="C969" s="34"/>
      <c r="E969" s="34"/>
      <c r="F969" s="35"/>
      <c r="J969" s="36"/>
      <c r="L969" s="37"/>
      <c r="P969" s="13"/>
      <c r="R969" s="38"/>
      <c r="Y969" s="12"/>
      <c r="Z969" s="34"/>
      <c r="AC969" s="12"/>
      <c r="AF969" s="12"/>
      <c r="AH969" s="39"/>
    </row>
    <row r="970" ht="15.75" customHeight="1">
      <c r="A970" s="34"/>
      <c r="B970" s="34"/>
      <c r="C970" s="34"/>
      <c r="E970" s="34"/>
      <c r="F970" s="35"/>
      <c r="J970" s="36"/>
      <c r="L970" s="37"/>
      <c r="P970" s="13"/>
      <c r="R970" s="38"/>
      <c r="Y970" s="12"/>
      <c r="Z970" s="34"/>
      <c r="AC970" s="12"/>
      <c r="AF970" s="12"/>
      <c r="AH970" s="39"/>
    </row>
    <row r="971" ht="15.75" customHeight="1">
      <c r="A971" s="34"/>
      <c r="B971" s="34"/>
      <c r="C971" s="34"/>
      <c r="E971" s="34"/>
      <c r="F971" s="35"/>
      <c r="J971" s="36"/>
      <c r="L971" s="37"/>
      <c r="P971" s="13"/>
      <c r="R971" s="38"/>
      <c r="Y971" s="12"/>
      <c r="Z971" s="34"/>
      <c r="AC971" s="12"/>
      <c r="AF971" s="12"/>
      <c r="AH971" s="39"/>
    </row>
    <row r="972" ht="15.75" customHeight="1">
      <c r="A972" s="34"/>
      <c r="B972" s="34"/>
      <c r="C972" s="34"/>
      <c r="E972" s="34"/>
      <c r="F972" s="35"/>
      <c r="J972" s="36"/>
      <c r="L972" s="37"/>
      <c r="P972" s="13"/>
      <c r="R972" s="38"/>
      <c r="Y972" s="12"/>
      <c r="Z972" s="34"/>
      <c r="AC972" s="12"/>
      <c r="AF972" s="12"/>
      <c r="AH972" s="39"/>
    </row>
    <row r="973" ht="15.75" customHeight="1">
      <c r="A973" s="34"/>
      <c r="B973" s="34"/>
      <c r="C973" s="34"/>
      <c r="E973" s="34"/>
      <c r="F973" s="35"/>
      <c r="J973" s="36"/>
      <c r="L973" s="37"/>
      <c r="P973" s="13"/>
      <c r="R973" s="38"/>
      <c r="Y973" s="12"/>
      <c r="Z973" s="34"/>
      <c r="AC973" s="12"/>
      <c r="AF973" s="12"/>
      <c r="AH973" s="39"/>
    </row>
    <row r="974" ht="15.75" customHeight="1">
      <c r="A974" s="34"/>
      <c r="B974" s="34"/>
      <c r="C974" s="34"/>
      <c r="E974" s="34"/>
      <c r="F974" s="35"/>
      <c r="J974" s="36"/>
      <c r="L974" s="37"/>
      <c r="P974" s="13"/>
      <c r="R974" s="38"/>
      <c r="Y974" s="12"/>
      <c r="Z974" s="34"/>
      <c r="AC974" s="12"/>
      <c r="AF974" s="12"/>
      <c r="AH974" s="39"/>
    </row>
    <row r="975" ht="15.75" customHeight="1">
      <c r="A975" s="34"/>
      <c r="B975" s="34"/>
      <c r="C975" s="34"/>
      <c r="E975" s="34"/>
      <c r="F975" s="35"/>
      <c r="J975" s="36"/>
      <c r="L975" s="37"/>
      <c r="P975" s="13"/>
      <c r="R975" s="38"/>
      <c r="Y975" s="12"/>
      <c r="Z975" s="34"/>
      <c r="AC975" s="12"/>
      <c r="AF975" s="12"/>
      <c r="AH975" s="39"/>
    </row>
    <row r="976" ht="15.75" customHeight="1">
      <c r="A976" s="34"/>
      <c r="B976" s="34"/>
      <c r="C976" s="34"/>
      <c r="E976" s="34"/>
      <c r="F976" s="35"/>
      <c r="J976" s="36"/>
      <c r="L976" s="37"/>
      <c r="P976" s="13"/>
      <c r="R976" s="38"/>
      <c r="Y976" s="12"/>
      <c r="Z976" s="34"/>
      <c r="AC976" s="12"/>
      <c r="AF976" s="12"/>
      <c r="AH976" s="39"/>
    </row>
    <row r="977" ht="15.75" customHeight="1">
      <c r="A977" s="34"/>
      <c r="B977" s="34"/>
      <c r="C977" s="34"/>
      <c r="E977" s="34"/>
      <c r="F977" s="35"/>
      <c r="J977" s="36"/>
      <c r="L977" s="37"/>
      <c r="P977" s="13"/>
      <c r="R977" s="38"/>
      <c r="Y977" s="12"/>
      <c r="Z977" s="34"/>
      <c r="AC977" s="12"/>
      <c r="AF977" s="12"/>
      <c r="AH977" s="39"/>
    </row>
    <row r="978" ht="15.75" customHeight="1">
      <c r="A978" s="34"/>
      <c r="B978" s="34"/>
      <c r="C978" s="34"/>
      <c r="E978" s="34"/>
      <c r="F978" s="35"/>
      <c r="J978" s="36"/>
      <c r="L978" s="37"/>
      <c r="P978" s="13"/>
      <c r="R978" s="38"/>
      <c r="Y978" s="12"/>
      <c r="Z978" s="34"/>
      <c r="AC978" s="12"/>
      <c r="AF978" s="12"/>
      <c r="AH978" s="39"/>
    </row>
    <row r="979" ht="15.75" customHeight="1">
      <c r="A979" s="34"/>
      <c r="B979" s="34"/>
      <c r="C979" s="34"/>
      <c r="E979" s="34"/>
      <c r="F979" s="35"/>
      <c r="J979" s="36"/>
      <c r="L979" s="37"/>
      <c r="P979" s="13"/>
      <c r="R979" s="38"/>
      <c r="Y979" s="12"/>
      <c r="Z979" s="34"/>
      <c r="AC979" s="12"/>
      <c r="AF979" s="12"/>
      <c r="AH979" s="39"/>
    </row>
    <row r="980" ht="15.75" customHeight="1">
      <c r="A980" s="34"/>
      <c r="B980" s="34"/>
      <c r="C980" s="34"/>
      <c r="E980" s="34"/>
      <c r="F980" s="35"/>
      <c r="J980" s="36"/>
      <c r="L980" s="37"/>
      <c r="P980" s="13"/>
      <c r="R980" s="38"/>
      <c r="Y980" s="12"/>
      <c r="Z980" s="34"/>
      <c r="AC980" s="12"/>
      <c r="AF980" s="12"/>
      <c r="AH980" s="39"/>
    </row>
    <row r="981" ht="15.75" customHeight="1">
      <c r="A981" s="34"/>
      <c r="B981" s="34"/>
      <c r="C981" s="34"/>
      <c r="E981" s="34"/>
      <c r="F981" s="35"/>
      <c r="J981" s="36"/>
      <c r="L981" s="37"/>
      <c r="P981" s="13"/>
      <c r="R981" s="38"/>
      <c r="Y981" s="12"/>
      <c r="Z981" s="34"/>
      <c r="AC981" s="12"/>
      <c r="AF981" s="12"/>
      <c r="AH981" s="39"/>
    </row>
    <row r="982" ht="15.75" customHeight="1">
      <c r="A982" s="34"/>
      <c r="B982" s="34"/>
      <c r="C982" s="34"/>
      <c r="E982" s="34"/>
      <c r="F982" s="35"/>
      <c r="J982" s="36"/>
      <c r="L982" s="37"/>
      <c r="P982" s="13"/>
      <c r="R982" s="38"/>
      <c r="Y982" s="12"/>
      <c r="Z982" s="34"/>
      <c r="AC982" s="12"/>
      <c r="AF982" s="12"/>
      <c r="AH982" s="39"/>
    </row>
    <row r="983" ht="15.75" customHeight="1">
      <c r="A983" s="34"/>
      <c r="B983" s="34"/>
      <c r="C983" s="34"/>
      <c r="E983" s="34"/>
      <c r="F983" s="35"/>
      <c r="J983" s="36"/>
      <c r="L983" s="37"/>
      <c r="P983" s="13"/>
      <c r="R983" s="38"/>
      <c r="Y983" s="12"/>
      <c r="Z983" s="34"/>
      <c r="AC983" s="12"/>
      <c r="AF983" s="12"/>
      <c r="AH983" s="39"/>
    </row>
    <row r="984" ht="15.75" customHeight="1">
      <c r="A984" s="34"/>
      <c r="B984" s="34"/>
      <c r="C984" s="34"/>
      <c r="E984" s="34"/>
      <c r="F984" s="35"/>
      <c r="J984" s="36"/>
      <c r="L984" s="37"/>
      <c r="P984" s="13"/>
      <c r="R984" s="38"/>
      <c r="Y984" s="12"/>
      <c r="Z984" s="34"/>
      <c r="AC984" s="12"/>
      <c r="AF984" s="12"/>
      <c r="AH984" s="39"/>
    </row>
    <row r="985" ht="15.75" customHeight="1">
      <c r="A985" s="34"/>
      <c r="B985" s="34"/>
      <c r="C985" s="34"/>
      <c r="E985" s="34"/>
      <c r="F985" s="35"/>
      <c r="J985" s="36"/>
      <c r="L985" s="37"/>
      <c r="P985" s="13"/>
      <c r="R985" s="38"/>
      <c r="Y985" s="12"/>
      <c r="Z985" s="34"/>
      <c r="AC985" s="12"/>
      <c r="AF985" s="12"/>
      <c r="AH985" s="39"/>
    </row>
    <row r="986" ht="15.75" customHeight="1">
      <c r="A986" s="34"/>
      <c r="B986" s="34"/>
      <c r="C986" s="34"/>
      <c r="E986" s="34"/>
      <c r="F986" s="35"/>
      <c r="J986" s="36"/>
      <c r="L986" s="37"/>
      <c r="P986" s="13"/>
      <c r="R986" s="38"/>
      <c r="Y986" s="12"/>
      <c r="Z986" s="34"/>
      <c r="AC986" s="12"/>
      <c r="AF986" s="12"/>
      <c r="AH986" s="39"/>
    </row>
    <row r="987" ht="15.75" customHeight="1">
      <c r="A987" s="34"/>
      <c r="B987" s="34"/>
      <c r="C987" s="34"/>
      <c r="E987" s="34"/>
      <c r="F987" s="35"/>
      <c r="J987" s="36"/>
      <c r="L987" s="37"/>
      <c r="P987" s="13"/>
      <c r="R987" s="38"/>
      <c r="Y987" s="12"/>
      <c r="Z987" s="34"/>
      <c r="AC987" s="12"/>
      <c r="AF987" s="12"/>
      <c r="AH987" s="39"/>
    </row>
    <row r="988" ht="15.75" customHeight="1">
      <c r="A988" s="34"/>
      <c r="B988" s="34"/>
      <c r="C988" s="34"/>
      <c r="E988" s="34"/>
      <c r="F988" s="35"/>
      <c r="J988" s="36"/>
      <c r="L988" s="37"/>
      <c r="P988" s="13"/>
      <c r="R988" s="38"/>
      <c r="Y988" s="12"/>
      <c r="Z988" s="34"/>
      <c r="AC988" s="12"/>
      <c r="AF988" s="12"/>
      <c r="AH988" s="39"/>
    </row>
    <row r="989" ht="15.75" customHeight="1">
      <c r="A989" s="34"/>
      <c r="B989" s="34"/>
      <c r="C989" s="34"/>
      <c r="E989" s="34"/>
      <c r="F989" s="35"/>
      <c r="J989" s="36"/>
      <c r="L989" s="37"/>
      <c r="P989" s="13"/>
      <c r="R989" s="38"/>
      <c r="Y989" s="12"/>
      <c r="Z989" s="34"/>
      <c r="AC989" s="12"/>
      <c r="AF989" s="12"/>
      <c r="AH989" s="39"/>
    </row>
    <row r="990" ht="15.75" customHeight="1">
      <c r="A990" s="34"/>
      <c r="B990" s="34"/>
      <c r="C990" s="34"/>
      <c r="E990" s="34"/>
      <c r="F990" s="35"/>
      <c r="J990" s="36"/>
      <c r="L990" s="37"/>
      <c r="P990" s="13"/>
      <c r="R990" s="38"/>
      <c r="Y990" s="12"/>
      <c r="Z990" s="34"/>
      <c r="AC990" s="12"/>
      <c r="AF990" s="12"/>
      <c r="AH990" s="39"/>
    </row>
    <row r="991" ht="15.75" customHeight="1">
      <c r="A991" s="34"/>
      <c r="B991" s="34"/>
      <c r="C991" s="34"/>
      <c r="E991" s="34"/>
      <c r="F991" s="35"/>
      <c r="J991" s="36"/>
      <c r="L991" s="37"/>
      <c r="P991" s="13"/>
      <c r="R991" s="38"/>
      <c r="Y991" s="12"/>
      <c r="Z991" s="34"/>
      <c r="AC991" s="12"/>
      <c r="AF991" s="12"/>
      <c r="AH991" s="39"/>
    </row>
    <row r="992" ht="15.75" customHeight="1">
      <c r="A992" s="34"/>
      <c r="B992" s="34"/>
      <c r="C992" s="34"/>
      <c r="E992" s="34"/>
      <c r="F992" s="35"/>
      <c r="J992" s="36"/>
      <c r="L992" s="37"/>
      <c r="P992" s="13"/>
      <c r="R992" s="38"/>
      <c r="Y992" s="12"/>
      <c r="Z992" s="34"/>
      <c r="AC992" s="12"/>
      <c r="AF992" s="12"/>
      <c r="AH992" s="39"/>
    </row>
    <row r="993" ht="15.75" customHeight="1">
      <c r="A993" s="34"/>
      <c r="B993" s="34"/>
      <c r="C993" s="34"/>
      <c r="E993" s="34"/>
      <c r="F993" s="35"/>
      <c r="J993" s="36"/>
      <c r="L993" s="37"/>
      <c r="P993" s="13"/>
      <c r="R993" s="38"/>
      <c r="Y993" s="12"/>
      <c r="Z993" s="34"/>
      <c r="AC993" s="12"/>
      <c r="AF993" s="12"/>
      <c r="AH993" s="39"/>
    </row>
    <row r="994" ht="15.75" customHeight="1">
      <c r="A994" s="34"/>
      <c r="B994" s="34"/>
      <c r="C994" s="34"/>
      <c r="E994" s="34"/>
      <c r="F994" s="35"/>
      <c r="J994" s="36"/>
      <c r="L994" s="37"/>
      <c r="P994" s="13"/>
      <c r="R994" s="38"/>
      <c r="Y994" s="12"/>
      <c r="Z994" s="34"/>
      <c r="AC994" s="12"/>
      <c r="AF994" s="12"/>
      <c r="AH994" s="39"/>
    </row>
    <row r="995" ht="15.75" customHeight="1">
      <c r="A995" s="34"/>
      <c r="B995" s="34"/>
      <c r="C995" s="34"/>
      <c r="E995" s="34"/>
      <c r="F995" s="35"/>
      <c r="J995" s="36"/>
      <c r="L995" s="37"/>
      <c r="P995" s="13"/>
      <c r="R995" s="38"/>
      <c r="Y995" s="12"/>
      <c r="Z995" s="34"/>
      <c r="AC995" s="12"/>
      <c r="AF995" s="12"/>
      <c r="AH995" s="39"/>
    </row>
    <row r="996" ht="15.75" customHeight="1">
      <c r="A996" s="34"/>
      <c r="B996" s="34"/>
      <c r="C996" s="34"/>
      <c r="E996" s="34"/>
      <c r="F996" s="35"/>
      <c r="J996" s="36"/>
      <c r="L996" s="37"/>
      <c r="P996" s="13"/>
      <c r="R996" s="38"/>
      <c r="Y996" s="12"/>
      <c r="Z996" s="34"/>
      <c r="AC996" s="12"/>
      <c r="AF996" s="12"/>
      <c r="AH996" s="39"/>
    </row>
    <row r="997" ht="15.75" customHeight="1">
      <c r="A997" s="34"/>
      <c r="B997" s="34"/>
      <c r="C997" s="34"/>
      <c r="E997" s="34"/>
      <c r="F997" s="35"/>
      <c r="J997" s="36"/>
      <c r="L997" s="37"/>
      <c r="P997" s="13"/>
      <c r="R997" s="38"/>
      <c r="Y997" s="12"/>
      <c r="Z997" s="34"/>
      <c r="AC997" s="12"/>
      <c r="AF997" s="12"/>
      <c r="AH997" s="39"/>
    </row>
    <row r="998" ht="15.75" customHeight="1">
      <c r="A998" s="34"/>
      <c r="B998" s="34"/>
      <c r="C998" s="34"/>
      <c r="E998" s="34"/>
      <c r="F998" s="35"/>
      <c r="J998" s="36"/>
      <c r="L998" s="37"/>
      <c r="P998" s="13"/>
      <c r="R998" s="38"/>
      <c r="Y998" s="12"/>
      <c r="Z998" s="34"/>
      <c r="AC998" s="12"/>
      <c r="AF998" s="12"/>
      <c r="AH998" s="39"/>
    </row>
    <row r="999" ht="15.75" customHeight="1">
      <c r="A999" s="34"/>
      <c r="B999" s="34"/>
      <c r="C999" s="34"/>
      <c r="E999" s="34"/>
      <c r="F999" s="35"/>
      <c r="J999" s="36"/>
      <c r="L999" s="37"/>
      <c r="P999" s="13"/>
      <c r="R999" s="38"/>
      <c r="Y999" s="12"/>
      <c r="Z999" s="34"/>
      <c r="AC999" s="12"/>
      <c r="AF999" s="12"/>
      <c r="AH999" s="39"/>
    </row>
    <row r="1000" ht="15.75" customHeight="1">
      <c r="A1000" s="34"/>
      <c r="B1000" s="34"/>
      <c r="C1000" s="34"/>
      <c r="E1000" s="34"/>
      <c r="F1000" s="35"/>
      <c r="J1000" s="36"/>
      <c r="L1000" s="37"/>
      <c r="P1000" s="13"/>
      <c r="R1000" s="38"/>
      <c r="Y1000" s="12"/>
      <c r="Z1000" s="34"/>
      <c r="AC1000" s="12"/>
      <c r="AF1000" s="12"/>
      <c r="AH1000" s="39"/>
    </row>
  </sheetData>
  <conditionalFormatting sqref="F10:F1000">
    <cfRule type="cellIs" dxfId="4" priority="1" operator="greaterThan">
      <formula>0</formula>
    </cfRule>
  </conditionalFormatting>
  <conditionalFormatting sqref="L1:L9">
    <cfRule type="cellIs" dxfId="4" priority="2" operator="greaterThan">
      <formula>0</formula>
    </cfRule>
  </conditionalFormatting>
  <dataValidations>
    <dataValidation type="list" allowBlank="1" showErrorMessage="1" sqref="S1:S9 P10:P1000">
      <formula1>LISTAS!$A:$A</formula1>
    </dataValidation>
    <dataValidation type="list" allowBlank="1" showErrorMessage="1" sqref="U1:U9">
      <formula1>LISTAS!$E:$E</formula1>
    </dataValidation>
    <dataValidation type="list" allowBlank="1" showErrorMessage="1" sqref="T2:T9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0.63"/>
    <col customWidth="1" min="2" max="2" width="12.38"/>
    <col customWidth="1" min="3" max="3" width="8.0"/>
    <col customWidth="1" min="4" max="4" width="7.63"/>
    <col customWidth="1" min="5" max="5" width="38.75"/>
    <col customWidth="1" min="6" max="6" width="12.63"/>
    <col customWidth="1" min="7" max="7" width="11.13"/>
    <col customWidth="1" min="8" max="8" width="10.0"/>
    <col customWidth="1" min="9" max="9" width="12.88"/>
    <col customWidth="1" min="10" max="10" width="11.88"/>
    <col customWidth="1" min="11" max="11" width="14.25"/>
    <col customWidth="1" min="12" max="12" width="9.25"/>
    <col customWidth="1" min="13" max="13" width="6.88"/>
    <col customWidth="1" min="14" max="14" width="10.38"/>
    <col customWidth="1" min="15" max="15" width="11.63"/>
    <col customWidth="1" min="16" max="16" width="14.13"/>
    <col customWidth="1" min="17" max="17" width="10.38"/>
    <col customWidth="1" min="18" max="18" width="11.25"/>
    <col customWidth="1" min="19" max="19" width="19.38"/>
    <col customWidth="1" min="20" max="20" width="9.63"/>
    <col customWidth="1" min="21" max="21" width="15.88"/>
    <col customWidth="1" min="22" max="22" width="9.63"/>
    <col customWidth="1" min="23" max="23" width="11.63"/>
    <col customWidth="1" min="24" max="24" width="10.38"/>
    <col customWidth="1" min="25" max="25" width="12.88"/>
    <col customWidth="1" min="26" max="26" width="13.75"/>
    <col customWidth="1" min="27" max="29" width="11.38"/>
    <col customWidth="1" min="30" max="30" width="9.25"/>
    <col customWidth="1" min="31" max="31" width="8.13"/>
    <col customWidth="1" min="32" max="32" width="10.0"/>
    <col customWidth="1" min="33" max="33" width="11.63"/>
    <col customWidth="1" min="34" max="34" width="20.0"/>
    <col customWidth="1" min="35" max="35" width="13.38"/>
    <col customWidth="1" min="36" max="36" width="11.63"/>
    <col customWidth="1" min="37" max="37" width="16.75"/>
    <col customWidth="1" min="38" max="38" width="8.88"/>
    <col customWidth="1" min="39" max="39" width="14.25"/>
    <col customWidth="1" min="40" max="41" width="13.75"/>
    <col customWidth="1" min="42" max="43" width="11.38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32</v>
      </c>
      <c r="B2" s="28"/>
      <c r="C2" s="15" t="str">
        <f t="shared" ref="C2:C14" si="1">CONCATENATE(LEFT(T2,3),RIGHT(A2,8))</f>
        <v>INS2001</v>
      </c>
      <c r="D2" s="15" t="s">
        <v>11857</v>
      </c>
      <c r="E2" s="28" t="s">
        <v>33</v>
      </c>
      <c r="F2" s="20">
        <v>0.0</v>
      </c>
      <c r="G2" s="29">
        <v>0.0</v>
      </c>
      <c r="H2" s="29">
        <v>0.0</v>
      </c>
      <c r="I2" s="15">
        <v>100.0</v>
      </c>
      <c r="J2" s="16">
        <v>100.0</v>
      </c>
      <c r="K2" s="16"/>
      <c r="L2" s="30">
        <f>((INSUMOS!$F2*(1+INSUMOS!$G2%))/INSUMOS!$J2)+INSUMOS!$K2</f>
        <v>0</v>
      </c>
      <c r="M2" s="15">
        <v>10.0</v>
      </c>
      <c r="N2" s="24">
        <f t="shared" ref="N2:N14" si="2">IF(L2&gt;=5,MROUND(L2/(1-M2/100),50),10)</f>
        <v>10</v>
      </c>
      <c r="O2" s="29">
        <f>MROUND((INSUMOS!$N2/0.6),50)</f>
        <v>0</v>
      </c>
      <c r="P2" s="15" t="s">
        <v>11858</v>
      </c>
      <c r="Q2" s="15">
        <v>10.0</v>
      </c>
      <c r="R2" s="29">
        <f>INSUMOS!$I2+INSUMOS!$Q2</f>
        <v>110</v>
      </c>
      <c r="S2" s="15" t="s">
        <v>34</v>
      </c>
      <c r="T2" s="15" t="s">
        <v>35</v>
      </c>
      <c r="U2" s="15" t="s">
        <v>11769</v>
      </c>
      <c r="V2" s="15" t="s">
        <v>11859</v>
      </c>
      <c r="W2" s="15" t="s">
        <v>11860</v>
      </c>
      <c r="X2" s="15">
        <v>1.0</v>
      </c>
      <c r="Y2" s="15"/>
      <c r="Z2" s="15"/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5" t="s">
        <v>11857</v>
      </c>
      <c r="AP2" s="15"/>
      <c r="AQ2" s="15"/>
    </row>
    <row r="3" ht="15.75" customHeight="1">
      <c r="A3" s="28" t="s">
        <v>36</v>
      </c>
      <c r="B3" s="28"/>
      <c r="C3" s="15" t="str">
        <f t="shared" si="1"/>
        <v>INS2002</v>
      </c>
      <c r="D3" s="15" t="s">
        <v>11857</v>
      </c>
      <c r="E3" s="28" t="s">
        <v>37</v>
      </c>
      <c r="F3" s="20">
        <v>0.0</v>
      </c>
      <c r="G3" s="29">
        <v>0.0</v>
      </c>
      <c r="H3" s="29">
        <v>0.0</v>
      </c>
      <c r="I3" s="15">
        <v>100.0</v>
      </c>
      <c r="J3" s="16">
        <v>100.0</v>
      </c>
      <c r="K3" s="16"/>
      <c r="L3" s="30">
        <f>((INSUMOS!$F3*(1+INSUMOS!$G3%))/INSUMOS!$J3)</f>
        <v>0</v>
      </c>
      <c r="M3" s="15">
        <v>10.0</v>
      </c>
      <c r="N3" s="24">
        <f t="shared" si="2"/>
        <v>10</v>
      </c>
      <c r="O3" s="29">
        <f>MROUND((INSUMOS!$N3/0.6),50)</f>
        <v>0</v>
      </c>
      <c r="P3" s="15" t="s">
        <v>11858</v>
      </c>
      <c r="Q3" s="15">
        <v>10.0</v>
      </c>
      <c r="R3" s="29">
        <f>INSUMOS!$I3+INSUMOS!$Q3</f>
        <v>110</v>
      </c>
      <c r="S3" s="15" t="s">
        <v>34</v>
      </c>
      <c r="T3" s="15" t="s">
        <v>35</v>
      </c>
      <c r="U3" s="15" t="s">
        <v>11769</v>
      </c>
      <c r="V3" s="15" t="s">
        <v>11859</v>
      </c>
      <c r="W3" s="15" t="s">
        <v>11860</v>
      </c>
      <c r="X3" s="15">
        <v>1.0</v>
      </c>
      <c r="Y3" s="15"/>
      <c r="Z3" s="15"/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5" t="s">
        <v>11857</v>
      </c>
      <c r="AP3" s="15"/>
      <c r="AQ3" s="15"/>
    </row>
    <row r="4" ht="15.75" customHeight="1">
      <c r="A4" s="28" t="s">
        <v>38</v>
      </c>
      <c r="B4" s="28"/>
      <c r="C4" s="15" t="str">
        <f t="shared" si="1"/>
        <v>INS2003</v>
      </c>
      <c r="D4" s="15" t="s">
        <v>11857</v>
      </c>
      <c r="E4" s="28" t="s">
        <v>39</v>
      </c>
      <c r="F4" s="20">
        <v>0.0</v>
      </c>
      <c r="G4" s="29">
        <v>0.0</v>
      </c>
      <c r="H4" s="29">
        <v>0.0</v>
      </c>
      <c r="I4" s="15">
        <v>1000.0</v>
      </c>
      <c r="J4" s="16">
        <v>1000.0</v>
      </c>
      <c r="K4" s="16"/>
      <c r="L4" s="30">
        <f>((INSUMOS!$F4*(1+INSUMOS!$G4%))/INSUMOS!$J4)</f>
        <v>0</v>
      </c>
      <c r="M4" s="15">
        <v>10.0</v>
      </c>
      <c r="N4" s="24">
        <f t="shared" si="2"/>
        <v>10</v>
      </c>
      <c r="O4" s="29">
        <f>MROUND((INSUMOS!$N4/0.6),50)</f>
        <v>0</v>
      </c>
      <c r="P4" s="15" t="s">
        <v>11858</v>
      </c>
      <c r="Q4" s="15">
        <v>100.0</v>
      </c>
      <c r="R4" s="29">
        <f>INSUMOS!$I4+INSUMOS!$Q4</f>
        <v>1100</v>
      </c>
      <c r="S4" s="15" t="s">
        <v>34</v>
      </c>
      <c r="T4" s="15" t="s">
        <v>35</v>
      </c>
      <c r="U4" s="15" t="s">
        <v>11769</v>
      </c>
      <c r="V4" s="15" t="s">
        <v>11859</v>
      </c>
      <c r="W4" s="15" t="s">
        <v>11860</v>
      </c>
      <c r="X4" s="15">
        <v>1.0</v>
      </c>
      <c r="Y4" s="15"/>
      <c r="Z4" s="15"/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5" t="s">
        <v>11857</v>
      </c>
      <c r="AP4" s="15"/>
      <c r="AQ4" s="15"/>
    </row>
    <row r="5" ht="15.75" customHeight="1">
      <c r="A5" s="28" t="s">
        <v>40</v>
      </c>
      <c r="B5" s="28" t="s">
        <v>11861</v>
      </c>
      <c r="C5" s="15" t="str">
        <f t="shared" si="1"/>
        <v>INS2004</v>
      </c>
      <c r="D5" s="15" t="s">
        <v>11857</v>
      </c>
      <c r="E5" s="28" t="s">
        <v>41</v>
      </c>
      <c r="F5" s="20">
        <v>4855.2</v>
      </c>
      <c r="G5" s="29">
        <v>0.0</v>
      </c>
      <c r="H5" s="29">
        <v>0.0</v>
      </c>
      <c r="I5" s="15">
        <v>120.0</v>
      </c>
      <c r="J5" s="16">
        <v>120.0</v>
      </c>
      <c r="K5" s="16"/>
      <c r="L5" s="30">
        <f>((INSUMOS!$F5*(1+INSUMOS!$G5%))/INSUMOS!$J5)</f>
        <v>40.46</v>
      </c>
      <c r="M5" s="15">
        <v>10.0</v>
      </c>
      <c r="N5" s="24">
        <f t="shared" si="2"/>
        <v>50</v>
      </c>
      <c r="O5" s="29">
        <f>MROUND((INSUMOS!$N5/0.6),50)</f>
        <v>100</v>
      </c>
      <c r="P5" s="15" t="s">
        <v>11858</v>
      </c>
      <c r="Q5" s="15"/>
      <c r="R5" s="29">
        <f>INSUMOS!$I5+INSUMOS!$Q5</f>
        <v>120</v>
      </c>
      <c r="S5" s="15" t="s">
        <v>34</v>
      </c>
      <c r="T5" s="15" t="s">
        <v>35</v>
      </c>
      <c r="U5" s="15" t="s">
        <v>11769</v>
      </c>
      <c r="V5" s="15" t="s">
        <v>11859</v>
      </c>
      <c r="W5" s="15" t="s">
        <v>11860</v>
      </c>
      <c r="X5" s="15">
        <v>1.0</v>
      </c>
      <c r="Y5" s="15">
        <v>120.0</v>
      </c>
      <c r="Z5" s="29"/>
      <c r="AA5" s="15"/>
      <c r="AB5" s="29">
        <f>OSLE!$L5*OSLE!$AA5</f>
        <v>0</v>
      </c>
      <c r="AC5" s="15"/>
      <c r="AD5" s="29"/>
      <c r="AE5" s="15"/>
      <c r="AF5" s="15"/>
      <c r="AG5" s="29"/>
      <c r="AH5" s="32" t="str">
        <f>IF(AND(OSLE!$AF5=0,OSLE!$AG5=0),"",OSLE!$AF5-OSLE!$AG5)</f>
        <v/>
      </c>
      <c r="AI5" s="32"/>
      <c r="AJ5" s="15"/>
      <c r="AK5" s="15"/>
      <c r="AL5" s="15"/>
      <c r="AM5" s="15"/>
      <c r="AN5" s="15"/>
      <c r="AO5" s="15" t="s">
        <v>11857</v>
      </c>
      <c r="AP5" s="15"/>
      <c r="AQ5" s="15"/>
    </row>
    <row r="6" ht="15.75" customHeight="1">
      <c r="A6" s="28" t="s">
        <v>42</v>
      </c>
      <c r="B6" s="28"/>
      <c r="C6" s="15" t="str">
        <f t="shared" si="1"/>
        <v>INS2005</v>
      </c>
      <c r="D6" s="15" t="s">
        <v>11857</v>
      </c>
      <c r="E6" s="28" t="s">
        <v>43</v>
      </c>
      <c r="F6" s="20">
        <v>0.0</v>
      </c>
      <c r="G6" s="29">
        <v>0.0</v>
      </c>
      <c r="H6" s="29">
        <v>0.0</v>
      </c>
      <c r="I6" s="15"/>
      <c r="J6" s="16">
        <v>200.0</v>
      </c>
      <c r="K6" s="16"/>
      <c r="L6" s="30">
        <f>((INSUMOS!$F6*(1+INSUMOS!$G6%))/INSUMOS!$J6)</f>
        <v>0</v>
      </c>
      <c r="M6" s="15">
        <v>10.0</v>
      </c>
      <c r="N6" s="24">
        <f t="shared" si="2"/>
        <v>10</v>
      </c>
      <c r="O6" s="29">
        <f>MROUND((INSUMOS!$N6/0.6),50)</f>
        <v>0</v>
      </c>
      <c r="P6" s="15" t="s">
        <v>11858</v>
      </c>
      <c r="Q6" s="15"/>
      <c r="R6" s="29">
        <f>INSUMOS!$I6+INSUMOS!$Q6</f>
        <v>0</v>
      </c>
      <c r="S6" s="15" t="s">
        <v>34</v>
      </c>
      <c r="T6" s="15" t="s">
        <v>35</v>
      </c>
      <c r="U6" s="15" t="s">
        <v>11769</v>
      </c>
      <c r="V6" s="15" t="s">
        <v>11859</v>
      </c>
      <c r="W6" s="15" t="s">
        <v>11860</v>
      </c>
      <c r="X6" s="15">
        <v>1.0</v>
      </c>
      <c r="Y6" s="15"/>
      <c r="Z6" s="29"/>
      <c r="AA6" s="15"/>
      <c r="AB6" s="29">
        <f>OSLE!$L6*OSLE!$AA6</f>
        <v>11150</v>
      </c>
      <c r="AC6" s="15"/>
      <c r="AD6" s="29"/>
      <c r="AE6" s="15"/>
      <c r="AF6" s="15"/>
      <c r="AG6" s="29"/>
      <c r="AH6" s="32" t="str">
        <f>IF(AND(OSLE!$AF6=0,OSLE!$AG6=0),"",OSLE!$AF6-OSLE!$AG6)</f>
        <v/>
      </c>
      <c r="AI6" s="32"/>
      <c r="AJ6" s="15"/>
      <c r="AK6" s="15"/>
      <c r="AL6" s="15"/>
      <c r="AM6" s="15"/>
      <c r="AN6" s="15"/>
      <c r="AO6" s="15" t="s">
        <v>11857</v>
      </c>
      <c r="AP6" s="15"/>
      <c r="AQ6" s="15"/>
    </row>
    <row r="7" ht="15.75" customHeight="1">
      <c r="A7" s="28" t="s">
        <v>44</v>
      </c>
      <c r="B7" s="28"/>
      <c r="C7" s="15" t="str">
        <f t="shared" si="1"/>
        <v>INS2006</v>
      </c>
      <c r="D7" s="15" t="s">
        <v>11857</v>
      </c>
      <c r="E7" s="28" t="s">
        <v>45</v>
      </c>
      <c r="F7" s="20">
        <v>0.0</v>
      </c>
      <c r="G7" s="29">
        <v>0.0</v>
      </c>
      <c r="H7" s="29">
        <v>0.0</v>
      </c>
      <c r="I7" s="15"/>
      <c r="J7" s="16">
        <v>200.0</v>
      </c>
      <c r="K7" s="16"/>
      <c r="L7" s="30">
        <f>((INSUMOS!$F7*(1+INSUMOS!$G7%))/INSUMOS!$J7)</f>
        <v>0</v>
      </c>
      <c r="M7" s="15">
        <v>10.0</v>
      </c>
      <c r="N7" s="24">
        <f t="shared" si="2"/>
        <v>10</v>
      </c>
      <c r="O7" s="29">
        <f>MROUND((INSUMOS!$N7/0.6),50)</f>
        <v>0</v>
      </c>
      <c r="P7" s="15" t="s">
        <v>11858</v>
      </c>
      <c r="Q7" s="15"/>
      <c r="R7" s="29">
        <f>INSUMOS!$I7+INSUMOS!$Q7</f>
        <v>0</v>
      </c>
      <c r="S7" s="15" t="s">
        <v>34</v>
      </c>
      <c r="T7" s="15" t="s">
        <v>35</v>
      </c>
      <c r="U7" s="15" t="s">
        <v>11769</v>
      </c>
      <c r="V7" s="15" t="s">
        <v>11859</v>
      </c>
      <c r="W7" s="15" t="s">
        <v>11860</v>
      </c>
      <c r="X7" s="15">
        <v>1.0</v>
      </c>
      <c r="Y7" s="15"/>
      <c r="Z7" s="29"/>
      <c r="AA7" s="15"/>
      <c r="AB7" s="29">
        <f>OSLE!$L7*OSLE!$AA7</f>
        <v>14600</v>
      </c>
      <c r="AC7" s="15"/>
      <c r="AD7" s="29"/>
      <c r="AE7" s="15"/>
      <c r="AF7" s="15"/>
      <c r="AG7" s="29"/>
      <c r="AH7" s="32" t="str">
        <f>IF(AND(OSLE!$AF7=0,OSLE!$AG7=0),"",OSLE!$AF7-OSLE!$AG7)</f>
        <v/>
      </c>
      <c r="AI7" s="32"/>
      <c r="AJ7" s="15"/>
      <c r="AK7" s="15"/>
      <c r="AL7" s="15"/>
      <c r="AM7" s="15"/>
      <c r="AN7" s="15"/>
      <c r="AO7" s="15" t="s">
        <v>11857</v>
      </c>
      <c r="AP7" s="15"/>
      <c r="AQ7" s="15"/>
    </row>
    <row r="8" ht="15.75" customHeight="1">
      <c r="A8" s="28" t="s">
        <v>46</v>
      </c>
      <c r="B8" s="28" t="s">
        <v>11862</v>
      </c>
      <c r="C8" s="15" t="str">
        <f t="shared" si="1"/>
        <v>INS2007</v>
      </c>
      <c r="D8" s="15" t="s">
        <v>11857</v>
      </c>
      <c r="E8" s="28" t="s">
        <v>11863</v>
      </c>
      <c r="F8" s="20">
        <v>44564.0</v>
      </c>
      <c r="G8" s="29">
        <v>0.0</v>
      </c>
      <c r="H8" s="29">
        <v>0.0</v>
      </c>
      <c r="I8" s="15">
        <v>1300.0</v>
      </c>
      <c r="J8" s="16">
        <v>1300.0</v>
      </c>
      <c r="K8" s="16"/>
      <c r="L8" s="30">
        <f>((INSUMOS!$F8*(1+INSUMOS!$G8%))/INSUMOS!$J8)</f>
        <v>34.28</v>
      </c>
      <c r="M8" s="15">
        <v>10.0</v>
      </c>
      <c r="N8" s="24">
        <f t="shared" si="2"/>
        <v>50</v>
      </c>
      <c r="O8" s="29">
        <f>MROUND((INSUMOS!$N8/0.6),50)</f>
        <v>100</v>
      </c>
      <c r="P8" s="15" t="s">
        <v>11858</v>
      </c>
      <c r="Q8" s="15">
        <v>10.0</v>
      </c>
      <c r="R8" s="29">
        <f>INSUMOS!$I8+INSUMOS!$Q8</f>
        <v>1310</v>
      </c>
      <c r="S8" s="15" t="s">
        <v>34</v>
      </c>
      <c r="T8" s="15" t="s">
        <v>35</v>
      </c>
      <c r="U8" s="15" t="s">
        <v>11769</v>
      </c>
      <c r="V8" s="15" t="s">
        <v>11859</v>
      </c>
      <c r="W8" s="15" t="s">
        <v>11860</v>
      </c>
      <c r="X8" s="15">
        <v>1.0</v>
      </c>
      <c r="Y8" s="15">
        <v>500.0</v>
      </c>
      <c r="Z8" s="29"/>
      <c r="AA8" s="15"/>
      <c r="AB8" s="29">
        <f>OSLE!$L8*OSLE!$AA8</f>
        <v>0</v>
      </c>
      <c r="AC8" s="15"/>
      <c r="AD8" s="29"/>
      <c r="AE8" s="15"/>
      <c r="AF8" s="15"/>
      <c r="AG8" s="29"/>
      <c r="AH8" s="32" t="str">
        <f>IF(AND(OSLE!$AF8=0,OSLE!$AG8=0),"",OSLE!$AF8-OSLE!$AG8)</f>
        <v/>
      </c>
      <c r="AI8" s="32"/>
      <c r="AJ8" s="15"/>
      <c r="AK8" s="15"/>
      <c r="AL8" s="15"/>
      <c r="AM8" s="15"/>
      <c r="AN8" s="15"/>
      <c r="AO8" s="15" t="s">
        <v>11857</v>
      </c>
      <c r="AP8" s="15"/>
      <c r="AQ8" s="15"/>
    </row>
    <row r="9" ht="15.75" customHeight="1">
      <c r="A9" s="28" t="s">
        <v>48</v>
      </c>
      <c r="B9" s="28" t="s">
        <v>11864</v>
      </c>
      <c r="C9" s="15" t="str">
        <f t="shared" si="1"/>
        <v>INS2008</v>
      </c>
      <c r="D9" s="15" t="s">
        <v>11857</v>
      </c>
      <c r="E9" s="28" t="s">
        <v>11865</v>
      </c>
      <c r="F9" s="20">
        <v>32734.0</v>
      </c>
      <c r="G9" s="29"/>
      <c r="H9" s="29"/>
      <c r="I9" s="15">
        <v>1300.0</v>
      </c>
      <c r="J9" s="16">
        <v>1300.0</v>
      </c>
      <c r="K9" s="16"/>
      <c r="L9" s="30">
        <f>((INSUMOS!$F9*(1+INSUMOS!$G9%))/INSUMOS!$J9)</f>
        <v>25.18</v>
      </c>
      <c r="M9" s="15"/>
      <c r="N9" s="24">
        <f t="shared" si="2"/>
        <v>50</v>
      </c>
      <c r="O9" s="29">
        <f>MROUND((INSUMOS!$N9/0.6),50)</f>
        <v>100</v>
      </c>
      <c r="P9" s="15"/>
      <c r="Q9" s="15"/>
      <c r="R9" s="29">
        <f>INSUMOS!$I9+INSUMOS!$Q9</f>
        <v>1300</v>
      </c>
      <c r="S9" s="15" t="s">
        <v>34</v>
      </c>
      <c r="T9" s="15" t="s">
        <v>35</v>
      </c>
      <c r="U9" s="15" t="s">
        <v>11769</v>
      </c>
      <c r="V9" s="15" t="s">
        <v>11859</v>
      </c>
      <c r="W9" s="15" t="s">
        <v>11860</v>
      </c>
      <c r="X9" s="15">
        <v>1.0</v>
      </c>
      <c r="Y9" s="15">
        <v>500.0</v>
      </c>
      <c r="Z9" s="29"/>
      <c r="AA9" s="15"/>
      <c r="AB9" s="29">
        <f>OSLE!$L9*OSLE!$AA9</f>
        <v>0</v>
      </c>
      <c r="AC9" s="15"/>
      <c r="AD9" s="29"/>
      <c r="AE9" s="15"/>
      <c r="AF9" s="15"/>
      <c r="AG9" s="29"/>
      <c r="AH9" s="32" t="str">
        <f>IF(AND(OSLE!$AF9=0,OSLE!$AG9=0),"",OSLE!$AF9-OSLE!$AG9)</f>
        <v/>
      </c>
      <c r="AI9" s="32"/>
      <c r="AJ9" s="15"/>
      <c r="AK9" s="15"/>
      <c r="AL9" s="15"/>
      <c r="AM9" s="15"/>
      <c r="AN9" s="15"/>
      <c r="AO9" s="15"/>
      <c r="AP9" s="15"/>
      <c r="AQ9" s="15"/>
    </row>
    <row r="10" ht="15.75" customHeight="1">
      <c r="A10" s="28" t="s">
        <v>50</v>
      </c>
      <c r="B10" s="28"/>
      <c r="C10" s="15" t="str">
        <f t="shared" si="1"/>
        <v>INS2009</v>
      </c>
      <c r="D10" s="15" t="s">
        <v>11857</v>
      </c>
      <c r="E10" s="28" t="s">
        <v>49</v>
      </c>
      <c r="F10" s="20">
        <v>0.0</v>
      </c>
      <c r="G10" s="29">
        <v>0.0</v>
      </c>
      <c r="H10" s="29">
        <v>0.0</v>
      </c>
      <c r="I10" s="15"/>
      <c r="J10" s="16">
        <v>500.0</v>
      </c>
      <c r="K10" s="16"/>
      <c r="L10" s="30">
        <f>((INSUMOS!$F10*(1+INSUMOS!$G10%))/INSUMOS!$J10)</f>
        <v>0</v>
      </c>
      <c r="M10" s="15">
        <v>10.0</v>
      </c>
      <c r="N10" s="24">
        <f t="shared" si="2"/>
        <v>10</v>
      </c>
      <c r="O10" s="29">
        <f>MROUND((INSUMOS!$N10/0.6),50)</f>
        <v>0</v>
      </c>
      <c r="P10" s="15" t="s">
        <v>11858</v>
      </c>
      <c r="Q10" s="15">
        <v>100.0</v>
      </c>
      <c r="R10" s="29">
        <f>INSUMOS!$I10+INSUMOS!$Q10</f>
        <v>100</v>
      </c>
      <c r="S10" s="15" t="s">
        <v>34</v>
      </c>
      <c r="T10" s="15" t="s">
        <v>35</v>
      </c>
      <c r="U10" s="15" t="s">
        <v>11769</v>
      </c>
      <c r="V10" s="15" t="s">
        <v>11859</v>
      </c>
      <c r="W10" s="15" t="s">
        <v>11860</v>
      </c>
      <c r="X10" s="15">
        <v>1.0</v>
      </c>
      <c r="Y10" s="15"/>
      <c r="Z10" s="29"/>
      <c r="AA10" s="15"/>
      <c r="AB10" s="29">
        <f>OSLE!$L10*OSLE!$AA10</f>
        <v>0</v>
      </c>
      <c r="AC10" s="15"/>
      <c r="AD10" s="29"/>
      <c r="AE10" s="15"/>
      <c r="AF10" s="15"/>
      <c r="AG10" s="29"/>
      <c r="AH10" s="32" t="str">
        <f>IF(AND(OSLE!$AF10=0,OSLE!$AG10=0),"",OSLE!$AF10-OSLE!$AG10)</f>
        <v/>
      </c>
      <c r="AI10" s="32"/>
      <c r="AJ10" s="15"/>
      <c r="AK10" s="15"/>
      <c r="AL10" s="15"/>
      <c r="AM10" s="15"/>
      <c r="AN10" s="15"/>
      <c r="AO10" s="15" t="s">
        <v>11857</v>
      </c>
      <c r="AP10" s="15"/>
      <c r="AQ10" s="15"/>
    </row>
    <row r="11" ht="15.75" customHeight="1">
      <c r="A11" s="28" t="s">
        <v>52</v>
      </c>
      <c r="B11" s="28"/>
      <c r="C11" s="15" t="str">
        <f t="shared" si="1"/>
        <v>INS2010</v>
      </c>
      <c r="D11" s="15" t="s">
        <v>11857</v>
      </c>
      <c r="E11" s="28" t="s">
        <v>51</v>
      </c>
      <c r="F11" s="20">
        <v>0.0</v>
      </c>
      <c r="G11" s="29">
        <v>0.0</v>
      </c>
      <c r="H11" s="29">
        <v>0.0</v>
      </c>
      <c r="I11" s="15"/>
      <c r="J11" s="16">
        <v>500.0</v>
      </c>
      <c r="K11" s="16"/>
      <c r="L11" s="30">
        <f>((INSUMOS!$F11*(1+INSUMOS!$G11%))/INSUMOS!$J11)</f>
        <v>0</v>
      </c>
      <c r="M11" s="15">
        <v>10.0</v>
      </c>
      <c r="N11" s="24">
        <f t="shared" si="2"/>
        <v>10</v>
      </c>
      <c r="O11" s="29">
        <f>MROUND((INSUMOS!$N11/0.6),50)</f>
        <v>0</v>
      </c>
      <c r="P11" s="15" t="s">
        <v>11858</v>
      </c>
      <c r="Q11" s="15">
        <v>100.0</v>
      </c>
      <c r="R11" s="29">
        <f>INSUMOS!$I11+INSUMOS!$Q11</f>
        <v>100</v>
      </c>
      <c r="S11" s="15" t="s">
        <v>34</v>
      </c>
      <c r="T11" s="15" t="s">
        <v>35</v>
      </c>
      <c r="U11" s="15" t="s">
        <v>11769</v>
      </c>
      <c r="V11" s="15" t="s">
        <v>11859</v>
      </c>
      <c r="W11" s="15" t="s">
        <v>11860</v>
      </c>
      <c r="X11" s="15">
        <v>1.0</v>
      </c>
      <c r="Y11" s="15"/>
      <c r="Z11" s="29"/>
      <c r="AA11" s="15"/>
      <c r="AB11" s="29">
        <f>OSLE!$L11*OSLE!$AA11</f>
        <v>13400</v>
      </c>
      <c r="AC11" s="15"/>
      <c r="AD11" s="29"/>
      <c r="AE11" s="15"/>
      <c r="AF11" s="15"/>
      <c r="AG11" s="29"/>
      <c r="AH11" s="32" t="str">
        <f>IF(AND(OSLE!$AF11=0,OSLE!$AG11=0),"",OSLE!$AF11-OSLE!$AG11)</f>
        <v/>
      </c>
      <c r="AI11" s="32"/>
      <c r="AJ11" s="15"/>
      <c r="AK11" s="15"/>
      <c r="AL11" s="15"/>
      <c r="AM11" s="15"/>
      <c r="AN11" s="15"/>
      <c r="AO11" s="15" t="s">
        <v>11857</v>
      </c>
      <c r="AP11" s="15"/>
      <c r="AQ11" s="15"/>
    </row>
    <row r="12" ht="15.75" customHeight="1">
      <c r="A12" s="28" t="s">
        <v>55</v>
      </c>
      <c r="B12" s="28"/>
      <c r="C12" s="15" t="str">
        <f t="shared" si="1"/>
        <v>INS2011</v>
      </c>
      <c r="D12" s="15" t="s">
        <v>11857</v>
      </c>
      <c r="E12" s="28" t="s">
        <v>53</v>
      </c>
      <c r="F12" s="20">
        <v>0.0</v>
      </c>
      <c r="G12" s="29">
        <v>0.0</v>
      </c>
      <c r="H12" s="29">
        <v>0.0</v>
      </c>
      <c r="I12" s="15">
        <v>100.0</v>
      </c>
      <c r="J12" s="16">
        <v>100.0</v>
      </c>
      <c r="K12" s="16"/>
      <c r="L12" s="30">
        <f>((INSUMOS!$F12*(1+INSUMOS!$G12%))/INSUMOS!$J12)</f>
        <v>0</v>
      </c>
      <c r="M12" s="15">
        <v>10.0</v>
      </c>
      <c r="N12" s="24">
        <f t="shared" si="2"/>
        <v>10</v>
      </c>
      <c r="O12" s="29">
        <f>MROUND((INSUMOS!$N12/0.6),50)</f>
        <v>0</v>
      </c>
      <c r="P12" s="15" t="s">
        <v>11858</v>
      </c>
      <c r="Q12" s="15">
        <v>10.0</v>
      </c>
      <c r="R12" s="29">
        <f>INSUMOS!$I12+INSUMOS!$Q12</f>
        <v>110</v>
      </c>
      <c r="S12" s="40" t="s">
        <v>54</v>
      </c>
      <c r="T12" s="15" t="s">
        <v>35</v>
      </c>
      <c r="U12" s="15" t="s">
        <v>11769</v>
      </c>
      <c r="V12" s="15" t="s">
        <v>11859</v>
      </c>
      <c r="W12" s="15" t="s">
        <v>11860</v>
      </c>
      <c r="X12" s="15">
        <v>1.0</v>
      </c>
      <c r="Y12" s="15"/>
      <c r="Z12" s="29"/>
      <c r="AA12" s="15"/>
      <c r="AB12" s="29">
        <f>OSLE!$L12*OSLE!$AA12</f>
        <v>0</v>
      </c>
      <c r="AC12" s="15"/>
      <c r="AD12" s="29"/>
      <c r="AE12" s="15"/>
      <c r="AF12" s="15"/>
      <c r="AG12" s="29"/>
      <c r="AH12" s="32" t="str">
        <f>IF(AND(OSLE!$AF12=0,OSLE!$AG12=0),"",OSLE!$AF12-OSLE!$AG12)</f>
        <v/>
      </c>
      <c r="AI12" s="32"/>
      <c r="AJ12" s="15"/>
      <c r="AK12" s="15"/>
      <c r="AL12" s="15"/>
      <c r="AM12" s="15"/>
      <c r="AN12" s="15"/>
      <c r="AO12" s="15" t="s">
        <v>11857</v>
      </c>
      <c r="AP12" s="15"/>
      <c r="AQ12" s="15"/>
    </row>
    <row r="13" ht="15.75" customHeight="1">
      <c r="A13" s="28" t="s">
        <v>57</v>
      </c>
      <c r="B13" s="28"/>
      <c r="C13" s="15" t="str">
        <f t="shared" si="1"/>
        <v>INS2012</v>
      </c>
      <c r="D13" s="15" t="s">
        <v>11857</v>
      </c>
      <c r="E13" s="28" t="s">
        <v>56</v>
      </c>
      <c r="F13" s="20">
        <v>0.0</v>
      </c>
      <c r="G13" s="29">
        <v>0.0</v>
      </c>
      <c r="H13" s="29">
        <v>0.0</v>
      </c>
      <c r="I13" s="15">
        <v>100.0</v>
      </c>
      <c r="J13" s="16">
        <v>100.0</v>
      </c>
      <c r="K13" s="16"/>
      <c r="L13" s="30">
        <f>((INSUMOS!$F13*(1+INSUMOS!$G13%))/INSUMOS!$J13)</f>
        <v>0</v>
      </c>
      <c r="M13" s="15">
        <v>10.0</v>
      </c>
      <c r="N13" s="24">
        <f t="shared" si="2"/>
        <v>10</v>
      </c>
      <c r="O13" s="29">
        <f>MROUND((INSUMOS!$N13/0.6),50)</f>
        <v>0</v>
      </c>
      <c r="P13" s="15" t="s">
        <v>11858</v>
      </c>
      <c r="Q13" s="15">
        <v>10.0</v>
      </c>
      <c r="R13" s="29">
        <f>INSUMOS!$I13+INSUMOS!$Q13</f>
        <v>110</v>
      </c>
      <c r="S13" s="40" t="s">
        <v>54</v>
      </c>
      <c r="T13" s="15" t="s">
        <v>35</v>
      </c>
      <c r="U13" s="15" t="s">
        <v>11769</v>
      </c>
      <c r="V13" s="15" t="s">
        <v>11859</v>
      </c>
      <c r="W13" s="15" t="s">
        <v>11860</v>
      </c>
      <c r="X13" s="15">
        <v>1.0</v>
      </c>
      <c r="Y13" s="15"/>
      <c r="Z13" s="29"/>
      <c r="AA13" s="15"/>
      <c r="AB13" s="29">
        <f>OSLE!$L13*OSLE!$AA13</f>
        <v>22100</v>
      </c>
      <c r="AC13" s="15"/>
      <c r="AD13" s="29"/>
      <c r="AE13" s="15"/>
      <c r="AF13" s="15"/>
      <c r="AG13" s="29"/>
      <c r="AH13" s="32" t="str">
        <f>IF(AND(OSLE!$AF13=0,OSLE!$AG13=0),"",OSLE!$AF13-OSLE!$AG13)</f>
        <v/>
      </c>
      <c r="AI13" s="32"/>
      <c r="AJ13" s="15"/>
      <c r="AK13" s="15"/>
      <c r="AL13" s="15"/>
      <c r="AM13" s="15"/>
      <c r="AN13" s="15"/>
      <c r="AO13" s="15" t="s">
        <v>11857</v>
      </c>
      <c r="AP13" s="15"/>
      <c r="AQ13" s="15"/>
    </row>
    <row r="14" ht="15.75" customHeight="1">
      <c r="A14" s="28" t="s">
        <v>2442</v>
      </c>
      <c r="B14" s="28"/>
      <c r="C14" s="15" t="str">
        <f t="shared" si="1"/>
        <v>INS2013</v>
      </c>
      <c r="D14" s="15" t="s">
        <v>11857</v>
      </c>
      <c r="E14" s="28" t="s">
        <v>58</v>
      </c>
      <c r="F14" s="20">
        <v>0.0</v>
      </c>
      <c r="G14" s="29">
        <v>0.0</v>
      </c>
      <c r="H14" s="29">
        <v>0.0</v>
      </c>
      <c r="I14" s="15">
        <v>6.0</v>
      </c>
      <c r="J14" s="16">
        <v>1.0</v>
      </c>
      <c r="K14" s="16"/>
      <c r="L14" s="30">
        <f>((INSUMOS!$F14*(1+INSUMOS!$G14%))/INSUMOS!$J14)</f>
        <v>0</v>
      </c>
      <c r="M14" s="15">
        <v>10.0</v>
      </c>
      <c r="N14" s="24">
        <f t="shared" si="2"/>
        <v>10</v>
      </c>
      <c r="O14" s="29">
        <f>MROUND((INSUMOS!$N14/0.6),50)</f>
        <v>0</v>
      </c>
      <c r="P14" s="15" t="s">
        <v>11858</v>
      </c>
      <c r="Q14" s="15">
        <v>1.0</v>
      </c>
      <c r="R14" s="29">
        <f>INSUMOS!$I14+INSUMOS!$Q14</f>
        <v>7</v>
      </c>
      <c r="S14" s="40" t="s">
        <v>59</v>
      </c>
      <c r="T14" s="15" t="s">
        <v>35</v>
      </c>
      <c r="U14" s="15" t="s">
        <v>11769</v>
      </c>
      <c r="V14" s="15" t="s">
        <v>11859</v>
      </c>
      <c r="W14" s="15" t="s">
        <v>11860</v>
      </c>
      <c r="X14" s="15">
        <v>1.0</v>
      </c>
      <c r="Y14" s="15"/>
      <c r="Z14" s="29"/>
      <c r="AA14" s="15"/>
      <c r="AB14" s="29">
        <f>OSLE!$L14*OSLE!$AA14</f>
        <v>19200</v>
      </c>
      <c r="AC14" s="15"/>
      <c r="AD14" s="29"/>
      <c r="AE14" s="15"/>
      <c r="AF14" s="15"/>
      <c r="AG14" s="29"/>
      <c r="AH14" s="32" t="str">
        <f>IF(AND(OSLE!$AF14=0,OSLE!$AG14=0),"",OSLE!$AF14-OSLE!$AG14)</f>
        <v/>
      </c>
      <c r="AI14" s="32"/>
      <c r="AJ14" s="15"/>
      <c r="AK14" s="15"/>
      <c r="AL14" s="15"/>
      <c r="AM14" s="15"/>
      <c r="AN14" s="15"/>
      <c r="AO14" s="15" t="s">
        <v>11857</v>
      </c>
      <c r="AP14" s="15"/>
      <c r="AQ14" s="15"/>
    </row>
    <row r="15" ht="15.75" customHeight="1">
      <c r="A15" s="34"/>
      <c r="B15" s="34"/>
      <c r="C15" s="34"/>
      <c r="E15" s="34"/>
      <c r="F15" s="35"/>
      <c r="L15" s="36"/>
      <c r="N15" s="37"/>
      <c r="Z15" s="12"/>
      <c r="AD15" s="12"/>
      <c r="AG15" s="12"/>
      <c r="AI15" s="39"/>
    </row>
    <row r="16" ht="15.75" customHeight="1">
      <c r="A16" s="34"/>
      <c r="B16" s="34"/>
      <c r="C16" s="34"/>
      <c r="E16" s="34"/>
      <c r="F16" s="35"/>
      <c r="L16" s="36"/>
      <c r="N16" s="37"/>
      <c r="Z16" s="12"/>
      <c r="AD16" s="12"/>
      <c r="AG16" s="12"/>
      <c r="AI16" s="39"/>
    </row>
    <row r="17" ht="15.75" customHeight="1">
      <c r="A17" s="34"/>
      <c r="B17" s="34"/>
      <c r="C17" s="34"/>
      <c r="E17" s="34"/>
      <c r="F17" s="35"/>
      <c r="L17" s="36"/>
      <c r="N17" s="37"/>
      <c r="Z17" s="12"/>
      <c r="AD17" s="12"/>
      <c r="AG17" s="12"/>
      <c r="AI17" s="39"/>
    </row>
    <row r="18" ht="15.75" customHeight="1">
      <c r="A18" s="34"/>
      <c r="B18" s="34"/>
      <c r="C18" s="34"/>
      <c r="E18" s="34"/>
      <c r="F18" s="35"/>
      <c r="L18" s="36"/>
      <c r="N18" s="37"/>
      <c r="Z18" s="12"/>
      <c r="AD18" s="12"/>
      <c r="AG18" s="12"/>
      <c r="AI18" s="39"/>
    </row>
    <row r="19" ht="15.75" customHeight="1">
      <c r="A19" s="34"/>
      <c r="B19" s="34"/>
      <c r="C19" s="34"/>
      <c r="E19" s="34"/>
      <c r="F19" s="35"/>
      <c r="L19" s="36"/>
      <c r="N19" s="37"/>
      <c r="Z19" s="12"/>
      <c r="AD19" s="12"/>
      <c r="AG19" s="12"/>
      <c r="AI19" s="39"/>
    </row>
    <row r="20" ht="15.75" customHeight="1">
      <c r="A20" s="34"/>
      <c r="B20" s="34"/>
      <c r="C20" s="34"/>
      <c r="E20" s="34"/>
      <c r="F20" s="35"/>
      <c r="L20" s="36"/>
      <c r="N20" s="37"/>
      <c r="Z20" s="12"/>
      <c r="AD20" s="12"/>
      <c r="AG20" s="12"/>
      <c r="AI20" s="39"/>
    </row>
    <row r="21" ht="15.75" customHeight="1">
      <c r="A21" s="34"/>
      <c r="B21" s="34"/>
      <c r="C21" s="34"/>
      <c r="E21" s="34"/>
      <c r="F21" s="35"/>
      <c r="L21" s="36"/>
      <c r="N21" s="37"/>
      <c r="Z21" s="12"/>
      <c r="AD21" s="12"/>
      <c r="AG21" s="12"/>
      <c r="AI21" s="39"/>
    </row>
    <row r="22" ht="15.75" customHeight="1">
      <c r="A22" s="34"/>
      <c r="B22" s="34"/>
      <c r="C22" s="34"/>
      <c r="E22" s="34"/>
      <c r="F22" s="35"/>
      <c r="L22" s="36"/>
      <c r="N22" s="37"/>
      <c r="Z22" s="12"/>
      <c r="AD22" s="12"/>
      <c r="AG22" s="12"/>
      <c r="AI22" s="39"/>
    </row>
    <row r="23" ht="15.75" customHeight="1">
      <c r="A23" s="34"/>
      <c r="B23" s="34"/>
      <c r="C23" s="34"/>
      <c r="E23" s="34"/>
      <c r="F23" s="35"/>
      <c r="L23" s="36"/>
      <c r="N23" s="37"/>
      <c r="Z23" s="12"/>
      <c r="AD23" s="12"/>
      <c r="AG23" s="12"/>
      <c r="AI23" s="39"/>
    </row>
    <row r="24" ht="15.75" customHeight="1">
      <c r="A24" s="34"/>
      <c r="B24" s="34"/>
      <c r="C24" s="34"/>
      <c r="E24" s="34"/>
      <c r="F24" s="35"/>
      <c r="L24" s="36"/>
      <c r="N24" s="37"/>
      <c r="Z24" s="12"/>
      <c r="AD24" s="12"/>
      <c r="AG24" s="12"/>
      <c r="AI24" s="39"/>
    </row>
    <row r="25" ht="15.75" customHeight="1">
      <c r="A25" s="34"/>
      <c r="B25" s="34"/>
      <c r="C25" s="34"/>
      <c r="E25" s="34"/>
      <c r="F25" s="35"/>
      <c r="L25" s="36"/>
      <c r="N25" s="37"/>
      <c r="Z25" s="12"/>
      <c r="AD25" s="12"/>
      <c r="AG25" s="12"/>
      <c r="AI25" s="39"/>
    </row>
    <row r="26" ht="15.75" customHeight="1">
      <c r="A26" s="34"/>
      <c r="B26" s="34"/>
      <c r="C26" s="34"/>
      <c r="E26" s="34"/>
      <c r="F26" s="35"/>
      <c r="L26" s="36"/>
      <c r="N26" s="37"/>
      <c r="Z26" s="12"/>
      <c r="AD26" s="12"/>
      <c r="AG26" s="12"/>
      <c r="AI26" s="39"/>
    </row>
    <row r="27" ht="15.75" customHeight="1">
      <c r="A27" s="34"/>
      <c r="B27" s="34"/>
      <c r="C27" s="34"/>
      <c r="E27" s="34"/>
      <c r="F27" s="35"/>
      <c r="L27" s="36"/>
      <c r="N27" s="37"/>
      <c r="Z27" s="12"/>
      <c r="AD27" s="12"/>
      <c r="AG27" s="12"/>
      <c r="AI27" s="39"/>
    </row>
    <row r="28" ht="15.75" customHeight="1">
      <c r="A28" s="34"/>
      <c r="B28" s="34"/>
      <c r="C28" s="34"/>
      <c r="E28" s="34"/>
      <c r="F28" s="35"/>
      <c r="L28" s="36"/>
      <c r="N28" s="37"/>
      <c r="Z28" s="12"/>
      <c r="AD28" s="12"/>
      <c r="AG28" s="12"/>
      <c r="AI28" s="39"/>
    </row>
    <row r="29" ht="15.75" customHeight="1">
      <c r="A29" s="34"/>
      <c r="B29" s="34"/>
      <c r="C29" s="34"/>
      <c r="E29" s="34"/>
      <c r="F29" s="35"/>
      <c r="L29" s="36"/>
      <c r="N29" s="37"/>
      <c r="Z29" s="12"/>
      <c r="AD29" s="12"/>
      <c r="AG29" s="12"/>
      <c r="AI29" s="39"/>
    </row>
    <row r="30" ht="15.75" customHeight="1">
      <c r="A30" s="34"/>
      <c r="B30" s="34"/>
      <c r="C30" s="34"/>
      <c r="E30" s="34"/>
      <c r="F30" s="35"/>
      <c r="L30" s="36"/>
      <c r="N30" s="37"/>
      <c r="Z30" s="12"/>
      <c r="AD30" s="12"/>
      <c r="AG30" s="12"/>
      <c r="AI30" s="39"/>
    </row>
    <row r="31" ht="15.75" customHeight="1">
      <c r="A31" s="34"/>
      <c r="B31" s="34"/>
      <c r="C31" s="34"/>
      <c r="E31" s="34"/>
      <c r="F31" s="35"/>
      <c r="L31" s="36"/>
      <c r="N31" s="37"/>
      <c r="Z31" s="12"/>
      <c r="AD31" s="12"/>
      <c r="AG31" s="12"/>
      <c r="AI31" s="39"/>
    </row>
    <row r="32" ht="15.75" customHeight="1">
      <c r="A32" s="34"/>
      <c r="B32" s="34"/>
      <c r="C32" s="34"/>
      <c r="E32" s="34"/>
      <c r="F32" s="35"/>
      <c r="L32" s="36"/>
      <c r="N32" s="37"/>
      <c r="Z32" s="12"/>
      <c r="AD32" s="12"/>
      <c r="AG32" s="12"/>
      <c r="AI32" s="39"/>
    </row>
    <row r="33" ht="15.75" customHeight="1">
      <c r="A33" s="34"/>
      <c r="B33" s="34"/>
      <c r="C33" s="34"/>
      <c r="E33" s="34"/>
      <c r="F33" s="35"/>
      <c r="L33" s="36"/>
      <c r="N33" s="37"/>
      <c r="Z33" s="12"/>
      <c r="AD33" s="12"/>
      <c r="AG33" s="12"/>
      <c r="AI33" s="39"/>
    </row>
    <row r="34" ht="15.75" customHeight="1">
      <c r="A34" s="34"/>
      <c r="B34" s="34"/>
      <c r="C34" s="34"/>
      <c r="E34" s="34"/>
      <c r="F34" s="35"/>
      <c r="L34" s="36"/>
      <c r="N34" s="37"/>
      <c r="Z34" s="12"/>
      <c r="AD34" s="12"/>
      <c r="AG34" s="12"/>
      <c r="AI34" s="39"/>
    </row>
    <row r="35" ht="15.75" customHeight="1">
      <c r="A35" s="34"/>
      <c r="B35" s="34"/>
      <c r="C35" s="34"/>
      <c r="E35" s="34"/>
      <c r="F35" s="35"/>
      <c r="L35" s="36"/>
      <c r="N35" s="37"/>
      <c r="Z35" s="12"/>
      <c r="AD35" s="12"/>
      <c r="AG35" s="12"/>
      <c r="AI35" s="39"/>
    </row>
    <row r="36" ht="15.75" customHeight="1">
      <c r="A36" s="34"/>
      <c r="B36" s="34"/>
      <c r="C36" s="34"/>
      <c r="E36" s="34"/>
      <c r="F36" s="35"/>
      <c r="L36" s="36"/>
      <c r="N36" s="37"/>
      <c r="Z36" s="12"/>
      <c r="AD36" s="12"/>
      <c r="AG36" s="12"/>
      <c r="AI36" s="39"/>
    </row>
    <row r="37" ht="15.75" customHeight="1">
      <c r="A37" s="34"/>
      <c r="B37" s="34"/>
      <c r="C37" s="34"/>
      <c r="E37" s="34"/>
      <c r="F37" s="35"/>
      <c r="L37" s="36"/>
      <c r="N37" s="37"/>
      <c r="Z37" s="12"/>
      <c r="AD37" s="12"/>
      <c r="AG37" s="12"/>
      <c r="AI37" s="39"/>
    </row>
    <row r="38" ht="15.75" customHeight="1">
      <c r="A38" s="34"/>
      <c r="B38" s="34"/>
      <c r="C38" s="34"/>
      <c r="E38" s="34"/>
      <c r="F38" s="35"/>
      <c r="L38" s="36"/>
      <c r="N38" s="37"/>
      <c r="Z38" s="12"/>
      <c r="AD38" s="12"/>
      <c r="AG38" s="12"/>
      <c r="AI38" s="39"/>
    </row>
    <row r="39" ht="15.75" customHeight="1">
      <c r="A39" s="34"/>
      <c r="B39" s="34"/>
      <c r="C39" s="34"/>
      <c r="E39" s="34"/>
      <c r="F39" s="35"/>
      <c r="L39" s="36"/>
      <c r="N39" s="37"/>
      <c r="Z39" s="12"/>
      <c r="AD39" s="12"/>
      <c r="AG39" s="12"/>
      <c r="AI39" s="39"/>
    </row>
    <row r="40" ht="15.75" customHeight="1">
      <c r="A40" s="34"/>
      <c r="B40" s="34"/>
      <c r="C40" s="34"/>
      <c r="E40" s="34"/>
      <c r="F40" s="35"/>
      <c r="L40" s="36"/>
      <c r="N40" s="37"/>
      <c r="Z40" s="12"/>
      <c r="AD40" s="12"/>
      <c r="AG40" s="12"/>
      <c r="AI40" s="39"/>
    </row>
    <row r="41" ht="15.75" customHeight="1">
      <c r="A41" s="34"/>
      <c r="B41" s="34"/>
      <c r="C41" s="34"/>
      <c r="E41" s="34"/>
      <c r="F41" s="35"/>
      <c r="L41" s="36"/>
      <c r="N41" s="37"/>
      <c r="Z41" s="12"/>
      <c r="AD41" s="12"/>
      <c r="AG41" s="12"/>
      <c r="AI41" s="39"/>
    </row>
    <row r="42" ht="15.75" customHeight="1">
      <c r="A42" s="34"/>
      <c r="B42" s="34"/>
      <c r="C42" s="34"/>
      <c r="E42" s="34"/>
      <c r="F42" s="35"/>
      <c r="L42" s="36"/>
      <c r="N42" s="37"/>
      <c r="Z42" s="12"/>
      <c r="AD42" s="12"/>
      <c r="AG42" s="12"/>
      <c r="AI42" s="39"/>
    </row>
    <row r="43" ht="15.75" customHeight="1">
      <c r="A43" s="34"/>
      <c r="B43" s="34"/>
      <c r="C43" s="34"/>
      <c r="E43" s="34"/>
      <c r="F43" s="35"/>
      <c r="L43" s="36"/>
      <c r="N43" s="37"/>
      <c r="Z43" s="12"/>
      <c r="AD43" s="12"/>
      <c r="AG43" s="12"/>
      <c r="AI43" s="39"/>
    </row>
    <row r="44" ht="15.75" customHeight="1">
      <c r="A44" s="34"/>
      <c r="B44" s="34"/>
      <c r="C44" s="34"/>
      <c r="E44" s="34"/>
      <c r="F44" s="35"/>
      <c r="L44" s="36"/>
      <c r="N44" s="37"/>
      <c r="Z44" s="12"/>
      <c r="AD44" s="12"/>
      <c r="AG44" s="12"/>
      <c r="AI44" s="39"/>
    </row>
    <row r="45" ht="15.75" customHeight="1">
      <c r="A45" s="34"/>
      <c r="B45" s="34"/>
      <c r="C45" s="34"/>
      <c r="E45" s="34"/>
      <c r="F45" s="35"/>
      <c r="L45" s="36"/>
      <c r="N45" s="37"/>
      <c r="Z45" s="12"/>
      <c r="AD45" s="12"/>
      <c r="AG45" s="12"/>
      <c r="AI45" s="39"/>
    </row>
    <row r="46" ht="15.75" customHeight="1">
      <c r="A46" s="34"/>
      <c r="B46" s="34"/>
      <c r="C46" s="34"/>
      <c r="E46" s="34"/>
      <c r="F46" s="35"/>
      <c r="L46" s="36"/>
      <c r="N46" s="37"/>
      <c r="Z46" s="12"/>
      <c r="AD46" s="12"/>
      <c r="AG46" s="12"/>
      <c r="AI46" s="39"/>
    </row>
    <row r="47" ht="15.75" customHeight="1">
      <c r="A47" s="34"/>
      <c r="B47" s="34"/>
      <c r="C47" s="34"/>
      <c r="E47" s="34"/>
      <c r="F47" s="35"/>
      <c r="L47" s="36"/>
      <c r="N47" s="37"/>
      <c r="Z47" s="12"/>
      <c r="AD47" s="12"/>
      <c r="AG47" s="12"/>
      <c r="AI47" s="39"/>
    </row>
    <row r="48" ht="15.75" customHeight="1">
      <c r="A48" s="34"/>
      <c r="B48" s="34"/>
      <c r="C48" s="34"/>
      <c r="E48" s="34"/>
      <c r="F48" s="35"/>
      <c r="L48" s="36"/>
      <c r="N48" s="37"/>
      <c r="Z48" s="12"/>
      <c r="AD48" s="12"/>
      <c r="AG48" s="12"/>
      <c r="AI48" s="39"/>
    </row>
    <row r="49" ht="15.75" customHeight="1">
      <c r="A49" s="34"/>
      <c r="B49" s="34"/>
      <c r="C49" s="34"/>
      <c r="E49" s="34"/>
      <c r="F49" s="35"/>
      <c r="L49" s="36"/>
      <c r="N49" s="37"/>
      <c r="Z49" s="12"/>
      <c r="AD49" s="12"/>
      <c r="AG49" s="12"/>
      <c r="AI49" s="39"/>
    </row>
    <row r="50" ht="15.75" customHeight="1">
      <c r="A50" s="34"/>
      <c r="B50" s="34"/>
      <c r="C50" s="34"/>
      <c r="E50" s="34"/>
      <c r="F50" s="35"/>
      <c r="L50" s="36"/>
      <c r="N50" s="37"/>
      <c r="Z50" s="12"/>
      <c r="AD50" s="12"/>
      <c r="AG50" s="12"/>
      <c r="AI50" s="39"/>
    </row>
    <row r="51" ht="15.75" customHeight="1">
      <c r="A51" s="34"/>
      <c r="B51" s="34"/>
      <c r="C51" s="34"/>
      <c r="E51" s="34"/>
      <c r="F51" s="35"/>
      <c r="L51" s="36"/>
      <c r="N51" s="37"/>
      <c r="Z51" s="12"/>
      <c r="AD51" s="12"/>
      <c r="AG51" s="12"/>
      <c r="AI51" s="39"/>
    </row>
    <row r="52" ht="15.75" customHeight="1">
      <c r="A52" s="34"/>
      <c r="B52" s="34"/>
      <c r="C52" s="34"/>
      <c r="E52" s="34"/>
      <c r="F52" s="35"/>
      <c r="L52" s="36"/>
      <c r="N52" s="37"/>
      <c r="Z52" s="12"/>
      <c r="AD52" s="12"/>
      <c r="AG52" s="12"/>
      <c r="AI52" s="39"/>
    </row>
    <row r="53" ht="15.75" customHeight="1">
      <c r="A53" s="34"/>
      <c r="B53" s="34"/>
      <c r="C53" s="34"/>
      <c r="E53" s="34"/>
      <c r="F53" s="35"/>
      <c r="L53" s="36"/>
      <c r="N53" s="37"/>
      <c r="Z53" s="12"/>
      <c r="AD53" s="12"/>
      <c r="AG53" s="12"/>
      <c r="AI53" s="39"/>
    </row>
    <row r="54" ht="15.75" customHeight="1">
      <c r="A54" s="34"/>
      <c r="B54" s="34"/>
      <c r="C54" s="34"/>
      <c r="E54" s="34"/>
      <c r="F54" s="35"/>
      <c r="L54" s="36"/>
      <c r="N54" s="37"/>
      <c r="Z54" s="12"/>
      <c r="AD54" s="12"/>
      <c r="AG54" s="12"/>
      <c r="AI54" s="39"/>
    </row>
    <row r="55" ht="15.75" customHeight="1">
      <c r="A55" s="34"/>
      <c r="B55" s="34"/>
      <c r="C55" s="34"/>
      <c r="E55" s="34"/>
      <c r="F55" s="35"/>
      <c r="L55" s="36"/>
      <c r="N55" s="37"/>
      <c r="Z55" s="12"/>
      <c r="AD55" s="12"/>
      <c r="AG55" s="12"/>
      <c r="AI55" s="39"/>
    </row>
    <row r="56" ht="15.75" customHeight="1">
      <c r="A56" s="34"/>
      <c r="B56" s="34"/>
      <c r="C56" s="34"/>
      <c r="E56" s="34"/>
      <c r="F56" s="35"/>
      <c r="L56" s="36"/>
      <c r="N56" s="37"/>
      <c r="Z56" s="12"/>
      <c r="AD56" s="12"/>
      <c r="AG56" s="12"/>
      <c r="AI56" s="39"/>
    </row>
    <row r="57" ht="15.75" customHeight="1">
      <c r="A57" s="34"/>
      <c r="B57" s="34"/>
      <c r="C57" s="34"/>
      <c r="E57" s="34"/>
      <c r="F57" s="35"/>
      <c r="L57" s="36"/>
      <c r="N57" s="37"/>
      <c r="Z57" s="12"/>
      <c r="AD57" s="12"/>
      <c r="AG57" s="12"/>
      <c r="AI57" s="39"/>
    </row>
    <row r="58" ht="15.75" customHeight="1">
      <c r="A58" s="34"/>
      <c r="B58" s="34"/>
      <c r="C58" s="34"/>
      <c r="E58" s="34"/>
      <c r="F58" s="35"/>
      <c r="L58" s="36"/>
      <c r="N58" s="37"/>
      <c r="Z58" s="12"/>
      <c r="AD58" s="12"/>
      <c r="AG58" s="12"/>
      <c r="AI58" s="39"/>
    </row>
    <row r="59" ht="15.75" customHeight="1">
      <c r="A59" s="34"/>
      <c r="B59" s="34"/>
      <c r="C59" s="34"/>
      <c r="E59" s="34"/>
      <c r="F59" s="35"/>
      <c r="L59" s="36"/>
      <c r="N59" s="37"/>
      <c r="Z59" s="12"/>
      <c r="AD59" s="12"/>
      <c r="AG59" s="12"/>
      <c r="AI59" s="39"/>
    </row>
    <row r="60" ht="15.75" customHeight="1">
      <c r="A60" s="34"/>
      <c r="B60" s="34"/>
      <c r="C60" s="34"/>
      <c r="E60" s="34"/>
      <c r="F60" s="35"/>
      <c r="L60" s="36"/>
      <c r="N60" s="37"/>
      <c r="Z60" s="12"/>
      <c r="AD60" s="12"/>
      <c r="AG60" s="12"/>
      <c r="AI60" s="39"/>
    </row>
    <row r="61" ht="15.75" customHeight="1">
      <c r="A61" s="34"/>
      <c r="B61" s="34"/>
      <c r="C61" s="34"/>
      <c r="E61" s="34"/>
      <c r="F61" s="35"/>
      <c r="L61" s="36"/>
      <c r="N61" s="37"/>
      <c r="Z61" s="12"/>
      <c r="AD61" s="12"/>
      <c r="AG61" s="12"/>
      <c r="AI61" s="39"/>
    </row>
    <row r="62" ht="15.75" customHeight="1">
      <c r="A62" s="34"/>
      <c r="B62" s="34"/>
      <c r="C62" s="34"/>
      <c r="E62" s="34"/>
      <c r="F62" s="35"/>
      <c r="L62" s="36"/>
      <c r="N62" s="37"/>
      <c r="Z62" s="12"/>
      <c r="AD62" s="12"/>
      <c r="AG62" s="12"/>
      <c r="AI62" s="39"/>
    </row>
    <row r="63" ht="15.75" customHeight="1">
      <c r="A63" s="34"/>
      <c r="B63" s="34"/>
      <c r="C63" s="34"/>
      <c r="E63" s="34"/>
      <c r="F63" s="35"/>
      <c r="L63" s="36"/>
      <c r="N63" s="37"/>
      <c r="Z63" s="12"/>
      <c r="AD63" s="12"/>
      <c r="AG63" s="12"/>
      <c r="AI63" s="39"/>
    </row>
    <row r="64" ht="15.75" customHeight="1">
      <c r="A64" s="34"/>
      <c r="B64" s="34"/>
      <c r="C64" s="34"/>
      <c r="E64" s="34"/>
      <c r="F64" s="35"/>
      <c r="L64" s="36"/>
      <c r="N64" s="37"/>
      <c r="Z64" s="12"/>
      <c r="AD64" s="12"/>
      <c r="AG64" s="12"/>
      <c r="AI64" s="39"/>
    </row>
    <row r="65" ht="15.75" customHeight="1">
      <c r="A65" s="34"/>
      <c r="B65" s="34"/>
      <c r="C65" s="34"/>
      <c r="E65" s="34"/>
      <c r="F65" s="35"/>
      <c r="L65" s="36"/>
      <c r="N65" s="37"/>
      <c r="Z65" s="12"/>
      <c r="AD65" s="12"/>
      <c r="AG65" s="12"/>
      <c r="AI65" s="39"/>
    </row>
    <row r="66" ht="15.75" customHeight="1">
      <c r="A66" s="34"/>
      <c r="B66" s="34"/>
      <c r="C66" s="34"/>
      <c r="E66" s="34"/>
      <c r="F66" s="35"/>
      <c r="L66" s="36"/>
      <c r="N66" s="37"/>
      <c r="Z66" s="12"/>
      <c r="AD66" s="12"/>
      <c r="AG66" s="12"/>
      <c r="AI66" s="39"/>
    </row>
    <row r="67" ht="15.75" customHeight="1">
      <c r="A67" s="34"/>
      <c r="B67" s="34"/>
      <c r="C67" s="34"/>
      <c r="E67" s="34"/>
      <c r="F67" s="35"/>
      <c r="L67" s="36"/>
      <c r="N67" s="37"/>
      <c r="Z67" s="12"/>
      <c r="AD67" s="12"/>
      <c r="AG67" s="12"/>
      <c r="AI67" s="39"/>
    </row>
    <row r="68" ht="15.75" customHeight="1">
      <c r="A68" s="34"/>
      <c r="B68" s="34"/>
      <c r="C68" s="34"/>
      <c r="E68" s="34"/>
      <c r="F68" s="35"/>
      <c r="L68" s="36"/>
      <c r="N68" s="37"/>
      <c r="Z68" s="12"/>
      <c r="AD68" s="12"/>
      <c r="AG68" s="12"/>
      <c r="AI68" s="39"/>
    </row>
    <row r="69" ht="15.75" customHeight="1">
      <c r="A69" s="34"/>
      <c r="B69" s="34"/>
      <c r="C69" s="34"/>
      <c r="E69" s="34"/>
      <c r="F69" s="35"/>
      <c r="L69" s="36"/>
      <c r="N69" s="37"/>
      <c r="Z69" s="12"/>
      <c r="AD69" s="12"/>
      <c r="AG69" s="12"/>
      <c r="AI69" s="39"/>
    </row>
    <row r="70" ht="15.75" customHeight="1">
      <c r="A70" s="34"/>
      <c r="B70" s="34"/>
      <c r="C70" s="34"/>
      <c r="E70" s="34"/>
      <c r="F70" s="35"/>
      <c r="L70" s="36"/>
      <c r="N70" s="37"/>
      <c r="Z70" s="12"/>
      <c r="AD70" s="12"/>
      <c r="AG70" s="12"/>
      <c r="AI70" s="39"/>
    </row>
    <row r="71" ht="15.75" customHeight="1">
      <c r="A71" s="34"/>
      <c r="B71" s="34"/>
      <c r="C71" s="34"/>
      <c r="E71" s="34"/>
      <c r="F71" s="35"/>
      <c r="L71" s="36"/>
      <c r="N71" s="37"/>
      <c r="Z71" s="12"/>
      <c r="AD71" s="12"/>
      <c r="AG71" s="12"/>
      <c r="AI71" s="39"/>
    </row>
    <row r="72" ht="15.75" customHeight="1">
      <c r="A72" s="34"/>
      <c r="B72" s="34"/>
      <c r="C72" s="34"/>
      <c r="E72" s="34"/>
      <c r="F72" s="35"/>
      <c r="L72" s="36"/>
      <c r="N72" s="37"/>
      <c r="Z72" s="12"/>
      <c r="AD72" s="12"/>
      <c r="AG72" s="12"/>
      <c r="AI72" s="39"/>
    </row>
    <row r="73" ht="15.75" customHeight="1">
      <c r="A73" s="34"/>
      <c r="B73" s="34"/>
      <c r="C73" s="34"/>
      <c r="E73" s="34"/>
      <c r="F73" s="35"/>
      <c r="L73" s="36"/>
      <c r="N73" s="37"/>
      <c r="Z73" s="12"/>
      <c r="AD73" s="12"/>
      <c r="AG73" s="12"/>
      <c r="AI73" s="39"/>
    </row>
    <row r="74" ht="15.75" customHeight="1">
      <c r="A74" s="34"/>
      <c r="B74" s="34"/>
      <c r="C74" s="34"/>
      <c r="E74" s="34"/>
      <c r="F74" s="35"/>
      <c r="L74" s="36"/>
      <c r="N74" s="37"/>
      <c r="Z74" s="12"/>
      <c r="AD74" s="12"/>
      <c r="AG74" s="12"/>
      <c r="AI74" s="39"/>
    </row>
    <row r="75" ht="15.75" customHeight="1">
      <c r="A75" s="34"/>
      <c r="B75" s="34"/>
      <c r="C75" s="34"/>
      <c r="E75" s="34"/>
      <c r="F75" s="35"/>
      <c r="L75" s="36"/>
      <c r="N75" s="37"/>
      <c r="Z75" s="12"/>
      <c r="AD75" s="12"/>
      <c r="AG75" s="12"/>
      <c r="AI75" s="39"/>
    </row>
    <row r="76" ht="15.75" customHeight="1">
      <c r="A76" s="34"/>
      <c r="B76" s="34"/>
      <c r="C76" s="34"/>
      <c r="E76" s="34"/>
      <c r="F76" s="35"/>
      <c r="L76" s="36"/>
      <c r="N76" s="37"/>
      <c r="Z76" s="12"/>
      <c r="AD76" s="12"/>
      <c r="AG76" s="12"/>
      <c r="AI76" s="39"/>
    </row>
    <row r="77" ht="15.75" customHeight="1">
      <c r="A77" s="34"/>
      <c r="B77" s="34"/>
      <c r="C77" s="34"/>
      <c r="E77" s="34"/>
      <c r="F77" s="35"/>
      <c r="L77" s="36"/>
      <c r="N77" s="37"/>
      <c r="Z77" s="12"/>
      <c r="AD77" s="12"/>
      <c r="AG77" s="12"/>
      <c r="AI77" s="39"/>
    </row>
    <row r="78" ht="15.75" customHeight="1">
      <c r="A78" s="34"/>
      <c r="B78" s="34"/>
      <c r="C78" s="34"/>
      <c r="E78" s="34"/>
      <c r="F78" s="35"/>
      <c r="L78" s="36"/>
      <c r="N78" s="37"/>
      <c r="Z78" s="12"/>
      <c r="AD78" s="12"/>
      <c r="AG78" s="12"/>
      <c r="AI78" s="39"/>
    </row>
    <row r="79" ht="15.75" customHeight="1">
      <c r="A79" s="34"/>
      <c r="B79" s="34"/>
      <c r="C79" s="34"/>
      <c r="E79" s="34"/>
      <c r="F79" s="35"/>
      <c r="L79" s="36"/>
      <c r="N79" s="37"/>
      <c r="Z79" s="12"/>
      <c r="AD79" s="12"/>
      <c r="AG79" s="12"/>
      <c r="AI79" s="39"/>
    </row>
    <row r="80" ht="15.75" customHeight="1">
      <c r="A80" s="34"/>
      <c r="B80" s="34"/>
      <c r="C80" s="34"/>
      <c r="E80" s="34"/>
      <c r="F80" s="35"/>
      <c r="L80" s="36"/>
      <c r="N80" s="37"/>
      <c r="Z80" s="12"/>
      <c r="AD80" s="12"/>
      <c r="AG80" s="12"/>
      <c r="AI80" s="39"/>
    </row>
    <row r="81" ht="15.75" customHeight="1">
      <c r="A81" s="34"/>
      <c r="B81" s="34"/>
      <c r="C81" s="34"/>
      <c r="E81" s="34"/>
      <c r="F81" s="35"/>
      <c r="L81" s="36"/>
      <c r="N81" s="37"/>
      <c r="Z81" s="12"/>
      <c r="AD81" s="12"/>
      <c r="AG81" s="12"/>
      <c r="AI81" s="39"/>
    </row>
    <row r="82" ht="15.75" customHeight="1">
      <c r="A82" s="34"/>
      <c r="B82" s="34"/>
      <c r="C82" s="34"/>
      <c r="E82" s="34"/>
      <c r="F82" s="35"/>
      <c r="L82" s="36"/>
      <c r="N82" s="37"/>
      <c r="Z82" s="12"/>
      <c r="AD82" s="12"/>
      <c r="AG82" s="12"/>
      <c r="AI82" s="39"/>
    </row>
    <row r="83" ht="15.75" customHeight="1">
      <c r="A83" s="34"/>
      <c r="B83" s="34"/>
      <c r="C83" s="34"/>
      <c r="E83" s="34"/>
      <c r="F83" s="35"/>
      <c r="L83" s="36"/>
      <c r="N83" s="37"/>
      <c r="Z83" s="12"/>
      <c r="AD83" s="12"/>
      <c r="AG83" s="12"/>
      <c r="AI83" s="39"/>
    </row>
    <row r="84" ht="15.75" customHeight="1">
      <c r="A84" s="34"/>
      <c r="B84" s="34"/>
      <c r="C84" s="34"/>
      <c r="E84" s="34"/>
      <c r="F84" s="35"/>
      <c r="L84" s="36"/>
      <c r="N84" s="37"/>
      <c r="Z84" s="12"/>
      <c r="AD84" s="12"/>
      <c r="AG84" s="12"/>
      <c r="AI84" s="39"/>
    </row>
    <row r="85" ht="15.75" customHeight="1">
      <c r="A85" s="34"/>
      <c r="B85" s="34"/>
      <c r="C85" s="34"/>
      <c r="E85" s="34"/>
      <c r="F85" s="35"/>
      <c r="L85" s="36"/>
      <c r="N85" s="37"/>
      <c r="Z85" s="12"/>
      <c r="AD85" s="12"/>
      <c r="AG85" s="12"/>
      <c r="AI85" s="39"/>
    </row>
    <row r="86" ht="15.75" customHeight="1">
      <c r="A86" s="34"/>
      <c r="B86" s="34"/>
      <c r="C86" s="34"/>
      <c r="E86" s="34"/>
      <c r="F86" s="35"/>
      <c r="L86" s="36"/>
      <c r="N86" s="37"/>
      <c r="Z86" s="12"/>
      <c r="AD86" s="12"/>
      <c r="AG86" s="12"/>
      <c r="AI86" s="39"/>
    </row>
    <row r="87" ht="15.75" customHeight="1">
      <c r="A87" s="34"/>
      <c r="B87" s="34"/>
      <c r="C87" s="34"/>
      <c r="E87" s="34"/>
      <c r="F87" s="35"/>
      <c r="L87" s="36"/>
      <c r="N87" s="37"/>
      <c r="Z87" s="12"/>
      <c r="AD87" s="12"/>
      <c r="AG87" s="12"/>
      <c r="AI87" s="39"/>
    </row>
    <row r="88" ht="15.75" customHeight="1">
      <c r="A88" s="34"/>
      <c r="B88" s="34"/>
      <c r="C88" s="34"/>
      <c r="E88" s="34"/>
      <c r="F88" s="35"/>
      <c r="L88" s="36"/>
      <c r="N88" s="37"/>
      <c r="Z88" s="12"/>
      <c r="AD88" s="12"/>
      <c r="AG88" s="12"/>
      <c r="AI88" s="39"/>
    </row>
    <row r="89" ht="15.75" customHeight="1">
      <c r="A89" s="34"/>
      <c r="B89" s="34"/>
      <c r="C89" s="34"/>
      <c r="E89" s="34"/>
      <c r="F89" s="35"/>
      <c r="L89" s="36"/>
      <c r="N89" s="37"/>
      <c r="Z89" s="12"/>
      <c r="AD89" s="12"/>
      <c r="AG89" s="12"/>
      <c r="AI89" s="39"/>
    </row>
    <row r="90" ht="15.75" customHeight="1">
      <c r="A90" s="34"/>
      <c r="B90" s="34"/>
      <c r="C90" s="34"/>
      <c r="E90" s="34"/>
      <c r="F90" s="35"/>
      <c r="L90" s="36"/>
      <c r="N90" s="37"/>
      <c r="Z90" s="12"/>
      <c r="AD90" s="12"/>
      <c r="AG90" s="12"/>
      <c r="AI90" s="39"/>
    </row>
    <row r="91" ht="15.75" customHeight="1">
      <c r="A91" s="34"/>
      <c r="B91" s="34"/>
      <c r="C91" s="34"/>
      <c r="E91" s="34"/>
      <c r="F91" s="35"/>
      <c r="L91" s="36"/>
      <c r="N91" s="37"/>
      <c r="Z91" s="12"/>
      <c r="AD91" s="12"/>
      <c r="AG91" s="12"/>
      <c r="AI91" s="39"/>
    </row>
    <row r="92" ht="15.75" customHeight="1">
      <c r="A92" s="34"/>
      <c r="B92" s="34"/>
      <c r="C92" s="34"/>
      <c r="E92" s="34"/>
      <c r="F92" s="35"/>
      <c r="L92" s="36"/>
      <c r="N92" s="37"/>
      <c r="Z92" s="12"/>
      <c r="AD92" s="12"/>
      <c r="AG92" s="12"/>
      <c r="AI92" s="39"/>
    </row>
    <row r="93" ht="15.75" customHeight="1">
      <c r="A93" s="34"/>
      <c r="B93" s="34"/>
      <c r="C93" s="34"/>
      <c r="E93" s="34"/>
      <c r="F93" s="35"/>
      <c r="L93" s="36"/>
      <c r="N93" s="37"/>
      <c r="Z93" s="12"/>
      <c r="AD93" s="12"/>
      <c r="AG93" s="12"/>
      <c r="AI93" s="39"/>
    </row>
    <row r="94" ht="15.75" customHeight="1">
      <c r="A94" s="34"/>
      <c r="B94" s="34"/>
      <c r="C94" s="34"/>
      <c r="E94" s="34"/>
      <c r="F94" s="35"/>
      <c r="L94" s="36"/>
      <c r="N94" s="37"/>
      <c r="Z94" s="12"/>
      <c r="AD94" s="12"/>
      <c r="AG94" s="12"/>
      <c r="AI94" s="39"/>
    </row>
    <row r="95" ht="15.75" customHeight="1">
      <c r="A95" s="34"/>
      <c r="B95" s="34"/>
      <c r="C95" s="34"/>
      <c r="E95" s="34"/>
      <c r="F95" s="35"/>
      <c r="L95" s="36"/>
      <c r="N95" s="37"/>
      <c r="Z95" s="12"/>
      <c r="AD95" s="12"/>
      <c r="AG95" s="12"/>
      <c r="AI95" s="39"/>
    </row>
    <row r="96" ht="15.75" customHeight="1">
      <c r="A96" s="34"/>
      <c r="B96" s="34"/>
      <c r="C96" s="34"/>
      <c r="E96" s="34"/>
      <c r="F96" s="35"/>
      <c r="L96" s="36"/>
      <c r="N96" s="37"/>
      <c r="Z96" s="12"/>
      <c r="AD96" s="12"/>
      <c r="AG96" s="12"/>
      <c r="AI96" s="39"/>
    </row>
    <row r="97" ht="15.75" customHeight="1">
      <c r="A97" s="34"/>
      <c r="B97" s="34"/>
      <c r="C97" s="34"/>
      <c r="E97" s="34"/>
      <c r="F97" s="35"/>
      <c r="L97" s="36"/>
      <c r="N97" s="37"/>
      <c r="Z97" s="12"/>
      <c r="AD97" s="12"/>
      <c r="AG97" s="12"/>
      <c r="AI97" s="39"/>
    </row>
    <row r="98" ht="15.75" customHeight="1">
      <c r="A98" s="34"/>
      <c r="B98" s="34"/>
      <c r="C98" s="34"/>
      <c r="E98" s="34"/>
      <c r="F98" s="35"/>
      <c r="L98" s="36"/>
      <c r="N98" s="37"/>
      <c r="Z98" s="12"/>
      <c r="AD98" s="12"/>
      <c r="AG98" s="12"/>
      <c r="AI98" s="39"/>
    </row>
    <row r="99" ht="15.75" customHeight="1">
      <c r="A99" s="34"/>
      <c r="B99" s="34"/>
      <c r="C99" s="34"/>
      <c r="E99" s="34"/>
      <c r="F99" s="35"/>
      <c r="L99" s="36"/>
      <c r="N99" s="37"/>
      <c r="Z99" s="12"/>
      <c r="AD99" s="12"/>
      <c r="AG99" s="12"/>
      <c r="AI99" s="39"/>
    </row>
    <row r="100" ht="15.75" customHeight="1">
      <c r="A100" s="34"/>
      <c r="B100" s="34"/>
      <c r="C100" s="34"/>
      <c r="E100" s="34"/>
      <c r="F100" s="35"/>
      <c r="L100" s="36"/>
      <c r="N100" s="37"/>
      <c r="Z100" s="12"/>
      <c r="AD100" s="12"/>
      <c r="AG100" s="12"/>
      <c r="AI100" s="39"/>
    </row>
    <row r="101" ht="15.75" customHeight="1">
      <c r="A101" s="34"/>
      <c r="B101" s="34"/>
      <c r="C101" s="34"/>
      <c r="E101" s="34"/>
      <c r="F101" s="35"/>
      <c r="L101" s="36"/>
      <c r="N101" s="37"/>
      <c r="Z101" s="12"/>
      <c r="AD101" s="12"/>
      <c r="AG101" s="12"/>
      <c r="AI101" s="39"/>
    </row>
    <row r="102" ht="15.75" customHeight="1">
      <c r="A102" s="34"/>
      <c r="B102" s="34"/>
      <c r="C102" s="34"/>
      <c r="E102" s="34"/>
      <c r="F102" s="35"/>
      <c r="L102" s="36"/>
      <c r="N102" s="37"/>
      <c r="Z102" s="12"/>
      <c r="AD102" s="12"/>
      <c r="AG102" s="12"/>
      <c r="AI102" s="39"/>
    </row>
    <row r="103" ht="15.75" customHeight="1">
      <c r="A103" s="34"/>
      <c r="B103" s="34"/>
      <c r="C103" s="34"/>
      <c r="E103" s="34"/>
      <c r="F103" s="35"/>
      <c r="L103" s="36"/>
      <c r="N103" s="37"/>
      <c r="Z103" s="12"/>
      <c r="AD103" s="12"/>
      <c r="AG103" s="12"/>
      <c r="AI103" s="39"/>
    </row>
    <row r="104" ht="15.75" customHeight="1">
      <c r="A104" s="34"/>
      <c r="B104" s="34"/>
      <c r="C104" s="34"/>
      <c r="E104" s="34"/>
      <c r="F104" s="35"/>
      <c r="L104" s="36"/>
      <c r="N104" s="37"/>
      <c r="Z104" s="12"/>
      <c r="AD104" s="12"/>
      <c r="AG104" s="12"/>
      <c r="AI104" s="39"/>
    </row>
    <row r="105" ht="15.75" customHeight="1">
      <c r="A105" s="34"/>
      <c r="B105" s="34"/>
      <c r="C105" s="34"/>
      <c r="E105" s="34"/>
      <c r="F105" s="35"/>
      <c r="L105" s="36"/>
      <c r="N105" s="37"/>
      <c r="Z105" s="12"/>
      <c r="AD105" s="12"/>
      <c r="AG105" s="12"/>
      <c r="AI105" s="39"/>
    </row>
    <row r="106" ht="15.75" customHeight="1">
      <c r="A106" s="34"/>
      <c r="B106" s="34"/>
      <c r="C106" s="34"/>
      <c r="E106" s="34"/>
      <c r="F106" s="35"/>
      <c r="L106" s="36"/>
      <c r="N106" s="37"/>
      <c r="Z106" s="12"/>
      <c r="AD106" s="12"/>
      <c r="AG106" s="12"/>
      <c r="AI106" s="39"/>
    </row>
    <row r="107" ht="15.75" customHeight="1">
      <c r="A107" s="34"/>
      <c r="B107" s="34"/>
      <c r="C107" s="34"/>
      <c r="E107" s="34"/>
      <c r="F107" s="35"/>
      <c r="L107" s="36"/>
      <c r="N107" s="37"/>
      <c r="Z107" s="12"/>
      <c r="AD107" s="12"/>
      <c r="AG107" s="12"/>
      <c r="AI107" s="39"/>
    </row>
    <row r="108" ht="15.75" customHeight="1">
      <c r="A108" s="34"/>
      <c r="B108" s="34"/>
      <c r="C108" s="34"/>
      <c r="E108" s="34"/>
      <c r="F108" s="35"/>
      <c r="L108" s="36"/>
      <c r="N108" s="37"/>
      <c r="Z108" s="12"/>
      <c r="AD108" s="12"/>
      <c r="AG108" s="12"/>
      <c r="AI108" s="39"/>
    </row>
    <row r="109" ht="15.75" customHeight="1">
      <c r="A109" s="34"/>
      <c r="B109" s="34"/>
      <c r="C109" s="34"/>
      <c r="E109" s="34"/>
      <c r="F109" s="35"/>
      <c r="L109" s="36"/>
      <c r="N109" s="37"/>
      <c r="Z109" s="12"/>
      <c r="AD109" s="12"/>
      <c r="AG109" s="12"/>
      <c r="AI109" s="39"/>
    </row>
    <row r="110" ht="15.75" customHeight="1">
      <c r="A110" s="34"/>
      <c r="B110" s="34"/>
      <c r="C110" s="34"/>
      <c r="E110" s="34"/>
      <c r="F110" s="35"/>
      <c r="L110" s="36"/>
      <c r="N110" s="37"/>
      <c r="Z110" s="12"/>
      <c r="AD110" s="12"/>
      <c r="AG110" s="12"/>
      <c r="AI110" s="39"/>
    </row>
    <row r="111" ht="15.75" customHeight="1">
      <c r="A111" s="34"/>
      <c r="B111" s="34"/>
      <c r="C111" s="34"/>
      <c r="E111" s="34"/>
      <c r="F111" s="35"/>
      <c r="L111" s="36"/>
      <c r="N111" s="37"/>
      <c r="Z111" s="12"/>
      <c r="AD111" s="12"/>
      <c r="AG111" s="12"/>
      <c r="AI111" s="39"/>
    </row>
    <row r="112" ht="15.75" customHeight="1">
      <c r="A112" s="34"/>
      <c r="B112" s="34"/>
      <c r="C112" s="34"/>
      <c r="E112" s="34"/>
      <c r="F112" s="35"/>
      <c r="L112" s="36"/>
      <c r="N112" s="37"/>
      <c r="Z112" s="12"/>
      <c r="AD112" s="12"/>
      <c r="AG112" s="12"/>
      <c r="AI112" s="39"/>
    </row>
    <row r="113" ht="15.75" customHeight="1">
      <c r="A113" s="34"/>
      <c r="B113" s="34"/>
      <c r="C113" s="34"/>
      <c r="E113" s="34"/>
      <c r="F113" s="35"/>
      <c r="L113" s="36"/>
      <c r="N113" s="37"/>
      <c r="Z113" s="12"/>
      <c r="AD113" s="12"/>
      <c r="AG113" s="12"/>
      <c r="AI113" s="39"/>
    </row>
    <row r="114" ht="15.75" customHeight="1">
      <c r="A114" s="34"/>
      <c r="B114" s="34"/>
      <c r="C114" s="34"/>
      <c r="E114" s="34"/>
      <c r="F114" s="35"/>
      <c r="L114" s="36"/>
      <c r="N114" s="37"/>
      <c r="Z114" s="12"/>
      <c r="AD114" s="12"/>
      <c r="AG114" s="12"/>
      <c r="AI114" s="39"/>
    </row>
    <row r="115" ht="15.75" customHeight="1">
      <c r="A115" s="34"/>
      <c r="B115" s="34"/>
      <c r="C115" s="34"/>
      <c r="E115" s="34"/>
      <c r="F115" s="35"/>
      <c r="L115" s="36"/>
      <c r="N115" s="37"/>
      <c r="Z115" s="12"/>
      <c r="AD115" s="12"/>
      <c r="AG115" s="12"/>
      <c r="AI115" s="39"/>
    </row>
    <row r="116" ht="15.75" customHeight="1">
      <c r="A116" s="34"/>
      <c r="B116" s="34"/>
      <c r="C116" s="34"/>
      <c r="E116" s="34"/>
      <c r="F116" s="35"/>
      <c r="L116" s="36"/>
      <c r="N116" s="37"/>
      <c r="Z116" s="12"/>
      <c r="AD116" s="12"/>
      <c r="AG116" s="12"/>
      <c r="AI116" s="39"/>
    </row>
    <row r="117" ht="15.75" customHeight="1">
      <c r="A117" s="34"/>
      <c r="B117" s="34"/>
      <c r="C117" s="34"/>
      <c r="E117" s="34"/>
      <c r="F117" s="35"/>
      <c r="L117" s="36"/>
      <c r="N117" s="37"/>
      <c r="Z117" s="12"/>
      <c r="AD117" s="12"/>
      <c r="AG117" s="12"/>
      <c r="AI117" s="39"/>
    </row>
    <row r="118" ht="15.75" customHeight="1">
      <c r="A118" s="34"/>
      <c r="B118" s="34"/>
      <c r="C118" s="34"/>
      <c r="E118" s="34"/>
      <c r="F118" s="35"/>
      <c r="L118" s="36"/>
      <c r="N118" s="37"/>
      <c r="Z118" s="12"/>
      <c r="AD118" s="12"/>
      <c r="AG118" s="12"/>
      <c r="AI118" s="39"/>
    </row>
    <row r="119" ht="15.75" customHeight="1">
      <c r="A119" s="34"/>
      <c r="B119" s="34"/>
      <c r="C119" s="34"/>
      <c r="E119" s="34"/>
      <c r="F119" s="35"/>
      <c r="L119" s="36"/>
      <c r="N119" s="37"/>
      <c r="Z119" s="12"/>
      <c r="AD119" s="12"/>
      <c r="AG119" s="12"/>
      <c r="AI119" s="39"/>
    </row>
    <row r="120" ht="15.75" customHeight="1">
      <c r="A120" s="34"/>
      <c r="B120" s="34"/>
      <c r="C120" s="34"/>
      <c r="E120" s="34"/>
      <c r="F120" s="35"/>
      <c r="L120" s="36"/>
      <c r="N120" s="37"/>
      <c r="Z120" s="12"/>
      <c r="AD120" s="12"/>
      <c r="AG120" s="12"/>
      <c r="AI120" s="39"/>
    </row>
    <row r="121" ht="15.75" customHeight="1">
      <c r="A121" s="34"/>
      <c r="B121" s="34"/>
      <c r="C121" s="34"/>
      <c r="E121" s="34"/>
      <c r="F121" s="35"/>
      <c r="L121" s="36"/>
      <c r="N121" s="37"/>
      <c r="Z121" s="12"/>
      <c r="AD121" s="12"/>
      <c r="AG121" s="12"/>
      <c r="AI121" s="39"/>
    </row>
    <row r="122" ht="15.75" customHeight="1">
      <c r="A122" s="34"/>
      <c r="B122" s="34"/>
      <c r="C122" s="34"/>
      <c r="E122" s="34"/>
      <c r="F122" s="35"/>
      <c r="L122" s="36"/>
      <c r="N122" s="37"/>
      <c r="Z122" s="12"/>
      <c r="AD122" s="12"/>
      <c r="AG122" s="12"/>
      <c r="AI122" s="39"/>
    </row>
    <row r="123" ht="15.75" customHeight="1">
      <c r="A123" s="34"/>
      <c r="B123" s="34"/>
      <c r="C123" s="34"/>
      <c r="E123" s="34"/>
      <c r="F123" s="35"/>
      <c r="L123" s="36"/>
      <c r="N123" s="37"/>
      <c r="Z123" s="12"/>
      <c r="AD123" s="12"/>
      <c r="AG123" s="12"/>
      <c r="AI123" s="39"/>
    </row>
    <row r="124" ht="15.75" customHeight="1">
      <c r="A124" s="34"/>
      <c r="B124" s="34"/>
      <c r="C124" s="34"/>
      <c r="E124" s="34"/>
      <c r="F124" s="35"/>
      <c r="L124" s="36"/>
      <c r="N124" s="37"/>
      <c r="Z124" s="12"/>
      <c r="AD124" s="12"/>
      <c r="AG124" s="12"/>
      <c r="AI124" s="39"/>
    </row>
    <row r="125" ht="15.75" customHeight="1">
      <c r="A125" s="34"/>
      <c r="B125" s="34"/>
      <c r="C125" s="34"/>
      <c r="E125" s="34"/>
      <c r="F125" s="35"/>
      <c r="L125" s="36"/>
      <c r="N125" s="37"/>
      <c r="Z125" s="12"/>
      <c r="AD125" s="12"/>
      <c r="AG125" s="12"/>
      <c r="AI125" s="39"/>
    </row>
    <row r="126" ht="15.75" customHeight="1">
      <c r="A126" s="34"/>
      <c r="B126" s="34"/>
      <c r="C126" s="34"/>
      <c r="E126" s="34"/>
      <c r="F126" s="35"/>
      <c r="L126" s="36"/>
      <c r="N126" s="37"/>
      <c r="Z126" s="12"/>
      <c r="AD126" s="12"/>
      <c r="AG126" s="12"/>
      <c r="AI126" s="39"/>
    </row>
    <row r="127" ht="15.75" customHeight="1">
      <c r="A127" s="34"/>
      <c r="B127" s="34"/>
      <c r="C127" s="34"/>
      <c r="E127" s="34"/>
      <c r="F127" s="35"/>
      <c r="L127" s="36"/>
      <c r="N127" s="37"/>
      <c r="Z127" s="12"/>
      <c r="AD127" s="12"/>
      <c r="AG127" s="12"/>
      <c r="AI127" s="39"/>
    </row>
    <row r="128" ht="15.75" customHeight="1">
      <c r="A128" s="34"/>
      <c r="B128" s="34"/>
      <c r="C128" s="34"/>
      <c r="E128" s="34"/>
      <c r="F128" s="35"/>
      <c r="L128" s="36"/>
      <c r="N128" s="37"/>
      <c r="Z128" s="12"/>
      <c r="AD128" s="12"/>
      <c r="AG128" s="12"/>
      <c r="AI128" s="39"/>
    </row>
    <row r="129" ht="15.75" customHeight="1">
      <c r="A129" s="34"/>
      <c r="B129" s="34"/>
      <c r="C129" s="34"/>
      <c r="E129" s="34"/>
      <c r="F129" s="35"/>
      <c r="L129" s="36"/>
      <c r="N129" s="37"/>
      <c r="Z129" s="12"/>
      <c r="AD129" s="12"/>
      <c r="AG129" s="12"/>
      <c r="AI129" s="39"/>
    </row>
    <row r="130" ht="15.75" customHeight="1">
      <c r="A130" s="34"/>
      <c r="B130" s="34"/>
      <c r="C130" s="34"/>
      <c r="E130" s="34"/>
      <c r="F130" s="35"/>
      <c r="L130" s="36"/>
      <c r="N130" s="37"/>
      <c r="Z130" s="12"/>
      <c r="AD130" s="12"/>
      <c r="AG130" s="12"/>
      <c r="AI130" s="39"/>
    </row>
    <row r="131" ht="15.75" customHeight="1">
      <c r="A131" s="34"/>
      <c r="B131" s="34"/>
      <c r="C131" s="34"/>
      <c r="E131" s="34"/>
      <c r="F131" s="35"/>
      <c r="L131" s="36"/>
      <c r="N131" s="37"/>
      <c r="Z131" s="12"/>
      <c r="AD131" s="12"/>
      <c r="AG131" s="12"/>
      <c r="AI131" s="39"/>
    </row>
    <row r="132" ht="15.75" customHeight="1">
      <c r="A132" s="34"/>
      <c r="B132" s="34"/>
      <c r="C132" s="34"/>
      <c r="E132" s="34"/>
      <c r="F132" s="35"/>
      <c r="L132" s="36"/>
      <c r="N132" s="37"/>
      <c r="Z132" s="12"/>
      <c r="AD132" s="12"/>
      <c r="AG132" s="12"/>
      <c r="AI132" s="39"/>
    </row>
    <row r="133" ht="15.75" customHeight="1">
      <c r="A133" s="34"/>
      <c r="B133" s="34"/>
      <c r="C133" s="34"/>
      <c r="E133" s="34"/>
      <c r="F133" s="35"/>
      <c r="L133" s="36"/>
      <c r="N133" s="37"/>
      <c r="Z133" s="12"/>
      <c r="AD133" s="12"/>
      <c r="AG133" s="12"/>
      <c r="AI133" s="39"/>
    </row>
    <row r="134" ht="15.75" customHeight="1">
      <c r="A134" s="34"/>
      <c r="B134" s="34"/>
      <c r="C134" s="34"/>
      <c r="E134" s="34"/>
      <c r="F134" s="35"/>
      <c r="L134" s="36"/>
      <c r="N134" s="37"/>
      <c r="Z134" s="12"/>
      <c r="AD134" s="12"/>
      <c r="AG134" s="12"/>
      <c r="AI134" s="39"/>
    </row>
    <row r="135" ht="15.75" customHeight="1">
      <c r="A135" s="34"/>
      <c r="B135" s="34"/>
      <c r="C135" s="34"/>
      <c r="E135" s="34"/>
      <c r="F135" s="35"/>
      <c r="L135" s="36"/>
      <c r="N135" s="37"/>
      <c r="Z135" s="12"/>
      <c r="AD135" s="12"/>
      <c r="AG135" s="12"/>
      <c r="AI135" s="39"/>
    </row>
    <row r="136" ht="15.75" customHeight="1">
      <c r="A136" s="34"/>
      <c r="B136" s="34"/>
      <c r="C136" s="34"/>
      <c r="E136" s="34"/>
      <c r="F136" s="35"/>
      <c r="L136" s="36"/>
      <c r="N136" s="37"/>
      <c r="Z136" s="12"/>
      <c r="AD136" s="12"/>
      <c r="AG136" s="12"/>
      <c r="AI136" s="39"/>
    </row>
    <row r="137" ht="15.75" customHeight="1">
      <c r="A137" s="34"/>
      <c r="B137" s="34"/>
      <c r="C137" s="34"/>
      <c r="E137" s="34"/>
      <c r="F137" s="35"/>
      <c r="L137" s="36"/>
      <c r="N137" s="37"/>
      <c r="Z137" s="12"/>
      <c r="AD137" s="12"/>
      <c r="AG137" s="12"/>
      <c r="AI137" s="39"/>
    </row>
    <row r="138" ht="15.75" customHeight="1">
      <c r="A138" s="34"/>
      <c r="B138" s="34"/>
      <c r="C138" s="34"/>
      <c r="E138" s="34"/>
      <c r="F138" s="35"/>
      <c r="L138" s="36"/>
      <c r="N138" s="37"/>
      <c r="Z138" s="12"/>
      <c r="AD138" s="12"/>
      <c r="AG138" s="12"/>
      <c r="AI138" s="39"/>
    </row>
    <row r="139" ht="15.75" customHeight="1">
      <c r="A139" s="34"/>
      <c r="B139" s="34"/>
      <c r="C139" s="34"/>
      <c r="E139" s="34"/>
      <c r="F139" s="35"/>
      <c r="L139" s="36"/>
      <c r="N139" s="37"/>
      <c r="Z139" s="12"/>
      <c r="AD139" s="12"/>
      <c r="AG139" s="12"/>
      <c r="AI139" s="39"/>
    </row>
    <row r="140" ht="15.75" customHeight="1">
      <c r="A140" s="34"/>
      <c r="B140" s="34"/>
      <c r="C140" s="34"/>
      <c r="E140" s="34"/>
      <c r="F140" s="35"/>
      <c r="L140" s="36"/>
      <c r="N140" s="37"/>
      <c r="Z140" s="12"/>
      <c r="AD140" s="12"/>
      <c r="AG140" s="12"/>
      <c r="AI140" s="39"/>
    </row>
    <row r="141" ht="15.75" customHeight="1">
      <c r="A141" s="34"/>
      <c r="B141" s="34"/>
      <c r="C141" s="34"/>
      <c r="E141" s="34"/>
      <c r="F141" s="35"/>
      <c r="L141" s="36"/>
      <c r="N141" s="37"/>
      <c r="Z141" s="12"/>
      <c r="AD141" s="12"/>
      <c r="AG141" s="12"/>
      <c r="AI141" s="39"/>
    </row>
    <row r="142" ht="15.75" customHeight="1">
      <c r="A142" s="34"/>
      <c r="B142" s="34"/>
      <c r="C142" s="34"/>
      <c r="E142" s="34"/>
      <c r="F142" s="35"/>
      <c r="L142" s="36"/>
      <c r="N142" s="37"/>
      <c r="Z142" s="12"/>
      <c r="AD142" s="12"/>
      <c r="AG142" s="12"/>
      <c r="AI142" s="39"/>
    </row>
    <row r="143" ht="15.75" customHeight="1">
      <c r="A143" s="34"/>
      <c r="B143" s="34"/>
      <c r="C143" s="34"/>
      <c r="E143" s="34"/>
      <c r="F143" s="35"/>
      <c r="L143" s="36"/>
      <c r="N143" s="37"/>
      <c r="Z143" s="12"/>
      <c r="AD143" s="12"/>
      <c r="AG143" s="12"/>
      <c r="AI143" s="39"/>
    </row>
    <row r="144" ht="15.75" customHeight="1">
      <c r="A144" s="34"/>
      <c r="B144" s="34"/>
      <c r="C144" s="34"/>
      <c r="E144" s="34"/>
      <c r="F144" s="35"/>
      <c r="L144" s="36"/>
      <c r="N144" s="37"/>
      <c r="Z144" s="12"/>
      <c r="AD144" s="12"/>
      <c r="AG144" s="12"/>
      <c r="AI144" s="39"/>
    </row>
    <row r="145" ht="15.75" customHeight="1">
      <c r="A145" s="34"/>
      <c r="B145" s="34"/>
      <c r="C145" s="34"/>
      <c r="E145" s="34"/>
      <c r="F145" s="35"/>
      <c r="L145" s="36"/>
      <c r="N145" s="37"/>
      <c r="Z145" s="12"/>
      <c r="AD145" s="12"/>
      <c r="AG145" s="12"/>
      <c r="AI145" s="39"/>
    </row>
    <row r="146" ht="15.75" customHeight="1">
      <c r="A146" s="34"/>
      <c r="B146" s="34"/>
      <c r="C146" s="34"/>
      <c r="E146" s="34"/>
      <c r="F146" s="35"/>
      <c r="L146" s="36"/>
      <c r="N146" s="37"/>
      <c r="Z146" s="12"/>
      <c r="AD146" s="12"/>
      <c r="AG146" s="12"/>
      <c r="AI146" s="39"/>
    </row>
    <row r="147" ht="15.75" customHeight="1">
      <c r="A147" s="34"/>
      <c r="B147" s="34"/>
      <c r="C147" s="34"/>
      <c r="E147" s="34"/>
      <c r="F147" s="35"/>
      <c r="L147" s="36"/>
      <c r="N147" s="37"/>
      <c r="Z147" s="12"/>
      <c r="AD147" s="12"/>
      <c r="AG147" s="12"/>
      <c r="AI147" s="39"/>
    </row>
    <row r="148" ht="15.75" customHeight="1">
      <c r="A148" s="34"/>
      <c r="B148" s="34"/>
      <c r="C148" s="34"/>
      <c r="E148" s="34"/>
      <c r="F148" s="35"/>
      <c r="L148" s="36"/>
      <c r="N148" s="37"/>
      <c r="Z148" s="12"/>
      <c r="AD148" s="12"/>
      <c r="AG148" s="12"/>
      <c r="AI148" s="39"/>
    </row>
    <row r="149" ht="15.75" customHeight="1">
      <c r="A149" s="34"/>
      <c r="B149" s="34"/>
      <c r="C149" s="34"/>
      <c r="E149" s="34"/>
      <c r="F149" s="35"/>
      <c r="L149" s="36"/>
      <c r="N149" s="37"/>
      <c r="Z149" s="12"/>
      <c r="AD149" s="12"/>
      <c r="AG149" s="12"/>
      <c r="AI149" s="39"/>
    </row>
    <row r="150" ht="15.75" customHeight="1">
      <c r="A150" s="34"/>
      <c r="B150" s="34"/>
      <c r="C150" s="34"/>
      <c r="E150" s="34"/>
      <c r="F150" s="35"/>
      <c r="L150" s="36"/>
      <c r="N150" s="37"/>
      <c r="Z150" s="12"/>
      <c r="AD150" s="12"/>
      <c r="AG150" s="12"/>
      <c r="AI150" s="39"/>
    </row>
    <row r="151" ht="15.75" customHeight="1">
      <c r="A151" s="34"/>
      <c r="B151" s="34"/>
      <c r="C151" s="34"/>
      <c r="E151" s="34"/>
      <c r="F151" s="35"/>
      <c r="L151" s="36"/>
      <c r="N151" s="37"/>
      <c r="Z151" s="12"/>
      <c r="AD151" s="12"/>
      <c r="AG151" s="12"/>
      <c r="AI151" s="39"/>
    </row>
    <row r="152" ht="15.75" customHeight="1">
      <c r="A152" s="34"/>
      <c r="B152" s="34"/>
      <c r="C152" s="34"/>
      <c r="E152" s="34"/>
      <c r="F152" s="35"/>
      <c r="L152" s="36"/>
      <c r="N152" s="37"/>
      <c r="Z152" s="12"/>
      <c r="AD152" s="12"/>
      <c r="AG152" s="12"/>
      <c r="AI152" s="39"/>
    </row>
    <row r="153" ht="15.75" customHeight="1">
      <c r="A153" s="34"/>
      <c r="B153" s="34"/>
      <c r="C153" s="34"/>
      <c r="E153" s="34"/>
      <c r="F153" s="35"/>
      <c r="L153" s="36"/>
      <c r="N153" s="37"/>
      <c r="Z153" s="12"/>
      <c r="AD153" s="12"/>
      <c r="AG153" s="12"/>
      <c r="AI153" s="39"/>
    </row>
    <row r="154" ht="15.75" customHeight="1">
      <c r="A154" s="34"/>
      <c r="B154" s="34"/>
      <c r="C154" s="34"/>
      <c r="E154" s="34"/>
      <c r="F154" s="35"/>
      <c r="L154" s="36"/>
      <c r="N154" s="37"/>
      <c r="Z154" s="12"/>
      <c r="AD154" s="12"/>
      <c r="AG154" s="12"/>
      <c r="AI154" s="39"/>
    </row>
    <row r="155" ht="15.75" customHeight="1">
      <c r="A155" s="34"/>
      <c r="B155" s="34"/>
      <c r="C155" s="34"/>
      <c r="E155" s="34"/>
      <c r="F155" s="35"/>
      <c r="L155" s="36"/>
      <c r="N155" s="37"/>
      <c r="Z155" s="12"/>
      <c r="AD155" s="12"/>
      <c r="AG155" s="12"/>
      <c r="AI155" s="39"/>
    </row>
    <row r="156" ht="15.75" customHeight="1">
      <c r="A156" s="34"/>
      <c r="B156" s="34"/>
      <c r="C156" s="34"/>
      <c r="E156" s="34"/>
      <c r="F156" s="35"/>
      <c r="L156" s="36"/>
      <c r="N156" s="37"/>
      <c r="Z156" s="12"/>
      <c r="AD156" s="12"/>
      <c r="AG156" s="12"/>
      <c r="AI156" s="39"/>
    </row>
    <row r="157" ht="15.75" customHeight="1">
      <c r="A157" s="34"/>
      <c r="B157" s="34"/>
      <c r="C157" s="34"/>
      <c r="E157" s="34"/>
      <c r="F157" s="35"/>
      <c r="L157" s="36"/>
      <c r="N157" s="37"/>
      <c r="Z157" s="12"/>
      <c r="AD157" s="12"/>
      <c r="AG157" s="12"/>
      <c r="AI157" s="39"/>
    </row>
    <row r="158" ht="15.75" customHeight="1">
      <c r="A158" s="34"/>
      <c r="B158" s="34"/>
      <c r="C158" s="34"/>
      <c r="E158" s="34"/>
      <c r="F158" s="35"/>
      <c r="L158" s="36"/>
      <c r="N158" s="37"/>
      <c r="Z158" s="12"/>
      <c r="AD158" s="12"/>
      <c r="AG158" s="12"/>
      <c r="AI158" s="39"/>
    </row>
    <row r="159" ht="15.75" customHeight="1">
      <c r="A159" s="34"/>
      <c r="B159" s="34"/>
      <c r="C159" s="34"/>
      <c r="E159" s="34"/>
      <c r="F159" s="35"/>
      <c r="L159" s="36"/>
      <c r="N159" s="37"/>
      <c r="Z159" s="12"/>
      <c r="AD159" s="12"/>
      <c r="AG159" s="12"/>
      <c r="AI159" s="39"/>
    </row>
    <row r="160" ht="15.75" customHeight="1">
      <c r="A160" s="34"/>
      <c r="B160" s="34"/>
      <c r="C160" s="34"/>
      <c r="E160" s="34"/>
      <c r="F160" s="35"/>
      <c r="L160" s="36"/>
      <c r="N160" s="37"/>
      <c r="Z160" s="12"/>
      <c r="AD160" s="12"/>
      <c r="AG160" s="12"/>
      <c r="AI160" s="39"/>
    </row>
    <row r="161" ht="15.75" customHeight="1">
      <c r="A161" s="34"/>
      <c r="B161" s="34"/>
      <c r="C161" s="34"/>
      <c r="E161" s="34"/>
      <c r="F161" s="35"/>
      <c r="L161" s="36"/>
      <c r="N161" s="37"/>
      <c r="Z161" s="12"/>
      <c r="AD161" s="12"/>
      <c r="AG161" s="12"/>
      <c r="AI161" s="39"/>
    </row>
    <row r="162" ht="15.75" customHeight="1">
      <c r="A162" s="34"/>
      <c r="B162" s="34"/>
      <c r="C162" s="34"/>
      <c r="E162" s="34"/>
      <c r="F162" s="35"/>
      <c r="L162" s="36"/>
      <c r="N162" s="37"/>
      <c r="Z162" s="12"/>
      <c r="AD162" s="12"/>
      <c r="AG162" s="12"/>
      <c r="AI162" s="39"/>
    </row>
    <row r="163" ht="15.75" customHeight="1">
      <c r="A163" s="34"/>
      <c r="B163" s="34"/>
      <c r="C163" s="34"/>
      <c r="E163" s="34"/>
      <c r="F163" s="35"/>
      <c r="L163" s="36"/>
      <c r="N163" s="37"/>
      <c r="Z163" s="12"/>
      <c r="AD163" s="12"/>
      <c r="AG163" s="12"/>
      <c r="AI163" s="39"/>
    </row>
    <row r="164" ht="15.75" customHeight="1">
      <c r="A164" s="34"/>
      <c r="B164" s="34"/>
      <c r="C164" s="34"/>
      <c r="E164" s="34"/>
      <c r="F164" s="35"/>
      <c r="L164" s="36"/>
      <c r="N164" s="37"/>
      <c r="Z164" s="12"/>
      <c r="AD164" s="12"/>
      <c r="AG164" s="12"/>
      <c r="AI164" s="39"/>
    </row>
    <row r="165" ht="15.75" customHeight="1">
      <c r="A165" s="34"/>
      <c r="B165" s="34"/>
      <c r="C165" s="34"/>
      <c r="E165" s="34"/>
      <c r="F165" s="35"/>
      <c r="L165" s="36"/>
      <c r="N165" s="37"/>
      <c r="Z165" s="12"/>
      <c r="AD165" s="12"/>
      <c r="AG165" s="12"/>
      <c r="AI165" s="39"/>
    </row>
    <row r="166" ht="15.75" customHeight="1">
      <c r="A166" s="34"/>
      <c r="B166" s="34"/>
      <c r="C166" s="34"/>
      <c r="E166" s="34"/>
      <c r="F166" s="35"/>
      <c r="L166" s="36"/>
      <c r="N166" s="37"/>
      <c r="Z166" s="12"/>
      <c r="AD166" s="12"/>
      <c r="AG166" s="12"/>
      <c r="AI166" s="39"/>
    </row>
    <row r="167" ht="15.75" customHeight="1">
      <c r="A167" s="34"/>
      <c r="B167" s="34"/>
      <c r="C167" s="34"/>
      <c r="E167" s="34"/>
      <c r="F167" s="35"/>
      <c r="L167" s="36"/>
      <c r="N167" s="37"/>
      <c r="Z167" s="12"/>
      <c r="AD167" s="12"/>
      <c r="AG167" s="12"/>
      <c r="AI167" s="39"/>
    </row>
    <row r="168" ht="15.75" customHeight="1">
      <c r="A168" s="34"/>
      <c r="B168" s="34"/>
      <c r="C168" s="34"/>
      <c r="E168" s="34"/>
      <c r="F168" s="35"/>
      <c r="L168" s="36"/>
      <c r="N168" s="37"/>
      <c r="Z168" s="12"/>
      <c r="AD168" s="12"/>
      <c r="AG168" s="12"/>
      <c r="AI168" s="39"/>
    </row>
    <row r="169" ht="15.75" customHeight="1">
      <c r="A169" s="34"/>
      <c r="B169" s="34"/>
      <c r="C169" s="34"/>
      <c r="E169" s="34"/>
      <c r="F169" s="35"/>
      <c r="L169" s="36"/>
      <c r="N169" s="37"/>
      <c r="Z169" s="12"/>
      <c r="AD169" s="12"/>
      <c r="AG169" s="12"/>
      <c r="AI169" s="39"/>
    </row>
    <row r="170" ht="15.75" customHeight="1">
      <c r="A170" s="34"/>
      <c r="B170" s="34"/>
      <c r="C170" s="34"/>
      <c r="E170" s="34"/>
      <c r="F170" s="35"/>
      <c r="L170" s="36"/>
      <c r="N170" s="37"/>
      <c r="Z170" s="12"/>
      <c r="AD170" s="12"/>
      <c r="AG170" s="12"/>
      <c r="AI170" s="39"/>
    </row>
    <row r="171" ht="15.75" customHeight="1">
      <c r="A171" s="34"/>
      <c r="B171" s="34"/>
      <c r="C171" s="34"/>
      <c r="E171" s="34"/>
      <c r="F171" s="35"/>
      <c r="L171" s="36"/>
      <c r="N171" s="37"/>
      <c r="Z171" s="12"/>
      <c r="AD171" s="12"/>
      <c r="AG171" s="12"/>
      <c r="AI171" s="39"/>
    </row>
    <row r="172" ht="15.75" customHeight="1">
      <c r="A172" s="34"/>
      <c r="B172" s="34"/>
      <c r="C172" s="34"/>
      <c r="E172" s="34"/>
      <c r="F172" s="35"/>
      <c r="L172" s="36"/>
      <c r="N172" s="37"/>
      <c r="Z172" s="12"/>
      <c r="AD172" s="12"/>
      <c r="AG172" s="12"/>
      <c r="AI172" s="39"/>
    </row>
    <row r="173" ht="15.75" customHeight="1">
      <c r="A173" s="34"/>
      <c r="B173" s="34"/>
      <c r="C173" s="34"/>
      <c r="E173" s="34"/>
      <c r="F173" s="35"/>
      <c r="L173" s="36"/>
      <c r="N173" s="37"/>
      <c r="Z173" s="12"/>
      <c r="AD173" s="12"/>
      <c r="AG173" s="12"/>
      <c r="AI173" s="39"/>
    </row>
    <row r="174" ht="15.75" customHeight="1">
      <c r="A174" s="34"/>
      <c r="B174" s="34"/>
      <c r="C174" s="34"/>
      <c r="E174" s="34"/>
      <c r="F174" s="35"/>
      <c r="L174" s="36"/>
      <c r="N174" s="37"/>
      <c r="Z174" s="12"/>
      <c r="AD174" s="12"/>
      <c r="AG174" s="12"/>
      <c r="AI174" s="39"/>
    </row>
    <row r="175" ht="15.75" customHeight="1">
      <c r="A175" s="34"/>
      <c r="B175" s="34"/>
      <c r="C175" s="34"/>
      <c r="E175" s="34"/>
      <c r="F175" s="35"/>
      <c r="L175" s="36"/>
      <c r="N175" s="37"/>
      <c r="Z175" s="12"/>
      <c r="AD175" s="12"/>
      <c r="AG175" s="12"/>
      <c r="AI175" s="39"/>
    </row>
    <row r="176" ht="15.75" customHeight="1">
      <c r="A176" s="34"/>
      <c r="B176" s="34"/>
      <c r="C176" s="34"/>
      <c r="E176" s="34"/>
      <c r="F176" s="35"/>
      <c r="L176" s="36"/>
      <c r="N176" s="37"/>
      <c r="Z176" s="12"/>
      <c r="AD176" s="12"/>
      <c r="AG176" s="12"/>
      <c r="AI176" s="39"/>
    </row>
    <row r="177" ht="15.75" customHeight="1">
      <c r="A177" s="34"/>
      <c r="B177" s="34"/>
      <c r="C177" s="34"/>
      <c r="E177" s="34"/>
      <c r="F177" s="35"/>
      <c r="L177" s="36"/>
      <c r="N177" s="37"/>
      <c r="Z177" s="12"/>
      <c r="AD177" s="12"/>
      <c r="AG177" s="12"/>
      <c r="AI177" s="39"/>
    </row>
    <row r="178" ht="15.75" customHeight="1">
      <c r="A178" s="34"/>
      <c r="B178" s="34"/>
      <c r="C178" s="34"/>
      <c r="E178" s="34"/>
      <c r="F178" s="35"/>
      <c r="L178" s="36"/>
      <c r="N178" s="37"/>
      <c r="Z178" s="12"/>
      <c r="AD178" s="12"/>
      <c r="AG178" s="12"/>
      <c r="AI178" s="39"/>
    </row>
    <row r="179" ht="15.75" customHeight="1">
      <c r="A179" s="34"/>
      <c r="B179" s="34"/>
      <c r="C179" s="34"/>
      <c r="E179" s="34"/>
      <c r="F179" s="35"/>
      <c r="L179" s="36"/>
      <c r="N179" s="37"/>
      <c r="Z179" s="12"/>
      <c r="AD179" s="12"/>
      <c r="AG179" s="12"/>
      <c r="AI179" s="39"/>
    </row>
    <row r="180" ht="15.75" customHeight="1">
      <c r="A180" s="34"/>
      <c r="B180" s="34"/>
      <c r="C180" s="34"/>
      <c r="E180" s="34"/>
      <c r="F180" s="35"/>
      <c r="L180" s="36"/>
      <c r="N180" s="37"/>
      <c r="Z180" s="12"/>
      <c r="AD180" s="12"/>
      <c r="AG180" s="12"/>
      <c r="AI180" s="39"/>
    </row>
    <row r="181" ht="15.75" customHeight="1">
      <c r="A181" s="34"/>
      <c r="B181" s="34"/>
      <c r="C181" s="34"/>
      <c r="E181" s="34"/>
      <c r="F181" s="35"/>
      <c r="L181" s="36"/>
      <c r="N181" s="37"/>
      <c r="Z181" s="12"/>
      <c r="AD181" s="12"/>
      <c r="AG181" s="12"/>
      <c r="AI181" s="39"/>
    </row>
    <row r="182" ht="15.75" customHeight="1">
      <c r="A182" s="34"/>
      <c r="B182" s="34"/>
      <c r="C182" s="34"/>
      <c r="E182" s="34"/>
      <c r="F182" s="35"/>
      <c r="L182" s="36"/>
      <c r="N182" s="37"/>
      <c r="Z182" s="12"/>
      <c r="AD182" s="12"/>
      <c r="AG182" s="12"/>
      <c r="AI182" s="39"/>
    </row>
    <row r="183" ht="15.75" customHeight="1">
      <c r="A183" s="34"/>
      <c r="B183" s="34"/>
      <c r="C183" s="34"/>
      <c r="E183" s="34"/>
      <c r="F183" s="35"/>
      <c r="L183" s="36"/>
      <c r="N183" s="37"/>
      <c r="Z183" s="12"/>
      <c r="AD183" s="12"/>
      <c r="AG183" s="12"/>
      <c r="AI183" s="39"/>
    </row>
    <row r="184" ht="15.75" customHeight="1">
      <c r="A184" s="34"/>
      <c r="B184" s="34"/>
      <c r="C184" s="34"/>
      <c r="E184" s="34"/>
      <c r="F184" s="35"/>
      <c r="L184" s="36"/>
      <c r="N184" s="37"/>
      <c r="Z184" s="12"/>
      <c r="AD184" s="12"/>
      <c r="AG184" s="12"/>
      <c r="AI184" s="39"/>
    </row>
    <row r="185" ht="15.75" customHeight="1">
      <c r="A185" s="34"/>
      <c r="B185" s="34"/>
      <c r="C185" s="34"/>
      <c r="E185" s="34"/>
      <c r="F185" s="35"/>
      <c r="L185" s="36"/>
      <c r="N185" s="37"/>
      <c r="Z185" s="12"/>
      <c r="AD185" s="12"/>
      <c r="AG185" s="12"/>
      <c r="AI185" s="39"/>
    </row>
    <row r="186" ht="15.75" customHeight="1">
      <c r="A186" s="34"/>
      <c r="B186" s="34"/>
      <c r="C186" s="34"/>
      <c r="E186" s="34"/>
      <c r="F186" s="35"/>
      <c r="L186" s="36"/>
      <c r="N186" s="37"/>
      <c r="Z186" s="12"/>
      <c r="AD186" s="12"/>
      <c r="AG186" s="12"/>
      <c r="AI186" s="39"/>
    </row>
    <row r="187" ht="15.75" customHeight="1">
      <c r="A187" s="34"/>
      <c r="B187" s="34"/>
      <c r="C187" s="34"/>
      <c r="E187" s="34"/>
      <c r="F187" s="35"/>
      <c r="L187" s="36"/>
      <c r="N187" s="37"/>
      <c r="Z187" s="12"/>
      <c r="AD187" s="12"/>
      <c r="AG187" s="12"/>
      <c r="AI187" s="39"/>
    </row>
    <row r="188" ht="15.75" customHeight="1">
      <c r="A188" s="34"/>
      <c r="B188" s="34"/>
      <c r="C188" s="34"/>
      <c r="E188" s="34"/>
      <c r="F188" s="35"/>
      <c r="L188" s="36"/>
      <c r="N188" s="37"/>
      <c r="Z188" s="12"/>
      <c r="AD188" s="12"/>
      <c r="AG188" s="12"/>
      <c r="AI188" s="39"/>
    </row>
    <row r="189" ht="15.75" customHeight="1">
      <c r="A189" s="34"/>
      <c r="B189" s="34"/>
      <c r="C189" s="34"/>
      <c r="E189" s="34"/>
      <c r="F189" s="35"/>
      <c r="L189" s="36"/>
      <c r="N189" s="37"/>
      <c r="Z189" s="12"/>
      <c r="AD189" s="12"/>
      <c r="AG189" s="12"/>
      <c r="AI189" s="39"/>
    </row>
    <row r="190" ht="15.75" customHeight="1">
      <c r="A190" s="34"/>
      <c r="B190" s="34"/>
      <c r="C190" s="34"/>
      <c r="E190" s="34"/>
      <c r="F190" s="35"/>
      <c r="L190" s="36"/>
      <c r="N190" s="37"/>
      <c r="Z190" s="12"/>
      <c r="AD190" s="12"/>
      <c r="AG190" s="12"/>
      <c r="AI190" s="39"/>
    </row>
    <row r="191" ht="15.75" customHeight="1">
      <c r="A191" s="34"/>
      <c r="B191" s="34"/>
      <c r="C191" s="34"/>
      <c r="E191" s="34"/>
      <c r="F191" s="35"/>
      <c r="L191" s="36"/>
      <c r="N191" s="37"/>
      <c r="Z191" s="12"/>
      <c r="AD191" s="12"/>
      <c r="AG191" s="12"/>
      <c r="AI191" s="39"/>
    </row>
    <row r="192" ht="15.75" customHeight="1">
      <c r="A192" s="34"/>
      <c r="B192" s="34"/>
      <c r="C192" s="34"/>
      <c r="E192" s="34"/>
      <c r="F192" s="35"/>
      <c r="L192" s="36"/>
      <c r="N192" s="37"/>
      <c r="Z192" s="12"/>
      <c r="AD192" s="12"/>
      <c r="AG192" s="12"/>
      <c r="AI192" s="39"/>
    </row>
    <row r="193" ht="15.75" customHeight="1">
      <c r="A193" s="34"/>
      <c r="B193" s="34"/>
      <c r="C193" s="34"/>
      <c r="E193" s="34"/>
      <c r="F193" s="35"/>
      <c r="L193" s="36"/>
      <c r="N193" s="37"/>
      <c r="Z193" s="12"/>
      <c r="AD193" s="12"/>
      <c r="AG193" s="12"/>
      <c r="AI193" s="39"/>
    </row>
    <row r="194" ht="15.75" customHeight="1">
      <c r="A194" s="34"/>
      <c r="B194" s="34"/>
      <c r="C194" s="34"/>
      <c r="E194" s="34"/>
      <c r="F194" s="35"/>
      <c r="L194" s="36"/>
      <c r="N194" s="37"/>
      <c r="Z194" s="12"/>
      <c r="AD194" s="12"/>
      <c r="AG194" s="12"/>
      <c r="AI194" s="39"/>
    </row>
    <row r="195" ht="15.75" customHeight="1">
      <c r="A195" s="34"/>
      <c r="B195" s="34"/>
      <c r="C195" s="34"/>
      <c r="E195" s="34"/>
      <c r="F195" s="35"/>
      <c r="L195" s="36"/>
      <c r="N195" s="37"/>
      <c r="Z195" s="12"/>
      <c r="AD195" s="12"/>
      <c r="AG195" s="12"/>
      <c r="AI195" s="39"/>
    </row>
    <row r="196" ht="15.75" customHeight="1">
      <c r="A196" s="34"/>
      <c r="B196" s="34"/>
      <c r="C196" s="34"/>
      <c r="E196" s="34"/>
      <c r="F196" s="35"/>
      <c r="L196" s="36"/>
      <c r="N196" s="37"/>
      <c r="Z196" s="12"/>
      <c r="AD196" s="12"/>
      <c r="AG196" s="12"/>
      <c r="AI196" s="39"/>
    </row>
    <row r="197" ht="15.75" customHeight="1">
      <c r="A197" s="34"/>
      <c r="B197" s="34"/>
      <c r="C197" s="34"/>
      <c r="E197" s="34"/>
      <c r="F197" s="35"/>
      <c r="L197" s="36"/>
      <c r="N197" s="37"/>
      <c r="Z197" s="12"/>
      <c r="AD197" s="12"/>
      <c r="AG197" s="12"/>
      <c r="AI197" s="39"/>
    </row>
    <row r="198" ht="15.75" customHeight="1">
      <c r="A198" s="34"/>
      <c r="B198" s="34"/>
      <c r="C198" s="34"/>
      <c r="E198" s="34"/>
      <c r="F198" s="35"/>
      <c r="L198" s="36"/>
      <c r="N198" s="37"/>
      <c r="Z198" s="12"/>
      <c r="AD198" s="12"/>
      <c r="AG198" s="12"/>
      <c r="AI198" s="39"/>
    </row>
    <row r="199" ht="15.75" customHeight="1">
      <c r="A199" s="34"/>
      <c r="B199" s="34"/>
      <c r="C199" s="34"/>
      <c r="E199" s="34"/>
      <c r="F199" s="35"/>
      <c r="L199" s="36"/>
      <c r="N199" s="37"/>
      <c r="Z199" s="12"/>
      <c r="AD199" s="12"/>
      <c r="AG199" s="12"/>
      <c r="AI199" s="39"/>
    </row>
    <row r="200" ht="15.75" customHeight="1">
      <c r="A200" s="34"/>
      <c r="B200" s="34"/>
      <c r="C200" s="34"/>
      <c r="E200" s="34"/>
      <c r="F200" s="35"/>
      <c r="L200" s="36"/>
      <c r="N200" s="37"/>
      <c r="Z200" s="12"/>
      <c r="AD200" s="12"/>
      <c r="AG200" s="12"/>
      <c r="AI200" s="39"/>
    </row>
    <row r="201" ht="15.75" customHeight="1">
      <c r="A201" s="34"/>
      <c r="B201" s="34"/>
      <c r="C201" s="34"/>
      <c r="E201" s="34"/>
      <c r="F201" s="35"/>
      <c r="L201" s="36"/>
      <c r="N201" s="37"/>
      <c r="Z201" s="12"/>
      <c r="AD201" s="12"/>
      <c r="AG201" s="12"/>
      <c r="AI201" s="39"/>
    </row>
    <row r="202" ht="15.75" customHeight="1">
      <c r="A202" s="34"/>
      <c r="B202" s="34"/>
      <c r="C202" s="34"/>
      <c r="E202" s="34"/>
      <c r="F202" s="35"/>
      <c r="L202" s="36"/>
      <c r="N202" s="37"/>
      <c r="Z202" s="12"/>
      <c r="AD202" s="12"/>
      <c r="AG202" s="12"/>
      <c r="AI202" s="39"/>
    </row>
    <row r="203" ht="15.75" customHeight="1">
      <c r="A203" s="34"/>
      <c r="B203" s="34"/>
      <c r="C203" s="34"/>
      <c r="E203" s="34"/>
      <c r="F203" s="35"/>
      <c r="L203" s="36"/>
      <c r="N203" s="37"/>
      <c r="Z203" s="12"/>
      <c r="AD203" s="12"/>
      <c r="AG203" s="12"/>
      <c r="AI203" s="39"/>
    </row>
    <row r="204" ht="15.75" customHeight="1">
      <c r="A204" s="34"/>
      <c r="B204" s="34"/>
      <c r="C204" s="34"/>
      <c r="E204" s="34"/>
      <c r="F204" s="35"/>
      <c r="L204" s="36"/>
      <c r="N204" s="37"/>
      <c r="Z204" s="12"/>
      <c r="AD204" s="12"/>
      <c r="AG204" s="12"/>
      <c r="AI204" s="39"/>
    </row>
    <row r="205" ht="15.75" customHeight="1">
      <c r="A205" s="34"/>
      <c r="B205" s="34"/>
      <c r="C205" s="34"/>
      <c r="E205" s="34"/>
      <c r="F205" s="35"/>
      <c r="L205" s="36"/>
      <c r="N205" s="37"/>
      <c r="Z205" s="12"/>
      <c r="AD205" s="12"/>
      <c r="AG205" s="12"/>
      <c r="AI205" s="39"/>
    </row>
    <row r="206" ht="15.75" customHeight="1">
      <c r="A206" s="34"/>
      <c r="B206" s="34"/>
      <c r="C206" s="34"/>
      <c r="E206" s="34"/>
      <c r="F206" s="35"/>
      <c r="L206" s="36"/>
      <c r="N206" s="37"/>
      <c r="Z206" s="12"/>
      <c r="AD206" s="12"/>
      <c r="AG206" s="12"/>
      <c r="AI206" s="39"/>
    </row>
    <row r="207" ht="15.75" customHeight="1">
      <c r="A207" s="34"/>
      <c r="B207" s="34"/>
      <c r="C207" s="34"/>
      <c r="E207" s="34"/>
      <c r="F207" s="35"/>
      <c r="L207" s="36"/>
      <c r="N207" s="37"/>
      <c r="Z207" s="12"/>
      <c r="AD207" s="12"/>
      <c r="AG207" s="12"/>
      <c r="AI207" s="39"/>
    </row>
    <row r="208" ht="15.75" customHeight="1">
      <c r="A208" s="34"/>
      <c r="B208" s="34"/>
      <c r="C208" s="34"/>
      <c r="E208" s="34"/>
      <c r="F208" s="35"/>
      <c r="L208" s="36"/>
      <c r="N208" s="37"/>
      <c r="Z208" s="12"/>
      <c r="AD208" s="12"/>
      <c r="AG208" s="12"/>
      <c r="AI208" s="39"/>
    </row>
    <row r="209" ht="15.75" customHeight="1">
      <c r="A209" s="34"/>
      <c r="B209" s="34"/>
      <c r="C209" s="34"/>
      <c r="E209" s="34"/>
      <c r="F209" s="35"/>
      <c r="L209" s="36"/>
      <c r="N209" s="37"/>
      <c r="Z209" s="12"/>
      <c r="AD209" s="12"/>
      <c r="AG209" s="12"/>
      <c r="AI209" s="39"/>
    </row>
    <row r="210" ht="15.75" customHeight="1">
      <c r="A210" s="34"/>
      <c r="B210" s="34"/>
      <c r="C210" s="34"/>
      <c r="E210" s="34"/>
      <c r="F210" s="35"/>
      <c r="L210" s="36"/>
      <c r="N210" s="37"/>
      <c r="Z210" s="12"/>
      <c r="AD210" s="12"/>
      <c r="AG210" s="12"/>
      <c r="AI210" s="39"/>
    </row>
    <row r="211" ht="15.75" customHeight="1">
      <c r="A211" s="34"/>
      <c r="B211" s="34"/>
      <c r="C211" s="34"/>
      <c r="E211" s="34"/>
      <c r="F211" s="35"/>
      <c r="L211" s="36"/>
      <c r="N211" s="37"/>
      <c r="Z211" s="12"/>
      <c r="AD211" s="12"/>
      <c r="AG211" s="12"/>
      <c r="AI211" s="39"/>
    </row>
    <row r="212" ht="15.75" customHeight="1">
      <c r="A212" s="34"/>
      <c r="B212" s="34"/>
      <c r="C212" s="34"/>
      <c r="E212" s="34"/>
      <c r="F212" s="35"/>
      <c r="L212" s="36"/>
      <c r="N212" s="37"/>
      <c r="Z212" s="12"/>
      <c r="AD212" s="12"/>
      <c r="AG212" s="12"/>
      <c r="AI212" s="39"/>
    </row>
    <row r="213" ht="15.75" customHeight="1">
      <c r="A213" s="34"/>
      <c r="B213" s="34"/>
      <c r="C213" s="34"/>
      <c r="E213" s="34"/>
      <c r="F213" s="35"/>
      <c r="L213" s="36"/>
      <c r="N213" s="37"/>
      <c r="Z213" s="12"/>
      <c r="AD213" s="12"/>
      <c r="AG213" s="12"/>
      <c r="AI213" s="39"/>
    </row>
    <row r="214" ht="15.75" customHeight="1">
      <c r="A214" s="34"/>
      <c r="B214" s="34"/>
      <c r="C214" s="34"/>
      <c r="E214" s="34"/>
      <c r="F214" s="35"/>
      <c r="L214" s="36"/>
      <c r="N214" s="37"/>
      <c r="Z214" s="12"/>
      <c r="AD214" s="12"/>
      <c r="AG214" s="12"/>
      <c r="AI214" s="39"/>
    </row>
    <row r="215" ht="15.75" customHeight="1">
      <c r="A215" s="34"/>
      <c r="B215" s="34"/>
      <c r="C215" s="34"/>
      <c r="E215" s="34"/>
      <c r="F215" s="35"/>
      <c r="L215" s="36"/>
      <c r="N215" s="37"/>
      <c r="Z215" s="12"/>
      <c r="AD215" s="12"/>
      <c r="AG215" s="12"/>
      <c r="AI215" s="39"/>
    </row>
    <row r="216" ht="15.75" customHeight="1">
      <c r="A216" s="34"/>
      <c r="B216" s="34"/>
      <c r="C216" s="34"/>
      <c r="E216" s="34"/>
      <c r="F216" s="35"/>
      <c r="L216" s="36"/>
      <c r="N216" s="37"/>
      <c r="Z216" s="12"/>
      <c r="AD216" s="12"/>
      <c r="AG216" s="12"/>
      <c r="AI216" s="39"/>
    </row>
    <row r="217" ht="15.75" customHeight="1">
      <c r="A217" s="34"/>
      <c r="B217" s="34"/>
      <c r="C217" s="34"/>
      <c r="E217" s="34"/>
      <c r="F217" s="35"/>
      <c r="L217" s="36"/>
      <c r="N217" s="37"/>
      <c r="Z217" s="12"/>
      <c r="AD217" s="12"/>
      <c r="AG217" s="12"/>
      <c r="AI217" s="39"/>
    </row>
    <row r="218" ht="15.75" customHeight="1">
      <c r="A218" s="34"/>
      <c r="B218" s="34"/>
      <c r="C218" s="34"/>
      <c r="E218" s="34"/>
      <c r="F218" s="35"/>
      <c r="L218" s="36"/>
      <c r="N218" s="37"/>
      <c r="Z218" s="12"/>
      <c r="AD218" s="12"/>
      <c r="AG218" s="12"/>
      <c r="AI218" s="39"/>
    </row>
    <row r="219" ht="15.75" customHeight="1">
      <c r="A219" s="34"/>
      <c r="B219" s="34"/>
      <c r="C219" s="34"/>
      <c r="E219" s="34"/>
      <c r="F219" s="35"/>
      <c r="L219" s="36"/>
      <c r="N219" s="37"/>
      <c r="Z219" s="12"/>
      <c r="AD219" s="12"/>
      <c r="AG219" s="12"/>
      <c r="AI219" s="39"/>
    </row>
    <row r="220" ht="15.75" customHeight="1">
      <c r="A220" s="34"/>
      <c r="B220" s="34"/>
      <c r="C220" s="34"/>
      <c r="E220" s="34"/>
      <c r="F220" s="35"/>
      <c r="L220" s="36"/>
      <c r="N220" s="37"/>
      <c r="Z220" s="12"/>
      <c r="AD220" s="12"/>
      <c r="AG220" s="12"/>
      <c r="AI220" s="39"/>
    </row>
    <row r="221" ht="15.75" customHeight="1">
      <c r="A221" s="34"/>
      <c r="B221" s="34"/>
      <c r="C221" s="34"/>
      <c r="E221" s="34"/>
      <c r="F221" s="35"/>
      <c r="L221" s="36"/>
      <c r="N221" s="37"/>
      <c r="Z221" s="12"/>
      <c r="AD221" s="12"/>
      <c r="AG221" s="12"/>
      <c r="AI221" s="39"/>
    </row>
    <row r="222" ht="15.75" customHeight="1">
      <c r="A222" s="34"/>
      <c r="B222" s="34"/>
      <c r="C222" s="34"/>
      <c r="E222" s="34"/>
      <c r="F222" s="35"/>
      <c r="L222" s="36"/>
      <c r="N222" s="37"/>
      <c r="Z222" s="12"/>
      <c r="AD222" s="12"/>
      <c r="AG222" s="12"/>
      <c r="AI222" s="39"/>
    </row>
    <row r="223" ht="15.75" customHeight="1">
      <c r="A223" s="34"/>
      <c r="B223" s="34"/>
      <c r="C223" s="34"/>
      <c r="E223" s="34"/>
      <c r="F223" s="35"/>
      <c r="L223" s="36"/>
      <c r="N223" s="37"/>
      <c r="Z223" s="12"/>
      <c r="AD223" s="12"/>
      <c r="AG223" s="12"/>
      <c r="AI223" s="39"/>
    </row>
    <row r="224" ht="15.75" customHeight="1">
      <c r="A224" s="34"/>
      <c r="B224" s="34"/>
      <c r="C224" s="34"/>
      <c r="E224" s="34"/>
      <c r="F224" s="35"/>
      <c r="L224" s="36"/>
      <c r="N224" s="37"/>
      <c r="Z224" s="12"/>
      <c r="AD224" s="12"/>
      <c r="AG224" s="12"/>
      <c r="AI224" s="39"/>
    </row>
    <row r="225" ht="15.75" customHeight="1">
      <c r="A225" s="34"/>
      <c r="B225" s="34"/>
      <c r="C225" s="34"/>
      <c r="E225" s="34"/>
      <c r="F225" s="35"/>
      <c r="L225" s="36"/>
      <c r="N225" s="37"/>
      <c r="Z225" s="12"/>
      <c r="AD225" s="12"/>
      <c r="AG225" s="12"/>
      <c r="AI225" s="39"/>
    </row>
    <row r="226" ht="15.75" customHeight="1">
      <c r="A226" s="34"/>
      <c r="B226" s="34"/>
      <c r="C226" s="34"/>
      <c r="E226" s="34"/>
      <c r="F226" s="35"/>
      <c r="L226" s="36"/>
      <c r="N226" s="37"/>
      <c r="Z226" s="12"/>
      <c r="AD226" s="12"/>
      <c r="AG226" s="12"/>
      <c r="AI226" s="39"/>
    </row>
    <row r="227" ht="15.75" customHeight="1">
      <c r="A227" s="34"/>
      <c r="B227" s="34"/>
      <c r="C227" s="34"/>
      <c r="E227" s="34"/>
      <c r="F227" s="35"/>
      <c r="L227" s="36"/>
      <c r="N227" s="37"/>
      <c r="Z227" s="12"/>
      <c r="AD227" s="12"/>
      <c r="AG227" s="12"/>
      <c r="AI227" s="39"/>
    </row>
    <row r="228" ht="15.75" customHeight="1">
      <c r="A228" s="34"/>
      <c r="B228" s="34"/>
      <c r="C228" s="34"/>
      <c r="E228" s="34"/>
      <c r="F228" s="35"/>
      <c r="L228" s="36"/>
      <c r="N228" s="37"/>
      <c r="Z228" s="12"/>
      <c r="AD228" s="12"/>
      <c r="AG228" s="12"/>
      <c r="AI228" s="39"/>
    </row>
    <row r="229" ht="15.75" customHeight="1">
      <c r="A229" s="34"/>
      <c r="B229" s="34"/>
      <c r="C229" s="34"/>
      <c r="E229" s="34"/>
      <c r="F229" s="35"/>
      <c r="L229" s="36"/>
      <c r="N229" s="37"/>
      <c r="Z229" s="12"/>
      <c r="AD229" s="12"/>
      <c r="AG229" s="12"/>
      <c r="AI229" s="39"/>
    </row>
    <row r="230" ht="15.75" customHeight="1">
      <c r="A230" s="34"/>
      <c r="B230" s="34"/>
      <c r="C230" s="34"/>
      <c r="E230" s="34"/>
      <c r="F230" s="35"/>
      <c r="L230" s="36"/>
      <c r="N230" s="37"/>
      <c r="Z230" s="12"/>
      <c r="AD230" s="12"/>
      <c r="AG230" s="12"/>
      <c r="AI230" s="39"/>
    </row>
    <row r="231" ht="15.75" customHeight="1">
      <c r="A231" s="34"/>
      <c r="B231" s="34"/>
      <c r="C231" s="34"/>
      <c r="E231" s="34"/>
      <c r="F231" s="35"/>
      <c r="L231" s="36"/>
      <c r="N231" s="37"/>
      <c r="Z231" s="12"/>
      <c r="AD231" s="12"/>
      <c r="AG231" s="12"/>
      <c r="AI231" s="39"/>
    </row>
    <row r="232" ht="15.75" customHeight="1">
      <c r="A232" s="34"/>
      <c r="B232" s="34"/>
      <c r="C232" s="34"/>
      <c r="E232" s="34"/>
      <c r="F232" s="35"/>
      <c r="L232" s="36"/>
      <c r="N232" s="37"/>
      <c r="Z232" s="12"/>
      <c r="AD232" s="12"/>
      <c r="AG232" s="12"/>
      <c r="AI232" s="39"/>
    </row>
    <row r="233" ht="15.75" customHeight="1">
      <c r="A233" s="34"/>
      <c r="B233" s="34"/>
      <c r="C233" s="34"/>
      <c r="E233" s="34"/>
      <c r="F233" s="35"/>
      <c r="L233" s="36"/>
      <c r="N233" s="37"/>
      <c r="Z233" s="12"/>
      <c r="AD233" s="12"/>
      <c r="AG233" s="12"/>
      <c r="AI233" s="39"/>
    </row>
    <row r="234" ht="15.75" customHeight="1">
      <c r="A234" s="34"/>
      <c r="B234" s="34"/>
      <c r="C234" s="34"/>
      <c r="E234" s="34"/>
      <c r="F234" s="35"/>
      <c r="L234" s="36"/>
      <c r="N234" s="37"/>
      <c r="Z234" s="12"/>
      <c r="AD234" s="12"/>
      <c r="AG234" s="12"/>
      <c r="AI234" s="39"/>
    </row>
    <row r="235" ht="15.75" customHeight="1">
      <c r="A235" s="34"/>
      <c r="B235" s="34"/>
      <c r="C235" s="34"/>
      <c r="E235" s="34"/>
      <c r="F235" s="35"/>
      <c r="L235" s="36"/>
      <c r="N235" s="37"/>
      <c r="Z235" s="12"/>
      <c r="AD235" s="12"/>
      <c r="AG235" s="12"/>
      <c r="AI235" s="39"/>
    </row>
    <row r="236" ht="15.75" customHeight="1">
      <c r="A236" s="34"/>
      <c r="B236" s="34"/>
      <c r="C236" s="34"/>
      <c r="E236" s="34"/>
      <c r="F236" s="35"/>
      <c r="L236" s="36"/>
      <c r="N236" s="37"/>
      <c r="Z236" s="12"/>
      <c r="AD236" s="12"/>
      <c r="AG236" s="12"/>
      <c r="AI236" s="39"/>
    </row>
    <row r="237" ht="15.75" customHeight="1">
      <c r="A237" s="34"/>
      <c r="B237" s="34"/>
      <c r="C237" s="34"/>
      <c r="E237" s="34"/>
      <c r="F237" s="35"/>
      <c r="L237" s="36"/>
      <c r="N237" s="37"/>
      <c r="Z237" s="12"/>
      <c r="AD237" s="12"/>
      <c r="AG237" s="12"/>
      <c r="AI237" s="39"/>
    </row>
    <row r="238" ht="15.75" customHeight="1">
      <c r="A238" s="34"/>
      <c r="B238" s="34"/>
      <c r="C238" s="34"/>
      <c r="E238" s="34"/>
      <c r="F238" s="35"/>
      <c r="L238" s="36"/>
      <c r="N238" s="37"/>
      <c r="Z238" s="12"/>
      <c r="AD238" s="12"/>
      <c r="AG238" s="12"/>
      <c r="AI238" s="39"/>
    </row>
    <row r="239" ht="15.75" customHeight="1">
      <c r="A239" s="34"/>
      <c r="B239" s="34"/>
      <c r="C239" s="34"/>
      <c r="E239" s="34"/>
      <c r="F239" s="35"/>
      <c r="L239" s="36"/>
      <c r="N239" s="37"/>
      <c r="Z239" s="12"/>
      <c r="AD239" s="12"/>
      <c r="AG239" s="12"/>
      <c r="AI239" s="39"/>
    </row>
    <row r="240" ht="15.75" customHeight="1">
      <c r="A240" s="34"/>
      <c r="B240" s="34"/>
      <c r="C240" s="34"/>
      <c r="E240" s="34"/>
      <c r="F240" s="35"/>
      <c r="L240" s="36"/>
      <c r="N240" s="37"/>
      <c r="Z240" s="12"/>
      <c r="AD240" s="12"/>
      <c r="AG240" s="12"/>
      <c r="AI240" s="39"/>
    </row>
    <row r="241" ht="15.75" customHeight="1">
      <c r="A241" s="34"/>
      <c r="B241" s="34"/>
      <c r="C241" s="34"/>
      <c r="E241" s="34"/>
      <c r="F241" s="35"/>
      <c r="L241" s="36"/>
      <c r="N241" s="37"/>
      <c r="Z241" s="12"/>
      <c r="AD241" s="12"/>
      <c r="AG241" s="12"/>
      <c r="AI241" s="39"/>
    </row>
    <row r="242" ht="15.75" customHeight="1">
      <c r="A242" s="34"/>
      <c r="B242" s="34"/>
      <c r="C242" s="34"/>
      <c r="E242" s="34"/>
      <c r="F242" s="35"/>
      <c r="L242" s="36"/>
      <c r="N242" s="37"/>
      <c r="Z242" s="12"/>
      <c r="AD242" s="12"/>
      <c r="AG242" s="12"/>
      <c r="AI242" s="39"/>
    </row>
    <row r="243" ht="15.75" customHeight="1">
      <c r="A243" s="34"/>
      <c r="B243" s="34"/>
      <c r="C243" s="34"/>
      <c r="E243" s="34"/>
      <c r="F243" s="35"/>
      <c r="L243" s="36"/>
      <c r="N243" s="37"/>
      <c r="Z243" s="12"/>
      <c r="AD243" s="12"/>
      <c r="AG243" s="12"/>
      <c r="AI243" s="39"/>
    </row>
    <row r="244" ht="15.75" customHeight="1">
      <c r="A244" s="34"/>
      <c r="B244" s="34"/>
      <c r="C244" s="34"/>
      <c r="E244" s="34"/>
      <c r="F244" s="35"/>
      <c r="L244" s="36"/>
      <c r="N244" s="37"/>
      <c r="Z244" s="12"/>
      <c r="AD244" s="12"/>
      <c r="AG244" s="12"/>
      <c r="AI244" s="39"/>
    </row>
    <row r="245" ht="15.75" customHeight="1">
      <c r="A245" s="34"/>
      <c r="B245" s="34"/>
      <c r="C245" s="34"/>
      <c r="E245" s="34"/>
      <c r="F245" s="35"/>
      <c r="L245" s="36"/>
      <c r="N245" s="37"/>
      <c r="Z245" s="12"/>
      <c r="AD245" s="12"/>
      <c r="AG245" s="12"/>
      <c r="AI245" s="39"/>
    </row>
    <row r="246" ht="15.75" customHeight="1">
      <c r="A246" s="34"/>
      <c r="B246" s="34"/>
      <c r="C246" s="34"/>
      <c r="E246" s="34"/>
      <c r="F246" s="35"/>
      <c r="L246" s="36"/>
      <c r="N246" s="37"/>
      <c r="Z246" s="12"/>
      <c r="AD246" s="12"/>
      <c r="AG246" s="12"/>
      <c r="AI246" s="39"/>
    </row>
    <row r="247" ht="15.75" customHeight="1">
      <c r="A247" s="34"/>
      <c r="B247" s="34"/>
      <c r="C247" s="34"/>
      <c r="E247" s="34"/>
      <c r="F247" s="35"/>
      <c r="L247" s="36"/>
      <c r="N247" s="37"/>
      <c r="Z247" s="12"/>
      <c r="AD247" s="12"/>
      <c r="AG247" s="12"/>
      <c r="AI247" s="39"/>
    </row>
    <row r="248" ht="15.75" customHeight="1">
      <c r="A248" s="34"/>
      <c r="B248" s="34"/>
      <c r="C248" s="34"/>
      <c r="E248" s="34"/>
      <c r="F248" s="35"/>
      <c r="L248" s="36"/>
      <c r="N248" s="37"/>
      <c r="Z248" s="12"/>
      <c r="AD248" s="12"/>
      <c r="AG248" s="12"/>
      <c r="AI248" s="39"/>
    </row>
    <row r="249" ht="15.75" customHeight="1">
      <c r="A249" s="34"/>
      <c r="B249" s="34"/>
      <c r="C249" s="34"/>
      <c r="E249" s="34"/>
      <c r="F249" s="35"/>
      <c r="L249" s="36"/>
      <c r="N249" s="37"/>
      <c r="Z249" s="12"/>
      <c r="AD249" s="12"/>
      <c r="AG249" s="12"/>
      <c r="AI249" s="39"/>
    </row>
    <row r="250" ht="15.75" customHeight="1">
      <c r="A250" s="34"/>
      <c r="B250" s="34"/>
      <c r="C250" s="34"/>
      <c r="E250" s="34"/>
      <c r="F250" s="35"/>
      <c r="L250" s="36"/>
      <c r="N250" s="37"/>
      <c r="Z250" s="12"/>
      <c r="AD250" s="12"/>
      <c r="AG250" s="12"/>
      <c r="AI250" s="39"/>
    </row>
    <row r="251" ht="15.75" customHeight="1">
      <c r="A251" s="34"/>
      <c r="B251" s="34"/>
      <c r="C251" s="34"/>
      <c r="E251" s="34"/>
      <c r="F251" s="35"/>
      <c r="L251" s="36"/>
      <c r="N251" s="37"/>
      <c r="Z251" s="12"/>
      <c r="AD251" s="12"/>
      <c r="AG251" s="12"/>
      <c r="AI251" s="39"/>
    </row>
    <row r="252" ht="15.75" customHeight="1">
      <c r="A252" s="34"/>
      <c r="B252" s="34"/>
      <c r="C252" s="34"/>
      <c r="E252" s="34"/>
      <c r="F252" s="35"/>
      <c r="L252" s="36"/>
      <c r="N252" s="37"/>
      <c r="Z252" s="12"/>
      <c r="AD252" s="12"/>
      <c r="AG252" s="12"/>
      <c r="AI252" s="39"/>
    </row>
    <row r="253" ht="15.75" customHeight="1">
      <c r="A253" s="34"/>
      <c r="B253" s="34"/>
      <c r="C253" s="34"/>
      <c r="E253" s="34"/>
      <c r="F253" s="35"/>
      <c r="L253" s="36"/>
      <c r="N253" s="37"/>
      <c r="Z253" s="12"/>
      <c r="AD253" s="12"/>
      <c r="AG253" s="12"/>
      <c r="AI253" s="39"/>
    </row>
    <row r="254" ht="15.75" customHeight="1">
      <c r="A254" s="34"/>
      <c r="B254" s="34"/>
      <c r="C254" s="34"/>
      <c r="E254" s="34"/>
      <c r="F254" s="35"/>
      <c r="L254" s="36"/>
      <c r="N254" s="37"/>
      <c r="Z254" s="12"/>
      <c r="AD254" s="12"/>
      <c r="AG254" s="12"/>
      <c r="AI254" s="39"/>
    </row>
    <row r="255" ht="15.75" customHeight="1">
      <c r="A255" s="34"/>
      <c r="B255" s="34"/>
      <c r="C255" s="34"/>
      <c r="E255" s="34"/>
      <c r="F255" s="35"/>
      <c r="L255" s="36"/>
      <c r="N255" s="37"/>
      <c r="Z255" s="12"/>
      <c r="AD255" s="12"/>
      <c r="AG255" s="12"/>
      <c r="AI255" s="39"/>
    </row>
    <row r="256" ht="15.75" customHeight="1">
      <c r="A256" s="34"/>
      <c r="B256" s="34"/>
      <c r="C256" s="34"/>
      <c r="E256" s="34"/>
      <c r="F256" s="35"/>
      <c r="L256" s="36"/>
      <c r="N256" s="37"/>
      <c r="Z256" s="12"/>
      <c r="AD256" s="12"/>
      <c r="AG256" s="12"/>
      <c r="AI256" s="39"/>
    </row>
    <row r="257" ht="15.75" customHeight="1">
      <c r="A257" s="34"/>
      <c r="B257" s="34"/>
      <c r="C257" s="34"/>
      <c r="E257" s="34"/>
      <c r="F257" s="35"/>
      <c r="L257" s="36"/>
      <c r="N257" s="37"/>
      <c r="Z257" s="12"/>
      <c r="AD257" s="12"/>
      <c r="AG257" s="12"/>
      <c r="AI257" s="39"/>
    </row>
    <row r="258" ht="15.75" customHeight="1">
      <c r="A258" s="34"/>
      <c r="B258" s="34"/>
      <c r="C258" s="34"/>
      <c r="E258" s="34"/>
      <c r="F258" s="35"/>
      <c r="L258" s="36"/>
      <c r="N258" s="37"/>
      <c r="Z258" s="12"/>
      <c r="AD258" s="12"/>
      <c r="AG258" s="12"/>
      <c r="AI258" s="39"/>
    </row>
    <row r="259" ht="15.75" customHeight="1">
      <c r="A259" s="34"/>
      <c r="B259" s="34"/>
      <c r="C259" s="34"/>
      <c r="E259" s="34"/>
      <c r="F259" s="35"/>
      <c r="L259" s="36"/>
      <c r="N259" s="37"/>
      <c r="Z259" s="12"/>
      <c r="AD259" s="12"/>
      <c r="AG259" s="12"/>
      <c r="AI259" s="39"/>
    </row>
    <row r="260" ht="15.75" customHeight="1">
      <c r="A260" s="34"/>
      <c r="B260" s="34"/>
      <c r="C260" s="34"/>
      <c r="E260" s="34"/>
      <c r="F260" s="35"/>
      <c r="L260" s="36"/>
      <c r="N260" s="37"/>
      <c r="Z260" s="12"/>
      <c r="AD260" s="12"/>
      <c r="AG260" s="12"/>
      <c r="AI260" s="39"/>
    </row>
    <row r="261" ht="15.75" customHeight="1">
      <c r="A261" s="34"/>
      <c r="B261" s="34"/>
      <c r="C261" s="34"/>
      <c r="E261" s="34"/>
      <c r="F261" s="35"/>
      <c r="L261" s="36"/>
      <c r="N261" s="37"/>
      <c r="Z261" s="12"/>
      <c r="AD261" s="12"/>
      <c r="AG261" s="12"/>
      <c r="AI261" s="39"/>
    </row>
    <row r="262" ht="15.75" customHeight="1">
      <c r="A262" s="34"/>
      <c r="B262" s="34"/>
      <c r="C262" s="34"/>
      <c r="E262" s="34"/>
      <c r="F262" s="35"/>
      <c r="L262" s="36"/>
      <c r="N262" s="37"/>
      <c r="Z262" s="12"/>
      <c r="AD262" s="12"/>
      <c r="AG262" s="12"/>
      <c r="AI262" s="39"/>
    </row>
    <row r="263" ht="15.75" customHeight="1">
      <c r="A263" s="34"/>
      <c r="B263" s="34"/>
      <c r="C263" s="34"/>
      <c r="E263" s="34"/>
      <c r="F263" s="35"/>
      <c r="L263" s="36"/>
      <c r="N263" s="37"/>
      <c r="Z263" s="12"/>
      <c r="AD263" s="12"/>
      <c r="AG263" s="12"/>
      <c r="AI263" s="39"/>
    </row>
    <row r="264" ht="15.75" customHeight="1">
      <c r="A264" s="34"/>
      <c r="B264" s="34"/>
      <c r="C264" s="34"/>
      <c r="E264" s="34"/>
      <c r="F264" s="35"/>
      <c r="L264" s="36"/>
      <c r="N264" s="37"/>
      <c r="Z264" s="12"/>
      <c r="AD264" s="12"/>
      <c r="AG264" s="12"/>
      <c r="AI264" s="39"/>
    </row>
    <row r="265" ht="15.75" customHeight="1">
      <c r="A265" s="34"/>
      <c r="B265" s="34"/>
      <c r="C265" s="34"/>
      <c r="E265" s="34"/>
      <c r="F265" s="35"/>
      <c r="L265" s="36"/>
      <c r="N265" s="37"/>
      <c r="Z265" s="12"/>
      <c r="AD265" s="12"/>
      <c r="AG265" s="12"/>
      <c r="AI265" s="39"/>
    </row>
    <row r="266" ht="15.75" customHeight="1">
      <c r="A266" s="34"/>
      <c r="B266" s="34"/>
      <c r="C266" s="34"/>
      <c r="E266" s="34"/>
      <c r="F266" s="35"/>
      <c r="L266" s="36"/>
      <c r="N266" s="37"/>
      <c r="Z266" s="12"/>
      <c r="AD266" s="12"/>
      <c r="AG266" s="12"/>
      <c r="AI266" s="39"/>
    </row>
    <row r="267" ht="15.75" customHeight="1">
      <c r="A267" s="34"/>
      <c r="B267" s="34"/>
      <c r="C267" s="34"/>
      <c r="E267" s="34"/>
      <c r="F267" s="35"/>
      <c r="L267" s="36"/>
      <c r="N267" s="37"/>
      <c r="Z267" s="12"/>
      <c r="AD267" s="12"/>
      <c r="AG267" s="12"/>
      <c r="AI267" s="39"/>
    </row>
    <row r="268" ht="15.75" customHeight="1">
      <c r="A268" s="34"/>
      <c r="B268" s="34"/>
      <c r="C268" s="34"/>
      <c r="E268" s="34"/>
      <c r="F268" s="35"/>
      <c r="L268" s="36"/>
      <c r="N268" s="37"/>
      <c r="Z268" s="12"/>
      <c r="AD268" s="12"/>
      <c r="AG268" s="12"/>
      <c r="AI268" s="39"/>
    </row>
    <row r="269" ht="15.75" customHeight="1">
      <c r="A269" s="34"/>
      <c r="B269" s="34"/>
      <c r="C269" s="34"/>
      <c r="E269" s="34"/>
      <c r="F269" s="35"/>
      <c r="L269" s="36"/>
      <c r="N269" s="37"/>
      <c r="Z269" s="12"/>
      <c r="AD269" s="12"/>
      <c r="AG269" s="12"/>
      <c r="AI269" s="39"/>
    </row>
    <row r="270" ht="15.75" customHeight="1">
      <c r="A270" s="34"/>
      <c r="B270" s="34"/>
      <c r="C270" s="34"/>
      <c r="E270" s="34"/>
      <c r="F270" s="35"/>
      <c r="L270" s="36"/>
      <c r="N270" s="37"/>
      <c r="Z270" s="12"/>
      <c r="AD270" s="12"/>
      <c r="AG270" s="12"/>
      <c r="AI270" s="39"/>
    </row>
    <row r="271" ht="15.75" customHeight="1">
      <c r="A271" s="34"/>
      <c r="B271" s="34"/>
      <c r="C271" s="34"/>
      <c r="E271" s="34"/>
      <c r="F271" s="35"/>
      <c r="L271" s="36"/>
      <c r="N271" s="37"/>
      <c r="Z271" s="12"/>
      <c r="AD271" s="12"/>
      <c r="AG271" s="12"/>
      <c r="AI271" s="39"/>
    </row>
    <row r="272" ht="15.75" customHeight="1">
      <c r="A272" s="34"/>
      <c r="B272" s="34"/>
      <c r="C272" s="34"/>
      <c r="E272" s="34"/>
      <c r="F272" s="35"/>
      <c r="L272" s="36"/>
      <c r="N272" s="37"/>
      <c r="Z272" s="12"/>
      <c r="AD272" s="12"/>
      <c r="AG272" s="12"/>
      <c r="AI272" s="39"/>
    </row>
    <row r="273" ht="15.75" customHeight="1">
      <c r="A273" s="34"/>
      <c r="B273" s="34"/>
      <c r="C273" s="34"/>
      <c r="E273" s="34"/>
      <c r="F273" s="35"/>
      <c r="L273" s="36"/>
      <c r="N273" s="37"/>
      <c r="Z273" s="12"/>
      <c r="AD273" s="12"/>
      <c r="AG273" s="12"/>
      <c r="AI273" s="39"/>
    </row>
    <row r="274" ht="15.75" customHeight="1">
      <c r="A274" s="34"/>
      <c r="B274" s="34"/>
      <c r="C274" s="34"/>
      <c r="E274" s="34"/>
      <c r="F274" s="35"/>
      <c r="L274" s="36"/>
      <c r="N274" s="37"/>
      <c r="Z274" s="12"/>
      <c r="AD274" s="12"/>
      <c r="AG274" s="12"/>
      <c r="AI274" s="39"/>
    </row>
    <row r="275" ht="15.75" customHeight="1">
      <c r="A275" s="34"/>
      <c r="B275" s="34"/>
      <c r="C275" s="34"/>
      <c r="E275" s="34"/>
      <c r="F275" s="35"/>
      <c r="L275" s="36"/>
      <c r="N275" s="37"/>
      <c r="Z275" s="12"/>
      <c r="AD275" s="12"/>
      <c r="AG275" s="12"/>
      <c r="AI275" s="39"/>
    </row>
    <row r="276" ht="15.75" customHeight="1">
      <c r="A276" s="34"/>
      <c r="B276" s="34"/>
      <c r="C276" s="34"/>
      <c r="E276" s="34"/>
      <c r="F276" s="35"/>
      <c r="L276" s="36"/>
      <c r="N276" s="37"/>
      <c r="Z276" s="12"/>
      <c r="AD276" s="12"/>
      <c r="AG276" s="12"/>
      <c r="AI276" s="39"/>
    </row>
    <row r="277" ht="15.75" customHeight="1">
      <c r="A277" s="34"/>
      <c r="B277" s="34"/>
      <c r="C277" s="34"/>
      <c r="E277" s="34"/>
      <c r="F277" s="35"/>
      <c r="L277" s="36"/>
      <c r="N277" s="37"/>
      <c r="Z277" s="12"/>
      <c r="AD277" s="12"/>
      <c r="AG277" s="12"/>
      <c r="AI277" s="39"/>
    </row>
    <row r="278" ht="15.75" customHeight="1">
      <c r="A278" s="34"/>
      <c r="B278" s="34"/>
      <c r="C278" s="34"/>
      <c r="E278" s="34"/>
      <c r="F278" s="35"/>
      <c r="L278" s="36"/>
      <c r="N278" s="37"/>
      <c r="Z278" s="12"/>
      <c r="AD278" s="12"/>
      <c r="AG278" s="12"/>
      <c r="AI278" s="39"/>
    </row>
    <row r="279" ht="15.75" customHeight="1">
      <c r="A279" s="34"/>
      <c r="B279" s="34"/>
      <c r="C279" s="34"/>
      <c r="E279" s="34"/>
      <c r="F279" s="35"/>
      <c r="L279" s="36"/>
      <c r="N279" s="37"/>
      <c r="Z279" s="12"/>
      <c r="AD279" s="12"/>
      <c r="AG279" s="12"/>
      <c r="AI279" s="39"/>
    </row>
    <row r="280" ht="15.75" customHeight="1">
      <c r="A280" s="34"/>
      <c r="B280" s="34"/>
      <c r="C280" s="34"/>
      <c r="E280" s="34"/>
      <c r="F280" s="35"/>
      <c r="L280" s="36"/>
      <c r="N280" s="37"/>
      <c r="Z280" s="12"/>
      <c r="AD280" s="12"/>
      <c r="AG280" s="12"/>
      <c r="AI280" s="39"/>
    </row>
    <row r="281" ht="15.75" customHeight="1">
      <c r="A281" s="34"/>
      <c r="B281" s="34"/>
      <c r="C281" s="34"/>
      <c r="E281" s="34"/>
      <c r="F281" s="35"/>
      <c r="L281" s="36"/>
      <c r="N281" s="37"/>
      <c r="Z281" s="12"/>
      <c r="AD281" s="12"/>
      <c r="AG281" s="12"/>
      <c r="AI281" s="39"/>
    </row>
    <row r="282" ht="15.75" customHeight="1">
      <c r="A282" s="34"/>
      <c r="B282" s="34"/>
      <c r="C282" s="34"/>
      <c r="E282" s="34"/>
      <c r="F282" s="35"/>
      <c r="L282" s="36"/>
      <c r="N282" s="37"/>
      <c r="Z282" s="12"/>
      <c r="AD282" s="12"/>
      <c r="AG282" s="12"/>
      <c r="AI282" s="39"/>
    </row>
    <row r="283" ht="15.75" customHeight="1">
      <c r="A283" s="34"/>
      <c r="B283" s="34"/>
      <c r="C283" s="34"/>
      <c r="E283" s="34"/>
      <c r="F283" s="35"/>
      <c r="L283" s="36"/>
      <c r="N283" s="37"/>
      <c r="Z283" s="12"/>
      <c r="AD283" s="12"/>
      <c r="AG283" s="12"/>
      <c r="AI283" s="39"/>
    </row>
    <row r="284" ht="15.75" customHeight="1">
      <c r="A284" s="34"/>
      <c r="B284" s="34"/>
      <c r="C284" s="34"/>
      <c r="E284" s="34"/>
      <c r="F284" s="35"/>
      <c r="L284" s="36"/>
      <c r="N284" s="37"/>
      <c r="Z284" s="12"/>
      <c r="AD284" s="12"/>
      <c r="AG284" s="12"/>
      <c r="AI284" s="39"/>
    </row>
    <row r="285" ht="15.75" customHeight="1">
      <c r="A285" s="34"/>
      <c r="B285" s="34"/>
      <c r="C285" s="34"/>
      <c r="E285" s="34"/>
      <c r="F285" s="35"/>
      <c r="L285" s="36"/>
      <c r="N285" s="37"/>
      <c r="Z285" s="12"/>
      <c r="AD285" s="12"/>
      <c r="AG285" s="12"/>
      <c r="AI285" s="39"/>
    </row>
    <row r="286" ht="15.75" customHeight="1">
      <c r="A286" s="34"/>
      <c r="B286" s="34"/>
      <c r="C286" s="34"/>
      <c r="E286" s="34"/>
      <c r="F286" s="35"/>
      <c r="L286" s="36"/>
      <c r="N286" s="37"/>
      <c r="Z286" s="12"/>
      <c r="AD286" s="12"/>
      <c r="AG286" s="12"/>
      <c r="AI286" s="39"/>
    </row>
    <row r="287" ht="15.75" customHeight="1">
      <c r="A287" s="34"/>
      <c r="B287" s="34"/>
      <c r="C287" s="34"/>
      <c r="E287" s="34"/>
      <c r="F287" s="35"/>
      <c r="L287" s="36"/>
      <c r="N287" s="37"/>
      <c r="Z287" s="12"/>
      <c r="AD287" s="12"/>
      <c r="AG287" s="12"/>
      <c r="AI287" s="39"/>
    </row>
    <row r="288" ht="15.75" customHeight="1">
      <c r="A288" s="34"/>
      <c r="B288" s="34"/>
      <c r="C288" s="34"/>
      <c r="E288" s="34"/>
      <c r="F288" s="35"/>
      <c r="L288" s="36"/>
      <c r="N288" s="37"/>
      <c r="Z288" s="12"/>
      <c r="AD288" s="12"/>
      <c r="AG288" s="12"/>
      <c r="AI288" s="39"/>
    </row>
    <row r="289" ht="15.75" customHeight="1">
      <c r="A289" s="34"/>
      <c r="B289" s="34"/>
      <c r="C289" s="34"/>
      <c r="E289" s="34"/>
      <c r="F289" s="35"/>
      <c r="L289" s="36"/>
      <c r="N289" s="37"/>
      <c r="Z289" s="12"/>
      <c r="AD289" s="12"/>
      <c r="AG289" s="12"/>
      <c r="AI289" s="39"/>
    </row>
    <row r="290" ht="15.75" customHeight="1">
      <c r="A290" s="34"/>
      <c r="B290" s="34"/>
      <c r="C290" s="34"/>
      <c r="E290" s="34"/>
      <c r="F290" s="35"/>
      <c r="L290" s="36"/>
      <c r="N290" s="37"/>
      <c r="Z290" s="12"/>
      <c r="AD290" s="12"/>
      <c r="AG290" s="12"/>
      <c r="AI290" s="39"/>
    </row>
    <row r="291" ht="15.75" customHeight="1">
      <c r="A291" s="34"/>
      <c r="B291" s="34"/>
      <c r="C291" s="34"/>
      <c r="E291" s="34"/>
      <c r="F291" s="35"/>
      <c r="L291" s="36"/>
      <c r="N291" s="37"/>
      <c r="Z291" s="12"/>
      <c r="AD291" s="12"/>
      <c r="AG291" s="12"/>
      <c r="AI291" s="39"/>
    </row>
    <row r="292" ht="15.75" customHeight="1">
      <c r="A292" s="34"/>
      <c r="B292" s="34"/>
      <c r="C292" s="34"/>
      <c r="E292" s="34"/>
      <c r="F292" s="35"/>
      <c r="L292" s="36"/>
      <c r="N292" s="37"/>
      <c r="Z292" s="12"/>
      <c r="AD292" s="12"/>
      <c r="AG292" s="12"/>
      <c r="AI292" s="39"/>
    </row>
    <row r="293" ht="15.75" customHeight="1">
      <c r="A293" s="34"/>
      <c r="B293" s="34"/>
      <c r="C293" s="34"/>
      <c r="E293" s="34"/>
      <c r="F293" s="35"/>
      <c r="L293" s="36"/>
      <c r="N293" s="37"/>
      <c r="Z293" s="12"/>
      <c r="AD293" s="12"/>
      <c r="AG293" s="12"/>
      <c r="AI293" s="39"/>
    </row>
    <row r="294" ht="15.75" customHeight="1">
      <c r="A294" s="34"/>
      <c r="B294" s="34"/>
      <c r="C294" s="34"/>
      <c r="E294" s="34"/>
      <c r="F294" s="35"/>
      <c r="L294" s="36"/>
      <c r="N294" s="37"/>
      <c r="Z294" s="12"/>
      <c r="AD294" s="12"/>
      <c r="AG294" s="12"/>
      <c r="AI294" s="39"/>
    </row>
    <row r="295" ht="15.75" customHeight="1">
      <c r="A295" s="34"/>
      <c r="B295" s="34"/>
      <c r="C295" s="34"/>
      <c r="E295" s="34"/>
      <c r="F295" s="35"/>
      <c r="L295" s="36"/>
      <c r="N295" s="37"/>
      <c r="Z295" s="12"/>
      <c r="AD295" s="12"/>
      <c r="AG295" s="12"/>
      <c r="AI295" s="39"/>
    </row>
    <row r="296" ht="15.75" customHeight="1">
      <c r="A296" s="34"/>
      <c r="B296" s="34"/>
      <c r="C296" s="34"/>
      <c r="E296" s="34"/>
      <c r="F296" s="35"/>
      <c r="L296" s="36"/>
      <c r="N296" s="37"/>
      <c r="Z296" s="12"/>
      <c r="AD296" s="12"/>
      <c r="AG296" s="12"/>
      <c r="AI296" s="39"/>
    </row>
    <row r="297" ht="15.75" customHeight="1">
      <c r="A297" s="34"/>
      <c r="B297" s="34"/>
      <c r="C297" s="34"/>
      <c r="E297" s="34"/>
      <c r="F297" s="35"/>
      <c r="L297" s="36"/>
      <c r="N297" s="37"/>
      <c r="Z297" s="12"/>
      <c r="AD297" s="12"/>
      <c r="AG297" s="12"/>
      <c r="AI297" s="39"/>
    </row>
    <row r="298" ht="15.75" customHeight="1">
      <c r="A298" s="34"/>
      <c r="B298" s="34"/>
      <c r="C298" s="34"/>
      <c r="E298" s="34"/>
      <c r="F298" s="35"/>
      <c r="L298" s="36"/>
      <c r="N298" s="37"/>
      <c r="Z298" s="12"/>
      <c r="AD298" s="12"/>
      <c r="AG298" s="12"/>
      <c r="AI298" s="39"/>
    </row>
    <row r="299" ht="15.75" customHeight="1">
      <c r="A299" s="34"/>
      <c r="B299" s="34"/>
      <c r="C299" s="34"/>
      <c r="E299" s="34"/>
      <c r="F299" s="35"/>
      <c r="L299" s="36"/>
      <c r="N299" s="37"/>
      <c r="Z299" s="12"/>
      <c r="AD299" s="12"/>
      <c r="AG299" s="12"/>
      <c r="AI299" s="39"/>
    </row>
    <row r="300" ht="15.75" customHeight="1">
      <c r="A300" s="34"/>
      <c r="B300" s="34"/>
      <c r="C300" s="34"/>
      <c r="E300" s="34"/>
      <c r="F300" s="35"/>
      <c r="L300" s="36"/>
      <c r="N300" s="37"/>
      <c r="Z300" s="12"/>
      <c r="AD300" s="12"/>
      <c r="AG300" s="12"/>
      <c r="AI300" s="39"/>
    </row>
    <row r="301" ht="15.75" customHeight="1">
      <c r="A301" s="34"/>
      <c r="B301" s="34"/>
      <c r="C301" s="34"/>
      <c r="E301" s="34"/>
      <c r="F301" s="35"/>
      <c r="L301" s="36"/>
      <c r="N301" s="37"/>
      <c r="Z301" s="12"/>
      <c r="AD301" s="12"/>
      <c r="AG301" s="12"/>
      <c r="AI301" s="39"/>
    </row>
    <row r="302" ht="15.75" customHeight="1">
      <c r="A302" s="34"/>
      <c r="B302" s="34"/>
      <c r="C302" s="34"/>
      <c r="E302" s="34"/>
      <c r="F302" s="35"/>
      <c r="L302" s="36"/>
      <c r="N302" s="37"/>
      <c r="Z302" s="12"/>
      <c r="AD302" s="12"/>
      <c r="AG302" s="12"/>
      <c r="AI302" s="39"/>
    </row>
    <row r="303" ht="15.75" customHeight="1">
      <c r="A303" s="34"/>
      <c r="B303" s="34"/>
      <c r="C303" s="34"/>
      <c r="E303" s="34"/>
      <c r="F303" s="35"/>
      <c r="L303" s="36"/>
      <c r="N303" s="37"/>
      <c r="Z303" s="12"/>
      <c r="AD303" s="12"/>
      <c r="AG303" s="12"/>
      <c r="AI303" s="39"/>
    </row>
    <row r="304" ht="15.75" customHeight="1">
      <c r="A304" s="34"/>
      <c r="B304" s="34"/>
      <c r="C304" s="34"/>
      <c r="E304" s="34"/>
      <c r="F304" s="35"/>
      <c r="L304" s="36"/>
      <c r="N304" s="37"/>
      <c r="Z304" s="12"/>
      <c r="AD304" s="12"/>
      <c r="AG304" s="12"/>
      <c r="AI304" s="39"/>
    </row>
    <row r="305" ht="15.75" customHeight="1">
      <c r="A305" s="34"/>
      <c r="B305" s="34"/>
      <c r="C305" s="34"/>
      <c r="E305" s="34"/>
      <c r="F305" s="35"/>
      <c r="L305" s="36"/>
      <c r="N305" s="37"/>
      <c r="Z305" s="12"/>
      <c r="AD305" s="12"/>
      <c r="AG305" s="12"/>
      <c r="AI305" s="39"/>
    </row>
    <row r="306" ht="15.75" customHeight="1">
      <c r="A306" s="34"/>
      <c r="B306" s="34"/>
      <c r="C306" s="34"/>
      <c r="E306" s="34"/>
      <c r="F306" s="35"/>
      <c r="L306" s="36"/>
      <c r="N306" s="37"/>
      <c r="Z306" s="12"/>
      <c r="AD306" s="12"/>
      <c r="AG306" s="12"/>
      <c r="AI306" s="39"/>
    </row>
    <row r="307" ht="15.75" customHeight="1">
      <c r="A307" s="34"/>
      <c r="B307" s="34"/>
      <c r="C307" s="34"/>
      <c r="E307" s="34"/>
      <c r="F307" s="35"/>
      <c r="L307" s="36"/>
      <c r="N307" s="37"/>
      <c r="Z307" s="12"/>
      <c r="AD307" s="12"/>
      <c r="AG307" s="12"/>
      <c r="AI307" s="39"/>
    </row>
    <row r="308" ht="15.75" customHeight="1">
      <c r="A308" s="34"/>
      <c r="B308" s="34"/>
      <c r="C308" s="34"/>
      <c r="E308" s="34"/>
      <c r="F308" s="35"/>
      <c r="L308" s="36"/>
      <c r="N308" s="37"/>
      <c r="Z308" s="12"/>
      <c r="AD308" s="12"/>
      <c r="AG308" s="12"/>
      <c r="AI308" s="39"/>
    </row>
    <row r="309" ht="15.75" customHeight="1">
      <c r="A309" s="34"/>
      <c r="B309" s="34"/>
      <c r="C309" s="34"/>
      <c r="E309" s="34"/>
      <c r="F309" s="35"/>
      <c r="L309" s="36"/>
      <c r="N309" s="37"/>
      <c r="Z309" s="12"/>
      <c r="AD309" s="12"/>
      <c r="AG309" s="12"/>
      <c r="AI309" s="39"/>
    </row>
    <row r="310" ht="15.75" customHeight="1">
      <c r="A310" s="34"/>
      <c r="B310" s="34"/>
      <c r="C310" s="34"/>
      <c r="E310" s="34"/>
      <c r="F310" s="35"/>
      <c r="L310" s="36"/>
      <c r="N310" s="37"/>
      <c r="Z310" s="12"/>
      <c r="AD310" s="12"/>
      <c r="AG310" s="12"/>
      <c r="AI310" s="39"/>
    </row>
    <row r="311" ht="15.75" customHeight="1">
      <c r="A311" s="34"/>
      <c r="B311" s="34"/>
      <c r="C311" s="34"/>
      <c r="E311" s="34"/>
      <c r="F311" s="35"/>
      <c r="L311" s="36"/>
      <c r="N311" s="37"/>
      <c r="Z311" s="12"/>
      <c r="AD311" s="12"/>
      <c r="AG311" s="12"/>
      <c r="AI311" s="39"/>
    </row>
    <row r="312" ht="15.75" customHeight="1">
      <c r="A312" s="34"/>
      <c r="B312" s="34"/>
      <c r="C312" s="34"/>
      <c r="E312" s="34"/>
      <c r="F312" s="35"/>
      <c r="L312" s="36"/>
      <c r="N312" s="37"/>
      <c r="Z312" s="12"/>
      <c r="AD312" s="12"/>
      <c r="AG312" s="12"/>
      <c r="AI312" s="39"/>
    </row>
    <row r="313" ht="15.75" customHeight="1">
      <c r="A313" s="34"/>
      <c r="B313" s="34"/>
      <c r="C313" s="34"/>
      <c r="E313" s="34"/>
      <c r="F313" s="35"/>
      <c r="L313" s="36"/>
      <c r="N313" s="37"/>
      <c r="Z313" s="12"/>
      <c r="AD313" s="12"/>
      <c r="AG313" s="12"/>
      <c r="AI313" s="39"/>
    </row>
    <row r="314" ht="15.75" customHeight="1">
      <c r="A314" s="34"/>
      <c r="B314" s="34"/>
      <c r="C314" s="34"/>
      <c r="E314" s="34"/>
      <c r="F314" s="35"/>
      <c r="L314" s="36"/>
      <c r="N314" s="37"/>
      <c r="Z314" s="12"/>
      <c r="AD314" s="12"/>
      <c r="AG314" s="12"/>
      <c r="AI314" s="39"/>
    </row>
    <row r="315" ht="15.75" customHeight="1">
      <c r="A315" s="34"/>
      <c r="B315" s="34"/>
      <c r="C315" s="34"/>
      <c r="E315" s="34"/>
      <c r="F315" s="35"/>
      <c r="L315" s="36"/>
      <c r="N315" s="37"/>
      <c r="Z315" s="12"/>
      <c r="AD315" s="12"/>
      <c r="AG315" s="12"/>
      <c r="AI315" s="39"/>
    </row>
    <row r="316" ht="15.75" customHeight="1">
      <c r="A316" s="34"/>
      <c r="B316" s="34"/>
      <c r="C316" s="34"/>
      <c r="E316" s="34"/>
      <c r="F316" s="35"/>
      <c r="L316" s="36"/>
      <c r="N316" s="37"/>
      <c r="Z316" s="12"/>
      <c r="AD316" s="12"/>
      <c r="AG316" s="12"/>
      <c r="AI316" s="39"/>
    </row>
    <row r="317" ht="15.75" customHeight="1">
      <c r="A317" s="34"/>
      <c r="B317" s="34"/>
      <c r="C317" s="34"/>
      <c r="E317" s="34"/>
      <c r="F317" s="35"/>
      <c r="L317" s="36"/>
      <c r="N317" s="37"/>
      <c r="Z317" s="12"/>
      <c r="AD317" s="12"/>
      <c r="AG317" s="12"/>
      <c r="AI317" s="39"/>
    </row>
    <row r="318" ht="15.75" customHeight="1">
      <c r="A318" s="34"/>
      <c r="B318" s="34"/>
      <c r="C318" s="34"/>
      <c r="E318" s="34"/>
      <c r="F318" s="35"/>
      <c r="L318" s="36"/>
      <c r="N318" s="37"/>
      <c r="Z318" s="12"/>
      <c r="AD318" s="12"/>
      <c r="AG318" s="12"/>
      <c r="AI318" s="39"/>
    </row>
    <row r="319" ht="15.75" customHeight="1">
      <c r="A319" s="34"/>
      <c r="B319" s="34"/>
      <c r="C319" s="34"/>
      <c r="E319" s="34"/>
      <c r="F319" s="35"/>
      <c r="L319" s="36"/>
      <c r="N319" s="37"/>
      <c r="Z319" s="12"/>
      <c r="AD319" s="12"/>
      <c r="AG319" s="12"/>
      <c r="AI319" s="39"/>
    </row>
    <row r="320" ht="15.75" customHeight="1">
      <c r="A320" s="34"/>
      <c r="B320" s="34"/>
      <c r="C320" s="34"/>
      <c r="E320" s="34"/>
      <c r="F320" s="35"/>
      <c r="L320" s="36"/>
      <c r="N320" s="37"/>
      <c r="Z320" s="12"/>
      <c r="AD320" s="12"/>
      <c r="AG320" s="12"/>
      <c r="AI320" s="39"/>
    </row>
    <row r="321" ht="15.75" customHeight="1">
      <c r="A321" s="34"/>
      <c r="B321" s="34"/>
      <c r="C321" s="34"/>
      <c r="E321" s="34"/>
      <c r="F321" s="35"/>
      <c r="L321" s="36"/>
      <c r="N321" s="37"/>
      <c r="Z321" s="12"/>
      <c r="AD321" s="12"/>
      <c r="AG321" s="12"/>
      <c r="AI321" s="39"/>
    </row>
    <row r="322" ht="15.75" customHeight="1">
      <c r="A322" s="34"/>
      <c r="B322" s="34"/>
      <c r="C322" s="34"/>
      <c r="E322" s="34"/>
      <c r="F322" s="35"/>
      <c r="L322" s="36"/>
      <c r="N322" s="37"/>
      <c r="Z322" s="12"/>
      <c r="AD322" s="12"/>
      <c r="AG322" s="12"/>
      <c r="AI322" s="39"/>
    </row>
    <row r="323" ht="15.75" customHeight="1">
      <c r="A323" s="34"/>
      <c r="B323" s="34"/>
      <c r="C323" s="34"/>
      <c r="E323" s="34"/>
      <c r="F323" s="35"/>
      <c r="L323" s="36"/>
      <c r="N323" s="37"/>
      <c r="Z323" s="12"/>
      <c r="AD323" s="12"/>
      <c r="AG323" s="12"/>
      <c r="AI323" s="39"/>
    </row>
    <row r="324" ht="15.75" customHeight="1">
      <c r="A324" s="34"/>
      <c r="B324" s="34"/>
      <c r="C324" s="34"/>
      <c r="E324" s="34"/>
      <c r="F324" s="35"/>
      <c r="L324" s="36"/>
      <c r="N324" s="37"/>
      <c r="Z324" s="12"/>
      <c r="AD324" s="12"/>
      <c r="AG324" s="12"/>
      <c r="AI324" s="39"/>
    </row>
    <row r="325" ht="15.75" customHeight="1">
      <c r="A325" s="34"/>
      <c r="B325" s="34"/>
      <c r="C325" s="34"/>
      <c r="E325" s="34"/>
      <c r="F325" s="35"/>
      <c r="L325" s="36"/>
      <c r="N325" s="37"/>
      <c r="Z325" s="12"/>
      <c r="AD325" s="12"/>
      <c r="AG325" s="12"/>
      <c r="AI325" s="39"/>
    </row>
    <row r="326" ht="15.75" customHeight="1">
      <c r="A326" s="34"/>
      <c r="B326" s="34"/>
      <c r="C326" s="34"/>
      <c r="E326" s="34"/>
      <c r="F326" s="35"/>
      <c r="L326" s="36"/>
      <c r="N326" s="37"/>
      <c r="Z326" s="12"/>
      <c r="AD326" s="12"/>
      <c r="AG326" s="12"/>
      <c r="AI326" s="39"/>
    </row>
    <row r="327" ht="15.75" customHeight="1">
      <c r="A327" s="34"/>
      <c r="B327" s="34"/>
      <c r="C327" s="34"/>
      <c r="E327" s="34"/>
      <c r="F327" s="35"/>
      <c r="L327" s="36"/>
      <c r="N327" s="37"/>
      <c r="Z327" s="12"/>
      <c r="AD327" s="12"/>
      <c r="AG327" s="12"/>
      <c r="AI327" s="39"/>
    </row>
    <row r="328" ht="15.75" customHeight="1">
      <c r="A328" s="34"/>
      <c r="B328" s="34"/>
      <c r="C328" s="34"/>
      <c r="E328" s="34"/>
      <c r="F328" s="35"/>
      <c r="L328" s="36"/>
      <c r="N328" s="37"/>
      <c r="Z328" s="12"/>
      <c r="AD328" s="12"/>
      <c r="AG328" s="12"/>
      <c r="AI328" s="39"/>
    </row>
    <row r="329" ht="15.75" customHeight="1">
      <c r="A329" s="34"/>
      <c r="B329" s="34"/>
      <c r="C329" s="34"/>
      <c r="E329" s="34"/>
      <c r="F329" s="35"/>
      <c r="L329" s="36"/>
      <c r="N329" s="37"/>
      <c r="Z329" s="12"/>
      <c r="AD329" s="12"/>
      <c r="AG329" s="12"/>
      <c r="AI329" s="39"/>
    </row>
    <row r="330" ht="15.75" customHeight="1">
      <c r="A330" s="34"/>
      <c r="B330" s="34"/>
      <c r="C330" s="34"/>
      <c r="E330" s="34"/>
      <c r="F330" s="35"/>
      <c r="L330" s="36"/>
      <c r="N330" s="37"/>
      <c r="Z330" s="12"/>
      <c r="AD330" s="12"/>
      <c r="AG330" s="12"/>
      <c r="AI330" s="39"/>
    </row>
    <row r="331" ht="15.75" customHeight="1">
      <c r="A331" s="34"/>
      <c r="B331" s="34"/>
      <c r="C331" s="34"/>
      <c r="E331" s="34"/>
      <c r="F331" s="35"/>
      <c r="L331" s="36"/>
      <c r="N331" s="37"/>
      <c r="Z331" s="12"/>
      <c r="AD331" s="12"/>
      <c r="AG331" s="12"/>
      <c r="AI331" s="39"/>
    </row>
    <row r="332" ht="15.75" customHeight="1">
      <c r="A332" s="34"/>
      <c r="B332" s="34"/>
      <c r="C332" s="34"/>
      <c r="E332" s="34"/>
      <c r="F332" s="35"/>
      <c r="L332" s="36"/>
      <c r="N332" s="37"/>
      <c r="Z332" s="12"/>
      <c r="AD332" s="12"/>
      <c r="AG332" s="12"/>
      <c r="AI332" s="39"/>
    </row>
    <row r="333" ht="15.75" customHeight="1">
      <c r="A333" s="34"/>
      <c r="B333" s="34"/>
      <c r="C333" s="34"/>
      <c r="E333" s="34"/>
      <c r="F333" s="35"/>
      <c r="L333" s="36"/>
      <c r="N333" s="37"/>
      <c r="Z333" s="12"/>
      <c r="AD333" s="12"/>
      <c r="AG333" s="12"/>
      <c r="AI333" s="39"/>
    </row>
    <row r="334" ht="15.75" customHeight="1">
      <c r="A334" s="34"/>
      <c r="B334" s="34"/>
      <c r="C334" s="34"/>
      <c r="E334" s="34"/>
      <c r="F334" s="35"/>
      <c r="L334" s="36"/>
      <c r="N334" s="37"/>
      <c r="Z334" s="12"/>
      <c r="AD334" s="12"/>
      <c r="AG334" s="12"/>
      <c r="AI334" s="39"/>
    </row>
    <row r="335" ht="15.75" customHeight="1">
      <c r="A335" s="34"/>
      <c r="B335" s="34"/>
      <c r="C335" s="34"/>
      <c r="E335" s="34"/>
      <c r="F335" s="35"/>
      <c r="L335" s="36"/>
      <c r="N335" s="37"/>
      <c r="Z335" s="12"/>
      <c r="AD335" s="12"/>
      <c r="AG335" s="12"/>
      <c r="AI335" s="39"/>
    </row>
    <row r="336" ht="15.75" customHeight="1">
      <c r="A336" s="34"/>
      <c r="B336" s="34"/>
      <c r="C336" s="34"/>
      <c r="E336" s="34"/>
      <c r="F336" s="35"/>
      <c r="L336" s="36"/>
      <c r="N336" s="37"/>
      <c r="Z336" s="12"/>
      <c r="AD336" s="12"/>
      <c r="AG336" s="12"/>
      <c r="AI336" s="39"/>
    </row>
    <row r="337" ht="15.75" customHeight="1">
      <c r="A337" s="34"/>
      <c r="B337" s="34"/>
      <c r="C337" s="34"/>
      <c r="E337" s="34"/>
      <c r="F337" s="35"/>
      <c r="L337" s="36"/>
      <c r="N337" s="37"/>
      <c r="Z337" s="12"/>
      <c r="AD337" s="12"/>
      <c r="AG337" s="12"/>
      <c r="AI337" s="39"/>
    </row>
    <row r="338" ht="15.75" customHeight="1">
      <c r="A338" s="34"/>
      <c r="B338" s="34"/>
      <c r="C338" s="34"/>
      <c r="E338" s="34"/>
      <c r="F338" s="35"/>
      <c r="L338" s="36"/>
      <c r="N338" s="37"/>
      <c r="Z338" s="12"/>
      <c r="AD338" s="12"/>
      <c r="AG338" s="12"/>
      <c r="AI338" s="39"/>
    </row>
    <row r="339" ht="15.75" customHeight="1">
      <c r="A339" s="34"/>
      <c r="B339" s="34"/>
      <c r="C339" s="34"/>
      <c r="E339" s="34"/>
      <c r="F339" s="35"/>
      <c r="L339" s="36"/>
      <c r="N339" s="37"/>
      <c r="Z339" s="12"/>
      <c r="AD339" s="12"/>
      <c r="AG339" s="12"/>
      <c r="AI339" s="39"/>
    </row>
    <row r="340" ht="15.75" customHeight="1">
      <c r="A340" s="34"/>
      <c r="B340" s="34"/>
      <c r="C340" s="34"/>
      <c r="E340" s="34"/>
      <c r="F340" s="35"/>
      <c r="L340" s="36"/>
      <c r="N340" s="37"/>
      <c r="Z340" s="12"/>
      <c r="AD340" s="12"/>
      <c r="AG340" s="12"/>
      <c r="AI340" s="39"/>
    </row>
    <row r="341" ht="15.75" customHeight="1">
      <c r="A341" s="34"/>
      <c r="B341" s="34"/>
      <c r="C341" s="34"/>
      <c r="E341" s="34"/>
      <c r="F341" s="35"/>
      <c r="L341" s="36"/>
      <c r="N341" s="37"/>
      <c r="Z341" s="12"/>
      <c r="AD341" s="12"/>
      <c r="AG341" s="12"/>
      <c r="AI341" s="39"/>
    </row>
    <row r="342" ht="15.75" customHeight="1">
      <c r="A342" s="34"/>
      <c r="B342" s="34"/>
      <c r="C342" s="34"/>
      <c r="E342" s="34"/>
      <c r="F342" s="35"/>
      <c r="L342" s="36"/>
      <c r="N342" s="37"/>
      <c r="Z342" s="12"/>
      <c r="AD342" s="12"/>
      <c r="AG342" s="12"/>
      <c r="AI342" s="39"/>
    </row>
    <row r="343" ht="15.75" customHeight="1">
      <c r="A343" s="34"/>
      <c r="B343" s="34"/>
      <c r="C343" s="34"/>
      <c r="E343" s="34"/>
      <c r="F343" s="35"/>
      <c r="L343" s="36"/>
      <c r="N343" s="37"/>
      <c r="Z343" s="12"/>
      <c r="AD343" s="12"/>
      <c r="AG343" s="12"/>
      <c r="AI343" s="39"/>
    </row>
    <row r="344" ht="15.75" customHeight="1">
      <c r="A344" s="34"/>
      <c r="B344" s="34"/>
      <c r="C344" s="34"/>
      <c r="E344" s="34"/>
      <c r="F344" s="35"/>
      <c r="L344" s="36"/>
      <c r="N344" s="37"/>
      <c r="Z344" s="12"/>
      <c r="AD344" s="12"/>
      <c r="AG344" s="12"/>
      <c r="AI344" s="39"/>
    </row>
    <row r="345" ht="15.75" customHeight="1">
      <c r="A345" s="34"/>
      <c r="B345" s="34"/>
      <c r="C345" s="34"/>
      <c r="E345" s="34"/>
      <c r="F345" s="35"/>
      <c r="L345" s="36"/>
      <c r="N345" s="37"/>
      <c r="Z345" s="12"/>
      <c r="AD345" s="12"/>
      <c r="AG345" s="12"/>
      <c r="AI345" s="39"/>
    </row>
    <row r="346" ht="15.75" customHeight="1">
      <c r="A346" s="34"/>
      <c r="B346" s="34"/>
      <c r="C346" s="34"/>
      <c r="E346" s="34"/>
      <c r="F346" s="35"/>
      <c r="L346" s="36"/>
      <c r="N346" s="37"/>
      <c r="Z346" s="12"/>
      <c r="AD346" s="12"/>
      <c r="AG346" s="12"/>
      <c r="AI346" s="39"/>
    </row>
    <row r="347" ht="15.75" customHeight="1">
      <c r="A347" s="34"/>
      <c r="B347" s="34"/>
      <c r="C347" s="34"/>
      <c r="E347" s="34"/>
      <c r="F347" s="35"/>
      <c r="L347" s="36"/>
      <c r="N347" s="37"/>
      <c r="Z347" s="12"/>
      <c r="AD347" s="12"/>
      <c r="AG347" s="12"/>
      <c r="AI347" s="39"/>
    </row>
    <row r="348" ht="15.75" customHeight="1">
      <c r="A348" s="34"/>
      <c r="B348" s="34"/>
      <c r="C348" s="34"/>
      <c r="E348" s="34"/>
      <c r="F348" s="35"/>
      <c r="L348" s="36"/>
      <c r="N348" s="37"/>
      <c r="Z348" s="12"/>
      <c r="AD348" s="12"/>
      <c r="AG348" s="12"/>
      <c r="AI348" s="39"/>
    </row>
    <row r="349" ht="15.75" customHeight="1">
      <c r="A349" s="34"/>
      <c r="B349" s="34"/>
      <c r="C349" s="34"/>
      <c r="E349" s="34"/>
      <c r="F349" s="35"/>
      <c r="L349" s="36"/>
      <c r="N349" s="37"/>
      <c r="Z349" s="12"/>
      <c r="AD349" s="12"/>
      <c r="AG349" s="12"/>
      <c r="AI349" s="39"/>
    </row>
    <row r="350" ht="15.75" customHeight="1">
      <c r="A350" s="34"/>
      <c r="B350" s="34"/>
      <c r="C350" s="34"/>
      <c r="E350" s="34"/>
      <c r="F350" s="35"/>
      <c r="L350" s="36"/>
      <c r="N350" s="37"/>
      <c r="Z350" s="12"/>
      <c r="AD350" s="12"/>
      <c r="AG350" s="12"/>
      <c r="AI350" s="39"/>
    </row>
    <row r="351" ht="15.75" customHeight="1">
      <c r="A351" s="34"/>
      <c r="B351" s="34"/>
      <c r="C351" s="34"/>
      <c r="E351" s="34"/>
      <c r="F351" s="35"/>
      <c r="L351" s="36"/>
      <c r="N351" s="37"/>
      <c r="Z351" s="12"/>
      <c r="AD351" s="12"/>
      <c r="AG351" s="12"/>
      <c r="AI351" s="39"/>
    </row>
    <row r="352" ht="15.75" customHeight="1">
      <c r="A352" s="34"/>
      <c r="B352" s="34"/>
      <c r="C352" s="34"/>
      <c r="E352" s="34"/>
      <c r="F352" s="35"/>
      <c r="L352" s="36"/>
      <c r="N352" s="37"/>
      <c r="Z352" s="12"/>
      <c r="AD352" s="12"/>
      <c r="AG352" s="12"/>
      <c r="AI352" s="39"/>
    </row>
    <row r="353" ht="15.75" customHeight="1">
      <c r="A353" s="34"/>
      <c r="B353" s="34"/>
      <c r="C353" s="34"/>
      <c r="E353" s="34"/>
      <c r="F353" s="35"/>
      <c r="L353" s="36"/>
      <c r="N353" s="37"/>
      <c r="Z353" s="12"/>
      <c r="AD353" s="12"/>
      <c r="AG353" s="12"/>
      <c r="AI353" s="39"/>
    </row>
    <row r="354" ht="15.75" customHeight="1">
      <c r="A354" s="34"/>
      <c r="B354" s="34"/>
      <c r="C354" s="34"/>
      <c r="E354" s="34"/>
      <c r="F354" s="35"/>
      <c r="L354" s="36"/>
      <c r="N354" s="37"/>
      <c r="Z354" s="12"/>
      <c r="AD354" s="12"/>
      <c r="AG354" s="12"/>
      <c r="AI354" s="39"/>
    </row>
    <row r="355" ht="15.75" customHeight="1">
      <c r="A355" s="34"/>
      <c r="B355" s="34"/>
      <c r="C355" s="34"/>
      <c r="E355" s="34"/>
      <c r="F355" s="35"/>
      <c r="L355" s="36"/>
      <c r="N355" s="37"/>
      <c r="Z355" s="12"/>
      <c r="AD355" s="12"/>
      <c r="AG355" s="12"/>
      <c r="AI355" s="39"/>
    </row>
    <row r="356" ht="15.75" customHeight="1">
      <c r="A356" s="34"/>
      <c r="B356" s="34"/>
      <c r="C356" s="34"/>
      <c r="E356" s="34"/>
      <c r="F356" s="35"/>
      <c r="L356" s="36"/>
      <c r="N356" s="37"/>
      <c r="Z356" s="12"/>
      <c r="AD356" s="12"/>
      <c r="AG356" s="12"/>
      <c r="AI356" s="39"/>
    </row>
    <row r="357" ht="15.75" customHeight="1">
      <c r="A357" s="34"/>
      <c r="B357" s="34"/>
      <c r="C357" s="34"/>
      <c r="E357" s="34"/>
      <c r="F357" s="35"/>
      <c r="L357" s="36"/>
      <c r="N357" s="37"/>
      <c r="Z357" s="12"/>
      <c r="AD357" s="12"/>
      <c r="AG357" s="12"/>
      <c r="AI357" s="39"/>
    </row>
    <row r="358" ht="15.75" customHeight="1">
      <c r="A358" s="34"/>
      <c r="B358" s="34"/>
      <c r="C358" s="34"/>
      <c r="E358" s="34"/>
      <c r="F358" s="35"/>
      <c r="L358" s="36"/>
      <c r="N358" s="37"/>
      <c r="Z358" s="12"/>
      <c r="AD358" s="12"/>
      <c r="AG358" s="12"/>
      <c r="AI358" s="39"/>
    </row>
    <row r="359" ht="15.75" customHeight="1">
      <c r="A359" s="34"/>
      <c r="B359" s="34"/>
      <c r="C359" s="34"/>
      <c r="E359" s="34"/>
      <c r="F359" s="35"/>
      <c r="L359" s="36"/>
      <c r="N359" s="37"/>
      <c r="Z359" s="12"/>
      <c r="AD359" s="12"/>
      <c r="AG359" s="12"/>
      <c r="AI359" s="39"/>
    </row>
    <row r="360" ht="15.75" customHeight="1">
      <c r="A360" s="34"/>
      <c r="B360" s="34"/>
      <c r="C360" s="34"/>
      <c r="E360" s="34"/>
      <c r="F360" s="35"/>
      <c r="L360" s="36"/>
      <c r="N360" s="37"/>
      <c r="Z360" s="12"/>
      <c r="AD360" s="12"/>
      <c r="AG360" s="12"/>
      <c r="AI360" s="39"/>
    </row>
    <row r="361" ht="15.75" customHeight="1">
      <c r="A361" s="34"/>
      <c r="B361" s="34"/>
      <c r="C361" s="34"/>
      <c r="E361" s="34"/>
      <c r="F361" s="35"/>
      <c r="L361" s="36"/>
      <c r="N361" s="37"/>
      <c r="Z361" s="12"/>
      <c r="AD361" s="12"/>
      <c r="AG361" s="12"/>
      <c r="AI361" s="39"/>
    </row>
    <row r="362" ht="15.75" customHeight="1">
      <c r="A362" s="34"/>
      <c r="B362" s="34"/>
      <c r="C362" s="34"/>
      <c r="E362" s="34"/>
      <c r="F362" s="35"/>
      <c r="L362" s="36"/>
      <c r="N362" s="37"/>
      <c r="Z362" s="12"/>
      <c r="AD362" s="12"/>
      <c r="AG362" s="12"/>
      <c r="AI362" s="39"/>
    </row>
    <row r="363" ht="15.75" customHeight="1">
      <c r="A363" s="34"/>
      <c r="B363" s="34"/>
      <c r="C363" s="34"/>
      <c r="E363" s="34"/>
      <c r="F363" s="35"/>
      <c r="L363" s="36"/>
      <c r="N363" s="37"/>
      <c r="Z363" s="12"/>
      <c r="AD363" s="12"/>
      <c r="AG363" s="12"/>
      <c r="AI363" s="39"/>
    </row>
    <row r="364" ht="15.75" customHeight="1">
      <c r="A364" s="34"/>
      <c r="B364" s="34"/>
      <c r="C364" s="34"/>
      <c r="E364" s="34"/>
      <c r="F364" s="35"/>
      <c r="L364" s="36"/>
      <c r="N364" s="37"/>
      <c r="Z364" s="12"/>
      <c r="AD364" s="12"/>
      <c r="AG364" s="12"/>
      <c r="AI364" s="39"/>
    </row>
    <row r="365" ht="15.75" customHeight="1">
      <c r="A365" s="34"/>
      <c r="B365" s="34"/>
      <c r="C365" s="34"/>
      <c r="E365" s="34"/>
      <c r="F365" s="35"/>
      <c r="L365" s="36"/>
      <c r="N365" s="37"/>
      <c r="Z365" s="12"/>
      <c r="AD365" s="12"/>
      <c r="AG365" s="12"/>
      <c r="AI365" s="39"/>
    </row>
    <row r="366" ht="15.75" customHeight="1">
      <c r="A366" s="34"/>
      <c r="B366" s="34"/>
      <c r="C366" s="34"/>
      <c r="E366" s="34"/>
      <c r="F366" s="35"/>
      <c r="L366" s="36"/>
      <c r="N366" s="37"/>
      <c r="Z366" s="12"/>
      <c r="AD366" s="12"/>
      <c r="AG366" s="12"/>
      <c r="AI366" s="39"/>
    </row>
    <row r="367" ht="15.75" customHeight="1">
      <c r="A367" s="34"/>
      <c r="B367" s="34"/>
      <c r="C367" s="34"/>
      <c r="E367" s="34"/>
      <c r="F367" s="35"/>
      <c r="L367" s="36"/>
      <c r="N367" s="37"/>
      <c r="Z367" s="12"/>
      <c r="AD367" s="12"/>
      <c r="AG367" s="12"/>
      <c r="AI367" s="39"/>
    </row>
    <row r="368" ht="15.75" customHeight="1">
      <c r="A368" s="34"/>
      <c r="B368" s="34"/>
      <c r="C368" s="34"/>
      <c r="E368" s="34"/>
      <c r="F368" s="35"/>
      <c r="L368" s="36"/>
      <c r="N368" s="37"/>
      <c r="Z368" s="12"/>
      <c r="AD368" s="12"/>
      <c r="AG368" s="12"/>
      <c r="AI368" s="39"/>
    </row>
    <row r="369" ht="15.75" customHeight="1">
      <c r="A369" s="34"/>
      <c r="B369" s="34"/>
      <c r="C369" s="34"/>
      <c r="E369" s="34"/>
      <c r="F369" s="35"/>
      <c r="L369" s="36"/>
      <c r="N369" s="37"/>
      <c r="Z369" s="12"/>
      <c r="AD369" s="12"/>
      <c r="AG369" s="12"/>
      <c r="AI369" s="39"/>
    </row>
    <row r="370" ht="15.75" customHeight="1">
      <c r="A370" s="34"/>
      <c r="B370" s="34"/>
      <c r="C370" s="34"/>
      <c r="E370" s="34"/>
      <c r="F370" s="35"/>
      <c r="L370" s="36"/>
      <c r="N370" s="37"/>
      <c r="Z370" s="12"/>
      <c r="AD370" s="12"/>
      <c r="AG370" s="12"/>
      <c r="AI370" s="39"/>
    </row>
    <row r="371" ht="15.75" customHeight="1">
      <c r="A371" s="34"/>
      <c r="B371" s="34"/>
      <c r="C371" s="34"/>
      <c r="E371" s="34"/>
      <c r="F371" s="35"/>
      <c r="L371" s="36"/>
      <c r="N371" s="37"/>
      <c r="Z371" s="12"/>
      <c r="AD371" s="12"/>
      <c r="AG371" s="12"/>
      <c r="AI371" s="39"/>
    </row>
    <row r="372" ht="15.75" customHeight="1">
      <c r="A372" s="34"/>
      <c r="B372" s="34"/>
      <c r="C372" s="34"/>
      <c r="E372" s="34"/>
      <c r="F372" s="35"/>
      <c r="L372" s="36"/>
      <c r="N372" s="37"/>
      <c r="Z372" s="12"/>
      <c r="AD372" s="12"/>
      <c r="AG372" s="12"/>
      <c r="AI372" s="39"/>
    </row>
    <row r="373" ht="15.75" customHeight="1">
      <c r="A373" s="34"/>
      <c r="B373" s="34"/>
      <c r="C373" s="34"/>
      <c r="E373" s="34"/>
      <c r="F373" s="35"/>
      <c r="L373" s="36"/>
      <c r="N373" s="37"/>
      <c r="Z373" s="12"/>
      <c r="AD373" s="12"/>
      <c r="AG373" s="12"/>
      <c r="AI373" s="39"/>
    </row>
    <row r="374" ht="15.75" customHeight="1">
      <c r="A374" s="34"/>
      <c r="B374" s="34"/>
      <c r="C374" s="34"/>
      <c r="E374" s="34"/>
      <c r="F374" s="35"/>
      <c r="L374" s="36"/>
      <c r="N374" s="37"/>
      <c r="Z374" s="12"/>
      <c r="AD374" s="12"/>
      <c r="AG374" s="12"/>
      <c r="AI374" s="39"/>
    </row>
    <row r="375" ht="15.75" customHeight="1">
      <c r="A375" s="34"/>
      <c r="B375" s="34"/>
      <c r="C375" s="34"/>
      <c r="E375" s="34"/>
      <c r="F375" s="35"/>
      <c r="L375" s="36"/>
      <c r="N375" s="37"/>
      <c r="Z375" s="12"/>
      <c r="AD375" s="12"/>
      <c r="AG375" s="12"/>
      <c r="AI375" s="39"/>
    </row>
    <row r="376" ht="15.75" customHeight="1">
      <c r="A376" s="34"/>
      <c r="B376" s="34"/>
      <c r="C376" s="34"/>
      <c r="E376" s="34"/>
      <c r="F376" s="35"/>
      <c r="L376" s="36"/>
      <c r="N376" s="37"/>
      <c r="Z376" s="12"/>
      <c r="AD376" s="12"/>
      <c r="AG376" s="12"/>
      <c r="AI376" s="39"/>
    </row>
    <row r="377" ht="15.75" customHeight="1">
      <c r="A377" s="34"/>
      <c r="B377" s="34"/>
      <c r="C377" s="34"/>
      <c r="E377" s="34"/>
      <c r="F377" s="35"/>
      <c r="L377" s="36"/>
      <c r="N377" s="37"/>
      <c r="Z377" s="12"/>
      <c r="AD377" s="12"/>
      <c r="AG377" s="12"/>
      <c r="AI377" s="39"/>
    </row>
    <row r="378" ht="15.75" customHeight="1">
      <c r="A378" s="34"/>
      <c r="B378" s="34"/>
      <c r="C378" s="34"/>
      <c r="E378" s="34"/>
      <c r="F378" s="35"/>
      <c r="L378" s="36"/>
      <c r="N378" s="37"/>
      <c r="Z378" s="12"/>
      <c r="AD378" s="12"/>
      <c r="AG378" s="12"/>
      <c r="AI378" s="39"/>
    </row>
    <row r="379" ht="15.75" customHeight="1">
      <c r="A379" s="34"/>
      <c r="B379" s="34"/>
      <c r="C379" s="34"/>
      <c r="E379" s="34"/>
      <c r="F379" s="35"/>
      <c r="L379" s="36"/>
      <c r="N379" s="37"/>
      <c r="Z379" s="12"/>
      <c r="AD379" s="12"/>
      <c r="AG379" s="12"/>
      <c r="AI379" s="39"/>
    </row>
    <row r="380" ht="15.75" customHeight="1">
      <c r="A380" s="34"/>
      <c r="B380" s="34"/>
      <c r="C380" s="34"/>
      <c r="E380" s="34"/>
      <c r="F380" s="35"/>
      <c r="L380" s="36"/>
      <c r="N380" s="37"/>
      <c r="Z380" s="12"/>
      <c r="AD380" s="12"/>
      <c r="AG380" s="12"/>
      <c r="AI380" s="39"/>
    </row>
    <row r="381" ht="15.75" customHeight="1">
      <c r="A381" s="34"/>
      <c r="B381" s="34"/>
      <c r="C381" s="34"/>
      <c r="E381" s="34"/>
      <c r="F381" s="35"/>
      <c r="L381" s="36"/>
      <c r="N381" s="37"/>
      <c r="Z381" s="12"/>
      <c r="AD381" s="12"/>
      <c r="AG381" s="12"/>
      <c r="AI381" s="39"/>
    </row>
    <row r="382" ht="15.75" customHeight="1">
      <c r="A382" s="34"/>
      <c r="B382" s="34"/>
      <c r="C382" s="34"/>
      <c r="E382" s="34"/>
      <c r="F382" s="35"/>
      <c r="L382" s="36"/>
      <c r="N382" s="37"/>
      <c r="Z382" s="12"/>
      <c r="AD382" s="12"/>
      <c r="AG382" s="12"/>
      <c r="AI382" s="39"/>
    </row>
    <row r="383" ht="15.75" customHeight="1">
      <c r="A383" s="34"/>
      <c r="B383" s="34"/>
      <c r="C383" s="34"/>
      <c r="E383" s="34"/>
      <c r="F383" s="35"/>
      <c r="L383" s="36"/>
      <c r="N383" s="37"/>
      <c r="Z383" s="12"/>
      <c r="AD383" s="12"/>
      <c r="AG383" s="12"/>
      <c r="AI383" s="39"/>
    </row>
    <row r="384" ht="15.75" customHeight="1">
      <c r="A384" s="34"/>
      <c r="B384" s="34"/>
      <c r="C384" s="34"/>
      <c r="E384" s="34"/>
      <c r="F384" s="35"/>
      <c r="L384" s="36"/>
      <c r="N384" s="37"/>
      <c r="Z384" s="12"/>
      <c r="AD384" s="12"/>
      <c r="AG384" s="12"/>
      <c r="AI384" s="39"/>
    </row>
    <row r="385" ht="15.75" customHeight="1">
      <c r="A385" s="34"/>
      <c r="B385" s="34"/>
      <c r="C385" s="34"/>
      <c r="E385" s="34"/>
      <c r="F385" s="35"/>
      <c r="L385" s="36"/>
      <c r="N385" s="37"/>
      <c r="Z385" s="12"/>
      <c r="AD385" s="12"/>
      <c r="AG385" s="12"/>
      <c r="AI385" s="39"/>
    </row>
    <row r="386" ht="15.75" customHeight="1">
      <c r="A386" s="34"/>
      <c r="B386" s="34"/>
      <c r="C386" s="34"/>
      <c r="E386" s="34"/>
      <c r="F386" s="35"/>
      <c r="L386" s="36"/>
      <c r="N386" s="37"/>
      <c r="Z386" s="12"/>
      <c r="AD386" s="12"/>
      <c r="AG386" s="12"/>
      <c r="AI386" s="39"/>
    </row>
    <row r="387" ht="15.75" customHeight="1">
      <c r="A387" s="34"/>
      <c r="B387" s="34"/>
      <c r="C387" s="34"/>
      <c r="E387" s="34"/>
      <c r="F387" s="35"/>
      <c r="L387" s="36"/>
      <c r="N387" s="37"/>
      <c r="Z387" s="12"/>
      <c r="AD387" s="12"/>
      <c r="AG387" s="12"/>
      <c r="AI387" s="39"/>
    </row>
    <row r="388" ht="15.75" customHeight="1">
      <c r="A388" s="34"/>
      <c r="B388" s="34"/>
      <c r="C388" s="34"/>
      <c r="E388" s="34"/>
      <c r="F388" s="35"/>
      <c r="L388" s="36"/>
      <c r="N388" s="37"/>
      <c r="Z388" s="12"/>
      <c r="AD388" s="12"/>
      <c r="AG388" s="12"/>
      <c r="AI388" s="39"/>
    </row>
    <row r="389" ht="15.75" customHeight="1">
      <c r="A389" s="34"/>
      <c r="B389" s="34"/>
      <c r="C389" s="34"/>
      <c r="E389" s="34"/>
      <c r="F389" s="35"/>
      <c r="L389" s="36"/>
      <c r="N389" s="37"/>
      <c r="Z389" s="12"/>
      <c r="AD389" s="12"/>
      <c r="AG389" s="12"/>
      <c r="AI389" s="39"/>
    </row>
    <row r="390" ht="15.75" customHeight="1">
      <c r="A390" s="34"/>
      <c r="B390" s="34"/>
      <c r="C390" s="34"/>
      <c r="E390" s="34"/>
      <c r="F390" s="35"/>
      <c r="L390" s="36"/>
      <c r="N390" s="37"/>
      <c r="Z390" s="12"/>
      <c r="AD390" s="12"/>
      <c r="AG390" s="12"/>
      <c r="AI390" s="39"/>
    </row>
    <row r="391" ht="15.75" customHeight="1">
      <c r="A391" s="34"/>
      <c r="B391" s="34"/>
      <c r="C391" s="34"/>
      <c r="E391" s="34"/>
      <c r="F391" s="35"/>
      <c r="L391" s="36"/>
      <c r="N391" s="37"/>
      <c r="Z391" s="12"/>
      <c r="AD391" s="12"/>
      <c r="AG391" s="12"/>
      <c r="AI391" s="39"/>
    </row>
    <row r="392" ht="15.75" customHeight="1">
      <c r="A392" s="34"/>
      <c r="B392" s="34"/>
      <c r="C392" s="34"/>
      <c r="E392" s="34"/>
      <c r="F392" s="35"/>
      <c r="L392" s="36"/>
      <c r="N392" s="37"/>
      <c r="Z392" s="12"/>
      <c r="AD392" s="12"/>
      <c r="AG392" s="12"/>
      <c r="AI392" s="39"/>
    </row>
    <row r="393" ht="15.75" customHeight="1">
      <c r="A393" s="34"/>
      <c r="B393" s="34"/>
      <c r="C393" s="34"/>
      <c r="E393" s="34"/>
      <c r="F393" s="35"/>
      <c r="L393" s="36"/>
      <c r="N393" s="37"/>
      <c r="Z393" s="12"/>
      <c r="AD393" s="12"/>
      <c r="AG393" s="12"/>
      <c r="AI393" s="39"/>
    </row>
    <row r="394" ht="15.75" customHeight="1">
      <c r="A394" s="34"/>
      <c r="B394" s="34"/>
      <c r="C394" s="34"/>
      <c r="E394" s="34"/>
      <c r="F394" s="35"/>
      <c r="L394" s="36"/>
      <c r="N394" s="37"/>
      <c r="Z394" s="12"/>
      <c r="AD394" s="12"/>
      <c r="AG394" s="12"/>
      <c r="AI394" s="39"/>
    </row>
    <row r="395" ht="15.75" customHeight="1">
      <c r="A395" s="34"/>
      <c r="B395" s="34"/>
      <c r="C395" s="34"/>
      <c r="E395" s="34"/>
      <c r="F395" s="35"/>
      <c r="L395" s="36"/>
      <c r="N395" s="37"/>
      <c r="Z395" s="12"/>
      <c r="AD395" s="12"/>
      <c r="AG395" s="12"/>
      <c r="AI395" s="39"/>
    </row>
    <row r="396" ht="15.75" customHeight="1">
      <c r="A396" s="34"/>
      <c r="B396" s="34"/>
      <c r="C396" s="34"/>
      <c r="E396" s="34"/>
      <c r="F396" s="35"/>
      <c r="L396" s="36"/>
      <c r="N396" s="37"/>
      <c r="Z396" s="12"/>
      <c r="AD396" s="12"/>
      <c r="AG396" s="12"/>
      <c r="AI396" s="39"/>
    </row>
    <row r="397" ht="15.75" customHeight="1">
      <c r="A397" s="34"/>
      <c r="B397" s="34"/>
      <c r="C397" s="34"/>
      <c r="E397" s="34"/>
      <c r="F397" s="35"/>
      <c r="L397" s="36"/>
      <c r="N397" s="37"/>
      <c r="Z397" s="12"/>
      <c r="AD397" s="12"/>
      <c r="AG397" s="12"/>
      <c r="AI397" s="39"/>
    </row>
    <row r="398" ht="15.75" customHeight="1">
      <c r="A398" s="34"/>
      <c r="B398" s="34"/>
      <c r="C398" s="34"/>
      <c r="E398" s="34"/>
      <c r="F398" s="35"/>
      <c r="L398" s="36"/>
      <c r="N398" s="37"/>
      <c r="Z398" s="12"/>
      <c r="AD398" s="12"/>
      <c r="AG398" s="12"/>
      <c r="AI398" s="39"/>
    </row>
    <row r="399" ht="15.75" customHeight="1">
      <c r="A399" s="34"/>
      <c r="B399" s="34"/>
      <c r="C399" s="34"/>
      <c r="E399" s="34"/>
      <c r="F399" s="35"/>
      <c r="L399" s="36"/>
      <c r="N399" s="37"/>
      <c r="Z399" s="12"/>
      <c r="AD399" s="12"/>
      <c r="AG399" s="12"/>
      <c r="AI399" s="39"/>
    </row>
    <row r="400" ht="15.75" customHeight="1">
      <c r="A400" s="34"/>
      <c r="B400" s="34"/>
      <c r="C400" s="34"/>
      <c r="E400" s="34"/>
      <c r="F400" s="35"/>
      <c r="L400" s="36"/>
      <c r="N400" s="37"/>
      <c r="Z400" s="12"/>
      <c r="AD400" s="12"/>
      <c r="AG400" s="12"/>
      <c r="AI400" s="39"/>
    </row>
    <row r="401" ht="15.75" customHeight="1">
      <c r="A401" s="34"/>
      <c r="B401" s="34"/>
      <c r="C401" s="34"/>
      <c r="E401" s="34"/>
      <c r="F401" s="35"/>
      <c r="L401" s="36"/>
      <c r="N401" s="37"/>
      <c r="Z401" s="12"/>
      <c r="AD401" s="12"/>
      <c r="AG401" s="12"/>
      <c r="AI401" s="39"/>
    </row>
    <row r="402" ht="15.75" customHeight="1">
      <c r="A402" s="34"/>
      <c r="B402" s="34"/>
      <c r="C402" s="34"/>
      <c r="E402" s="34"/>
      <c r="F402" s="35"/>
      <c r="L402" s="36"/>
      <c r="N402" s="37"/>
      <c r="Z402" s="12"/>
      <c r="AD402" s="12"/>
      <c r="AG402" s="12"/>
      <c r="AI402" s="39"/>
    </row>
    <row r="403" ht="15.75" customHeight="1">
      <c r="A403" s="34"/>
      <c r="B403" s="34"/>
      <c r="C403" s="34"/>
      <c r="E403" s="34"/>
      <c r="F403" s="35"/>
      <c r="L403" s="36"/>
      <c r="N403" s="37"/>
      <c r="Z403" s="12"/>
      <c r="AD403" s="12"/>
      <c r="AG403" s="12"/>
      <c r="AI403" s="39"/>
    </row>
    <row r="404" ht="15.75" customHeight="1">
      <c r="A404" s="34"/>
      <c r="B404" s="34"/>
      <c r="C404" s="34"/>
      <c r="E404" s="34"/>
      <c r="F404" s="35"/>
      <c r="L404" s="36"/>
      <c r="N404" s="37"/>
      <c r="Z404" s="12"/>
      <c r="AD404" s="12"/>
      <c r="AG404" s="12"/>
      <c r="AI404" s="39"/>
    </row>
    <row r="405" ht="15.75" customHeight="1">
      <c r="A405" s="34"/>
      <c r="B405" s="34"/>
      <c r="C405" s="34"/>
      <c r="E405" s="34"/>
      <c r="F405" s="35"/>
      <c r="L405" s="36"/>
      <c r="N405" s="37"/>
      <c r="Z405" s="12"/>
      <c r="AD405" s="12"/>
      <c r="AG405" s="12"/>
      <c r="AI405" s="39"/>
    </row>
    <row r="406" ht="15.75" customHeight="1">
      <c r="A406" s="34"/>
      <c r="B406" s="34"/>
      <c r="C406" s="34"/>
      <c r="E406" s="34"/>
      <c r="F406" s="35"/>
      <c r="L406" s="36"/>
      <c r="N406" s="37"/>
      <c r="Z406" s="12"/>
      <c r="AD406" s="12"/>
      <c r="AG406" s="12"/>
      <c r="AI406" s="39"/>
    </row>
    <row r="407" ht="15.75" customHeight="1">
      <c r="A407" s="34"/>
      <c r="B407" s="34"/>
      <c r="C407" s="34"/>
      <c r="E407" s="34"/>
      <c r="F407" s="35"/>
      <c r="L407" s="36"/>
      <c r="N407" s="37"/>
      <c r="Z407" s="12"/>
      <c r="AD407" s="12"/>
      <c r="AG407" s="12"/>
      <c r="AI407" s="39"/>
    </row>
    <row r="408" ht="15.75" customHeight="1">
      <c r="A408" s="34"/>
      <c r="B408" s="34"/>
      <c r="C408" s="34"/>
      <c r="E408" s="34"/>
      <c r="F408" s="35"/>
      <c r="L408" s="36"/>
      <c r="N408" s="37"/>
      <c r="Z408" s="12"/>
      <c r="AD408" s="12"/>
      <c r="AG408" s="12"/>
      <c r="AI408" s="39"/>
    </row>
    <row r="409" ht="15.75" customHeight="1">
      <c r="A409" s="34"/>
      <c r="B409" s="34"/>
      <c r="C409" s="34"/>
      <c r="E409" s="34"/>
      <c r="F409" s="35"/>
      <c r="L409" s="36"/>
      <c r="N409" s="37"/>
      <c r="Z409" s="12"/>
      <c r="AD409" s="12"/>
      <c r="AG409" s="12"/>
      <c r="AI409" s="39"/>
    </row>
    <row r="410" ht="15.75" customHeight="1">
      <c r="A410" s="34"/>
      <c r="B410" s="34"/>
      <c r="C410" s="34"/>
      <c r="E410" s="34"/>
      <c r="F410" s="35"/>
      <c r="L410" s="36"/>
      <c r="N410" s="37"/>
      <c r="Z410" s="12"/>
      <c r="AD410" s="12"/>
      <c r="AG410" s="12"/>
      <c r="AI410" s="39"/>
    </row>
    <row r="411" ht="15.75" customHeight="1">
      <c r="A411" s="34"/>
      <c r="B411" s="34"/>
      <c r="C411" s="34"/>
      <c r="E411" s="34"/>
      <c r="F411" s="35"/>
      <c r="L411" s="36"/>
      <c r="N411" s="37"/>
      <c r="Z411" s="12"/>
      <c r="AD411" s="12"/>
      <c r="AG411" s="12"/>
      <c r="AI411" s="39"/>
    </row>
    <row r="412" ht="15.75" customHeight="1">
      <c r="A412" s="34"/>
      <c r="B412" s="34"/>
      <c r="C412" s="34"/>
      <c r="E412" s="34"/>
      <c r="F412" s="35"/>
      <c r="L412" s="36"/>
      <c r="N412" s="37"/>
      <c r="Z412" s="12"/>
      <c r="AD412" s="12"/>
      <c r="AG412" s="12"/>
      <c r="AI412" s="39"/>
    </row>
    <row r="413" ht="15.75" customHeight="1">
      <c r="A413" s="34"/>
      <c r="B413" s="34"/>
      <c r="C413" s="34"/>
      <c r="E413" s="34"/>
      <c r="F413" s="35"/>
      <c r="L413" s="36"/>
      <c r="N413" s="37"/>
      <c r="Z413" s="12"/>
      <c r="AD413" s="12"/>
      <c r="AG413" s="12"/>
      <c r="AI413" s="39"/>
    </row>
    <row r="414" ht="15.75" customHeight="1">
      <c r="A414" s="34"/>
      <c r="B414" s="34"/>
      <c r="C414" s="34"/>
      <c r="E414" s="34"/>
      <c r="F414" s="35"/>
      <c r="L414" s="36"/>
      <c r="N414" s="37"/>
      <c r="Z414" s="12"/>
      <c r="AD414" s="12"/>
      <c r="AG414" s="12"/>
      <c r="AI414" s="39"/>
    </row>
    <row r="415" ht="15.75" customHeight="1">
      <c r="A415" s="34"/>
      <c r="B415" s="34"/>
      <c r="C415" s="34"/>
      <c r="E415" s="34"/>
      <c r="F415" s="35"/>
      <c r="L415" s="36"/>
      <c r="N415" s="37"/>
      <c r="Z415" s="12"/>
      <c r="AD415" s="12"/>
      <c r="AG415" s="12"/>
      <c r="AI415" s="39"/>
    </row>
    <row r="416" ht="15.75" customHeight="1">
      <c r="A416" s="34"/>
      <c r="B416" s="34"/>
      <c r="C416" s="34"/>
      <c r="E416" s="34"/>
      <c r="F416" s="35"/>
      <c r="L416" s="36"/>
      <c r="N416" s="37"/>
      <c r="Z416" s="12"/>
      <c r="AD416" s="12"/>
      <c r="AG416" s="12"/>
      <c r="AI416" s="39"/>
    </row>
    <row r="417" ht="15.75" customHeight="1">
      <c r="A417" s="34"/>
      <c r="B417" s="34"/>
      <c r="C417" s="34"/>
      <c r="E417" s="34"/>
      <c r="F417" s="35"/>
      <c r="L417" s="36"/>
      <c r="N417" s="37"/>
      <c r="Z417" s="12"/>
      <c r="AD417" s="12"/>
      <c r="AG417" s="12"/>
      <c r="AI417" s="39"/>
    </row>
    <row r="418" ht="15.75" customHeight="1">
      <c r="A418" s="34"/>
      <c r="B418" s="34"/>
      <c r="C418" s="34"/>
      <c r="E418" s="34"/>
      <c r="F418" s="35"/>
      <c r="L418" s="36"/>
      <c r="N418" s="37"/>
      <c r="Z418" s="12"/>
      <c r="AD418" s="12"/>
      <c r="AG418" s="12"/>
      <c r="AI418" s="39"/>
    </row>
    <row r="419" ht="15.75" customHeight="1">
      <c r="A419" s="34"/>
      <c r="B419" s="34"/>
      <c r="C419" s="34"/>
      <c r="E419" s="34"/>
      <c r="F419" s="35"/>
      <c r="L419" s="36"/>
      <c r="N419" s="37"/>
      <c r="Z419" s="12"/>
      <c r="AD419" s="12"/>
      <c r="AG419" s="12"/>
      <c r="AI419" s="39"/>
    </row>
    <row r="420" ht="15.75" customHeight="1">
      <c r="A420" s="34"/>
      <c r="B420" s="34"/>
      <c r="C420" s="34"/>
      <c r="E420" s="34"/>
      <c r="F420" s="35"/>
      <c r="L420" s="36"/>
      <c r="N420" s="37"/>
      <c r="Z420" s="12"/>
      <c r="AD420" s="12"/>
      <c r="AG420" s="12"/>
      <c r="AI420" s="39"/>
    </row>
    <row r="421" ht="15.75" customHeight="1">
      <c r="A421" s="34"/>
      <c r="B421" s="34"/>
      <c r="C421" s="34"/>
      <c r="E421" s="34"/>
      <c r="F421" s="35"/>
      <c r="L421" s="36"/>
      <c r="N421" s="37"/>
      <c r="Z421" s="12"/>
      <c r="AD421" s="12"/>
      <c r="AG421" s="12"/>
      <c r="AI421" s="39"/>
    </row>
    <row r="422" ht="15.75" customHeight="1">
      <c r="A422" s="34"/>
      <c r="B422" s="34"/>
      <c r="C422" s="34"/>
      <c r="E422" s="34"/>
      <c r="F422" s="35"/>
      <c r="L422" s="36"/>
      <c r="N422" s="37"/>
      <c r="Z422" s="12"/>
      <c r="AD422" s="12"/>
      <c r="AG422" s="12"/>
      <c r="AI422" s="39"/>
    </row>
    <row r="423" ht="15.75" customHeight="1">
      <c r="A423" s="34"/>
      <c r="B423" s="34"/>
      <c r="C423" s="34"/>
      <c r="E423" s="34"/>
      <c r="F423" s="35"/>
      <c r="L423" s="36"/>
      <c r="N423" s="37"/>
      <c r="Z423" s="12"/>
      <c r="AD423" s="12"/>
      <c r="AG423" s="12"/>
      <c r="AI423" s="39"/>
    </row>
    <row r="424" ht="15.75" customHeight="1">
      <c r="A424" s="34"/>
      <c r="B424" s="34"/>
      <c r="C424" s="34"/>
      <c r="E424" s="34"/>
      <c r="F424" s="35"/>
      <c r="L424" s="36"/>
      <c r="N424" s="37"/>
      <c r="Z424" s="12"/>
      <c r="AD424" s="12"/>
      <c r="AG424" s="12"/>
      <c r="AI424" s="39"/>
    </row>
    <row r="425" ht="15.75" customHeight="1">
      <c r="A425" s="34"/>
      <c r="B425" s="34"/>
      <c r="C425" s="34"/>
      <c r="E425" s="34"/>
      <c r="F425" s="35"/>
      <c r="L425" s="36"/>
      <c r="N425" s="37"/>
      <c r="Z425" s="12"/>
      <c r="AD425" s="12"/>
      <c r="AG425" s="12"/>
      <c r="AI425" s="39"/>
    </row>
    <row r="426" ht="15.75" customHeight="1">
      <c r="A426" s="34"/>
      <c r="B426" s="34"/>
      <c r="C426" s="34"/>
      <c r="E426" s="34"/>
      <c r="F426" s="35"/>
      <c r="L426" s="36"/>
      <c r="N426" s="37"/>
      <c r="Z426" s="12"/>
      <c r="AD426" s="12"/>
      <c r="AG426" s="12"/>
      <c r="AI426" s="39"/>
    </row>
    <row r="427" ht="15.75" customHeight="1">
      <c r="A427" s="34"/>
      <c r="B427" s="34"/>
      <c r="C427" s="34"/>
      <c r="E427" s="34"/>
      <c r="F427" s="35"/>
      <c r="L427" s="36"/>
      <c r="N427" s="37"/>
      <c r="Z427" s="12"/>
      <c r="AD427" s="12"/>
      <c r="AG427" s="12"/>
      <c r="AI427" s="39"/>
    </row>
    <row r="428" ht="15.75" customHeight="1">
      <c r="A428" s="34"/>
      <c r="B428" s="34"/>
      <c r="C428" s="34"/>
      <c r="E428" s="34"/>
      <c r="F428" s="35"/>
      <c r="L428" s="36"/>
      <c r="N428" s="37"/>
      <c r="Z428" s="12"/>
      <c r="AD428" s="12"/>
      <c r="AG428" s="12"/>
      <c r="AI428" s="39"/>
    </row>
    <row r="429" ht="15.75" customHeight="1">
      <c r="A429" s="34"/>
      <c r="B429" s="34"/>
      <c r="C429" s="34"/>
      <c r="E429" s="34"/>
      <c r="F429" s="35"/>
      <c r="L429" s="36"/>
      <c r="N429" s="37"/>
      <c r="Z429" s="12"/>
      <c r="AD429" s="12"/>
      <c r="AG429" s="12"/>
      <c r="AI429" s="39"/>
    </row>
    <row r="430" ht="15.75" customHeight="1">
      <c r="A430" s="34"/>
      <c r="B430" s="34"/>
      <c r="C430" s="34"/>
      <c r="E430" s="34"/>
      <c r="F430" s="35"/>
      <c r="L430" s="36"/>
      <c r="N430" s="37"/>
      <c r="Z430" s="12"/>
      <c r="AD430" s="12"/>
      <c r="AG430" s="12"/>
      <c r="AI430" s="39"/>
    </row>
    <row r="431" ht="15.75" customHeight="1">
      <c r="A431" s="34"/>
      <c r="B431" s="34"/>
      <c r="C431" s="34"/>
      <c r="E431" s="34"/>
      <c r="F431" s="35"/>
      <c r="L431" s="36"/>
      <c r="N431" s="37"/>
      <c r="Z431" s="12"/>
      <c r="AD431" s="12"/>
      <c r="AG431" s="12"/>
      <c r="AI431" s="39"/>
    </row>
    <row r="432" ht="15.75" customHeight="1">
      <c r="A432" s="34"/>
      <c r="B432" s="34"/>
      <c r="C432" s="34"/>
      <c r="E432" s="34"/>
      <c r="F432" s="35"/>
      <c r="L432" s="36"/>
      <c r="N432" s="37"/>
      <c r="Z432" s="12"/>
      <c r="AD432" s="12"/>
      <c r="AG432" s="12"/>
      <c r="AI432" s="39"/>
    </row>
    <row r="433" ht="15.75" customHeight="1">
      <c r="A433" s="34"/>
      <c r="B433" s="34"/>
      <c r="C433" s="34"/>
      <c r="E433" s="34"/>
      <c r="F433" s="35"/>
      <c r="L433" s="36"/>
      <c r="N433" s="37"/>
      <c r="Z433" s="12"/>
      <c r="AD433" s="12"/>
      <c r="AG433" s="12"/>
      <c r="AI433" s="39"/>
    </row>
    <row r="434" ht="15.75" customHeight="1">
      <c r="A434" s="34"/>
      <c r="B434" s="34"/>
      <c r="C434" s="34"/>
      <c r="E434" s="34"/>
      <c r="F434" s="35"/>
      <c r="L434" s="36"/>
      <c r="N434" s="37"/>
      <c r="Z434" s="12"/>
      <c r="AD434" s="12"/>
      <c r="AG434" s="12"/>
      <c r="AI434" s="39"/>
    </row>
    <row r="435" ht="15.75" customHeight="1">
      <c r="A435" s="34"/>
      <c r="B435" s="34"/>
      <c r="C435" s="34"/>
      <c r="E435" s="34"/>
      <c r="F435" s="35"/>
      <c r="L435" s="36"/>
      <c r="N435" s="37"/>
      <c r="Z435" s="12"/>
      <c r="AD435" s="12"/>
      <c r="AG435" s="12"/>
      <c r="AI435" s="39"/>
    </row>
    <row r="436" ht="15.75" customHeight="1">
      <c r="A436" s="34"/>
      <c r="B436" s="34"/>
      <c r="C436" s="34"/>
      <c r="E436" s="34"/>
      <c r="F436" s="35"/>
      <c r="L436" s="36"/>
      <c r="N436" s="37"/>
      <c r="Z436" s="12"/>
      <c r="AD436" s="12"/>
      <c r="AG436" s="12"/>
      <c r="AI436" s="39"/>
    </row>
    <row r="437" ht="15.75" customHeight="1">
      <c r="A437" s="34"/>
      <c r="B437" s="34"/>
      <c r="C437" s="34"/>
      <c r="E437" s="34"/>
      <c r="F437" s="35"/>
      <c r="L437" s="36"/>
      <c r="N437" s="37"/>
      <c r="Z437" s="12"/>
      <c r="AD437" s="12"/>
      <c r="AG437" s="12"/>
      <c r="AI437" s="39"/>
    </row>
    <row r="438" ht="15.75" customHeight="1">
      <c r="A438" s="34"/>
      <c r="B438" s="34"/>
      <c r="C438" s="34"/>
      <c r="E438" s="34"/>
      <c r="F438" s="35"/>
      <c r="L438" s="36"/>
      <c r="N438" s="37"/>
      <c r="Z438" s="12"/>
      <c r="AD438" s="12"/>
      <c r="AG438" s="12"/>
      <c r="AI438" s="39"/>
    </row>
    <row r="439" ht="15.75" customHeight="1">
      <c r="A439" s="34"/>
      <c r="B439" s="34"/>
      <c r="C439" s="34"/>
      <c r="E439" s="34"/>
      <c r="F439" s="35"/>
      <c r="L439" s="36"/>
      <c r="N439" s="37"/>
      <c r="Z439" s="12"/>
      <c r="AD439" s="12"/>
      <c r="AG439" s="12"/>
      <c r="AI439" s="39"/>
    </row>
    <row r="440" ht="15.75" customHeight="1">
      <c r="A440" s="34"/>
      <c r="B440" s="34"/>
      <c r="C440" s="34"/>
      <c r="E440" s="34"/>
      <c r="F440" s="35"/>
      <c r="L440" s="36"/>
      <c r="N440" s="37"/>
      <c r="Z440" s="12"/>
      <c r="AD440" s="12"/>
      <c r="AG440" s="12"/>
      <c r="AI440" s="39"/>
    </row>
    <row r="441" ht="15.75" customHeight="1">
      <c r="A441" s="34"/>
      <c r="B441" s="34"/>
      <c r="C441" s="34"/>
      <c r="E441" s="34"/>
      <c r="F441" s="35"/>
      <c r="L441" s="36"/>
      <c r="N441" s="37"/>
      <c r="Z441" s="12"/>
      <c r="AD441" s="12"/>
      <c r="AG441" s="12"/>
      <c r="AI441" s="39"/>
    </row>
    <row r="442" ht="15.75" customHeight="1">
      <c r="A442" s="34"/>
      <c r="B442" s="34"/>
      <c r="C442" s="34"/>
      <c r="E442" s="34"/>
      <c r="F442" s="35"/>
      <c r="L442" s="36"/>
      <c r="N442" s="37"/>
      <c r="Z442" s="12"/>
      <c r="AD442" s="12"/>
      <c r="AG442" s="12"/>
      <c r="AI442" s="39"/>
    </row>
    <row r="443" ht="15.75" customHeight="1">
      <c r="A443" s="34"/>
      <c r="B443" s="34"/>
      <c r="C443" s="34"/>
      <c r="E443" s="34"/>
      <c r="F443" s="35"/>
      <c r="L443" s="36"/>
      <c r="N443" s="37"/>
      <c r="Z443" s="12"/>
      <c r="AD443" s="12"/>
      <c r="AG443" s="12"/>
      <c r="AI443" s="39"/>
    </row>
    <row r="444" ht="15.75" customHeight="1">
      <c r="A444" s="34"/>
      <c r="B444" s="34"/>
      <c r="C444" s="34"/>
      <c r="E444" s="34"/>
      <c r="F444" s="35"/>
      <c r="L444" s="36"/>
      <c r="N444" s="37"/>
      <c r="Z444" s="12"/>
      <c r="AD444" s="12"/>
      <c r="AG444" s="12"/>
      <c r="AI444" s="39"/>
    </row>
    <row r="445" ht="15.75" customHeight="1">
      <c r="A445" s="34"/>
      <c r="B445" s="34"/>
      <c r="C445" s="34"/>
      <c r="E445" s="34"/>
      <c r="F445" s="35"/>
      <c r="L445" s="36"/>
      <c r="N445" s="37"/>
      <c r="Z445" s="12"/>
      <c r="AD445" s="12"/>
      <c r="AG445" s="12"/>
      <c r="AI445" s="39"/>
    </row>
    <row r="446" ht="15.75" customHeight="1">
      <c r="A446" s="34"/>
      <c r="B446" s="34"/>
      <c r="C446" s="34"/>
      <c r="E446" s="34"/>
      <c r="F446" s="35"/>
      <c r="L446" s="36"/>
      <c r="N446" s="37"/>
      <c r="Z446" s="12"/>
      <c r="AD446" s="12"/>
      <c r="AG446" s="12"/>
      <c r="AI446" s="39"/>
    </row>
    <row r="447" ht="15.75" customHeight="1">
      <c r="A447" s="34"/>
      <c r="B447" s="34"/>
      <c r="C447" s="34"/>
      <c r="E447" s="34"/>
      <c r="F447" s="35"/>
      <c r="L447" s="36"/>
      <c r="N447" s="37"/>
      <c r="Z447" s="12"/>
      <c r="AD447" s="12"/>
      <c r="AG447" s="12"/>
      <c r="AI447" s="39"/>
    </row>
    <row r="448" ht="15.75" customHeight="1">
      <c r="A448" s="34"/>
      <c r="B448" s="34"/>
      <c r="C448" s="34"/>
      <c r="E448" s="34"/>
      <c r="F448" s="35"/>
      <c r="L448" s="36"/>
      <c r="N448" s="37"/>
      <c r="Z448" s="12"/>
      <c r="AD448" s="12"/>
      <c r="AG448" s="12"/>
      <c r="AI448" s="39"/>
    </row>
    <row r="449" ht="15.75" customHeight="1">
      <c r="A449" s="34"/>
      <c r="B449" s="34"/>
      <c r="C449" s="34"/>
      <c r="E449" s="34"/>
      <c r="F449" s="35"/>
      <c r="L449" s="36"/>
      <c r="N449" s="37"/>
      <c r="Z449" s="12"/>
      <c r="AD449" s="12"/>
      <c r="AG449" s="12"/>
      <c r="AI449" s="39"/>
    </row>
    <row r="450" ht="15.75" customHeight="1">
      <c r="A450" s="34"/>
      <c r="B450" s="34"/>
      <c r="C450" s="34"/>
      <c r="E450" s="34"/>
      <c r="F450" s="35"/>
      <c r="L450" s="36"/>
      <c r="N450" s="37"/>
      <c r="Z450" s="12"/>
      <c r="AD450" s="12"/>
      <c r="AG450" s="12"/>
      <c r="AI450" s="39"/>
    </row>
    <row r="451" ht="15.75" customHeight="1">
      <c r="A451" s="34"/>
      <c r="B451" s="34"/>
      <c r="C451" s="34"/>
      <c r="E451" s="34"/>
      <c r="F451" s="35"/>
      <c r="L451" s="36"/>
      <c r="N451" s="37"/>
      <c r="Z451" s="12"/>
      <c r="AD451" s="12"/>
      <c r="AG451" s="12"/>
      <c r="AI451" s="39"/>
    </row>
    <row r="452" ht="15.75" customHeight="1">
      <c r="A452" s="34"/>
      <c r="B452" s="34"/>
      <c r="C452" s="34"/>
      <c r="E452" s="34"/>
      <c r="F452" s="35"/>
      <c r="L452" s="36"/>
      <c r="N452" s="37"/>
      <c r="Z452" s="12"/>
      <c r="AD452" s="12"/>
      <c r="AG452" s="12"/>
      <c r="AI452" s="39"/>
    </row>
    <row r="453" ht="15.75" customHeight="1">
      <c r="A453" s="34"/>
      <c r="B453" s="34"/>
      <c r="C453" s="34"/>
      <c r="E453" s="34"/>
      <c r="F453" s="35"/>
      <c r="L453" s="36"/>
      <c r="N453" s="37"/>
      <c r="Z453" s="12"/>
      <c r="AD453" s="12"/>
      <c r="AG453" s="12"/>
      <c r="AI453" s="39"/>
    </row>
    <row r="454" ht="15.75" customHeight="1">
      <c r="A454" s="34"/>
      <c r="B454" s="34"/>
      <c r="C454" s="34"/>
      <c r="E454" s="34"/>
      <c r="F454" s="35"/>
      <c r="L454" s="36"/>
      <c r="N454" s="37"/>
      <c r="Z454" s="12"/>
      <c r="AD454" s="12"/>
      <c r="AG454" s="12"/>
      <c r="AI454" s="39"/>
    </row>
    <row r="455" ht="15.75" customHeight="1">
      <c r="A455" s="34"/>
      <c r="B455" s="34"/>
      <c r="C455" s="34"/>
      <c r="E455" s="34"/>
      <c r="F455" s="35"/>
      <c r="L455" s="36"/>
      <c r="N455" s="37"/>
      <c r="Z455" s="12"/>
      <c r="AD455" s="12"/>
      <c r="AG455" s="12"/>
      <c r="AI455" s="39"/>
    </row>
    <row r="456" ht="15.75" customHeight="1">
      <c r="A456" s="34"/>
      <c r="B456" s="34"/>
      <c r="C456" s="34"/>
      <c r="E456" s="34"/>
      <c r="F456" s="35"/>
      <c r="L456" s="36"/>
      <c r="N456" s="37"/>
      <c r="Z456" s="12"/>
      <c r="AD456" s="12"/>
      <c r="AG456" s="12"/>
      <c r="AI456" s="39"/>
    </row>
    <row r="457" ht="15.75" customHeight="1">
      <c r="A457" s="34"/>
      <c r="B457" s="34"/>
      <c r="C457" s="34"/>
      <c r="E457" s="34"/>
      <c r="F457" s="35"/>
      <c r="L457" s="36"/>
      <c r="N457" s="37"/>
      <c r="Z457" s="12"/>
      <c r="AD457" s="12"/>
      <c r="AG457" s="12"/>
      <c r="AI457" s="39"/>
    </row>
    <row r="458" ht="15.75" customHeight="1">
      <c r="A458" s="34"/>
      <c r="B458" s="34"/>
      <c r="C458" s="34"/>
      <c r="E458" s="34"/>
      <c r="F458" s="35"/>
      <c r="L458" s="36"/>
      <c r="N458" s="37"/>
      <c r="Z458" s="12"/>
      <c r="AD458" s="12"/>
      <c r="AG458" s="12"/>
      <c r="AI458" s="39"/>
    </row>
    <row r="459" ht="15.75" customHeight="1">
      <c r="A459" s="34"/>
      <c r="B459" s="34"/>
      <c r="C459" s="34"/>
      <c r="E459" s="34"/>
      <c r="F459" s="35"/>
      <c r="L459" s="36"/>
      <c r="N459" s="37"/>
      <c r="Z459" s="12"/>
      <c r="AD459" s="12"/>
      <c r="AG459" s="12"/>
      <c r="AI459" s="39"/>
    </row>
    <row r="460" ht="15.75" customHeight="1">
      <c r="A460" s="34"/>
      <c r="B460" s="34"/>
      <c r="C460" s="34"/>
      <c r="E460" s="34"/>
      <c r="F460" s="35"/>
      <c r="L460" s="36"/>
      <c r="N460" s="37"/>
      <c r="Z460" s="12"/>
      <c r="AD460" s="12"/>
      <c r="AG460" s="12"/>
      <c r="AI460" s="39"/>
    </row>
    <row r="461" ht="15.75" customHeight="1">
      <c r="A461" s="34"/>
      <c r="B461" s="34"/>
      <c r="C461" s="34"/>
      <c r="E461" s="34"/>
      <c r="F461" s="35"/>
      <c r="L461" s="36"/>
      <c r="N461" s="37"/>
      <c r="Z461" s="12"/>
      <c r="AD461" s="12"/>
      <c r="AG461" s="12"/>
      <c r="AI461" s="39"/>
    </row>
    <row r="462" ht="15.75" customHeight="1">
      <c r="A462" s="34"/>
      <c r="B462" s="34"/>
      <c r="C462" s="34"/>
      <c r="E462" s="34"/>
      <c r="F462" s="35"/>
      <c r="L462" s="36"/>
      <c r="N462" s="37"/>
      <c r="Z462" s="12"/>
      <c r="AD462" s="12"/>
      <c r="AG462" s="12"/>
      <c r="AI462" s="39"/>
    </row>
    <row r="463" ht="15.75" customHeight="1">
      <c r="A463" s="34"/>
      <c r="B463" s="34"/>
      <c r="C463" s="34"/>
      <c r="E463" s="34"/>
      <c r="F463" s="35"/>
      <c r="L463" s="36"/>
      <c r="N463" s="37"/>
      <c r="Z463" s="12"/>
      <c r="AD463" s="12"/>
      <c r="AG463" s="12"/>
      <c r="AI463" s="39"/>
    </row>
    <row r="464" ht="15.75" customHeight="1">
      <c r="A464" s="34"/>
      <c r="B464" s="34"/>
      <c r="C464" s="34"/>
      <c r="E464" s="34"/>
      <c r="F464" s="35"/>
      <c r="L464" s="36"/>
      <c r="N464" s="37"/>
      <c r="Z464" s="12"/>
      <c r="AD464" s="12"/>
      <c r="AG464" s="12"/>
      <c r="AI464" s="39"/>
    </row>
    <row r="465" ht="15.75" customHeight="1">
      <c r="A465" s="34"/>
      <c r="B465" s="34"/>
      <c r="C465" s="34"/>
      <c r="E465" s="34"/>
      <c r="F465" s="35"/>
      <c r="L465" s="36"/>
      <c r="N465" s="37"/>
      <c r="Z465" s="12"/>
      <c r="AD465" s="12"/>
      <c r="AG465" s="12"/>
      <c r="AI465" s="39"/>
    </row>
    <row r="466" ht="15.75" customHeight="1">
      <c r="A466" s="34"/>
      <c r="B466" s="34"/>
      <c r="C466" s="34"/>
      <c r="E466" s="34"/>
      <c r="F466" s="35"/>
      <c r="L466" s="36"/>
      <c r="N466" s="37"/>
      <c r="Z466" s="12"/>
      <c r="AD466" s="12"/>
      <c r="AG466" s="12"/>
      <c r="AI466" s="39"/>
    </row>
    <row r="467" ht="15.75" customHeight="1">
      <c r="A467" s="34"/>
      <c r="B467" s="34"/>
      <c r="C467" s="34"/>
      <c r="E467" s="34"/>
      <c r="F467" s="35"/>
      <c r="L467" s="36"/>
      <c r="N467" s="37"/>
      <c r="Z467" s="12"/>
      <c r="AD467" s="12"/>
      <c r="AG467" s="12"/>
      <c r="AI467" s="39"/>
    </row>
    <row r="468" ht="15.75" customHeight="1">
      <c r="A468" s="34"/>
      <c r="B468" s="34"/>
      <c r="C468" s="34"/>
      <c r="E468" s="34"/>
      <c r="F468" s="35"/>
      <c r="L468" s="36"/>
      <c r="N468" s="37"/>
      <c r="Z468" s="12"/>
      <c r="AD468" s="12"/>
      <c r="AG468" s="12"/>
      <c r="AI468" s="39"/>
    </row>
    <row r="469" ht="15.75" customHeight="1">
      <c r="A469" s="34"/>
      <c r="B469" s="34"/>
      <c r="C469" s="34"/>
      <c r="E469" s="34"/>
      <c r="F469" s="35"/>
      <c r="L469" s="36"/>
      <c r="N469" s="37"/>
      <c r="Z469" s="12"/>
      <c r="AD469" s="12"/>
      <c r="AG469" s="12"/>
      <c r="AI469" s="39"/>
    </row>
    <row r="470" ht="15.75" customHeight="1">
      <c r="A470" s="34"/>
      <c r="B470" s="34"/>
      <c r="C470" s="34"/>
      <c r="E470" s="34"/>
      <c r="F470" s="35"/>
      <c r="L470" s="36"/>
      <c r="N470" s="37"/>
      <c r="Z470" s="12"/>
      <c r="AD470" s="12"/>
      <c r="AG470" s="12"/>
      <c r="AI470" s="39"/>
    </row>
    <row r="471" ht="15.75" customHeight="1">
      <c r="A471" s="34"/>
      <c r="B471" s="34"/>
      <c r="C471" s="34"/>
      <c r="E471" s="34"/>
      <c r="F471" s="35"/>
      <c r="L471" s="36"/>
      <c r="N471" s="37"/>
      <c r="Z471" s="12"/>
      <c r="AD471" s="12"/>
      <c r="AG471" s="12"/>
      <c r="AI471" s="39"/>
    </row>
    <row r="472" ht="15.75" customHeight="1">
      <c r="A472" s="34"/>
      <c r="B472" s="34"/>
      <c r="C472" s="34"/>
      <c r="E472" s="34"/>
      <c r="F472" s="35"/>
      <c r="L472" s="36"/>
      <c r="N472" s="37"/>
      <c r="Z472" s="12"/>
      <c r="AD472" s="12"/>
      <c r="AG472" s="12"/>
      <c r="AI472" s="39"/>
    </row>
    <row r="473" ht="15.75" customHeight="1">
      <c r="A473" s="34"/>
      <c r="B473" s="34"/>
      <c r="C473" s="34"/>
      <c r="E473" s="34"/>
      <c r="F473" s="35"/>
      <c r="L473" s="36"/>
      <c r="N473" s="37"/>
      <c r="Z473" s="12"/>
      <c r="AD473" s="12"/>
      <c r="AG473" s="12"/>
      <c r="AI473" s="39"/>
    </row>
    <row r="474" ht="15.75" customHeight="1">
      <c r="A474" s="34"/>
      <c r="B474" s="34"/>
      <c r="C474" s="34"/>
      <c r="E474" s="34"/>
      <c r="F474" s="35"/>
      <c r="L474" s="36"/>
      <c r="N474" s="37"/>
      <c r="Z474" s="12"/>
      <c r="AD474" s="12"/>
      <c r="AG474" s="12"/>
      <c r="AI474" s="39"/>
    </row>
    <row r="475" ht="15.75" customHeight="1">
      <c r="A475" s="34"/>
      <c r="B475" s="34"/>
      <c r="C475" s="34"/>
      <c r="E475" s="34"/>
      <c r="F475" s="35"/>
      <c r="L475" s="36"/>
      <c r="N475" s="37"/>
      <c r="Z475" s="12"/>
      <c r="AD475" s="12"/>
      <c r="AG475" s="12"/>
      <c r="AI475" s="39"/>
    </row>
    <row r="476" ht="15.75" customHeight="1">
      <c r="A476" s="34"/>
      <c r="B476" s="34"/>
      <c r="C476" s="34"/>
      <c r="E476" s="34"/>
      <c r="F476" s="35"/>
      <c r="L476" s="36"/>
      <c r="N476" s="37"/>
      <c r="Z476" s="12"/>
      <c r="AD476" s="12"/>
      <c r="AG476" s="12"/>
      <c r="AI476" s="39"/>
    </row>
    <row r="477" ht="15.75" customHeight="1">
      <c r="A477" s="34"/>
      <c r="B477" s="34"/>
      <c r="C477" s="34"/>
      <c r="E477" s="34"/>
      <c r="F477" s="35"/>
      <c r="L477" s="36"/>
      <c r="N477" s="37"/>
      <c r="Z477" s="12"/>
      <c r="AD477" s="12"/>
      <c r="AG477" s="12"/>
      <c r="AI477" s="39"/>
    </row>
    <row r="478" ht="15.75" customHeight="1">
      <c r="A478" s="34"/>
      <c r="B478" s="34"/>
      <c r="C478" s="34"/>
      <c r="E478" s="34"/>
      <c r="F478" s="35"/>
      <c r="L478" s="36"/>
      <c r="N478" s="37"/>
      <c r="Z478" s="12"/>
      <c r="AD478" s="12"/>
      <c r="AG478" s="12"/>
      <c r="AI478" s="39"/>
    </row>
    <row r="479" ht="15.75" customHeight="1">
      <c r="A479" s="34"/>
      <c r="B479" s="34"/>
      <c r="C479" s="34"/>
      <c r="E479" s="34"/>
      <c r="F479" s="35"/>
      <c r="L479" s="36"/>
      <c r="N479" s="37"/>
      <c r="Z479" s="12"/>
      <c r="AD479" s="12"/>
      <c r="AG479" s="12"/>
      <c r="AI479" s="39"/>
    </row>
    <row r="480" ht="15.75" customHeight="1">
      <c r="A480" s="34"/>
      <c r="B480" s="34"/>
      <c r="C480" s="34"/>
      <c r="E480" s="34"/>
      <c r="F480" s="35"/>
      <c r="L480" s="36"/>
      <c r="N480" s="37"/>
      <c r="Z480" s="12"/>
      <c r="AD480" s="12"/>
      <c r="AG480" s="12"/>
      <c r="AI480" s="39"/>
    </row>
    <row r="481" ht="15.75" customHeight="1">
      <c r="A481" s="34"/>
      <c r="B481" s="34"/>
      <c r="C481" s="34"/>
      <c r="E481" s="34"/>
      <c r="F481" s="35"/>
      <c r="L481" s="36"/>
      <c r="N481" s="37"/>
      <c r="Z481" s="12"/>
      <c r="AD481" s="12"/>
      <c r="AG481" s="12"/>
      <c r="AI481" s="39"/>
    </row>
    <row r="482" ht="15.75" customHeight="1">
      <c r="A482" s="34"/>
      <c r="B482" s="34"/>
      <c r="C482" s="34"/>
      <c r="E482" s="34"/>
      <c r="F482" s="35"/>
      <c r="L482" s="36"/>
      <c r="N482" s="37"/>
      <c r="Z482" s="12"/>
      <c r="AD482" s="12"/>
      <c r="AG482" s="12"/>
      <c r="AI482" s="39"/>
    </row>
    <row r="483" ht="15.75" customHeight="1">
      <c r="A483" s="34"/>
      <c r="B483" s="34"/>
      <c r="C483" s="34"/>
      <c r="E483" s="34"/>
      <c r="F483" s="35"/>
      <c r="L483" s="36"/>
      <c r="N483" s="37"/>
      <c r="Z483" s="12"/>
      <c r="AD483" s="12"/>
      <c r="AG483" s="12"/>
      <c r="AI483" s="39"/>
    </row>
    <row r="484" ht="15.75" customHeight="1">
      <c r="A484" s="34"/>
      <c r="B484" s="34"/>
      <c r="C484" s="34"/>
      <c r="E484" s="34"/>
      <c r="F484" s="35"/>
      <c r="L484" s="36"/>
      <c r="N484" s="37"/>
      <c r="Z484" s="12"/>
      <c r="AD484" s="12"/>
      <c r="AG484" s="12"/>
      <c r="AI484" s="39"/>
    </row>
    <row r="485" ht="15.75" customHeight="1">
      <c r="A485" s="34"/>
      <c r="B485" s="34"/>
      <c r="C485" s="34"/>
      <c r="E485" s="34"/>
      <c r="F485" s="35"/>
      <c r="L485" s="36"/>
      <c r="N485" s="37"/>
      <c r="Z485" s="12"/>
      <c r="AD485" s="12"/>
      <c r="AG485" s="12"/>
      <c r="AI485" s="39"/>
    </row>
    <row r="486" ht="15.75" customHeight="1">
      <c r="A486" s="34"/>
      <c r="B486" s="34"/>
      <c r="C486" s="34"/>
      <c r="E486" s="34"/>
      <c r="F486" s="35"/>
      <c r="L486" s="36"/>
      <c r="N486" s="37"/>
      <c r="Z486" s="12"/>
      <c r="AD486" s="12"/>
      <c r="AG486" s="12"/>
      <c r="AI486" s="39"/>
    </row>
    <row r="487" ht="15.75" customHeight="1">
      <c r="A487" s="34"/>
      <c r="B487" s="34"/>
      <c r="C487" s="34"/>
      <c r="E487" s="34"/>
      <c r="F487" s="35"/>
      <c r="L487" s="36"/>
      <c r="N487" s="37"/>
      <c r="Z487" s="12"/>
      <c r="AD487" s="12"/>
      <c r="AG487" s="12"/>
      <c r="AI487" s="39"/>
    </row>
    <row r="488" ht="15.75" customHeight="1">
      <c r="A488" s="34"/>
      <c r="B488" s="34"/>
      <c r="C488" s="34"/>
      <c r="E488" s="34"/>
      <c r="F488" s="35"/>
      <c r="L488" s="36"/>
      <c r="N488" s="37"/>
      <c r="Z488" s="12"/>
      <c r="AD488" s="12"/>
      <c r="AG488" s="12"/>
      <c r="AI488" s="39"/>
    </row>
    <row r="489" ht="15.75" customHeight="1">
      <c r="A489" s="34"/>
      <c r="B489" s="34"/>
      <c r="C489" s="34"/>
      <c r="E489" s="34"/>
      <c r="F489" s="35"/>
      <c r="L489" s="36"/>
      <c r="N489" s="37"/>
      <c r="Z489" s="12"/>
      <c r="AD489" s="12"/>
      <c r="AG489" s="12"/>
      <c r="AI489" s="39"/>
    </row>
    <row r="490" ht="15.75" customHeight="1">
      <c r="A490" s="34"/>
      <c r="B490" s="34"/>
      <c r="C490" s="34"/>
      <c r="E490" s="34"/>
      <c r="F490" s="35"/>
      <c r="L490" s="36"/>
      <c r="N490" s="37"/>
      <c r="Z490" s="12"/>
      <c r="AD490" s="12"/>
      <c r="AG490" s="12"/>
      <c r="AI490" s="39"/>
    </row>
    <row r="491" ht="15.75" customHeight="1">
      <c r="A491" s="34"/>
      <c r="B491" s="34"/>
      <c r="C491" s="34"/>
      <c r="E491" s="34"/>
      <c r="F491" s="35"/>
      <c r="L491" s="36"/>
      <c r="N491" s="37"/>
      <c r="Z491" s="12"/>
      <c r="AD491" s="12"/>
      <c r="AG491" s="12"/>
      <c r="AI491" s="39"/>
    </row>
    <row r="492" ht="15.75" customHeight="1">
      <c r="A492" s="34"/>
      <c r="B492" s="34"/>
      <c r="C492" s="34"/>
      <c r="E492" s="34"/>
      <c r="F492" s="35"/>
      <c r="L492" s="36"/>
      <c r="N492" s="37"/>
      <c r="Z492" s="12"/>
      <c r="AD492" s="12"/>
      <c r="AG492" s="12"/>
      <c r="AI492" s="39"/>
    </row>
    <row r="493" ht="15.75" customHeight="1">
      <c r="A493" s="34"/>
      <c r="B493" s="34"/>
      <c r="C493" s="34"/>
      <c r="E493" s="34"/>
      <c r="F493" s="35"/>
      <c r="L493" s="36"/>
      <c r="N493" s="37"/>
      <c r="Z493" s="12"/>
      <c r="AD493" s="12"/>
      <c r="AG493" s="12"/>
      <c r="AI493" s="39"/>
    </row>
    <row r="494" ht="15.75" customHeight="1">
      <c r="A494" s="34"/>
      <c r="B494" s="34"/>
      <c r="C494" s="34"/>
      <c r="E494" s="34"/>
      <c r="F494" s="35"/>
      <c r="L494" s="36"/>
      <c r="N494" s="37"/>
      <c r="Z494" s="12"/>
      <c r="AD494" s="12"/>
      <c r="AG494" s="12"/>
      <c r="AI494" s="39"/>
    </row>
    <row r="495" ht="15.75" customHeight="1">
      <c r="A495" s="34"/>
      <c r="B495" s="34"/>
      <c r="C495" s="34"/>
      <c r="E495" s="34"/>
      <c r="F495" s="35"/>
      <c r="L495" s="36"/>
      <c r="N495" s="37"/>
      <c r="Z495" s="12"/>
      <c r="AD495" s="12"/>
      <c r="AG495" s="12"/>
      <c r="AI495" s="39"/>
    </row>
    <row r="496" ht="15.75" customHeight="1">
      <c r="A496" s="34"/>
      <c r="B496" s="34"/>
      <c r="C496" s="34"/>
      <c r="E496" s="34"/>
      <c r="F496" s="35"/>
      <c r="L496" s="36"/>
      <c r="N496" s="37"/>
      <c r="Z496" s="12"/>
      <c r="AD496" s="12"/>
      <c r="AG496" s="12"/>
      <c r="AI496" s="39"/>
    </row>
    <row r="497" ht="15.75" customHeight="1">
      <c r="A497" s="34"/>
      <c r="B497" s="34"/>
      <c r="C497" s="34"/>
      <c r="E497" s="34"/>
      <c r="F497" s="35"/>
      <c r="L497" s="36"/>
      <c r="N497" s="37"/>
      <c r="Z497" s="12"/>
      <c r="AD497" s="12"/>
      <c r="AG497" s="12"/>
      <c r="AI497" s="39"/>
    </row>
    <row r="498" ht="15.75" customHeight="1">
      <c r="A498" s="34"/>
      <c r="B498" s="34"/>
      <c r="C498" s="34"/>
      <c r="E498" s="34"/>
      <c r="F498" s="35"/>
      <c r="L498" s="36"/>
      <c r="N498" s="37"/>
      <c r="Z498" s="12"/>
      <c r="AD498" s="12"/>
      <c r="AG498" s="12"/>
      <c r="AI498" s="39"/>
    </row>
    <row r="499" ht="15.75" customHeight="1">
      <c r="A499" s="34"/>
      <c r="B499" s="34"/>
      <c r="C499" s="34"/>
      <c r="E499" s="34"/>
      <c r="F499" s="35"/>
      <c r="L499" s="36"/>
      <c r="N499" s="37"/>
      <c r="Z499" s="12"/>
      <c r="AD499" s="12"/>
      <c r="AG499" s="12"/>
      <c r="AI499" s="39"/>
    </row>
    <row r="500" ht="15.75" customHeight="1">
      <c r="A500" s="34"/>
      <c r="B500" s="34"/>
      <c r="C500" s="34"/>
      <c r="E500" s="34"/>
      <c r="F500" s="35"/>
      <c r="L500" s="36"/>
      <c r="N500" s="37"/>
      <c r="Z500" s="12"/>
      <c r="AD500" s="12"/>
      <c r="AG500" s="12"/>
      <c r="AI500" s="39"/>
    </row>
    <row r="501" ht="15.75" customHeight="1">
      <c r="A501" s="34"/>
      <c r="B501" s="34"/>
      <c r="C501" s="34"/>
      <c r="E501" s="34"/>
      <c r="F501" s="35"/>
      <c r="L501" s="36"/>
      <c r="N501" s="37"/>
      <c r="Z501" s="12"/>
      <c r="AD501" s="12"/>
      <c r="AG501" s="12"/>
      <c r="AI501" s="39"/>
    </row>
    <row r="502" ht="15.75" customHeight="1">
      <c r="A502" s="34"/>
      <c r="B502" s="34"/>
      <c r="C502" s="34"/>
      <c r="E502" s="34"/>
      <c r="F502" s="35"/>
      <c r="L502" s="36"/>
      <c r="N502" s="37"/>
      <c r="Z502" s="12"/>
      <c r="AD502" s="12"/>
      <c r="AG502" s="12"/>
      <c r="AI502" s="39"/>
    </row>
    <row r="503" ht="15.75" customHeight="1">
      <c r="A503" s="34"/>
      <c r="B503" s="34"/>
      <c r="C503" s="34"/>
      <c r="E503" s="34"/>
      <c r="F503" s="35"/>
      <c r="L503" s="36"/>
      <c r="N503" s="37"/>
      <c r="Z503" s="12"/>
      <c r="AD503" s="12"/>
      <c r="AG503" s="12"/>
      <c r="AI503" s="39"/>
    </row>
    <row r="504" ht="15.75" customHeight="1">
      <c r="A504" s="34"/>
      <c r="B504" s="34"/>
      <c r="C504" s="34"/>
      <c r="E504" s="34"/>
      <c r="F504" s="35"/>
      <c r="L504" s="36"/>
      <c r="N504" s="37"/>
      <c r="Z504" s="12"/>
      <c r="AD504" s="12"/>
      <c r="AG504" s="12"/>
      <c r="AI504" s="39"/>
    </row>
    <row r="505" ht="15.75" customHeight="1">
      <c r="A505" s="34"/>
      <c r="B505" s="34"/>
      <c r="C505" s="34"/>
      <c r="E505" s="34"/>
      <c r="F505" s="35"/>
      <c r="L505" s="36"/>
      <c r="N505" s="37"/>
      <c r="Z505" s="12"/>
      <c r="AD505" s="12"/>
      <c r="AG505" s="12"/>
      <c r="AI505" s="39"/>
    </row>
    <row r="506" ht="15.75" customHeight="1">
      <c r="A506" s="34"/>
      <c r="B506" s="34"/>
      <c r="C506" s="34"/>
      <c r="E506" s="34"/>
      <c r="F506" s="35"/>
      <c r="L506" s="36"/>
      <c r="N506" s="37"/>
      <c r="Z506" s="12"/>
      <c r="AD506" s="12"/>
      <c r="AG506" s="12"/>
      <c r="AI506" s="39"/>
    </row>
    <row r="507" ht="15.75" customHeight="1">
      <c r="A507" s="34"/>
      <c r="B507" s="34"/>
      <c r="C507" s="34"/>
      <c r="E507" s="34"/>
      <c r="F507" s="35"/>
      <c r="L507" s="36"/>
      <c r="N507" s="37"/>
      <c r="Z507" s="12"/>
      <c r="AD507" s="12"/>
      <c r="AG507" s="12"/>
      <c r="AI507" s="39"/>
    </row>
    <row r="508" ht="15.75" customHeight="1">
      <c r="A508" s="34"/>
      <c r="B508" s="34"/>
      <c r="C508" s="34"/>
      <c r="E508" s="34"/>
      <c r="F508" s="35"/>
      <c r="L508" s="36"/>
      <c r="N508" s="37"/>
      <c r="Z508" s="12"/>
      <c r="AD508" s="12"/>
      <c r="AG508" s="12"/>
      <c r="AI508" s="39"/>
    </row>
    <row r="509" ht="15.75" customHeight="1">
      <c r="A509" s="34"/>
      <c r="B509" s="34"/>
      <c r="C509" s="34"/>
      <c r="E509" s="34"/>
      <c r="F509" s="35"/>
      <c r="L509" s="36"/>
      <c r="N509" s="37"/>
      <c r="Z509" s="12"/>
      <c r="AD509" s="12"/>
      <c r="AG509" s="12"/>
      <c r="AI509" s="39"/>
    </row>
    <row r="510" ht="15.75" customHeight="1">
      <c r="A510" s="34"/>
      <c r="B510" s="34"/>
      <c r="C510" s="34"/>
      <c r="E510" s="34"/>
      <c r="F510" s="35"/>
      <c r="L510" s="36"/>
      <c r="N510" s="37"/>
      <c r="Z510" s="12"/>
      <c r="AD510" s="12"/>
      <c r="AG510" s="12"/>
      <c r="AI510" s="39"/>
    </row>
    <row r="511" ht="15.75" customHeight="1">
      <c r="A511" s="34"/>
      <c r="B511" s="34"/>
      <c r="C511" s="34"/>
      <c r="E511" s="34"/>
      <c r="F511" s="35"/>
      <c r="L511" s="36"/>
      <c r="N511" s="37"/>
      <c r="Z511" s="12"/>
      <c r="AD511" s="12"/>
      <c r="AG511" s="12"/>
      <c r="AI511" s="39"/>
    </row>
    <row r="512" ht="15.75" customHeight="1">
      <c r="A512" s="34"/>
      <c r="B512" s="34"/>
      <c r="C512" s="34"/>
      <c r="E512" s="34"/>
      <c r="F512" s="35"/>
      <c r="L512" s="36"/>
      <c r="N512" s="37"/>
      <c r="Z512" s="12"/>
      <c r="AD512" s="12"/>
      <c r="AG512" s="12"/>
      <c r="AI512" s="39"/>
    </row>
    <row r="513" ht="15.75" customHeight="1">
      <c r="A513" s="34"/>
      <c r="B513" s="34"/>
      <c r="C513" s="34"/>
      <c r="E513" s="34"/>
      <c r="F513" s="35"/>
      <c r="L513" s="36"/>
      <c r="N513" s="37"/>
      <c r="Z513" s="12"/>
      <c r="AD513" s="12"/>
      <c r="AG513" s="12"/>
      <c r="AI513" s="39"/>
    </row>
    <row r="514" ht="15.75" customHeight="1">
      <c r="A514" s="34"/>
      <c r="B514" s="34"/>
      <c r="C514" s="34"/>
      <c r="E514" s="34"/>
      <c r="F514" s="35"/>
      <c r="L514" s="36"/>
      <c r="N514" s="37"/>
      <c r="Z514" s="12"/>
      <c r="AD514" s="12"/>
      <c r="AG514" s="12"/>
      <c r="AI514" s="39"/>
    </row>
    <row r="515" ht="15.75" customHeight="1">
      <c r="A515" s="34"/>
      <c r="B515" s="34"/>
      <c r="C515" s="34"/>
      <c r="E515" s="34"/>
      <c r="F515" s="35"/>
      <c r="L515" s="36"/>
      <c r="N515" s="37"/>
      <c r="Z515" s="12"/>
      <c r="AD515" s="12"/>
      <c r="AG515" s="12"/>
      <c r="AI515" s="39"/>
    </row>
    <row r="516" ht="15.75" customHeight="1">
      <c r="A516" s="34"/>
      <c r="B516" s="34"/>
      <c r="C516" s="34"/>
      <c r="E516" s="34"/>
      <c r="F516" s="35"/>
      <c r="L516" s="36"/>
      <c r="N516" s="37"/>
      <c r="Z516" s="12"/>
      <c r="AD516" s="12"/>
      <c r="AG516" s="12"/>
      <c r="AI516" s="39"/>
    </row>
    <row r="517" ht="15.75" customHeight="1">
      <c r="A517" s="34"/>
      <c r="B517" s="34"/>
      <c r="C517" s="34"/>
      <c r="E517" s="34"/>
      <c r="F517" s="35"/>
      <c r="L517" s="36"/>
      <c r="N517" s="37"/>
      <c r="Z517" s="12"/>
      <c r="AD517" s="12"/>
      <c r="AG517" s="12"/>
      <c r="AI517" s="39"/>
    </row>
    <row r="518" ht="15.75" customHeight="1">
      <c r="A518" s="34"/>
      <c r="B518" s="34"/>
      <c r="C518" s="34"/>
      <c r="E518" s="34"/>
      <c r="F518" s="35"/>
      <c r="L518" s="36"/>
      <c r="N518" s="37"/>
      <c r="Z518" s="12"/>
      <c r="AD518" s="12"/>
      <c r="AG518" s="12"/>
      <c r="AI518" s="39"/>
    </row>
    <row r="519" ht="15.75" customHeight="1">
      <c r="A519" s="34"/>
      <c r="B519" s="34"/>
      <c r="C519" s="34"/>
      <c r="E519" s="34"/>
      <c r="F519" s="35"/>
      <c r="L519" s="36"/>
      <c r="N519" s="37"/>
      <c r="Z519" s="12"/>
      <c r="AD519" s="12"/>
      <c r="AG519" s="12"/>
      <c r="AI519" s="39"/>
    </row>
    <row r="520" ht="15.75" customHeight="1">
      <c r="A520" s="34"/>
      <c r="B520" s="34"/>
      <c r="C520" s="34"/>
      <c r="E520" s="34"/>
      <c r="F520" s="35"/>
      <c r="L520" s="36"/>
      <c r="N520" s="37"/>
      <c r="Z520" s="12"/>
      <c r="AD520" s="12"/>
      <c r="AG520" s="12"/>
      <c r="AI520" s="39"/>
    </row>
    <row r="521" ht="15.75" customHeight="1">
      <c r="A521" s="34"/>
      <c r="B521" s="34"/>
      <c r="C521" s="34"/>
      <c r="E521" s="34"/>
      <c r="F521" s="35"/>
      <c r="L521" s="36"/>
      <c r="N521" s="37"/>
      <c r="Z521" s="12"/>
      <c r="AD521" s="12"/>
      <c r="AG521" s="12"/>
      <c r="AI521" s="39"/>
    </row>
    <row r="522" ht="15.75" customHeight="1">
      <c r="A522" s="34"/>
      <c r="B522" s="34"/>
      <c r="C522" s="34"/>
      <c r="E522" s="34"/>
      <c r="F522" s="35"/>
      <c r="L522" s="36"/>
      <c r="N522" s="37"/>
      <c r="Z522" s="12"/>
      <c r="AD522" s="12"/>
      <c r="AG522" s="12"/>
      <c r="AI522" s="39"/>
    </row>
    <row r="523" ht="15.75" customHeight="1">
      <c r="A523" s="34"/>
      <c r="B523" s="34"/>
      <c r="C523" s="34"/>
      <c r="E523" s="34"/>
      <c r="F523" s="35"/>
      <c r="L523" s="36"/>
      <c r="N523" s="37"/>
      <c r="Z523" s="12"/>
      <c r="AD523" s="12"/>
      <c r="AG523" s="12"/>
      <c r="AI523" s="39"/>
    </row>
    <row r="524" ht="15.75" customHeight="1">
      <c r="A524" s="34"/>
      <c r="B524" s="34"/>
      <c r="C524" s="34"/>
      <c r="E524" s="34"/>
      <c r="F524" s="35"/>
      <c r="L524" s="36"/>
      <c r="N524" s="37"/>
      <c r="Z524" s="12"/>
      <c r="AD524" s="12"/>
      <c r="AG524" s="12"/>
      <c r="AI524" s="39"/>
    </row>
    <row r="525" ht="15.75" customHeight="1">
      <c r="A525" s="34"/>
      <c r="B525" s="34"/>
      <c r="C525" s="34"/>
      <c r="E525" s="34"/>
      <c r="F525" s="35"/>
      <c r="L525" s="36"/>
      <c r="N525" s="37"/>
      <c r="Z525" s="12"/>
      <c r="AD525" s="12"/>
      <c r="AG525" s="12"/>
      <c r="AI525" s="39"/>
    </row>
    <row r="526" ht="15.75" customHeight="1">
      <c r="A526" s="34"/>
      <c r="B526" s="34"/>
      <c r="C526" s="34"/>
      <c r="E526" s="34"/>
      <c r="F526" s="35"/>
      <c r="L526" s="36"/>
      <c r="N526" s="37"/>
      <c r="Z526" s="12"/>
      <c r="AD526" s="12"/>
      <c r="AG526" s="12"/>
      <c r="AI526" s="39"/>
    </row>
    <row r="527" ht="15.75" customHeight="1">
      <c r="A527" s="34"/>
      <c r="B527" s="34"/>
      <c r="C527" s="34"/>
      <c r="E527" s="34"/>
      <c r="F527" s="35"/>
      <c r="L527" s="36"/>
      <c r="N527" s="37"/>
      <c r="Z527" s="12"/>
      <c r="AD527" s="12"/>
      <c r="AG527" s="12"/>
      <c r="AI527" s="39"/>
    </row>
    <row r="528" ht="15.75" customHeight="1">
      <c r="A528" s="34"/>
      <c r="B528" s="34"/>
      <c r="C528" s="34"/>
      <c r="E528" s="34"/>
      <c r="F528" s="35"/>
      <c r="L528" s="36"/>
      <c r="N528" s="37"/>
      <c r="Z528" s="12"/>
      <c r="AD528" s="12"/>
      <c r="AG528" s="12"/>
      <c r="AI528" s="39"/>
    </row>
    <row r="529" ht="15.75" customHeight="1">
      <c r="A529" s="34"/>
      <c r="B529" s="34"/>
      <c r="C529" s="34"/>
      <c r="E529" s="34"/>
      <c r="F529" s="35"/>
      <c r="L529" s="36"/>
      <c r="N529" s="37"/>
      <c r="Z529" s="12"/>
      <c r="AD529" s="12"/>
      <c r="AG529" s="12"/>
      <c r="AI529" s="39"/>
    </row>
    <row r="530" ht="15.75" customHeight="1">
      <c r="A530" s="34"/>
      <c r="B530" s="34"/>
      <c r="C530" s="34"/>
      <c r="E530" s="34"/>
      <c r="F530" s="35"/>
      <c r="L530" s="36"/>
      <c r="N530" s="37"/>
      <c r="Z530" s="12"/>
      <c r="AD530" s="12"/>
      <c r="AG530" s="12"/>
      <c r="AI530" s="39"/>
    </row>
    <row r="531" ht="15.75" customHeight="1">
      <c r="A531" s="34"/>
      <c r="B531" s="34"/>
      <c r="C531" s="34"/>
      <c r="E531" s="34"/>
      <c r="F531" s="35"/>
      <c r="L531" s="36"/>
      <c r="N531" s="37"/>
      <c r="Z531" s="12"/>
      <c r="AD531" s="12"/>
      <c r="AG531" s="12"/>
      <c r="AI531" s="39"/>
    </row>
    <row r="532" ht="15.75" customHeight="1">
      <c r="A532" s="34"/>
      <c r="B532" s="34"/>
      <c r="C532" s="34"/>
      <c r="E532" s="34"/>
      <c r="F532" s="35"/>
      <c r="L532" s="36"/>
      <c r="N532" s="37"/>
      <c r="Z532" s="12"/>
      <c r="AD532" s="12"/>
      <c r="AG532" s="12"/>
      <c r="AI532" s="39"/>
    </row>
    <row r="533" ht="15.75" customHeight="1">
      <c r="A533" s="34"/>
      <c r="B533" s="34"/>
      <c r="C533" s="34"/>
      <c r="E533" s="34"/>
      <c r="F533" s="35"/>
      <c r="L533" s="36"/>
      <c r="N533" s="37"/>
      <c r="Z533" s="12"/>
      <c r="AD533" s="12"/>
      <c r="AG533" s="12"/>
      <c r="AI533" s="39"/>
    </row>
    <row r="534" ht="15.75" customHeight="1">
      <c r="A534" s="34"/>
      <c r="B534" s="34"/>
      <c r="C534" s="34"/>
      <c r="E534" s="34"/>
      <c r="F534" s="35"/>
      <c r="L534" s="36"/>
      <c r="N534" s="37"/>
      <c r="Z534" s="12"/>
      <c r="AD534" s="12"/>
      <c r="AG534" s="12"/>
      <c r="AI534" s="39"/>
    </row>
    <row r="535" ht="15.75" customHeight="1">
      <c r="A535" s="34"/>
      <c r="B535" s="34"/>
      <c r="C535" s="34"/>
      <c r="E535" s="34"/>
      <c r="F535" s="35"/>
      <c r="L535" s="36"/>
      <c r="N535" s="37"/>
      <c r="Z535" s="12"/>
      <c r="AD535" s="12"/>
      <c r="AG535" s="12"/>
      <c r="AI535" s="39"/>
    </row>
    <row r="536" ht="15.75" customHeight="1">
      <c r="A536" s="34"/>
      <c r="B536" s="34"/>
      <c r="C536" s="34"/>
      <c r="E536" s="34"/>
      <c r="F536" s="35"/>
      <c r="L536" s="36"/>
      <c r="N536" s="37"/>
      <c r="Z536" s="12"/>
      <c r="AD536" s="12"/>
      <c r="AG536" s="12"/>
      <c r="AI536" s="39"/>
    </row>
    <row r="537" ht="15.75" customHeight="1">
      <c r="A537" s="34"/>
      <c r="B537" s="34"/>
      <c r="C537" s="34"/>
      <c r="E537" s="34"/>
      <c r="F537" s="35"/>
      <c r="L537" s="36"/>
      <c r="N537" s="37"/>
      <c r="Z537" s="12"/>
      <c r="AD537" s="12"/>
      <c r="AG537" s="12"/>
      <c r="AI537" s="39"/>
    </row>
    <row r="538" ht="15.75" customHeight="1">
      <c r="A538" s="34"/>
      <c r="B538" s="34"/>
      <c r="C538" s="34"/>
      <c r="E538" s="34"/>
      <c r="F538" s="35"/>
      <c r="L538" s="36"/>
      <c r="N538" s="37"/>
      <c r="Z538" s="12"/>
      <c r="AD538" s="12"/>
      <c r="AG538" s="12"/>
      <c r="AI538" s="39"/>
    </row>
    <row r="539" ht="15.75" customHeight="1">
      <c r="A539" s="34"/>
      <c r="B539" s="34"/>
      <c r="C539" s="34"/>
      <c r="E539" s="34"/>
      <c r="F539" s="35"/>
      <c r="L539" s="36"/>
      <c r="N539" s="37"/>
      <c r="Z539" s="12"/>
      <c r="AD539" s="12"/>
      <c r="AG539" s="12"/>
      <c r="AI539" s="39"/>
    </row>
    <row r="540" ht="15.75" customHeight="1">
      <c r="A540" s="34"/>
      <c r="B540" s="34"/>
      <c r="C540" s="34"/>
      <c r="E540" s="34"/>
      <c r="F540" s="35"/>
      <c r="L540" s="36"/>
      <c r="N540" s="37"/>
      <c r="Z540" s="12"/>
      <c r="AD540" s="12"/>
      <c r="AG540" s="12"/>
      <c r="AI540" s="39"/>
    </row>
    <row r="541" ht="15.75" customHeight="1">
      <c r="A541" s="34"/>
      <c r="B541" s="34"/>
      <c r="C541" s="34"/>
      <c r="E541" s="34"/>
      <c r="F541" s="35"/>
      <c r="L541" s="36"/>
      <c r="N541" s="37"/>
      <c r="Z541" s="12"/>
      <c r="AD541" s="12"/>
      <c r="AG541" s="12"/>
      <c r="AI541" s="39"/>
    </row>
    <row r="542" ht="15.75" customHeight="1">
      <c r="A542" s="34"/>
      <c r="B542" s="34"/>
      <c r="C542" s="34"/>
      <c r="E542" s="34"/>
      <c r="F542" s="35"/>
      <c r="L542" s="36"/>
      <c r="N542" s="37"/>
      <c r="Z542" s="12"/>
      <c r="AD542" s="12"/>
      <c r="AG542" s="12"/>
      <c r="AI542" s="39"/>
    </row>
    <row r="543" ht="15.75" customHeight="1">
      <c r="A543" s="34"/>
      <c r="B543" s="34"/>
      <c r="C543" s="34"/>
      <c r="E543" s="34"/>
      <c r="F543" s="35"/>
      <c r="L543" s="36"/>
      <c r="N543" s="37"/>
      <c r="Z543" s="12"/>
      <c r="AD543" s="12"/>
      <c r="AG543" s="12"/>
      <c r="AI543" s="39"/>
    </row>
    <row r="544" ht="15.75" customHeight="1">
      <c r="A544" s="34"/>
      <c r="B544" s="34"/>
      <c r="C544" s="34"/>
      <c r="E544" s="34"/>
      <c r="F544" s="35"/>
      <c r="L544" s="36"/>
      <c r="N544" s="37"/>
      <c r="Z544" s="12"/>
      <c r="AD544" s="12"/>
      <c r="AG544" s="12"/>
      <c r="AI544" s="39"/>
    </row>
    <row r="545" ht="15.75" customHeight="1">
      <c r="A545" s="34"/>
      <c r="B545" s="34"/>
      <c r="C545" s="34"/>
      <c r="E545" s="34"/>
      <c r="F545" s="35"/>
      <c r="L545" s="36"/>
      <c r="N545" s="37"/>
      <c r="Z545" s="12"/>
      <c r="AD545" s="12"/>
      <c r="AG545" s="12"/>
      <c r="AI545" s="39"/>
    </row>
    <row r="546" ht="15.75" customHeight="1">
      <c r="A546" s="34"/>
      <c r="B546" s="34"/>
      <c r="C546" s="34"/>
      <c r="E546" s="34"/>
      <c r="F546" s="35"/>
      <c r="L546" s="36"/>
      <c r="N546" s="37"/>
      <c r="Z546" s="12"/>
      <c r="AD546" s="12"/>
      <c r="AG546" s="12"/>
      <c r="AI546" s="39"/>
    </row>
    <row r="547" ht="15.75" customHeight="1">
      <c r="A547" s="34"/>
      <c r="B547" s="34"/>
      <c r="C547" s="34"/>
      <c r="E547" s="34"/>
      <c r="F547" s="35"/>
      <c r="L547" s="36"/>
      <c r="N547" s="37"/>
      <c r="Z547" s="12"/>
      <c r="AD547" s="12"/>
      <c r="AG547" s="12"/>
      <c r="AI547" s="39"/>
    </row>
    <row r="548" ht="15.75" customHeight="1">
      <c r="A548" s="34"/>
      <c r="B548" s="34"/>
      <c r="C548" s="34"/>
      <c r="E548" s="34"/>
      <c r="F548" s="35"/>
      <c r="L548" s="36"/>
      <c r="N548" s="37"/>
      <c r="Z548" s="12"/>
      <c r="AD548" s="12"/>
      <c r="AG548" s="12"/>
      <c r="AI548" s="39"/>
    </row>
    <row r="549" ht="15.75" customHeight="1">
      <c r="A549" s="34"/>
      <c r="B549" s="34"/>
      <c r="C549" s="34"/>
      <c r="E549" s="34"/>
      <c r="F549" s="35"/>
      <c r="L549" s="36"/>
      <c r="N549" s="37"/>
      <c r="Z549" s="12"/>
      <c r="AD549" s="12"/>
      <c r="AG549" s="12"/>
      <c r="AI549" s="39"/>
    </row>
    <row r="550" ht="15.75" customHeight="1">
      <c r="A550" s="34"/>
      <c r="B550" s="34"/>
      <c r="C550" s="34"/>
      <c r="E550" s="34"/>
      <c r="F550" s="35"/>
      <c r="L550" s="36"/>
      <c r="N550" s="37"/>
      <c r="Z550" s="12"/>
      <c r="AD550" s="12"/>
      <c r="AG550" s="12"/>
      <c r="AI550" s="39"/>
    </row>
    <row r="551" ht="15.75" customHeight="1">
      <c r="A551" s="34"/>
      <c r="B551" s="34"/>
      <c r="C551" s="34"/>
      <c r="E551" s="34"/>
      <c r="F551" s="35"/>
      <c r="L551" s="36"/>
      <c r="N551" s="37"/>
      <c r="Z551" s="12"/>
      <c r="AD551" s="12"/>
      <c r="AG551" s="12"/>
      <c r="AI551" s="39"/>
    </row>
    <row r="552" ht="15.75" customHeight="1">
      <c r="A552" s="34"/>
      <c r="B552" s="34"/>
      <c r="C552" s="34"/>
      <c r="E552" s="34"/>
      <c r="F552" s="35"/>
      <c r="L552" s="36"/>
      <c r="N552" s="37"/>
      <c r="Z552" s="12"/>
      <c r="AD552" s="12"/>
      <c r="AG552" s="12"/>
      <c r="AI552" s="39"/>
    </row>
    <row r="553" ht="15.75" customHeight="1">
      <c r="A553" s="34"/>
      <c r="B553" s="34"/>
      <c r="C553" s="34"/>
      <c r="E553" s="34"/>
      <c r="F553" s="35"/>
      <c r="L553" s="36"/>
      <c r="N553" s="37"/>
      <c r="Z553" s="12"/>
      <c r="AD553" s="12"/>
      <c r="AG553" s="12"/>
      <c r="AI553" s="39"/>
    </row>
    <row r="554" ht="15.75" customHeight="1">
      <c r="A554" s="34"/>
      <c r="B554" s="34"/>
      <c r="C554" s="34"/>
      <c r="E554" s="34"/>
      <c r="F554" s="35"/>
      <c r="L554" s="36"/>
      <c r="N554" s="37"/>
      <c r="Z554" s="12"/>
      <c r="AD554" s="12"/>
      <c r="AG554" s="12"/>
      <c r="AI554" s="39"/>
    </row>
    <row r="555" ht="15.75" customHeight="1">
      <c r="A555" s="34"/>
      <c r="B555" s="34"/>
      <c r="C555" s="34"/>
      <c r="E555" s="34"/>
      <c r="F555" s="35"/>
      <c r="L555" s="36"/>
      <c r="N555" s="37"/>
      <c r="Z555" s="12"/>
      <c r="AD555" s="12"/>
      <c r="AG555" s="12"/>
      <c r="AI555" s="39"/>
    </row>
    <row r="556" ht="15.75" customHeight="1">
      <c r="A556" s="34"/>
      <c r="B556" s="34"/>
      <c r="C556" s="34"/>
      <c r="E556" s="34"/>
      <c r="F556" s="35"/>
      <c r="L556" s="36"/>
      <c r="N556" s="37"/>
      <c r="Z556" s="12"/>
      <c r="AD556" s="12"/>
      <c r="AG556" s="12"/>
      <c r="AI556" s="39"/>
    </row>
    <row r="557" ht="15.75" customHeight="1">
      <c r="A557" s="34"/>
      <c r="B557" s="34"/>
      <c r="C557" s="34"/>
      <c r="E557" s="34"/>
      <c r="F557" s="35"/>
      <c r="L557" s="36"/>
      <c r="N557" s="37"/>
      <c r="Z557" s="12"/>
      <c r="AD557" s="12"/>
      <c r="AG557" s="12"/>
      <c r="AI557" s="39"/>
    </row>
    <row r="558" ht="15.75" customHeight="1">
      <c r="A558" s="34"/>
      <c r="B558" s="34"/>
      <c r="C558" s="34"/>
      <c r="E558" s="34"/>
      <c r="F558" s="35"/>
      <c r="L558" s="36"/>
      <c r="N558" s="37"/>
      <c r="Z558" s="12"/>
      <c r="AD558" s="12"/>
      <c r="AG558" s="12"/>
      <c r="AI558" s="39"/>
    </row>
    <row r="559" ht="15.75" customHeight="1">
      <c r="A559" s="34"/>
      <c r="B559" s="34"/>
      <c r="C559" s="34"/>
      <c r="E559" s="34"/>
      <c r="F559" s="35"/>
      <c r="L559" s="36"/>
      <c r="N559" s="37"/>
      <c r="Z559" s="12"/>
      <c r="AD559" s="12"/>
      <c r="AG559" s="12"/>
      <c r="AI559" s="39"/>
    </row>
    <row r="560" ht="15.75" customHeight="1">
      <c r="A560" s="34"/>
      <c r="B560" s="34"/>
      <c r="C560" s="34"/>
      <c r="E560" s="34"/>
      <c r="F560" s="35"/>
      <c r="L560" s="36"/>
      <c r="N560" s="37"/>
      <c r="Z560" s="12"/>
      <c r="AD560" s="12"/>
      <c r="AG560" s="12"/>
      <c r="AI560" s="39"/>
    </row>
    <row r="561" ht="15.75" customHeight="1">
      <c r="A561" s="34"/>
      <c r="B561" s="34"/>
      <c r="C561" s="34"/>
      <c r="E561" s="34"/>
      <c r="F561" s="35"/>
      <c r="L561" s="36"/>
      <c r="N561" s="37"/>
      <c r="Z561" s="12"/>
      <c r="AD561" s="12"/>
      <c r="AG561" s="12"/>
      <c r="AI561" s="39"/>
    </row>
    <row r="562" ht="15.75" customHeight="1">
      <c r="A562" s="34"/>
      <c r="B562" s="34"/>
      <c r="C562" s="34"/>
      <c r="E562" s="34"/>
      <c r="F562" s="35"/>
      <c r="L562" s="36"/>
      <c r="N562" s="37"/>
      <c r="Z562" s="12"/>
      <c r="AD562" s="12"/>
      <c r="AG562" s="12"/>
      <c r="AI562" s="39"/>
    </row>
    <row r="563" ht="15.75" customHeight="1">
      <c r="A563" s="34"/>
      <c r="B563" s="34"/>
      <c r="C563" s="34"/>
      <c r="E563" s="34"/>
      <c r="F563" s="35"/>
      <c r="L563" s="36"/>
      <c r="N563" s="37"/>
      <c r="Z563" s="12"/>
      <c r="AD563" s="12"/>
      <c r="AG563" s="12"/>
      <c r="AI563" s="39"/>
    </row>
    <row r="564" ht="15.75" customHeight="1">
      <c r="A564" s="34"/>
      <c r="B564" s="34"/>
      <c r="C564" s="34"/>
      <c r="E564" s="34"/>
      <c r="F564" s="35"/>
      <c r="L564" s="36"/>
      <c r="N564" s="37"/>
      <c r="Z564" s="12"/>
      <c r="AD564" s="12"/>
      <c r="AG564" s="12"/>
      <c r="AI564" s="39"/>
    </row>
    <row r="565" ht="15.75" customHeight="1">
      <c r="A565" s="34"/>
      <c r="B565" s="34"/>
      <c r="C565" s="34"/>
      <c r="E565" s="34"/>
      <c r="F565" s="35"/>
      <c r="L565" s="36"/>
      <c r="N565" s="37"/>
      <c r="Z565" s="12"/>
      <c r="AD565" s="12"/>
      <c r="AG565" s="12"/>
      <c r="AI565" s="39"/>
    </row>
    <row r="566" ht="15.75" customHeight="1">
      <c r="A566" s="34"/>
      <c r="B566" s="34"/>
      <c r="C566" s="34"/>
      <c r="E566" s="34"/>
      <c r="F566" s="35"/>
      <c r="L566" s="36"/>
      <c r="N566" s="37"/>
      <c r="Z566" s="12"/>
      <c r="AD566" s="12"/>
      <c r="AG566" s="12"/>
      <c r="AI566" s="39"/>
    </row>
    <row r="567" ht="15.75" customHeight="1">
      <c r="A567" s="34"/>
      <c r="B567" s="34"/>
      <c r="C567" s="34"/>
      <c r="E567" s="34"/>
      <c r="F567" s="35"/>
      <c r="L567" s="36"/>
      <c r="N567" s="37"/>
      <c r="Z567" s="12"/>
      <c r="AD567" s="12"/>
      <c r="AG567" s="12"/>
      <c r="AI567" s="39"/>
    </row>
    <row r="568" ht="15.75" customHeight="1">
      <c r="A568" s="34"/>
      <c r="B568" s="34"/>
      <c r="C568" s="34"/>
      <c r="E568" s="34"/>
      <c r="F568" s="35"/>
      <c r="L568" s="36"/>
      <c r="N568" s="37"/>
      <c r="Z568" s="12"/>
      <c r="AD568" s="12"/>
      <c r="AG568" s="12"/>
      <c r="AI568" s="39"/>
    </row>
    <row r="569" ht="15.75" customHeight="1">
      <c r="A569" s="34"/>
      <c r="B569" s="34"/>
      <c r="C569" s="34"/>
      <c r="E569" s="34"/>
      <c r="F569" s="35"/>
      <c r="L569" s="36"/>
      <c r="N569" s="37"/>
      <c r="Z569" s="12"/>
      <c r="AD569" s="12"/>
      <c r="AG569" s="12"/>
      <c r="AI569" s="39"/>
    </row>
    <row r="570" ht="15.75" customHeight="1">
      <c r="A570" s="34"/>
      <c r="B570" s="34"/>
      <c r="C570" s="34"/>
      <c r="E570" s="34"/>
      <c r="F570" s="35"/>
      <c r="L570" s="36"/>
      <c r="N570" s="37"/>
      <c r="Z570" s="12"/>
      <c r="AD570" s="12"/>
      <c r="AG570" s="12"/>
      <c r="AI570" s="39"/>
    </row>
    <row r="571" ht="15.75" customHeight="1">
      <c r="A571" s="34"/>
      <c r="B571" s="34"/>
      <c r="C571" s="34"/>
      <c r="E571" s="34"/>
      <c r="F571" s="35"/>
      <c r="L571" s="36"/>
      <c r="N571" s="37"/>
      <c r="Z571" s="12"/>
      <c r="AD571" s="12"/>
      <c r="AG571" s="12"/>
      <c r="AI571" s="39"/>
    </row>
    <row r="572" ht="15.75" customHeight="1">
      <c r="A572" s="34"/>
      <c r="B572" s="34"/>
      <c r="C572" s="34"/>
      <c r="E572" s="34"/>
      <c r="F572" s="35"/>
      <c r="L572" s="36"/>
      <c r="N572" s="37"/>
      <c r="Z572" s="12"/>
      <c r="AD572" s="12"/>
      <c r="AG572" s="12"/>
      <c r="AI572" s="39"/>
    </row>
    <row r="573" ht="15.75" customHeight="1">
      <c r="A573" s="34"/>
      <c r="B573" s="34"/>
      <c r="C573" s="34"/>
      <c r="E573" s="34"/>
      <c r="F573" s="35"/>
      <c r="L573" s="36"/>
      <c r="N573" s="37"/>
      <c r="Z573" s="12"/>
      <c r="AD573" s="12"/>
      <c r="AG573" s="12"/>
      <c r="AI573" s="39"/>
    </row>
    <row r="574" ht="15.75" customHeight="1">
      <c r="A574" s="34"/>
      <c r="B574" s="34"/>
      <c r="C574" s="34"/>
      <c r="E574" s="34"/>
      <c r="F574" s="35"/>
      <c r="L574" s="36"/>
      <c r="N574" s="37"/>
      <c r="Z574" s="12"/>
      <c r="AD574" s="12"/>
      <c r="AG574" s="12"/>
      <c r="AI574" s="39"/>
    </row>
    <row r="575" ht="15.75" customHeight="1">
      <c r="A575" s="34"/>
      <c r="B575" s="34"/>
      <c r="C575" s="34"/>
      <c r="E575" s="34"/>
      <c r="F575" s="35"/>
      <c r="L575" s="36"/>
      <c r="N575" s="37"/>
      <c r="Z575" s="12"/>
      <c r="AD575" s="12"/>
      <c r="AG575" s="12"/>
      <c r="AI575" s="39"/>
    </row>
    <row r="576" ht="15.75" customHeight="1">
      <c r="A576" s="34"/>
      <c r="B576" s="34"/>
      <c r="C576" s="34"/>
      <c r="E576" s="34"/>
      <c r="F576" s="35"/>
      <c r="L576" s="36"/>
      <c r="N576" s="37"/>
      <c r="Z576" s="12"/>
      <c r="AD576" s="12"/>
      <c r="AG576" s="12"/>
      <c r="AI576" s="39"/>
    </row>
    <row r="577" ht="15.75" customHeight="1">
      <c r="A577" s="34"/>
      <c r="B577" s="34"/>
      <c r="C577" s="34"/>
      <c r="E577" s="34"/>
      <c r="F577" s="35"/>
      <c r="L577" s="36"/>
      <c r="N577" s="37"/>
      <c r="Z577" s="12"/>
      <c r="AD577" s="12"/>
      <c r="AG577" s="12"/>
      <c r="AI577" s="39"/>
    </row>
    <row r="578" ht="15.75" customHeight="1">
      <c r="A578" s="34"/>
      <c r="B578" s="34"/>
      <c r="C578" s="34"/>
      <c r="E578" s="34"/>
      <c r="F578" s="35"/>
      <c r="L578" s="36"/>
      <c r="N578" s="37"/>
      <c r="Z578" s="12"/>
      <c r="AD578" s="12"/>
      <c r="AG578" s="12"/>
      <c r="AI578" s="39"/>
    </row>
    <row r="579" ht="15.75" customHeight="1">
      <c r="A579" s="34"/>
      <c r="B579" s="34"/>
      <c r="C579" s="34"/>
      <c r="E579" s="34"/>
      <c r="F579" s="35"/>
      <c r="L579" s="36"/>
      <c r="N579" s="37"/>
      <c r="Z579" s="12"/>
      <c r="AD579" s="12"/>
      <c r="AG579" s="12"/>
      <c r="AI579" s="39"/>
    </row>
    <row r="580" ht="15.75" customHeight="1">
      <c r="A580" s="34"/>
      <c r="B580" s="34"/>
      <c r="C580" s="34"/>
      <c r="E580" s="34"/>
      <c r="F580" s="35"/>
      <c r="L580" s="36"/>
      <c r="N580" s="37"/>
      <c r="Z580" s="12"/>
      <c r="AD580" s="12"/>
      <c r="AG580" s="12"/>
      <c r="AI580" s="39"/>
    </row>
    <row r="581" ht="15.75" customHeight="1">
      <c r="A581" s="34"/>
      <c r="B581" s="34"/>
      <c r="C581" s="34"/>
      <c r="E581" s="34"/>
      <c r="F581" s="35"/>
      <c r="L581" s="36"/>
      <c r="N581" s="37"/>
      <c r="Z581" s="12"/>
      <c r="AD581" s="12"/>
      <c r="AG581" s="12"/>
      <c r="AI581" s="39"/>
    </row>
    <row r="582" ht="15.75" customHeight="1">
      <c r="A582" s="34"/>
      <c r="B582" s="34"/>
      <c r="C582" s="34"/>
      <c r="E582" s="34"/>
      <c r="F582" s="35"/>
      <c r="L582" s="36"/>
      <c r="N582" s="37"/>
      <c r="Z582" s="12"/>
      <c r="AD582" s="12"/>
      <c r="AG582" s="12"/>
      <c r="AI582" s="39"/>
    </row>
    <row r="583" ht="15.75" customHeight="1">
      <c r="A583" s="34"/>
      <c r="B583" s="34"/>
      <c r="C583" s="34"/>
      <c r="E583" s="34"/>
      <c r="F583" s="35"/>
      <c r="L583" s="36"/>
      <c r="N583" s="37"/>
      <c r="Z583" s="12"/>
      <c r="AD583" s="12"/>
      <c r="AG583" s="12"/>
      <c r="AI583" s="39"/>
    </row>
    <row r="584" ht="15.75" customHeight="1">
      <c r="A584" s="34"/>
      <c r="B584" s="34"/>
      <c r="C584" s="34"/>
      <c r="E584" s="34"/>
      <c r="F584" s="35"/>
      <c r="L584" s="36"/>
      <c r="N584" s="37"/>
      <c r="Z584" s="12"/>
      <c r="AD584" s="12"/>
      <c r="AG584" s="12"/>
      <c r="AI584" s="39"/>
    </row>
    <row r="585" ht="15.75" customHeight="1">
      <c r="A585" s="34"/>
      <c r="B585" s="34"/>
      <c r="C585" s="34"/>
      <c r="E585" s="34"/>
      <c r="F585" s="35"/>
      <c r="L585" s="36"/>
      <c r="N585" s="37"/>
      <c r="Z585" s="12"/>
      <c r="AD585" s="12"/>
      <c r="AG585" s="12"/>
      <c r="AI585" s="39"/>
    </row>
    <row r="586" ht="15.75" customHeight="1">
      <c r="A586" s="34"/>
      <c r="B586" s="34"/>
      <c r="C586" s="34"/>
      <c r="E586" s="34"/>
      <c r="F586" s="35"/>
      <c r="L586" s="36"/>
      <c r="N586" s="37"/>
      <c r="Z586" s="12"/>
      <c r="AD586" s="12"/>
      <c r="AG586" s="12"/>
      <c r="AI586" s="39"/>
    </row>
    <row r="587" ht="15.75" customHeight="1">
      <c r="A587" s="34"/>
      <c r="B587" s="34"/>
      <c r="C587" s="34"/>
      <c r="E587" s="34"/>
      <c r="F587" s="35"/>
      <c r="L587" s="36"/>
      <c r="N587" s="37"/>
      <c r="Z587" s="12"/>
      <c r="AD587" s="12"/>
      <c r="AG587" s="12"/>
      <c r="AI587" s="39"/>
    </row>
    <row r="588" ht="15.75" customHeight="1">
      <c r="A588" s="34"/>
      <c r="B588" s="34"/>
      <c r="C588" s="34"/>
      <c r="E588" s="34"/>
      <c r="F588" s="35"/>
      <c r="L588" s="36"/>
      <c r="N588" s="37"/>
      <c r="Z588" s="12"/>
      <c r="AD588" s="12"/>
      <c r="AG588" s="12"/>
      <c r="AI588" s="39"/>
    </row>
    <row r="589" ht="15.75" customHeight="1">
      <c r="A589" s="34"/>
      <c r="B589" s="34"/>
      <c r="C589" s="34"/>
      <c r="E589" s="34"/>
      <c r="F589" s="35"/>
      <c r="L589" s="36"/>
      <c r="N589" s="37"/>
      <c r="Z589" s="12"/>
      <c r="AD589" s="12"/>
      <c r="AG589" s="12"/>
      <c r="AI589" s="39"/>
    </row>
    <row r="590" ht="15.75" customHeight="1">
      <c r="A590" s="34"/>
      <c r="B590" s="34"/>
      <c r="C590" s="34"/>
      <c r="E590" s="34"/>
      <c r="F590" s="35"/>
      <c r="L590" s="36"/>
      <c r="N590" s="37"/>
      <c r="Z590" s="12"/>
      <c r="AD590" s="12"/>
      <c r="AG590" s="12"/>
      <c r="AI590" s="39"/>
    </row>
    <row r="591" ht="15.75" customHeight="1">
      <c r="A591" s="34"/>
      <c r="B591" s="34"/>
      <c r="C591" s="34"/>
      <c r="E591" s="34"/>
      <c r="F591" s="35"/>
      <c r="L591" s="36"/>
      <c r="N591" s="37"/>
      <c r="Z591" s="12"/>
      <c r="AD591" s="12"/>
      <c r="AG591" s="12"/>
      <c r="AI591" s="39"/>
    </row>
    <row r="592" ht="15.75" customHeight="1">
      <c r="A592" s="34"/>
      <c r="B592" s="34"/>
      <c r="C592" s="34"/>
      <c r="E592" s="34"/>
      <c r="F592" s="35"/>
      <c r="L592" s="36"/>
      <c r="N592" s="37"/>
      <c r="Z592" s="12"/>
      <c r="AD592" s="12"/>
      <c r="AG592" s="12"/>
      <c r="AI592" s="39"/>
    </row>
    <row r="593" ht="15.75" customHeight="1">
      <c r="A593" s="34"/>
      <c r="B593" s="34"/>
      <c r="C593" s="34"/>
      <c r="E593" s="34"/>
      <c r="F593" s="35"/>
      <c r="L593" s="36"/>
      <c r="N593" s="37"/>
      <c r="Z593" s="12"/>
      <c r="AD593" s="12"/>
      <c r="AG593" s="12"/>
      <c r="AI593" s="39"/>
    </row>
    <row r="594" ht="15.75" customHeight="1">
      <c r="A594" s="34"/>
      <c r="B594" s="34"/>
      <c r="C594" s="34"/>
      <c r="E594" s="34"/>
      <c r="F594" s="35"/>
      <c r="L594" s="36"/>
      <c r="N594" s="37"/>
      <c r="Z594" s="12"/>
      <c r="AD594" s="12"/>
      <c r="AG594" s="12"/>
      <c r="AI594" s="39"/>
    </row>
    <row r="595" ht="15.75" customHeight="1">
      <c r="A595" s="34"/>
      <c r="B595" s="34"/>
      <c r="C595" s="34"/>
      <c r="E595" s="34"/>
      <c r="F595" s="35"/>
      <c r="L595" s="36"/>
      <c r="N595" s="37"/>
      <c r="Z595" s="12"/>
      <c r="AD595" s="12"/>
      <c r="AG595" s="12"/>
      <c r="AI595" s="39"/>
    </row>
    <row r="596" ht="15.75" customHeight="1">
      <c r="A596" s="34"/>
      <c r="B596" s="34"/>
      <c r="C596" s="34"/>
      <c r="E596" s="34"/>
      <c r="F596" s="35"/>
      <c r="L596" s="36"/>
      <c r="N596" s="37"/>
      <c r="Z596" s="12"/>
      <c r="AD596" s="12"/>
      <c r="AG596" s="12"/>
      <c r="AI596" s="39"/>
    </row>
    <row r="597" ht="15.75" customHeight="1">
      <c r="A597" s="34"/>
      <c r="B597" s="34"/>
      <c r="C597" s="34"/>
      <c r="E597" s="34"/>
      <c r="F597" s="35"/>
      <c r="L597" s="36"/>
      <c r="N597" s="37"/>
      <c r="Z597" s="12"/>
      <c r="AD597" s="12"/>
      <c r="AG597" s="12"/>
      <c r="AI597" s="39"/>
    </row>
    <row r="598" ht="15.75" customHeight="1">
      <c r="A598" s="34"/>
      <c r="B598" s="34"/>
      <c r="C598" s="34"/>
      <c r="E598" s="34"/>
      <c r="F598" s="35"/>
      <c r="L598" s="36"/>
      <c r="N598" s="37"/>
      <c r="Z598" s="12"/>
      <c r="AD598" s="12"/>
      <c r="AG598" s="12"/>
      <c r="AI598" s="39"/>
    </row>
    <row r="599" ht="15.75" customHeight="1">
      <c r="A599" s="34"/>
      <c r="B599" s="34"/>
      <c r="C599" s="34"/>
      <c r="E599" s="34"/>
      <c r="F599" s="35"/>
      <c r="L599" s="36"/>
      <c r="N599" s="37"/>
      <c r="Z599" s="12"/>
      <c r="AD599" s="12"/>
      <c r="AG599" s="12"/>
      <c r="AI599" s="39"/>
    </row>
    <row r="600" ht="15.75" customHeight="1">
      <c r="A600" s="34"/>
      <c r="B600" s="34"/>
      <c r="C600" s="34"/>
      <c r="E600" s="34"/>
      <c r="F600" s="35"/>
      <c r="L600" s="36"/>
      <c r="N600" s="37"/>
      <c r="Z600" s="12"/>
      <c r="AD600" s="12"/>
      <c r="AG600" s="12"/>
      <c r="AI600" s="39"/>
    </row>
    <row r="601" ht="15.75" customHeight="1">
      <c r="A601" s="34"/>
      <c r="B601" s="34"/>
      <c r="C601" s="34"/>
      <c r="E601" s="34"/>
      <c r="F601" s="35"/>
      <c r="L601" s="36"/>
      <c r="N601" s="37"/>
      <c r="Z601" s="12"/>
      <c r="AD601" s="12"/>
      <c r="AG601" s="12"/>
      <c r="AI601" s="39"/>
    </row>
    <row r="602" ht="15.75" customHeight="1">
      <c r="A602" s="34"/>
      <c r="B602" s="34"/>
      <c r="C602" s="34"/>
      <c r="E602" s="34"/>
      <c r="F602" s="35"/>
      <c r="L602" s="36"/>
      <c r="N602" s="37"/>
      <c r="Z602" s="12"/>
      <c r="AD602" s="12"/>
      <c r="AG602" s="12"/>
      <c r="AI602" s="39"/>
    </row>
    <row r="603" ht="15.75" customHeight="1">
      <c r="A603" s="34"/>
      <c r="B603" s="34"/>
      <c r="C603" s="34"/>
      <c r="E603" s="34"/>
      <c r="F603" s="35"/>
      <c r="L603" s="36"/>
      <c r="N603" s="37"/>
      <c r="Z603" s="12"/>
      <c r="AD603" s="12"/>
      <c r="AG603" s="12"/>
      <c r="AI603" s="39"/>
    </row>
    <row r="604" ht="15.75" customHeight="1">
      <c r="A604" s="34"/>
      <c r="B604" s="34"/>
      <c r="C604" s="34"/>
      <c r="E604" s="34"/>
      <c r="F604" s="35"/>
      <c r="L604" s="36"/>
      <c r="N604" s="37"/>
      <c r="Z604" s="12"/>
      <c r="AD604" s="12"/>
      <c r="AG604" s="12"/>
      <c r="AI604" s="39"/>
    </row>
    <row r="605" ht="15.75" customHeight="1">
      <c r="A605" s="34"/>
      <c r="B605" s="34"/>
      <c r="C605" s="34"/>
      <c r="E605" s="34"/>
      <c r="F605" s="35"/>
      <c r="L605" s="36"/>
      <c r="N605" s="37"/>
      <c r="Z605" s="12"/>
      <c r="AD605" s="12"/>
      <c r="AG605" s="12"/>
      <c r="AI605" s="39"/>
    </row>
    <row r="606" ht="15.75" customHeight="1">
      <c r="A606" s="34"/>
      <c r="B606" s="34"/>
      <c r="C606" s="34"/>
      <c r="E606" s="34"/>
      <c r="F606" s="35"/>
      <c r="L606" s="36"/>
      <c r="N606" s="37"/>
      <c r="Z606" s="12"/>
      <c r="AD606" s="12"/>
      <c r="AG606" s="12"/>
      <c r="AI606" s="39"/>
    </row>
    <row r="607" ht="15.75" customHeight="1">
      <c r="A607" s="34"/>
      <c r="B607" s="34"/>
      <c r="C607" s="34"/>
      <c r="E607" s="34"/>
      <c r="F607" s="35"/>
      <c r="L607" s="36"/>
      <c r="N607" s="37"/>
      <c r="Z607" s="12"/>
      <c r="AD607" s="12"/>
      <c r="AG607" s="12"/>
      <c r="AI607" s="39"/>
    </row>
    <row r="608" ht="15.75" customHeight="1">
      <c r="A608" s="34"/>
      <c r="B608" s="34"/>
      <c r="C608" s="34"/>
      <c r="E608" s="34"/>
      <c r="F608" s="35"/>
      <c r="L608" s="36"/>
      <c r="N608" s="37"/>
      <c r="Z608" s="12"/>
      <c r="AD608" s="12"/>
      <c r="AG608" s="12"/>
      <c r="AI608" s="39"/>
    </row>
    <row r="609" ht="15.75" customHeight="1">
      <c r="A609" s="34"/>
      <c r="B609" s="34"/>
      <c r="C609" s="34"/>
      <c r="E609" s="34"/>
      <c r="F609" s="35"/>
      <c r="L609" s="36"/>
      <c r="N609" s="37"/>
      <c r="Z609" s="12"/>
      <c r="AD609" s="12"/>
      <c r="AG609" s="12"/>
      <c r="AI609" s="39"/>
    </row>
    <row r="610" ht="15.75" customHeight="1">
      <c r="A610" s="34"/>
      <c r="B610" s="34"/>
      <c r="C610" s="34"/>
      <c r="E610" s="34"/>
      <c r="F610" s="35"/>
      <c r="L610" s="36"/>
      <c r="N610" s="37"/>
      <c r="Z610" s="12"/>
      <c r="AD610" s="12"/>
      <c r="AG610" s="12"/>
      <c r="AI610" s="39"/>
    </row>
    <row r="611" ht="15.75" customHeight="1">
      <c r="A611" s="34"/>
      <c r="B611" s="34"/>
      <c r="C611" s="34"/>
      <c r="E611" s="34"/>
      <c r="F611" s="35"/>
      <c r="L611" s="36"/>
      <c r="N611" s="37"/>
      <c r="Z611" s="12"/>
      <c r="AD611" s="12"/>
      <c r="AG611" s="12"/>
      <c r="AI611" s="39"/>
    </row>
    <row r="612" ht="15.75" customHeight="1">
      <c r="A612" s="34"/>
      <c r="B612" s="34"/>
      <c r="C612" s="34"/>
      <c r="E612" s="34"/>
      <c r="F612" s="35"/>
      <c r="L612" s="36"/>
      <c r="N612" s="37"/>
      <c r="Z612" s="12"/>
      <c r="AD612" s="12"/>
      <c r="AG612" s="12"/>
      <c r="AI612" s="39"/>
    </row>
    <row r="613" ht="15.75" customHeight="1">
      <c r="A613" s="34"/>
      <c r="B613" s="34"/>
      <c r="C613" s="34"/>
      <c r="E613" s="34"/>
      <c r="F613" s="35"/>
      <c r="L613" s="36"/>
      <c r="N613" s="37"/>
      <c r="Z613" s="12"/>
      <c r="AD613" s="12"/>
      <c r="AG613" s="12"/>
      <c r="AI613" s="39"/>
    </row>
    <row r="614" ht="15.75" customHeight="1">
      <c r="A614" s="34"/>
      <c r="B614" s="34"/>
      <c r="C614" s="34"/>
      <c r="E614" s="34"/>
      <c r="F614" s="35"/>
      <c r="L614" s="36"/>
      <c r="N614" s="37"/>
      <c r="Z614" s="12"/>
      <c r="AD614" s="12"/>
      <c r="AG614" s="12"/>
      <c r="AI614" s="39"/>
    </row>
    <row r="615" ht="15.75" customHeight="1">
      <c r="A615" s="34"/>
      <c r="B615" s="34"/>
      <c r="C615" s="34"/>
      <c r="E615" s="34"/>
      <c r="F615" s="35"/>
      <c r="L615" s="36"/>
      <c r="N615" s="37"/>
      <c r="Z615" s="12"/>
      <c r="AD615" s="12"/>
      <c r="AG615" s="12"/>
      <c r="AI615" s="39"/>
    </row>
    <row r="616" ht="15.75" customHeight="1">
      <c r="A616" s="34"/>
      <c r="B616" s="34"/>
      <c r="C616" s="34"/>
      <c r="E616" s="34"/>
      <c r="F616" s="35"/>
      <c r="L616" s="36"/>
      <c r="N616" s="37"/>
      <c r="Z616" s="12"/>
      <c r="AD616" s="12"/>
      <c r="AG616" s="12"/>
      <c r="AI616" s="39"/>
    </row>
    <row r="617" ht="15.75" customHeight="1">
      <c r="A617" s="34"/>
      <c r="B617" s="34"/>
      <c r="C617" s="34"/>
      <c r="E617" s="34"/>
      <c r="F617" s="35"/>
      <c r="L617" s="36"/>
      <c r="N617" s="37"/>
      <c r="Z617" s="12"/>
      <c r="AD617" s="12"/>
      <c r="AG617" s="12"/>
      <c r="AI617" s="39"/>
    </row>
    <row r="618" ht="15.75" customHeight="1">
      <c r="A618" s="34"/>
      <c r="B618" s="34"/>
      <c r="C618" s="34"/>
      <c r="E618" s="34"/>
      <c r="F618" s="35"/>
      <c r="L618" s="36"/>
      <c r="N618" s="37"/>
      <c r="Z618" s="12"/>
      <c r="AD618" s="12"/>
      <c r="AG618" s="12"/>
      <c r="AI618" s="39"/>
    </row>
    <row r="619" ht="15.75" customHeight="1">
      <c r="A619" s="34"/>
      <c r="B619" s="34"/>
      <c r="C619" s="34"/>
      <c r="E619" s="34"/>
      <c r="F619" s="35"/>
      <c r="L619" s="36"/>
      <c r="N619" s="37"/>
      <c r="Z619" s="12"/>
      <c r="AD619" s="12"/>
      <c r="AG619" s="12"/>
      <c r="AI619" s="39"/>
    </row>
    <row r="620" ht="15.75" customHeight="1">
      <c r="A620" s="34"/>
      <c r="B620" s="34"/>
      <c r="C620" s="34"/>
      <c r="E620" s="34"/>
      <c r="F620" s="35"/>
      <c r="L620" s="36"/>
      <c r="N620" s="37"/>
      <c r="Z620" s="12"/>
      <c r="AD620" s="12"/>
      <c r="AG620" s="12"/>
      <c r="AI620" s="39"/>
    </row>
    <row r="621" ht="15.75" customHeight="1">
      <c r="A621" s="34"/>
      <c r="B621" s="34"/>
      <c r="C621" s="34"/>
      <c r="E621" s="34"/>
      <c r="F621" s="35"/>
      <c r="L621" s="36"/>
      <c r="N621" s="37"/>
      <c r="Z621" s="12"/>
      <c r="AD621" s="12"/>
      <c r="AG621" s="12"/>
      <c r="AI621" s="39"/>
    </row>
    <row r="622" ht="15.75" customHeight="1">
      <c r="A622" s="34"/>
      <c r="B622" s="34"/>
      <c r="C622" s="34"/>
      <c r="E622" s="34"/>
      <c r="F622" s="35"/>
      <c r="L622" s="36"/>
      <c r="N622" s="37"/>
      <c r="Z622" s="12"/>
      <c r="AD622" s="12"/>
      <c r="AG622" s="12"/>
      <c r="AI622" s="39"/>
    </row>
    <row r="623" ht="15.75" customHeight="1">
      <c r="A623" s="34"/>
      <c r="B623" s="34"/>
      <c r="C623" s="34"/>
      <c r="E623" s="34"/>
      <c r="F623" s="35"/>
      <c r="L623" s="36"/>
      <c r="N623" s="37"/>
      <c r="Z623" s="12"/>
      <c r="AD623" s="12"/>
      <c r="AG623" s="12"/>
      <c r="AI623" s="39"/>
    </row>
    <row r="624" ht="15.75" customHeight="1">
      <c r="A624" s="34"/>
      <c r="B624" s="34"/>
      <c r="C624" s="34"/>
      <c r="E624" s="34"/>
      <c r="F624" s="35"/>
      <c r="L624" s="36"/>
      <c r="N624" s="37"/>
      <c r="Z624" s="12"/>
      <c r="AD624" s="12"/>
      <c r="AG624" s="12"/>
      <c r="AI624" s="39"/>
    </row>
    <row r="625" ht="15.75" customHeight="1">
      <c r="A625" s="34"/>
      <c r="B625" s="34"/>
      <c r="C625" s="34"/>
      <c r="E625" s="34"/>
      <c r="F625" s="35"/>
      <c r="L625" s="36"/>
      <c r="N625" s="37"/>
      <c r="Z625" s="12"/>
      <c r="AD625" s="12"/>
      <c r="AG625" s="12"/>
      <c r="AI625" s="39"/>
    </row>
    <row r="626" ht="15.75" customHeight="1">
      <c r="A626" s="34"/>
      <c r="B626" s="34"/>
      <c r="C626" s="34"/>
      <c r="E626" s="34"/>
      <c r="F626" s="35"/>
      <c r="L626" s="36"/>
      <c r="N626" s="37"/>
      <c r="Z626" s="12"/>
      <c r="AD626" s="12"/>
      <c r="AG626" s="12"/>
      <c r="AI626" s="39"/>
    </row>
    <row r="627" ht="15.75" customHeight="1">
      <c r="A627" s="34"/>
      <c r="B627" s="34"/>
      <c r="C627" s="34"/>
      <c r="E627" s="34"/>
      <c r="F627" s="35"/>
      <c r="L627" s="36"/>
      <c r="N627" s="37"/>
      <c r="Z627" s="12"/>
      <c r="AD627" s="12"/>
      <c r="AG627" s="12"/>
      <c r="AI627" s="39"/>
    </row>
    <row r="628" ht="15.75" customHeight="1">
      <c r="A628" s="34"/>
      <c r="B628" s="34"/>
      <c r="C628" s="34"/>
      <c r="E628" s="34"/>
      <c r="F628" s="35"/>
      <c r="L628" s="36"/>
      <c r="N628" s="37"/>
      <c r="Z628" s="12"/>
      <c r="AD628" s="12"/>
      <c r="AG628" s="12"/>
      <c r="AI628" s="39"/>
    </row>
    <row r="629" ht="15.75" customHeight="1">
      <c r="A629" s="34"/>
      <c r="B629" s="34"/>
      <c r="C629" s="34"/>
      <c r="E629" s="34"/>
      <c r="F629" s="35"/>
      <c r="L629" s="36"/>
      <c r="N629" s="37"/>
      <c r="Z629" s="12"/>
      <c r="AD629" s="12"/>
      <c r="AG629" s="12"/>
      <c r="AI629" s="39"/>
    </row>
    <row r="630" ht="15.75" customHeight="1">
      <c r="A630" s="34"/>
      <c r="B630" s="34"/>
      <c r="C630" s="34"/>
      <c r="E630" s="34"/>
      <c r="F630" s="35"/>
      <c r="L630" s="36"/>
      <c r="N630" s="37"/>
      <c r="Z630" s="12"/>
      <c r="AD630" s="12"/>
      <c r="AG630" s="12"/>
      <c r="AI630" s="39"/>
    </row>
    <row r="631" ht="15.75" customHeight="1">
      <c r="A631" s="34"/>
      <c r="B631" s="34"/>
      <c r="C631" s="34"/>
      <c r="E631" s="34"/>
      <c r="F631" s="35"/>
      <c r="L631" s="36"/>
      <c r="N631" s="37"/>
      <c r="Z631" s="12"/>
      <c r="AD631" s="12"/>
      <c r="AG631" s="12"/>
      <c r="AI631" s="39"/>
    </row>
    <row r="632" ht="15.75" customHeight="1">
      <c r="A632" s="34"/>
      <c r="B632" s="34"/>
      <c r="C632" s="34"/>
      <c r="E632" s="34"/>
      <c r="F632" s="35"/>
      <c r="L632" s="36"/>
      <c r="N632" s="37"/>
      <c r="Z632" s="12"/>
      <c r="AD632" s="12"/>
      <c r="AG632" s="12"/>
      <c r="AI632" s="39"/>
    </row>
    <row r="633" ht="15.75" customHeight="1">
      <c r="A633" s="34"/>
      <c r="B633" s="34"/>
      <c r="C633" s="34"/>
      <c r="E633" s="34"/>
      <c r="F633" s="35"/>
      <c r="L633" s="36"/>
      <c r="N633" s="37"/>
      <c r="Z633" s="12"/>
      <c r="AD633" s="12"/>
      <c r="AG633" s="12"/>
      <c r="AI633" s="39"/>
    </row>
    <row r="634" ht="15.75" customHeight="1">
      <c r="A634" s="34"/>
      <c r="B634" s="34"/>
      <c r="C634" s="34"/>
      <c r="E634" s="34"/>
      <c r="F634" s="35"/>
      <c r="L634" s="36"/>
      <c r="N634" s="37"/>
      <c r="Z634" s="12"/>
      <c r="AD634" s="12"/>
      <c r="AG634" s="12"/>
      <c r="AI634" s="39"/>
    </row>
    <row r="635" ht="15.75" customHeight="1">
      <c r="A635" s="34"/>
      <c r="B635" s="34"/>
      <c r="C635" s="34"/>
      <c r="E635" s="34"/>
      <c r="F635" s="35"/>
      <c r="L635" s="36"/>
      <c r="N635" s="37"/>
      <c r="Z635" s="12"/>
      <c r="AD635" s="12"/>
      <c r="AG635" s="12"/>
      <c r="AI635" s="39"/>
    </row>
    <row r="636" ht="15.75" customHeight="1">
      <c r="A636" s="34"/>
      <c r="B636" s="34"/>
      <c r="C636" s="34"/>
      <c r="E636" s="34"/>
      <c r="F636" s="35"/>
      <c r="L636" s="36"/>
      <c r="N636" s="37"/>
      <c r="Z636" s="12"/>
      <c r="AD636" s="12"/>
      <c r="AG636" s="12"/>
      <c r="AI636" s="39"/>
    </row>
    <row r="637" ht="15.75" customHeight="1">
      <c r="A637" s="34"/>
      <c r="B637" s="34"/>
      <c r="C637" s="34"/>
      <c r="E637" s="34"/>
      <c r="F637" s="35"/>
      <c r="L637" s="36"/>
      <c r="N637" s="37"/>
      <c r="Z637" s="12"/>
      <c r="AD637" s="12"/>
      <c r="AG637" s="12"/>
      <c r="AI637" s="39"/>
    </row>
    <row r="638" ht="15.75" customHeight="1">
      <c r="A638" s="34"/>
      <c r="B638" s="34"/>
      <c r="C638" s="34"/>
      <c r="E638" s="34"/>
      <c r="F638" s="35"/>
      <c r="L638" s="36"/>
      <c r="N638" s="37"/>
      <c r="Z638" s="12"/>
      <c r="AD638" s="12"/>
      <c r="AG638" s="12"/>
      <c r="AI638" s="39"/>
    </row>
    <row r="639" ht="15.75" customHeight="1">
      <c r="A639" s="34"/>
      <c r="B639" s="34"/>
      <c r="C639" s="34"/>
      <c r="E639" s="34"/>
      <c r="F639" s="35"/>
      <c r="L639" s="36"/>
      <c r="N639" s="37"/>
      <c r="Z639" s="12"/>
      <c r="AD639" s="12"/>
      <c r="AG639" s="12"/>
      <c r="AI639" s="39"/>
    </row>
    <row r="640" ht="15.75" customHeight="1">
      <c r="A640" s="34"/>
      <c r="B640" s="34"/>
      <c r="C640" s="34"/>
      <c r="E640" s="34"/>
      <c r="F640" s="35"/>
      <c r="L640" s="36"/>
      <c r="N640" s="37"/>
      <c r="Z640" s="12"/>
      <c r="AD640" s="12"/>
      <c r="AG640" s="12"/>
      <c r="AI640" s="39"/>
    </row>
    <row r="641" ht="15.75" customHeight="1">
      <c r="A641" s="34"/>
      <c r="B641" s="34"/>
      <c r="C641" s="34"/>
      <c r="E641" s="34"/>
      <c r="F641" s="35"/>
      <c r="L641" s="36"/>
      <c r="N641" s="37"/>
      <c r="Z641" s="12"/>
      <c r="AD641" s="12"/>
      <c r="AG641" s="12"/>
      <c r="AI641" s="39"/>
    </row>
    <row r="642" ht="15.75" customHeight="1">
      <c r="A642" s="34"/>
      <c r="B642" s="34"/>
      <c r="C642" s="34"/>
      <c r="E642" s="34"/>
      <c r="F642" s="35"/>
      <c r="L642" s="36"/>
      <c r="N642" s="37"/>
      <c r="Z642" s="12"/>
      <c r="AD642" s="12"/>
      <c r="AG642" s="12"/>
      <c r="AI642" s="39"/>
    </row>
    <row r="643" ht="15.75" customHeight="1">
      <c r="A643" s="34"/>
      <c r="B643" s="34"/>
      <c r="C643" s="34"/>
      <c r="E643" s="34"/>
      <c r="F643" s="35"/>
      <c r="L643" s="36"/>
      <c r="N643" s="37"/>
      <c r="Z643" s="12"/>
      <c r="AD643" s="12"/>
      <c r="AG643" s="12"/>
      <c r="AI643" s="39"/>
    </row>
    <row r="644" ht="15.75" customHeight="1">
      <c r="A644" s="34"/>
      <c r="B644" s="34"/>
      <c r="C644" s="34"/>
      <c r="E644" s="34"/>
      <c r="F644" s="35"/>
      <c r="L644" s="36"/>
      <c r="N644" s="37"/>
      <c r="Z644" s="12"/>
      <c r="AD644" s="12"/>
      <c r="AG644" s="12"/>
      <c r="AI644" s="39"/>
    </row>
    <row r="645" ht="15.75" customHeight="1">
      <c r="A645" s="34"/>
      <c r="B645" s="34"/>
      <c r="C645" s="34"/>
      <c r="E645" s="34"/>
      <c r="F645" s="35"/>
      <c r="L645" s="36"/>
      <c r="N645" s="37"/>
      <c r="Z645" s="12"/>
      <c r="AD645" s="12"/>
      <c r="AG645" s="12"/>
      <c r="AI645" s="39"/>
    </row>
    <row r="646" ht="15.75" customHeight="1">
      <c r="A646" s="34"/>
      <c r="B646" s="34"/>
      <c r="C646" s="34"/>
      <c r="E646" s="34"/>
      <c r="F646" s="35"/>
      <c r="L646" s="36"/>
      <c r="N646" s="37"/>
      <c r="Z646" s="12"/>
      <c r="AD646" s="12"/>
      <c r="AG646" s="12"/>
      <c r="AI646" s="39"/>
    </row>
    <row r="647" ht="15.75" customHeight="1">
      <c r="A647" s="34"/>
      <c r="B647" s="34"/>
      <c r="C647" s="34"/>
      <c r="E647" s="34"/>
      <c r="F647" s="35"/>
      <c r="L647" s="36"/>
      <c r="N647" s="37"/>
      <c r="Z647" s="12"/>
      <c r="AD647" s="12"/>
      <c r="AG647" s="12"/>
      <c r="AI647" s="39"/>
    </row>
    <row r="648" ht="15.75" customHeight="1">
      <c r="A648" s="34"/>
      <c r="B648" s="34"/>
      <c r="C648" s="34"/>
      <c r="E648" s="34"/>
      <c r="F648" s="35"/>
      <c r="L648" s="36"/>
      <c r="N648" s="37"/>
      <c r="Z648" s="12"/>
      <c r="AD648" s="12"/>
      <c r="AG648" s="12"/>
      <c r="AI648" s="39"/>
    </row>
    <row r="649" ht="15.75" customHeight="1">
      <c r="A649" s="34"/>
      <c r="B649" s="34"/>
      <c r="C649" s="34"/>
      <c r="E649" s="34"/>
      <c r="F649" s="35"/>
      <c r="L649" s="36"/>
      <c r="N649" s="37"/>
      <c r="Z649" s="12"/>
      <c r="AD649" s="12"/>
      <c r="AG649" s="12"/>
      <c r="AI649" s="39"/>
    </row>
    <row r="650" ht="15.75" customHeight="1">
      <c r="A650" s="34"/>
      <c r="B650" s="34"/>
      <c r="C650" s="34"/>
      <c r="E650" s="34"/>
      <c r="F650" s="35"/>
      <c r="L650" s="36"/>
      <c r="N650" s="37"/>
      <c r="Z650" s="12"/>
      <c r="AD650" s="12"/>
      <c r="AG650" s="12"/>
      <c r="AI650" s="39"/>
    </row>
    <row r="651" ht="15.75" customHeight="1">
      <c r="A651" s="34"/>
      <c r="B651" s="34"/>
      <c r="C651" s="34"/>
      <c r="E651" s="34"/>
      <c r="F651" s="35"/>
      <c r="L651" s="36"/>
      <c r="N651" s="37"/>
      <c r="Z651" s="12"/>
      <c r="AD651" s="12"/>
      <c r="AG651" s="12"/>
      <c r="AI651" s="39"/>
    </row>
    <row r="652" ht="15.75" customHeight="1">
      <c r="A652" s="34"/>
      <c r="B652" s="34"/>
      <c r="C652" s="34"/>
      <c r="E652" s="34"/>
      <c r="F652" s="35"/>
      <c r="L652" s="36"/>
      <c r="N652" s="37"/>
      <c r="Z652" s="12"/>
      <c r="AD652" s="12"/>
      <c r="AG652" s="12"/>
      <c r="AI652" s="39"/>
    </row>
    <row r="653" ht="15.75" customHeight="1">
      <c r="A653" s="34"/>
      <c r="B653" s="34"/>
      <c r="C653" s="34"/>
      <c r="E653" s="34"/>
      <c r="F653" s="35"/>
      <c r="L653" s="36"/>
      <c r="N653" s="37"/>
      <c r="Z653" s="12"/>
      <c r="AD653" s="12"/>
      <c r="AG653" s="12"/>
      <c r="AI653" s="39"/>
    </row>
    <row r="654" ht="15.75" customHeight="1">
      <c r="A654" s="34"/>
      <c r="B654" s="34"/>
      <c r="C654" s="34"/>
      <c r="E654" s="34"/>
      <c r="F654" s="35"/>
      <c r="L654" s="36"/>
      <c r="N654" s="37"/>
      <c r="Z654" s="12"/>
      <c r="AD654" s="12"/>
      <c r="AG654" s="12"/>
      <c r="AI654" s="39"/>
    </row>
    <row r="655" ht="15.75" customHeight="1">
      <c r="A655" s="34"/>
      <c r="B655" s="34"/>
      <c r="C655" s="34"/>
      <c r="E655" s="34"/>
      <c r="F655" s="35"/>
      <c r="L655" s="36"/>
      <c r="N655" s="37"/>
      <c r="Z655" s="12"/>
      <c r="AD655" s="12"/>
      <c r="AG655" s="12"/>
      <c r="AI655" s="39"/>
    </row>
    <row r="656" ht="15.75" customHeight="1">
      <c r="A656" s="34"/>
      <c r="B656" s="34"/>
      <c r="C656" s="34"/>
      <c r="E656" s="34"/>
      <c r="F656" s="35"/>
      <c r="L656" s="36"/>
      <c r="N656" s="37"/>
      <c r="Z656" s="12"/>
      <c r="AD656" s="12"/>
      <c r="AG656" s="12"/>
      <c r="AI656" s="39"/>
    </row>
    <row r="657" ht="15.75" customHeight="1">
      <c r="A657" s="34"/>
      <c r="B657" s="34"/>
      <c r="C657" s="34"/>
      <c r="E657" s="34"/>
      <c r="F657" s="35"/>
      <c r="L657" s="36"/>
      <c r="N657" s="37"/>
      <c r="Z657" s="12"/>
      <c r="AD657" s="12"/>
      <c r="AG657" s="12"/>
      <c r="AI657" s="39"/>
    </row>
    <row r="658" ht="15.75" customHeight="1">
      <c r="A658" s="34"/>
      <c r="B658" s="34"/>
      <c r="C658" s="34"/>
      <c r="E658" s="34"/>
      <c r="F658" s="35"/>
      <c r="L658" s="36"/>
      <c r="N658" s="37"/>
      <c r="Z658" s="12"/>
      <c r="AD658" s="12"/>
      <c r="AG658" s="12"/>
      <c r="AI658" s="39"/>
    </row>
    <row r="659" ht="15.75" customHeight="1">
      <c r="A659" s="34"/>
      <c r="B659" s="34"/>
      <c r="C659" s="34"/>
      <c r="E659" s="34"/>
      <c r="F659" s="35"/>
      <c r="L659" s="36"/>
      <c r="N659" s="37"/>
      <c r="Z659" s="12"/>
      <c r="AD659" s="12"/>
      <c r="AG659" s="12"/>
      <c r="AI659" s="39"/>
    </row>
    <row r="660" ht="15.75" customHeight="1">
      <c r="A660" s="34"/>
      <c r="B660" s="34"/>
      <c r="C660" s="34"/>
      <c r="E660" s="34"/>
      <c r="F660" s="35"/>
      <c r="L660" s="36"/>
      <c r="N660" s="37"/>
      <c r="Z660" s="12"/>
      <c r="AD660" s="12"/>
      <c r="AG660" s="12"/>
      <c r="AI660" s="39"/>
    </row>
    <row r="661" ht="15.75" customHeight="1">
      <c r="A661" s="34"/>
      <c r="B661" s="34"/>
      <c r="C661" s="34"/>
      <c r="E661" s="34"/>
      <c r="F661" s="35"/>
      <c r="L661" s="36"/>
      <c r="N661" s="37"/>
      <c r="Z661" s="12"/>
      <c r="AD661" s="12"/>
      <c r="AG661" s="12"/>
      <c r="AI661" s="39"/>
    </row>
    <row r="662" ht="15.75" customHeight="1">
      <c r="A662" s="34"/>
      <c r="B662" s="34"/>
      <c r="C662" s="34"/>
      <c r="E662" s="34"/>
      <c r="F662" s="35"/>
      <c r="L662" s="36"/>
      <c r="N662" s="37"/>
      <c r="Z662" s="12"/>
      <c r="AD662" s="12"/>
      <c r="AG662" s="12"/>
      <c r="AI662" s="39"/>
    </row>
    <row r="663" ht="15.75" customHeight="1">
      <c r="A663" s="34"/>
      <c r="B663" s="34"/>
      <c r="C663" s="34"/>
      <c r="E663" s="34"/>
      <c r="F663" s="35"/>
      <c r="L663" s="36"/>
      <c r="N663" s="37"/>
      <c r="Z663" s="12"/>
      <c r="AD663" s="12"/>
      <c r="AG663" s="12"/>
      <c r="AI663" s="39"/>
    </row>
    <row r="664" ht="15.75" customHeight="1">
      <c r="A664" s="34"/>
      <c r="B664" s="34"/>
      <c r="C664" s="34"/>
      <c r="E664" s="34"/>
      <c r="F664" s="35"/>
      <c r="L664" s="36"/>
      <c r="N664" s="37"/>
      <c r="Z664" s="12"/>
      <c r="AD664" s="12"/>
      <c r="AG664" s="12"/>
      <c r="AI664" s="39"/>
    </row>
    <row r="665" ht="15.75" customHeight="1">
      <c r="A665" s="34"/>
      <c r="B665" s="34"/>
      <c r="C665" s="34"/>
      <c r="E665" s="34"/>
      <c r="F665" s="35"/>
      <c r="L665" s="36"/>
      <c r="N665" s="37"/>
      <c r="Z665" s="12"/>
      <c r="AD665" s="12"/>
      <c r="AG665" s="12"/>
      <c r="AI665" s="39"/>
    </row>
    <row r="666" ht="15.75" customHeight="1">
      <c r="A666" s="34"/>
      <c r="B666" s="34"/>
      <c r="C666" s="34"/>
      <c r="E666" s="34"/>
      <c r="F666" s="35"/>
      <c r="L666" s="36"/>
      <c r="N666" s="37"/>
      <c r="Z666" s="12"/>
      <c r="AD666" s="12"/>
      <c r="AG666" s="12"/>
      <c r="AI666" s="39"/>
    </row>
    <row r="667" ht="15.75" customHeight="1">
      <c r="A667" s="34"/>
      <c r="B667" s="34"/>
      <c r="C667" s="34"/>
      <c r="E667" s="34"/>
      <c r="F667" s="35"/>
      <c r="L667" s="36"/>
      <c r="N667" s="37"/>
      <c r="Z667" s="12"/>
      <c r="AD667" s="12"/>
      <c r="AG667" s="12"/>
      <c r="AI667" s="39"/>
    </row>
    <row r="668" ht="15.75" customHeight="1">
      <c r="A668" s="34"/>
      <c r="B668" s="34"/>
      <c r="C668" s="34"/>
      <c r="E668" s="34"/>
      <c r="F668" s="35"/>
      <c r="L668" s="36"/>
      <c r="N668" s="37"/>
      <c r="Z668" s="12"/>
      <c r="AD668" s="12"/>
      <c r="AG668" s="12"/>
      <c r="AI668" s="39"/>
    </row>
    <row r="669" ht="15.75" customHeight="1">
      <c r="A669" s="34"/>
      <c r="B669" s="34"/>
      <c r="C669" s="34"/>
      <c r="E669" s="34"/>
      <c r="F669" s="35"/>
      <c r="L669" s="36"/>
      <c r="N669" s="37"/>
      <c r="Z669" s="12"/>
      <c r="AD669" s="12"/>
      <c r="AG669" s="12"/>
      <c r="AI669" s="39"/>
    </row>
    <row r="670" ht="15.75" customHeight="1">
      <c r="A670" s="34"/>
      <c r="B670" s="34"/>
      <c r="C670" s="34"/>
      <c r="E670" s="34"/>
      <c r="F670" s="35"/>
      <c r="L670" s="36"/>
      <c r="N670" s="37"/>
      <c r="Z670" s="12"/>
      <c r="AD670" s="12"/>
      <c r="AG670" s="12"/>
      <c r="AI670" s="39"/>
    </row>
    <row r="671" ht="15.75" customHeight="1">
      <c r="A671" s="34"/>
      <c r="B671" s="34"/>
      <c r="C671" s="34"/>
      <c r="E671" s="34"/>
      <c r="F671" s="35"/>
      <c r="L671" s="36"/>
      <c r="N671" s="37"/>
      <c r="Z671" s="12"/>
      <c r="AD671" s="12"/>
      <c r="AG671" s="12"/>
      <c r="AI671" s="39"/>
    </row>
    <row r="672" ht="15.75" customHeight="1">
      <c r="A672" s="34"/>
      <c r="B672" s="34"/>
      <c r="C672" s="34"/>
      <c r="E672" s="34"/>
      <c r="F672" s="35"/>
      <c r="L672" s="36"/>
      <c r="N672" s="37"/>
      <c r="Z672" s="12"/>
      <c r="AD672" s="12"/>
      <c r="AG672" s="12"/>
      <c r="AI672" s="39"/>
    </row>
    <row r="673" ht="15.75" customHeight="1">
      <c r="A673" s="34"/>
      <c r="B673" s="34"/>
      <c r="C673" s="34"/>
      <c r="E673" s="34"/>
      <c r="F673" s="35"/>
      <c r="L673" s="36"/>
      <c r="N673" s="37"/>
      <c r="Z673" s="12"/>
      <c r="AD673" s="12"/>
      <c r="AG673" s="12"/>
      <c r="AI673" s="39"/>
    </row>
    <row r="674" ht="15.75" customHeight="1">
      <c r="A674" s="34"/>
      <c r="B674" s="34"/>
      <c r="C674" s="34"/>
      <c r="E674" s="34"/>
      <c r="F674" s="35"/>
      <c r="L674" s="36"/>
      <c r="N674" s="37"/>
      <c r="Z674" s="12"/>
      <c r="AD674" s="12"/>
      <c r="AG674" s="12"/>
      <c r="AI674" s="39"/>
    </row>
    <row r="675" ht="15.75" customHeight="1">
      <c r="A675" s="34"/>
      <c r="B675" s="34"/>
      <c r="C675" s="34"/>
      <c r="E675" s="34"/>
      <c r="F675" s="35"/>
      <c r="L675" s="36"/>
      <c r="N675" s="37"/>
      <c r="Z675" s="12"/>
      <c r="AD675" s="12"/>
      <c r="AG675" s="12"/>
      <c r="AI675" s="39"/>
    </row>
    <row r="676" ht="15.75" customHeight="1">
      <c r="A676" s="34"/>
      <c r="B676" s="34"/>
      <c r="C676" s="34"/>
      <c r="E676" s="34"/>
      <c r="F676" s="35"/>
      <c r="L676" s="36"/>
      <c r="N676" s="37"/>
      <c r="Z676" s="12"/>
      <c r="AD676" s="12"/>
      <c r="AG676" s="12"/>
      <c r="AI676" s="39"/>
    </row>
    <row r="677" ht="15.75" customHeight="1">
      <c r="A677" s="34"/>
      <c r="B677" s="34"/>
      <c r="C677" s="34"/>
      <c r="E677" s="34"/>
      <c r="F677" s="35"/>
      <c r="L677" s="36"/>
      <c r="N677" s="37"/>
      <c r="Z677" s="12"/>
      <c r="AD677" s="12"/>
      <c r="AG677" s="12"/>
      <c r="AI677" s="39"/>
    </row>
    <row r="678" ht="15.75" customHeight="1">
      <c r="A678" s="34"/>
      <c r="B678" s="34"/>
      <c r="C678" s="34"/>
      <c r="E678" s="34"/>
      <c r="F678" s="35"/>
      <c r="L678" s="36"/>
      <c r="N678" s="37"/>
      <c r="Z678" s="12"/>
      <c r="AD678" s="12"/>
      <c r="AG678" s="12"/>
      <c r="AI678" s="39"/>
    </row>
    <row r="679" ht="15.75" customHeight="1">
      <c r="A679" s="34"/>
      <c r="B679" s="34"/>
      <c r="C679" s="34"/>
      <c r="E679" s="34"/>
      <c r="F679" s="35"/>
      <c r="L679" s="36"/>
      <c r="N679" s="37"/>
      <c r="Z679" s="12"/>
      <c r="AD679" s="12"/>
      <c r="AG679" s="12"/>
      <c r="AI679" s="39"/>
    </row>
    <row r="680" ht="15.75" customHeight="1">
      <c r="A680" s="34"/>
      <c r="B680" s="34"/>
      <c r="C680" s="34"/>
      <c r="E680" s="34"/>
      <c r="F680" s="35"/>
      <c r="L680" s="36"/>
      <c r="N680" s="37"/>
      <c r="Z680" s="12"/>
      <c r="AD680" s="12"/>
      <c r="AG680" s="12"/>
      <c r="AI680" s="39"/>
    </row>
    <row r="681" ht="15.75" customHeight="1">
      <c r="A681" s="34"/>
      <c r="B681" s="34"/>
      <c r="C681" s="34"/>
      <c r="E681" s="34"/>
      <c r="F681" s="35"/>
      <c r="L681" s="36"/>
      <c r="N681" s="37"/>
      <c r="Z681" s="12"/>
      <c r="AD681" s="12"/>
      <c r="AG681" s="12"/>
      <c r="AI681" s="39"/>
    </row>
    <row r="682" ht="15.75" customHeight="1">
      <c r="A682" s="34"/>
      <c r="B682" s="34"/>
      <c r="C682" s="34"/>
      <c r="E682" s="34"/>
      <c r="F682" s="35"/>
      <c r="L682" s="36"/>
      <c r="N682" s="37"/>
      <c r="Z682" s="12"/>
      <c r="AD682" s="12"/>
      <c r="AG682" s="12"/>
      <c r="AI682" s="39"/>
    </row>
    <row r="683" ht="15.75" customHeight="1">
      <c r="A683" s="34"/>
      <c r="B683" s="34"/>
      <c r="C683" s="34"/>
      <c r="E683" s="34"/>
      <c r="F683" s="35"/>
      <c r="L683" s="36"/>
      <c r="N683" s="37"/>
      <c r="Z683" s="12"/>
      <c r="AD683" s="12"/>
      <c r="AG683" s="12"/>
      <c r="AI683" s="39"/>
    </row>
    <row r="684" ht="15.75" customHeight="1">
      <c r="A684" s="34"/>
      <c r="B684" s="34"/>
      <c r="C684" s="34"/>
      <c r="E684" s="34"/>
      <c r="F684" s="35"/>
      <c r="L684" s="36"/>
      <c r="N684" s="37"/>
      <c r="Z684" s="12"/>
      <c r="AD684" s="12"/>
      <c r="AG684" s="12"/>
      <c r="AI684" s="39"/>
    </row>
    <row r="685" ht="15.75" customHeight="1">
      <c r="A685" s="34"/>
      <c r="B685" s="34"/>
      <c r="C685" s="34"/>
      <c r="E685" s="34"/>
      <c r="F685" s="35"/>
      <c r="L685" s="36"/>
      <c r="N685" s="37"/>
      <c r="Z685" s="12"/>
      <c r="AD685" s="12"/>
      <c r="AG685" s="12"/>
      <c r="AI685" s="39"/>
    </row>
    <row r="686" ht="15.75" customHeight="1">
      <c r="A686" s="34"/>
      <c r="B686" s="34"/>
      <c r="C686" s="34"/>
      <c r="E686" s="34"/>
      <c r="F686" s="35"/>
      <c r="L686" s="36"/>
      <c r="N686" s="37"/>
      <c r="Z686" s="12"/>
      <c r="AD686" s="12"/>
      <c r="AG686" s="12"/>
      <c r="AI686" s="39"/>
    </row>
    <row r="687" ht="15.75" customHeight="1">
      <c r="A687" s="34"/>
      <c r="B687" s="34"/>
      <c r="C687" s="34"/>
      <c r="E687" s="34"/>
      <c r="F687" s="35"/>
      <c r="L687" s="36"/>
      <c r="N687" s="37"/>
      <c r="Z687" s="12"/>
      <c r="AD687" s="12"/>
      <c r="AG687" s="12"/>
      <c r="AI687" s="39"/>
    </row>
    <row r="688" ht="15.75" customHeight="1">
      <c r="A688" s="34"/>
      <c r="B688" s="34"/>
      <c r="C688" s="34"/>
      <c r="E688" s="34"/>
      <c r="F688" s="35"/>
      <c r="L688" s="36"/>
      <c r="N688" s="37"/>
      <c r="Z688" s="12"/>
      <c r="AD688" s="12"/>
      <c r="AG688" s="12"/>
      <c r="AI688" s="39"/>
    </row>
    <row r="689" ht="15.75" customHeight="1">
      <c r="A689" s="34"/>
      <c r="B689" s="34"/>
      <c r="C689" s="34"/>
      <c r="E689" s="34"/>
      <c r="F689" s="35"/>
      <c r="L689" s="36"/>
      <c r="N689" s="37"/>
      <c r="Z689" s="12"/>
      <c r="AD689" s="12"/>
      <c r="AG689" s="12"/>
      <c r="AI689" s="39"/>
    </row>
    <row r="690" ht="15.75" customHeight="1">
      <c r="A690" s="34"/>
      <c r="B690" s="34"/>
      <c r="C690" s="34"/>
      <c r="E690" s="34"/>
      <c r="F690" s="35"/>
      <c r="L690" s="36"/>
      <c r="N690" s="37"/>
      <c r="Z690" s="12"/>
      <c r="AD690" s="12"/>
      <c r="AG690" s="12"/>
      <c r="AI690" s="39"/>
    </row>
    <row r="691" ht="15.75" customHeight="1">
      <c r="A691" s="34"/>
      <c r="B691" s="34"/>
      <c r="C691" s="34"/>
      <c r="E691" s="34"/>
      <c r="F691" s="35"/>
      <c r="L691" s="36"/>
      <c r="N691" s="37"/>
      <c r="Z691" s="12"/>
      <c r="AD691" s="12"/>
      <c r="AG691" s="12"/>
      <c r="AI691" s="39"/>
    </row>
    <row r="692" ht="15.75" customHeight="1">
      <c r="A692" s="34"/>
      <c r="B692" s="34"/>
      <c r="C692" s="34"/>
      <c r="E692" s="34"/>
      <c r="F692" s="35"/>
      <c r="L692" s="36"/>
      <c r="N692" s="37"/>
      <c r="Z692" s="12"/>
      <c r="AD692" s="12"/>
      <c r="AG692" s="12"/>
      <c r="AI692" s="39"/>
    </row>
    <row r="693" ht="15.75" customHeight="1">
      <c r="A693" s="34"/>
      <c r="B693" s="34"/>
      <c r="C693" s="34"/>
      <c r="E693" s="34"/>
      <c r="F693" s="35"/>
      <c r="L693" s="36"/>
      <c r="N693" s="37"/>
      <c r="Z693" s="12"/>
      <c r="AD693" s="12"/>
      <c r="AG693" s="12"/>
      <c r="AI693" s="39"/>
    </row>
    <row r="694" ht="15.75" customHeight="1">
      <c r="A694" s="34"/>
      <c r="B694" s="34"/>
      <c r="C694" s="34"/>
      <c r="E694" s="34"/>
      <c r="F694" s="35"/>
      <c r="L694" s="36"/>
      <c r="N694" s="37"/>
      <c r="Z694" s="12"/>
      <c r="AD694" s="12"/>
      <c r="AG694" s="12"/>
      <c r="AI694" s="39"/>
    </row>
    <row r="695" ht="15.75" customHeight="1">
      <c r="A695" s="34"/>
      <c r="B695" s="34"/>
      <c r="C695" s="34"/>
      <c r="E695" s="34"/>
      <c r="F695" s="35"/>
      <c r="L695" s="36"/>
      <c r="N695" s="37"/>
      <c r="Z695" s="12"/>
      <c r="AD695" s="12"/>
      <c r="AG695" s="12"/>
      <c r="AI695" s="39"/>
    </row>
    <row r="696" ht="15.75" customHeight="1">
      <c r="A696" s="34"/>
      <c r="B696" s="34"/>
      <c r="C696" s="34"/>
      <c r="E696" s="34"/>
      <c r="F696" s="35"/>
      <c r="L696" s="36"/>
      <c r="N696" s="37"/>
      <c r="Z696" s="12"/>
      <c r="AD696" s="12"/>
      <c r="AG696" s="12"/>
      <c r="AI696" s="39"/>
    </row>
    <row r="697" ht="15.75" customHeight="1">
      <c r="A697" s="34"/>
      <c r="B697" s="34"/>
      <c r="C697" s="34"/>
      <c r="E697" s="34"/>
      <c r="F697" s="35"/>
      <c r="L697" s="36"/>
      <c r="N697" s="37"/>
      <c r="Z697" s="12"/>
      <c r="AD697" s="12"/>
      <c r="AG697" s="12"/>
      <c r="AI697" s="39"/>
    </row>
    <row r="698" ht="15.75" customHeight="1">
      <c r="A698" s="34"/>
      <c r="B698" s="34"/>
      <c r="C698" s="34"/>
      <c r="E698" s="34"/>
      <c r="F698" s="35"/>
      <c r="L698" s="36"/>
      <c r="N698" s="37"/>
      <c r="Z698" s="12"/>
      <c r="AD698" s="12"/>
      <c r="AG698" s="12"/>
      <c r="AI698" s="39"/>
    </row>
    <row r="699" ht="15.75" customHeight="1">
      <c r="A699" s="34"/>
      <c r="B699" s="34"/>
      <c r="C699" s="34"/>
      <c r="E699" s="34"/>
      <c r="F699" s="35"/>
      <c r="L699" s="36"/>
      <c r="N699" s="37"/>
      <c r="Z699" s="12"/>
      <c r="AD699" s="12"/>
      <c r="AG699" s="12"/>
      <c r="AI699" s="39"/>
    </row>
    <row r="700" ht="15.75" customHeight="1">
      <c r="A700" s="34"/>
      <c r="B700" s="34"/>
      <c r="C700" s="34"/>
      <c r="E700" s="34"/>
      <c r="F700" s="35"/>
      <c r="L700" s="36"/>
      <c r="N700" s="37"/>
      <c r="Z700" s="12"/>
      <c r="AD700" s="12"/>
      <c r="AG700" s="12"/>
      <c r="AI700" s="39"/>
    </row>
    <row r="701" ht="15.75" customHeight="1">
      <c r="A701" s="34"/>
      <c r="B701" s="34"/>
      <c r="C701" s="34"/>
      <c r="E701" s="34"/>
      <c r="F701" s="35"/>
      <c r="L701" s="36"/>
      <c r="N701" s="37"/>
      <c r="Z701" s="12"/>
      <c r="AD701" s="12"/>
      <c r="AG701" s="12"/>
      <c r="AI701" s="39"/>
    </row>
    <row r="702" ht="15.75" customHeight="1">
      <c r="A702" s="34"/>
      <c r="B702" s="34"/>
      <c r="C702" s="34"/>
      <c r="E702" s="34"/>
      <c r="F702" s="35"/>
      <c r="L702" s="36"/>
      <c r="N702" s="37"/>
      <c r="Z702" s="12"/>
      <c r="AD702" s="12"/>
      <c r="AG702" s="12"/>
      <c r="AI702" s="39"/>
    </row>
    <row r="703" ht="15.75" customHeight="1">
      <c r="A703" s="34"/>
      <c r="B703" s="34"/>
      <c r="C703" s="34"/>
      <c r="E703" s="34"/>
      <c r="F703" s="35"/>
      <c r="L703" s="36"/>
      <c r="N703" s="37"/>
      <c r="Z703" s="12"/>
      <c r="AD703" s="12"/>
      <c r="AG703" s="12"/>
      <c r="AI703" s="39"/>
    </row>
    <row r="704" ht="15.75" customHeight="1">
      <c r="A704" s="34"/>
      <c r="B704" s="34"/>
      <c r="C704" s="34"/>
      <c r="E704" s="34"/>
      <c r="F704" s="35"/>
      <c r="L704" s="36"/>
      <c r="N704" s="37"/>
      <c r="Z704" s="12"/>
      <c r="AD704" s="12"/>
      <c r="AG704" s="12"/>
      <c r="AI704" s="39"/>
    </row>
    <row r="705" ht="15.75" customHeight="1">
      <c r="A705" s="34"/>
      <c r="B705" s="34"/>
      <c r="C705" s="34"/>
      <c r="E705" s="34"/>
      <c r="F705" s="35"/>
      <c r="L705" s="36"/>
      <c r="N705" s="37"/>
      <c r="Z705" s="12"/>
      <c r="AD705" s="12"/>
      <c r="AG705" s="12"/>
      <c r="AI705" s="39"/>
    </row>
    <row r="706" ht="15.75" customHeight="1">
      <c r="A706" s="34"/>
      <c r="B706" s="34"/>
      <c r="C706" s="34"/>
      <c r="E706" s="34"/>
      <c r="F706" s="35"/>
      <c r="L706" s="36"/>
      <c r="N706" s="37"/>
      <c r="Z706" s="12"/>
      <c r="AD706" s="12"/>
      <c r="AG706" s="12"/>
      <c r="AI706" s="39"/>
    </row>
    <row r="707" ht="15.75" customHeight="1">
      <c r="A707" s="34"/>
      <c r="B707" s="34"/>
      <c r="C707" s="34"/>
      <c r="E707" s="34"/>
      <c r="F707" s="35"/>
      <c r="L707" s="36"/>
      <c r="N707" s="37"/>
      <c r="Z707" s="12"/>
      <c r="AD707" s="12"/>
      <c r="AG707" s="12"/>
      <c r="AI707" s="39"/>
    </row>
    <row r="708" ht="15.75" customHeight="1">
      <c r="A708" s="34"/>
      <c r="B708" s="34"/>
      <c r="C708" s="34"/>
      <c r="E708" s="34"/>
      <c r="F708" s="35"/>
      <c r="L708" s="36"/>
      <c r="N708" s="37"/>
      <c r="Z708" s="12"/>
      <c r="AD708" s="12"/>
      <c r="AG708" s="12"/>
      <c r="AI708" s="39"/>
    </row>
    <row r="709" ht="15.75" customHeight="1">
      <c r="A709" s="34"/>
      <c r="B709" s="34"/>
      <c r="C709" s="34"/>
      <c r="E709" s="34"/>
      <c r="F709" s="35"/>
      <c r="L709" s="36"/>
      <c r="N709" s="37"/>
      <c r="Z709" s="12"/>
      <c r="AD709" s="12"/>
      <c r="AG709" s="12"/>
      <c r="AI709" s="39"/>
    </row>
    <row r="710" ht="15.75" customHeight="1">
      <c r="A710" s="34"/>
      <c r="B710" s="34"/>
      <c r="C710" s="34"/>
      <c r="E710" s="34"/>
      <c r="F710" s="35"/>
      <c r="L710" s="36"/>
      <c r="N710" s="37"/>
      <c r="Z710" s="12"/>
      <c r="AD710" s="12"/>
      <c r="AG710" s="12"/>
      <c r="AI710" s="39"/>
    </row>
    <row r="711" ht="15.75" customHeight="1">
      <c r="A711" s="34"/>
      <c r="B711" s="34"/>
      <c r="C711" s="34"/>
      <c r="E711" s="34"/>
      <c r="F711" s="35"/>
      <c r="L711" s="36"/>
      <c r="N711" s="37"/>
      <c r="Z711" s="12"/>
      <c r="AD711" s="12"/>
      <c r="AG711" s="12"/>
      <c r="AI711" s="39"/>
    </row>
    <row r="712" ht="15.75" customHeight="1">
      <c r="A712" s="34"/>
      <c r="B712" s="34"/>
      <c r="C712" s="34"/>
      <c r="E712" s="34"/>
      <c r="F712" s="35"/>
      <c r="L712" s="36"/>
      <c r="N712" s="37"/>
      <c r="Z712" s="12"/>
      <c r="AD712" s="12"/>
      <c r="AG712" s="12"/>
      <c r="AI712" s="39"/>
    </row>
    <row r="713" ht="15.75" customHeight="1">
      <c r="A713" s="34"/>
      <c r="B713" s="34"/>
      <c r="C713" s="34"/>
      <c r="E713" s="34"/>
      <c r="F713" s="35"/>
      <c r="L713" s="36"/>
      <c r="N713" s="37"/>
      <c r="Z713" s="12"/>
      <c r="AD713" s="12"/>
      <c r="AG713" s="12"/>
      <c r="AI713" s="39"/>
    </row>
    <row r="714" ht="15.75" customHeight="1">
      <c r="A714" s="34"/>
      <c r="B714" s="34"/>
      <c r="C714" s="34"/>
      <c r="E714" s="34"/>
      <c r="F714" s="35"/>
      <c r="L714" s="36"/>
      <c r="N714" s="37"/>
      <c r="Z714" s="12"/>
      <c r="AD714" s="12"/>
      <c r="AG714" s="12"/>
      <c r="AI714" s="39"/>
    </row>
    <row r="715" ht="15.75" customHeight="1">
      <c r="A715" s="34"/>
      <c r="B715" s="34"/>
      <c r="C715" s="34"/>
      <c r="E715" s="34"/>
      <c r="F715" s="35"/>
      <c r="L715" s="36"/>
      <c r="N715" s="37"/>
      <c r="Z715" s="12"/>
      <c r="AD715" s="12"/>
      <c r="AG715" s="12"/>
      <c r="AI715" s="39"/>
    </row>
    <row r="716" ht="15.75" customHeight="1">
      <c r="A716" s="34"/>
      <c r="B716" s="34"/>
      <c r="C716" s="34"/>
      <c r="E716" s="34"/>
      <c r="F716" s="35"/>
      <c r="L716" s="36"/>
      <c r="N716" s="37"/>
      <c r="Z716" s="12"/>
      <c r="AD716" s="12"/>
      <c r="AG716" s="12"/>
      <c r="AI716" s="39"/>
    </row>
    <row r="717" ht="15.75" customHeight="1">
      <c r="A717" s="34"/>
      <c r="B717" s="34"/>
      <c r="C717" s="34"/>
      <c r="E717" s="34"/>
      <c r="F717" s="35"/>
      <c r="L717" s="36"/>
      <c r="N717" s="37"/>
      <c r="Z717" s="12"/>
      <c r="AD717" s="12"/>
      <c r="AG717" s="12"/>
      <c r="AI717" s="39"/>
    </row>
    <row r="718" ht="15.75" customHeight="1">
      <c r="A718" s="34"/>
      <c r="B718" s="34"/>
      <c r="C718" s="34"/>
      <c r="E718" s="34"/>
      <c r="F718" s="35"/>
      <c r="L718" s="36"/>
      <c r="N718" s="37"/>
      <c r="Z718" s="12"/>
      <c r="AD718" s="12"/>
      <c r="AG718" s="12"/>
      <c r="AI718" s="39"/>
    </row>
    <row r="719" ht="15.75" customHeight="1">
      <c r="A719" s="34"/>
      <c r="B719" s="34"/>
      <c r="C719" s="34"/>
      <c r="E719" s="34"/>
      <c r="F719" s="35"/>
      <c r="L719" s="36"/>
      <c r="N719" s="37"/>
      <c r="Z719" s="12"/>
      <c r="AD719" s="12"/>
      <c r="AG719" s="12"/>
      <c r="AI719" s="39"/>
    </row>
    <row r="720" ht="15.75" customHeight="1">
      <c r="A720" s="34"/>
      <c r="B720" s="34"/>
      <c r="C720" s="34"/>
      <c r="E720" s="34"/>
      <c r="F720" s="35"/>
      <c r="L720" s="36"/>
      <c r="N720" s="37"/>
      <c r="Z720" s="12"/>
      <c r="AD720" s="12"/>
      <c r="AG720" s="12"/>
      <c r="AI720" s="39"/>
    </row>
    <row r="721" ht="15.75" customHeight="1">
      <c r="A721" s="34"/>
      <c r="B721" s="34"/>
      <c r="C721" s="34"/>
      <c r="E721" s="34"/>
      <c r="F721" s="35"/>
      <c r="L721" s="36"/>
      <c r="N721" s="37"/>
      <c r="Z721" s="12"/>
      <c r="AD721" s="12"/>
      <c r="AG721" s="12"/>
      <c r="AI721" s="39"/>
    </row>
    <row r="722" ht="15.75" customHeight="1">
      <c r="A722" s="34"/>
      <c r="B722" s="34"/>
      <c r="C722" s="34"/>
      <c r="E722" s="34"/>
      <c r="F722" s="35"/>
      <c r="L722" s="36"/>
      <c r="N722" s="37"/>
      <c r="Z722" s="12"/>
      <c r="AD722" s="12"/>
      <c r="AG722" s="12"/>
      <c r="AI722" s="39"/>
    </row>
    <row r="723" ht="15.75" customHeight="1">
      <c r="A723" s="34"/>
      <c r="B723" s="34"/>
      <c r="C723" s="34"/>
      <c r="E723" s="34"/>
      <c r="F723" s="35"/>
      <c r="L723" s="36"/>
      <c r="N723" s="37"/>
      <c r="Z723" s="12"/>
      <c r="AD723" s="12"/>
      <c r="AG723" s="12"/>
      <c r="AI723" s="39"/>
    </row>
    <row r="724" ht="15.75" customHeight="1">
      <c r="A724" s="34"/>
      <c r="B724" s="34"/>
      <c r="C724" s="34"/>
      <c r="E724" s="34"/>
      <c r="F724" s="35"/>
      <c r="L724" s="36"/>
      <c r="N724" s="37"/>
      <c r="Z724" s="12"/>
      <c r="AD724" s="12"/>
      <c r="AG724" s="12"/>
      <c r="AI724" s="39"/>
    </row>
    <row r="725" ht="15.75" customHeight="1">
      <c r="A725" s="34"/>
      <c r="B725" s="34"/>
      <c r="C725" s="34"/>
      <c r="E725" s="34"/>
      <c r="F725" s="35"/>
      <c r="L725" s="36"/>
      <c r="N725" s="37"/>
      <c r="Z725" s="12"/>
      <c r="AD725" s="12"/>
      <c r="AG725" s="12"/>
      <c r="AI725" s="39"/>
    </row>
    <row r="726" ht="15.75" customHeight="1">
      <c r="A726" s="34"/>
      <c r="B726" s="34"/>
      <c r="C726" s="34"/>
      <c r="E726" s="34"/>
      <c r="F726" s="35"/>
      <c r="L726" s="36"/>
      <c r="N726" s="37"/>
      <c r="Z726" s="12"/>
      <c r="AD726" s="12"/>
      <c r="AG726" s="12"/>
      <c r="AI726" s="39"/>
    </row>
    <row r="727" ht="15.75" customHeight="1">
      <c r="A727" s="34"/>
      <c r="B727" s="34"/>
      <c r="C727" s="34"/>
      <c r="E727" s="34"/>
      <c r="F727" s="35"/>
      <c r="L727" s="36"/>
      <c r="N727" s="37"/>
      <c r="Z727" s="12"/>
      <c r="AD727" s="12"/>
      <c r="AG727" s="12"/>
      <c r="AI727" s="39"/>
    </row>
    <row r="728" ht="15.75" customHeight="1">
      <c r="A728" s="34"/>
      <c r="B728" s="34"/>
      <c r="C728" s="34"/>
      <c r="E728" s="34"/>
      <c r="F728" s="35"/>
      <c r="L728" s="36"/>
      <c r="N728" s="37"/>
      <c r="Z728" s="12"/>
      <c r="AD728" s="12"/>
      <c r="AG728" s="12"/>
      <c r="AI728" s="39"/>
    </row>
    <row r="729" ht="15.75" customHeight="1">
      <c r="A729" s="34"/>
      <c r="B729" s="34"/>
      <c r="C729" s="34"/>
      <c r="E729" s="34"/>
      <c r="F729" s="35"/>
      <c r="L729" s="36"/>
      <c r="N729" s="37"/>
      <c r="Z729" s="12"/>
      <c r="AD729" s="12"/>
      <c r="AG729" s="12"/>
      <c r="AI729" s="39"/>
    </row>
    <row r="730" ht="15.75" customHeight="1">
      <c r="A730" s="34"/>
      <c r="B730" s="34"/>
      <c r="C730" s="34"/>
      <c r="E730" s="34"/>
      <c r="F730" s="35"/>
      <c r="L730" s="36"/>
      <c r="N730" s="37"/>
      <c r="Z730" s="12"/>
      <c r="AD730" s="12"/>
      <c r="AG730" s="12"/>
      <c r="AI730" s="39"/>
    </row>
    <row r="731" ht="15.75" customHeight="1">
      <c r="A731" s="34"/>
      <c r="B731" s="34"/>
      <c r="C731" s="34"/>
      <c r="E731" s="34"/>
      <c r="F731" s="35"/>
      <c r="L731" s="36"/>
      <c r="N731" s="37"/>
      <c r="Z731" s="12"/>
      <c r="AD731" s="12"/>
      <c r="AG731" s="12"/>
      <c r="AI731" s="39"/>
    </row>
    <row r="732" ht="15.75" customHeight="1">
      <c r="A732" s="34"/>
      <c r="B732" s="34"/>
      <c r="C732" s="34"/>
      <c r="E732" s="34"/>
      <c r="F732" s="35"/>
      <c r="L732" s="36"/>
      <c r="N732" s="37"/>
      <c r="Z732" s="12"/>
      <c r="AD732" s="12"/>
      <c r="AG732" s="12"/>
      <c r="AI732" s="39"/>
    </row>
    <row r="733" ht="15.75" customHeight="1">
      <c r="A733" s="34"/>
      <c r="B733" s="34"/>
      <c r="C733" s="34"/>
      <c r="E733" s="34"/>
      <c r="F733" s="35"/>
      <c r="L733" s="36"/>
      <c r="N733" s="37"/>
      <c r="Z733" s="12"/>
      <c r="AD733" s="12"/>
      <c r="AG733" s="12"/>
      <c r="AI733" s="39"/>
    </row>
    <row r="734" ht="15.75" customHeight="1">
      <c r="A734" s="34"/>
      <c r="B734" s="34"/>
      <c r="C734" s="34"/>
      <c r="E734" s="34"/>
      <c r="F734" s="35"/>
      <c r="L734" s="36"/>
      <c r="N734" s="37"/>
      <c r="Z734" s="12"/>
      <c r="AD734" s="12"/>
      <c r="AG734" s="12"/>
      <c r="AI734" s="39"/>
    </row>
    <row r="735" ht="15.75" customHeight="1">
      <c r="A735" s="34"/>
      <c r="B735" s="34"/>
      <c r="C735" s="34"/>
      <c r="E735" s="34"/>
      <c r="F735" s="35"/>
      <c r="L735" s="36"/>
      <c r="N735" s="37"/>
      <c r="Z735" s="12"/>
      <c r="AD735" s="12"/>
      <c r="AG735" s="12"/>
      <c r="AI735" s="39"/>
    </row>
    <row r="736" ht="15.75" customHeight="1">
      <c r="A736" s="34"/>
      <c r="B736" s="34"/>
      <c r="C736" s="34"/>
      <c r="E736" s="34"/>
      <c r="F736" s="35"/>
      <c r="L736" s="36"/>
      <c r="N736" s="37"/>
      <c r="Z736" s="12"/>
      <c r="AD736" s="12"/>
      <c r="AG736" s="12"/>
      <c r="AI736" s="39"/>
    </row>
    <row r="737" ht="15.75" customHeight="1">
      <c r="A737" s="34"/>
      <c r="B737" s="34"/>
      <c r="C737" s="34"/>
      <c r="E737" s="34"/>
      <c r="F737" s="35"/>
      <c r="L737" s="36"/>
      <c r="N737" s="37"/>
      <c r="Z737" s="12"/>
      <c r="AD737" s="12"/>
      <c r="AG737" s="12"/>
      <c r="AI737" s="39"/>
    </row>
    <row r="738" ht="15.75" customHeight="1">
      <c r="A738" s="34"/>
      <c r="B738" s="34"/>
      <c r="C738" s="34"/>
      <c r="E738" s="34"/>
      <c r="F738" s="35"/>
      <c r="L738" s="36"/>
      <c r="N738" s="37"/>
      <c r="Z738" s="12"/>
      <c r="AD738" s="12"/>
      <c r="AG738" s="12"/>
      <c r="AI738" s="39"/>
    </row>
    <row r="739" ht="15.75" customHeight="1">
      <c r="A739" s="34"/>
      <c r="B739" s="34"/>
      <c r="C739" s="34"/>
      <c r="E739" s="34"/>
      <c r="F739" s="35"/>
      <c r="L739" s="36"/>
      <c r="N739" s="37"/>
      <c r="Z739" s="12"/>
      <c r="AD739" s="12"/>
      <c r="AG739" s="12"/>
      <c r="AI739" s="39"/>
    </row>
    <row r="740" ht="15.75" customHeight="1">
      <c r="A740" s="34"/>
      <c r="B740" s="34"/>
      <c r="C740" s="34"/>
      <c r="E740" s="34"/>
      <c r="F740" s="35"/>
      <c r="L740" s="36"/>
      <c r="N740" s="37"/>
      <c r="Z740" s="12"/>
      <c r="AD740" s="12"/>
      <c r="AG740" s="12"/>
      <c r="AI740" s="39"/>
    </row>
    <row r="741" ht="15.75" customHeight="1">
      <c r="A741" s="34"/>
      <c r="B741" s="34"/>
      <c r="C741" s="34"/>
      <c r="E741" s="34"/>
      <c r="F741" s="35"/>
      <c r="L741" s="36"/>
      <c r="N741" s="37"/>
      <c r="Z741" s="12"/>
      <c r="AD741" s="12"/>
      <c r="AG741" s="12"/>
      <c r="AI741" s="39"/>
    </row>
    <row r="742" ht="15.75" customHeight="1">
      <c r="A742" s="34"/>
      <c r="B742" s="34"/>
      <c r="C742" s="34"/>
      <c r="E742" s="34"/>
      <c r="F742" s="35"/>
      <c r="L742" s="36"/>
      <c r="N742" s="37"/>
      <c r="Z742" s="12"/>
      <c r="AD742" s="12"/>
      <c r="AG742" s="12"/>
      <c r="AI742" s="39"/>
    </row>
    <row r="743" ht="15.75" customHeight="1">
      <c r="A743" s="34"/>
      <c r="B743" s="34"/>
      <c r="C743" s="34"/>
      <c r="E743" s="34"/>
      <c r="F743" s="35"/>
      <c r="L743" s="36"/>
      <c r="N743" s="37"/>
      <c r="Z743" s="12"/>
      <c r="AD743" s="12"/>
      <c r="AG743" s="12"/>
      <c r="AI743" s="39"/>
    </row>
    <row r="744" ht="15.75" customHeight="1">
      <c r="A744" s="34"/>
      <c r="B744" s="34"/>
      <c r="C744" s="34"/>
      <c r="E744" s="34"/>
      <c r="F744" s="35"/>
      <c r="L744" s="36"/>
      <c r="N744" s="37"/>
      <c r="Z744" s="12"/>
      <c r="AD744" s="12"/>
      <c r="AG744" s="12"/>
      <c r="AI744" s="39"/>
    </row>
    <row r="745" ht="15.75" customHeight="1">
      <c r="A745" s="34"/>
      <c r="B745" s="34"/>
      <c r="C745" s="34"/>
      <c r="E745" s="34"/>
      <c r="F745" s="35"/>
      <c r="L745" s="36"/>
      <c r="N745" s="37"/>
      <c r="Z745" s="12"/>
      <c r="AD745" s="12"/>
      <c r="AG745" s="12"/>
      <c r="AI745" s="39"/>
    </row>
    <row r="746" ht="15.75" customHeight="1">
      <c r="A746" s="34"/>
      <c r="B746" s="34"/>
      <c r="C746" s="34"/>
      <c r="E746" s="34"/>
      <c r="F746" s="35"/>
      <c r="L746" s="36"/>
      <c r="N746" s="37"/>
      <c r="Z746" s="12"/>
      <c r="AD746" s="12"/>
      <c r="AG746" s="12"/>
      <c r="AI746" s="39"/>
    </row>
    <row r="747" ht="15.75" customHeight="1">
      <c r="A747" s="34"/>
      <c r="B747" s="34"/>
      <c r="C747" s="34"/>
      <c r="E747" s="34"/>
      <c r="F747" s="35"/>
      <c r="L747" s="36"/>
      <c r="N747" s="37"/>
      <c r="Z747" s="12"/>
      <c r="AD747" s="12"/>
      <c r="AG747" s="12"/>
      <c r="AI747" s="39"/>
    </row>
    <row r="748" ht="15.75" customHeight="1">
      <c r="A748" s="34"/>
      <c r="B748" s="34"/>
      <c r="C748" s="34"/>
      <c r="E748" s="34"/>
      <c r="F748" s="35"/>
      <c r="L748" s="36"/>
      <c r="N748" s="37"/>
      <c r="Z748" s="12"/>
      <c r="AD748" s="12"/>
      <c r="AG748" s="12"/>
      <c r="AI748" s="39"/>
    </row>
    <row r="749" ht="15.75" customHeight="1">
      <c r="A749" s="34"/>
      <c r="B749" s="34"/>
      <c r="C749" s="34"/>
      <c r="E749" s="34"/>
      <c r="F749" s="35"/>
      <c r="L749" s="36"/>
      <c r="N749" s="37"/>
      <c r="Z749" s="12"/>
      <c r="AD749" s="12"/>
      <c r="AG749" s="12"/>
      <c r="AI749" s="39"/>
    </row>
    <row r="750" ht="15.75" customHeight="1">
      <c r="A750" s="34"/>
      <c r="B750" s="34"/>
      <c r="C750" s="34"/>
      <c r="E750" s="34"/>
      <c r="F750" s="35"/>
      <c r="L750" s="36"/>
      <c r="N750" s="37"/>
      <c r="Z750" s="12"/>
      <c r="AD750" s="12"/>
      <c r="AG750" s="12"/>
      <c r="AI750" s="39"/>
    </row>
    <row r="751" ht="15.75" customHeight="1">
      <c r="A751" s="34"/>
      <c r="B751" s="34"/>
      <c r="C751" s="34"/>
      <c r="E751" s="34"/>
      <c r="F751" s="35"/>
      <c r="L751" s="36"/>
      <c r="N751" s="37"/>
      <c r="Z751" s="12"/>
      <c r="AD751" s="12"/>
      <c r="AG751" s="12"/>
      <c r="AI751" s="39"/>
    </row>
    <row r="752" ht="15.75" customHeight="1">
      <c r="A752" s="34"/>
      <c r="B752" s="34"/>
      <c r="C752" s="34"/>
      <c r="E752" s="34"/>
      <c r="F752" s="35"/>
      <c r="L752" s="36"/>
      <c r="N752" s="37"/>
      <c r="Z752" s="12"/>
      <c r="AD752" s="12"/>
      <c r="AG752" s="12"/>
      <c r="AI752" s="39"/>
    </row>
    <row r="753" ht="15.75" customHeight="1">
      <c r="A753" s="34"/>
      <c r="B753" s="34"/>
      <c r="C753" s="34"/>
      <c r="E753" s="34"/>
      <c r="F753" s="35"/>
      <c r="L753" s="36"/>
      <c r="N753" s="37"/>
      <c r="Z753" s="12"/>
      <c r="AD753" s="12"/>
      <c r="AG753" s="12"/>
      <c r="AI753" s="39"/>
    </row>
    <row r="754" ht="15.75" customHeight="1">
      <c r="A754" s="34"/>
      <c r="B754" s="34"/>
      <c r="C754" s="34"/>
      <c r="E754" s="34"/>
      <c r="F754" s="35"/>
      <c r="L754" s="36"/>
      <c r="N754" s="37"/>
      <c r="Z754" s="12"/>
      <c r="AD754" s="12"/>
      <c r="AG754" s="12"/>
      <c r="AI754" s="39"/>
    </row>
    <row r="755" ht="15.75" customHeight="1">
      <c r="A755" s="34"/>
      <c r="B755" s="34"/>
      <c r="C755" s="34"/>
      <c r="E755" s="34"/>
      <c r="F755" s="35"/>
      <c r="L755" s="36"/>
      <c r="N755" s="37"/>
      <c r="Z755" s="12"/>
      <c r="AD755" s="12"/>
      <c r="AG755" s="12"/>
      <c r="AI755" s="39"/>
    </row>
    <row r="756" ht="15.75" customHeight="1">
      <c r="A756" s="34"/>
      <c r="B756" s="34"/>
      <c r="C756" s="34"/>
      <c r="E756" s="34"/>
      <c r="F756" s="35"/>
      <c r="L756" s="36"/>
      <c r="N756" s="37"/>
      <c r="Z756" s="12"/>
      <c r="AD756" s="12"/>
      <c r="AG756" s="12"/>
      <c r="AI756" s="39"/>
    </row>
    <row r="757" ht="15.75" customHeight="1">
      <c r="A757" s="34"/>
      <c r="B757" s="34"/>
      <c r="C757" s="34"/>
      <c r="E757" s="34"/>
      <c r="F757" s="35"/>
      <c r="L757" s="36"/>
      <c r="N757" s="37"/>
      <c r="Z757" s="12"/>
      <c r="AD757" s="12"/>
      <c r="AG757" s="12"/>
      <c r="AI757" s="39"/>
    </row>
    <row r="758" ht="15.75" customHeight="1">
      <c r="A758" s="34"/>
      <c r="B758" s="34"/>
      <c r="C758" s="34"/>
      <c r="E758" s="34"/>
      <c r="F758" s="35"/>
      <c r="L758" s="36"/>
      <c r="N758" s="37"/>
      <c r="Z758" s="12"/>
      <c r="AD758" s="12"/>
      <c r="AG758" s="12"/>
      <c r="AI758" s="39"/>
    </row>
    <row r="759" ht="15.75" customHeight="1">
      <c r="A759" s="34"/>
      <c r="B759" s="34"/>
      <c r="C759" s="34"/>
      <c r="E759" s="34"/>
      <c r="F759" s="35"/>
      <c r="L759" s="36"/>
      <c r="N759" s="37"/>
      <c r="Z759" s="12"/>
      <c r="AD759" s="12"/>
      <c r="AG759" s="12"/>
      <c r="AI759" s="39"/>
    </row>
    <row r="760" ht="15.75" customHeight="1">
      <c r="A760" s="34"/>
      <c r="B760" s="34"/>
      <c r="C760" s="34"/>
      <c r="E760" s="34"/>
      <c r="F760" s="35"/>
      <c r="L760" s="36"/>
      <c r="N760" s="37"/>
      <c r="Z760" s="12"/>
      <c r="AD760" s="12"/>
      <c r="AG760" s="12"/>
      <c r="AI760" s="39"/>
    </row>
    <row r="761" ht="15.75" customHeight="1">
      <c r="A761" s="34"/>
      <c r="B761" s="34"/>
      <c r="C761" s="34"/>
      <c r="E761" s="34"/>
      <c r="F761" s="35"/>
      <c r="L761" s="36"/>
      <c r="N761" s="37"/>
      <c r="Z761" s="12"/>
      <c r="AD761" s="12"/>
      <c r="AG761" s="12"/>
      <c r="AI761" s="39"/>
    </row>
    <row r="762" ht="15.75" customHeight="1">
      <c r="A762" s="34"/>
      <c r="B762" s="34"/>
      <c r="C762" s="34"/>
      <c r="E762" s="34"/>
      <c r="F762" s="35"/>
      <c r="L762" s="36"/>
      <c r="N762" s="37"/>
      <c r="Z762" s="12"/>
      <c r="AD762" s="12"/>
      <c r="AG762" s="12"/>
      <c r="AI762" s="39"/>
    </row>
    <row r="763" ht="15.75" customHeight="1">
      <c r="A763" s="34"/>
      <c r="B763" s="34"/>
      <c r="C763" s="34"/>
      <c r="E763" s="34"/>
      <c r="F763" s="35"/>
      <c r="L763" s="36"/>
      <c r="N763" s="37"/>
      <c r="Z763" s="12"/>
      <c r="AD763" s="12"/>
      <c r="AG763" s="12"/>
      <c r="AI763" s="39"/>
    </row>
    <row r="764" ht="15.75" customHeight="1">
      <c r="A764" s="34"/>
      <c r="B764" s="34"/>
      <c r="C764" s="34"/>
      <c r="E764" s="34"/>
      <c r="F764" s="35"/>
      <c r="L764" s="36"/>
      <c r="N764" s="37"/>
      <c r="Z764" s="12"/>
      <c r="AD764" s="12"/>
      <c r="AG764" s="12"/>
      <c r="AI764" s="39"/>
    </row>
    <row r="765" ht="15.75" customHeight="1">
      <c r="A765" s="34"/>
      <c r="B765" s="34"/>
      <c r="C765" s="34"/>
      <c r="E765" s="34"/>
      <c r="F765" s="35"/>
      <c r="L765" s="36"/>
      <c r="N765" s="37"/>
      <c r="Z765" s="12"/>
      <c r="AD765" s="12"/>
      <c r="AG765" s="12"/>
      <c r="AI765" s="39"/>
    </row>
    <row r="766" ht="15.75" customHeight="1">
      <c r="A766" s="34"/>
      <c r="B766" s="34"/>
      <c r="C766" s="34"/>
      <c r="E766" s="34"/>
      <c r="F766" s="35"/>
      <c r="L766" s="36"/>
      <c r="N766" s="37"/>
      <c r="Z766" s="12"/>
      <c r="AD766" s="12"/>
      <c r="AG766" s="12"/>
      <c r="AI766" s="39"/>
    </row>
    <row r="767" ht="15.75" customHeight="1">
      <c r="A767" s="34"/>
      <c r="B767" s="34"/>
      <c r="C767" s="34"/>
      <c r="E767" s="34"/>
      <c r="F767" s="35"/>
      <c r="L767" s="36"/>
      <c r="N767" s="37"/>
      <c r="Z767" s="12"/>
      <c r="AD767" s="12"/>
      <c r="AG767" s="12"/>
      <c r="AI767" s="39"/>
    </row>
    <row r="768" ht="15.75" customHeight="1">
      <c r="A768" s="34"/>
      <c r="B768" s="34"/>
      <c r="C768" s="34"/>
      <c r="E768" s="34"/>
      <c r="F768" s="35"/>
      <c r="L768" s="36"/>
      <c r="N768" s="37"/>
      <c r="Z768" s="12"/>
      <c r="AD768" s="12"/>
      <c r="AG768" s="12"/>
      <c r="AI768" s="39"/>
    </row>
    <row r="769" ht="15.75" customHeight="1">
      <c r="A769" s="34"/>
      <c r="B769" s="34"/>
      <c r="C769" s="34"/>
      <c r="E769" s="34"/>
      <c r="F769" s="35"/>
      <c r="L769" s="36"/>
      <c r="N769" s="37"/>
      <c r="Z769" s="12"/>
      <c r="AD769" s="12"/>
      <c r="AG769" s="12"/>
      <c r="AI769" s="39"/>
    </row>
    <row r="770" ht="15.75" customHeight="1">
      <c r="A770" s="34"/>
      <c r="B770" s="34"/>
      <c r="C770" s="34"/>
      <c r="E770" s="34"/>
      <c r="F770" s="35"/>
      <c r="L770" s="36"/>
      <c r="N770" s="37"/>
      <c r="Z770" s="12"/>
      <c r="AD770" s="12"/>
      <c r="AG770" s="12"/>
      <c r="AI770" s="39"/>
    </row>
    <row r="771" ht="15.75" customHeight="1">
      <c r="A771" s="34"/>
      <c r="B771" s="34"/>
      <c r="C771" s="34"/>
      <c r="E771" s="34"/>
      <c r="F771" s="35"/>
      <c r="L771" s="36"/>
      <c r="N771" s="37"/>
      <c r="Z771" s="12"/>
      <c r="AD771" s="12"/>
      <c r="AG771" s="12"/>
      <c r="AI771" s="39"/>
    </row>
    <row r="772" ht="15.75" customHeight="1">
      <c r="A772" s="34"/>
      <c r="B772" s="34"/>
      <c r="C772" s="34"/>
      <c r="E772" s="34"/>
      <c r="F772" s="35"/>
      <c r="L772" s="36"/>
      <c r="N772" s="37"/>
      <c r="Z772" s="12"/>
      <c r="AD772" s="12"/>
      <c r="AG772" s="12"/>
      <c r="AI772" s="39"/>
    </row>
    <row r="773" ht="15.75" customHeight="1">
      <c r="A773" s="34"/>
      <c r="B773" s="34"/>
      <c r="C773" s="34"/>
      <c r="E773" s="34"/>
      <c r="F773" s="35"/>
      <c r="L773" s="36"/>
      <c r="N773" s="37"/>
      <c r="Z773" s="12"/>
      <c r="AD773" s="12"/>
      <c r="AG773" s="12"/>
      <c r="AI773" s="39"/>
    </row>
    <row r="774" ht="15.75" customHeight="1">
      <c r="A774" s="34"/>
      <c r="B774" s="34"/>
      <c r="C774" s="34"/>
      <c r="E774" s="34"/>
      <c r="F774" s="35"/>
      <c r="L774" s="36"/>
      <c r="N774" s="37"/>
      <c r="Z774" s="12"/>
      <c r="AD774" s="12"/>
      <c r="AG774" s="12"/>
      <c r="AI774" s="39"/>
    </row>
    <row r="775" ht="15.75" customHeight="1">
      <c r="A775" s="34"/>
      <c r="B775" s="34"/>
      <c r="C775" s="34"/>
      <c r="E775" s="34"/>
      <c r="F775" s="35"/>
      <c r="L775" s="36"/>
      <c r="N775" s="37"/>
      <c r="Z775" s="12"/>
      <c r="AD775" s="12"/>
      <c r="AG775" s="12"/>
      <c r="AI775" s="39"/>
    </row>
    <row r="776" ht="15.75" customHeight="1">
      <c r="A776" s="34"/>
      <c r="B776" s="34"/>
      <c r="C776" s="34"/>
      <c r="E776" s="34"/>
      <c r="F776" s="35"/>
      <c r="L776" s="36"/>
      <c r="N776" s="37"/>
      <c r="Z776" s="12"/>
      <c r="AD776" s="12"/>
      <c r="AG776" s="12"/>
      <c r="AI776" s="39"/>
    </row>
    <row r="777" ht="15.75" customHeight="1">
      <c r="A777" s="34"/>
      <c r="B777" s="34"/>
      <c r="C777" s="34"/>
      <c r="E777" s="34"/>
      <c r="F777" s="35"/>
      <c r="L777" s="36"/>
      <c r="N777" s="37"/>
      <c r="Z777" s="12"/>
      <c r="AD777" s="12"/>
      <c r="AG777" s="12"/>
      <c r="AI777" s="39"/>
    </row>
    <row r="778" ht="15.75" customHeight="1">
      <c r="A778" s="34"/>
      <c r="B778" s="34"/>
      <c r="C778" s="34"/>
      <c r="E778" s="34"/>
      <c r="F778" s="35"/>
      <c r="L778" s="36"/>
      <c r="N778" s="37"/>
      <c r="Z778" s="12"/>
      <c r="AD778" s="12"/>
      <c r="AG778" s="12"/>
      <c r="AI778" s="39"/>
    </row>
    <row r="779" ht="15.75" customHeight="1">
      <c r="A779" s="34"/>
      <c r="B779" s="34"/>
      <c r="C779" s="34"/>
      <c r="E779" s="34"/>
      <c r="F779" s="35"/>
      <c r="L779" s="36"/>
      <c r="N779" s="37"/>
      <c r="Z779" s="12"/>
      <c r="AD779" s="12"/>
      <c r="AG779" s="12"/>
      <c r="AI779" s="39"/>
    </row>
    <row r="780" ht="15.75" customHeight="1">
      <c r="A780" s="34"/>
      <c r="B780" s="34"/>
      <c r="C780" s="34"/>
      <c r="E780" s="34"/>
      <c r="F780" s="35"/>
      <c r="L780" s="36"/>
      <c r="N780" s="37"/>
      <c r="Z780" s="12"/>
      <c r="AD780" s="12"/>
      <c r="AG780" s="12"/>
      <c r="AI780" s="39"/>
    </row>
    <row r="781" ht="15.75" customHeight="1">
      <c r="A781" s="34"/>
      <c r="B781" s="34"/>
      <c r="C781" s="34"/>
      <c r="E781" s="34"/>
      <c r="F781" s="35"/>
      <c r="L781" s="36"/>
      <c r="N781" s="37"/>
      <c r="Z781" s="12"/>
      <c r="AD781" s="12"/>
      <c r="AG781" s="12"/>
      <c r="AI781" s="39"/>
    </row>
    <row r="782" ht="15.75" customHeight="1">
      <c r="A782" s="34"/>
      <c r="B782" s="34"/>
      <c r="C782" s="34"/>
      <c r="E782" s="34"/>
      <c r="F782" s="35"/>
      <c r="L782" s="36"/>
      <c r="N782" s="37"/>
      <c r="Z782" s="12"/>
      <c r="AD782" s="12"/>
      <c r="AG782" s="12"/>
      <c r="AI782" s="39"/>
    </row>
    <row r="783" ht="15.75" customHeight="1">
      <c r="A783" s="34"/>
      <c r="B783" s="34"/>
      <c r="C783" s="34"/>
      <c r="E783" s="34"/>
      <c r="F783" s="35"/>
      <c r="L783" s="36"/>
      <c r="N783" s="37"/>
      <c r="Z783" s="12"/>
      <c r="AD783" s="12"/>
      <c r="AG783" s="12"/>
      <c r="AI783" s="39"/>
    </row>
    <row r="784" ht="15.75" customHeight="1">
      <c r="A784" s="34"/>
      <c r="B784" s="34"/>
      <c r="C784" s="34"/>
      <c r="E784" s="34"/>
      <c r="F784" s="35"/>
      <c r="L784" s="36"/>
      <c r="N784" s="37"/>
      <c r="Z784" s="12"/>
      <c r="AD784" s="12"/>
      <c r="AG784" s="12"/>
      <c r="AI784" s="39"/>
    </row>
    <row r="785" ht="15.75" customHeight="1">
      <c r="A785" s="34"/>
      <c r="B785" s="34"/>
      <c r="C785" s="34"/>
      <c r="E785" s="34"/>
      <c r="F785" s="35"/>
      <c r="L785" s="36"/>
      <c r="N785" s="37"/>
      <c r="Z785" s="12"/>
      <c r="AD785" s="12"/>
      <c r="AG785" s="12"/>
      <c r="AI785" s="39"/>
    </row>
    <row r="786" ht="15.75" customHeight="1">
      <c r="A786" s="34"/>
      <c r="B786" s="34"/>
      <c r="C786" s="34"/>
      <c r="E786" s="34"/>
      <c r="F786" s="35"/>
      <c r="L786" s="36"/>
      <c r="N786" s="37"/>
      <c r="Z786" s="12"/>
      <c r="AD786" s="12"/>
      <c r="AG786" s="12"/>
      <c r="AI786" s="39"/>
    </row>
    <row r="787" ht="15.75" customHeight="1">
      <c r="A787" s="34"/>
      <c r="B787" s="34"/>
      <c r="C787" s="34"/>
      <c r="E787" s="34"/>
      <c r="F787" s="35"/>
      <c r="L787" s="36"/>
      <c r="N787" s="37"/>
      <c r="Z787" s="12"/>
      <c r="AD787" s="12"/>
      <c r="AG787" s="12"/>
      <c r="AI787" s="39"/>
    </row>
    <row r="788" ht="15.75" customHeight="1">
      <c r="A788" s="34"/>
      <c r="B788" s="34"/>
      <c r="C788" s="34"/>
      <c r="E788" s="34"/>
      <c r="F788" s="35"/>
      <c r="L788" s="36"/>
      <c r="N788" s="37"/>
      <c r="Z788" s="12"/>
      <c r="AD788" s="12"/>
      <c r="AG788" s="12"/>
      <c r="AI788" s="39"/>
    </row>
    <row r="789" ht="15.75" customHeight="1">
      <c r="A789" s="34"/>
      <c r="B789" s="34"/>
      <c r="C789" s="34"/>
      <c r="E789" s="34"/>
      <c r="F789" s="35"/>
      <c r="L789" s="36"/>
      <c r="N789" s="37"/>
      <c r="Z789" s="12"/>
      <c r="AD789" s="12"/>
      <c r="AG789" s="12"/>
      <c r="AI789" s="39"/>
    </row>
    <row r="790" ht="15.75" customHeight="1">
      <c r="A790" s="34"/>
      <c r="B790" s="34"/>
      <c r="C790" s="34"/>
      <c r="E790" s="34"/>
      <c r="F790" s="35"/>
      <c r="L790" s="36"/>
      <c r="N790" s="37"/>
      <c r="Z790" s="12"/>
      <c r="AD790" s="12"/>
      <c r="AG790" s="12"/>
      <c r="AI790" s="39"/>
    </row>
    <row r="791" ht="15.75" customHeight="1">
      <c r="A791" s="34"/>
      <c r="B791" s="34"/>
      <c r="C791" s="34"/>
      <c r="E791" s="34"/>
      <c r="F791" s="35"/>
      <c r="L791" s="36"/>
      <c r="N791" s="37"/>
      <c r="Z791" s="12"/>
      <c r="AD791" s="12"/>
      <c r="AG791" s="12"/>
      <c r="AI791" s="39"/>
    </row>
    <row r="792" ht="15.75" customHeight="1">
      <c r="A792" s="34"/>
      <c r="B792" s="34"/>
      <c r="C792" s="34"/>
      <c r="E792" s="34"/>
      <c r="F792" s="35"/>
      <c r="L792" s="36"/>
      <c r="N792" s="37"/>
      <c r="Z792" s="12"/>
      <c r="AD792" s="12"/>
      <c r="AG792" s="12"/>
      <c r="AI792" s="39"/>
    </row>
    <row r="793" ht="15.75" customHeight="1">
      <c r="A793" s="34"/>
      <c r="B793" s="34"/>
      <c r="C793" s="34"/>
      <c r="E793" s="34"/>
      <c r="F793" s="35"/>
      <c r="L793" s="36"/>
      <c r="N793" s="37"/>
      <c r="Z793" s="12"/>
      <c r="AD793" s="12"/>
      <c r="AG793" s="12"/>
      <c r="AI793" s="39"/>
    </row>
    <row r="794" ht="15.75" customHeight="1">
      <c r="A794" s="34"/>
      <c r="B794" s="34"/>
      <c r="C794" s="34"/>
      <c r="E794" s="34"/>
      <c r="F794" s="35"/>
      <c r="L794" s="36"/>
      <c r="N794" s="37"/>
      <c r="Z794" s="12"/>
      <c r="AD794" s="12"/>
      <c r="AG794" s="12"/>
      <c r="AI794" s="39"/>
    </row>
    <row r="795" ht="15.75" customHeight="1">
      <c r="A795" s="34"/>
      <c r="B795" s="34"/>
      <c r="C795" s="34"/>
      <c r="E795" s="34"/>
      <c r="F795" s="35"/>
      <c r="L795" s="36"/>
      <c r="N795" s="37"/>
      <c r="Z795" s="12"/>
      <c r="AD795" s="12"/>
      <c r="AG795" s="12"/>
      <c r="AI795" s="39"/>
    </row>
    <row r="796" ht="15.75" customHeight="1">
      <c r="A796" s="34"/>
      <c r="B796" s="34"/>
      <c r="C796" s="34"/>
      <c r="E796" s="34"/>
      <c r="F796" s="35"/>
      <c r="L796" s="36"/>
      <c r="N796" s="37"/>
      <c r="Z796" s="12"/>
      <c r="AD796" s="12"/>
      <c r="AG796" s="12"/>
      <c r="AI796" s="39"/>
    </row>
    <row r="797" ht="15.75" customHeight="1">
      <c r="A797" s="34"/>
      <c r="B797" s="34"/>
      <c r="C797" s="34"/>
      <c r="E797" s="34"/>
      <c r="F797" s="35"/>
      <c r="L797" s="36"/>
      <c r="N797" s="37"/>
      <c r="Z797" s="12"/>
      <c r="AD797" s="12"/>
      <c r="AG797" s="12"/>
      <c r="AI797" s="39"/>
    </row>
    <row r="798" ht="15.75" customHeight="1">
      <c r="A798" s="34"/>
      <c r="B798" s="34"/>
      <c r="C798" s="34"/>
      <c r="E798" s="34"/>
      <c r="F798" s="35"/>
      <c r="L798" s="36"/>
      <c r="N798" s="37"/>
      <c r="Z798" s="12"/>
      <c r="AD798" s="12"/>
      <c r="AG798" s="12"/>
      <c r="AI798" s="39"/>
    </row>
    <row r="799" ht="15.75" customHeight="1">
      <c r="A799" s="34"/>
      <c r="B799" s="34"/>
      <c r="C799" s="34"/>
      <c r="E799" s="34"/>
      <c r="F799" s="35"/>
      <c r="L799" s="36"/>
      <c r="N799" s="37"/>
      <c r="Z799" s="12"/>
      <c r="AD799" s="12"/>
      <c r="AG799" s="12"/>
      <c r="AI799" s="39"/>
    </row>
    <row r="800" ht="15.75" customHeight="1">
      <c r="A800" s="34"/>
      <c r="B800" s="34"/>
      <c r="C800" s="34"/>
      <c r="E800" s="34"/>
      <c r="F800" s="35"/>
      <c r="L800" s="36"/>
      <c r="N800" s="37"/>
      <c r="Z800" s="12"/>
      <c r="AD800" s="12"/>
      <c r="AG800" s="12"/>
      <c r="AI800" s="39"/>
    </row>
    <row r="801" ht="15.75" customHeight="1">
      <c r="A801" s="34"/>
      <c r="B801" s="34"/>
      <c r="C801" s="34"/>
      <c r="E801" s="34"/>
      <c r="F801" s="35"/>
      <c r="L801" s="36"/>
      <c r="N801" s="37"/>
      <c r="Z801" s="12"/>
      <c r="AD801" s="12"/>
      <c r="AG801" s="12"/>
      <c r="AI801" s="39"/>
    </row>
    <row r="802" ht="15.75" customHeight="1">
      <c r="A802" s="34"/>
      <c r="B802" s="34"/>
      <c r="C802" s="34"/>
      <c r="E802" s="34"/>
      <c r="F802" s="35"/>
      <c r="L802" s="36"/>
      <c r="N802" s="37"/>
      <c r="Z802" s="12"/>
      <c r="AD802" s="12"/>
      <c r="AG802" s="12"/>
      <c r="AI802" s="39"/>
    </row>
    <row r="803" ht="15.75" customHeight="1">
      <c r="A803" s="34"/>
      <c r="B803" s="34"/>
      <c r="C803" s="34"/>
      <c r="E803" s="34"/>
      <c r="F803" s="35"/>
      <c r="L803" s="36"/>
      <c r="N803" s="37"/>
      <c r="Z803" s="12"/>
      <c r="AD803" s="12"/>
      <c r="AG803" s="12"/>
      <c r="AI803" s="39"/>
    </row>
    <row r="804" ht="15.75" customHeight="1">
      <c r="A804" s="34"/>
      <c r="B804" s="34"/>
      <c r="C804" s="34"/>
      <c r="E804" s="34"/>
      <c r="F804" s="35"/>
      <c r="L804" s="36"/>
      <c r="N804" s="37"/>
      <c r="Z804" s="12"/>
      <c r="AD804" s="12"/>
      <c r="AG804" s="12"/>
      <c r="AI804" s="39"/>
    </row>
    <row r="805" ht="15.75" customHeight="1">
      <c r="A805" s="34"/>
      <c r="B805" s="34"/>
      <c r="C805" s="34"/>
      <c r="E805" s="34"/>
      <c r="F805" s="35"/>
      <c r="L805" s="36"/>
      <c r="N805" s="37"/>
      <c r="Z805" s="12"/>
      <c r="AD805" s="12"/>
      <c r="AG805" s="12"/>
      <c r="AI805" s="39"/>
    </row>
    <row r="806" ht="15.75" customHeight="1">
      <c r="A806" s="34"/>
      <c r="B806" s="34"/>
      <c r="C806" s="34"/>
      <c r="E806" s="34"/>
      <c r="F806" s="35"/>
      <c r="L806" s="36"/>
      <c r="N806" s="37"/>
      <c r="Z806" s="12"/>
      <c r="AD806" s="12"/>
      <c r="AG806" s="12"/>
      <c r="AI806" s="39"/>
    </row>
    <row r="807" ht="15.75" customHeight="1">
      <c r="A807" s="34"/>
      <c r="B807" s="34"/>
      <c r="C807" s="34"/>
      <c r="E807" s="34"/>
      <c r="F807" s="35"/>
      <c r="L807" s="36"/>
      <c r="N807" s="37"/>
      <c r="Z807" s="12"/>
      <c r="AD807" s="12"/>
      <c r="AG807" s="12"/>
      <c r="AI807" s="39"/>
    </row>
    <row r="808" ht="15.75" customHeight="1">
      <c r="A808" s="34"/>
      <c r="B808" s="34"/>
      <c r="C808" s="34"/>
      <c r="E808" s="34"/>
      <c r="F808" s="35"/>
      <c r="L808" s="36"/>
      <c r="N808" s="37"/>
      <c r="Z808" s="12"/>
      <c r="AD808" s="12"/>
      <c r="AG808" s="12"/>
      <c r="AI808" s="39"/>
    </row>
    <row r="809" ht="15.75" customHeight="1">
      <c r="A809" s="34"/>
      <c r="B809" s="34"/>
      <c r="C809" s="34"/>
      <c r="E809" s="34"/>
      <c r="F809" s="35"/>
      <c r="L809" s="36"/>
      <c r="N809" s="37"/>
      <c r="Z809" s="12"/>
      <c r="AD809" s="12"/>
      <c r="AG809" s="12"/>
      <c r="AI809" s="39"/>
    </row>
    <row r="810" ht="15.75" customHeight="1">
      <c r="A810" s="34"/>
      <c r="B810" s="34"/>
      <c r="C810" s="34"/>
      <c r="E810" s="34"/>
      <c r="F810" s="35"/>
      <c r="L810" s="36"/>
      <c r="N810" s="37"/>
      <c r="Z810" s="12"/>
      <c r="AD810" s="12"/>
      <c r="AG810" s="12"/>
      <c r="AI810" s="39"/>
    </row>
    <row r="811" ht="15.75" customHeight="1">
      <c r="A811" s="34"/>
      <c r="B811" s="34"/>
      <c r="C811" s="34"/>
      <c r="E811" s="34"/>
      <c r="F811" s="35"/>
      <c r="L811" s="36"/>
      <c r="N811" s="37"/>
      <c r="Z811" s="12"/>
      <c r="AD811" s="12"/>
      <c r="AG811" s="12"/>
      <c r="AI811" s="39"/>
    </row>
    <row r="812" ht="15.75" customHeight="1">
      <c r="A812" s="34"/>
      <c r="B812" s="34"/>
      <c r="C812" s="34"/>
      <c r="E812" s="34"/>
      <c r="F812" s="35"/>
      <c r="L812" s="36"/>
      <c r="N812" s="37"/>
      <c r="Z812" s="12"/>
      <c r="AD812" s="12"/>
      <c r="AG812" s="12"/>
      <c r="AI812" s="39"/>
    </row>
    <row r="813" ht="15.75" customHeight="1">
      <c r="A813" s="34"/>
      <c r="B813" s="34"/>
      <c r="C813" s="34"/>
      <c r="E813" s="34"/>
      <c r="F813" s="35"/>
      <c r="L813" s="36"/>
      <c r="N813" s="37"/>
      <c r="Z813" s="12"/>
      <c r="AD813" s="12"/>
      <c r="AG813" s="12"/>
      <c r="AI813" s="39"/>
    </row>
    <row r="814" ht="15.75" customHeight="1">
      <c r="A814" s="34"/>
      <c r="B814" s="34"/>
      <c r="C814" s="34"/>
      <c r="E814" s="34"/>
      <c r="F814" s="35"/>
      <c r="L814" s="36"/>
      <c r="N814" s="37"/>
      <c r="Z814" s="12"/>
      <c r="AD814" s="12"/>
      <c r="AG814" s="12"/>
      <c r="AI814" s="39"/>
    </row>
    <row r="815" ht="15.75" customHeight="1">
      <c r="A815" s="34"/>
      <c r="B815" s="34"/>
      <c r="C815" s="34"/>
      <c r="E815" s="34"/>
      <c r="F815" s="35"/>
      <c r="L815" s="36"/>
      <c r="N815" s="37"/>
      <c r="Z815" s="12"/>
      <c r="AD815" s="12"/>
      <c r="AG815" s="12"/>
      <c r="AI815" s="39"/>
    </row>
    <row r="816" ht="15.75" customHeight="1">
      <c r="A816" s="34"/>
      <c r="B816" s="34"/>
      <c r="C816" s="34"/>
      <c r="E816" s="34"/>
      <c r="F816" s="35"/>
      <c r="L816" s="36"/>
      <c r="N816" s="37"/>
      <c r="Z816" s="12"/>
      <c r="AD816" s="12"/>
      <c r="AG816" s="12"/>
      <c r="AI816" s="39"/>
    </row>
    <row r="817" ht="15.75" customHeight="1">
      <c r="A817" s="34"/>
      <c r="B817" s="34"/>
      <c r="C817" s="34"/>
      <c r="E817" s="34"/>
      <c r="F817" s="35"/>
      <c r="L817" s="36"/>
      <c r="N817" s="37"/>
      <c r="Z817" s="12"/>
      <c r="AD817" s="12"/>
      <c r="AG817" s="12"/>
      <c r="AI817" s="39"/>
    </row>
    <row r="818" ht="15.75" customHeight="1">
      <c r="A818" s="34"/>
      <c r="B818" s="34"/>
      <c r="C818" s="34"/>
      <c r="E818" s="34"/>
      <c r="F818" s="35"/>
      <c r="L818" s="36"/>
      <c r="N818" s="37"/>
      <c r="Z818" s="12"/>
      <c r="AD818" s="12"/>
      <c r="AG818" s="12"/>
      <c r="AI818" s="39"/>
    </row>
    <row r="819" ht="15.75" customHeight="1">
      <c r="A819" s="34"/>
      <c r="B819" s="34"/>
      <c r="C819" s="34"/>
      <c r="E819" s="34"/>
      <c r="F819" s="35"/>
      <c r="L819" s="36"/>
      <c r="N819" s="37"/>
      <c r="Z819" s="12"/>
      <c r="AD819" s="12"/>
      <c r="AG819" s="12"/>
      <c r="AI819" s="39"/>
    </row>
    <row r="820" ht="15.75" customHeight="1">
      <c r="A820" s="34"/>
      <c r="B820" s="34"/>
      <c r="C820" s="34"/>
      <c r="E820" s="34"/>
      <c r="F820" s="35"/>
      <c r="L820" s="36"/>
      <c r="N820" s="37"/>
      <c r="Z820" s="12"/>
      <c r="AD820" s="12"/>
      <c r="AG820" s="12"/>
      <c r="AI820" s="39"/>
    </row>
    <row r="821" ht="15.75" customHeight="1">
      <c r="A821" s="34"/>
      <c r="B821" s="34"/>
      <c r="C821" s="34"/>
      <c r="E821" s="34"/>
      <c r="F821" s="35"/>
      <c r="L821" s="36"/>
      <c r="N821" s="37"/>
      <c r="Z821" s="12"/>
      <c r="AD821" s="12"/>
      <c r="AG821" s="12"/>
      <c r="AI821" s="39"/>
    </row>
    <row r="822" ht="15.75" customHeight="1">
      <c r="A822" s="34"/>
      <c r="B822" s="34"/>
      <c r="C822" s="34"/>
      <c r="E822" s="34"/>
      <c r="F822" s="35"/>
      <c r="L822" s="36"/>
      <c r="N822" s="37"/>
      <c r="Z822" s="12"/>
      <c r="AD822" s="12"/>
      <c r="AG822" s="12"/>
      <c r="AI822" s="39"/>
    </row>
    <row r="823" ht="15.75" customHeight="1">
      <c r="A823" s="34"/>
      <c r="B823" s="34"/>
      <c r="C823" s="34"/>
      <c r="E823" s="34"/>
      <c r="F823" s="35"/>
      <c r="L823" s="36"/>
      <c r="N823" s="37"/>
      <c r="Z823" s="12"/>
      <c r="AD823" s="12"/>
      <c r="AG823" s="12"/>
      <c r="AI823" s="39"/>
    </row>
    <row r="824" ht="15.75" customHeight="1">
      <c r="A824" s="34"/>
      <c r="B824" s="34"/>
      <c r="C824" s="34"/>
      <c r="E824" s="34"/>
      <c r="F824" s="35"/>
      <c r="L824" s="36"/>
      <c r="N824" s="37"/>
      <c r="Z824" s="12"/>
      <c r="AD824" s="12"/>
      <c r="AG824" s="12"/>
      <c r="AI824" s="39"/>
    </row>
    <row r="825" ht="15.75" customHeight="1">
      <c r="A825" s="34"/>
      <c r="B825" s="34"/>
      <c r="C825" s="34"/>
      <c r="E825" s="34"/>
      <c r="F825" s="35"/>
      <c r="L825" s="36"/>
      <c r="N825" s="37"/>
      <c r="Z825" s="12"/>
      <c r="AD825" s="12"/>
      <c r="AG825" s="12"/>
      <c r="AI825" s="39"/>
    </row>
    <row r="826" ht="15.75" customHeight="1">
      <c r="A826" s="34"/>
      <c r="B826" s="34"/>
      <c r="C826" s="34"/>
      <c r="E826" s="34"/>
      <c r="F826" s="35"/>
      <c r="L826" s="36"/>
      <c r="N826" s="37"/>
      <c r="Z826" s="12"/>
      <c r="AD826" s="12"/>
      <c r="AG826" s="12"/>
      <c r="AI826" s="39"/>
    </row>
    <row r="827" ht="15.75" customHeight="1">
      <c r="A827" s="34"/>
      <c r="B827" s="34"/>
      <c r="C827" s="34"/>
      <c r="E827" s="34"/>
      <c r="F827" s="35"/>
      <c r="L827" s="36"/>
      <c r="N827" s="37"/>
      <c r="Z827" s="12"/>
      <c r="AD827" s="12"/>
      <c r="AG827" s="12"/>
      <c r="AI827" s="39"/>
    </row>
    <row r="828" ht="15.75" customHeight="1">
      <c r="A828" s="34"/>
      <c r="B828" s="34"/>
      <c r="C828" s="34"/>
      <c r="E828" s="34"/>
      <c r="F828" s="35"/>
      <c r="L828" s="36"/>
      <c r="N828" s="37"/>
      <c r="Z828" s="12"/>
      <c r="AD828" s="12"/>
      <c r="AG828" s="12"/>
      <c r="AI828" s="39"/>
    </row>
    <row r="829" ht="15.75" customHeight="1">
      <c r="A829" s="34"/>
      <c r="B829" s="34"/>
      <c r="C829" s="34"/>
      <c r="E829" s="34"/>
      <c r="F829" s="35"/>
      <c r="L829" s="36"/>
      <c r="N829" s="37"/>
      <c r="Z829" s="12"/>
      <c r="AD829" s="12"/>
      <c r="AG829" s="12"/>
      <c r="AI829" s="39"/>
    </row>
    <row r="830" ht="15.75" customHeight="1">
      <c r="A830" s="34"/>
      <c r="B830" s="34"/>
      <c r="C830" s="34"/>
      <c r="E830" s="34"/>
      <c r="F830" s="35"/>
      <c r="L830" s="36"/>
      <c r="N830" s="37"/>
      <c r="Z830" s="12"/>
      <c r="AD830" s="12"/>
      <c r="AG830" s="12"/>
      <c r="AI830" s="39"/>
    </row>
    <row r="831" ht="15.75" customHeight="1">
      <c r="A831" s="34"/>
      <c r="B831" s="34"/>
      <c r="C831" s="34"/>
      <c r="E831" s="34"/>
      <c r="F831" s="35"/>
      <c r="L831" s="36"/>
      <c r="N831" s="37"/>
      <c r="Z831" s="12"/>
      <c r="AD831" s="12"/>
      <c r="AG831" s="12"/>
      <c r="AI831" s="39"/>
    </row>
    <row r="832" ht="15.75" customHeight="1">
      <c r="A832" s="34"/>
      <c r="B832" s="34"/>
      <c r="C832" s="34"/>
      <c r="E832" s="34"/>
      <c r="F832" s="35"/>
      <c r="L832" s="36"/>
      <c r="N832" s="37"/>
      <c r="Z832" s="12"/>
      <c r="AD832" s="12"/>
      <c r="AG832" s="12"/>
      <c r="AI832" s="39"/>
    </row>
    <row r="833" ht="15.75" customHeight="1">
      <c r="A833" s="34"/>
      <c r="B833" s="34"/>
      <c r="C833" s="34"/>
      <c r="E833" s="34"/>
      <c r="F833" s="35"/>
      <c r="L833" s="36"/>
      <c r="N833" s="37"/>
      <c r="Z833" s="12"/>
      <c r="AD833" s="12"/>
      <c r="AG833" s="12"/>
      <c r="AI833" s="39"/>
    </row>
    <row r="834" ht="15.75" customHeight="1">
      <c r="A834" s="34"/>
      <c r="B834" s="34"/>
      <c r="C834" s="34"/>
      <c r="E834" s="34"/>
      <c r="F834" s="35"/>
      <c r="L834" s="36"/>
      <c r="N834" s="37"/>
      <c r="Z834" s="12"/>
      <c r="AD834" s="12"/>
      <c r="AG834" s="12"/>
      <c r="AI834" s="39"/>
    </row>
    <row r="835" ht="15.75" customHeight="1">
      <c r="A835" s="34"/>
      <c r="B835" s="34"/>
      <c r="C835" s="34"/>
      <c r="E835" s="34"/>
      <c r="F835" s="35"/>
      <c r="L835" s="36"/>
      <c r="N835" s="37"/>
      <c r="Z835" s="12"/>
      <c r="AD835" s="12"/>
      <c r="AG835" s="12"/>
      <c r="AI835" s="39"/>
    </row>
    <row r="836" ht="15.75" customHeight="1">
      <c r="A836" s="34"/>
      <c r="B836" s="34"/>
      <c r="C836" s="34"/>
      <c r="E836" s="34"/>
      <c r="F836" s="35"/>
      <c r="L836" s="36"/>
      <c r="N836" s="37"/>
      <c r="Z836" s="12"/>
      <c r="AD836" s="12"/>
      <c r="AG836" s="12"/>
      <c r="AI836" s="39"/>
    </row>
    <row r="837" ht="15.75" customHeight="1">
      <c r="A837" s="34"/>
      <c r="B837" s="34"/>
      <c r="C837" s="34"/>
      <c r="E837" s="34"/>
      <c r="F837" s="35"/>
      <c r="L837" s="36"/>
      <c r="N837" s="37"/>
      <c r="Z837" s="12"/>
      <c r="AD837" s="12"/>
      <c r="AG837" s="12"/>
      <c r="AI837" s="39"/>
    </row>
    <row r="838" ht="15.75" customHeight="1">
      <c r="A838" s="34"/>
      <c r="B838" s="34"/>
      <c r="C838" s="34"/>
      <c r="E838" s="34"/>
      <c r="F838" s="35"/>
      <c r="L838" s="36"/>
      <c r="N838" s="37"/>
      <c r="Z838" s="12"/>
      <c r="AD838" s="12"/>
      <c r="AG838" s="12"/>
      <c r="AI838" s="39"/>
    </row>
    <row r="839" ht="15.75" customHeight="1">
      <c r="A839" s="34"/>
      <c r="B839" s="34"/>
      <c r="C839" s="34"/>
      <c r="E839" s="34"/>
      <c r="F839" s="35"/>
      <c r="L839" s="36"/>
      <c r="N839" s="37"/>
      <c r="Z839" s="12"/>
      <c r="AD839" s="12"/>
      <c r="AG839" s="12"/>
      <c r="AI839" s="39"/>
    </row>
    <row r="840" ht="15.75" customHeight="1">
      <c r="A840" s="34"/>
      <c r="B840" s="34"/>
      <c r="C840" s="34"/>
      <c r="E840" s="34"/>
      <c r="F840" s="35"/>
      <c r="L840" s="36"/>
      <c r="N840" s="37"/>
      <c r="Z840" s="12"/>
      <c r="AD840" s="12"/>
      <c r="AG840" s="12"/>
      <c r="AI840" s="39"/>
    </row>
    <row r="841" ht="15.75" customHeight="1">
      <c r="A841" s="34"/>
      <c r="B841" s="34"/>
      <c r="C841" s="34"/>
      <c r="E841" s="34"/>
      <c r="F841" s="35"/>
      <c r="L841" s="36"/>
      <c r="N841" s="37"/>
      <c r="Z841" s="12"/>
      <c r="AD841" s="12"/>
      <c r="AG841" s="12"/>
      <c r="AI841" s="39"/>
    </row>
    <row r="842" ht="15.75" customHeight="1">
      <c r="A842" s="34"/>
      <c r="B842" s="34"/>
      <c r="C842" s="34"/>
      <c r="E842" s="34"/>
      <c r="F842" s="35"/>
      <c r="L842" s="36"/>
      <c r="N842" s="37"/>
      <c r="Z842" s="12"/>
      <c r="AD842" s="12"/>
      <c r="AG842" s="12"/>
      <c r="AI842" s="39"/>
    </row>
    <row r="843" ht="15.75" customHeight="1">
      <c r="A843" s="34"/>
      <c r="B843" s="34"/>
      <c r="C843" s="34"/>
      <c r="E843" s="34"/>
      <c r="F843" s="35"/>
      <c r="L843" s="36"/>
      <c r="N843" s="37"/>
      <c r="Z843" s="12"/>
      <c r="AD843" s="12"/>
      <c r="AG843" s="12"/>
      <c r="AI843" s="39"/>
    </row>
    <row r="844" ht="15.75" customHeight="1">
      <c r="A844" s="34"/>
      <c r="B844" s="34"/>
      <c r="C844" s="34"/>
      <c r="E844" s="34"/>
      <c r="F844" s="35"/>
      <c r="L844" s="36"/>
      <c r="N844" s="37"/>
      <c r="Z844" s="12"/>
      <c r="AD844" s="12"/>
      <c r="AG844" s="12"/>
      <c r="AI844" s="39"/>
    </row>
    <row r="845" ht="15.75" customHeight="1">
      <c r="A845" s="34"/>
      <c r="B845" s="34"/>
      <c r="C845" s="34"/>
      <c r="E845" s="34"/>
      <c r="F845" s="35"/>
      <c r="L845" s="36"/>
      <c r="N845" s="37"/>
      <c r="Z845" s="12"/>
      <c r="AD845" s="12"/>
      <c r="AG845" s="12"/>
      <c r="AI845" s="39"/>
    </row>
    <row r="846" ht="15.75" customHeight="1">
      <c r="A846" s="34"/>
      <c r="B846" s="34"/>
      <c r="C846" s="34"/>
      <c r="E846" s="34"/>
      <c r="F846" s="35"/>
      <c r="L846" s="36"/>
      <c r="N846" s="37"/>
      <c r="Z846" s="12"/>
      <c r="AD846" s="12"/>
      <c r="AG846" s="12"/>
      <c r="AI846" s="39"/>
    </row>
    <row r="847" ht="15.75" customHeight="1">
      <c r="A847" s="34"/>
      <c r="B847" s="34"/>
      <c r="C847" s="34"/>
      <c r="E847" s="34"/>
      <c r="F847" s="35"/>
      <c r="L847" s="36"/>
      <c r="N847" s="37"/>
      <c r="Z847" s="12"/>
      <c r="AD847" s="12"/>
      <c r="AG847" s="12"/>
      <c r="AI847" s="39"/>
    </row>
    <row r="848" ht="15.75" customHeight="1">
      <c r="A848" s="34"/>
      <c r="B848" s="34"/>
      <c r="C848" s="34"/>
      <c r="E848" s="34"/>
      <c r="F848" s="35"/>
      <c r="L848" s="36"/>
      <c r="N848" s="37"/>
      <c r="Z848" s="12"/>
      <c r="AD848" s="12"/>
      <c r="AG848" s="12"/>
      <c r="AI848" s="39"/>
    </row>
    <row r="849" ht="15.75" customHeight="1">
      <c r="A849" s="34"/>
      <c r="B849" s="34"/>
      <c r="C849" s="34"/>
      <c r="E849" s="34"/>
      <c r="F849" s="35"/>
      <c r="L849" s="36"/>
      <c r="N849" s="37"/>
      <c r="Z849" s="12"/>
      <c r="AD849" s="12"/>
      <c r="AG849" s="12"/>
      <c r="AI849" s="39"/>
    </row>
    <row r="850" ht="15.75" customHeight="1">
      <c r="A850" s="34"/>
      <c r="B850" s="34"/>
      <c r="C850" s="34"/>
      <c r="E850" s="34"/>
      <c r="F850" s="35"/>
      <c r="L850" s="36"/>
      <c r="N850" s="37"/>
      <c r="Z850" s="12"/>
      <c r="AD850" s="12"/>
      <c r="AG850" s="12"/>
      <c r="AI850" s="39"/>
    </row>
    <row r="851" ht="15.75" customHeight="1">
      <c r="A851" s="34"/>
      <c r="B851" s="34"/>
      <c r="C851" s="34"/>
      <c r="E851" s="34"/>
      <c r="F851" s="35"/>
      <c r="L851" s="36"/>
      <c r="N851" s="37"/>
      <c r="Z851" s="12"/>
      <c r="AD851" s="12"/>
      <c r="AG851" s="12"/>
      <c r="AI851" s="39"/>
    </row>
    <row r="852" ht="15.75" customHeight="1">
      <c r="A852" s="34"/>
      <c r="B852" s="34"/>
      <c r="C852" s="34"/>
      <c r="E852" s="34"/>
      <c r="F852" s="35"/>
      <c r="L852" s="36"/>
      <c r="N852" s="37"/>
      <c r="Z852" s="12"/>
      <c r="AD852" s="12"/>
      <c r="AG852" s="12"/>
      <c r="AI852" s="39"/>
    </row>
    <row r="853" ht="15.75" customHeight="1">
      <c r="A853" s="34"/>
      <c r="B853" s="34"/>
      <c r="C853" s="34"/>
      <c r="E853" s="34"/>
      <c r="F853" s="35"/>
      <c r="L853" s="36"/>
      <c r="N853" s="37"/>
      <c r="Z853" s="12"/>
      <c r="AD853" s="12"/>
      <c r="AG853" s="12"/>
      <c r="AI853" s="39"/>
    </row>
    <row r="854" ht="15.75" customHeight="1">
      <c r="A854" s="34"/>
      <c r="B854" s="34"/>
      <c r="C854" s="34"/>
      <c r="E854" s="34"/>
      <c r="F854" s="35"/>
      <c r="L854" s="36"/>
      <c r="N854" s="37"/>
      <c r="Z854" s="12"/>
      <c r="AD854" s="12"/>
      <c r="AG854" s="12"/>
      <c r="AI854" s="39"/>
    </row>
    <row r="855" ht="15.75" customHeight="1">
      <c r="A855" s="34"/>
      <c r="B855" s="34"/>
      <c r="C855" s="34"/>
      <c r="E855" s="34"/>
      <c r="F855" s="35"/>
      <c r="L855" s="36"/>
      <c r="N855" s="37"/>
      <c r="Z855" s="12"/>
      <c r="AD855" s="12"/>
      <c r="AG855" s="12"/>
      <c r="AI855" s="39"/>
    </row>
    <row r="856" ht="15.75" customHeight="1">
      <c r="A856" s="34"/>
      <c r="B856" s="34"/>
      <c r="C856" s="34"/>
      <c r="E856" s="34"/>
      <c r="F856" s="35"/>
      <c r="L856" s="36"/>
      <c r="N856" s="37"/>
      <c r="Z856" s="12"/>
      <c r="AD856" s="12"/>
      <c r="AG856" s="12"/>
      <c r="AI856" s="39"/>
    </row>
    <row r="857" ht="15.75" customHeight="1">
      <c r="A857" s="34"/>
      <c r="B857" s="34"/>
      <c r="C857" s="34"/>
      <c r="E857" s="34"/>
      <c r="F857" s="35"/>
      <c r="L857" s="36"/>
      <c r="N857" s="37"/>
      <c r="Z857" s="12"/>
      <c r="AD857" s="12"/>
      <c r="AG857" s="12"/>
      <c r="AI857" s="39"/>
    </row>
    <row r="858" ht="15.75" customHeight="1">
      <c r="A858" s="34"/>
      <c r="B858" s="34"/>
      <c r="C858" s="34"/>
      <c r="E858" s="34"/>
      <c r="F858" s="35"/>
      <c r="L858" s="36"/>
      <c r="N858" s="37"/>
      <c r="Z858" s="12"/>
      <c r="AD858" s="12"/>
      <c r="AG858" s="12"/>
      <c r="AI858" s="39"/>
    </row>
    <row r="859" ht="15.75" customHeight="1">
      <c r="A859" s="34"/>
      <c r="B859" s="34"/>
      <c r="C859" s="34"/>
      <c r="E859" s="34"/>
      <c r="F859" s="35"/>
      <c r="L859" s="36"/>
      <c r="N859" s="37"/>
      <c r="Z859" s="12"/>
      <c r="AD859" s="12"/>
      <c r="AG859" s="12"/>
      <c r="AI859" s="39"/>
    </row>
    <row r="860" ht="15.75" customHeight="1">
      <c r="A860" s="34"/>
      <c r="B860" s="34"/>
      <c r="C860" s="34"/>
      <c r="E860" s="34"/>
      <c r="F860" s="35"/>
      <c r="L860" s="36"/>
      <c r="N860" s="37"/>
      <c r="Z860" s="12"/>
      <c r="AD860" s="12"/>
      <c r="AG860" s="12"/>
      <c r="AI860" s="39"/>
    </row>
    <row r="861" ht="15.75" customHeight="1">
      <c r="A861" s="34"/>
      <c r="B861" s="34"/>
      <c r="C861" s="34"/>
      <c r="E861" s="34"/>
      <c r="F861" s="35"/>
      <c r="L861" s="36"/>
      <c r="N861" s="37"/>
      <c r="Z861" s="12"/>
      <c r="AD861" s="12"/>
      <c r="AG861" s="12"/>
      <c r="AI861" s="39"/>
    </row>
    <row r="862" ht="15.75" customHeight="1">
      <c r="A862" s="34"/>
      <c r="B862" s="34"/>
      <c r="C862" s="34"/>
      <c r="E862" s="34"/>
      <c r="F862" s="35"/>
      <c r="L862" s="36"/>
      <c r="N862" s="37"/>
      <c r="Z862" s="12"/>
      <c r="AD862" s="12"/>
      <c r="AG862" s="12"/>
      <c r="AI862" s="39"/>
    </row>
    <row r="863" ht="15.75" customHeight="1">
      <c r="A863" s="34"/>
      <c r="B863" s="34"/>
      <c r="C863" s="34"/>
      <c r="E863" s="34"/>
      <c r="F863" s="35"/>
      <c r="L863" s="36"/>
      <c r="N863" s="37"/>
      <c r="Z863" s="12"/>
      <c r="AD863" s="12"/>
      <c r="AG863" s="12"/>
      <c r="AI863" s="39"/>
    </row>
    <row r="864" ht="15.75" customHeight="1">
      <c r="A864" s="34"/>
      <c r="B864" s="34"/>
      <c r="C864" s="34"/>
      <c r="E864" s="34"/>
      <c r="F864" s="35"/>
      <c r="L864" s="36"/>
      <c r="N864" s="37"/>
      <c r="Z864" s="12"/>
      <c r="AD864" s="12"/>
      <c r="AG864" s="12"/>
      <c r="AI864" s="39"/>
    </row>
    <row r="865" ht="15.75" customHeight="1">
      <c r="A865" s="34"/>
      <c r="B865" s="34"/>
      <c r="C865" s="34"/>
      <c r="E865" s="34"/>
      <c r="F865" s="35"/>
      <c r="L865" s="36"/>
      <c r="N865" s="37"/>
      <c r="Z865" s="12"/>
      <c r="AD865" s="12"/>
      <c r="AG865" s="12"/>
      <c r="AI865" s="39"/>
    </row>
    <row r="866" ht="15.75" customHeight="1">
      <c r="A866" s="34"/>
      <c r="B866" s="34"/>
      <c r="C866" s="34"/>
      <c r="E866" s="34"/>
      <c r="F866" s="35"/>
      <c r="L866" s="36"/>
      <c r="N866" s="37"/>
      <c r="Z866" s="12"/>
      <c r="AD866" s="12"/>
      <c r="AG866" s="12"/>
      <c r="AI866" s="39"/>
    </row>
    <row r="867" ht="15.75" customHeight="1">
      <c r="A867" s="34"/>
      <c r="B867" s="34"/>
      <c r="C867" s="34"/>
      <c r="E867" s="34"/>
      <c r="F867" s="35"/>
      <c r="L867" s="36"/>
      <c r="N867" s="37"/>
      <c r="Z867" s="12"/>
      <c r="AD867" s="12"/>
      <c r="AG867" s="12"/>
      <c r="AI867" s="39"/>
    </row>
    <row r="868" ht="15.75" customHeight="1">
      <c r="A868" s="34"/>
      <c r="B868" s="34"/>
      <c r="C868" s="34"/>
      <c r="E868" s="34"/>
      <c r="F868" s="35"/>
      <c r="L868" s="36"/>
      <c r="N868" s="37"/>
      <c r="Z868" s="12"/>
      <c r="AD868" s="12"/>
      <c r="AG868" s="12"/>
      <c r="AI868" s="39"/>
    </row>
    <row r="869" ht="15.75" customHeight="1">
      <c r="A869" s="34"/>
      <c r="B869" s="34"/>
      <c r="C869" s="34"/>
      <c r="E869" s="34"/>
      <c r="F869" s="35"/>
      <c r="L869" s="36"/>
      <c r="N869" s="37"/>
      <c r="Z869" s="12"/>
      <c r="AD869" s="12"/>
      <c r="AG869" s="12"/>
      <c r="AI869" s="39"/>
    </row>
    <row r="870" ht="15.75" customHeight="1">
      <c r="A870" s="34"/>
      <c r="B870" s="34"/>
      <c r="C870" s="34"/>
      <c r="E870" s="34"/>
      <c r="F870" s="35"/>
      <c r="L870" s="36"/>
      <c r="N870" s="37"/>
      <c r="Z870" s="12"/>
      <c r="AD870" s="12"/>
      <c r="AG870" s="12"/>
      <c r="AI870" s="39"/>
    </row>
    <row r="871" ht="15.75" customHeight="1">
      <c r="A871" s="34"/>
      <c r="B871" s="34"/>
      <c r="C871" s="34"/>
      <c r="E871" s="34"/>
      <c r="F871" s="35"/>
      <c r="L871" s="36"/>
      <c r="N871" s="37"/>
      <c r="Z871" s="12"/>
      <c r="AD871" s="12"/>
      <c r="AG871" s="12"/>
      <c r="AI871" s="39"/>
    </row>
    <row r="872" ht="15.75" customHeight="1">
      <c r="A872" s="34"/>
      <c r="B872" s="34"/>
      <c r="C872" s="34"/>
      <c r="E872" s="34"/>
      <c r="F872" s="35"/>
      <c r="L872" s="36"/>
      <c r="N872" s="37"/>
      <c r="Z872" s="12"/>
      <c r="AD872" s="12"/>
      <c r="AG872" s="12"/>
      <c r="AI872" s="39"/>
    </row>
    <row r="873" ht="15.75" customHeight="1">
      <c r="A873" s="34"/>
      <c r="B873" s="34"/>
      <c r="C873" s="34"/>
      <c r="E873" s="34"/>
      <c r="F873" s="35"/>
      <c r="L873" s="36"/>
      <c r="N873" s="37"/>
      <c r="Z873" s="12"/>
      <c r="AD873" s="12"/>
      <c r="AG873" s="12"/>
      <c r="AI873" s="39"/>
    </row>
    <row r="874" ht="15.75" customHeight="1">
      <c r="A874" s="34"/>
      <c r="B874" s="34"/>
      <c r="C874" s="34"/>
      <c r="E874" s="34"/>
      <c r="F874" s="35"/>
      <c r="L874" s="36"/>
      <c r="N874" s="37"/>
      <c r="Z874" s="12"/>
      <c r="AD874" s="12"/>
      <c r="AG874" s="12"/>
      <c r="AI874" s="39"/>
    </row>
    <row r="875" ht="15.75" customHeight="1">
      <c r="A875" s="34"/>
      <c r="B875" s="34"/>
      <c r="C875" s="34"/>
      <c r="E875" s="34"/>
      <c r="F875" s="35"/>
      <c r="L875" s="36"/>
      <c r="N875" s="37"/>
      <c r="Z875" s="12"/>
      <c r="AD875" s="12"/>
      <c r="AG875" s="12"/>
      <c r="AI875" s="39"/>
    </row>
    <row r="876" ht="15.75" customHeight="1">
      <c r="A876" s="34"/>
      <c r="B876" s="34"/>
      <c r="C876" s="34"/>
      <c r="E876" s="34"/>
      <c r="F876" s="35"/>
      <c r="L876" s="36"/>
      <c r="N876" s="37"/>
      <c r="Z876" s="12"/>
      <c r="AD876" s="12"/>
      <c r="AG876" s="12"/>
      <c r="AI876" s="39"/>
    </row>
    <row r="877" ht="15.75" customHeight="1">
      <c r="A877" s="34"/>
      <c r="B877" s="34"/>
      <c r="C877" s="34"/>
      <c r="E877" s="34"/>
      <c r="F877" s="35"/>
      <c r="L877" s="36"/>
      <c r="N877" s="37"/>
      <c r="Z877" s="12"/>
      <c r="AD877" s="12"/>
      <c r="AG877" s="12"/>
      <c r="AI877" s="39"/>
    </row>
    <row r="878" ht="15.75" customHeight="1">
      <c r="A878" s="34"/>
      <c r="B878" s="34"/>
      <c r="C878" s="34"/>
      <c r="E878" s="34"/>
      <c r="F878" s="35"/>
      <c r="L878" s="36"/>
      <c r="N878" s="37"/>
      <c r="Z878" s="12"/>
      <c r="AD878" s="12"/>
      <c r="AG878" s="12"/>
      <c r="AI878" s="39"/>
    </row>
    <row r="879" ht="15.75" customHeight="1">
      <c r="A879" s="34"/>
      <c r="B879" s="34"/>
      <c r="C879" s="34"/>
      <c r="E879" s="34"/>
      <c r="F879" s="35"/>
      <c r="L879" s="36"/>
      <c r="N879" s="37"/>
      <c r="Z879" s="12"/>
      <c r="AD879" s="12"/>
      <c r="AG879" s="12"/>
      <c r="AI879" s="39"/>
    </row>
    <row r="880" ht="15.75" customHeight="1">
      <c r="A880" s="34"/>
      <c r="B880" s="34"/>
      <c r="C880" s="34"/>
      <c r="E880" s="34"/>
      <c r="F880" s="35"/>
      <c r="L880" s="36"/>
      <c r="N880" s="37"/>
      <c r="Z880" s="12"/>
      <c r="AD880" s="12"/>
      <c r="AG880" s="12"/>
      <c r="AI880" s="39"/>
    </row>
    <row r="881" ht="15.75" customHeight="1">
      <c r="A881" s="34"/>
      <c r="B881" s="34"/>
      <c r="C881" s="34"/>
      <c r="E881" s="34"/>
      <c r="F881" s="35"/>
      <c r="L881" s="36"/>
      <c r="N881" s="37"/>
      <c r="Z881" s="12"/>
      <c r="AD881" s="12"/>
      <c r="AG881" s="12"/>
      <c r="AI881" s="39"/>
    </row>
    <row r="882" ht="15.75" customHeight="1">
      <c r="A882" s="34"/>
      <c r="B882" s="34"/>
      <c r="C882" s="34"/>
      <c r="E882" s="34"/>
      <c r="F882" s="35"/>
      <c r="L882" s="36"/>
      <c r="N882" s="37"/>
      <c r="Z882" s="12"/>
      <c r="AD882" s="12"/>
      <c r="AG882" s="12"/>
      <c r="AI882" s="39"/>
    </row>
    <row r="883" ht="15.75" customHeight="1">
      <c r="A883" s="34"/>
      <c r="B883" s="34"/>
      <c r="C883" s="34"/>
      <c r="E883" s="34"/>
      <c r="F883" s="35"/>
      <c r="L883" s="36"/>
      <c r="N883" s="37"/>
      <c r="Z883" s="12"/>
      <c r="AD883" s="12"/>
      <c r="AG883" s="12"/>
      <c r="AI883" s="39"/>
    </row>
    <row r="884" ht="15.75" customHeight="1">
      <c r="A884" s="34"/>
      <c r="B884" s="34"/>
      <c r="C884" s="34"/>
      <c r="E884" s="34"/>
      <c r="F884" s="35"/>
      <c r="L884" s="36"/>
      <c r="N884" s="37"/>
      <c r="Z884" s="12"/>
      <c r="AD884" s="12"/>
      <c r="AG884" s="12"/>
      <c r="AI884" s="39"/>
    </row>
    <row r="885" ht="15.75" customHeight="1">
      <c r="A885" s="34"/>
      <c r="B885" s="34"/>
      <c r="C885" s="34"/>
      <c r="E885" s="34"/>
      <c r="F885" s="35"/>
      <c r="L885" s="36"/>
      <c r="N885" s="37"/>
      <c r="Z885" s="12"/>
      <c r="AD885" s="12"/>
      <c r="AG885" s="12"/>
      <c r="AI885" s="39"/>
    </row>
    <row r="886" ht="15.75" customHeight="1">
      <c r="A886" s="34"/>
      <c r="B886" s="34"/>
      <c r="C886" s="34"/>
      <c r="E886" s="34"/>
      <c r="F886" s="35"/>
      <c r="L886" s="36"/>
      <c r="N886" s="37"/>
      <c r="Z886" s="12"/>
      <c r="AD886" s="12"/>
      <c r="AG886" s="12"/>
      <c r="AI886" s="39"/>
    </row>
    <row r="887" ht="15.75" customHeight="1">
      <c r="A887" s="34"/>
      <c r="B887" s="34"/>
      <c r="C887" s="34"/>
      <c r="E887" s="34"/>
      <c r="F887" s="35"/>
      <c r="L887" s="36"/>
      <c r="N887" s="37"/>
      <c r="Z887" s="12"/>
      <c r="AD887" s="12"/>
      <c r="AG887" s="12"/>
      <c r="AI887" s="39"/>
    </row>
    <row r="888" ht="15.75" customHeight="1">
      <c r="A888" s="34"/>
      <c r="B888" s="34"/>
      <c r="C888" s="34"/>
      <c r="E888" s="34"/>
      <c r="F888" s="35"/>
      <c r="L888" s="36"/>
      <c r="N888" s="37"/>
      <c r="Z888" s="12"/>
      <c r="AD888" s="12"/>
      <c r="AG888" s="12"/>
      <c r="AI888" s="39"/>
    </row>
    <row r="889" ht="15.75" customHeight="1">
      <c r="A889" s="34"/>
      <c r="B889" s="34"/>
      <c r="C889" s="34"/>
      <c r="E889" s="34"/>
      <c r="F889" s="35"/>
      <c r="L889" s="36"/>
      <c r="N889" s="37"/>
      <c r="Z889" s="12"/>
      <c r="AD889" s="12"/>
      <c r="AG889" s="12"/>
      <c r="AI889" s="39"/>
    </row>
    <row r="890" ht="15.75" customHeight="1">
      <c r="A890" s="34"/>
      <c r="B890" s="34"/>
      <c r="C890" s="34"/>
      <c r="E890" s="34"/>
      <c r="F890" s="35"/>
      <c r="L890" s="36"/>
      <c r="N890" s="37"/>
      <c r="Z890" s="12"/>
      <c r="AD890" s="12"/>
      <c r="AG890" s="12"/>
      <c r="AI890" s="39"/>
    </row>
    <row r="891" ht="15.75" customHeight="1">
      <c r="A891" s="34"/>
      <c r="B891" s="34"/>
      <c r="C891" s="34"/>
      <c r="E891" s="34"/>
      <c r="F891" s="35"/>
      <c r="L891" s="36"/>
      <c r="N891" s="37"/>
      <c r="Z891" s="12"/>
      <c r="AD891" s="12"/>
      <c r="AG891" s="12"/>
      <c r="AI891" s="39"/>
    </row>
    <row r="892" ht="15.75" customHeight="1">
      <c r="A892" s="34"/>
      <c r="B892" s="34"/>
      <c r="C892" s="34"/>
      <c r="E892" s="34"/>
      <c r="F892" s="35"/>
      <c r="L892" s="36"/>
      <c r="N892" s="37"/>
      <c r="Z892" s="12"/>
      <c r="AD892" s="12"/>
      <c r="AG892" s="12"/>
      <c r="AI892" s="39"/>
    </row>
    <row r="893" ht="15.75" customHeight="1">
      <c r="A893" s="34"/>
      <c r="B893" s="34"/>
      <c r="C893" s="34"/>
      <c r="E893" s="34"/>
      <c r="F893" s="35"/>
      <c r="L893" s="36"/>
      <c r="N893" s="37"/>
      <c r="Z893" s="12"/>
      <c r="AD893" s="12"/>
      <c r="AG893" s="12"/>
      <c r="AI893" s="39"/>
    </row>
    <row r="894" ht="15.75" customHeight="1">
      <c r="A894" s="34"/>
      <c r="B894" s="34"/>
      <c r="C894" s="34"/>
      <c r="E894" s="34"/>
      <c r="F894" s="35"/>
      <c r="L894" s="36"/>
      <c r="N894" s="37"/>
      <c r="Z894" s="12"/>
      <c r="AD894" s="12"/>
      <c r="AG894" s="12"/>
      <c r="AI894" s="39"/>
    </row>
    <row r="895" ht="15.75" customHeight="1">
      <c r="A895" s="34"/>
      <c r="B895" s="34"/>
      <c r="C895" s="34"/>
      <c r="E895" s="34"/>
      <c r="F895" s="35"/>
      <c r="L895" s="36"/>
      <c r="N895" s="37"/>
      <c r="Z895" s="12"/>
      <c r="AD895" s="12"/>
      <c r="AG895" s="12"/>
      <c r="AI895" s="39"/>
    </row>
    <row r="896" ht="15.75" customHeight="1">
      <c r="A896" s="34"/>
      <c r="B896" s="34"/>
      <c r="C896" s="34"/>
      <c r="E896" s="34"/>
      <c r="F896" s="35"/>
      <c r="L896" s="36"/>
      <c r="N896" s="37"/>
      <c r="Z896" s="12"/>
      <c r="AD896" s="12"/>
      <c r="AG896" s="12"/>
      <c r="AI896" s="39"/>
    </row>
    <row r="897" ht="15.75" customHeight="1">
      <c r="A897" s="34"/>
      <c r="B897" s="34"/>
      <c r="C897" s="34"/>
      <c r="E897" s="34"/>
      <c r="F897" s="35"/>
      <c r="L897" s="36"/>
      <c r="N897" s="37"/>
      <c r="Z897" s="12"/>
      <c r="AD897" s="12"/>
      <c r="AG897" s="12"/>
      <c r="AI897" s="39"/>
    </row>
    <row r="898" ht="15.75" customHeight="1">
      <c r="A898" s="34"/>
      <c r="B898" s="34"/>
      <c r="C898" s="34"/>
      <c r="E898" s="34"/>
      <c r="F898" s="35"/>
      <c r="L898" s="36"/>
      <c r="N898" s="37"/>
      <c r="Z898" s="12"/>
      <c r="AD898" s="12"/>
      <c r="AG898" s="12"/>
      <c r="AI898" s="39"/>
    </row>
    <row r="899" ht="15.75" customHeight="1">
      <c r="A899" s="34"/>
      <c r="B899" s="34"/>
      <c r="C899" s="34"/>
      <c r="E899" s="34"/>
      <c r="F899" s="35"/>
      <c r="L899" s="36"/>
      <c r="N899" s="37"/>
      <c r="Z899" s="12"/>
      <c r="AD899" s="12"/>
      <c r="AG899" s="12"/>
      <c r="AI899" s="39"/>
    </row>
    <row r="900" ht="15.75" customHeight="1">
      <c r="A900" s="34"/>
      <c r="B900" s="34"/>
      <c r="C900" s="34"/>
      <c r="E900" s="34"/>
      <c r="F900" s="35"/>
      <c r="L900" s="36"/>
      <c r="N900" s="37"/>
      <c r="Z900" s="12"/>
      <c r="AD900" s="12"/>
      <c r="AG900" s="12"/>
      <c r="AI900" s="39"/>
    </row>
    <row r="901" ht="15.75" customHeight="1">
      <c r="A901" s="34"/>
      <c r="B901" s="34"/>
      <c r="C901" s="34"/>
      <c r="E901" s="34"/>
      <c r="F901" s="35"/>
      <c r="L901" s="36"/>
      <c r="N901" s="37"/>
      <c r="Z901" s="12"/>
      <c r="AD901" s="12"/>
      <c r="AG901" s="12"/>
      <c r="AI901" s="39"/>
    </row>
    <row r="902" ht="15.75" customHeight="1">
      <c r="A902" s="34"/>
      <c r="B902" s="34"/>
      <c r="C902" s="34"/>
      <c r="E902" s="34"/>
      <c r="F902" s="35"/>
      <c r="L902" s="36"/>
      <c r="N902" s="37"/>
      <c r="Z902" s="12"/>
      <c r="AD902" s="12"/>
      <c r="AG902" s="12"/>
      <c r="AI902" s="39"/>
    </row>
    <row r="903" ht="15.75" customHeight="1">
      <c r="A903" s="34"/>
      <c r="B903" s="34"/>
      <c r="C903" s="34"/>
      <c r="E903" s="34"/>
      <c r="F903" s="35"/>
      <c r="L903" s="36"/>
      <c r="N903" s="37"/>
      <c r="Z903" s="12"/>
      <c r="AD903" s="12"/>
      <c r="AG903" s="12"/>
      <c r="AI903" s="39"/>
    </row>
    <row r="904" ht="15.75" customHeight="1">
      <c r="A904" s="34"/>
      <c r="B904" s="34"/>
      <c r="C904" s="34"/>
      <c r="E904" s="34"/>
      <c r="F904" s="35"/>
      <c r="L904" s="36"/>
      <c r="N904" s="37"/>
      <c r="Z904" s="12"/>
      <c r="AD904" s="12"/>
      <c r="AG904" s="12"/>
      <c r="AI904" s="39"/>
    </row>
    <row r="905" ht="15.75" customHeight="1">
      <c r="A905" s="34"/>
      <c r="B905" s="34"/>
      <c r="C905" s="34"/>
      <c r="E905" s="34"/>
      <c r="F905" s="35"/>
      <c r="L905" s="36"/>
      <c r="N905" s="37"/>
      <c r="Z905" s="12"/>
      <c r="AD905" s="12"/>
      <c r="AG905" s="12"/>
      <c r="AI905" s="39"/>
    </row>
    <row r="906" ht="15.75" customHeight="1">
      <c r="A906" s="34"/>
      <c r="B906" s="34"/>
      <c r="C906" s="34"/>
      <c r="E906" s="34"/>
      <c r="F906" s="35"/>
      <c r="L906" s="36"/>
      <c r="N906" s="37"/>
      <c r="Z906" s="12"/>
      <c r="AD906" s="12"/>
      <c r="AG906" s="12"/>
      <c r="AI906" s="39"/>
    </row>
    <row r="907" ht="15.75" customHeight="1">
      <c r="A907" s="34"/>
      <c r="B907" s="34"/>
      <c r="C907" s="34"/>
      <c r="E907" s="34"/>
      <c r="F907" s="35"/>
      <c r="L907" s="36"/>
      <c r="N907" s="37"/>
      <c r="Z907" s="12"/>
      <c r="AD907" s="12"/>
      <c r="AG907" s="12"/>
      <c r="AI907" s="39"/>
    </row>
    <row r="908" ht="15.75" customHeight="1">
      <c r="A908" s="34"/>
      <c r="B908" s="34"/>
      <c r="C908" s="34"/>
      <c r="E908" s="34"/>
      <c r="F908" s="35"/>
      <c r="L908" s="36"/>
      <c r="N908" s="37"/>
      <c r="Z908" s="12"/>
      <c r="AD908" s="12"/>
      <c r="AG908" s="12"/>
      <c r="AI908" s="39"/>
    </row>
    <row r="909" ht="15.75" customHeight="1">
      <c r="A909" s="34"/>
      <c r="B909" s="34"/>
      <c r="C909" s="34"/>
      <c r="E909" s="34"/>
      <c r="F909" s="35"/>
      <c r="L909" s="36"/>
      <c r="N909" s="37"/>
      <c r="Z909" s="12"/>
      <c r="AD909" s="12"/>
      <c r="AG909" s="12"/>
      <c r="AI909" s="39"/>
    </row>
    <row r="910" ht="15.75" customHeight="1">
      <c r="A910" s="34"/>
      <c r="B910" s="34"/>
      <c r="C910" s="34"/>
      <c r="E910" s="34"/>
      <c r="F910" s="35"/>
      <c r="L910" s="36"/>
      <c r="N910" s="37"/>
      <c r="Z910" s="12"/>
      <c r="AD910" s="12"/>
      <c r="AG910" s="12"/>
      <c r="AI910" s="39"/>
    </row>
    <row r="911" ht="15.75" customHeight="1">
      <c r="A911" s="34"/>
      <c r="B911" s="34"/>
      <c r="C911" s="34"/>
      <c r="E911" s="34"/>
      <c r="F911" s="35"/>
      <c r="L911" s="36"/>
      <c r="N911" s="37"/>
      <c r="Z911" s="12"/>
      <c r="AD911" s="12"/>
      <c r="AG911" s="12"/>
      <c r="AI911" s="39"/>
    </row>
    <row r="912" ht="15.75" customHeight="1">
      <c r="A912" s="34"/>
      <c r="B912" s="34"/>
      <c r="C912" s="34"/>
      <c r="E912" s="34"/>
      <c r="F912" s="35"/>
      <c r="L912" s="36"/>
      <c r="N912" s="37"/>
      <c r="Z912" s="12"/>
      <c r="AD912" s="12"/>
      <c r="AG912" s="12"/>
      <c r="AI912" s="39"/>
    </row>
    <row r="913" ht="15.75" customHeight="1">
      <c r="A913" s="34"/>
      <c r="B913" s="34"/>
      <c r="C913" s="34"/>
      <c r="E913" s="34"/>
      <c r="F913" s="35"/>
      <c r="L913" s="36"/>
      <c r="N913" s="37"/>
      <c r="Z913" s="12"/>
      <c r="AD913" s="12"/>
      <c r="AG913" s="12"/>
      <c r="AI913" s="39"/>
    </row>
    <row r="914" ht="15.75" customHeight="1">
      <c r="A914" s="34"/>
      <c r="B914" s="34"/>
      <c r="C914" s="34"/>
      <c r="E914" s="34"/>
      <c r="F914" s="35"/>
      <c r="L914" s="36"/>
      <c r="N914" s="37"/>
      <c r="Z914" s="12"/>
      <c r="AD914" s="12"/>
      <c r="AG914" s="12"/>
      <c r="AI914" s="39"/>
    </row>
    <row r="915" ht="15.75" customHeight="1">
      <c r="A915" s="34"/>
      <c r="B915" s="34"/>
      <c r="C915" s="34"/>
      <c r="E915" s="34"/>
      <c r="F915" s="35"/>
      <c r="L915" s="36"/>
      <c r="N915" s="37"/>
      <c r="Z915" s="12"/>
      <c r="AD915" s="12"/>
      <c r="AG915" s="12"/>
      <c r="AI915" s="39"/>
    </row>
    <row r="916" ht="15.75" customHeight="1">
      <c r="A916" s="34"/>
      <c r="B916" s="34"/>
      <c r="C916" s="34"/>
      <c r="E916" s="34"/>
      <c r="F916" s="35"/>
      <c r="L916" s="36"/>
      <c r="N916" s="37"/>
      <c r="Z916" s="12"/>
      <c r="AD916" s="12"/>
      <c r="AG916" s="12"/>
      <c r="AI916" s="39"/>
    </row>
    <row r="917" ht="15.75" customHeight="1">
      <c r="A917" s="34"/>
      <c r="B917" s="34"/>
      <c r="C917" s="34"/>
      <c r="E917" s="34"/>
      <c r="F917" s="35"/>
      <c r="L917" s="36"/>
      <c r="N917" s="37"/>
      <c r="Z917" s="12"/>
      <c r="AD917" s="12"/>
      <c r="AG917" s="12"/>
      <c r="AI917" s="39"/>
    </row>
    <row r="918" ht="15.75" customHeight="1">
      <c r="A918" s="34"/>
      <c r="B918" s="34"/>
      <c r="C918" s="34"/>
      <c r="E918" s="34"/>
      <c r="F918" s="35"/>
      <c r="L918" s="36"/>
      <c r="N918" s="37"/>
      <c r="Z918" s="12"/>
      <c r="AD918" s="12"/>
      <c r="AG918" s="12"/>
      <c r="AI918" s="39"/>
    </row>
    <row r="919" ht="15.75" customHeight="1">
      <c r="A919" s="34"/>
      <c r="B919" s="34"/>
      <c r="C919" s="34"/>
      <c r="E919" s="34"/>
      <c r="F919" s="35"/>
      <c r="L919" s="36"/>
      <c r="N919" s="37"/>
      <c r="Z919" s="12"/>
      <c r="AD919" s="12"/>
      <c r="AG919" s="12"/>
      <c r="AI919" s="39"/>
    </row>
    <row r="920" ht="15.75" customHeight="1">
      <c r="A920" s="34"/>
      <c r="B920" s="34"/>
      <c r="C920" s="34"/>
      <c r="E920" s="34"/>
      <c r="F920" s="35"/>
      <c r="L920" s="36"/>
      <c r="N920" s="37"/>
      <c r="Z920" s="12"/>
      <c r="AD920" s="12"/>
      <c r="AG920" s="12"/>
      <c r="AI920" s="39"/>
    </row>
    <row r="921" ht="15.75" customHeight="1">
      <c r="A921" s="34"/>
      <c r="B921" s="34"/>
      <c r="C921" s="34"/>
      <c r="E921" s="34"/>
      <c r="F921" s="35"/>
      <c r="L921" s="36"/>
      <c r="N921" s="37"/>
      <c r="Z921" s="12"/>
      <c r="AD921" s="12"/>
      <c r="AG921" s="12"/>
      <c r="AI921" s="39"/>
    </row>
    <row r="922" ht="15.75" customHeight="1">
      <c r="A922" s="34"/>
      <c r="B922" s="34"/>
      <c r="C922" s="34"/>
      <c r="E922" s="34"/>
      <c r="F922" s="35"/>
      <c r="L922" s="36"/>
      <c r="N922" s="37"/>
      <c r="Z922" s="12"/>
      <c r="AD922" s="12"/>
      <c r="AG922" s="12"/>
      <c r="AI922" s="39"/>
    </row>
    <row r="923" ht="15.75" customHeight="1">
      <c r="A923" s="34"/>
      <c r="B923" s="34"/>
      <c r="C923" s="34"/>
      <c r="E923" s="34"/>
      <c r="F923" s="35"/>
      <c r="L923" s="36"/>
      <c r="N923" s="37"/>
      <c r="Z923" s="12"/>
      <c r="AD923" s="12"/>
      <c r="AG923" s="12"/>
      <c r="AI923" s="39"/>
    </row>
    <row r="924" ht="15.75" customHeight="1">
      <c r="A924" s="34"/>
      <c r="B924" s="34"/>
      <c r="C924" s="34"/>
      <c r="E924" s="34"/>
      <c r="F924" s="35"/>
      <c r="L924" s="36"/>
      <c r="N924" s="37"/>
      <c r="Z924" s="12"/>
      <c r="AD924" s="12"/>
      <c r="AG924" s="12"/>
      <c r="AI924" s="39"/>
    </row>
    <row r="925" ht="15.75" customHeight="1">
      <c r="A925" s="34"/>
      <c r="B925" s="34"/>
      <c r="C925" s="34"/>
      <c r="E925" s="34"/>
      <c r="F925" s="35"/>
      <c r="L925" s="36"/>
      <c r="N925" s="37"/>
      <c r="Z925" s="12"/>
      <c r="AD925" s="12"/>
      <c r="AG925" s="12"/>
      <c r="AI925" s="39"/>
    </row>
    <row r="926" ht="15.75" customHeight="1">
      <c r="A926" s="34"/>
      <c r="B926" s="34"/>
      <c r="C926" s="34"/>
      <c r="E926" s="34"/>
      <c r="F926" s="35"/>
      <c r="L926" s="36"/>
      <c r="N926" s="37"/>
      <c r="Z926" s="12"/>
      <c r="AD926" s="12"/>
      <c r="AG926" s="12"/>
      <c r="AI926" s="39"/>
    </row>
    <row r="927" ht="15.75" customHeight="1">
      <c r="A927" s="34"/>
      <c r="B927" s="34"/>
      <c r="C927" s="34"/>
      <c r="E927" s="34"/>
      <c r="F927" s="35"/>
      <c r="L927" s="36"/>
      <c r="N927" s="37"/>
      <c r="Z927" s="12"/>
      <c r="AD927" s="12"/>
      <c r="AG927" s="12"/>
      <c r="AI927" s="39"/>
    </row>
    <row r="928" ht="15.75" customHeight="1">
      <c r="A928" s="34"/>
      <c r="B928" s="34"/>
      <c r="C928" s="34"/>
      <c r="E928" s="34"/>
      <c r="F928" s="35"/>
      <c r="L928" s="36"/>
      <c r="N928" s="37"/>
      <c r="Z928" s="12"/>
      <c r="AD928" s="12"/>
      <c r="AG928" s="12"/>
      <c r="AI928" s="39"/>
    </row>
    <row r="929" ht="15.75" customHeight="1">
      <c r="A929" s="34"/>
      <c r="B929" s="34"/>
      <c r="C929" s="34"/>
      <c r="E929" s="34"/>
      <c r="F929" s="35"/>
      <c r="L929" s="36"/>
      <c r="N929" s="37"/>
      <c r="Z929" s="12"/>
      <c r="AD929" s="12"/>
      <c r="AG929" s="12"/>
      <c r="AI929" s="39"/>
    </row>
    <row r="930" ht="15.75" customHeight="1">
      <c r="A930" s="34"/>
      <c r="B930" s="34"/>
      <c r="C930" s="34"/>
      <c r="E930" s="34"/>
      <c r="F930" s="35"/>
      <c r="L930" s="36"/>
      <c r="N930" s="37"/>
      <c r="Z930" s="12"/>
      <c r="AD930" s="12"/>
      <c r="AG930" s="12"/>
      <c r="AI930" s="39"/>
    </row>
    <row r="931" ht="15.75" customHeight="1">
      <c r="A931" s="34"/>
      <c r="B931" s="34"/>
      <c r="C931" s="34"/>
      <c r="E931" s="34"/>
      <c r="F931" s="35"/>
      <c r="L931" s="36"/>
      <c r="N931" s="37"/>
      <c r="Z931" s="12"/>
      <c r="AD931" s="12"/>
      <c r="AG931" s="12"/>
      <c r="AI931" s="39"/>
    </row>
    <row r="932" ht="15.75" customHeight="1">
      <c r="A932" s="34"/>
      <c r="B932" s="34"/>
      <c r="C932" s="34"/>
      <c r="E932" s="34"/>
      <c r="F932" s="35"/>
      <c r="L932" s="36"/>
      <c r="N932" s="37"/>
      <c r="Z932" s="12"/>
      <c r="AD932" s="12"/>
      <c r="AG932" s="12"/>
      <c r="AI932" s="39"/>
    </row>
    <row r="933" ht="15.75" customHeight="1">
      <c r="A933" s="34"/>
      <c r="B933" s="34"/>
      <c r="C933" s="34"/>
      <c r="E933" s="34"/>
      <c r="F933" s="35"/>
      <c r="L933" s="36"/>
      <c r="N933" s="37"/>
      <c r="Z933" s="12"/>
      <c r="AD933" s="12"/>
      <c r="AG933" s="12"/>
      <c r="AI933" s="39"/>
    </row>
    <row r="934" ht="15.75" customHeight="1">
      <c r="A934" s="34"/>
      <c r="B934" s="34"/>
      <c r="C934" s="34"/>
      <c r="E934" s="34"/>
      <c r="F934" s="35"/>
      <c r="L934" s="36"/>
      <c r="N934" s="37"/>
      <c r="Z934" s="12"/>
      <c r="AD934" s="12"/>
      <c r="AG934" s="12"/>
      <c r="AI934" s="39"/>
    </row>
    <row r="935" ht="15.75" customHeight="1">
      <c r="A935" s="34"/>
      <c r="B935" s="34"/>
      <c r="C935" s="34"/>
      <c r="E935" s="34"/>
      <c r="F935" s="35"/>
      <c r="L935" s="36"/>
      <c r="N935" s="37"/>
      <c r="Z935" s="12"/>
      <c r="AD935" s="12"/>
      <c r="AG935" s="12"/>
      <c r="AI935" s="39"/>
    </row>
    <row r="936" ht="15.75" customHeight="1">
      <c r="A936" s="34"/>
      <c r="B936" s="34"/>
      <c r="C936" s="34"/>
      <c r="E936" s="34"/>
      <c r="F936" s="35"/>
      <c r="L936" s="36"/>
      <c r="N936" s="37"/>
      <c r="Z936" s="12"/>
      <c r="AD936" s="12"/>
      <c r="AG936" s="12"/>
      <c r="AI936" s="39"/>
    </row>
    <row r="937" ht="15.75" customHeight="1">
      <c r="A937" s="34"/>
      <c r="B937" s="34"/>
      <c r="C937" s="34"/>
      <c r="E937" s="34"/>
      <c r="F937" s="35"/>
      <c r="L937" s="36"/>
      <c r="N937" s="37"/>
      <c r="Z937" s="12"/>
      <c r="AD937" s="12"/>
      <c r="AG937" s="12"/>
      <c r="AI937" s="39"/>
    </row>
    <row r="938" ht="15.75" customHeight="1">
      <c r="A938" s="34"/>
      <c r="B938" s="34"/>
      <c r="C938" s="34"/>
      <c r="E938" s="34"/>
      <c r="F938" s="35"/>
      <c r="L938" s="36"/>
      <c r="N938" s="37"/>
      <c r="Z938" s="12"/>
      <c r="AD938" s="12"/>
      <c r="AG938" s="12"/>
      <c r="AI938" s="39"/>
    </row>
    <row r="939" ht="15.75" customHeight="1">
      <c r="A939" s="34"/>
      <c r="B939" s="34"/>
      <c r="C939" s="34"/>
      <c r="E939" s="34"/>
      <c r="F939" s="35"/>
      <c r="L939" s="36"/>
      <c r="N939" s="37"/>
      <c r="Z939" s="12"/>
      <c r="AD939" s="12"/>
      <c r="AG939" s="12"/>
      <c r="AI939" s="39"/>
    </row>
    <row r="940" ht="15.75" customHeight="1">
      <c r="A940" s="34"/>
      <c r="B940" s="34"/>
      <c r="C940" s="34"/>
      <c r="E940" s="34"/>
      <c r="F940" s="35"/>
      <c r="L940" s="36"/>
      <c r="N940" s="37"/>
      <c r="Z940" s="12"/>
      <c r="AD940" s="12"/>
      <c r="AG940" s="12"/>
      <c r="AI940" s="39"/>
    </row>
    <row r="941" ht="15.75" customHeight="1">
      <c r="A941" s="34"/>
      <c r="B941" s="34"/>
      <c r="C941" s="34"/>
      <c r="E941" s="34"/>
      <c r="F941" s="35"/>
      <c r="L941" s="36"/>
      <c r="N941" s="37"/>
      <c r="Z941" s="12"/>
      <c r="AD941" s="12"/>
      <c r="AG941" s="12"/>
      <c r="AI941" s="39"/>
    </row>
    <row r="942" ht="15.75" customHeight="1">
      <c r="A942" s="34"/>
      <c r="B942" s="34"/>
      <c r="C942" s="34"/>
      <c r="E942" s="34"/>
      <c r="F942" s="35"/>
      <c r="L942" s="36"/>
      <c r="N942" s="37"/>
      <c r="Z942" s="12"/>
      <c r="AD942" s="12"/>
      <c r="AG942" s="12"/>
      <c r="AI942" s="39"/>
    </row>
    <row r="943" ht="15.75" customHeight="1">
      <c r="A943" s="34"/>
      <c r="B943" s="34"/>
      <c r="C943" s="34"/>
      <c r="E943" s="34"/>
      <c r="F943" s="35"/>
      <c r="L943" s="36"/>
      <c r="N943" s="37"/>
      <c r="Z943" s="12"/>
      <c r="AD943" s="12"/>
      <c r="AG943" s="12"/>
      <c r="AI943" s="39"/>
    </row>
    <row r="944" ht="15.75" customHeight="1">
      <c r="A944" s="34"/>
      <c r="B944" s="34"/>
      <c r="C944" s="34"/>
      <c r="E944" s="34"/>
      <c r="F944" s="35"/>
      <c r="L944" s="36"/>
      <c r="N944" s="37"/>
      <c r="Z944" s="12"/>
      <c r="AD944" s="12"/>
      <c r="AG944" s="12"/>
      <c r="AI944" s="39"/>
    </row>
    <row r="945" ht="15.75" customHeight="1">
      <c r="A945" s="34"/>
      <c r="B945" s="34"/>
      <c r="C945" s="34"/>
      <c r="E945" s="34"/>
      <c r="F945" s="35"/>
      <c r="L945" s="36"/>
      <c r="N945" s="37"/>
      <c r="Z945" s="12"/>
      <c r="AD945" s="12"/>
      <c r="AG945" s="12"/>
      <c r="AI945" s="39"/>
    </row>
    <row r="946" ht="15.75" customHeight="1">
      <c r="A946" s="34"/>
      <c r="B946" s="34"/>
      <c r="C946" s="34"/>
      <c r="E946" s="34"/>
      <c r="F946" s="35"/>
      <c r="L946" s="36"/>
      <c r="N946" s="37"/>
      <c r="Z946" s="12"/>
      <c r="AD946" s="12"/>
      <c r="AG946" s="12"/>
      <c r="AI946" s="39"/>
    </row>
    <row r="947" ht="15.75" customHeight="1">
      <c r="A947" s="34"/>
      <c r="B947" s="34"/>
      <c r="C947" s="34"/>
      <c r="E947" s="34"/>
      <c r="F947" s="35"/>
      <c r="L947" s="36"/>
      <c r="N947" s="37"/>
      <c r="Z947" s="12"/>
      <c r="AD947" s="12"/>
      <c r="AG947" s="12"/>
      <c r="AI947" s="39"/>
    </row>
    <row r="948" ht="15.75" customHeight="1">
      <c r="A948" s="34"/>
      <c r="B948" s="34"/>
      <c r="C948" s="34"/>
      <c r="E948" s="34"/>
      <c r="F948" s="35"/>
      <c r="L948" s="36"/>
      <c r="N948" s="37"/>
      <c r="Z948" s="12"/>
      <c r="AD948" s="12"/>
      <c r="AG948" s="12"/>
      <c r="AI948" s="39"/>
    </row>
    <row r="949" ht="15.75" customHeight="1">
      <c r="A949" s="34"/>
      <c r="B949" s="34"/>
      <c r="C949" s="34"/>
      <c r="E949" s="34"/>
      <c r="F949" s="35"/>
      <c r="L949" s="36"/>
      <c r="N949" s="37"/>
      <c r="Z949" s="12"/>
      <c r="AD949" s="12"/>
      <c r="AG949" s="12"/>
      <c r="AI949" s="39"/>
    </row>
    <row r="950" ht="15.75" customHeight="1">
      <c r="A950" s="34"/>
      <c r="B950" s="34"/>
      <c r="C950" s="34"/>
      <c r="E950" s="34"/>
      <c r="F950" s="35"/>
      <c r="L950" s="36"/>
      <c r="N950" s="37"/>
      <c r="Z950" s="12"/>
      <c r="AD950" s="12"/>
      <c r="AG950" s="12"/>
      <c r="AI950" s="39"/>
    </row>
    <row r="951" ht="15.75" customHeight="1">
      <c r="A951" s="34"/>
      <c r="B951" s="34"/>
      <c r="C951" s="34"/>
      <c r="E951" s="34"/>
      <c r="F951" s="35"/>
      <c r="L951" s="36"/>
      <c r="N951" s="37"/>
      <c r="Z951" s="12"/>
      <c r="AD951" s="12"/>
      <c r="AG951" s="12"/>
      <c r="AI951" s="39"/>
    </row>
    <row r="952" ht="15.75" customHeight="1">
      <c r="A952" s="34"/>
      <c r="B952" s="34"/>
      <c r="C952" s="34"/>
      <c r="E952" s="34"/>
      <c r="F952" s="35"/>
      <c r="L952" s="36"/>
      <c r="N952" s="37"/>
      <c r="Z952" s="12"/>
      <c r="AD952" s="12"/>
      <c r="AG952" s="12"/>
      <c r="AI952" s="39"/>
    </row>
    <row r="953" ht="15.75" customHeight="1">
      <c r="A953" s="34"/>
      <c r="B953" s="34"/>
      <c r="C953" s="34"/>
      <c r="E953" s="34"/>
      <c r="F953" s="35"/>
      <c r="L953" s="36"/>
      <c r="N953" s="37"/>
      <c r="Z953" s="12"/>
      <c r="AD953" s="12"/>
      <c r="AG953" s="12"/>
      <c r="AI953" s="39"/>
    </row>
    <row r="954" ht="15.75" customHeight="1">
      <c r="A954" s="34"/>
      <c r="B954" s="34"/>
      <c r="C954" s="34"/>
      <c r="E954" s="34"/>
      <c r="F954" s="35"/>
      <c r="L954" s="36"/>
      <c r="N954" s="37"/>
      <c r="Z954" s="12"/>
      <c r="AD954" s="12"/>
      <c r="AG954" s="12"/>
      <c r="AI954" s="39"/>
    </row>
    <row r="955" ht="15.75" customHeight="1">
      <c r="A955" s="34"/>
      <c r="B955" s="34"/>
      <c r="C955" s="34"/>
      <c r="E955" s="34"/>
      <c r="F955" s="35"/>
      <c r="L955" s="36"/>
      <c r="N955" s="37"/>
      <c r="Z955" s="12"/>
      <c r="AD955" s="12"/>
      <c r="AG955" s="12"/>
      <c r="AI955" s="39"/>
    </row>
    <row r="956" ht="15.75" customHeight="1">
      <c r="A956" s="34"/>
      <c r="B956" s="34"/>
      <c r="C956" s="34"/>
      <c r="E956" s="34"/>
      <c r="F956" s="35"/>
      <c r="L956" s="36"/>
      <c r="N956" s="37"/>
      <c r="Z956" s="12"/>
      <c r="AD956" s="12"/>
      <c r="AG956" s="12"/>
      <c r="AI956" s="39"/>
    </row>
    <row r="957" ht="15.75" customHeight="1">
      <c r="A957" s="34"/>
      <c r="B957" s="34"/>
      <c r="C957" s="34"/>
      <c r="E957" s="34"/>
      <c r="F957" s="35"/>
      <c r="L957" s="36"/>
      <c r="N957" s="37"/>
      <c r="Z957" s="12"/>
      <c r="AD957" s="12"/>
      <c r="AG957" s="12"/>
      <c r="AI957" s="39"/>
    </row>
    <row r="958" ht="15.75" customHeight="1">
      <c r="A958" s="34"/>
      <c r="B958" s="34"/>
      <c r="C958" s="34"/>
      <c r="E958" s="34"/>
      <c r="F958" s="35"/>
      <c r="L958" s="36"/>
      <c r="N958" s="37"/>
      <c r="Z958" s="12"/>
      <c r="AD958" s="12"/>
      <c r="AG958" s="12"/>
      <c r="AI958" s="39"/>
    </row>
    <row r="959" ht="15.75" customHeight="1">
      <c r="A959" s="34"/>
      <c r="B959" s="34"/>
      <c r="C959" s="34"/>
      <c r="E959" s="34"/>
      <c r="F959" s="35"/>
      <c r="L959" s="36"/>
      <c r="N959" s="37"/>
      <c r="Z959" s="12"/>
      <c r="AD959" s="12"/>
      <c r="AG959" s="12"/>
      <c r="AI959" s="39"/>
    </row>
    <row r="960" ht="15.75" customHeight="1">
      <c r="A960" s="34"/>
      <c r="B960" s="34"/>
      <c r="C960" s="34"/>
      <c r="E960" s="34"/>
      <c r="F960" s="35"/>
      <c r="L960" s="36"/>
      <c r="N960" s="37"/>
      <c r="Z960" s="12"/>
      <c r="AD960" s="12"/>
      <c r="AG960" s="12"/>
      <c r="AI960" s="39"/>
    </row>
    <row r="961" ht="15.75" customHeight="1">
      <c r="A961" s="34"/>
      <c r="B961" s="34"/>
      <c r="C961" s="34"/>
      <c r="E961" s="34"/>
      <c r="F961" s="35"/>
      <c r="L961" s="36"/>
      <c r="N961" s="37"/>
      <c r="Z961" s="12"/>
      <c r="AD961" s="12"/>
      <c r="AG961" s="12"/>
      <c r="AI961" s="39"/>
    </row>
    <row r="962" ht="15.75" customHeight="1">
      <c r="A962" s="34"/>
      <c r="B962" s="34"/>
      <c r="C962" s="34"/>
      <c r="E962" s="34"/>
      <c r="F962" s="35"/>
      <c r="L962" s="36"/>
      <c r="N962" s="37"/>
      <c r="Z962" s="12"/>
      <c r="AD962" s="12"/>
      <c r="AG962" s="12"/>
      <c r="AI962" s="39"/>
    </row>
    <row r="963" ht="15.75" customHeight="1">
      <c r="A963" s="34"/>
      <c r="B963" s="34"/>
      <c r="C963" s="34"/>
      <c r="E963" s="34"/>
      <c r="F963" s="35"/>
      <c r="L963" s="36"/>
      <c r="N963" s="37"/>
      <c r="Z963" s="12"/>
      <c r="AD963" s="12"/>
      <c r="AG963" s="12"/>
      <c r="AI963" s="39"/>
    </row>
    <row r="964" ht="15.75" customHeight="1">
      <c r="A964" s="34"/>
      <c r="B964" s="34"/>
      <c r="C964" s="34"/>
      <c r="E964" s="34"/>
      <c r="F964" s="35"/>
      <c r="L964" s="36"/>
      <c r="N964" s="37"/>
      <c r="Z964" s="12"/>
      <c r="AD964" s="12"/>
      <c r="AG964" s="12"/>
      <c r="AI964" s="39"/>
    </row>
    <row r="965" ht="15.75" customHeight="1">
      <c r="A965" s="34"/>
      <c r="B965" s="34"/>
      <c r="C965" s="34"/>
      <c r="E965" s="34"/>
      <c r="F965" s="35"/>
      <c r="L965" s="36"/>
      <c r="N965" s="37"/>
      <c r="Z965" s="12"/>
      <c r="AD965" s="12"/>
      <c r="AG965" s="12"/>
      <c r="AI965" s="39"/>
    </row>
    <row r="966" ht="15.75" customHeight="1">
      <c r="A966" s="34"/>
      <c r="B966" s="34"/>
      <c r="C966" s="34"/>
      <c r="E966" s="34"/>
      <c r="F966" s="35"/>
      <c r="L966" s="36"/>
      <c r="N966" s="37"/>
      <c r="Z966" s="12"/>
      <c r="AD966" s="12"/>
      <c r="AG966" s="12"/>
      <c r="AI966" s="39"/>
    </row>
    <row r="967" ht="15.75" customHeight="1">
      <c r="A967" s="34"/>
      <c r="B967" s="34"/>
      <c r="C967" s="34"/>
      <c r="E967" s="34"/>
      <c r="F967" s="35"/>
      <c r="L967" s="36"/>
      <c r="N967" s="37"/>
      <c r="Z967" s="12"/>
      <c r="AD967" s="12"/>
      <c r="AG967" s="12"/>
      <c r="AI967" s="39"/>
    </row>
    <row r="968" ht="15.75" customHeight="1">
      <c r="A968" s="34"/>
      <c r="B968" s="34"/>
      <c r="C968" s="34"/>
      <c r="E968" s="34"/>
      <c r="F968" s="35"/>
      <c r="L968" s="36"/>
      <c r="N968" s="37"/>
      <c r="Z968" s="12"/>
      <c r="AD968" s="12"/>
      <c r="AG968" s="12"/>
      <c r="AI968" s="39"/>
    </row>
    <row r="969" ht="15.75" customHeight="1">
      <c r="A969" s="34"/>
      <c r="B969" s="34"/>
      <c r="C969" s="34"/>
      <c r="E969" s="34"/>
      <c r="F969" s="35"/>
      <c r="L969" s="36"/>
      <c r="N969" s="37"/>
      <c r="Z969" s="12"/>
      <c r="AD969" s="12"/>
      <c r="AG969" s="12"/>
      <c r="AI969" s="39"/>
    </row>
    <row r="970" ht="15.75" customHeight="1">
      <c r="A970" s="34"/>
      <c r="B970" s="34"/>
      <c r="C970" s="34"/>
      <c r="E970" s="34"/>
      <c r="F970" s="35"/>
      <c r="L970" s="36"/>
      <c r="N970" s="37"/>
      <c r="Z970" s="12"/>
      <c r="AD970" s="12"/>
      <c r="AG970" s="12"/>
      <c r="AI970" s="39"/>
    </row>
    <row r="971" ht="15.75" customHeight="1">
      <c r="A971" s="34"/>
      <c r="B971" s="34"/>
      <c r="C971" s="34"/>
      <c r="E971" s="34"/>
      <c r="F971" s="35"/>
      <c r="L971" s="36"/>
      <c r="N971" s="37"/>
      <c r="Z971" s="12"/>
      <c r="AD971" s="12"/>
      <c r="AG971" s="12"/>
      <c r="AI971" s="39"/>
    </row>
    <row r="972" ht="15.75" customHeight="1">
      <c r="A972" s="34"/>
      <c r="B972" s="34"/>
      <c r="C972" s="34"/>
      <c r="E972" s="34"/>
      <c r="F972" s="35"/>
      <c r="L972" s="36"/>
      <c r="N972" s="37"/>
      <c r="Z972" s="12"/>
      <c r="AD972" s="12"/>
      <c r="AG972" s="12"/>
      <c r="AI972" s="39"/>
    </row>
    <row r="973" ht="15.75" customHeight="1">
      <c r="A973" s="34"/>
      <c r="B973" s="34"/>
      <c r="C973" s="34"/>
      <c r="E973" s="34"/>
      <c r="F973" s="35"/>
      <c r="L973" s="36"/>
      <c r="N973" s="37"/>
      <c r="Z973" s="12"/>
      <c r="AD973" s="12"/>
      <c r="AG973" s="12"/>
      <c r="AI973" s="39"/>
    </row>
    <row r="974" ht="15.75" customHeight="1">
      <c r="A974" s="34"/>
      <c r="B974" s="34"/>
      <c r="C974" s="34"/>
      <c r="E974" s="34"/>
      <c r="F974" s="35"/>
      <c r="L974" s="36"/>
      <c r="N974" s="37"/>
      <c r="Z974" s="12"/>
      <c r="AD974" s="12"/>
      <c r="AG974" s="12"/>
      <c r="AI974" s="39"/>
    </row>
    <row r="975" ht="15.75" customHeight="1">
      <c r="A975" s="34"/>
      <c r="B975" s="34"/>
      <c r="C975" s="34"/>
      <c r="E975" s="34"/>
      <c r="F975" s="35"/>
      <c r="L975" s="36"/>
      <c r="N975" s="37"/>
      <c r="Z975" s="12"/>
      <c r="AD975" s="12"/>
      <c r="AG975" s="12"/>
      <c r="AI975" s="39"/>
    </row>
    <row r="976" ht="15.75" customHeight="1">
      <c r="A976" s="34"/>
      <c r="B976" s="34"/>
      <c r="C976" s="34"/>
      <c r="E976" s="34"/>
      <c r="F976" s="35"/>
      <c r="L976" s="36"/>
      <c r="N976" s="37"/>
      <c r="Z976" s="12"/>
      <c r="AD976" s="12"/>
      <c r="AG976" s="12"/>
      <c r="AI976" s="39"/>
    </row>
    <row r="977" ht="15.75" customHeight="1">
      <c r="A977" s="34"/>
      <c r="B977" s="34"/>
      <c r="C977" s="34"/>
      <c r="E977" s="34"/>
      <c r="F977" s="35"/>
      <c r="L977" s="36"/>
      <c r="N977" s="37"/>
      <c r="Z977" s="12"/>
      <c r="AD977" s="12"/>
      <c r="AG977" s="12"/>
      <c r="AI977" s="39"/>
    </row>
    <row r="978" ht="15.75" customHeight="1">
      <c r="A978" s="34"/>
      <c r="B978" s="34"/>
      <c r="C978" s="34"/>
      <c r="E978" s="34"/>
      <c r="F978" s="35"/>
      <c r="L978" s="36"/>
      <c r="N978" s="37"/>
      <c r="Z978" s="12"/>
      <c r="AD978" s="12"/>
      <c r="AG978" s="12"/>
      <c r="AI978" s="39"/>
    </row>
    <row r="979" ht="15.75" customHeight="1">
      <c r="A979" s="34"/>
      <c r="B979" s="34"/>
      <c r="C979" s="34"/>
      <c r="E979" s="34"/>
      <c r="F979" s="35"/>
      <c r="L979" s="36"/>
      <c r="N979" s="37"/>
      <c r="Z979" s="12"/>
      <c r="AD979" s="12"/>
      <c r="AG979" s="12"/>
      <c r="AI979" s="39"/>
    </row>
    <row r="980" ht="15.75" customHeight="1">
      <c r="A980" s="34"/>
      <c r="B980" s="34"/>
      <c r="C980" s="34"/>
      <c r="E980" s="34"/>
      <c r="F980" s="35"/>
      <c r="L980" s="36"/>
      <c r="N980" s="37"/>
      <c r="Z980" s="12"/>
      <c r="AD980" s="12"/>
      <c r="AG980" s="12"/>
      <c r="AI980" s="39"/>
    </row>
    <row r="981" ht="15.75" customHeight="1">
      <c r="A981" s="34"/>
      <c r="B981" s="34"/>
      <c r="C981" s="34"/>
      <c r="E981" s="34"/>
      <c r="F981" s="35"/>
      <c r="L981" s="36"/>
      <c r="N981" s="37"/>
      <c r="Z981" s="12"/>
      <c r="AD981" s="12"/>
      <c r="AG981" s="12"/>
      <c r="AI981" s="39"/>
    </row>
    <row r="982" ht="15.75" customHeight="1">
      <c r="A982" s="34"/>
      <c r="B982" s="34"/>
      <c r="C982" s="34"/>
      <c r="E982" s="34"/>
      <c r="F982" s="35"/>
      <c r="L982" s="36"/>
      <c r="N982" s="37"/>
      <c r="Z982" s="12"/>
      <c r="AD982" s="12"/>
      <c r="AG982" s="12"/>
      <c r="AI982" s="39"/>
    </row>
    <row r="983" ht="15.75" customHeight="1">
      <c r="A983" s="34"/>
      <c r="B983" s="34"/>
      <c r="C983" s="34"/>
      <c r="E983" s="34"/>
      <c r="F983" s="35"/>
      <c r="L983" s="36"/>
      <c r="N983" s="37"/>
      <c r="Z983" s="12"/>
      <c r="AD983" s="12"/>
      <c r="AG983" s="12"/>
      <c r="AI983" s="39"/>
    </row>
    <row r="984" ht="15.75" customHeight="1">
      <c r="A984" s="34"/>
      <c r="B984" s="34"/>
      <c r="C984" s="34"/>
      <c r="E984" s="34"/>
      <c r="F984" s="35"/>
      <c r="L984" s="36"/>
      <c r="N984" s="37"/>
      <c r="Z984" s="12"/>
      <c r="AD984" s="12"/>
      <c r="AG984" s="12"/>
      <c r="AI984" s="39"/>
    </row>
    <row r="985" ht="15.75" customHeight="1">
      <c r="A985" s="34"/>
      <c r="B985" s="34"/>
      <c r="C985" s="34"/>
      <c r="E985" s="34"/>
      <c r="F985" s="35"/>
      <c r="L985" s="36"/>
      <c r="N985" s="37"/>
      <c r="Z985" s="12"/>
      <c r="AD985" s="12"/>
      <c r="AG985" s="12"/>
      <c r="AI985" s="39"/>
    </row>
    <row r="986" ht="15.75" customHeight="1">
      <c r="A986" s="34"/>
      <c r="B986" s="34"/>
      <c r="C986" s="34"/>
      <c r="E986" s="34"/>
      <c r="F986" s="35"/>
      <c r="L986" s="36"/>
      <c r="N986" s="37"/>
      <c r="Z986" s="12"/>
      <c r="AD986" s="12"/>
      <c r="AG986" s="12"/>
      <c r="AI986" s="39"/>
    </row>
    <row r="987" ht="15.75" customHeight="1">
      <c r="A987" s="34"/>
      <c r="B987" s="34"/>
      <c r="C987" s="34"/>
      <c r="E987" s="34"/>
      <c r="F987" s="35"/>
      <c r="L987" s="36"/>
      <c r="N987" s="37"/>
      <c r="Z987" s="12"/>
      <c r="AD987" s="12"/>
      <c r="AG987" s="12"/>
      <c r="AI987" s="39"/>
    </row>
    <row r="988" ht="15.75" customHeight="1">
      <c r="A988" s="34"/>
      <c r="B988" s="34"/>
      <c r="C988" s="34"/>
      <c r="E988" s="34"/>
      <c r="F988" s="35"/>
      <c r="L988" s="36"/>
      <c r="N988" s="37"/>
      <c r="Z988" s="12"/>
      <c r="AD988" s="12"/>
      <c r="AG988" s="12"/>
      <c r="AI988" s="39"/>
    </row>
    <row r="989" ht="15.75" customHeight="1">
      <c r="A989" s="34"/>
      <c r="B989" s="34"/>
      <c r="C989" s="34"/>
      <c r="E989" s="34"/>
      <c r="F989" s="35"/>
      <c r="L989" s="36"/>
      <c r="N989" s="37"/>
      <c r="Z989" s="12"/>
      <c r="AD989" s="12"/>
      <c r="AG989" s="12"/>
      <c r="AI989" s="39"/>
    </row>
    <row r="990" ht="15.75" customHeight="1">
      <c r="A990" s="34"/>
      <c r="B990" s="34"/>
      <c r="C990" s="34"/>
      <c r="E990" s="34"/>
      <c r="F990" s="35"/>
      <c r="L990" s="36"/>
      <c r="N990" s="37"/>
      <c r="Z990" s="12"/>
      <c r="AD990" s="12"/>
      <c r="AG990" s="12"/>
      <c r="AI990" s="39"/>
    </row>
    <row r="991" ht="15.75" customHeight="1">
      <c r="A991" s="34"/>
      <c r="B991" s="34"/>
      <c r="C991" s="34"/>
      <c r="E991" s="34"/>
      <c r="F991" s="35"/>
      <c r="L991" s="36"/>
      <c r="N991" s="37"/>
      <c r="Z991" s="12"/>
      <c r="AD991" s="12"/>
      <c r="AG991" s="12"/>
      <c r="AI991" s="39"/>
    </row>
    <row r="992" ht="15.75" customHeight="1">
      <c r="A992" s="34"/>
      <c r="B992" s="34"/>
      <c r="C992" s="34"/>
      <c r="E992" s="34"/>
      <c r="F992" s="35"/>
      <c r="L992" s="36"/>
      <c r="N992" s="37"/>
      <c r="Z992" s="12"/>
      <c r="AD992" s="12"/>
      <c r="AG992" s="12"/>
      <c r="AI992" s="39"/>
    </row>
    <row r="993" ht="15.75" customHeight="1">
      <c r="A993" s="34"/>
      <c r="B993" s="34"/>
      <c r="C993" s="34"/>
      <c r="E993" s="34"/>
      <c r="F993" s="35"/>
      <c r="L993" s="36"/>
      <c r="N993" s="37"/>
      <c r="Z993" s="12"/>
      <c r="AD993" s="12"/>
      <c r="AG993" s="12"/>
      <c r="AI993" s="39"/>
    </row>
    <row r="994" ht="15.75" customHeight="1">
      <c r="A994" s="34"/>
      <c r="B994" s="34"/>
      <c r="C994" s="34"/>
      <c r="E994" s="34"/>
      <c r="F994" s="35"/>
      <c r="L994" s="36"/>
      <c r="N994" s="37"/>
      <c r="Z994" s="12"/>
      <c r="AD994" s="12"/>
      <c r="AG994" s="12"/>
      <c r="AI994" s="39"/>
    </row>
    <row r="995" ht="15.75" customHeight="1">
      <c r="A995" s="34"/>
      <c r="B995" s="34"/>
      <c r="C995" s="34"/>
      <c r="E995" s="34"/>
      <c r="F995" s="35"/>
      <c r="L995" s="36"/>
      <c r="N995" s="37"/>
      <c r="Z995" s="12"/>
      <c r="AD995" s="12"/>
      <c r="AG995" s="12"/>
      <c r="AI995" s="39"/>
    </row>
    <row r="996" ht="15.75" customHeight="1">
      <c r="A996" s="34"/>
      <c r="B996" s="34"/>
      <c r="C996" s="34"/>
      <c r="E996" s="34"/>
      <c r="F996" s="35"/>
      <c r="L996" s="36"/>
      <c r="N996" s="37"/>
      <c r="Z996" s="12"/>
      <c r="AD996" s="12"/>
      <c r="AG996" s="12"/>
      <c r="AI996" s="39"/>
    </row>
    <row r="997" ht="15.75" customHeight="1">
      <c r="A997" s="34"/>
      <c r="B997" s="34"/>
      <c r="C997" s="34"/>
      <c r="E997" s="34"/>
      <c r="F997" s="35"/>
      <c r="L997" s="36"/>
      <c r="N997" s="37"/>
      <c r="Z997" s="12"/>
      <c r="AD997" s="12"/>
      <c r="AG997" s="12"/>
      <c r="AI997" s="39"/>
    </row>
    <row r="998" ht="15.75" customHeight="1">
      <c r="A998" s="34"/>
      <c r="B998" s="34"/>
      <c r="C998" s="34"/>
      <c r="E998" s="34"/>
      <c r="F998" s="35"/>
      <c r="L998" s="36"/>
      <c r="N998" s="37"/>
      <c r="Z998" s="12"/>
      <c r="AD998" s="12"/>
      <c r="AG998" s="12"/>
      <c r="AI998" s="39"/>
    </row>
    <row r="999" ht="15.75" customHeight="1">
      <c r="A999" s="34"/>
      <c r="B999" s="34"/>
      <c r="C999" s="34"/>
      <c r="E999" s="34"/>
      <c r="F999" s="35"/>
      <c r="L999" s="36"/>
      <c r="N999" s="37"/>
      <c r="Z999" s="12"/>
      <c r="AD999" s="12"/>
      <c r="AG999" s="12"/>
      <c r="AI999" s="39"/>
    </row>
    <row r="1000" ht="15.75" customHeight="1">
      <c r="A1000" s="34"/>
      <c r="B1000" s="34"/>
      <c r="C1000" s="34"/>
      <c r="E1000" s="34"/>
      <c r="F1000" s="35"/>
      <c r="L1000" s="36"/>
      <c r="N1000" s="37"/>
      <c r="Z1000" s="12"/>
      <c r="AD1000" s="12"/>
      <c r="AG1000" s="12"/>
      <c r="AI1000" s="39"/>
    </row>
  </sheetData>
  <conditionalFormatting sqref="F15:F1000">
    <cfRule type="cellIs" dxfId="4" priority="1" operator="greaterThan">
      <formula>0</formula>
    </cfRule>
  </conditionalFormatting>
  <conditionalFormatting sqref="L1:L14">
    <cfRule type="cellIs" dxfId="4" priority="2" operator="greaterThan">
      <formula>0</formula>
    </cfRule>
  </conditionalFormatting>
  <dataValidations>
    <dataValidation type="list" allowBlank="1" showErrorMessage="1" sqref="S1:S14">
      <formula1>LISTAS!$A:$A</formula1>
    </dataValidation>
    <dataValidation type="list" allowBlank="1" showErrorMessage="1" sqref="U1:U14">
      <formula1>LISTAS!$E:$E</formula1>
    </dataValidation>
    <dataValidation type="list" allowBlank="1" showErrorMessage="1" sqref="T2:T14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13"/>
    <col customWidth="1" min="2" max="2" width="7.0"/>
    <col customWidth="1" min="3" max="3" width="12.88"/>
    <col customWidth="1" min="4" max="4" width="7.25"/>
    <col customWidth="1" min="5" max="5" width="46.13"/>
    <col customWidth="1" min="6" max="6" width="13.13"/>
    <col customWidth="1" min="7" max="7" width="10.75"/>
    <col customWidth="1" min="8" max="8" width="9.63"/>
    <col customWidth="1" min="9" max="9" width="12.38"/>
    <col customWidth="1" min="10" max="10" width="11.38"/>
    <col customWidth="1" min="11" max="11" width="13.75"/>
    <col customWidth="1" min="12" max="12" width="12.25"/>
    <col customWidth="1" min="13" max="13" width="6.63"/>
    <col customWidth="1" min="14" max="14" width="12.25"/>
    <col customWidth="1" min="15" max="15" width="11.13"/>
    <col customWidth="1" min="16" max="16" width="13.63"/>
    <col customWidth="1" min="17" max="17" width="10.13"/>
    <col customWidth="1" min="18" max="18" width="11.0"/>
    <col customWidth="1" min="19" max="19" width="23.63"/>
    <col customWidth="1" min="20" max="20" width="13.63"/>
    <col customWidth="1" min="21" max="21" width="32.25"/>
    <col customWidth="1" min="22" max="22" width="19.13"/>
    <col customWidth="1" min="23" max="23" width="11.13"/>
    <col customWidth="1" min="24" max="24" width="10.13"/>
    <col customWidth="1" min="25" max="25" width="12.38"/>
    <col customWidth="1" min="26" max="26" width="13.25"/>
    <col customWidth="1" min="27" max="43" width="11.38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41" t="s">
        <v>1</v>
      </c>
      <c r="F1" s="20" t="s">
        <v>11826</v>
      </c>
      <c r="G1" s="42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22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11866</v>
      </c>
      <c r="B2" s="28"/>
      <c r="C2" s="15" t="str">
        <f t="shared" ref="C2:C78" si="1">CONCATENATE(LEFT(T2,3),RIGHT(A2,8))</f>
        <v>VEN5045</v>
      </c>
      <c r="D2" s="15" t="s">
        <v>11858</v>
      </c>
      <c r="E2" s="28" t="s">
        <v>11867</v>
      </c>
      <c r="F2" s="20">
        <v>1.0</v>
      </c>
      <c r="G2" s="29">
        <v>0.0</v>
      </c>
      <c r="H2" s="29">
        <v>0.0</v>
      </c>
      <c r="I2" s="15">
        <v>1.9</v>
      </c>
      <c r="J2" s="16">
        <v>1.0</v>
      </c>
      <c r="K2" s="16">
        <v>55.0</v>
      </c>
      <c r="L2" s="33">
        <f>((VENEZOLANO!$F2*(1+VENEZOLANO!$G2%))/VENEZOLANO!$J2)+VENEZOLANO!$K2</f>
        <v>56</v>
      </c>
      <c r="M2" s="15">
        <v>30.0</v>
      </c>
      <c r="N2" s="43">
        <f t="shared" ref="N2:N78" si="2">IF(L2&gt;=5,MROUND(L2/(1-M2/100),50),10)</f>
        <v>100</v>
      </c>
      <c r="O2" s="29">
        <f>MROUND((VENEZOLANO!$N2/0.6),50)</f>
        <v>150</v>
      </c>
      <c r="P2" s="15" t="s">
        <v>11858</v>
      </c>
      <c r="Q2" s="15">
        <v>0.2</v>
      </c>
      <c r="R2" s="29">
        <f>VENEZOLANO!$I2+VENEZOLANO!$Q2</f>
        <v>2.1</v>
      </c>
      <c r="S2" s="15" t="s">
        <v>59</v>
      </c>
      <c r="T2" s="15" t="s">
        <v>195</v>
      </c>
      <c r="U2" s="15" t="s">
        <v>11800</v>
      </c>
      <c r="V2" s="15" t="s">
        <v>11868</v>
      </c>
      <c r="W2" s="15" t="s">
        <v>11869</v>
      </c>
      <c r="X2" s="15">
        <v>0.1</v>
      </c>
      <c r="Y2" s="44">
        <v>0.0</v>
      </c>
      <c r="Z2" s="15"/>
      <c r="AA2" s="15"/>
      <c r="AB2" s="29">
        <f>VENEZOLANO!$L2*VENEZOLANO!$AA2</f>
        <v>0</v>
      </c>
      <c r="AC2" s="15"/>
      <c r="AD2" s="15"/>
      <c r="AE2" s="15"/>
      <c r="AF2" s="32"/>
      <c r="AG2" s="15"/>
      <c r="AH2" s="32" t="str">
        <f>IF(AND(VENEZOLANO!$AF2=0,VENEZOLANO!$AG2=0),"",VENEZOLANO!$AF2-VENEZOLANO!$AG2)</f>
        <v/>
      </c>
      <c r="AI2" s="15"/>
      <c r="AJ2" s="15"/>
      <c r="AK2" s="15"/>
      <c r="AL2" s="15"/>
      <c r="AM2" s="15"/>
      <c r="AN2" s="15"/>
      <c r="AO2" s="15" t="s">
        <v>11857</v>
      </c>
      <c r="AP2" s="15"/>
      <c r="AQ2" s="15"/>
    </row>
    <row r="3" ht="15.0" customHeight="1">
      <c r="A3" s="28" t="s">
        <v>11870</v>
      </c>
      <c r="B3" s="28"/>
      <c r="C3" s="15" t="str">
        <f t="shared" si="1"/>
        <v>VEN5046</v>
      </c>
      <c r="D3" s="15" t="s">
        <v>11858</v>
      </c>
      <c r="E3" s="28" t="s">
        <v>11871</v>
      </c>
      <c r="F3" s="20">
        <v>1.0</v>
      </c>
      <c r="G3" s="29">
        <v>0.0</v>
      </c>
      <c r="H3" s="29">
        <v>0.0</v>
      </c>
      <c r="I3" s="15">
        <v>1.9</v>
      </c>
      <c r="J3" s="16">
        <v>1.0</v>
      </c>
      <c r="K3" s="16">
        <v>55.0</v>
      </c>
      <c r="L3" s="33">
        <f>((VENEZOLANO!$F3*(1+VENEZOLANO!$G3%))/VENEZOLANO!$J3)+VENEZOLANO!$K3</f>
        <v>56</v>
      </c>
      <c r="M3" s="15">
        <v>30.0</v>
      </c>
      <c r="N3" s="43">
        <f t="shared" si="2"/>
        <v>100</v>
      </c>
      <c r="O3" s="29">
        <f>MROUND((VENEZOLANO!$N3/0.6),50)</f>
        <v>150</v>
      </c>
      <c r="P3" s="15" t="s">
        <v>11858</v>
      </c>
      <c r="Q3" s="15">
        <v>0.2</v>
      </c>
      <c r="R3" s="29">
        <f>VENEZOLANO!$I3+VENEZOLANO!$Q3</f>
        <v>2.1</v>
      </c>
      <c r="S3" s="15" t="s">
        <v>59</v>
      </c>
      <c r="T3" s="15" t="s">
        <v>195</v>
      </c>
      <c r="U3" s="15" t="s">
        <v>11800</v>
      </c>
      <c r="V3" s="15" t="s">
        <v>11868</v>
      </c>
      <c r="W3" s="15" t="s">
        <v>11869</v>
      </c>
      <c r="X3" s="15">
        <v>0.1</v>
      </c>
      <c r="Y3" s="44">
        <v>0.0</v>
      </c>
      <c r="Z3" s="15"/>
      <c r="AA3" s="15"/>
      <c r="AB3" s="29">
        <f>VENEZOLANO!$L3*VENEZOLANO!$AA3</f>
        <v>0</v>
      </c>
      <c r="AC3" s="15"/>
      <c r="AD3" s="15"/>
      <c r="AE3" s="15"/>
      <c r="AF3" s="15"/>
      <c r="AG3" s="15"/>
      <c r="AH3" s="32" t="str">
        <f>IF(AND(VENEZOLANO!$AF3=0,VENEZOLANO!$AG3=0),"",VENEZOLANO!$AF3-VENEZOLANO!$AG3)</f>
        <v/>
      </c>
      <c r="AI3" s="15"/>
      <c r="AJ3" s="15"/>
      <c r="AK3" s="15"/>
      <c r="AL3" s="15"/>
      <c r="AM3" s="15"/>
      <c r="AN3" s="15"/>
      <c r="AO3" s="15" t="s">
        <v>11857</v>
      </c>
      <c r="AP3" s="15"/>
      <c r="AQ3" s="15"/>
    </row>
    <row r="4" ht="15.75" customHeight="1">
      <c r="A4" s="28" t="s">
        <v>11872</v>
      </c>
      <c r="B4" s="28"/>
      <c r="C4" s="15" t="str">
        <f t="shared" si="1"/>
        <v>VEN5047</v>
      </c>
      <c r="D4" s="15" t="s">
        <v>11858</v>
      </c>
      <c r="E4" s="28" t="s">
        <v>11873</v>
      </c>
      <c r="F4" s="20">
        <v>1.0</v>
      </c>
      <c r="G4" s="29">
        <v>0.0</v>
      </c>
      <c r="H4" s="29">
        <v>0.0</v>
      </c>
      <c r="I4" s="15">
        <v>1.9</v>
      </c>
      <c r="J4" s="16">
        <v>1.0</v>
      </c>
      <c r="K4" s="16">
        <v>55.0</v>
      </c>
      <c r="L4" s="33">
        <f>((VENEZOLANO!$F4*(1+VENEZOLANO!$G4%))/VENEZOLANO!$J4)+VENEZOLANO!$K4</f>
        <v>56</v>
      </c>
      <c r="M4" s="15">
        <v>30.0</v>
      </c>
      <c r="N4" s="43">
        <f t="shared" si="2"/>
        <v>100</v>
      </c>
      <c r="O4" s="29">
        <f>MROUND((VENEZOLANO!$N4/0.6),50)</f>
        <v>150</v>
      </c>
      <c r="P4" s="15" t="s">
        <v>11858</v>
      </c>
      <c r="Q4" s="15">
        <v>0.2</v>
      </c>
      <c r="R4" s="29">
        <f>VENEZOLANO!$I4+VENEZOLANO!$Q4</f>
        <v>2.1</v>
      </c>
      <c r="S4" s="15" t="s">
        <v>59</v>
      </c>
      <c r="T4" s="15" t="s">
        <v>195</v>
      </c>
      <c r="U4" s="15" t="s">
        <v>11800</v>
      </c>
      <c r="V4" s="15" t="s">
        <v>11868</v>
      </c>
      <c r="W4" s="15" t="s">
        <v>11869</v>
      </c>
      <c r="X4" s="15">
        <v>0.1</v>
      </c>
      <c r="Y4" s="44">
        <v>0.0</v>
      </c>
      <c r="Z4" s="15"/>
      <c r="AA4" s="15"/>
      <c r="AB4" s="29">
        <f>VENEZOLANO!$L4*VENEZOLANO!$AA4</f>
        <v>0</v>
      </c>
      <c r="AC4" s="15"/>
      <c r="AD4" s="15"/>
      <c r="AE4" s="15"/>
      <c r="AF4" s="15"/>
      <c r="AG4" s="15"/>
      <c r="AH4" s="32" t="str">
        <f>IF(AND(VENEZOLANO!$AF4=0,VENEZOLANO!$AG4=0),"",VENEZOLANO!$AF4-VENEZOLANO!$AG4)</f>
        <v/>
      </c>
      <c r="AI4" s="15"/>
      <c r="AJ4" s="15"/>
      <c r="AK4" s="15"/>
      <c r="AL4" s="15"/>
      <c r="AM4" s="15"/>
      <c r="AN4" s="15"/>
      <c r="AO4" s="15" t="s">
        <v>11857</v>
      </c>
      <c r="AP4" s="15"/>
      <c r="AQ4" s="15"/>
    </row>
    <row r="5" ht="15.75" customHeight="1">
      <c r="A5" s="28" t="s">
        <v>11874</v>
      </c>
      <c r="B5" s="28"/>
      <c r="C5" s="15" t="str">
        <f t="shared" si="1"/>
        <v>VEN5022</v>
      </c>
      <c r="D5" s="15" t="s">
        <v>11857</v>
      </c>
      <c r="E5" s="28" t="s">
        <v>11875</v>
      </c>
      <c r="F5" s="20">
        <v>13600.0</v>
      </c>
      <c r="G5" s="29">
        <v>0.0</v>
      </c>
      <c r="H5" s="29">
        <v>0.0</v>
      </c>
      <c r="I5" s="15">
        <v>12.0</v>
      </c>
      <c r="J5" s="16">
        <v>12.0</v>
      </c>
      <c r="K5" s="16">
        <v>55.0</v>
      </c>
      <c r="L5" s="33">
        <f>((VENEZOLANO!$F5*(1+VENEZOLANO!$G5%))/VENEZOLANO!$J5)+VENEZOLANO!$K5</f>
        <v>1188.333333</v>
      </c>
      <c r="M5" s="15">
        <v>30.0</v>
      </c>
      <c r="N5" s="43">
        <f t="shared" si="2"/>
        <v>1700</v>
      </c>
      <c r="O5" s="29">
        <f>MROUND((VENEZOLANO!$N5/0.6),50)</f>
        <v>2850</v>
      </c>
      <c r="P5" s="15" t="s">
        <v>11858</v>
      </c>
      <c r="Q5" s="15">
        <v>3.0</v>
      </c>
      <c r="R5" s="29">
        <f>VENEZOLANO!$I5+VENEZOLANO!$Q5</f>
        <v>15</v>
      </c>
      <c r="S5" s="15" t="s">
        <v>11783</v>
      </c>
      <c r="T5" s="15" t="s">
        <v>195</v>
      </c>
      <c r="U5" s="15" t="s">
        <v>11766</v>
      </c>
      <c r="V5" s="15" t="s">
        <v>11876</v>
      </c>
      <c r="W5" s="15" t="s">
        <v>11860</v>
      </c>
      <c r="X5" s="15">
        <v>1.0</v>
      </c>
      <c r="Y5" s="44">
        <v>0.0</v>
      </c>
      <c r="Z5" s="15"/>
      <c r="AA5" s="15"/>
      <c r="AB5" s="29">
        <f>VENEZOLANO!$L5*VENEZOLANO!$AA5</f>
        <v>0</v>
      </c>
      <c r="AC5" s="15"/>
      <c r="AD5" s="15"/>
      <c r="AE5" s="15"/>
      <c r="AF5" s="15"/>
      <c r="AG5" s="15"/>
      <c r="AH5" s="32" t="str">
        <f>IF(AND(VENEZOLANO!$AF5=0,VENEZOLANO!$AG5=0),"",VENEZOLANO!$AF5-VENEZOLANO!$AG5)</f>
        <v/>
      </c>
      <c r="AI5" s="15"/>
      <c r="AJ5" s="15"/>
      <c r="AK5" s="15"/>
      <c r="AL5" s="15"/>
      <c r="AM5" s="15"/>
      <c r="AN5" s="15"/>
      <c r="AO5" s="15" t="s">
        <v>11857</v>
      </c>
      <c r="AP5" s="15"/>
      <c r="AQ5" s="15"/>
    </row>
    <row r="6" ht="15.75" customHeight="1">
      <c r="A6" s="28" t="s">
        <v>11877</v>
      </c>
      <c r="B6" s="28"/>
      <c r="C6" s="15" t="str">
        <f t="shared" si="1"/>
        <v>VEN5023</v>
      </c>
      <c r="D6" s="15" t="s">
        <v>11857</v>
      </c>
      <c r="E6" s="28" t="s">
        <v>11878</v>
      </c>
      <c r="F6" s="20">
        <f>F5</f>
        <v>13600</v>
      </c>
      <c r="G6" s="29">
        <v>0.0</v>
      </c>
      <c r="H6" s="29">
        <v>0.0</v>
      </c>
      <c r="I6" s="15">
        <v>12.0</v>
      </c>
      <c r="J6" s="16">
        <v>12.0</v>
      </c>
      <c r="K6" s="16">
        <v>55.0</v>
      </c>
      <c r="L6" s="33">
        <f>((VENEZOLANO!$F6*(1+VENEZOLANO!$G6%))/VENEZOLANO!$J6)+VENEZOLANO!$K6</f>
        <v>1188.333333</v>
      </c>
      <c r="M6" s="15">
        <v>30.0</v>
      </c>
      <c r="N6" s="43">
        <f t="shared" si="2"/>
        <v>1700</v>
      </c>
      <c r="O6" s="29">
        <f>MROUND((VENEZOLANO!$N6/0.6),50)</f>
        <v>2850</v>
      </c>
      <c r="P6" s="15" t="s">
        <v>11858</v>
      </c>
      <c r="Q6" s="15">
        <v>3.0</v>
      </c>
      <c r="R6" s="29">
        <f>VENEZOLANO!$I6+VENEZOLANO!$Q6</f>
        <v>15</v>
      </c>
      <c r="S6" s="15" t="s">
        <v>11783</v>
      </c>
      <c r="T6" s="15" t="s">
        <v>195</v>
      </c>
      <c r="U6" s="15" t="s">
        <v>11766</v>
      </c>
      <c r="V6" s="15" t="s">
        <v>11876</v>
      </c>
      <c r="W6" s="15" t="s">
        <v>11860</v>
      </c>
      <c r="X6" s="15">
        <v>1.0</v>
      </c>
      <c r="Y6" s="44">
        <v>5.0</v>
      </c>
      <c r="Z6" s="15"/>
      <c r="AA6" s="15"/>
      <c r="AB6" s="29">
        <f>VENEZOLANO!$L6*VENEZOLANO!$AA6</f>
        <v>0</v>
      </c>
      <c r="AC6" s="15"/>
      <c r="AD6" s="15"/>
      <c r="AE6" s="15"/>
      <c r="AF6" s="15"/>
      <c r="AG6" s="15"/>
      <c r="AH6" s="32" t="str">
        <f>IF(AND(VENEZOLANO!$AF6=0,VENEZOLANO!$AG6=0),"",VENEZOLANO!$AF6-VENEZOLANO!$AG6)</f>
        <v/>
      </c>
      <c r="AI6" s="15"/>
      <c r="AJ6" s="15"/>
      <c r="AK6" s="15"/>
      <c r="AL6" s="15"/>
      <c r="AM6" s="15"/>
      <c r="AN6" s="15"/>
      <c r="AO6" s="15" t="s">
        <v>11857</v>
      </c>
      <c r="AP6" s="15"/>
      <c r="AQ6" s="15"/>
    </row>
    <row r="7" ht="15.75" customHeight="1">
      <c r="A7" s="28" t="s">
        <v>11879</v>
      </c>
      <c r="B7" s="28"/>
      <c r="C7" s="15" t="str">
        <f t="shared" si="1"/>
        <v>VEN75908922</v>
      </c>
      <c r="D7" s="15" t="s">
        <v>11857</v>
      </c>
      <c r="E7" s="28" t="s">
        <v>11880</v>
      </c>
      <c r="F7" s="20">
        <v>1.0</v>
      </c>
      <c r="G7" s="29">
        <v>0.0</v>
      </c>
      <c r="H7" s="29">
        <v>0.0</v>
      </c>
      <c r="I7" s="15">
        <v>20.0</v>
      </c>
      <c r="J7" s="16">
        <v>1.0</v>
      </c>
      <c r="K7" s="16">
        <v>55.0</v>
      </c>
      <c r="L7" s="33">
        <f>((VENEZOLANO!$F7*(1+VENEZOLANO!$G7%))/VENEZOLANO!$J7)+VENEZOLANO!$K7</f>
        <v>56</v>
      </c>
      <c r="M7" s="15">
        <v>30.0</v>
      </c>
      <c r="N7" s="43">
        <f t="shared" si="2"/>
        <v>100</v>
      </c>
      <c r="O7" s="29">
        <f>MROUND((VENEZOLANO!$N7/0.6),50)</f>
        <v>150</v>
      </c>
      <c r="P7" s="15" t="s">
        <v>11858</v>
      </c>
      <c r="Q7" s="15">
        <v>4.0</v>
      </c>
      <c r="R7" s="29">
        <f>VENEZOLANO!$I7+VENEZOLANO!$Q7</f>
        <v>24</v>
      </c>
      <c r="S7" s="15" t="s">
        <v>59</v>
      </c>
      <c r="T7" s="15" t="s">
        <v>195</v>
      </c>
      <c r="U7" s="15" t="s">
        <v>11800</v>
      </c>
      <c r="V7" s="15" t="s">
        <v>11881</v>
      </c>
      <c r="W7" s="15" t="s">
        <v>11860</v>
      </c>
      <c r="X7" s="15">
        <v>1.0</v>
      </c>
      <c r="Y7" s="44">
        <v>0.0</v>
      </c>
      <c r="Z7" s="15"/>
      <c r="AA7" s="15"/>
      <c r="AB7" s="29">
        <f>VENEZOLANO!$L7*VENEZOLANO!$AA7</f>
        <v>0</v>
      </c>
      <c r="AC7" s="15"/>
      <c r="AD7" s="15"/>
      <c r="AE7" s="15"/>
      <c r="AF7" s="15"/>
      <c r="AG7" s="15"/>
      <c r="AH7" s="32" t="str">
        <f>IF(AND(VENEZOLANO!$AF7=0,VENEZOLANO!$AG7=0),"",VENEZOLANO!$AF7-VENEZOLANO!$AG7)</f>
        <v/>
      </c>
      <c r="AI7" s="15"/>
      <c r="AJ7" s="15"/>
      <c r="AK7" s="15"/>
      <c r="AL7" s="15"/>
      <c r="AM7" s="15"/>
      <c r="AN7" s="15"/>
      <c r="AO7" s="15" t="s">
        <v>11857</v>
      </c>
      <c r="AP7" s="15"/>
      <c r="AQ7" s="15"/>
    </row>
    <row r="8" ht="15.75" customHeight="1">
      <c r="A8" s="28" t="s">
        <v>11882</v>
      </c>
      <c r="B8" s="28"/>
      <c r="C8" s="15" t="str">
        <f t="shared" si="1"/>
        <v>VEN36000049</v>
      </c>
      <c r="D8" s="16" t="s">
        <v>11857</v>
      </c>
      <c r="E8" s="28" t="s">
        <v>11883</v>
      </c>
      <c r="F8" s="20">
        <v>1.0</v>
      </c>
      <c r="G8" s="29">
        <v>0.0</v>
      </c>
      <c r="H8" s="29">
        <v>0.0</v>
      </c>
      <c r="I8" s="15">
        <v>60.0</v>
      </c>
      <c r="J8" s="16">
        <v>1.0</v>
      </c>
      <c r="K8" s="16">
        <v>55.0</v>
      </c>
      <c r="L8" s="33">
        <f>((VENEZOLANO!$F8*(1+VENEZOLANO!$G8%))/VENEZOLANO!$J8)+VENEZOLANO!$K8</f>
        <v>56</v>
      </c>
      <c r="M8" s="15">
        <v>30.0</v>
      </c>
      <c r="N8" s="43">
        <f t="shared" si="2"/>
        <v>100</v>
      </c>
      <c r="O8" s="29">
        <f>MROUND((VENEZOLANO!$N8/0.6),50)</f>
        <v>150</v>
      </c>
      <c r="P8" s="15" t="s">
        <v>11858</v>
      </c>
      <c r="Q8" s="15">
        <v>10.0</v>
      </c>
      <c r="R8" s="29">
        <f>VENEZOLANO!$I8+VENEZOLANO!$Q8</f>
        <v>70</v>
      </c>
      <c r="S8" s="15" t="s">
        <v>59</v>
      </c>
      <c r="T8" s="15" t="s">
        <v>195</v>
      </c>
      <c r="U8" s="15" t="s">
        <v>11800</v>
      </c>
      <c r="V8" s="15" t="s">
        <v>11884</v>
      </c>
      <c r="W8" s="15" t="s">
        <v>11860</v>
      </c>
      <c r="X8" s="15">
        <v>1.0</v>
      </c>
      <c r="Y8" s="44">
        <v>60.0</v>
      </c>
      <c r="Z8" s="15"/>
      <c r="AA8" s="15"/>
      <c r="AB8" s="29">
        <f>VENEZOLANO!$L8*VENEZOLANO!$AA8</f>
        <v>0</v>
      </c>
      <c r="AC8" s="15"/>
      <c r="AD8" s="15"/>
      <c r="AE8" s="15"/>
      <c r="AF8" s="15"/>
      <c r="AG8" s="15"/>
      <c r="AH8" s="32" t="str">
        <f>IF(AND(VENEZOLANO!$AF8=0,VENEZOLANO!$AG8=0),"",VENEZOLANO!$AF8-VENEZOLANO!$AG8)</f>
        <v/>
      </c>
      <c r="AI8" s="15"/>
      <c r="AJ8" s="15"/>
      <c r="AK8" s="15"/>
      <c r="AL8" s="15"/>
      <c r="AM8" s="15"/>
      <c r="AN8" s="15"/>
      <c r="AO8" s="15" t="s">
        <v>11857</v>
      </c>
      <c r="AP8" s="15"/>
      <c r="AQ8" s="15"/>
    </row>
    <row r="9" ht="15.75" customHeight="1">
      <c r="A9" s="28" t="s">
        <v>11885</v>
      </c>
      <c r="B9" s="28"/>
      <c r="C9" s="15" t="str">
        <f t="shared" si="1"/>
        <v>VEN51131194</v>
      </c>
      <c r="D9" s="15" t="s">
        <v>11857</v>
      </c>
      <c r="E9" s="28" t="s">
        <v>11886</v>
      </c>
      <c r="F9" s="20">
        <v>250.0</v>
      </c>
      <c r="G9" s="29">
        <v>0.0</v>
      </c>
      <c r="H9" s="29">
        <v>0.0</v>
      </c>
      <c r="I9" s="15">
        <v>36.0</v>
      </c>
      <c r="J9" s="16">
        <v>1.0</v>
      </c>
      <c r="K9" s="16">
        <v>55.0</v>
      </c>
      <c r="L9" s="33">
        <f>((VENEZOLANO!$F9*(1+VENEZOLANO!$G9%))/VENEZOLANO!$J9)+VENEZOLANO!$K9</f>
        <v>305</v>
      </c>
      <c r="M9" s="15">
        <v>30.0</v>
      </c>
      <c r="N9" s="43">
        <f t="shared" si="2"/>
        <v>450</v>
      </c>
      <c r="O9" s="29">
        <f>MROUND((VENEZOLANO!$N9/0.6),50)</f>
        <v>750</v>
      </c>
      <c r="P9" s="15" t="s">
        <v>11858</v>
      </c>
      <c r="Q9" s="15">
        <v>6.0</v>
      </c>
      <c r="R9" s="29">
        <f>VENEZOLANO!$I9+VENEZOLANO!$Q9</f>
        <v>42</v>
      </c>
      <c r="S9" s="15" t="s">
        <v>11783</v>
      </c>
      <c r="T9" s="15" t="s">
        <v>195</v>
      </c>
      <c r="U9" s="15" t="s">
        <v>11766</v>
      </c>
      <c r="V9" s="15" t="s">
        <v>11887</v>
      </c>
      <c r="W9" s="15" t="s">
        <v>11860</v>
      </c>
      <c r="X9" s="15">
        <v>1.0</v>
      </c>
      <c r="Y9" s="44">
        <v>36.0</v>
      </c>
      <c r="Z9" s="15"/>
      <c r="AA9" s="15"/>
      <c r="AB9" s="29">
        <f>VENEZOLANO!$L9*VENEZOLANO!$AA9</f>
        <v>0</v>
      </c>
      <c r="AC9" s="15"/>
      <c r="AD9" s="15"/>
      <c r="AE9" s="15"/>
      <c r="AF9" s="15"/>
      <c r="AG9" s="15"/>
      <c r="AH9" s="32" t="str">
        <f>IF(AND(VENEZOLANO!$AF9=0,VENEZOLANO!$AG9=0),"",VENEZOLANO!$AF9-VENEZOLANO!$AG9)</f>
        <v/>
      </c>
      <c r="AI9" s="15"/>
      <c r="AJ9" s="15"/>
      <c r="AK9" s="15"/>
      <c r="AL9" s="15"/>
      <c r="AM9" s="15"/>
      <c r="AN9" s="15"/>
      <c r="AO9" s="15" t="s">
        <v>11857</v>
      </c>
      <c r="AP9" s="15"/>
      <c r="AQ9" s="15"/>
    </row>
    <row r="10" ht="15.75" customHeight="1">
      <c r="A10" s="28" t="s">
        <v>11888</v>
      </c>
      <c r="B10" s="28"/>
      <c r="C10" s="15" t="str">
        <f t="shared" si="1"/>
        <v>VEN5024</v>
      </c>
      <c r="D10" s="15" t="s">
        <v>11857</v>
      </c>
      <c r="E10" s="28" t="s">
        <v>11889</v>
      </c>
      <c r="F10" s="20">
        <v>980.0</v>
      </c>
      <c r="G10" s="29">
        <v>0.0</v>
      </c>
      <c r="H10" s="29">
        <v>0.0</v>
      </c>
      <c r="I10" s="15">
        <v>10.0</v>
      </c>
      <c r="J10" s="16">
        <v>1.0</v>
      </c>
      <c r="K10" s="16">
        <v>55.0</v>
      </c>
      <c r="L10" s="33">
        <f>((VENEZOLANO!$F10*(1+VENEZOLANO!$G10%))/VENEZOLANO!$J10)+VENEZOLANO!$K10</f>
        <v>1035</v>
      </c>
      <c r="M10" s="15">
        <v>30.0</v>
      </c>
      <c r="N10" s="43">
        <f t="shared" si="2"/>
        <v>1500</v>
      </c>
      <c r="O10" s="29">
        <f>MROUND((VENEZOLANO!$N10/0.6),50)</f>
        <v>2500</v>
      </c>
      <c r="P10" s="15" t="s">
        <v>11858</v>
      </c>
      <c r="Q10" s="15">
        <v>2.0</v>
      </c>
      <c r="R10" s="29">
        <f>VENEZOLANO!$I10+VENEZOLANO!$Q10</f>
        <v>12</v>
      </c>
      <c r="S10" s="15" t="s">
        <v>11783</v>
      </c>
      <c r="T10" s="15" t="s">
        <v>195</v>
      </c>
      <c r="U10" s="15" t="s">
        <v>11774</v>
      </c>
      <c r="V10" s="15" t="s">
        <v>11859</v>
      </c>
      <c r="W10" s="15" t="s">
        <v>11860</v>
      </c>
      <c r="X10" s="15">
        <v>1.0</v>
      </c>
      <c r="Y10" s="44">
        <v>15.0</v>
      </c>
      <c r="Z10" s="15"/>
      <c r="AA10" s="15"/>
      <c r="AB10" s="29">
        <f>VENEZOLANO!$L10*VENEZOLANO!$AA10</f>
        <v>0</v>
      </c>
      <c r="AC10" s="15"/>
      <c r="AD10" s="15"/>
      <c r="AE10" s="15"/>
      <c r="AF10" s="15"/>
      <c r="AG10" s="15"/>
      <c r="AH10" s="32" t="str">
        <f>IF(AND(VENEZOLANO!$AF10=0,VENEZOLANO!$AG10=0),"",VENEZOLANO!$AF10-VENEZOLANO!$AG10)</f>
        <v/>
      </c>
      <c r="AI10" s="15"/>
      <c r="AJ10" s="15"/>
      <c r="AK10" s="15"/>
      <c r="AL10" s="15"/>
      <c r="AM10" s="15"/>
      <c r="AN10" s="15"/>
      <c r="AO10" s="15" t="s">
        <v>11857</v>
      </c>
      <c r="AP10" s="15"/>
      <c r="AQ10" s="15"/>
    </row>
    <row r="11" ht="15.75" customHeight="1">
      <c r="A11" s="28" t="s">
        <v>11890</v>
      </c>
      <c r="B11" s="28"/>
      <c r="C11" s="15" t="str">
        <f t="shared" si="1"/>
        <v>VEN5041</v>
      </c>
      <c r="D11" s="15" t="s">
        <v>11857</v>
      </c>
      <c r="E11" s="28" t="s">
        <v>11891</v>
      </c>
      <c r="F11" s="20">
        <v>3390.0</v>
      </c>
      <c r="G11" s="29">
        <v>0.0</v>
      </c>
      <c r="H11" s="29">
        <v>0.0</v>
      </c>
      <c r="I11" s="15">
        <v>6.0</v>
      </c>
      <c r="J11" s="16">
        <v>1.0</v>
      </c>
      <c r="K11" s="16">
        <v>55.0</v>
      </c>
      <c r="L11" s="33">
        <f>((VENEZOLANO!$F11*(1+VENEZOLANO!$G11%))/VENEZOLANO!$J11)+VENEZOLANO!$K11</f>
        <v>3445</v>
      </c>
      <c r="M11" s="15">
        <v>30.0</v>
      </c>
      <c r="N11" s="43">
        <f t="shared" si="2"/>
        <v>4900</v>
      </c>
      <c r="O11" s="29">
        <f>MROUND((VENEZOLANO!$N11/0.6),50)</f>
        <v>8150</v>
      </c>
      <c r="P11" s="15" t="s">
        <v>11858</v>
      </c>
      <c r="Q11" s="15">
        <v>2.0</v>
      </c>
      <c r="R11" s="29">
        <f>VENEZOLANO!$I11+VENEZOLANO!$Q11</f>
        <v>8</v>
      </c>
      <c r="S11" s="15" t="s">
        <v>11783</v>
      </c>
      <c r="T11" s="15" t="s">
        <v>195</v>
      </c>
      <c r="U11" s="15" t="s">
        <v>11767</v>
      </c>
      <c r="V11" s="15" t="s">
        <v>11892</v>
      </c>
      <c r="W11" s="15" t="s">
        <v>11860</v>
      </c>
      <c r="X11" s="15">
        <v>1.0</v>
      </c>
      <c r="Y11" s="44">
        <v>3.0</v>
      </c>
      <c r="Z11" s="15"/>
      <c r="AA11" s="15"/>
      <c r="AB11" s="29">
        <f>VENEZOLANO!$L11*VENEZOLANO!$AA11</f>
        <v>0</v>
      </c>
      <c r="AC11" s="15"/>
      <c r="AD11" s="15"/>
      <c r="AE11" s="15"/>
      <c r="AF11" s="15"/>
      <c r="AG11" s="15"/>
      <c r="AH11" s="32" t="str">
        <f>IF(AND(VENEZOLANO!$AF11=0,VENEZOLANO!$AG11=0),"",VENEZOLANO!$AF11-VENEZOLANO!$AG11)</f>
        <v/>
      </c>
      <c r="AI11" s="15"/>
      <c r="AJ11" s="15"/>
      <c r="AK11" s="15"/>
      <c r="AL11" s="15"/>
      <c r="AM11" s="15"/>
      <c r="AN11" s="15"/>
      <c r="AO11" s="15" t="s">
        <v>11857</v>
      </c>
      <c r="AP11" s="15"/>
      <c r="AQ11" s="15"/>
    </row>
    <row r="12" ht="15.75" customHeight="1">
      <c r="A12" s="28" t="s">
        <v>11893</v>
      </c>
      <c r="B12" s="28"/>
      <c r="C12" s="15" t="str">
        <f t="shared" si="1"/>
        <v>VEN5038</v>
      </c>
      <c r="D12" s="15" t="s">
        <v>11857</v>
      </c>
      <c r="E12" s="28" t="s">
        <v>11894</v>
      </c>
      <c r="F12" s="20">
        <v>1540.0</v>
      </c>
      <c r="G12" s="29">
        <v>0.0</v>
      </c>
      <c r="H12" s="29">
        <v>0.0</v>
      </c>
      <c r="I12" s="15">
        <v>6.0</v>
      </c>
      <c r="J12" s="16">
        <v>1.0</v>
      </c>
      <c r="K12" s="16">
        <v>55.0</v>
      </c>
      <c r="L12" s="33">
        <f>((VENEZOLANO!$F12*(1+VENEZOLANO!$G12%))/VENEZOLANO!$J12)+VENEZOLANO!$K12</f>
        <v>1595</v>
      </c>
      <c r="M12" s="15">
        <v>30.0</v>
      </c>
      <c r="N12" s="43">
        <f t="shared" si="2"/>
        <v>2300</v>
      </c>
      <c r="O12" s="29">
        <f>MROUND((VENEZOLANO!$N12/0.6),50)</f>
        <v>3850</v>
      </c>
      <c r="P12" s="15" t="s">
        <v>11858</v>
      </c>
      <c r="Q12" s="15">
        <v>2.0</v>
      </c>
      <c r="R12" s="29">
        <f>VENEZOLANO!$I12+VENEZOLANO!$Q12</f>
        <v>8</v>
      </c>
      <c r="S12" s="15" t="s">
        <v>11783</v>
      </c>
      <c r="T12" s="15" t="s">
        <v>195</v>
      </c>
      <c r="U12" s="15" t="s">
        <v>11776</v>
      </c>
      <c r="V12" s="15" t="s">
        <v>11895</v>
      </c>
      <c r="W12" s="15" t="s">
        <v>11860</v>
      </c>
      <c r="X12" s="15">
        <v>1.0</v>
      </c>
      <c r="Y12" s="44">
        <v>1.0</v>
      </c>
      <c r="Z12" s="15"/>
      <c r="AA12" s="15"/>
      <c r="AB12" s="29">
        <f>VENEZOLANO!$L12*VENEZOLANO!$AA12</f>
        <v>0</v>
      </c>
      <c r="AC12" s="15"/>
      <c r="AD12" s="15"/>
      <c r="AE12" s="15"/>
      <c r="AF12" s="15"/>
      <c r="AG12" s="15"/>
      <c r="AH12" s="32" t="str">
        <f>IF(AND(VENEZOLANO!$AF12=0,VENEZOLANO!$AG12=0),"",VENEZOLANO!$AF12-VENEZOLANO!$AG12)</f>
        <v/>
      </c>
      <c r="AI12" s="15"/>
      <c r="AJ12" s="15"/>
      <c r="AK12" s="15"/>
      <c r="AL12" s="15"/>
      <c r="AM12" s="15"/>
      <c r="AN12" s="15"/>
      <c r="AO12" s="15" t="s">
        <v>11857</v>
      </c>
      <c r="AP12" s="15"/>
      <c r="AQ12" s="15"/>
    </row>
    <row r="13" ht="15.75" customHeight="1">
      <c r="A13" s="28" t="s">
        <v>11896</v>
      </c>
      <c r="B13" s="28"/>
      <c r="C13" s="15" t="str">
        <f t="shared" si="1"/>
        <v>VEN94001288</v>
      </c>
      <c r="D13" s="15" t="s">
        <v>11857</v>
      </c>
      <c r="E13" s="28" t="s">
        <v>11897</v>
      </c>
      <c r="F13" s="20">
        <v>930.0</v>
      </c>
      <c r="G13" s="29">
        <v>0.0</v>
      </c>
      <c r="H13" s="29">
        <v>0.0</v>
      </c>
      <c r="I13" s="15">
        <v>6.0</v>
      </c>
      <c r="J13" s="16">
        <v>1.0</v>
      </c>
      <c r="K13" s="16">
        <v>55.0</v>
      </c>
      <c r="L13" s="33">
        <f>((VENEZOLANO!$F13*(1+VENEZOLANO!$G13%))/VENEZOLANO!$J13)+VENEZOLANO!$K13</f>
        <v>985</v>
      </c>
      <c r="M13" s="15">
        <v>30.0</v>
      </c>
      <c r="N13" s="43">
        <f t="shared" si="2"/>
        <v>1400</v>
      </c>
      <c r="O13" s="29">
        <f>MROUND((VENEZOLANO!$N13/0.6),50)</f>
        <v>2350</v>
      </c>
      <c r="P13" s="15" t="s">
        <v>11858</v>
      </c>
      <c r="Q13" s="15">
        <v>2.0</v>
      </c>
      <c r="R13" s="29">
        <f>VENEZOLANO!$I13+VENEZOLANO!$Q13</f>
        <v>8</v>
      </c>
      <c r="S13" s="15" t="s">
        <v>11783</v>
      </c>
      <c r="T13" s="15" t="s">
        <v>195</v>
      </c>
      <c r="U13" s="15" t="s">
        <v>11776</v>
      </c>
      <c r="V13" s="15" t="s">
        <v>11898</v>
      </c>
      <c r="W13" s="15" t="s">
        <v>11860</v>
      </c>
      <c r="X13" s="15">
        <v>1.0</v>
      </c>
      <c r="Y13" s="44">
        <v>0.0</v>
      </c>
      <c r="Z13" s="15"/>
      <c r="AA13" s="15"/>
      <c r="AB13" s="29">
        <f>VENEZOLANO!$L13*VENEZOLANO!$AA13</f>
        <v>0</v>
      </c>
      <c r="AC13" s="15"/>
      <c r="AD13" s="15"/>
      <c r="AE13" s="15"/>
      <c r="AF13" s="15"/>
      <c r="AG13" s="15"/>
      <c r="AH13" s="32" t="str">
        <f>IF(AND(VENEZOLANO!$AF13=0,VENEZOLANO!$AG13=0),"",VENEZOLANO!$AF13-VENEZOLANO!$AG13)</f>
        <v/>
      </c>
      <c r="AI13" s="15"/>
      <c r="AJ13" s="15"/>
      <c r="AK13" s="15"/>
      <c r="AL13" s="15"/>
      <c r="AM13" s="15"/>
      <c r="AN13" s="15"/>
      <c r="AO13" s="15" t="s">
        <v>11857</v>
      </c>
      <c r="AP13" s="15"/>
      <c r="AQ13" s="15"/>
    </row>
    <row r="14" ht="15.75" customHeight="1">
      <c r="A14" s="28" t="s">
        <v>11899</v>
      </c>
      <c r="B14" s="28"/>
      <c r="C14" s="15" t="str">
        <f t="shared" si="1"/>
        <v>VEN5026</v>
      </c>
      <c r="D14" s="15" t="s">
        <v>11857</v>
      </c>
      <c r="E14" s="28" t="s">
        <v>11900</v>
      </c>
      <c r="F14" s="20">
        <v>1.0</v>
      </c>
      <c r="G14" s="29">
        <v>0.0</v>
      </c>
      <c r="H14" s="29">
        <v>0.0</v>
      </c>
      <c r="I14" s="15">
        <v>3.0</v>
      </c>
      <c r="J14" s="16">
        <v>1.0</v>
      </c>
      <c r="K14" s="16">
        <v>55.0</v>
      </c>
      <c r="L14" s="33">
        <f>((VENEZOLANO!$F14*(1+VENEZOLANO!$G14%))/VENEZOLANO!$J14)+VENEZOLANO!$K14</f>
        <v>56</v>
      </c>
      <c r="M14" s="15">
        <v>30.0</v>
      </c>
      <c r="N14" s="43">
        <f t="shared" si="2"/>
        <v>100</v>
      </c>
      <c r="O14" s="29">
        <f>MROUND((VENEZOLANO!$N14/0.6),50)</f>
        <v>150</v>
      </c>
      <c r="P14" s="15" t="s">
        <v>11858</v>
      </c>
      <c r="Q14" s="15">
        <v>1.0</v>
      </c>
      <c r="R14" s="29">
        <f>VENEZOLANO!$I14+VENEZOLANO!$Q14</f>
        <v>4</v>
      </c>
      <c r="S14" s="15" t="s">
        <v>11783</v>
      </c>
      <c r="T14" s="15" t="s">
        <v>195</v>
      </c>
      <c r="U14" s="15" t="s">
        <v>11793</v>
      </c>
      <c r="V14" s="15" t="s">
        <v>11901</v>
      </c>
      <c r="W14" s="15" t="s">
        <v>11860</v>
      </c>
      <c r="X14" s="15">
        <v>1.0</v>
      </c>
      <c r="Y14" s="44">
        <v>0.0</v>
      </c>
      <c r="Z14" s="15"/>
      <c r="AA14" s="15"/>
      <c r="AB14" s="29">
        <f>VENEZOLANO!$L14*VENEZOLANO!$AA14</f>
        <v>0</v>
      </c>
      <c r="AC14" s="15"/>
      <c r="AD14" s="15"/>
      <c r="AE14" s="15"/>
      <c r="AF14" s="15"/>
      <c r="AG14" s="15"/>
      <c r="AH14" s="32" t="str">
        <f>IF(AND(VENEZOLANO!$AF14=0,VENEZOLANO!$AG14=0),"",VENEZOLANO!$AF14-VENEZOLANO!$AG14)</f>
        <v/>
      </c>
      <c r="AI14" s="15"/>
      <c r="AJ14" s="15"/>
      <c r="AK14" s="15"/>
      <c r="AL14" s="15"/>
      <c r="AM14" s="15"/>
      <c r="AN14" s="15"/>
      <c r="AO14" s="15" t="s">
        <v>11857</v>
      </c>
      <c r="AP14" s="15"/>
      <c r="AQ14" s="15"/>
    </row>
    <row r="15" ht="15.75" customHeight="1">
      <c r="A15" s="28" t="s">
        <v>11902</v>
      </c>
      <c r="B15" s="28"/>
      <c r="C15" s="15" t="str">
        <f t="shared" si="1"/>
        <v>VEN5027</v>
      </c>
      <c r="D15" s="15" t="s">
        <v>11857</v>
      </c>
      <c r="E15" s="28" t="s">
        <v>11903</v>
      </c>
      <c r="F15" s="20">
        <v>1.0</v>
      </c>
      <c r="G15" s="29">
        <v>0.0</v>
      </c>
      <c r="H15" s="29">
        <v>0.0</v>
      </c>
      <c r="I15" s="15">
        <v>3.0</v>
      </c>
      <c r="J15" s="16">
        <v>1.0</v>
      </c>
      <c r="K15" s="16">
        <v>55.0</v>
      </c>
      <c r="L15" s="33">
        <f>((VENEZOLANO!$F15*(1+VENEZOLANO!$G15%))/VENEZOLANO!$J15)+VENEZOLANO!$K15</f>
        <v>56</v>
      </c>
      <c r="M15" s="15">
        <v>30.0</v>
      </c>
      <c r="N15" s="43">
        <f t="shared" si="2"/>
        <v>100</v>
      </c>
      <c r="O15" s="29">
        <f>MROUND((VENEZOLANO!$N15/0.6),50)</f>
        <v>150</v>
      </c>
      <c r="P15" s="15" t="s">
        <v>11858</v>
      </c>
      <c r="Q15" s="15">
        <v>1.0</v>
      </c>
      <c r="R15" s="29">
        <f>VENEZOLANO!$I15+VENEZOLANO!$Q15</f>
        <v>4</v>
      </c>
      <c r="S15" s="15" t="s">
        <v>11783</v>
      </c>
      <c r="T15" s="15" t="s">
        <v>195</v>
      </c>
      <c r="U15" s="15" t="s">
        <v>11793</v>
      </c>
      <c r="V15" s="15" t="s">
        <v>11901</v>
      </c>
      <c r="W15" s="15" t="s">
        <v>11860</v>
      </c>
      <c r="X15" s="15">
        <v>1.0</v>
      </c>
      <c r="Y15" s="44">
        <v>0.0</v>
      </c>
      <c r="Z15" s="15"/>
      <c r="AA15" s="15"/>
      <c r="AB15" s="29">
        <f>VENEZOLANO!$L15*VENEZOLANO!$AA15</f>
        <v>0</v>
      </c>
      <c r="AC15" s="15"/>
      <c r="AD15" s="15"/>
      <c r="AE15" s="15"/>
      <c r="AF15" s="15"/>
      <c r="AG15" s="15"/>
      <c r="AH15" s="32" t="str">
        <f>IF(AND(VENEZOLANO!$AF15=0,VENEZOLANO!$AG15=0),"",VENEZOLANO!$AF15-VENEZOLANO!$AG15)</f>
        <v/>
      </c>
      <c r="AI15" s="15"/>
      <c r="AJ15" s="15"/>
      <c r="AK15" s="15"/>
      <c r="AL15" s="15"/>
      <c r="AM15" s="15"/>
      <c r="AN15" s="15"/>
      <c r="AO15" s="15" t="s">
        <v>11857</v>
      </c>
      <c r="AP15" s="15"/>
      <c r="AQ15" s="15"/>
    </row>
    <row r="16" ht="15.75" customHeight="1">
      <c r="A16" s="28" t="s">
        <v>11904</v>
      </c>
      <c r="B16" s="28"/>
      <c r="C16" s="15" t="str">
        <f t="shared" si="1"/>
        <v>VEN5014</v>
      </c>
      <c r="D16" s="15" t="s">
        <v>11857</v>
      </c>
      <c r="E16" s="28" t="s">
        <v>11905</v>
      </c>
      <c r="F16" s="20">
        <v>1210.0</v>
      </c>
      <c r="G16" s="29">
        <v>0.0</v>
      </c>
      <c r="H16" s="29">
        <v>0.0</v>
      </c>
      <c r="I16" s="15">
        <v>6.0</v>
      </c>
      <c r="J16" s="16">
        <v>1.0</v>
      </c>
      <c r="K16" s="16">
        <v>55.0</v>
      </c>
      <c r="L16" s="33">
        <f>((VENEZOLANO!$F16*(1+VENEZOLANO!$G16%))/VENEZOLANO!$J16)+VENEZOLANO!$K16</f>
        <v>1265</v>
      </c>
      <c r="M16" s="15">
        <v>30.0</v>
      </c>
      <c r="N16" s="43">
        <f t="shared" si="2"/>
        <v>1800</v>
      </c>
      <c r="O16" s="29">
        <f>MROUND((VENEZOLANO!$N16/0.6),50)</f>
        <v>3000</v>
      </c>
      <c r="P16" s="15" t="s">
        <v>11858</v>
      </c>
      <c r="Q16" s="15">
        <v>2.0</v>
      </c>
      <c r="R16" s="29">
        <f>VENEZOLANO!$I16+VENEZOLANO!$Q16</f>
        <v>8</v>
      </c>
      <c r="S16" s="15" t="s">
        <v>11783</v>
      </c>
      <c r="T16" s="15" t="s">
        <v>195</v>
      </c>
      <c r="U16" s="15" t="s">
        <v>11816</v>
      </c>
      <c r="V16" s="15" t="s">
        <v>11906</v>
      </c>
      <c r="W16" s="15" t="s">
        <v>11860</v>
      </c>
      <c r="X16" s="15">
        <v>1.0</v>
      </c>
      <c r="Y16" s="44">
        <v>0.0</v>
      </c>
      <c r="Z16" s="15"/>
      <c r="AA16" s="15"/>
      <c r="AB16" s="29">
        <f>VENEZOLANO!$L16*VENEZOLANO!$AA16</f>
        <v>0</v>
      </c>
      <c r="AC16" s="15"/>
      <c r="AD16" s="15"/>
      <c r="AE16" s="15"/>
      <c r="AF16" s="15"/>
      <c r="AG16" s="15"/>
      <c r="AH16" s="32" t="str">
        <f>IF(AND(VENEZOLANO!$AF16=0,VENEZOLANO!$AG16=0),"",VENEZOLANO!$AF16-VENEZOLANO!$AG16)</f>
        <v/>
      </c>
      <c r="AI16" s="15"/>
      <c r="AJ16" s="15"/>
      <c r="AK16" s="15"/>
      <c r="AL16" s="15"/>
      <c r="AM16" s="15"/>
      <c r="AN16" s="15"/>
      <c r="AO16" s="15" t="s">
        <v>11857</v>
      </c>
      <c r="AP16" s="15"/>
      <c r="AQ16" s="15"/>
    </row>
    <row r="17" ht="15.75" customHeight="1">
      <c r="A17" s="28" t="s">
        <v>11907</v>
      </c>
      <c r="B17" s="28"/>
      <c r="C17" s="15" t="str">
        <f t="shared" si="1"/>
        <v>VEN5015</v>
      </c>
      <c r="D17" s="15" t="s">
        <v>11857</v>
      </c>
      <c r="E17" s="28" t="s">
        <v>11908</v>
      </c>
      <c r="F17" s="20">
        <v>1210.0</v>
      </c>
      <c r="G17" s="29">
        <v>0.0</v>
      </c>
      <c r="H17" s="29">
        <v>0.0</v>
      </c>
      <c r="I17" s="15">
        <v>6.0</v>
      </c>
      <c r="J17" s="16">
        <v>1.0</v>
      </c>
      <c r="K17" s="16">
        <v>55.0</v>
      </c>
      <c r="L17" s="33">
        <f>((VENEZOLANO!$F17*(1+VENEZOLANO!$G17%))/VENEZOLANO!$J17)+VENEZOLANO!$K17</f>
        <v>1265</v>
      </c>
      <c r="M17" s="15">
        <v>30.0</v>
      </c>
      <c r="N17" s="43">
        <f t="shared" si="2"/>
        <v>1800</v>
      </c>
      <c r="O17" s="29">
        <f>MROUND((VENEZOLANO!$N17/0.6),50)</f>
        <v>3000</v>
      </c>
      <c r="P17" s="15" t="s">
        <v>11858</v>
      </c>
      <c r="Q17" s="15">
        <v>2.0</v>
      </c>
      <c r="R17" s="29">
        <f>VENEZOLANO!$I17+VENEZOLANO!$Q17</f>
        <v>8</v>
      </c>
      <c r="S17" s="15" t="s">
        <v>11783</v>
      </c>
      <c r="T17" s="15" t="s">
        <v>195</v>
      </c>
      <c r="U17" s="15" t="s">
        <v>11816</v>
      </c>
      <c r="V17" s="15" t="s">
        <v>11906</v>
      </c>
      <c r="W17" s="15" t="s">
        <v>11860</v>
      </c>
      <c r="X17" s="15">
        <v>1.0</v>
      </c>
      <c r="Y17" s="44">
        <v>0.0</v>
      </c>
      <c r="Z17" s="15"/>
      <c r="AA17" s="15"/>
      <c r="AB17" s="29">
        <f>VENEZOLANO!$L17*VENEZOLANO!$AA17</f>
        <v>0</v>
      </c>
      <c r="AC17" s="15"/>
      <c r="AD17" s="15"/>
      <c r="AE17" s="15"/>
      <c r="AF17" s="15"/>
      <c r="AG17" s="15"/>
      <c r="AH17" s="32" t="str">
        <f>IF(AND(VENEZOLANO!$AF17=0,VENEZOLANO!$AG17=0),"",VENEZOLANO!$AF17-VENEZOLANO!$AG17)</f>
        <v/>
      </c>
      <c r="AI17" s="15"/>
      <c r="AJ17" s="15"/>
      <c r="AK17" s="15"/>
      <c r="AL17" s="15"/>
      <c r="AM17" s="15"/>
      <c r="AN17" s="15"/>
      <c r="AO17" s="15" t="s">
        <v>11857</v>
      </c>
      <c r="AP17" s="15"/>
      <c r="AQ17" s="15"/>
    </row>
    <row r="18" ht="15.75" customHeight="1">
      <c r="A18" s="28" t="s">
        <v>11909</v>
      </c>
      <c r="B18" s="28"/>
      <c r="C18" s="15" t="str">
        <f t="shared" si="1"/>
        <v>VEN5016</v>
      </c>
      <c r="D18" s="15" t="s">
        <v>11857</v>
      </c>
      <c r="E18" s="28" t="s">
        <v>11910</v>
      </c>
      <c r="F18" s="20">
        <v>1725.0</v>
      </c>
      <c r="G18" s="29">
        <v>0.0</v>
      </c>
      <c r="H18" s="29">
        <v>0.0</v>
      </c>
      <c r="I18" s="15">
        <v>12.0</v>
      </c>
      <c r="J18" s="16">
        <v>1.0</v>
      </c>
      <c r="K18" s="16">
        <v>55.0</v>
      </c>
      <c r="L18" s="33">
        <f>((VENEZOLANO!$F18*(1+VENEZOLANO!$G18%))/VENEZOLANO!$J18)+VENEZOLANO!$K18</f>
        <v>1780</v>
      </c>
      <c r="M18" s="15">
        <v>30.0</v>
      </c>
      <c r="N18" s="43">
        <f t="shared" si="2"/>
        <v>2550</v>
      </c>
      <c r="O18" s="29">
        <f>MROUND((VENEZOLANO!$N18/0.6),50)</f>
        <v>4250</v>
      </c>
      <c r="P18" s="15" t="s">
        <v>11858</v>
      </c>
      <c r="Q18" s="15">
        <v>3.0</v>
      </c>
      <c r="R18" s="29">
        <f>VENEZOLANO!$I18+VENEZOLANO!$Q18</f>
        <v>15</v>
      </c>
      <c r="S18" s="15" t="s">
        <v>11783</v>
      </c>
      <c r="T18" s="15" t="s">
        <v>195</v>
      </c>
      <c r="U18" s="15" t="s">
        <v>11817</v>
      </c>
      <c r="V18" s="15" t="s">
        <v>11911</v>
      </c>
      <c r="W18" s="15" t="s">
        <v>11860</v>
      </c>
      <c r="X18" s="15">
        <v>1.0</v>
      </c>
      <c r="Y18" s="44">
        <v>14.0</v>
      </c>
      <c r="Z18" s="15"/>
      <c r="AA18" s="15"/>
      <c r="AB18" s="29">
        <f>VENEZOLANO!$L18*VENEZOLANO!$AA18</f>
        <v>0</v>
      </c>
      <c r="AC18" s="15"/>
      <c r="AD18" s="15"/>
      <c r="AE18" s="15"/>
      <c r="AF18" s="15"/>
      <c r="AG18" s="15"/>
      <c r="AH18" s="32" t="str">
        <f>IF(AND(VENEZOLANO!$AF18=0,VENEZOLANO!$AG18=0),"",VENEZOLANO!$AF18-VENEZOLANO!$AG18)</f>
        <v/>
      </c>
      <c r="AI18" s="15"/>
      <c r="AJ18" s="15"/>
      <c r="AK18" s="15"/>
      <c r="AL18" s="15"/>
      <c r="AM18" s="15"/>
      <c r="AN18" s="15"/>
      <c r="AO18" s="15" t="s">
        <v>11857</v>
      </c>
      <c r="AP18" s="15"/>
      <c r="AQ18" s="15"/>
    </row>
    <row r="19" ht="15.75" customHeight="1">
      <c r="A19" s="28" t="s">
        <v>11912</v>
      </c>
      <c r="B19" s="28"/>
      <c r="C19" s="15" t="str">
        <f t="shared" si="1"/>
        <v>VEN5006</v>
      </c>
      <c r="D19" s="15" t="s">
        <v>11858</v>
      </c>
      <c r="E19" s="28" t="s">
        <v>11913</v>
      </c>
      <c r="F19" s="20">
        <v>5000.0</v>
      </c>
      <c r="G19" s="29">
        <v>0.0</v>
      </c>
      <c r="H19" s="29">
        <v>0.0</v>
      </c>
      <c r="I19" s="15">
        <v>5.0</v>
      </c>
      <c r="J19" s="16">
        <v>1.0</v>
      </c>
      <c r="K19" s="16">
        <v>55.0</v>
      </c>
      <c r="L19" s="33">
        <f>((VENEZOLANO!$F19*(1+VENEZOLANO!$G19%))/VENEZOLANO!$J19)+VENEZOLANO!$K19</f>
        <v>5055</v>
      </c>
      <c r="M19" s="15">
        <v>30.0</v>
      </c>
      <c r="N19" s="43">
        <f t="shared" si="2"/>
        <v>7200</v>
      </c>
      <c r="O19" s="29">
        <f>MROUND((VENEZOLANO!$N19/0.6),50)</f>
        <v>12000</v>
      </c>
      <c r="P19" s="15" t="s">
        <v>11858</v>
      </c>
      <c r="Q19" s="15">
        <v>0.5</v>
      </c>
      <c r="R19" s="29">
        <f>VENEZOLANO!$I19+VENEZOLANO!$Q19</f>
        <v>5.5</v>
      </c>
      <c r="S19" s="15" t="s">
        <v>11783</v>
      </c>
      <c r="T19" s="15" t="s">
        <v>195</v>
      </c>
      <c r="U19" s="15" t="s">
        <v>11767</v>
      </c>
      <c r="V19" s="15" t="s">
        <v>11859</v>
      </c>
      <c r="W19" s="15" t="s">
        <v>11869</v>
      </c>
      <c r="X19" s="15">
        <v>0.1</v>
      </c>
      <c r="Y19" s="44">
        <v>3.35</v>
      </c>
      <c r="Z19" s="15"/>
      <c r="AA19" s="15"/>
      <c r="AB19" s="29">
        <f>VENEZOLANO!$L19*VENEZOLANO!$AA19</f>
        <v>0</v>
      </c>
      <c r="AC19" s="15"/>
      <c r="AD19" s="15"/>
      <c r="AE19" s="15"/>
      <c r="AF19" s="15"/>
      <c r="AG19" s="15"/>
      <c r="AH19" s="32" t="str">
        <f>IF(AND(VENEZOLANO!$AF19=0,VENEZOLANO!$AG19=0),"",VENEZOLANO!$AF19-VENEZOLANO!$AG19)</f>
        <v/>
      </c>
      <c r="AI19" s="15"/>
      <c r="AJ19" s="15"/>
      <c r="AK19" s="15"/>
      <c r="AL19" s="15"/>
      <c r="AM19" s="15"/>
      <c r="AN19" s="15"/>
      <c r="AO19" s="15" t="s">
        <v>11857</v>
      </c>
      <c r="AP19" s="15"/>
      <c r="AQ19" s="15"/>
    </row>
    <row r="20" ht="15.0" customHeight="1">
      <c r="A20" s="28" t="s">
        <v>11914</v>
      </c>
      <c r="B20" s="28"/>
      <c r="C20" s="15" t="str">
        <f t="shared" si="1"/>
        <v>VEN11110800</v>
      </c>
      <c r="D20" s="15" t="s">
        <v>11857</v>
      </c>
      <c r="E20" s="28" t="s">
        <v>11915</v>
      </c>
      <c r="F20" s="20">
        <v>3500.0</v>
      </c>
      <c r="G20" s="29">
        <v>0.0</v>
      </c>
      <c r="H20" s="29">
        <v>0.0</v>
      </c>
      <c r="I20" s="15">
        <v>24.0</v>
      </c>
      <c r="J20" s="16">
        <v>24.0</v>
      </c>
      <c r="K20" s="16">
        <v>55.0</v>
      </c>
      <c r="L20" s="33">
        <f>((VENEZOLANO!$F20*(1+VENEZOLANO!$G20%))/VENEZOLANO!$J20)+VENEZOLANO!$K20</f>
        <v>200.8333333</v>
      </c>
      <c r="M20" s="15">
        <v>50.0</v>
      </c>
      <c r="N20" s="43">
        <f t="shared" si="2"/>
        <v>400</v>
      </c>
      <c r="O20" s="29">
        <f>MROUND((VENEZOLANO!$N20/0.6),50)</f>
        <v>650</v>
      </c>
      <c r="P20" s="15" t="s">
        <v>11858</v>
      </c>
      <c r="Q20" s="15">
        <v>10.0</v>
      </c>
      <c r="R20" s="29">
        <f>VENEZOLANO!$I20+VENEZOLANO!$Q20</f>
        <v>34</v>
      </c>
      <c r="S20" s="15" t="s">
        <v>11783</v>
      </c>
      <c r="T20" s="15" t="s">
        <v>195</v>
      </c>
      <c r="U20" s="15" t="s">
        <v>11761</v>
      </c>
      <c r="V20" s="15" t="s">
        <v>11916</v>
      </c>
      <c r="W20" s="15" t="s">
        <v>11860</v>
      </c>
      <c r="X20" s="15">
        <v>1.0</v>
      </c>
      <c r="Y20" s="44">
        <v>70.0</v>
      </c>
      <c r="Z20" s="15"/>
      <c r="AA20" s="15"/>
      <c r="AB20" s="29">
        <f>VENEZOLANO!$L20*VENEZOLANO!$AA20</f>
        <v>0</v>
      </c>
      <c r="AC20" s="15"/>
      <c r="AD20" s="15"/>
      <c r="AE20" s="15"/>
      <c r="AF20" s="15"/>
      <c r="AG20" s="15"/>
      <c r="AH20" s="32" t="str">
        <f>IF(AND(VENEZOLANO!$AF20=0,VENEZOLANO!$AG20=0),"",VENEZOLANO!$AF20-VENEZOLANO!$AG20)</f>
        <v/>
      </c>
      <c r="AI20" s="15"/>
      <c r="AJ20" s="15"/>
      <c r="AK20" s="15"/>
      <c r="AL20" s="15"/>
      <c r="AM20" s="15"/>
      <c r="AN20" s="15"/>
      <c r="AO20" s="15" t="s">
        <v>11857</v>
      </c>
      <c r="AP20" s="15"/>
      <c r="AQ20" s="15"/>
    </row>
    <row r="21" ht="15.75" customHeight="1">
      <c r="A21" s="28" t="s">
        <v>11917</v>
      </c>
      <c r="B21" s="28"/>
      <c r="C21" s="15" t="str">
        <f t="shared" si="1"/>
        <v>VEN5032</v>
      </c>
      <c r="D21" s="15" t="s">
        <v>11857</v>
      </c>
      <c r="E21" s="28" t="s">
        <v>11918</v>
      </c>
      <c r="F21" s="20">
        <v>3225.0</v>
      </c>
      <c r="G21" s="29">
        <v>0.0</v>
      </c>
      <c r="H21" s="29">
        <v>0.0</v>
      </c>
      <c r="I21" s="15">
        <v>3.0</v>
      </c>
      <c r="J21" s="16">
        <v>1.0</v>
      </c>
      <c r="K21" s="16">
        <v>55.0</v>
      </c>
      <c r="L21" s="33">
        <f>((VENEZOLANO!$F21*(1+VENEZOLANO!$G21%))/VENEZOLANO!$J21)+VENEZOLANO!$K21</f>
        <v>3280</v>
      </c>
      <c r="M21" s="15">
        <v>30.0</v>
      </c>
      <c r="N21" s="43">
        <f t="shared" si="2"/>
        <v>4700</v>
      </c>
      <c r="O21" s="29">
        <f>MROUND((VENEZOLANO!$N21/0.6),50)</f>
        <v>7850</v>
      </c>
      <c r="P21" s="15" t="s">
        <v>11858</v>
      </c>
      <c r="Q21" s="15">
        <v>1.0</v>
      </c>
      <c r="R21" s="29">
        <f>VENEZOLANO!$I21+VENEZOLANO!$Q21</f>
        <v>4</v>
      </c>
      <c r="S21" s="15" t="s">
        <v>11783</v>
      </c>
      <c r="T21" s="15" t="s">
        <v>195</v>
      </c>
      <c r="U21" s="15" t="s">
        <v>11774</v>
      </c>
      <c r="V21" s="15" t="s">
        <v>11859</v>
      </c>
      <c r="W21" s="15" t="s">
        <v>11860</v>
      </c>
      <c r="X21" s="15">
        <v>1.0</v>
      </c>
      <c r="Y21" s="44">
        <v>0.0</v>
      </c>
      <c r="Z21" s="15"/>
      <c r="AA21" s="15"/>
      <c r="AB21" s="29">
        <f>VENEZOLANO!$L21*VENEZOLANO!$AA21</f>
        <v>0</v>
      </c>
      <c r="AC21" s="15"/>
      <c r="AD21" s="15"/>
      <c r="AE21" s="15"/>
      <c r="AF21" s="15"/>
      <c r="AG21" s="15"/>
      <c r="AH21" s="32" t="str">
        <f>IF(AND(VENEZOLANO!$AF21=0,VENEZOLANO!$AG21=0),"",VENEZOLANO!$AF21-VENEZOLANO!$AG21)</f>
        <v/>
      </c>
      <c r="AI21" s="15"/>
      <c r="AJ21" s="15"/>
      <c r="AK21" s="15"/>
      <c r="AL21" s="15"/>
      <c r="AM21" s="15"/>
      <c r="AN21" s="15"/>
      <c r="AO21" s="15" t="s">
        <v>11857</v>
      </c>
      <c r="AP21" s="15"/>
      <c r="AQ21" s="15"/>
    </row>
    <row r="22" ht="15.75" customHeight="1">
      <c r="A22" s="28" t="s">
        <v>11919</v>
      </c>
      <c r="B22" s="28"/>
      <c r="C22" s="15" t="str">
        <f t="shared" si="1"/>
        <v>VEN5028</v>
      </c>
      <c r="D22" s="15" t="s">
        <v>11857</v>
      </c>
      <c r="E22" s="28" t="s">
        <v>11920</v>
      </c>
      <c r="F22" s="20">
        <v>11500.0</v>
      </c>
      <c r="G22" s="29">
        <v>0.0</v>
      </c>
      <c r="H22" s="29">
        <v>0.0</v>
      </c>
      <c r="I22" s="15">
        <v>3.0</v>
      </c>
      <c r="J22" s="16">
        <v>1.0</v>
      </c>
      <c r="K22" s="16">
        <v>55.0</v>
      </c>
      <c r="L22" s="33">
        <f>((VENEZOLANO!$F22*(1+VENEZOLANO!$G22%))/VENEZOLANO!$J22)+VENEZOLANO!$K22</f>
        <v>11555</v>
      </c>
      <c r="M22" s="15">
        <v>15.0</v>
      </c>
      <c r="N22" s="43">
        <f t="shared" si="2"/>
        <v>13600</v>
      </c>
      <c r="O22" s="29">
        <f>MROUND((VENEZOLANO!$N22/0.6),50)</f>
        <v>22650</v>
      </c>
      <c r="P22" s="15" t="s">
        <v>11858</v>
      </c>
      <c r="Q22" s="15">
        <v>1.0</v>
      </c>
      <c r="R22" s="29">
        <f>VENEZOLANO!$I22+VENEZOLANO!$Q22</f>
        <v>4</v>
      </c>
      <c r="S22" s="15" t="s">
        <v>11783</v>
      </c>
      <c r="T22" s="15" t="s">
        <v>195</v>
      </c>
      <c r="U22" s="15" t="s">
        <v>1077</v>
      </c>
      <c r="V22" s="15" t="s">
        <v>11921</v>
      </c>
      <c r="W22" s="15" t="s">
        <v>11860</v>
      </c>
      <c r="X22" s="15">
        <v>1.0</v>
      </c>
      <c r="Y22" s="44">
        <v>2.0</v>
      </c>
      <c r="Z22" s="15"/>
      <c r="AA22" s="15"/>
      <c r="AB22" s="29">
        <f>VENEZOLANO!$L22*VENEZOLANO!$AA22</f>
        <v>0</v>
      </c>
      <c r="AC22" s="15"/>
      <c r="AD22" s="15"/>
      <c r="AE22" s="15"/>
      <c r="AF22" s="15"/>
      <c r="AG22" s="15"/>
      <c r="AH22" s="32" t="str">
        <f>IF(AND(VENEZOLANO!$AF22=0,VENEZOLANO!$AG22=0),"",VENEZOLANO!$AF22-VENEZOLANO!$AG22)</f>
        <v/>
      </c>
      <c r="AI22" s="15"/>
      <c r="AJ22" s="15"/>
      <c r="AK22" s="15"/>
      <c r="AL22" s="15"/>
      <c r="AM22" s="15"/>
      <c r="AN22" s="15"/>
      <c r="AO22" s="15" t="s">
        <v>11857</v>
      </c>
      <c r="AP22" s="15"/>
      <c r="AQ22" s="15"/>
    </row>
    <row r="23" ht="15.75" customHeight="1">
      <c r="A23" s="28" t="s">
        <v>11922</v>
      </c>
      <c r="B23" s="28"/>
      <c r="C23" s="15" t="str">
        <f t="shared" si="1"/>
        <v>VEN5029</v>
      </c>
      <c r="D23" s="15" t="s">
        <v>11857</v>
      </c>
      <c r="E23" s="28" t="s">
        <v>11923</v>
      </c>
      <c r="F23" s="20">
        <v>13800.0</v>
      </c>
      <c r="G23" s="29">
        <v>0.0</v>
      </c>
      <c r="H23" s="29">
        <v>0.0</v>
      </c>
      <c r="I23" s="15">
        <v>3.0</v>
      </c>
      <c r="J23" s="16">
        <v>1.0</v>
      </c>
      <c r="K23" s="16">
        <v>55.0</v>
      </c>
      <c r="L23" s="33">
        <f>((VENEZOLANO!$F23*(1+VENEZOLANO!$G23%))/VENEZOLANO!$J23)+VENEZOLANO!$K23</f>
        <v>13855</v>
      </c>
      <c r="M23" s="15">
        <v>15.0</v>
      </c>
      <c r="N23" s="43">
        <f t="shared" si="2"/>
        <v>16300</v>
      </c>
      <c r="O23" s="29">
        <f>MROUND((VENEZOLANO!$N23/0.6),50)</f>
        <v>27150</v>
      </c>
      <c r="P23" s="15" t="s">
        <v>11858</v>
      </c>
      <c r="Q23" s="15">
        <v>1.0</v>
      </c>
      <c r="R23" s="29">
        <f>VENEZOLANO!$I23+VENEZOLANO!$Q23</f>
        <v>4</v>
      </c>
      <c r="S23" s="15" t="s">
        <v>11783</v>
      </c>
      <c r="T23" s="15" t="s">
        <v>195</v>
      </c>
      <c r="U23" s="15" t="s">
        <v>1077</v>
      </c>
      <c r="V23" s="15" t="s">
        <v>11921</v>
      </c>
      <c r="W23" s="15" t="s">
        <v>11860</v>
      </c>
      <c r="X23" s="15">
        <v>1.0</v>
      </c>
      <c r="Y23" s="44">
        <v>3.0</v>
      </c>
      <c r="Z23" s="15"/>
      <c r="AA23" s="15"/>
      <c r="AB23" s="29">
        <f>VENEZOLANO!$L23*VENEZOLANO!$AA23</f>
        <v>0</v>
      </c>
      <c r="AC23" s="15"/>
      <c r="AD23" s="15"/>
      <c r="AE23" s="15"/>
      <c r="AF23" s="15"/>
      <c r="AG23" s="15"/>
      <c r="AH23" s="32" t="str">
        <f>IF(AND(VENEZOLANO!$AF23=0,VENEZOLANO!$AG23=0),"",VENEZOLANO!$AF23-VENEZOLANO!$AG23)</f>
        <v/>
      </c>
      <c r="AI23" s="15"/>
      <c r="AJ23" s="15"/>
      <c r="AK23" s="15"/>
      <c r="AL23" s="15"/>
      <c r="AM23" s="15"/>
      <c r="AN23" s="15"/>
      <c r="AO23" s="15" t="s">
        <v>11857</v>
      </c>
      <c r="AP23" s="15"/>
      <c r="AQ23" s="15"/>
    </row>
    <row r="24" ht="15.75" customHeight="1">
      <c r="A24" s="28" t="s">
        <v>11924</v>
      </c>
      <c r="B24" s="28"/>
      <c r="C24" s="15" t="str">
        <f t="shared" si="1"/>
        <v>VEN5030</v>
      </c>
      <c r="D24" s="15" t="s">
        <v>11857</v>
      </c>
      <c r="E24" s="28" t="s">
        <v>11925</v>
      </c>
      <c r="F24" s="20">
        <v>16500.0</v>
      </c>
      <c r="G24" s="29">
        <v>0.0</v>
      </c>
      <c r="H24" s="29">
        <v>0.0</v>
      </c>
      <c r="I24" s="15">
        <v>3.0</v>
      </c>
      <c r="J24" s="16">
        <v>1.0</v>
      </c>
      <c r="K24" s="16">
        <v>55.0</v>
      </c>
      <c r="L24" s="33">
        <f>((VENEZOLANO!$F24*(1+VENEZOLANO!$G24%))/VENEZOLANO!$J24)+VENEZOLANO!$K24</f>
        <v>16555</v>
      </c>
      <c r="M24" s="15">
        <v>15.0</v>
      </c>
      <c r="N24" s="43">
        <f t="shared" si="2"/>
        <v>19500</v>
      </c>
      <c r="O24" s="29">
        <f>MROUND((VENEZOLANO!$N24/0.6),50)</f>
        <v>32500</v>
      </c>
      <c r="P24" s="15" t="s">
        <v>11858</v>
      </c>
      <c r="Q24" s="15">
        <v>1.0</v>
      </c>
      <c r="R24" s="29">
        <f>VENEZOLANO!$I24+VENEZOLANO!$Q24</f>
        <v>4</v>
      </c>
      <c r="S24" s="15" t="s">
        <v>11783</v>
      </c>
      <c r="T24" s="15" t="s">
        <v>195</v>
      </c>
      <c r="U24" s="15" t="s">
        <v>1077</v>
      </c>
      <c r="V24" s="15" t="s">
        <v>11921</v>
      </c>
      <c r="W24" s="15" t="s">
        <v>11860</v>
      </c>
      <c r="X24" s="15">
        <v>1.0</v>
      </c>
      <c r="Y24" s="44">
        <v>0.0</v>
      </c>
      <c r="Z24" s="15"/>
      <c r="AA24" s="15"/>
      <c r="AB24" s="29">
        <f>VENEZOLANO!$L24*VENEZOLANO!$AA24</f>
        <v>0</v>
      </c>
      <c r="AC24" s="15"/>
      <c r="AD24" s="15"/>
      <c r="AE24" s="15"/>
      <c r="AF24" s="15"/>
      <c r="AG24" s="15"/>
      <c r="AH24" s="32" t="str">
        <f>IF(AND(VENEZOLANO!$AF24=0,VENEZOLANO!$AG24=0),"",VENEZOLANO!$AF24-VENEZOLANO!$AG24)</f>
        <v/>
      </c>
      <c r="AI24" s="15"/>
      <c r="AJ24" s="15"/>
      <c r="AK24" s="15"/>
      <c r="AL24" s="15"/>
      <c r="AM24" s="15"/>
      <c r="AN24" s="15"/>
      <c r="AO24" s="15" t="s">
        <v>11857</v>
      </c>
      <c r="AP24" s="15"/>
      <c r="AQ24" s="15"/>
    </row>
    <row r="25" ht="15.75" customHeight="1">
      <c r="A25" s="28" t="s">
        <v>11926</v>
      </c>
      <c r="B25" s="28"/>
      <c r="C25" s="15" t="str">
        <f t="shared" si="1"/>
        <v>VEN5031</v>
      </c>
      <c r="D25" s="15" t="s">
        <v>11857</v>
      </c>
      <c r="E25" s="28" t="s">
        <v>11927</v>
      </c>
      <c r="F25" s="20">
        <v>13800.0</v>
      </c>
      <c r="G25" s="29">
        <v>0.0</v>
      </c>
      <c r="H25" s="29">
        <v>0.0</v>
      </c>
      <c r="I25" s="15">
        <v>3.0</v>
      </c>
      <c r="J25" s="16">
        <v>1.0</v>
      </c>
      <c r="K25" s="16">
        <v>55.0</v>
      </c>
      <c r="L25" s="33">
        <f>((VENEZOLANO!$F25*(1+VENEZOLANO!$G25%))/VENEZOLANO!$J25)+VENEZOLANO!$K25</f>
        <v>13855</v>
      </c>
      <c r="M25" s="15">
        <v>15.0</v>
      </c>
      <c r="N25" s="43">
        <f t="shared" si="2"/>
        <v>16300</v>
      </c>
      <c r="O25" s="29">
        <f>MROUND((VENEZOLANO!$N25/0.6),50)</f>
        <v>27150</v>
      </c>
      <c r="P25" s="15" t="s">
        <v>11858</v>
      </c>
      <c r="Q25" s="15">
        <v>1.0</v>
      </c>
      <c r="R25" s="29">
        <f>VENEZOLANO!$I25+VENEZOLANO!$Q25</f>
        <v>4</v>
      </c>
      <c r="S25" s="15" t="s">
        <v>11783</v>
      </c>
      <c r="T25" s="15" t="s">
        <v>195</v>
      </c>
      <c r="U25" s="15" t="s">
        <v>1077</v>
      </c>
      <c r="V25" s="15" t="s">
        <v>11921</v>
      </c>
      <c r="W25" s="15" t="s">
        <v>11860</v>
      </c>
      <c r="X25" s="15">
        <v>1.0</v>
      </c>
      <c r="Y25" s="44">
        <v>0.0</v>
      </c>
      <c r="Z25" s="15"/>
      <c r="AA25" s="15"/>
      <c r="AB25" s="29">
        <f>VENEZOLANO!$L25*VENEZOLANO!$AA25</f>
        <v>0</v>
      </c>
      <c r="AC25" s="15"/>
      <c r="AD25" s="15"/>
      <c r="AE25" s="15"/>
      <c r="AF25" s="15"/>
      <c r="AG25" s="15"/>
      <c r="AH25" s="32" t="str">
        <f>IF(AND(VENEZOLANO!$AF25=0,VENEZOLANO!$AG25=0),"",VENEZOLANO!$AF25-VENEZOLANO!$AG25)</f>
        <v/>
      </c>
      <c r="AI25" s="15"/>
      <c r="AJ25" s="15"/>
      <c r="AK25" s="15"/>
      <c r="AL25" s="15"/>
      <c r="AM25" s="15"/>
      <c r="AN25" s="15"/>
      <c r="AO25" s="15" t="s">
        <v>11857</v>
      </c>
      <c r="AP25" s="15"/>
      <c r="AQ25" s="15"/>
    </row>
    <row r="26" ht="15.75" customHeight="1">
      <c r="A26" s="28" t="s">
        <v>11928</v>
      </c>
      <c r="B26" s="28"/>
      <c r="C26" s="15" t="str">
        <f t="shared" si="1"/>
        <v>VEN5042</v>
      </c>
      <c r="D26" s="15" t="s">
        <v>11857</v>
      </c>
      <c r="E26" s="28" t="s">
        <v>11929</v>
      </c>
      <c r="F26" s="20">
        <v>6480.0</v>
      </c>
      <c r="G26" s="29">
        <v>0.0</v>
      </c>
      <c r="H26" s="29">
        <v>0.0</v>
      </c>
      <c r="I26" s="15">
        <v>12.0</v>
      </c>
      <c r="J26" s="16">
        <v>12.0</v>
      </c>
      <c r="K26" s="16">
        <v>55.0</v>
      </c>
      <c r="L26" s="33">
        <f>((VENEZOLANO!$F26*(1+VENEZOLANO!$G26%))/VENEZOLANO!$J26)+VENEZOLANO!$K26</f>
        <v>595</v>
      </c>
      <c r="M26" s="15">
        <v>30.0</v>
      </c>
      <c r="N26" s="43">
        <f t="shared" si="2"/>
        <v>850</v>
      </c>
      <c r="O26" s="29">
        <f>MROUND((VENEZOLANO!$N26/0.6),50)</f>
        <v>1400</v>
      </c>
      <c r="P26" s="15" t="s">
        <v>11858</v>
      </c>
      <c r="Q26" s="15">
        <v>3.0</v>
      </c>
      <c r="R26" s="29">
        <f>VENEZOLANO!$I26+VENEZOLANO!$Q26</f>
        <v>15</v>
      </c>
      <c r="S26" s="15" t="s">
        <v>11783</v>
      </c>
      <c r="T26" s="15" t="s">
        <v>195</v>
      </c>
      <c r="U26" s="15" t="s">
        <v>11774</v>
      </c>
      <c r="V26" s="15" t="s">
        <v>11859</v>
      </c>
      <c r="W26" s="15" t="s">
        <v>11860</v>
      </c>
      <c r="X26" s="15">
        <v>1.0</v>
      </c>
      <c r="Y26" s="44">
        <v>18.0</v>
      </c>
      <c r="Z26" s="15"/>
      <c r="AA26" s="15"/>
      <c r="AB26" s="29">
        <f>VENEZOLANO!$L26*VENEZOLANO!$AA26</f>
        <v>0</v>
      </c>
      <c r="AC26" s="15"/>
      <c r="AD26" s="15"/>
      <c r="AE26" s="15"/>
      <c r="AF26" s="15"/>
      <c r="AG26" s="15"/>
      <c r="AH26" s="32" t="str">
        <f>IF(AND(VENEZOLANO!$AF26=0,VENEZOLANO!$AG26=0),"",VENEZOLANO!$AF26-VENEZOLANO!$AG26)</f>
        <v/>
      </c>
      <c r="AI26" s="15"/>
      <c r="AJ26" s="15"/>
      <c r="AK26" s="15"/>
      <c r="AL26" s="15"/>
      <c r="AM26" s="15"/>
      <c r="AN26" s="15"/>
      <c r="AO26" s="15" t="s">
        <v>11857</v>
      </c>
      <c r="AP26" s="15"/>
      <c r="AQ26" s="15"/>
    </row>
    <row r="27" ht="15.75" customHeight="1">
      <c r="A27" s="28" t="s">
        <v>11930</v>
      </c>
      <c r="B27" s="28"/>
      <c r="C27" s="15" t="str">
        <f t="shared" si="1"/>
        <v>VEN77982228</v>
      </c>
      <c r="D27" s="15" t="s">
        <v>11857</v>
      </c>
      <c r="E27" s="28" t="s">
        <v>11931</v>
      </c>
      <c r="F27" s="20">
        <v>600.0</v>
      </c>
      <c r="G27" s="29">
        <v>0.0</v>
      </c>
      <c r="H27" s="29">
        <v>0.0</v>
      </c>
      <c r="I27" s="15">
        <v>10.0</v>
      </c>
      <c r="J27" s="16">
        <v>1.0</v>
      </c>
      <c r="K27" s="16">
        <v>55.0</v>
      </c>
      <c r="L27" s="33">
        <f>((VENEZOLANO!$F27*(1+VENEZOLANO!$G27%))/VENEZOLANO!$J27)+VENEZOLANO!$K27</f>
        <v>655</v>
      </c>
      <c r="M27" s="15">
        <v>30.0</v>
      </c>
      <c r="N27" s="43">
        <f t="shared" si="2"/>
        <v>950</v>
      </c>
      <c r="O27" s="29">
        <f>MROUND((VENEZOLANO!$N27/0.6),50)</f>
        <v>1600</v>
      </c>
      <c r="P27" s="15" t="s">
        <v>11858</v>
      </c>
      <c r="Q27" s="15">
        <v>3.0</v>
      </c>
      <c r="R27" s="29">
        <f>VENEZOLANO!$I27+VENEZOLANO!$Q27</f>
        <v>13</v>
      </c>
      <c r="S27" s="15" t="s">
        <v>11783</v>
      </c>
      <c r="T27" s="15" t="s">
        <v>195</v>
      </c>
      <c r="U27" s="15" t="s">
        <v>11784</v>
      </c>
      <c r="V27" s="15" t="s">
        <v>11932</v>
      </c>
      <c r="W27" s="15" t="s">
        <v>11860</v>
      </c>
      <c r="X27" s="15">
        <v>1.0</v>
      </c>
      <c r="Y27" s="44">
        <v>0.0</v>
      </c>
      <c r="Z27" s="15"/>
      <c r="AA27" s="15"/>
      <c r="AB27" s="29">
        <f>VENEZOLANO!$L27*VENEZOLANO!$AA27</f>
        <v>0</v>
      </c>
      <c r="AC27" s="15"/>
      <c r="AD27" s="15"/>
      <c r="AE27" s="15"/>
      <c r="AF27" s="15"/>
      <c r="AG27" s="15"/>
      <c r="AH27" s="32" t="str">
        <f>IF(AND(VENEZOLANO!$AF27=0,VENEZOLANO!$AG27=0),"",VENEZOLANO!$AF27-VENEZOLANO!$AG27)</f>
        <v/>
      </c>
      <c r="AI27" s="15"/>
      <c r="AJ27" s="15"/>
      <c r="AK27" s="15"/>
      <c r="AL27" s="15"/>
      <c r="AM27" s="15"/>
      <c r="AN27" s="15"/>
      <c r="AO27" s="15" t="s">
        <v>11857</v>
      </c>
      <c r="AP27" s="15"/>
      <c r="AQ27" s="15"/>
    </row>
    <row r="28" ht="15.75" customHeight="1">
      <c r="A28" s="28" t="s">
        <v>11933</v>
      </c>
      <c r="B28" s="28"/>
      <c r="C28" s="15" t="str">
        <f t="shared" si="1"/>
        <v>VEN5034</v>
      </c>
      <c r="D28" s="15" t="s">
        <v>11857</v>
      </c>
      <c r="E28" s="28" t="s">
        <v>11934</v>
      </c>
      <c r="F28" s="20">
        <v>4400.0</v>
      </c>
      <c r="G28" s="29">
        <v>0.0</v>
      </c>
      <c r="H28" s="29">
        <v>0.0</v>
      </c>
      <c r="I28" s="15">
        <v>6.0</v>
      </c>
      <c r="J28" s="16">
        <v>1.0</v>
      </c>
      <c r="K28" s="16">
        <v>55.0</v>
      </c>
      <c r="L28" s="33">
        <f>((VENEZOLANO!$F28*(1+VENEZOLANO!$G28%))/VENEZOLANO!$J28)+VENEZOLANO!$K28</f>
        <v>4455</v>
      </c>
      <c r="M28" s="15">
        <v>30.0</v>
      </c>
      <c r="N28" s="43">
        <f t="shared" si="2"/>
        <v>6350</v>
      </c>
      <c r="O28" s="29">
        <f>MROUND((VENEZOLANO!$N28/0.6),50)</f>
        <v>10600</v>
      </c>
      <c r="P28" s="15" t="s">
        <v>11858</v>
      </c>
      <c r="Q28" s="15">
        <v>2.0</v>
      </c>
      <c r="R28" s="29">
        <f>VENEZOLANO!$I28+VENEZOLANO!$Q28</f>
        <v>8</v>
      </c>
      <c r="S28" s="15" t="s">
        <v>11783</v>
      </c>
      <c r="T28" s="15" t="s">
        <v>195</v>
      </c>
      <c r="U28" s="15" t="s">
        <v>11790</v>
      </c>
      <c r="V28" s="15" t="s">
        <v>11935</v>
      </c>
      <c r="W28" s="15" t="s">
        <v>11860</v>
      </c>
      <c r="X28" s="15">
        <v>1.0</v>
      </c>
      <c r="Y28" s="44">
        <v>0.0</v>
      </c>
      <c r="Z28" s="15"/>
      <c r="AA28" s="15"/>
      <c r="AB28" s="29">
        <f>VENEZOLANO!$L28*VENEZOLANO!$AA28</f>
        <v>0</v>
      </c>
      <c r="AC28" s="15"/>
      <c r="AD28" s="15"/>
      <c r="AE28" s="15"/>
      <c r="AF28" s="15"/>
      <c r="AG28" s="15"/>
      <c r="AH28" s="32" t="str">
        <f>IF(AND(VENEZOLANO!$AF28=0,VENEZOLANO!$AG28=0),"",VENEZOLANO!$AF28-VENEZOLANO!$AG28)</f>
        <v/>
      </c>
      <c r="AI28" s="15"/>
      <c r="AJ28" s="15"/>
      <c r="AK28" s="15"/>
      <c r="AL28" s="15"/>
      <c r="AM28" s="15"/>
      <c r="AN28" s="15"/>
      <c r="AO28" s="15" t="s">
        <v>11857</v>
      </c>
      <c r="AP28" s="15"/>
      <c r="AQ28" s="15"/>
    </row>
    <row r="29" ht="15.75" customHeight="1">
      <c r="A29" s="28" t="s">
        <v>11936</v>
      </c>
      <c r="B29" s="28"/>
      <c r="C29" s="15" t="str">
        <f t="shared" si="1"/>
        <v>VEN5035</v>
      </c>
      <c r="D29" s="15" t="s">
        <v>11857</v>
      </c>
      <c r="E29" s="28" t="s">
        <v>11937</v>
      </c>
      <c r="F29" s="20">
        <v>3050.0</v>
      </c>
      <c r="G29" s="29">
        <v>0.0</v>
      </c>
      <c r="H29" s="29">
        <v>0.0</v>
      </c>
      <c r="I29" s="15">
        <v>6.0</v>
      </c>
      <c r="J29" s="16">
        <v>1.0</v>
      </c>
      <c r="K29" s="16">
        <v>55.0</v>
      </c>
      <c r="L29" s="33">
        <f>((VENEZOLANO!$F29*(1+VENEZOLANO!$G29%))/VENEZOLANO!$J29)+VENEZOLANO!$K29</f>
        <v>3105</v>
      </c>
      <c r="M29" s="15">
        <v>30.0</v>
      </c>
      <c r="N29" s="43">
        <f t="shared" si="2"/>
        <v>4450</v>
      </c>
      <c r="O29" s="29">
        <f>MROUND((VENEZOLANO!$N29/0.6),50)</f>
        <v>7400</v>
      </c>
      <c r="P29" s="15" t="s">
        <v>11858</v>
      </c>
      <c r="Q29" s="15">
        <v>2.0</v>
      </c>
      <c r="R29" s="29">
        <f>VENEZOLANO!$I29+VENEZOLANO!$Q29</f>
        <v>8</v>
      </c>
      <c r="S29" s="15" t="s">
        <v>11783</v>
      </c>
      <c r="T29" s="15" t="s">
        <v>195</v>
      </c>
      <c r="U29" s="15" t="s">
        <v>11790</v>
      </c>
      <c r="V29" s="15" t="s">
        <v>11935</v>
      </c>
      <c r="W29" s="15" t="s">
        <v>11860</v>
      </c>
      <c r="X29" s="15">
        <v>1.0</v>
      </c>
      <c r="Y29" s="44">
        <v>0.0</v>
      </c>
      <c r="Z29" s="15"/>
      <c r="AA29" s="15"/>
      <c r="AB29" s="29">
        <f>VENEZOLANO!$L29*VENEZOLANO!$AA29</f>
        <v>0</v>
      </c>
      <c r="AC29" s="15"/>
      <c r="AD29" s="15"/>
      <c r="AE29" s="15"/>
      <c r="AF29" s="15"/>
      <c r="AG29" s="15"/>
      <c r="AH29" s="32" t="str">
        <f>IF(AND(VENEZOLANO!$AF29=0,VENEZOLANO!$AG29=0),"",VENEZOLANO!$AF29-VENEZOLANO!$AG29)</f>
        <v/>
      </c>
      <c r="AI29" s="15"/>
      <c r="AJ29" s="15"/>
      <c r="AK29" s="15"/>
      <c r="AL29" s="15"/>
      <c r="AM29" s="15"/>
      <c r="AN29" s="15"/>
      <c r="AO29" s="15" t="s">
        <v>11857</v>
      </c>
      <c r="AP29" s="15"/>
      <c r="AQ29" s="15"/>
    </row>
    <row r="30" ht="15.75" customHeight="1">
      <c r="A30" s="28" t="s">
        <v>11938</v>
      </c>
      <c r="B30" s="28"/>
      <c r="C30" s="15" t="str">
        <f t="shared" si="1"/>
        <v>VEN5036</v>
      </c>
      <c r="D30" s="15" t="s">
        <v>11857</v>
      </c>
      <c r="E30" s="28" t="s">
        <v>11939</v>
      </c>
      <c r="F30" s="20">
        <v>900.0</v>
      </c>
      <c r="G30" s="29">
        <v>0.0</v>
      </c>
      <c r="H30" s="29">
        <v>0.0</v>
      </c>
      <c r="I30" s="15">
        <v>12.0</v>
      </c>
      <c r="J30" s="16">
        <v>1.0</v>
      </c>
      <c r="K30" s="16">
        <v>55.0</v>
      </c>
      <c r="L30" s="33">
        <f>((VENEZOLANO!$F30*(1+VENEZOLANO!$G30%))/VENEZOLANO!$J30)+VENEZOLANO!$K30</f>
        <v>955</v>
      </c>
      <c r="M30" s="15">
        <v>30.0</v>
      </c>
      <c r="N30" s="43">
        <f t="shared" si="2"/>
        <v>1350</v>
      </c>
      <c r="O30" s="29">
        <f>MROUND((VENEZOLANO!$N30/0.6),50)</f>
        <v>2250</v>
      </c>
      <c r="P30" s="15" t="s">
        <v>11858</v>
      </c>
      <c r="Q30" s="15">
        <v>3.0</v>
      </c>
      <c r="R30" s="29">
        <f>VENEZOLANO!$I30+VENEZOLANO!$Q30</f>
        <v>15</v>
      </c>
      <c r="S30" s="15" t="s">
        <v>11783</v>
      </c>
      <c r="T30" s="15" t="s">
        <v>195</v>
      </c>
      <c r="U30" s="15" t="s">
        <v>11790</v>
      </c>
      <c r="V30" s="15" t="s">
        <v>11940</v>
      </c>
      <c r="W30" s="15" t="s">
        <v>11860</v>
      </c>
      <c r="X30" s="15">
        <v>1.0</v>
      </c>
      <c r="Y30" s="44">
        <v>0.0</v>
      </c>
      <c r="Z30" s="15"/>
      <c r="AA30" s="15"/>
      <c r="AB30" s="29">
        <f>VENEZOLANO!$L30*VENEZOLANO!$AA30</f>
        <v>0</v>
      </c>
      <c r="AC30" s="15"/>
      <c r="AD30" s="15"/>
      <c r="AE30" s="15"/>
      <c r="AF30" s="15"/>
      <c r="AG30" s="15"/>
      <c r="AH30" s="32" t="str">
        <f>IF(AND(VENEZOLANO!$AF30=0,VENEZOLANO!$AG30=0),"",VENEZOLANO!$AF30-VENEZOLANO!$AG30)</f>
        <v/>
      </c>
      <c r="AI30" s="15"/>
      <c r="AJ30" s="15"/>
      <c r="AK30" s="15"/>
      <c r="AL30" s="15"/>
      <c r="AM30" s="15"/>
      <c r="AN30" s="15"/>
      <c r="AO30" s="15" t="s">
        <v>11857</v>
      </c>
      <c r="AP30" s="15"/>
      <c r="AQ30" s="15"/>
    </row>
    <row r="31" ht="15.75" customHeight="1">
      <c r="A31" s="28" t="s">
        <v>11941</v>
      </c>
      <c r="B31" s="28"/>
      <c r="C31" s="15" t="str">
        <f t="shared" si="1"/>
        <v>VEN5037</v>
      </c>
      <c r="D31" s="15" t="s">
        <v>11857</v>
      </c>
      <c r="E31" s="28" t="s">
        <v>11942</v>
      </c>
      <c r="F31" s="20">
        <f>F30</f>
        <v>900</v>
      </c>
      <c r="G31" s="29">
        <v>0.0</v>
      </c>
      <c r="H31" s="29">
        <v>0.0</v>
      </c>
      <c r="I31" s="15">
        <v>12.0</v>
      </c>
      <c r="J31" s="16">
        <v>1.0</v>
      </c>
      <c r="K31" s="16">
        <v>55.0</v>
      </c>
      <c r="L31" s="33">
        <f>((VENEZOLANO!$F31*(1+VENEZOLANO!$G31%))/VENEZOLANO!$J31)+VENEZOLANO!$K31</f>
        <v>955</v>
      </c>
      <c r="M31" s="15">
        <v>30.0</v>
      </c>
      <c r="N31" s="43">
        <f t="shared" si="2"/>
        <v>1350</v>
      </c>
      <c r="O31" s="29">
        <f>MROUND((VENEZOLANO!$N31/0.6),50)</f>
        <v>2250</v>
      </c>
      <c r="P31" s="15" t="s">
        <v>11858</v>
      </c>
      <c r="Q31" s="15">
        <v>3.0</v>
      </c>
      <c r="R31" s="29">
        <f>VENEZOLANO!$I31+VENEZOLANO!$Q31</f>
        <v>15</v>
      </c>
      <c r="S31" s="15" t="s">
        <v>11783</v>
      </c>
      <c r="T31" s="15" t="s">
        <v>195</v>
      </c>
      <c r="U31" s="15" t="s">
        <v>11790</v>
      </c>
      <c r="V31" s="15" t="s">
        <v>11940</v>
      </c>
      <c r="W31" s="15" t="s">
        <v>11860</v>
      </c>
      <c r="X31" s="15">
        <v>1.0</v>
      </c>
      <c r="Y31" s="44">
        <v>0.0</v>
      </c>
      <c r="Z31" s="15"/>
      <c r="AA31" s="15"/>
      <c r="AB31" s="29">
        <f>VENEZOLANO!$L31*VENEZOLANO!$AA31</f>
        <v>0</v>
      </c>
      <c r="AC31" s="15"/>
      <c r="AD31" s="15"/>
      <c r="AE31" s="15"/>
      <c r="AF31" s="15"/>
      <c r="AG31" s="15"/>
      <c r="AH31" s="32" t="str">
        <f>IF(AND(VENEZOLANO!$AF31=0,VENEZOLANO!$AG31=0),"",VENEZOLANO!$AF31-VENEZOLANO!$AG31)</f>
        <v/>
      </c>
      <c r="AI31" s="15"/>
      <c r="AJ31" s="15"/>
      <c r="AK31" s="15"/>
      <c r="AL31" s="15"/>
      <c r="AM31" s="15"/>
      <c r="AN31" s="15"/>
      <c r="AO31" s="15" t="s">
        <v>11857</v>
      </c>
      <c r="AP31" s="15"/>
      <c r="AQ31" s="15"/>
    </row>
    <row r="32" ht="15.75" customHeight="1">
      <c r="A32" s="28" t="s">
        <v>11943</v>
      </c>
      <c r="B32" s="28"/>
      <c r="C32" s="15" t="str">
        <f t="shared" si="1"/>
        <v>VEN90100852</v>
      </c>
      <c r="D32" s="15" t="s">
        <v>11857</v>
      </c>
      <c r="E32" s="28" t="s">
        <v>11944</v>
      </c>
      <c r="F32" s="20">
        <v>1.0</v>
      </c>
      <c r="G32" s="29">
        <v>0.0</v>
      </c>
      <c r="H32" s="29">
        <v>0.0</v>
      </c>
      <c r="I32" s="15">
        <v>20.0</v>
      </c>
      <c r="J32" s="16">
        <v>1.0</v>
      </c>
      <c r="K32" s="16">
        <v>55.0</v>
      </c>
      <c r="L32" s="33">
        <f>((VENEZOLANO!$F32*(1+VENEZOLANO!$G32%))/VENEZOLANO!$J32)+VENEZOLANO!$K32</f>
        <v>56</v>
      </c>
      <c r="M32" s="15">
        <v>30.0</v>
      </c>
      <c r="N32" s="43">
        <f t="shared" si="2"/>
        <v>100</v>
      </c>
      <c r="O32" s="29">
        <f>MROUND((VENEZOLANO!$N32/0.6),50)</f>
        <v>150</v>
      </c>
      <c r="P32" s="15" t="s">
        <v>11858</v>
      </c>
      <c r="Q32" s="15">
        <v>10.0</v>
      </c>
      <c r="R32" s="29">
        <f>VENEZOLANO!$I32+VENEZOLANO!$Q32</f>
        <v>30</v>
      </c>
      <c r="S32" s="15" t="s">
        <v>11783</v>
      </c>
      <c r="T32" s="15" t="s">
        <v>195</v>
      </c>
      <c r="U32" s="15" t="s">
        <v>11784</v>
      </c>
      <c r="V32" s="15" t="s">
        <v>11945</v>
      </c>
      <c r="W32" s="15" t="s">
        <v>11860</v>
      </c>
      <c r="X32" s="15">
        <v>1.0</v>
      </c>
      <c r="Y32" s="44">
        <v>0.0</v>
      </c>
      <c r="Z32" s="15"/>
      <c r="AA32" s="15"/>
      <c r="AB32" s="29">
        <f>VENEZOLANO!$L32*VENEZOLANO!$AA32</f>
        <v>0</v>
      </c>
      <c r="AC32" s="15"/>
      <c r="AD32" s="15"/>
      <c r="AE32" s="15"/>
      <c r="AF32" s="15"/>
      <c r="AG32" s="15"/>
      <c r="AH32" s="32" t="str">
        <f>IF(AND(VENEZOLANO!$AF32=0,VENEZOLANO!$AG32=0),"",VENEZOLANO!$AF32-VENEZOLANO!$AG32)</f>
        <v/>
      </c>
      <c r="AI32" s="15"/>
      <c r="AJ32" s="15"/>
      <c r="AK32" s="15"/>
      <c r="AL32" s="15"/>
      <c r="AM32" s="15"/>
      <c r="AN32" s="15"/>
      <c r="AO32" s="15" t="s">
        <v>11857</v>
      </c>
      <c r="AP32" s="15"/>
      <c r="AQ32" s="15"/>
    </row>
    <row r="33" ht="15.75" customHeight="1">
      <c r="A33" s="28" t="s">
        <v>11946</v>
      </c>
      <c r="B33" s="28"/>
      <c r="C33" s="15" t="str">
        <f t="shared" si="1"/>
        <v>VEN07000010</v>
      </c>
      <c r="D33" s="15" t="s">
        <v>11857</v>
      </c>
      <c r="E33" s="28" t="s">
        <v>11947</v>
      </c>
      <c r="F33" s="20">
        <v>1.0</v>
      </c>
      <c r="G33" s="29">
        <v>0.0</v>
      </c>
      <c r="H33" s="29">
        <v>0.0</v>
      </c>
      <c r="I33" s="15">
        <v>20.0</v>
      </c>
      <c r="J33" s="16">
        <v>1.0</v>
      </c>
      <c r="K33" s="16">
        <v>55.0</v>
      </c>
      <c r="L33" s="33">
        <f>((VENEZOLANO!$F33*(1+VENEZOLANO!$G33%))/VENEZOLANO!$J33)+VENEZOLANO!$K33</f>
        <v>56</v>
      </c>
      <c r="M33" s="15">
        <v>30.0</v>
      </c>
      <c r="N33" s="43">
        <f t="shared" si="2"/>
        <v>100</v>
      </c>
      <c r="O33" s="29">
        <f>MROUND((VENEZOLANO!$N33/0.6),50)</f>
        <v>150</v>
      </c>
      <c r="P33" s="15" t="s">
        <v>11858</v>
      </c>
      <c r="Q33" s="15">
        <v>10.0</v>
      </c>
      <c r="R33" s="29">
        <f>VENEZOLANO!$I33+VENEZOLANO!$Q33</f>
        <v>30</v>
      </c>
      <c r="S33" s="15" t="s">
        <v>11783</v>
      </c>
      <c r="T33" s="15" t="s">
        <v>195</v>
      </c>
      <c r="U33" s="15" t="s">
        <v>11784</v>
      </c>
      <c r="V33" s="15" t="s">
        <v>11948</v>
      </c>
      <c r="W33" s="15" t="s">
        <v>11860</v>
      </c>
      <c r="X33" s="15">
        <v>1.0</v>
      </c>
      <c r="Y33" s="44">
        <v>0.0</v>
      </c>
      <c r="Z33" s="15"/>
      <c r="AA33" s="15"/>
      <c r="AB33" s="29">
        <f>VENEZOLANO!$L33*VENEZOLANO!$AA33</f>
        <v>0</v>
      </c>
      <c r="AC33" s="15"/>
      <c r="AD33" s="15"/>
      <c r="AE33" s="15"/>
      <c r="AF33" s="15"/>
      <c r="AG33" s="15"/>
      <c r="AH33" s="32" t="str">
        <f>IF(AND(VENEZOLANO!$AF33=0,VENEZOLANO!$AG33=0),"",VENEZOLANO!$AF33-VENEZOLANO!$AG33)</f>
        <v/>
      </c>
      <c r="AI33" s="15"/>
      <c r="AJ33" s="15"/>
      <c r="AK33" s="15"/>
      <c r="AL33" s="15"/>
      <c r="AM33" s="15"/>
      <c r="AN33" s="15"/>
      <c r="AO33" s="15" t="s">
        <v>11857</v>
      </c>
      <c r="AP33" s="15"/>
      <c r="AQ33" s="15"/>
    </row>
    <row r="34" ht="15.75" customHeight="1">
      <c r="A34" s="28" t="s">
        <v>11949</v>
      </c>
      <c r="B34" s="28"/>
      <c r="C34" s="15" t="str">
        <f t="shared" si="1"/>
        <v>VEN80133955</v>
      </c>
      <c r="D34" s="15" t="s">
        <v>11857</v>
      </c>
      <c r="E34" s="28" t="s">
        <v>11950</v>
      </c>
      <c r="F34" s="20">
        <v>27600.0</v>
      </c>
      <c r="G34" s="29">
        <v>0.0</v>
      </c>
      <c r="H34" s="29">
        <v>0.0</v>
      </c>
      <c r="I34" s="15">
        <v>12.0</v>
      </c>
      <c r="J34" s="16">
        <v>12.0</v>
      </c>
      <c r="K34" s="16">
        <v>55.0</v>
      </c>
      <c r="L34" s="33">
        <f>((VENEZOLANO!$F34*(1+VENEZOLANO!$G34%))/VENEZOLANO!$J34)+VENEZOLANO!$K34</f>
        <v>2355</v>
      </c>
      <c r="M34" s="15">
        <v>30.0</v>
      </c>
      <c r="N34" s="43">
        <f t="shared" si="2"/>
        <v>3350</v>
      </c>
      <c r="O34" s="29">
        <f>MROUND((VENEZOLANO!$N34/0.6),50)</f>
        <v>5600</v>
      </c>
      <c r="P34" s="15" t="s">
        <v>11858</v>
      </c>
      <c r="Q34" s="15">
        <v>10.0</v>
      </c>
      <c r="R34" s="29">
        <f>VENEZOLANO!$I34+VENEZOLANO!$Q34</f>
        <v>22</v>
      </c>
      <c r="S34" s="15" t="s">
        <v>11783</v>
      </c>
      <c r="T34" s="15" t="s">
        <v>195</v>
      </c>
      <c r="U34" s="15" t="s">
        <v>11784</v>
      </c>
      <c r="V34" s="15" t="s">
        <v>11951</v>
      </c>
      <c r="W34" s="15" t="s">
        <v>11860</v>
      </c>
      <c r="X34" s="15">
        <v>1.0</v>
      </c>
      <c r="Y34" s="44">
        <v>90.0</v>
      </c>
      <c r="Z34" s="15"/>
      <c r="AA34" s="15"/>
      <c r="AB34" s="29">
        <f>VENEZOLANO!$L34*VENEZOLANO!$AA34</f>
        <v>0</v>
      </c>
      <c r="AC34" s="15"/>
      <c r="AD34" s="15"/>
      <c r="AE34" s="15"/>
      <c r="AF34" s="15"/>
      <c r="AG34" s="15"/>
      <c r="AH34" s="32" t="str">
        <f>IF(AND(VENEZOLANO!$AF34=0,VENEZOLANO!$AG34=0),"",VENEZOLANO!$AF34-VENEZOLANO!$AG34)</f>
        <v/>
      </c>
      <c r="AI34" s="15"/>
      <c r="AJ34" s="15"/>
      <c r="AK34" s="15"/>
      <c r="AL34" s="15"/>
      <c r="AM34" s="15"/>
      <c r="AN34" s="15"/>
      <c r="AO34" s="15" t="s">
        <v>11857</v>
      </c>
      <c r="AP34" s="15"/>
      <c r="AQ34" s="15"/>
    </row>
    <row r="35" ht="15.75" customHeight="1">
      <c r="A35" s="28" t="s">
        <v>11952</v>
      </c>
      <c r="B35" s="28"/>
      <c r="C35" s="15" t="str">
        <f t="shared" si="1"/>
        <v>VEN99603368</v>
      </c>
      <c r="D35" s="15" t="s">
        <v>11857</v>
      </c>
      <c r="E35" s="28" t="s">
        <v>11953</v>
      </c>
      <c r="F35" s="20">
        <v>50000.0</v>
      </c>
      <c r="G35" s="29">
        <v>0.0</v>
      </c>
      <c r="H35" s="29">
        <v>0.0</v>
      </c>
      <c r="I35" s="15">
        <v>20.0</v>
      </c>
      <c r="J35" s="16">
        <v>20.0</v>
      </c>
      <c r="K35" s="16">
        <v>55.0</v>
      </c>
      <c r="L35" s="33">
        <f>((VENEZOLANO!$F35*(1+VENEZOLANO!$G35%))/VENEZOLANO!$J35)+VENEZOLANO!$K35</f>
        <v>2555</v>
      </c>
      <c r="M35" s="15">
        <v>30.0</v>
      </c>
      <c r="N35" s="43">
        <f t="shared" si="2"/>
        <v>3650</v>
      </c>
      <c r="O35" s="29">
        <f>MROUND((VENEZOLANO!$N35/0.6),50)</f>
        <v>6100</v>
      </c>
      <c r="P35" s="15" t="s">
        <v>11858</v>
      </c>
      <c r="Q35" s="15">
        <v>10.0</v>
      </c>
      <c r="R35" s="29">
        <f>VENEZOLANO!$I35+VENEZOLANO!$Q35</f>
        <v>30</v>
      </c>
      <c r="S35" s="15" t="s">
        <v>11783</v>
      </c>
      <c r="T35" s="15" t="s">
        <v>195</v>
      </c>
      <c r="U35" s="15" t="s">
        <v>11784</v>
      </c>
      <c r="V35" s="15" t="s">
        <v>11954</v>
      </c>
      <c r="W35" s="15" t="s">
        <v>11860</v>
      </c>
      <c r="X35" s="15">
        <v>1.0</v>
      </c>
      <c r="Y35" s="44">
        <v>75.0</v>
      </c>
      <c r="Z35" s="15"/>
      <c r="AA35" s="15"/>
      <c r="AB35" s="29">
        <f>VENEZOLANO!$L35*VENEZOLANO!$AA35</f>
        <v>0</v>
      </c>
      <c r="AC35" s="15"/>
      <c r="AD35" s="15"/>
      <c r="AE35" s="15"/>
      <c r="AF35" s="15"/>
      <c r="AG35" s="15"/>
      <c r="AH35" s="32" t="str">
        <f>IF(AND(VENEZOLANO!$AF35=0,VENEZOLANO!$AG35=0),"",VENEZOLANO!$AF35-VENEZOLANO!$AG35)</f>
        <v/>
      </c>
      <c r="AI35" s="15"/>
      <c r="AJ35" s="15"/>
      <c r="AK35" s="15"/>
      <c r="AL35" s="15"/>
      <c r="AM35" s="15"/>
      <c r="AN35" s="15"/>
      <c r="AO35" s="15" t="s">
        <v>11857</v>
      </c>
      <c r="AP35" s="15"/>
      <c r="AQ35" s="15"/>
    </row>
    <row r="36" ht="15.75" customHeight="1">
      <c r="A36" s="28" t="s">
        <v>11955</v>
      </c>
      <c r="B36" s="28"/>
      <c r="C36" s="15" t="str">
        <f t="shared" si="1"/>
        <v>VEN5025</v>
      </c>
      <c r="D36" s="15" t="s">
        <v>11857</v>
      </c>
      <c r="E36" s="28" t="s">
        <v>11956</v>
      </c>
      <c r="F36" s="20">
        <v>160.0</v>
      </c>
      <c r="G36" s="29">
        <v>0.0</v>
      </c>
      <c r="H36" s="29">
        <v>0.0</v>
      </c>
      <c r="I36" s="15">
        <v>10.0</v>
      </c>
      <c r="J36" s="16">
        <v>1.0</v>
      </c>
      <c r="K36" s="16">
        <v>55.0</v>
      </c>
      <c r="L36" s="33">
        <f>((VENEZOLANO!$F36*(1+VENEZOLANO!$G36%))/VENEZOLANO!$J36)+VENEZOLANO!$K36</f>
        <v>215</v>
      </c>
      <c r="M36" s="15">
        <v>30.0</v>
      </c>
      <c r="N36" s="43">
        <f t="shared" si="2"/>
        <v>300</v>
      </c>
      <c r="O36" s="29">
        <f>MROUND((VENEZOLANO!$N36/0.6),50)</f>
        <v>500</v>
      </c>
      <c r="P36" s="15" t="s">
        <v>11858</v>
      </c>
      <c r="Q36" s="15">
        <v>3.0</v>
      </c>
      <c r="R36" s="29">
        <f>VENEZOLANO!$I36+VENEZOLANO!$Q36</f>
        <v>13</v>
      </c>
      <c r="S36" s="15" t="s">
        <v>11783</v>
      </c>
      <c r="T36" s="15" t="s">
        <v>195</v>
      </c>
      <c r="U36" s="15" t="s">
        <v>11800</v>
      </c>
      <c r="V36" s="15" t="s">
        <v>11859</v>
      </c>
      <c r="W36" s="15" t="s">
        <v>11860</v>
      </c>
      <c r="X36" s="15">
        <v>1.0</v>
      </c>
      <c r="Y36" s="44">
        <v>15.0</v>
      </c>
      <c r="Z36" s="15"/>
      <c r="AA36" s="15"/>
      <c r="AB36" s="29">
        <f>VENEZOLANO!$L36*VENEZOLANO!$AA36</f>
        <v>0</v>
      </c>
      <c r="AC36" s="15"/>
      <c r="AD36" s="15"/>
      <c r="AE36" s="15"/>
      <c r="AF36" s="15"/>
      <c r="AG36" s="15"/>
      <c r="AH36" s="32" t="str">
        <f>IF(AND(VENEZOLANO!$AF36=0,VENEZOLANO!$AG36=0),"",VENEZOLANO!$AF36-VENEZOLANO!$AG36)</f>
        <v/>
      </c>
      <c r="AI36" s="15"/>
      <c r="AJ36" s="15"/>
      <c r="AK36" s="15"/>
      <c r="AL36" s="15"/>
      <c r="AM36" s="15"/>
      <c r="AN36" s="15"/>
      <c r="AO36" s="15" t="s">
        <v>11857</v>
      </c>
      <c r="AP36" s="15"/>
      <c r="AQ36" s="15"/>
    </row>
    <row r="37" ht="15.75" customHeight="1">
      <c r="A37" s="28" t="s">
        <v>11957</v>
      </c>
      <c r="B37" s="28"/>
      <c r="C37" s="15" t="str">
        <f t="shared" si="1"/>
        <v>VEN5039</v>
      </c>
      <c r="D37" s="15" t="s">
        <v>11857</v>
      </c>
      <c r="E37" s="28" t="s">
        <v>11958</v>
      </c>
      <c r="F37" s="20">
        <v>1.0</v>
      </c>
      <c r="G37" s="29">
        <v>0.0</v>
      </c>
      <c r="H37" s="29">
        <v>0.0</v>
      </c>
      <c r="I37" s="15">
        <v>10.0</v>
      </c>
      <c r="J37" s="16">
        <v>1.0</v>
      </c>
      <c r="K37" s="16">
        <v>55.0</v>
      </c>
      <c r="L37" s="33">
        <f>((VENEZOLANO!$F37*(1+VENEZOLANO!$G37%))/VENEZOLANO!$J37)+VENEZOLANO!$K37</f>
        <v>56</v>
      </c>
      <c r="M37" s="15">
        <v>10.0</v>
      </c>
      <c r="N37" s="43">
        <f t="shared" si="2"/>
        <v>50</v>
      </c>
      <c r="O37" s="29">
        <f>MROUND((VENEZOLANO!$N37/0.6),50)</f>
        <v>100</v>
      </c>
      <c r="P37" s="15" t="s">
        <v>11858</v>
      </c>
      <c r="Q37" s="15">
        <v>3.0</v>
      </c>
      <c r="R37" s="29">
        <f>VENEZOLANO!$I37+VENEZOLANO!$Q37</f>
        <v>13</v>
      </c>
      <c r="S37" s="15" t="s">
        <v>11783</v>
      </c>
      <c r="T37" s="15" t="s">
        <v>195</v>
      </c>
      <c r="U37" s="15" t="s">
        <v>11800</v>
      </c>
      <c r="V37" s="15" t="s">
        <v>11959</v>
      </c>
      <c r="W37" s="15" t="s">
        <v>11860</v>
      </c>
      <c r="X37" s="15">
        <v>1.0</v>
      </c>
      <c r="Y37" s="44">
        <v>0.0</v>
      </c>
      <c r="Z37" s="15"/>
      <c r="AA37" s="15"/>
      <c r="AB37" s="29">
        <f>VENEZOLANO!$L37*VENEZOLANO!$AA37</f>
        <v>0</v>
      </c>
      <c r="AC37" s="15"/>
      <c r="AD37" s="15"/>
      <c r="AE37" s="15"/>
      <c r="AF37" s="15"/>
      <c r="AG37" s="15"/>
      <c r="AH37" s="32" t="str">
        <f>IF(AND(VENEZOLANO!$AF37=0,VENEZOLANO!$AG37=0),"",VENEZOLANO!$AF37-VENEZOLANO!$AG37)</f>
        <v/>
      </c>
      <c r="AI37" s="15"/>
      <c r="AJ37" s="15"/>
      <c r="AK37" s="15"/>
      <c r="AL37" s="15"/>
      <c r="AM37" s="15"/>
      <c r="AN37" s="15"/>
      <c r="AO37" s="15" t="s">
        <v>11857</v>
      </c>
      <c r="AP37" s="15"/>
      <c r="AQ37" s="15"/>
    </row>
    <row r="38" ht="15.75" customHeight="1">
      <c r="A38" s="28" t="s">
        <v>11960</v>
      </c>
      <c r="B38" s="28"/>
      <c r="C38" s="15" t="str">
        <f t="shared" si="1"/>
        <v>VEN5040</v>
      </c>
      <c r="D38" s="15" t="s">
        <v>11857</v>
      </c>
      <c r="E38" s="28" t="s">
        <v>11961</v>
      </c>
      <c r="F38" s="20">
        <v>1.0</v>
      </c>
      <c r="G38" s="29">
        <v>0.0</v>
      </c>
      <c r="H38" s="29">
        <v>0.0</v>
      </c>
      <c r="I38" s="15">
        <v>10.0</v>
      </c>
      <c r="J38" s="16">
        <v>1.0</v>
      </c>
      <c r="K38" s="16">
        <v>55.0</v>
      </c>
      <c r="L38" s="33">
        <f>((VENEZOLANO!$F38*(1+VENEZOLANO!$G38%))/VENEZOLANO!$J38)+VENEZOLANO!$K38</f>
        <v>56</v>
      </c>
      <c r="M38" s="15">
        <v>10.0</v>
      </c>
      <c r="N38" s="43">
        <f t="shared" si="2"/>
        <v>50</v>
      </c>
      <c r="O38" s="29">
        <f>MROUND((VENEZOLANO!$N38/0.6),50)</f>
        <v>100</v>
      </c>
      <c r="P38" s="15" t="s">
        <v>11858</v>
      </c>
      <c r="Q38" s="15">
        <v>3.0</v>
      </c>
      <c r="R38" s="29">
        <f>VENEZOLANO!$I38+VENEZOLANO!$Q38</f>
        <v>13</v>
      </c>
      <c r="S38" s="15" t="s">
        <v>11783</v>
      </c>
      <c r="T38" s="15" t="s">
        <v>195</v>
      </c>
      <c r="U38" s="15" t="s">
        <v>11800</v>
      </c>
      <c r="V38" s="15" t="s">
        <v>11959</v>
      </c>
      <c r="W38" s="15" t="s">
        <v>11860</v>
      </c>
      <c r="X38" s="15">
        <v>1.0</v>
      </c>
      <c r="Y38" s="44">
        <v>0.0</v>
      </c>
      <c r="Z38" s="15"/>
      <c r="AA38" s="15"/>
      <c r="AB38" s="29">
        <f>VENEZOLANO!$L38*VENEZOLANO!$AA38</f>
        <v>0</v>
      </c>
      <c r="AC38" s="15"/>
      <c r="AD38" s="15"/>
      <c r="AE38" s="15"/>
      <c r="AF38" s="15"/>
      <c r="AG38" s="15"/>
      <c r="AH38" s="32" t="str">
        <f>IF(AND(VENEZOLANO!$AF38=0,VENEZOLANO!$AG38=0),"",VENEZOLANO!$AF38-VENEZOLANO!$AG38)</f>
        <v/>
      </c>
      <c r="AI38" s="15"/>
      <c r="AJ38" s="15"/>
      <c r="AK38" s="15"/>
      <c r="AL38" s="15"/>
      <c r="AM38" s="15"/>
      <c r="AN38" s="15"/>
      <c r="AO38" s="15" t="s">
        <v>11857</v>
      </c>
      <c r="AP38" s="15"/>
      <c r="AQ38" s="15"/>
    </row>
    <row r="39" ht="15.75" customHeight="1">
      <c r="A39" s="28" t="s">
        <v>11962</v>
      </c>
      <c r="B39" s="28"/>
      <c r="C39" s="15" t="str">
        <f t="shared" si="1"/>
        <v>VEN44600170</v>
      </c>
      <c r="D39" s="15" t="s">
        <v>11857</v>
      </c>
      <c r="E39" s="28" t="s">
        <v>11963</v>
      </c>
      <c r="F39" s="20">
        <v>1000.0</v>
      </c>
      <c r="G39" s="29">
        <v>0.0</v>
      </c>
      <c r="H39" s="29">
        <v>0.0</v>
      </c>
      <c r="I39" s="15">
        <v>48.0</v>
      </c>
      <c r="J39" s="16">
        <v>1.0</v>
      </c>
      <c r="K39" s="16">
        <v>55.0</v>
      </c>
      <c r="L39" s="33">
        <f>((VENEZOLANO!$F39*(1+VENEZOLANO!$G39%))/VENEZOLANO!$J39)+VENEZOLANO!$K39</f>
        <v>1055</v>
      </c>
      <c r="M39" s="15">
        <v>30.0</v>
      </c>
      <c r="N39" s="43">
        <f t="shared" si="2"/>
        <v>1500</v>
      </c>
      <c r="O39" s="29">
        <f>MROUND((VENEZOLANO!$N39/0.6),50)</f>
        <v>2500</v>
      </c>
      <c r="P39" s="15" t="s">
        <v>11858</v>
      </c>
      <c r="Q39" s="15">
        <v>12.0</v>
      </c>
      <c r="R39" s="29">
        <f>VENEZOLANO!$I39+VENEZOLANO!$Q39</f>
        <v>60</v>
      </c>
      <c r="S39" s="15" t="s">
        <v>11746</v>
      </c>
      <c r="T39" s="15" t="s">
        <v>195</v>
      </c>
      <c r="U39" s="15" t="s">
        <v>11778</v>
      </c>
      <c r="V39" s="15" t="s">
        <v>11964</v>
      </c>
      <c r="W39" s="15" t="s">
        <v>11860</v>
      </c>
      <c r="X39" s="15">
        <v>1.0</v>
      </c>
      <c r="Y39" s="44">
        <v>0.0</v>
      </c>
      <c r="Z39" s="15"/>
      <c r="AA39" s="15"/>
      <c r="AB39" s="29">
        <f>VENEZOLANO!$L39*VENEZOLANO!$AA39</f>
        <v>0</v>
      </c>
      <c r="AC39" s="15"/>
      <c r="AD39" s="15"/>
      <c r="AE39" s="15"/>
      <c r="AF39" s="15"/>
      <c r="AG39" s="15"/>
      <c r="AH39" s="32" t="str">
        <f>IF(AND(VENEZOLANO!$AF39=0,VENEZOLANO!$AG39=0),"",VENEZOLANO!$AF39-VENEZOLANO!$AG39)</f>
        <v/>
      </c>
      <c r="AI39" s="15"/>
      <c r="AJ39" s="15"/>
      <c r="AK39" s="15"/>
      <c r="AL39" s="15"/>
      <c r="AM39" s="15"/>
      <c r="AN39" s="15"/>
      <c r="AO39" s="15" t="s">
        <v>11857</v>
      </c>
      <c r="AP39" s="15"/>
      <c r="AQ39" s="15"/>
    </row>
    <row r="40" ht="15.0" customHeight="1">
      <c r="A40" s="28" t="s">
        <v>11965</v>
      </c>
      <c r="B40" s="28"/>
      <c r="C40" s="15" t="str">
        <f t="shared" si="1"/>
        <v>VEN44600194</v>
      </c>
      <c r="D40" s="15" t="s">
        <v>11857</v>
      </c>
      <c r="E40" s="28" t="s">
        <v>11966</v>
      </c>
      <c r="F40" s="20">
        <v>1000.0</v>
      </c>
      <c r="G40" s="29">
        <v>0.0</v>
      </c>
      <c r="H40" s="29">
        <v>0.0</v>
      </c>
      <c r="I40" s="15">
        <v>48.0</v>
      </c>
      <c r="J40" s="16">
        <v>1.0</v>
      </c>
      <c r="K40" s="16">
        <v>55.0</v>
      </c>
      <c r="L40" s="33">
        <f>((VENEZOLANO!$F40*(1+VENEZOLANO!$G40%))/VENEZOLANO!$J40)+VENEZOLANO!$K40</f>
        <v>1055</v>
      </c>
      <c r="M40" s="15">
        <v>30.0</v>
      </c>
      <c r="N40" s="43">
        <f t="shared" si="2"/>
        <v>1500</v>
      </c>
      <c r="O40" s="29">
        <f>MROUND((VENEZOLANO!$N40/0.6),50)</f>
        <v>2500</v>
      </c>
      <c r="P40" s="15" t="s">
        <v>11858</v>
      </c>
      <c r="Q40" s="15">
        <v>12.0</v>
      </c>
      <c r="R40" s="29">
        <f>VENEZOLANO!$I40+VENEZOLANO!$Q40</f>
        <v>60</v>
      </c>
      <c r="S40" s="15" t="s">
        <v>11746</v>
      </c>
      <c r="T40" s="15" t="s">
        <v>195</v>
      </c>
      <c r="U40" s="15" t="s">
        <v>11778</v>
      </c>
      <c r="V40" s="15" t="s">
        <v>11964</v>
      </c>
      <c r="W40" s="15" t="s">
        <v>11860</v>
      </c>
      <c r="X40" s="15">
        <v>1.0</v>
      </c>
      <c r="Y40" s="44">
        <v>0.0</v>
      </c>
      <c r="Z40" s="15"/>
      <c r="AA40" s="15"/>
      <c r="AB40" s="29">
        <f>VENEZOLANO!$L40*VENEZOLANO!$AA40</f>
        <v>0</v>
      </c>
      <c r="AC40" s="15"/>
      <c r="AD40" s="15"/>
      <c r="AE40" s="15"/>
      <c r="AF40" s="15"/>
      <c r="AG40" s="15"/>
      <c r="AH40" s="32" t="str">
        <f>IF(AND(VENEZOLANO!$AF40=0,VENEZOLANO!$AG40=0),"",VENEZOLANO!$AF40-VENEZOLANO!$AG40)</f>
        <v/>
      </c>
      <c r="AI40" s="15"/>
      <c r="AJ40" s="15"/>
      <c r="AK40" s="15"/>
      <c r="AL40" s="15"/>
      <c r="AM40" s="15"/>
      <c r="AN40" s="15"/>
      <c r="AO40" s="15" t="s">
        <v>11857</v>
      </c>
      <c r="AP40" s="15"/>
      <c r="AQ40" s="15"/>
    </row>
    <row r="41" ht="15.75" customHeight="1">
      <c r="A41" s="28" t="s">
        <v>11967</v>
      </c>
      <c r="B41" s="28"/>
      <c r="C41" s="15" t="str">
        <f t="shared" si="1"/>
        <v>VEN5094</v>
      </c>
      <c r="D41" s="15" t="s">
        <v>11857</v>
      </c>
      <c r="E41" s="28" t="s">
        <v>11968</v>
      </c>
      <c r="F41" s="20">
        <v>905.0</v>
      </c>
      <c r="G41" s="29">
        <v>0.0</v>
      </c>
      <c r="H41" s="29">
        <v>0.0</v>
      </c>
      <c r="I41" s="15">
        <v>12.0</v>
      </c>
      <c r="J41" s="16">
        <v>1.0</v>
      </c>
      <c r="K41" s="16">
        <v>55.0</v>
      </c>
      <c r="L41" s="33">
        <f>((VENEZOLANO!$F41*(1+VENEZOLANO!$G41%))/VENEZOLANO!$J41)+VENEZOLANO!$K41</f>
        <v>960</v>
      </c>
      <c r="M41" s="15">
        <v>30.0</v>
      </c>
      <c r="N41" s="43">
        <f t="shared" si="2"/>
        <v>1350</v>
      </c>
      <c r="O41" s="29">
        <f>MROUND((VENEZOLANO!$N41/0.6),50)</f>
        <v>2250</v>
      </c>
      <c r="P41" s="15" t="s">
        <v>11858</v>
      </c>
      <c r="Q41" s="15">
        <v>2.0</v>
      </c>
      <c r="R41" s="29">
        <f>VENEZOLANO!$I41+VENEZOLANO!$Q41</f>
        <v>14</v>
      </c>
      <c r="S41" s="15" t="s">
        <v>59</v>
      </c>
      <c r="T41" s="15" t="s">
        <v>195</v>
      </c>
      <c r="U41" s="15" t="s">
        <v>11780</v>
      </c>
      <c r="V41" s="15" t="s">
        <v>11969</v>
      </c>
      <c r="W41" s="15" t="s">
        <v>11860</v>
      </c>
      <c r="X41" s="15">
        <v>1.0</v>
      </c>
      <c r="Y41" s="44">
        <v>7.0</v>
      </c>
      <c r="Z41" s="15"/>
      <c r="AA41" s="15"/>
      <c r="AB41" s="29">
        <f>VENEZOLANO!$L41*VENEZOLANO!$AA41</f>
        <v>0</v>
      </c>
      <c r="AC41" s="15"/>
      <c r="AD41" s="15"/>
      <c r="AE41" s="15"/>
      <c r="AF41" s="15"/>
      <c r="AG41" s="15"/>
      <c r="AH41" s="32" t="str">
        <f>IF(AND(VENEZOLANO!$AF41=0,VENEZOLANO!$AG41=0),"",VENEZOLANO!$AF41-VENEZOLANO!$AG41)</f>
        <v/>
      </c>
      <c r="AI41" s="15"/>
      <c r="AJ41" s="15"/>
      <c r="AK41" s="15"/>
      <c r="AL41" s="15"/>
      <c r="AM41" s="15"/>
      <c r="AN41" s="15"/>
      <c r="AO41" s="15" t="s">
        <v>11857</v>
      </c>
      <c r="AP41" s="15"/>
      <c r="AQ41" s="15"/>
    </row>
    <row r="42" ht="15.75" customHeight="1">
      <c r="A42" s="28" t="s">
        <v>11970</v>
      </c>
      <c r="B42" s="28"/>
      <c r="C42" s="15" t="str">
        <f t="shared" si="1"/>
        <v>VEN48720907</v>
      </c>
      <c r="D42" s="15" t="s">
        <v>11857</v>
      </c>
      <c r="E42" s="28" t="s">
        <v>11971</v>
      </c>
      <c r="F42" s="20">
        <v>630.0</v>
      </c>
      <c r="G42" s="29">
        <v>0.0</v>
      </c>
      <c r="H42" s="29">
        <v>0.0</v>
      </c>
      <c r="I42" s="15">
        <v>12.0</v>
      </c>
      <c r="J42" s="16">
        <v>1.0</v>
      </c>
      <c r="K42" s="16">
        <v>55.0</v>
      </c>
      <c r="L42" s="33">
        <f>((VENEZOLANO!$F42*(1+VENEZOLANO!$G42%))/VENEZOLANO!$J42)+VENEZOLANO!$K42</f>
        <v>685</v>
      </c>
      <c r="M42" s="15">
        <v>30.0</v>
      </c>
      <c r="N42" s="43">
        <f t="shared" si="2"/>
        <v>1000</v>
      </c>
      <c r="O42" s="29">
        <f>MROUND((VENEZOLANO!$N42/0.6),50)</f>
        <v>1650</v>
      </c>
      <c r="P42" s="15" t="s">
        <v>11858</v>
      </c>
      <c r="Q42" s="15">
        <v>2.0</v>
      </c>
      <c r="R42" s="29">
        <f>VENEZOLANO!$I42+VENEZOLANO!$Q42</f>
        <v>14</v>
      </c>
      <c r="S42" s="15" t="s">
        <v>59</v>
      </c>
      <c r="T42" s="15" t="s">
        <v>195</v>
      </c>
      <c r="U42" s="15" t="s">
        <v>11780</v>
      </c>
      <c r="V42" s="15" t="s">
        <v>11969</v>
      </c>
      <c r="W42" s="15" t="s">
        <v>11860</v>
      </c>
      <c r="X42" s="15">
        <v>1.0</v>
      </c>
      <c r="Y42" s="44">
        <v>0.0</v>
      </c>
      <c r="Z42" s="15"/>
      <c r="AA42" s="15"/>
      <c r="AB42" s="29">
        <f>VENEZOLANO!$L42*VENEZOLANO!$AA42</f>
        <v>0</v>
      </c>
      <c r="AC42" s="15"/>
      <c r="AD42" s="15"/>
      <c r="AE42" s="15"/>
      <c r="AF42" s="15"/>
      <c r="AG42" s="15"/>
      <c r="AH42" s="32" t="str">
        <f>IF(AND(VENEZOLANO!$AF42=0,VENEZOLANO!$AG42=0),"",VENEZOLANO!$AF42-VENEZOLANO!$AG42)</f>
        <v/>
      </c>
      <c r="AI42" s="15"/>
      <c r="AJ42" s="15"/>
      <c r="AK42" s="15"/>
      <c r="AL42" s="15"/>
      <c r="AM42" s="15"/>
      <c r="AN42" s="15"/>
      <c r="AO42" s="15" t="s">
        <v>11857</v>
      </c>
      <c r="AP42" s="15"/>
      <c r="AQ42" s="15"/>
    </row>
    <row r="43" ht="15.0" customHeight="1">
      <c r="A43" s="28" t="s">
        <v>11972</v>
      </c>
      <c r="B43" s="28"/>
      <c r="C43" s="15" t="str">
        <f t="shared" si="1"/>
        <v>VEN20187471</v>
      </c>
      <c r="D43" s="15" t="s">
        <v>11857</v>
      </c>
      <c r="E43" s="28" t="s">
        <v>11973</v>
      </c>
      <c r="F43" s="20">
        <v>1050.0</v>
      </c>
      <c r="G43" s="29">
        <v>0.0</v>
      </c>
      <c r="H43" s="29">
        <v>0.0</v>
      </c>
      <c r="I43" s="15">
        <v>24.0</v>
      </c>
      <c r="J43" s="16">
        <v>1.0</v>
      </c>
      <c r="K43" s="16">
        <v>55.0</v>
      </c>
      <c r="L43" s="33">
        <f>((VENEZOLANO!$F43*(1+VENEZOLANO!$G43%))/VENEZOLANO!$J43)+VENEZOLANO!$K43</f>
        <v>1105</v>
      </c>
      <c r="M43" s="15">
        <v>30.0</v>
      </c>
      <c r="N43" s="43">
        <f t="shared" si="2"/>
        <v>1600</v>
      </c>
      <c r="O43" s="29">
        <f>MROUND((VENEZOLANO!$N43/0.6),50)</f>
        <v>2650</v>
      </c>
      <c r="P43" s="15" t="s">
        <v>11858</v>
      </c>
      <c r="Q43" s="15">
        <v>6.0</v>
      </c>
      <c r="R43" s="29">
        <f>VENEZOLANO!$I43+VENEZOLANO!$Q43</f>
        <v>30</v>
      </c>
      <c r="S43" s="15" t="s">
        <v>11783</v>
      </c>
      <c r="T43" s="15" t="s">
        <v>195</v>
      </c>
      <c r="U43" s="15" t="s">
        <v>11793</v>
      </c>
      <c r="V43" s="15" t="s">
        <v>11974</v>
      </c>
      <c r="W43" s="15" t="s">
        <v>11860</v>
      </c>
      <c r="X43" s="15">
        <v>1.0</v>
      </c>
      <c r="Y43" s="44">
        <v>21.0</v>
      </c>
      <c r="Z43" s="15"/>
      <c r="AA43" s="15"/>
      <c r="AB43" s="29">
        <f>VENEZOLANO!$L43*VENEZOLANO!$AA43</f>
        <v>0</v>
      </c>
      <c r="AC43" s="15"/>
      <c r="AD43" s="15"/>
      <c r="AE43" s="15"/>
      <c r="AF43" s="15"/>
      <c r="AG43" s="15"/>
      <c r="AH43" s="32" t="str">
        <f>IF(AND(VENEZOLANO!$AF43=0,VENEZOLANO!$AG43=0),"",VENEZOLANO!$AF43-VENEZOLANO!$AG43)</f>
        <v/>
      </c>
      <c r="AI43" s="15"/>
      <c r="AJ43" s="15"/>
      <c r="AK43" s="15"/>
      <c r="AL43" s="15"/>
      <c r="AM43" s="15"/>
      <c r="AN43" s="15"/>
      <c r="AO43" s="15" t="s">
        <v>11857</v>
      </c>
      <c r="AP43" s="15"/>
      <c r="AQ43" s="15"/>
    </row>
    <row r="44" ht="15.75" customHeight="1">
      <c r="A44" s="28" t="s">
        <v>11975</v>
      </c>
      <c r="B44" s="28"/>
      <c r="C44" s="15" t="str">
        <f t="shared" si="1"/>
        <v>VEN21115501</v>
      </c>
      <c r="D44" s="15" t="s">
        <v>11857</v>
      </c>
      <c r="E44" s="28" t="s">
        <v>11976</v>
      </c>
      <c r="F44" s="20">
        <v>16100.0</v>
      </c>
      <c r="G44" s="29">
        <v>0.0</v>
      </c>
      <c r="H44" s="29">
        <v>0.0</v>
      </c>
      <c r="I44" s="15">
        <v>10.0</v>
      </c>
      <c r="J44" s="16">
        <v>10.0</v>
      </c>
      <c r="K44" s="16">
        <v>55.0</v>
      </c>
      <c r="L44" s="33">
        <f>((VENEZOLANO!$F44*(1+VENEZOLANO!$G44%))/VENEZOLANO!$J44)+VENEZOLANO!$K44</f>
        <v>1665</v>
      </c>
      <c r="M44" s="15">
        <v>30.0</v>
      </c>
      <c r="N44" s="43">
        <f t="shared" si="2"/>
        <v>2400</v>
      </c>
      <c r="O44" s="29">
        <f>MROUND((VENEZOLANO!$N44/0.6),50)</f>
        <v>4000</v>
      </c>
      <c r="P44" s="15" t="s">
        <v>11858</v>
      </c>
      <c r="Q44" s="15">
        <v>2.0</v>
      </c>
      <c r="R44" s="29">
        <f>VENEZOLANO!$I44+VENEZOLANO!$Q44</f>
        <v>12</v>
      </c>
      <c r="S44" s="15" t="s">
        <v>11783</v>
      </c>
      <c r="T44" s="15" t="s">
        <v>195</v>
      </c>
      <c r="U44" s="15" t="s">
        <v>11767</v>
      </c>
      <c r="V44" s="15" t="s">
        <v>11977</v>
      </c>
      <c r="W44" s="15" t="s">
        <v>11860</v>
      </c>
      <c r="X44" s="15">
        <v>1.0</v>
      </c>
      <c r="Y44" s="44">
        <v>6.0</v>
      </c>
      <c r="Z44" s="15"/>
      <c r="AA44" s="15"/>
      <c r="AB44" s="29">
        <f>VENEZOLANO!$L44*VENEZOLANO!$AA44</f>
        <v>0</v>
      </c>
      <c r="AC44" s="15"/>
      <c r="AD44" s="15"/>
      <c r="AE44" s="15"/>
      <c r="AF44" s="15"/>
      <c r="AG44" s="15"/>
      <c r="AH44" s="32" t="str">
        <f>IF(AND(VENEZOLANO!$AF44=0,VENEZOLANO!$AG44=0),"",VENEZOLANO!$AF44-VENEZOLANO!$AG44)</f>
        <v/>
      </c>
      <c r="AI44" s="15"/>
      <c r="AJ44" s="15"/>
      <c r="AK44" s="15"/>
      <c r="AL44" s="15"/>
      <c r="AM44" s="15"/>
      <c r="AN44" s="15"/>
      <c r="AO44" s="15" t="s">
        <v>11857</v>
      </c>
      <c r="AP44" s="15"/>
      <c r="AQ44" s="15"/>
    </row>
    <row r="45" ht="15.75" customHeight="1">
      <c r="A45" s="28" t="s">
        <v>11978</v>
      </c>
      <c r="B45" s="28"/>
      <c r="C45" s="15" t="str">
        <f t="shared" si="1"/>
        <v>VEN5012</v>
      </c>
      <c r="D45" s="15" t="s">
        <v>11857</v>
      </c>
      <c r="E45" s="28" t="s">
        <v>11979</v>
      </c>
      <c r="F45" s="20">
        <v>1.0</v>
      </c>
      <c r="G45" s="29">
        <v>0.0</v>
      </c>
      <c r="H45" s="29">
        <v>0.0</v>
      </c>
      <c r="I45" s="15">
        <v>48.0</v>
      </c>
      <c r="J45" s="16">
        <v>1.0</v>
      </c>
      <c r="K45" s="16">
        <v>55.0</v>
      </c>
      <c r="L45" s="33">
        <f>((VENEZOLANO!$F45*(1+VENEZOLANO!$G45%))/VENEZOLANO!$J45)+VENEZOLANO!$K45</f>
        <v>56</v>
      </c>
      <c r="M45" s="15">
        <v>30.0</v>
      </c>
      <c r="N45" s="43">
        <f t="shared" si="2"/>
        <v>100</v>
      </c>
      <c r="O45" s="29">
        <f>MROUND((VENEZOLANO!$N45/0.6),50)</f>
        <v>150</v>
      </c>
      <c r="P45" s="15" t="s">
        <v>11858</v>
      </c>
      <c r="Q45" s="15">
        <v>12.0</v>
      </c>
      <c r="R45" s="29">
        <f>VENEZOLANO!$I45+VENEZOLANO!$Q45</f>
        <v>60</v>
      </c>
      <c r="S45" s="15" t="s">
        <v>11783</v>
      </c>
      <c r="T45" s="15" t="s">
        <v>195</v>
      </c>
      <c r="U45" s="15" t="s">
        <v>11759</v>
      </c>
      <c r="V45" s="15" t="s">
        <v>11980</v>
      </c>
      <c r="W45" s="15" t="s">
        <v>11860</v>
      </c>
      <c r="X45" s="15">
        <v>1.0</v>
      </c>
      <c r="Y45" s="44">
        <v>0.0</v>
      </c>
      <c r="Z45" s="15"/>
      <c r="AA45" s="15"/>
      <c r="AB45" s="29">
        <f>VENEZOLANO!$L45*VENEZOLANO!$AA45</f>
        <v>0</v>
      </c>
      <c r="AC45" s="15"/>
      <c r="AD45" s="15"/>
      <c r="AE45" s="15"/>
      <c r="AF45" s="15"/>
      <c r="AG45" s="15"/>
      <c r="AH45" s="32" t="str">
        <f>IF(AND(VENEZOLANO!$AF45=0,VENEZOLANO!$AG45=0),"",VENEZOLANO!$AF45-VENEZOLANO!$AG45)</f>
        <v/>
      </c>
      <c r="AI45" s="15"/>
      <c r="AJ45" s="15"/>
      <c r="AK45" s="15"/>
      <c r="AL45" s="15"/>
      <c r="AM45" s="15"/>
      <c r="AN45" s="15"/>
      <c r="AO45" s="15" t="s">
        <v>11857</v>
      </c>
      <c r="AP45" s="15"/>
      <c r="AQ45" s="15"/>
    </row>
    <row r="46" ht="15.75" customHeight="1">
      <c r="A46" s="28" t="s">
        <v>11981</v>
      </c>
      <c r="B46" s="28"/>
      <c r="C46" s="15" t="str">
        <f t="shared" si="1"/>
        <v>VEN5008</v>
      </c>
      <c r="D46" s="15" t="s">
        <v>11858</v>
      </c>
      <c r="E46" s="28" t="s">
        <v>11982</v>
      </c>
      <c r="F46" s="20">
        <v>6000.0</v>
      </c>
      <c r="G46" s="29">
        <v>0.0</v>
      </c>
      <c r="H46" s="29">
        <v>0.0</v>
      </c>
      <c r="I46" s="15">
        <v>1.0</v>
      </c>
      <c r="J46" s="16">
        <v>1.0</v>
      </c>
      <c r="K46" s="16">
        <v>55.0</v>
      </c>
      <c r="L46" s="33">
        <f>((VENEZOLANO!$F46*(1+VENEZOLANO!$G46%))/VENEZOLANO!$J46)+VENEZOLANO!$K46</f>
        <v>6055</v>
      </c>
      <c r="M46" s="15">
        <v>30.0</v>
      </c>
      <c r="N46" s="43">
        <f t="shared" si="2"/>
        <v>8650</v>
      </c>
      <c r="O46" s="29">
        <f>MROUND((VENEZOLANO!$N46/0.6),50)</f>
        <v>14400</v>
      </c>
      <c r="P46" s="15" t="s">
        <v>11858</v>
      </c>
      <c r="Q46" s="15">
        <v>0.2</v>
      </c>
      <c r="R46" s="29">
        <f>VENEZOLANO!$I46+VENEZOLANO!$Q46</f>
        <v>1.2</v>
      </c>
      <c r="S46" s="15" t="s">
        <v>11783</v>
      </c>
      <c r="T46" s="15" t="s">
        <v>195</v>
      </c>
      <c r="U46" s="15" t="s">
        <v>11800</v>
      </c>
      <c r="V46" s="15" t="s">
        <v>11859</v>
      </c>
      <c r="W46" s="15" t="s">
        <v>11869</v>
      </c>
      <c r="X46" s="15">
        <v>0.1</v>
      </c>
      <c r="Y46" s="44">
        <v>0.9</v>
      </c>
      <c r="Z46" s="15"/>
      <c r="AA46" s="15"/>
      <c r="AB46" s="29">
        <f>VENEZOLANO!$L46*VENEZOLANO!$AA46</f>
        <v>0</v>
      </c>
      <c r="AC46" s="15"/>
      <c r="AD46" s="15"/>
      <c r="AE46" s="15"/>
      <c r="AF46" s="15"/>
      <c r="AG46" s="15"/>
      <c r="AH46" s="32" t="str">
        <f>IF(AND(VENEZOLANO!$AF46=0,VENEZOLANO!$AG46=0),"",VENEZOLANO!$AF46-VENEZOLANO!$AG46)</f>
        <v/>
      </c>
      <c r="AI46" s="15"/>
      <c r="AJ46" s="15"/>
      <c r="AK46" s="15"/>
      <c r="AL46" s="15"/>
      <c r="AM46" s="15"/>
      <c r="AN46" s="15"/>
      <c r="AO46" s="15" t="s">
        <v>11857</v>
      </c>
      <c r="AP46" s="15"/>
      <c r="AQ46" s="15"/>
    </row>
    <row r="47" ht="15.75" customHeight="1">
      <c r="A47" s="28" t="s">
        <v>11983</v>
      </c>
      <c r="B47" s="28"/>
      <c r="C47" s="15" t="str">
        <f t="shared" si="1"/>
        <v>VEN5043</v>
      </c>
      <c r="D47" s="15" t="s">
        <v>11857</v>
      </c>
      <c r="E47" s="28" t="s">
        <v>11984</v>
      </c>
      <c r="F47" s="20">
        <v>2190.0</v>
      </c>
      <c r="G47" s="29">
        <v>0.0</v>
      </c>
      <c r="H47" s="29">
        <v>0.0</v>
      </c>
      <c r="I47" s="15">
        <v>10.0</v>
      </c>
      <c r="J47" s="16">
        <v>1.0</v>
      </c>
      <c r="K47" s="16">
        <v>55.0</v>
      </c>
      <c r="L47" s="33">
        <f>((VENEZOLANO!$F47*(1+VENEZOLANO!$G47%))/VENEZOLANO!$J47)+VENEZOLANO!$K47</f>
        <v>2245</v>
      </c>
      <c r="M47" s="15">
        <v>30.0</v>
      </c>
      <c r="N47" s="43">
        <f t="shared" si="2"/>
        <v>3200</v>
      </c>
      <c r="O47" s="29">
        <f>MROUND((VENEZOLANO!$N47/0.6),50)</f>
        <v>5350</v>
      </c>
      <c r="P47" s="15" t="s">
        <v>11858</v>
      </c>
      <c r="Q47" s="15">
        <v>2.0</v>
      </c>
      <c r="R47" s="29">
        <f>VENEZOLANO!$I47+VENEZOLANO!$Q47</f>
        <v>12</v>
      </c>
      <c r="S47" s="15" t="s">
        <v>11783</v>
      </c>
      <c r="T47" s="15" t="s">
        <v>195</v>
      </c>
      <c r="U47" s="15" t="s">
        <v>11803</v>
      </c>
      <c r="V47" s="15" t="s">
        <v>11859</v>
      </c>
      <c r="W47" s="15" t="s">
        <v>11860</v>
      </c>
      <c r="X47" s="15">
        <v>1.0</v>
      </c>
      <c r="Y47" s="44">
        <v>1.0</v>
      </c>
      <c r="Z47" s="15"/>
      <c r="AA47" s="15"/>
      <c r="AB47" s="29">
        <f>VENEZOLANO!$L47*VENEZOLANO!$AA47</f>
        <v>0</v>
      </c>
      <c r="AC47" s="15"/>
      <c r="AD47" s="15"/>
      <c r="AE47" s="15"/>
      <c r="AF47" s="15"/>
      <c r="AG47" s="15"/>
      <c r="AH47" s="32" t="str">
        <f>IF(AND(VENEZOLANO!$AF47=0,VENEZOLANO!$AG47=0),"",VENEZOLANO!$AF47-VENEZOLANO!$AG47)</f>
        <v/>
      </c>
      <c r="AI47" s="15"/>
      <c r="AJ47" s="15"/>
      <c r="AK47" s="15"/>
      <c r="AL47" s="15"/>
      <c r="AM47" s="15"/>
      <c r="AN47" s="15"/>
      <c r="AO47" s="15" t="s">
        <v>11857</v>
      </c>
      <c r="AP47" s="15"/>
      <c r="AQ47" s="15"/>
    </row>
    <row r="48" ht="15.75" customHeight="1">
      <c r="A48" s="28" t="s">
        <v>11985</v>
      </c>
      <c r="B48" s="28"/>
      <c r="C48" s="15" t="str">
        <f t="shared" si="1"/>
        <v>VEN5010</v>
      </c>
      <c r="D48" s="15" t="s">
        <v>11857</v>
      </c>
      <c r="E48" s="28" t="s">
        <v>11986</v>
      </c>
      <c r="F48" s="20">
        <v>1350.0</v>
      </c>
      <c r="G48" s="29">
        <v>0.0</v>
      </c>
      <c r="H48" s="29">
        <v>0.0</v>
      </c>
      <c r="I48" s="15">
        <v>5.0</v>
      </c>
      <c r="J48" s="16">
        <v>1.0</v>
      </c>
      <c r="K48" s="16">
        <v>55.0</v>
      </c>
      <c r="L48" s="33">
        <f>((VENEZOLANO!$F48*(1+VENEZOLANO!$G48%))/VENEZOLANO!$J48)+VENEZOLANO!$K48</f>
        <v>1405</v>
      </c>
      <c r="M48" s="15">
        <v>30.0</v>
      </c>
      <c r="N48" s="43">
        <f t="shared" si="2"/>
        <v>2000</v>
      </c>
      <c r="O48" s="29">
        <f>MROUND((VENEZOLANO!$N48/0.6),50)</f>
        <v>3350</v>
      </c>
      <c r="P48" s="15" t="s">
        <v>11858</v>
      </c>
      <c r="Q48" s="15">
        <v>2.0</v>
      </c>
      <c r="R48" s="29">
        <f>VENEZOLANO!$I48+VENEZOLANO!$Q48</f>
        <v>7</v>
      </c>
      <c r="S48" s="15" t="s">
        <v>11783</v>
      </c>
      <c r="T48" s="15" t="s">
        <v>195</v>
      </c>
      <c r="U48" s="15" t="s">
        <v>11772</v>
      </c>
      <c r="V48" s="15" t="s">
        <v>11987</v>
      </c>
      <c r="W48" s="15" t="s">
        <v>11860</v>
      </c>
      <c r="X48" s="15">
        <v>1.0</v>
      </c>
      <c r="Y48" s="44">
        <v>0.0</v>
      </c>
      <c r="Z48" s="15"/>
      <c r="AA48" s="15"/>
      <c r="AB48" s="29">
        <f>VENEZOLANO!$L48*VENEZOLANO!$AA48</f>
        <v>0</v>
      </c>
      <c r="AC48" s="15"/>
      <c r="AD48" s="15"/>
      <c r="AE48" s="15"/>
      <c r="AF48" s="15"/>
      <c r="AG48" s="15"/>
      <c r="AH48" s="32" t="str">
        <f>IF(AND(VENEZOLANO!$AF48=0,VENEZOLANO!$AG48=0),"",VENEZOLANO!$AF48-VENEZOLANO!$AG48)</f>
        <v/>
      </c>
      <c r="AI48" s="15"/>
      <c r="AJ48" s="15"/>
      <c r="AK48" s="15"/>
      <c r="AL48" s="15"/>
      <c r="AM48" s="15"/>
      <c r="AN48" s="15"/>
      <c r="AO48" s="15" t="s">
        <v>11857</v>
      </c>
      <c r="AP48" s="15"/>
      <c r="AQ48" s="15"/>
    </row>
    <row r="49" ht="15.0" customHeight="1">
      <c r="A49" s="28" t="s">
        <v>11988</v>
      </c>
      <c r="B49" s="28"/>
      <c r="C49" s="15" t="str">
        <f t="shared" si="1"/>
        <v>VEN5011</v>
      </c>
      <c r="D49" s="15" t="s">
        <v>11857</v>
      </c>
      <c r="E49" s="28" t="s">
        <v>11989</v>
      </c>
      <c r="F49" s="20">
        <v>1090.0</v>
      </c>
      <c r="G49" s="29">
        <v>0.0</v>
      </c>
      <c r="H49" s="29">
        <v>0.0</v>
      </c>
      <c r="I49" s="15">
        <v>10.0</v>
      </c>
      <c r="J49" s="16">
        <v>1.0</v>
      </c>
      <c r="K49" s="16">
        <v>55.0</v>
      </c>
      <c r="L49" s="33">
        <f>((VENEZOLANO!$F49*(1+VENEZOLANO!$G49%))/VENEZOLANO!$J49)+VENEZOLANO!$K49</f>
        <v>1145</v>
      </c>
      <c r="M49" s="15">
        <v>30.0</v>
      </c>
      <c r="N49" s="43">
        <f t="shared" si="2"/>
        <v>1650</v>
      </c>
      <c r="O49" s="29">
        <f>MROUND((VENEZOLANO!$N49/0.6),50)</f>
        <v>2750</v>
      </c>
      <c r="P49" s="15" t="s">
        <v>11858</v>
      </c>
      <c r="Q49" s="15">
        <v>2.0</v>
      </c>
      <c r="R49" s="29">
        <f>VENEZOLANO!$I49+VENEZOLANO!$Q49</f>
        <v>12</v>
      </c>
      <c r="S49" s="15" t="s">
        <v>11783</v>
      </c>
      <c r="T49" s="15" t="s">
        <v>195</v>
      </c>
      <c r="U49" s="15" t="s">
        <v>11772</v>
      </c>
      <c r="V49" s="15" t="s">
        <v>11859</v>
      </c>
      <c r="W49" s="15" t="s">
        <v>11860</v>
      </c>
      <c r="X49" s="15">
        <v>1.0</v>
      </c>
      <c r="Y49" s="44">
        <v>0.0</v>
      </c>
      <c r="Z49" s="15"/>
      <c r="AA49" s="15"/>
      <c r="AB49" s="29">
        <f>VENEZOLANO!$L49*VENEZOLANO!$AA49</f>
        <v>0</v>
      </c>
      <c r="AC49" s="15"/>
      <c r="AD49" s="15"/>
      <c r="AE49" s="15"/>
      <c r="AF49" s="15"/>
      <c r="AG49" s="15"/>
      <c r="AH49" s="32" t="str">
        <f>IF(AND(VENEZOLANO!$AF49=0,VENEZOLANO!$AG49=0),"",VENEZOLANO!$AF49-VENEZOLANO!$AG49)</f>
        <v/>
      </c>
      <c r="AI49" s="15"/>
      <c r="AJ49" s="15"/>
      <c r="AK49" s="15"/>
      <c r="AL49" s="15"/>
      <c r="AM49" s="15"/>
      <c r="AN49" s="15"/>
      <c r="AO49" s="15" t="s">
        <v>11857</v>
      </c>
      <c r="AP49" s="15"/>
      <c r="AQ49" s="15"/>
    </row>
    <row r="50" ht="15.75" customHeight="1">
      <c r="A50" s="28" t="s">
        <v>11990</v>
      </c>
      <c r="B50" s="28"/>
      <c r="C50" s="15" t="str">
        <f t="shared" si="1"/>
        <v>VEN47670026</v>
      </c>
      <c r="D50" s="15" t="s">
        <v>11857</v>
      </c>
      <c r="E50" s="28" t="s">
        <v>11991</v>
      </c>
      <c r="F50" s="20">
        <v>7600.0</v>
      </c>
      <c r="G50" s="29">
        <v>0.0</v>
      </c>
      <c r="H50" s="29">
        <v>0.0</v>
      </c>
      <c r="I50" s="15">
        <v>6.0</v>
      </c>
      <c r="J50" s="16">
        <v>6.0</v>
      </c>
      <c r="K50" s="16">
        <v>55.0</v>
      </c>
      <c r="L50" s="33">
        <f>((VENEZOLANO!$F50*(1+VENEZOLANO!$G50%))/VENEZOLANO!$J50)+VENEZOLANO!$K50</f>
        <v>1321.666667</v>
      </c>
      <c r="M50" s="15">
        <v>30.0</v>
      </c>
      <c r="N50" s="43">
        <f t="shared" si="2"/>
        <v>1900</v>
      </c>
      <c r="O50" s="29">
        <f>MROUND((VENEZOLANO!$N50/0.6),50)</f>
        <v>3150</v>
      </c>
      <c r="P50" s="15" t="s">
        <v>11858</v>
      </c>
      <c r="Q50" s="15">
        <v>4.0</v>
      </c>
      <c r="R50" s="29">
        <f>VENEZOLANO!$I50+VENEZOLANO!$Q50</f>
        <v>10</v>
      </c>
      <c r="S50" s="15" t="s">
        <v>11783</v>
      </c>
      <c r="T50" s="15" t="s">
        <v>195</v>
      </c>
      <c r="U50" s="15" t="s">
        <v>11778</v>
      </c>
      <c r="V50" s="15" t="s">
        <v>11992</v>
      </c>
      <c r="W50" s="15" t="s">
        <v>11860</v>
      </c>
      <c r="X50" s="15">
        <v>1.0</v>
      </c>
      <c r="Y50" s="44">
        <v>2.0</v>
      </c>
      <c r="Z50" s="15"/>
      <c r="AA50" s="15"/>
      <c r="AB50" s="29">
        <f>VENEZOLANO!$L50*VENEZOLANO!$AA50</f>
        <v>0</v>
      </c>
      <c r="AC50" s="15"/>
      <c r="AD50" s="15"/>
      <c r="AE50" s="15"/>
      <c r="AF50" s="15"/>
      <c r="AG50" s="15"/>
      <c r="AH50" s="32" t="str">
        <f>IF(AND(VENEZOLANO!$AF50=0,VENEZOLANO!$AG50=0),"",VENEZOLANO!$AF50-VENEZOLANO!$AG50)</f>
        <v/>
      </c>
      <c r="AI50" s="15"/>
      <c r="AJ50" s="15"/>
      <c r="AK50" s="15"/>
      <c r="AL50" s="15"/>
      <c r="AM50" s="15"/>
      <c r="AN50" s="15"/>
      <c r="AO50" s="15" t="s">
        <v>11857</v>
      </c>
      <c r="AP50" s="15"/>
      <c r="AQ50" s="15"/>
    </row>
    <row r="51" ht="15.75" customHeight="1">
      <c r="A51" s="28" t="s">
        <v>11993</v>
      </c>
      <c r="B51" s="28"/>
      <c r="C51" s="15" t="str">
        <f t="shared" si="1"/>
        <v>VEN47670132</v>
      </c>
      <c r="D51" s="15" t="s">
        <v>11857</v>
      </c>
      <c r="E51" s="28" t="s">
        <v>11994</v>
      </c>
      <c r="F51" s="20">
        <f>F50</f>
        <v>7600</v>
      </c>
      <c r="G51" s="29">
        <v>0.0</v>
      </c>
      <c r="H51" s="29">
        <v>0.0</v>
      </c>
      <c r="I51" s="15">
        <v>6.0</v>
      </c>
      <c r="J51" s="16">
        <v>6.0</v>
      </c>
      <c r="K51" s="16">
        <v>55.0</v>
      </c>
      <c r="L51" s="33">
        <f>((VENEZOLANO!$F51*(1+VENEZOLANO!$G51%))/VENEZOLANO!$J51)+VENEZOLANO!$K51</f>
        <v>1321.666667</v>
      </c>
      <c r="M51" s="15">
        <v>30.0</v>
      </c>
      <c r="N51" s="43">
        <f t="shared" si="2"/>
        <v>1900</v>
      </c>
      <c r="O51" s="29">
        <f>MROUND((VENEZOLANO!$N51/0.6),50)</f>
        <v>3150</v>
      </c>
      <c r="P51" s="15" t="s">
        <v>11858</v>
      </c>
      <c r="Q51" s="15">
        <v>4.0</v>
      </c>
      <c r="R51" s="29">
        <f>VENEZOLANO!$I51+VENEZOLANO!$Q51</f>
        <v>10</v>
      </c>
      <c r="S51" s="15" t="s">
        <v>11783</v>
      </c>
      <c r="T51" s="15" t="s">
        <v>195</v>
      </c>
      <c r="U51" s="15" t="s">
        <v>11778</v>
      </c>
      <c r="V51" s="15" t="s">
        <v>11992</v>
      </c>
      <c r="W51" s="15" t="s">
        <v>11860</v>
      </c>
      <c r="X51" s="15">
        <v>1.0</v>
      </c>
      <c r="Y51" s="44">
        <v>4.0</v>
      </c>
      <c r="Z51" s="15"/>
      <c r="AA51" s="15"/>
      <c r="AB51" s="29">
        <f>VENEZOLANO!$L51*VENEZOLANO!$AA51</f>
        <v>0</v>
      </c>
      <c r="AC51" s="15"/>
      <c r="AD51" s="15"/>
      <c r="AE51" s="15"/>
      <c r="AF51" s="15"/>
      <c r="AG51" s="15"/>
      <c r="AH51" s="32" t="str">
        <f>IF(AND(VENEZOLANO!$AF51=0,VENEZOLANO!$AG51=0),"",VENEZOLANO!$AF51-VENEZOLANO!$AG51)</f>
        <v/>
      </c>
      <c r="AI51" s="15"/>
      <c r="AJ51" s="15"/>
      <c r="AK51" s="15"/>
      <c r="AL51" s="15"/>
      <c r="AM51" s="15"/>
      <c r="AN51" s="15"/>
      <c r="AO51" s="15" t="s">
        <v>11857</v>
      </c>
      <c r="AP51" s="15"/>
      <c r="AQ51" s="15"/>
    </row>
    <row r="52" ht="15.75" customHeight="1">
      <c r="A52" s="28" t="s">
        <v>11995</v>
      </c>
      <c r="B52" s="28"/>
      <c r="C52" s="15" t="str">
        <f t="shared" si="1"/>
        <v>VEN47670019</v>
      </c>
      <c r="D52" s="15" t="s">
        <v>11857</v>
      </c>
      <c r="E52" s="28" t="s">
        <v>11996</v>
      </c>
      <c r="F52" s="20">
        <v>7800.0</v>
      </c>
      <c r="G52" s="29">
        <v>0.0</v>
      </c>
      <c r="H52" s="29">
        <v>0.0</v>
      </c>
      <c r="I52" s="15">
        <v>12.0</v>
      </c>
      <c r="J52" s="16">
        <v>12.0</v>
      </c>
      <c r="K52" s="16">
        <v>55.0</v>
      </c>
      <c r="L52" s="33">
        <f>((VENEZOLANO!$F52*(1+VENEZOLANO!$G52%))/VENEZOLANO!$J52)+VENEZOLANO!$K52</f>
        <v>705</v>
      </c>
      <c r="M52" s="15">
        <v>30.0</v>
      </c>
      <c r="N52" s="43">
        <f t="shared" si="2"/>
        <v>1000</v>
      </c>
      <c r="O52" s="29">
        <f>MROUND((VENEZOLANO!$N52/0.6),50)</f>
        <v>1650</v>
      </c>
      <c r="P52" s="15" t="s">
        <v>11858</v>
      </c>
      <c r="Q52" s="15">
        <v>4.0</v>
      </c>
      <c r="R52" s="29">
        <f>VENEZOLANO!$I52+VENEZOLANO!$Q52</f>
        <v>16</v>
      </c>
      <c r="S52" s="15" t="s">
        <v>11783</v>
      </c>
      <c r="T52" s="15" t="s">
        <v>195</v>
      </c>
      <c r="U52" s="15" t="s">
        <v>11778</v>
      </c>
      <c r="V52" s="15" t="s">
        <v>11992</v>
      </c>
      <c r="W52" s="15" t="s">
        <v>11860</v>
      </c>
      <c r="X52" s="15">
        <v>1.0</v>
      </c>
      <c r="Y52" s="44">
        <v>10.0</v>
      </c>
      <c r="Z52" s="15"/>
      <c r="AA52" s="15"/>
      <c r="AB52" s="29">
        <f>VENEZOLANO!$L52*VENEZOLANO!$AA52</f>
        <v>0</v>
      </c>
      <c r="AC52" s="15"/>
      <c r="AD52" s="15"/>
      <c r="AE52" s="15"/>
      <c r="AF52" s="15"/>
      <c r="AG52" s="15"/>
      <c r="AH52" s="32" t="str">
        <f>IF(AND(VENEZOLANO!$AF52=0,VENEZOLANO!$AG52=0),"",VENEZOLANO!$AF52-VENEZOLANO!$AG52)</f>
        <v/>
      </c>
      <c r="AI52" s="15"/>
      <c r="AJ52" s="15"/>
      <c r="AK52" s="15"/>
      <c r="AL52" s="15"/>
      <c r="AM52" s="15"/>
      <c r="AN52" s="15"/>
      <c r="AO52" s="15" t="s">
        <v>11857</v>
      </c>
      <c r="AP52" s="15"/>
      <c r="AQ52" s="15"/>
    </row>
    <row r="53" ht="15.75" customHeight="1">
      <c r="A53" s="28" t="s">
        <v>11997</v>
      </c>
      <c r="B53" s="28"/>
      <c r="C53" s="15" t="str">
        <f t="shared" si="1"/>
        <v>VEN47670033</v>
      </c>
      <c r="D53" s="15" t="s">
        <v>11857</v>
      </c>
      <c r="E53" s="28" t="s">
        <v>11998</v>
      </c>
      <c r="F53" s="20">
        <f>F52</f>
        <v>7800</v>
      </c>
      <c r="G53" s="29">
        <v>0.0</v>
      </c>
      <c r="H53" s="29">
        <v>0.0</v>
      </c>
      <c r="I53" s="15">
        <v>12.0</v>
      </c>
      <c r="J53" s="16">
        <v>12.0</v>
      </c>
      <c r="K53" s="16">
        <v>55.0</v>
      </c>
      <c r="L53" s="33">
        <f>((VENEZOLANO!$F53*(1+VENEZOLANO!$G53%))/VENEZOLANO!$J53)+VENEZOLANO!$K53</f>
        <v>705</v>
      </c>
      <c r="M53" s="15">
        <v>30.0</v>
      </c>
      <c r="N53" s="43">
        <f t="shared" si="2"/>
        <v>1000</v>
      </c>
      <c r="O53" s="29">
        <f>MROUND((VENEZOLANO!$N53/0.6),50)</f>
        <v>1650</v>
      </c>
      <c r="P53" s="15" t="s">
        <v>11858</v>
      </c>
      <c r="Q53" s="15">
        <v>4.0</v>
      </c>
      <c r="R53" s="29">
        <f>VENEZOLANO!$I53+VENEZOLANO!$Q53</f>
        <v>16</v>
      </c>
      <c r="S53" s="15" t="s">
        <v>11783</v>
      </c>
      <c r="T53" s="15" t="s">
        <v>195</v>
      </c>
      <c r="U53" s="15" t="s">
        <v>11778</v>
      </c>
      <c r="V53" s="15" t="s">
        <v>11992</v>
      </c>
      <c r="W53" s="15" t="s">
        <v>11860</v>
      </c>
      <c r="X53" s="15">
        <v>1.0</v>
      </c>
      <c r="Y53" s="44">
        <v>6.0</v>
      </c>
      <c r="Z53" s="15"/>
      <c r="AA53" s="15"/>
      <c r="AB53" s="29">
        <f>VENEZOLANO!$L53*VENEZOLANO!$AA53</f>
        <v>0</v>
      </c>
      <c r="AC53" s="15"/>
      <c r="AD53" s="15"/>
      <c r="AE53" s="15"/>
      <c r="AF53" s="15"/>
      <c r="AG53" s="15"/>
      <c r="AH53" s="32" t="str">
        <f>IF(AND(VENEZOLANO!$AF53=0,VENEZOLANO!$AG53=0),"",VENEZOLANO!$AF53-VENEZOLANO!$AG53)</f>
        <v/>
      </c>
      <c r="AI53" s="15"/>
      <c r="AJ53" s="15"/>
      <c r="AK53" s="15"/>
      <c r="AL53" s="15"/>
      <c r="AM53" s="15"/>
      <c r="AN53" s="15"/>
      <c r="AO53" s="15" t="s">
        <v>11857</v>
      </c>
      <c r="AP53" s="15"/>
      <c r="AQ53" s="15"/>
    </row>
    <row r="54" ht="15.75" customHeight="1">
      <c r="A54" s="28" t="s">
        <v>11999</v>
      </c>
      <c r="B54" s="28"/>
      <c r="C54" s="15" t="str">
        <f t="shared" si="1"/>
        <v>VEN47670057</v>
      </c>
      <c r="D54" s="15" t="s">
        <v>11857</v>
      </c>
      <c r="E54" s="28" t="s">
        <v>12000</v>
      </c>
      <c r="F54" s="20">
        <f>F52</f>
        <v>7800</v>
      </c>
      <c r="G54" s="29">
        <v>0.0</v>
      </c>
      <c r="H54" s="29">
        <v>0.0</v>
      </c>
      <c r="I54" s="15">
        <v>12.0</v>
      </c>
      <c r="J54" s="16">
        <v>12.0</v>
      </c>
      <c r="K54" s="16">
        <v>55.0</v>
      </c>
      <c r="L54" s="33">
        <f>((VENEZOLANO!$F54*(1+VENEZOLANO!$G54%))/VENEZOLANO!$J54)+VENEZOLANO!$K54</f>
        <v>705</v>
      </c>
      <c r="M54" s="15">
        <v>30.0</v>
      </c>
      <c r="N54" s="43">
        <f t="shared" si="2"/>
        <v>1000</v>
      </c>
      <c r="O54" s="29">
        <f>MROUND((VENEZOLANO!$N54/0.6),50)</f>
        <v>1650</v>
      </c>
      <c r="P54" s="15" t="s">
        <v>11858</v>
      </c>
      <c r="Q54" s="15">
        <v>4.0</v>
      </c>
      <c r="R54" s="29">
        <f>VENEZOLANO!$I54+VENEZOLANO!$Q54</f>
        <v>16</v>
      </c>
      <c r="S54" s="15" t="s">
        <v>11783</v>
      </c>
      <c r="T54" s="15" t="s">
        <v>195</v>
      </c>
      <c r="U54" s="15" t="s">
        <v>11778</v>
      </c>
      <c r="V54" s="15" t="s">
        <v>11992</v>
      </c>
      <c r="W54" s="15" t="s">
        <v>11860</v>
      </c>
      <c r="X54" s="15">
        <v>1.0</v>
      </c>
      <c r="Y54" s="44">
        <v>0.0</v>
      </c>
      <c r="Z54" s="15"/>
      <c r="AA54" s="15"/>
      <c r="AB54" s="29">
        <f>VENEZOLANO!$L54*VENEZOLANO!$AA54</f>
        <v>0</v>
      </c>
      <c r="AC54" s="15"/>
      <c r="AD54" s="15"/>
      <c r="AE54" s="15"/>
      <c r="AF54" s="15"/>
      <c r="AG54" s="15"/>
      <c r="AH54" s="32" t="str">
        <f>IF(AND(VENEZOLANO!$AF54=0,VENEZOLANO!$AG54=0),"",VENEZOLANO!$AF54-VENEZOLANO!$AG54)</f>
        <v/>
      </c>
      <c r="AI54" s="15"/>
      <c r="AJ54" s="15"/>
      <c r="AK54" s="15"/>
      <c r="AL54" s="15"/>
      <c r="AM54" s="15"/>
      <c r="AN54" s="15"/>
      <c r="AO54" s="15" t="s">
        <v>11857</v>
      </c>
      <c r="AP54" s="15"/>
      <c r="AQ54" s="15"/>
    </row>
    <row r="55" ht="15.75" customHeight="1">
      <c r="A55" s="28" t="s">
        <v>12001</v>
      </c>
      <c r="B55" s="28"/>
      <c r="C55" s="15" t="str">
        <f t="shared" si="1"/>
        <v>VEN5033</v>
      </c>
      <c r="D55" s="15" t="s">
        <v>11857</v>
      </c>
      <c r="E55" s="28" t="s">
        <v>12002</v>
      </c>
      <c r="F55" s="20">
        <v>2402.4</v>
      </c>
      <c r="G55" s="29">
        <v>0.0</v>
      </c>
      <c r="H55" s="29">
        <v>0.0</v>
      </c>
      <c r="I55" s="15">
        <v>3.0</v>
      </c>
      <c r="J55" s="16">
        <v>1.0</v>
      </c>
      <c r="K55" s="16">
        <v>55.0</v>
      </c>
      <c r="L55" s="33">
        <f>((VENEZOLANO!$F55*(1+VENEZOLANO!$G55%))/VENEZOLANO!$J55)+VENEZOLANO!$K55</f>
        <v>2457.4</v>
      </c>
      <c r="M55" s="15">
        <v>30.0</v>
      </c>
      <c r="N55" s="43">
        <f t="shared" si="2"/>
        <v>3500</v>
      </c>
      <c r="O55" s="29">
        <f>MROUND((VENEZOLANO!$N55/0.6),50)</f>
        <v>5850</v>
      </c>
      <c r="P55" s="15" t="s">
        <v>11858</v>
      </c>
      <c r="Q55" s="15">
        <v>1.0</v>
      </c>
      <c r="R55" s="29">
        <f>VENEZOLANO!$I55+VENEZOLANO!$Q55</f>
        <v>4</v>
      </c>
      <c r="S55" s="15" t="s">
        <v>11783</v>
      </c>
      <c r="T55" s="15" t="s">
        <v>195</v>
      </c>
      <c r="U55" s="15" t="s">
        <v>11814</v>
      </c>
      <c r="V55" s="15" t="s">
        <v>12003</v>
      </c>
      <c r="W55" s="15" t="s">
        <v>11860</v>
      </c>
      <c r="X55" s="15">
        <v>1.0</v>
      </c>
      <c r="Y55" s="44">
        <v>2.0</v>
      </c>
      <c r="Z55" s="15"/>
      <c r="AA55" s="15"/>
      <c r="AB55" s="29">
        <f>VENEZOLANO!$L55*VENEZOLANO!$AA55</f>
        <v>0</v>
      </c>
      <c r="AC55" s="15"/>
      <c r="AD55" s="15"/>
      <c r="AE55" s="15"/>
      <c r="AF55" s="15"/>
      <c r="AG55" s="15"/>
      <c r="AH55" s="32" t="str">
        <f>IF(AND(VENEZOLANO!$AF55=0,VENEZOLANO!$AG55=0),"",VENEZOLANO!$AF55-VENEZOLANO!$AG55)</f>
        <v/>
      </c>
      <c r="AI55" s="15"/>
      <c r="AJ55" s="15"/>
      <c r="AK55" s="15"/>
      <c r="AL55" s="15"/>
      <c r="AM55" s="15"/>
      <c r="AN55" s="15"/>
      <c r="AO55" s="15" t="s">
        <v>11857</v>
      </c>
      <c r="AP55" s="15"/>
      <c r="AQ55" s="15"/>
    </row>
    <row r="56" ht="15.75" customHeight="1">
      <c r="A56" s="28" t="s">
        <v>12004</v>
      </c>
      <c r="B56" s="28"/>
      <c r="C56" s="15" t="str">
        <f t="shared" si="1"/>
        <v>VEN5009</v>
      </c>
      <c r="D56" s="15" t="s">
        <v>11858</v>
      </c>
      <c r="E56" s="28" t="s">
        <v>12005</v>
      </c>
      <c r="F56" s="20">
        <v>32000.0</v>
      </c>
      <c r="G56" s="29">
        <v>0.0</v>
      </c>
      <c r="H56" s="29">
        <v>0.0</v>
      </c>
      <c r="I56" s="15">
        <v>20.0</v>
      </c>
      <c r="J56" s="16">
        <v>20.0</v>
      </c>
      <c r="K56" s="16">
        <v>55.0</v>
      </c>
      <c r="L56" s="33">
        <f>((VENEZOLANO!$F56*(1+VENEZOLANO!$G56%))/VENEZOLANO!$J56)+VENEZOLANO!$K56</f>
        <v>1655</v>
      </c>
      <c r="M56" s="15">
        <v>20.0</v>
      </c>
      <c r="N56" s="43">
        <f t="shared" si="2"/>
        <v>2050</v>
      </c>
      <c r="O56" s="29">
        <f>MROUND((VENEZOLANO!$N56/0.6),50)</f>
        <v>3400</v>
      </c>
      <c r="P56" s="15" t="s">
        <v>11858</v>
      </c>
      <c r="Q56" s="15">
        <v>5.0</v>
      </c>
      <c r="R56" s="29">
        <f>VENEZOLANO!$I56+VENEZOLANO!$Q56</f>
        <v>25</v>
      </c>
      <c r="S56" s="15" t="s">
        <v>11783</v>
      </c>
      <c r="T56" s="15" t="s">
        <v>195</v>
      </c>
      <c r="U56" s="15" t="s">
        <v>11807</v>
      </c>
      <c r="V56" s="15" t="s">
        <v>11859</v>
      </c>
      <c r="W56" s="15" t="s">
        <v>11869</v>
      </c>
      <c r="X56" s="15">
        <v>0.1</v>
      </c>
      <c r="Y56" s="44">
        <v>0.0</v>
      </c>
      <c r="Z56" s="15"/>
      <c r="AA56" s="15"/>
      <c r="AB56" s="29">
        <f>VENEZOLANO!$L56*VENEZOLANO!$AA56</f>
        <v>0</v>
      </c>
      <c r="AC56" s="15"/>
      <c r="AD56" s="15"/>
      <c r="AE56" s="15"/>
      <c r="AF56" s="15"/>
      <c r="AG56" s="15"/>
      <c r="AH56" s="32" t="str">
        <f>IF(AND(VENEZOLANO!$AF56=0,VENEZOLANO!$AG56=0),"",VENEZOLANO!$AF56-VENEZOLANO!$AG56)</f>
        <v/>
      </c>
      <c r="AI56" s="15"/>
      <c r="AJ56" s="15"/>
      <c r="AK56" s="15"/>
      <c r="AL56" s="15"/>
      <c r="AM56" s="15"/>
      <c r="AN56" s="15"/>
      <c r="AO56" s="15" t="s">
        <v>11857</v>
      </c>
      <c r="AP56" s="15"/>
      <c r="AQ56" s="15"/>
    </row>
    <row r="57" ht="15.75" customHeight="1">
      <c r="A57" s="28" t="s">
        <v>12006</v>
      </c>
      <c r="B57" s="28"/>
      <c r="C57" s="15" t="str">
        <f t="shared" si="1"/>
        <v>VEN5091</v>
      </c>
      <c r="D57" s="15" t="s">
        <v>11857</v>
      </c>
      <c r="E57" s="28" t="s">
        <v>12007</v>
      </c>
      <c r="F57" s="20">
        <v>950.0</v>
      </c>
      <c r="G57" s="29">
        <v>0.0</v>
      </c>
      <c r="H57" s="29">
        <v>0.0</v>
      </c>
      <c r="I57" s="15">
        <v>12.0</v>
      </c>
      <c r="J57" s="16">
        <v>1.0</v>
      </c>
      <c r="K57" s="16">
        <v>55.0</v>
      </c>
      <c r="L57" s="33">
        <f>((VENEZOLANO!$F57*(1+VENEZOLANO!$G57%))/VENEZOLANO!$J57)+VENEZOLANO!$K57</f>
        <v>1005</v>
      </c>
      <c r="M57" s="15">
        <v>30.0</v>
      </c>
      <c r="N57" s="43">
        <f t="shared" si="2"/>
        <v>1450</v>
      </c>
      <c r="O57" s="29">
        <f>MROUND((VENEZOLANO!$N57/0.6),50)</f>
        <v>2400</v>
      </c>
      <c r="P57" s="15" t="s">
        <v>11858</v>
      </c>
      <c r="Q57" s="15">
        <v>2.0</v>
      </c>
      <c r="R57" s="29">
        <f>VENEZOLANO!$I57+VENEZOLANO!$Q57</f>
        <v>14</v>
      </c>
      <c r="S57" s="15" t="s">
        <v>59</v>
      </c>
      <c r="T57" s="15" t="s">
        <v>195</v>
      </c>
      <c r="U57" s="15" t="s">
        <v>11780</v>
      </c>
      <c r="V57" s="15" t="s">
        <v>11969</v>
      </c>
      <c r="W57" s="15" t="s">
        <v>11860</v>
      </c>
      <c r="X57" s="15">
        <v>1.0</v>
      </c>
      <c r="Y57" s="44">
        <v>9.0</v>
      </c>
      <c r="Z57" s="15"/>
      <c r="AA57" s="15"/>
      <c r="AB57" s="29">
        <f>VENEZOLANO!$L57*VENEZOLANO!$AA57</f>
        <v>0</v>
      </c>
      <c r="AC57" s="15"/>
      <c r="AD57" s="15"/>
      <c r="AE57" s="15"/>
      <c r="AF57" s="15"/>
      <c r="AG57" s="15"/>
      <c r="AH57" s="32" t="str">
        <f>IF(AND(VENEZOLANO!$AF57=0,VENEZOLANO!$AG57=0),"",VENEZOLANO!$AF57-VENEZOLANO!$AG57)</f>
        <v/>
      </c>
      <c r="AI57" s="15"/>
      <c r="AJ57" s="15"/>
      <c r="AK57" s="15"/>
      <c r="AL57" s="15"/>
      <c r="AM57" s="15"/>
      <c r="AN57" s="15"/>
      <c r="AO57" s="15" t="s">
        <v>11857</v>
      </c>
      <c r="AP57" s="15"/>
      <c r="AQ57" s="15"/>
    </row>
    <row r="58" ht="15.75" customHeight="1">
      <c r="A58" s="28" t="s">
        <v>12008</v>
      </c>
      <c r="B58" s="28"/>
      <c r="C58" s="15" t="str">
        <f t="shared" si="1"/>
        <v>VEN5092</v>
      </c>
      <c r="D58" s="15" t="s">
        <v>11857</v>
      </c>
      <c r="E58" s="28" t="s">
        <v>12009</v>
      </c>
      <c r="F58" s="20">
        <v>700.0</v>
      </c>
      <c r="G58" s="29">
        <v>0.0</v>
      </c>
      <c r="H58" s="29">
        <v>0.0</v>
      </c>
      <c r="I58" s="15">
        <v>12.0</v>
      </c>
      <c r="J58" s="16">
        <v>1.0</v>
      </c>
      <c r="K58" s="16">
        <v>55.0</v>
      </c>
      <c r="L58" s="33">
        <f>((VENEZOLANO!$F58*(1+VENEZOLANO!$G58%))/VENEZOLANO!$J58)+VENEZOLANO!$K58</f>
        <v>755</v>
      </c>
      <c r="M58" s="15">
        <v>30.0</v>
      </c>
      <c r="N58" s="43">
        <f t="shared" si="2"/>
        <v>1100</v>
      </c>
      <c r="O58" s="29">
        <f>MROUND((VENEZOLANO!$N58/0.6),50)</f>
        <v>1850</v>
      </c>
      <c r="P58" s="15" t="s">
        <v>11858</v>
      </c>
      <c r="Q58" s="15">
        <v>2.0</v>
      </c>
      <c r="R58" s="29">
        <f>VENEZOLANO!$I58+VENEZOLANO!$Q58</f>
        <v>14</v>
      </c>
      <c r="S58" s="15" t="s">
        <v>59</v>
      </c>
      <c r="T58" s="15" t="s">
        <v>195</v>
      </c>
      <c r="U58" s="15" t="s">
        <v>11780</v>
      </c>
      <c r="V58" s="15" t="s">
        <v>11969</v>
      </c>
      <c r="W58" s="15" t="s">
        <v>11860</v>
      </c>
      <c r="X58" s="15">
        <v>1.0</v>
      </c>
      <c r="Y58" s="44">
        <v>0.0</v>
      </c>
      <c r="Z58" s="15"/>
      <c r="AA58" s="15"/>
      <c r="AB58" s="29">
        <f>VENEZOLANO!$L58*VENEZOLANO!$AA58</f>
        <v>0</v>
      </c>
      <c r="AC58" s="15"/>
      <c r="AD58" s="15"/>
      <c r="AE58" s="15"/>
      <c r="AF58" s="15"/>
      <c r="AG58" s="15"/>
      <c r="AH58" s="32" t="str">
        <f>IF(AND(VENEZOLANO!$AF58=0,VENEZOLANO!$AG58=0),"",VENEZOLANO!$AF58-VENEZOLANO!$AG58)</f>
        <v/>
      </c>
      <c r="AI58" s="15"/>
      <c r="AJ58" s="15"/>
      <c r="AK58" s="15"/>
      <c r="AL58" s="15"/>
      <c r="AM58" s="15"/>
      <c r="AN58" s="15"/>
      <c r="AO58" s="15" t="s">
        <v>11857</v>
      </c>
      <c r="AP58" s="15"/>
      <c r="AQ58" s="15"/>
    </row>
    <row r="59" ht="15.75" customHeight="1">
      <c r="A59" s="28" t="s">
        <v>12010</v>
      </c>
      <c r="B59" s="28"/>
      <c r="C59" s="15" t="str">
        <f t="shared" si="1"/>
        <v>VEN5093</v>
      </c>
      <c r="D59" s="15" t="s">
        <v>11857</v>
      </c>
      <c r="E59" s="28" t="s">
        <v>12011</v>
      </c>
      <c r="F59" s="20">
        <v>800.0</v>
      </c>
      <c r="G59" s="29">
        <v>0.0</v>
      </c>
      <c r="H59" s="29">
        <v>0.0</v>
      </c>
      <c r="I59" s="15">
        <v>12.0</v>
      </c>
      <c r="J59" s="16">
        <v>1.0</v>
      </c>
      <c r="K59" s="16">
        <v>55.0</v>
      </c>
      <c r="L59" s="33">
        <f>((VENEZOLANO!$F59*(1+VENEZOLANO!$G59%))/VENEZOLANO!$J59)+VENEZOLANO!$K59</f>
        <v>855</v>
      </c>
      <c r="M59" s="15">
        <v>30.0</v>
      </c>
      <c r="N59" s="43">
        <f t="shared" si="2"/>
        <v>1200</v>
      </c>
      <c r="O59" s="29">
        <f>MROUND((VENEZOLANO!$N59/0.6),50)</f>
        <v>2000</v>
      </c>
      <c r="P59" s="15" t="s">
        <v>11858</v>
      </c>
      <c r="Q59" s="15">
        <v>2.0</v>
      </c>
      <c r="R59" s="29">
        <f>VENEZOLANO!$I59+VENEZOLANO!$Q59</f>
        <v>14</v>
      </c>
      <c r="S59" s="15" t="s">
        <v>59</v>
      </c>
      <c r="T59" s="15" t="s">
        <v>195</v>
      </c>
      <c r="U59" s="15" t="s">
        <v>11780</v>
      </c>
      <c r="V59" s="15" t="s">
        <v>11969</v>
      </c>
      <c r="W59" s="15" t="s">
        <v>11860</v>
      </c>
      <c r="X59" s="15">
        <v>1.0</v>
      </c>
      <c r="Y59" s="44">
        <v>1.0</v>
      </c>
      <c r="Z59" s="15"/>
      <c r="AA59" s="15"/>
      <c r="AB59" s="29">
        <f>VENEZOLANO!$L59*VENEZOLANO!$AA59</f>
        <v>0</v>
      </c>
      <c r="AC59" s="15"/>
      <c r="AD59" s="15"/>
      <c r="AE59" s="15"/>
      <c r="AF59" s="15"/>
      <c r="AG59" s="15"/>
      <c r="AH59" s="32" t="str">
        <f>IF(AND(VENEZOLANO!$AF59=0,VENEZOLANO!$AG59=0),"",VENEZOLANO!$AF59-VENEZOLANO!$AG59)</f>
        <v/>
      </c>
      <c r="AI59" s="15"/>
      <c r="AJ59" s="15"/>
      <c r="AK59" s="15"/>
      <c r="AL59" s="15"/>
      <c r="AM59" s="15"/>
      <c r="AN59" s="15"/>
      <c r="AO59" s="15" t="s">
        <v>11857</v>
      </c>
      <c r="AP59" s="15"/>
      <c r="AQ59" s="15"/>
    </row>
    <row r="60" ht="15.0" customHeight="1">
      <c r="A60" s="28" t="s">
        <v>12012</v>
      </c>
      <c r="B60" s="28"/>
      <c r="C60" s="15" t="str">
        <f t="shared" si="1"/>
        <v>VEN5001</v>
      </c>
      <c r="D60" s="15" t="s">
        <v>11858</v>
      </c>
      <c r="E60" s="28" t="s">
        <v>12013</v>
      </c>
      <c r="F60" s="20">
        <v>5600.0</v>
      </c>
      <c r="G60" s="29">
        <v>0.0</v>
      </c>
      <c r="H60" s="29">
        <v>0.0</v>
      </c>
      <c r="I60" s="15">
        <v>10.0</v>
      </c>
      <c r="J60" s="16">
        <v>1.0</v>
      </c>
      <c r="K60" s="16">
        <v>55.0</v>
      </c>
      <c r="L60" s="33">
        <f>((VENEZOLANO!$F60*(1+VENEZOLANO!$G60%))/VENEZOLANO!$J60)+VENEZOLANO!$K60</f>
        <v>5655</v>
      </c>
      <c r="M60" s="15">
        <v>20.0</v>
      </c>
      <c r="N60" s="43">
        <f t="shared" si="2"/>
        <v>7050</v>
      </c>
      <c r="O60" s="29">
        <f>MROUND((VENEZOLANO!$N60/0.6),50)</f>
        <v>11750</v>
      </c>
      <c r="P60" s="15" t="s">
        <v>11858</v>
      </c>
      <c r="Q60" s="15">
        <v>3.0</v>
      </c>
      <c r="R60" s="29">
        <f>VENEZOLANO!$I60+VENEZOLANO!$Q60</f>
        <v>13</v>
      </c>
      <c r="S60" s="15" t="s">
        <v>11783</v>
      </c>
      <c r="T60" s="15" t="s">
        <v>195</v>
      </c>
      <c r="U60" s="15" t="s">
        <v>11811</v>
      </c>
      <c r="V60" s="15" t="s">
        <v>11859</v>
      </c>
      <c r="W60" s="15" t="s">
        <v>11869</v>
      </c>
      <c r="X60" s="15">
        <v>0.1</v>
      </c>
      <c r="Y60" s="44">
        <v>5.41</v>
      </c>
      <c r="Z60" s="15"/>
      <c r="AA60" s="15"/>
      <c r="AB60" s="29">
        <f>VENEZOLANO!$L60*VENEZOLANO!$AA60</f>
        <v>0</v>
      </c>
      <c r="AC60" s="15"/>
      <c r="AD60" s="15"/>
      <c r="AE60" s="15"/>
      <c r="AF60" s="15"/>
      <c r="AG60" s="15"/>
      <c r="AH60" s="32" t="str">
        <f>IF(AND(VENEZOLANO!$AF60=0,VENEZOLANO!$AG60=0),"",VENEZOLANO!$AF60-VENEZOLANO!$AG60)</f>
        <v/>
      </c>
      <c r="AI60" s="15"/>
      <c r="AJ60" s="15"/>
      <c r="AK60" s="15"/>
      <c r="AL60" s="15"/>
      <c r="AM60" s="15"/>
      <c r="AN60" s="15"/>
      <c r="AO60" s="15" t="s">
        <v>11857</v>
      </c>
      <c r="AP60" s="15"/>
      <c r="AQ60" s="15"/>
    </row>
    <row r="61" ht="15.75" customHeight="1">
      <c r="A61" s="28" t="s">
        <v>12014</v>
      </c>
      <c r="B61" s="28"/>
      <c r="C61" s="15" t="str">
        <f t="shared" si="1"/>
        <v>VEN5005</v>
      </c>
      <c r="D61" s="15" t="s">
        <v>11857</v>
      </c>
      <c r="E61" s="28" t="s">
        <v>12015</v>
      </c>
      <c r="F61" s="20">
        <v>1250.0</v>
      </c>
      <c r="G61" s="29">
        <v>0.0</v>
      </c>
      <c r="H61" s="29">
        <v>0.0</v>
      </c>
      <c r="I61" s="15">
        <v>6.0</v>
      </c>
      <c r="J61" s="16">
        <v>1.0</v>
      </c>
      <c r="K61" s="16">
        <v>55.0</v>
      </c>
      <c r="L61" s="33">
        <f>((VENEZOLANO!$F61*(1+VENEZOLANO!$G61%))/VENEZOLANO!$J61)+VENEZOLANO!$K61</f>
        <v>1305</v>
      </c>
      <c r="M61" s="15">
        <v>20.0</v>
      </c>
      <c r="N61" s="43">
        <f t="shared" si="2"/>
        <v>1650</v>
      </c>
      <c r="O61" s="29">
        <f>MROUND((VENEZOLANO!$N61/0.6),50)</f>
        <v>2750</v>
      </c>
      <c r="P61" s="15" t="s">
        <v>11858</v>
      </c>
      <c r="Q61" s="15">
        <v>2.0</v>
      </c>
      <c r="R61" s="29">
        <f>VENEZOLANO!$I61+VENEZOLANO!$Q61</f>
        <v>8</v>
      </c>
      <c r="S61" s="15" t="s">
        <v>11783</v>
      </c>
      <c r="T61" s="15" t="s">
        <v>195</v>
      </c>
      <c r="U61" s="15" t="s">
        <v>11793</v>
      </c>
      <c r="V61" s="15" t="s">
        <v>11959</v>
      </c>
      <c r="W61" s="15" t="s">
        <v>11860</v>
      </c>
      <c r="X61" s="15">
        <v>1.0</v>
      </c>
      <c r="Y61" s="44">
        <v>2.0</v>
      </c>
      <c r="Z61" s="15"/>
      <c r="AA61" s="15"/>
      <c r="AB61" s="29">
        <f>VENEZOLANO!$L61*VENEZOLANO!$AA61</f>
        <v>0</v>
      </c>
      <c r="AC61" s="15"/>
      <c r="AD61" s="15"/>
      <c r="AE61" s="15"/>
      <c r="AF61" s="15"/>
      <c r="AG61" s="15"/>
      <c r="AH61" s="32" t="str">
        <f>IF(AND(VENEZOLANO!$AF61=0,VENEZOLANO!$AG61=0),"",VENEZOLANO!$AF61-VENEZOLANO!$AG61)</f>
        <v/>
      </c>
      <c r="AI61" s="15"/>
      <c r="AJ61" s="15"/>
      <c r="AK61" s="15"/>
      <c r="AL61" s="15"/>
      <c r="AM61" s="15"/>
      <c r="AN61" s="15"/>
      <c r="AO61" s="15" t="s">
        <v>11857</v>
      </c>
      <c r="AP61" s="15"/>
      <c r="AQ61" s="15"/>
    </row>
    <row r="62" ht="15.75" customHeight="1">
      <c r="A62" s="28" t="s">
        <v>12016</v>
      </c>
      <c r="B62" s="28"/>
      <c r="C62" s="15" t="str">
        <f t="shared" si="1"/>
        <v>VEN5003</v>
      </c>
      <c r="D62" s="15" t="s">
        <v>11858</v>
      </c>
      <c r="E62" s="28" t="s">
        <v>12017</v>
      </c>
      <c r="F62" s="20">
        <v>4600.0</v>
      </c>
      <c r="G62" s="29">
        <v>0.0</v>
      </c>
      <c r="H62" s="29">
        <v>0.0</v>
      </c>
      <c r="I62" s="15">
        <v>5.0</v>
      </c>
      <c r="J62" s="16">
        <v>1.0</v>
      </c>
      <c r="K62" s="16">
        <v>55.0</v>
      </c>
      <c r="L62" s="33">
        <f>((VENEZOLANO!$F62*(1+VENEZOLANO!$G62%))/VENEZOLANO!$J62)+VENEZOLANO!$K62</f>
        <v>4655</v>
      </c>
      <c r="M62" s="15">
        <v>20.0</v>
      </c>
      <c r="N62" s="43">
        <f t="shared" si="2"/>
        <v>5800</v>
      </c>
      <c r="O62" s="29">
        <f>MROUND((VENEZOLANO!$N62/0.6),50)</f>
        <v>9650</v>
      </c>
      <c r="P62" s="15" t="s">
        <v>11858</v>
      </c>
      <c r="Q62" s="15">
        <v>1.0</v>
      </c>
      <c r="R62" s="29">
        <f>VENEZOLANO!$I62+VENEZOLANO!$Q62</f>
        <v>6</v>
      </c>
      <c r="S62" s="15" t="s">
        <v>11783</v>
      </c>
      <c r="T62" s="15" t="s">
        <v>195</v>
      </c>
      <c r="U62" s="15" t="s">
        <v>11811</v>
      </c>
      <c r="V62" s="15" t="s">
        <v>11859</v>
      </c>
      <c r="W62" s="15" t="s">
        <v>11860</v>
      </c>
      <c r="X62" s="15">
        <v>1.0</v>
      </c>
      <c r="Y62" s="44">
        <v>0.0</v>
      </c>
      <c r="Z62" s="15"/>
      <c r="AA62" s="15"/>
      <c r="AB62" s="29">
        <f>VENEZOLANO!$L62*VENEZOLANO!$AA62</f>
        <v>0</v>
      </c>
      <c r="AC62" s="15"/>
      <c r="AD62" s="15"/>
      <c r="AE62" s="15"/>
      <c r="AF62" s="15"/>
      <c r="AG62" s="15"/>
      <c r="AH62" s="32" t="str">
        <f>IF(AND(VENEZOLANO!$AF62=0,VENEZOLANO!$AG62=0),"",VENEZOLANO!$AF62-VENEZOLANO!$AG62)</f>
        <v/>
      </c>
      <c r="AI62" s="15"/>
      <c r="AJ62" s="15"/>
      <c r="AK62" s="15"/>
      <c r="AL62" s="15"/>
      <c r="AM62" s="15"/>
      <c r="AN62" s="15"/>
      <c r="AO62" s="15" t="s">
        <v>11857</v>
      </c>
      <c r="AP62" s="15"/>
      <c r="AQ62" s="15"/>
    </row>
    <row r="63" ht="15.75" customHeight="1">
      <c r="A63" s="28" t="s">
        <v>12018</v>
      </c>
      <c r="B63" s="28"/>
      <c r="C63" s="15" t="str">
        <f t="shared" si="1"/>
        <v>VEN5002</v>
      </c>
      <c r="D63" s="15" t="s">
        <v>11858</v>
      </c>
      <c r="E63" s="28" t="s">
        <v>12019</v>
      </c>
      <c r="F63" s="20">
        <v>5200.0</v>
      </c>
      <c r="G63" s="29">
        <v>0.0</v>
      </c>
      <c r="H63" s="29">
        <v>0.0</v>
      </c>
      <c r="I63" s="15">
        <v>10.0</v>
      </c>
      <c r="J63" s="16">
        <v>1.0</v>
      </c>
      <c r="K63" s="16">
        <v>55.0</v>
      </c>
      <c r="L63" s="33">
        <f>((VENEZOLANO!$F63*(1+VENEZOLANO!$G63%))/VENEZOLANO!$J63)+VENEZOLANO!$K63</f>
        <v>5255</v>
      </c>
      <c r="M63" s="15">
        <v>20.0</v>
      </c>
      <c r="N63" s="43">
        <f t="shared" si="2"/>
        <v>6550</v>
      </c>
      <c r="O63" s="29">
        <f>MROUND((VENEZOLANO!$N63/0.6),50)</f>
        <v>10900</v>
      </c>
      <c r="P63" s="15" t="s">
        <v>11858</v>
      </c>
      <c r="Q63" s="15">
        <v>3.0</v>
      </c>
      <c r="R63" s="29">
        <f>VENEZOLANO!$I63+VENEZOLANO!$Q63</f>
        <v>13</v>
      </c>
      <c r="S63" s="15" t="s">
        <v>11783</v>
      </c>
      <c r="T63" s="15" t="s">
        <v>195</v>
      </c>
      <c r="U63" s="15" t="s">
        <v>11811</v>
      </c>
      <c r="V63" s="15" t="s">
        <v>11859</v>
      </c>
      <c r="W63" s="15" t="s">
        <v>11869</v>
      </c>
      <c r="X63" s="15">
        <v>0.1</v>
      </c>
      <c r="Y63" s="44">
        <v>13.66</v>
      </c>
      <c r="Z63" s="15"/>
      <c r="AA63" s="15"/>
      <c r="AB63" s="29">
        <f>VENEZOLANO!$L63*VENEZOLANO!$AA63</f>
        <v>0</v>
      </c>
      <c r="AC63" s="15"/>
      <c r="AD63" s="15"/>
      <c r="AE63" s="15"/>
      <c r="AF63" s="15"/>
      <c r="AG63" s="15"/>
      <c r="AH63" s="32" t="str">
        <f>IF(AND(VENEZOLANO!$AF63=0,VENEZOLANO!$AG63=0),"",VENEZOLANO!$AF63-VENEZOLANO!$AG63)</f>
        <v/>
      </c>
      <c r="AI63" s="15"/>
      <c r="AJ63" s="15"/>
      <c r="AK63" s="15"/>
      <c r="AL63" s="15"/>
      <c r="AM63" s="15"/>
      <c r="AN63" s="15"/>
      <c r="AO63" s="15" t="s">
        <v>11857</v>
      </c>
      <c r="AP63" s="15"/>
      <c r="AQ63" s="15"/>
    </row>
    <row r="64" ht="15.75" customHeight="1">
      <c r="A64" s="28" t="s">
        <v>12020</v>
      </c>
      <c r="B64" s="28"/>
      <c r="C64" s="15" t="str">
        <f t="shared" si="1"/>
        <v>VEN5007</v>
      </c>
      <c r="D64" s="15" t="s">
        <v>11858</v>
      </c>
      <c r="E64" s="28" t="s">
        <v>12021</v>
      </c>
      <c r="F64" s="20">
        <v>2150.0</v>
      </c>
      <c r="G64" s="29">
        <v>0.0</v>
      </c>
      <c r="H64" s="29">
        <v>0.0</v>
      </c>
      <c r="I64" s="15">
        <v>5.0</v>
      </c>
      <c r="J64" s="16">
        <v>1.0</v>
      </c>
      <c r="K64" s="16">
        <v>55.0</v>
      </c>
      <c r="L64" s="33">
        <f>((VENEZOLANO!$F64*(1+VENEZOLANO!$G64%))/VENEZOLANO!$J64)+VENEZOLANO!$K64</f>
        <v>2205</v>
      </c>
      <c r="M64" s="15">
        <v>30.0</v>
      </c>
      <c r="N64" s="43">
        <f t="shared" si="2"/>
        <v>3150</v>
      </c>
      <c r="O64" s="29">
        <f>MROUND((VENEZOLANO!$N64/0.6),50)</f>
        <v>5250</v>
      </c>
      <c r="P64" s="15" t="s">
        <v>11858</v>
      </c>
      <c r="Q64" s="15">
        <v>1.0</v>
      </c>
      <c r="R64" s="29">
        <f>VENEZOLANO!$I64+VENEZOLANO!$Q64</f>
        <v>6</v>
      </c>
      <c r="S64" s="15" t="s">
        <v>11783</v>
      </c>
      <c r="T64" s="15" t="s">
        <v>195</v>
      </c>
      <c r="U64" s="15" t="s">
        <v>11767</v>
      </c>
      <c r="V64" s="15" t="s">
        <v>11859</v>
      </c>
      <c r="W64" s="15" t="s">
        <v>11860</v>
      </c>
      <c r="X64" s="15">
        <v>1.0</v>
      </c>
      <c r="Y64" s="44">
        <v>5.0</v>
      </c>
      <c r="Z64" s="15"/>
      <c r="AA64" s="15"/>
      <c r="AB64" s="29">
        <f>VENEZOLANO!$L64*VENEZOLANO!$AA64</f>
        <v>0</v>
      </c>
      <c r="AC64" s="15"/>
      <c r="AD64" s="15"/>
      <c r="AE64" s="15"/>
      <c r="AF64" s="15"/>
      <c r="AG64" s="15"/>
      <c r="AH64" s="32" t="str">
        <f>IF(AND(VENEZOLANO!$AF64=0,VENEZOLANO!$AG64=0),"",VENEZOLANO!$AF64-VENEZOLANO!$AG64)</f>
        <v/>
      </c>
      <c r="AI64" s="15"/>
      <c r="AJ64" s="15"/>
      <c r="AK64" s="15"/>
      <c r="AL64" s="15"/>
      <c r="AM64" s="15"/>
      <c r="AN64" s="15"/>
      <c r="AO64" s="15" t="s">
        <v>11857</v>
      </c>
      <c r="AP64" s="15"/>
      <c r="AQ64" s="15"/>
    </row>
    <row r="65" ht="15.75" customHeight="1">
      <c r="A65" s="28" t="s">
        <v>12022</v>
      </c>
      <c r="B65" s="28"/>
      <c r="C65" s="15" t="str">
        <f t="shared" si="1"/>
        <v>VEN73003184</v>
      </c>
      <c r="D65" s="15" t="s">
        <v>11857</v>
      </c>
      <c r="E65" s="28" t="s">
        <v>12023</v>
      </c>
      <c r="F65" s="20">
        <v>10440.0</v>
      </c>
      <c r="G65" s="29">
        <v>0.0</v>
      </c>
      <c r="H65" s="29">
        <v>0.0</v>
      </c>
      <c r="I65" s="15">
        <v>12.0</v>
      </c>
      <c r="J65" s="16">
        <v>12.0</v>
      </c>
      <c r="K65" s="16">
        <v>55.0</v>
      </c>
      <c r="L65" s="33">
        <f>((VENEZOLANO!$F65*(1+VENEZOLANO!$G65%))/VENEZOLANO!$J65)+VENEZOLANO!$K65</f>
        <v>925</v>
      </c>
      <c r="M65" s="15">
        <v>30.0</v>
      </c>
      <c r="N65" s="43">
        <f t="shared" si="2"/>
        <v>1300</v>
      </c>
      <c r="O65" s="29">
        <f>MROUND((VENEZOLANO!$N65/0.6),50)</f>
        <v>2150</v>
      </c>
      <c r="P65" s="15" t="s">
        <v>11858</v>
      </c>
      <c r="Q65" s="15">
        <v>3.0</v>
      </c>
      <c r="R65" s="29">
        <f>VENEZOLANO!$I65+VENEZOLANO!$Q65</f>
        <v>15</v>
      </c>
      <c r="S65" s="15" t="s">
        <v>59</v>
      </c>
      <c r="T65" s="15" t="s">
        <v>195</v>
      </c>
      <c r="U65" s="15" t="s">
        <v>11814</v>
      </c>
      <c r="V65" s="15" t="s">
        <v>12024</v>
      </c>
      <c r="W65" s="15" t="s">
        <v>11860</v>
      </c>
      <c r="X65" s="15">
        <v>1.0</v>
      </c>
      <c r="Y65" s="44">
        <v>0.0</v>
      </c>
      <c r="Z65" s="15"/>
      <c r="AA65" s="15"/>
      <c r="AB65" s="29">
        <f>VENEZOLANO!$L65*VENEZOLANO!$AA65</f>
        <v>0</v>
      </c>
      <c r="AC65" s="15"/>
      <c r="AD65" s="15"/>
      <c r="AE65" s="15"/>
      <c r="AF65" s="15"/>
      <c r="AG65" s="15"/>
      <c r="AH65" s="32" t="str">
        <f>IF(AND(VENEZOLANO!$AF65=0,VENEZOLANO!$AG65=0),"",VENEZOLANO!$AF65-VENEZOLANO!$AG65)</f>
        <v/>
      </c>
      <c r="AI65" s="15"/>
      <c r="AJ65" s="15"/>
      <c r="AK65" s="15"/>
      <c r="AL65" s="15"/>
      <c r="AM65" s="15"/>
      <c r="AN65" s="15"/>
      <c r="AO65" s="15" t="s">
        <v>11857</v>
      </c>
      <c r="AP65" s="15"/>
      <c r="AQ65" s="15"/>
    </row>
    <row r="66" ht="15.75" customHeight="1">
      <c r="A66" s="28" t="s">
        <v>12025</v>
      </c>
      <c r="B66" s="28"/>
      <c r="C66" s="15" t="str">
        <f t="shared" si="1"/>
        <v>VEN73002712</v>
      </c>
      <c r="D66" s="15" t="s">
        <v>11857</v>
      </c>
      <c r="E66" s="28" t="s">
        <v>12026</v>
      </c>
      <c r="F66" s="20">
        <v>11160.0</v>
      </c>
      <c r="G66" s="29">
        <v>0.0</v>
      </c>
      <c r="H66" s="29">
        <v>0.0</v>
      </c>
      <c r="I66" s="15">
        <v>12.0</v>
      </c>
      <c r="J66" s="16">
        <v>12.0</v>
      </c>
      <c r="K66" s="16">
        <v>55.0</v>
      </c>
      <c r="L66" s="33">
        <f>((VENEZOLANO!$F66*(1+VENEZOLANO!$G66%))/VENEZOLANO!$J66)+VENEZOLANO!$K66</f>
        <v>985</v>
      </c>
      <c r="M66" s="15">
        <v>30.0</v>
      </c>
      <c r="N66" s="43">
        <f t="shared" si="2"/>
        <v>1400</v>
      </c>
      <c r="O66" s="29">
        <f>MROUND((VENEZOLANO!$N66/0.6),50)</f>
        <v>2350</v>
      </c>
      <c r="P66" s="15" t="s">
        <v>11858</v>
      </c>
      <c r="Q66" s="15">
        <v>3.0</v>
      </c>
      <c r="R66" s="29">
        <f>VENEZOLANO!$I66+VENEZOLANO!$Q66</f>
        <v>15</v>
      </c>
      <c r="S66" s="15" t="s">
        <v>59</v>
      </c>
      <c r="T66" s="15" t="s">
        <v>195</v>
      </c>
      <c r="U66" s="15" t="s">
        <v>11814</v>
      </c>
      <c r="V66" s="15" t="s">
        <v>12024</v>
      </c>
      <c r="W66" s="15" t="s">
        <v>11860</v>
      </c>
      <c r="X66" s="15">
        <v>1.0</v>
      </c>
      <c r="Y66" s="44">
        <v>3.0</v>
      </c>
      <c r="Z66" s="15"/>
      <c r="AA66" s="15"/>
      <c r="AB66" s="29">
        <f>VENEZOLANO!$L66*VENEZOLANO!$AA66</f>
        <v>0</v>
      </c>
      <c r="AC66" s="15"/>
      <c r="AD66" s="15"/>
      <c r="AE66" s="15"/>
      <c r="AF66" s="15"/>
      <c r="AG66" s="15"/>
      <c r="AH66" s="32" t="str">
        <f>IF(AND(VENEZOLANO!$AF66=0,VENEZOLANO!$AG66=0),"",VENEZOLANO!$AF66-VENEZOLANO!$AG66)</f>
        <v/>
      </c>
      <c r="AI66" s="15"/>
      <c r="AJ66" s="15"/>
      <c r="AK66" s="15"/>
      <c r="AL66" s="15"/>
      <c r="AM66" s="15"/>
      <c r="AN66" s="15"/>
      <c r="AO66" s="15" t="s">
        <v>11857</v>
      </c>
      <c r="AP66" s="15"/>
      <c r="AQ66" s="15"/>
    </row>
    <row r="67" ht="15.75" customHeight="1">
      <c r="A67" s="28" t="s">
        <v>12027</v>
      </c>
      <c r="B67" s="28"/>
      <c r="C67" s="15" t="str">
        <f t="shared" si="1"/>
        <v>VEN73002941</v>
      </c>
      <c r="D67" s="15" t="s">
        <v>11857</v>
      </c>
      <c r="E67" s="28" t="s">
        <v>12028</v>
      </c>
      <c r="F67" s="20">
        <v>10440.0</v>
      </c>
      <c r="G67" s="29">
        <v>0.0</v>
      </c>
      <c r="H67" s="29">
        <v>0.0</v>
      </c>
      <c r="I67" s="15">
        <v>12.0</v>
      </c>
      <c r="J67" s="16">
        <v>12.0</v>
      </c>
      <c r="K67" s="16">
        <v>55.0</v>
      </c>
      <c r="L67" s="33">
        <f>((VENEZOLANO!$F67*(1+VENEZOLANO!$G67%))/VENEZOLANO!$J67)+VENEZOLANO!$K67</f>
        <v>925</v>
      </c>
      <c r="M67" s="15">
        <v>30.0</v>
      </c>
      <c r="N67" s="43">
        <f t="shared" si="2"/>
        <v>1300</v>
      </c>
      <c r="O67" s="29">
        <f>MROUND((VENEZOLANO!$N67/0.6),50)</f>
        <v>2150</v>
      </c>
      <c r="P67" s="15" t="s">
        <v>11858</v>
      </c>
      <c r="Q67" s="15">
        <v>3.0</v>
      </c>
      <c r="R67" s="29">
        <f>VENEZOLANO!$I67+VENEZOLANO!$Q67</f>
        <v>15</v>
      </c>
      <c r="S67" s="15" t="s">
        <v>59</v>
      </c>
      <c r="T67" s="15" t="s">
        <v>195</v>
      </c>
      <c r="U67" s="15" t="s">
        <v>11814</v>
      </c>
      <c r="V67" s="15" t="s">
        <v>12024</v>
      </c>
      <c r="W67" s="15" t="s">
        <v>11860</v>
      </c>
      <c r="X67" s="15">
        <v>1.0</v>
      </c>
      <c r="Y67" s="44">
        <v>37.0</v>
      </c>
      <c r="Z67" s="15"/>
      <c r="AA67" s="15"/>
      <c r="AB67" s="29">
        <f>VENEZOLANO!$L67*VENEZOLANO!$AA67</f>
        <v>0</v>
      </c>
      <c r="AC67" s="15"/>
      <c r="AD67" s="15"/>
      <c r="AE67" s="15"/>
      <c r="AF67" s="15"/>
      <c r="AG67" s="15"/>
      <c r="AH67" s="32" t="str">
        <f>IF(AND(VENEZOLANO!$AF67=0,VENEZOLANO!$AG67=0),"",VENEZOLANO!$AF67-VENEZOLANO!$AG67)</f>
        <v/>
      </c>
      <c r="AI67" s="15"/>
      <c r="AJ67" s="15"/>
      <c r="AK67" s="15"/>
      <c r="AL67" s="15"/>
      <c r="AM67" s="15"/>
      <c r="AN67" s="15"/>
      <c r="AO67" s="15" t="s">
        <v>11857</v>
      </c>
      <c r="AP67" s="15"/>
      <c r="AQ67" s="15"/>
    </row>
    <row r="68" ht="15.75" customHeight="1">
      <c r="A68" s="28" t="s">
        <v>12029</v>
      </c>
      <c r="B68" s="28"/>
      <c r="C68" s="15" t="str">
        <f t="shared" si="1"/>
        <v>VEN5004</v>
      </c>
      <c r="D68" s="15" t="s">
        <v>11857</v>
      </c>
      <c r="E68" s="28" t="s">
        <v>12030</v>
      </c>
      <c r="F68" s="20">
        <v>2200.0</v>
      </c>
      <c r="G68" s="29">
        <v>0.0</v>
      </c>
      <c r="H68" s="29">
        <v>0.0</v>
      </c>
      <c r="I68" s="15">
        <v>3.0</v>
      </c>
      <c r="J68" s="16">
        <v>1.0</v>
      </c>
      <c r="K68" s="16">
        <v>55.0</v>
      </c>
      <c r="L68" s="33">
        <f>((VENEZOLANO!$F68*(1+VENEZOLANO!$G68%))/VENEZOLANO!$J68)+VENEZOLANO!$K68</f>
        <v>2255</v>
      </c>
      <c r="M68" s="15">
        <v>20.0</v>
      </c>
      <c r="N68" s="43">
        <f t="shared" si="2"/>
        <v>2800</v>
      </c>
      <c r="O68" s="29">
        <f>MROUND((VENEZOLANO!$N68/0.6),50)</f>
        <v>4650</v>
      </c>
      <c r="P68" s="15" t="s">
        <v>11858</v>
      </c>
      <c r="Q68" s="15">
        <v>1.0</v>
      </c>
      <c r="R68" s="29">
        <f>VENEZOLANO!$I68+VENEZOLANO!$Q68</f>
        <v>4</v>
      </c>
      <c r="S68" s="15" t="s">
        <v>11783</v>
      </c>
      <c r="T68" s="15" t="s">
        <v>195</v>
      </c>
      <c r="U68" s="15" t="s">
        <v>11793</v>
      </c>
      <c r="V68" s="15" t="s">
        <v>12031</v>
      </c>
      <c r="W68" s="15" t="s">
        <v>11860</v>
      </c>
      <c r="X68" s="15">
        <v>1.0</v>
      </c>
      <c r="Y68" s="44">
        <v>1.0</v>
      </c>
      <c r="Z68" s="15"/>
      <c r="AA68" s="15"/>
      <c r="AB68" s="29">
        <f>VENEZOLANO!$L68*VENEZOLANO!$AA68</f>
        <v>0</v>
      </c>
      <c r="AC68" s="15"/>
      <c r="AD68" s="15"/>
      <c r="AE68" s="15"/>
      <c r="AF68" s="15"/>
      <c r="AG68" s="15"/>
      <c r="AH68" s="32" t="str">
        <f>IF(AND(VENEZOLANO!$AF68=0,VENEZOLANO!$AG68=0),"",VENEZOLANO!$AF68-VENEZOLANO!$AG68)</f>
        <v/>
      </c>
      <c r="AI68" s="15"/>
      <c r="AJ68" s="15"/>
      <c r="AK68" s="15"/>
      <c r="AL68" s="15"/>
      <c r="AM68" s="15"/>
      <c r="AN68" s="15"/>
      <c r="AO68" s="15" t="s">
        <v>11857</v>
      </c>
      <c r="AP68" s="15"/>
      <c r="AQ68" s="15"/>
    </row>
    <row r="69" ht="15.75" customHeight="1">
      <c r="A69" s="28" t="s">
        <v>12032</v>
      </c>
      <c r="B69" s="28"/>
      <c r="C69" s="15" t="str">
        <f t="shared" si="1"/>
        <v>VEN00744620</v>
      </c>
      <c r="D69" s="15" t="s">
        <v>11857</v>
      </c>
      <c r="E69" s="28" t="s">
        <v>12033</v>
      </c>
      <c r="F69" s="20">
        <v>2640.0</v>
      </c>
      <c r="G69" s="29">
        <v>0.0</v>
      </c>
      <c r="H69" s="29">
        <v>0.0</v>
      </c>
      <c r="I69" s="15">
        <v>1200.0</v>
      </c>
      <c r="J69" s="16">
        <v>12.0</v>
      </c>
      <c r="K69" s="16">
        <v>55.0</v>
      </c>
      <c r="L69" s="33">
        <f>((VENEZOLANO!$F69*(1+VENEZOLANO!$G69%))/VENEZOLANO!$J69)+VENEZOLANO!$K69</f>
        <v>275</v>
      </c>
      <c r="M69" s="15">
        <v>30.0</v>
      </c>
      <c r="N69" s="43">
        <f t="shared" si="2"/>
        <v>400</v>
      </c>
      <c r="O69" s="29">
        <f>MROUND((VENEZOLANO!$N69/0.6),50)</f>
        <v>650</v>
      </c>
      <c r="P69" s="15" t="s">
        <v>11858</v>
      </c>
      <c r="Q69" s="15">
        <v>120.0</v>
      </c>
      <c r="R69" s="29">
        <f>VENEZOLANO!$I69+VENEZOLANO!$Q69</f>
        <v>1320</v>
      </c>
      <c r="S69" s="15" t="s">
        <v>11781</v>
      </c>
      <c r="T69" s="15" t="s">
        <v>195</v>
      </c>
      <c r="U69" s="15" t="s">
        <v>11767</v>
      </c>
      <c r="V69" s="15" t="s">
        <v>11781</v>
      </c>
      <c r="W69" s="15" t="s">
        <v>11860</v>
      </c>
      <c r="X69" s="15">
        <v>1.0</v>
      </c>
      <c r="Y69" s="44">
        <v>276.0</v>
      </c>
      <c r="Z69" s="15"/>
      <c r="AA69" s="15"/>
      <c r="AB69" s="29">
        <f>VENEZOLANO!$L69*VENEZOLANO!$AA69</f>
        <v>0</v>
      </c>
      <c r="AC69" s="15"/>
      <c r="AD69" s="15"/>
      <c r="AE69" s="15"/>
      <c r="AF69" s="15"/>
      <c r="AG69" s="15"/>
      <c r="AH69" s="32" t="str">
        <f>IF(AND(VENEZOLANO!$AF69=0,VENEZOLANO!$AG69=0),"",VENEZOLANO!$AF69-VENEZOLANO!$AG69)</f>
        <v/>
      </c>
      <c r="AI69" s="15"/>
      <c r="AJ69" s="15"/>
      <c r="AK69" s="15"/>
      <c r="AL69" s="15"/>
      <c r="AM69" s="15"/>
      <c r="AN69" s="15"/>
      <c r="AO69" s="15" t="s">
        <v>11857</v>
      </c>
      <c r="AP69" s="15"/>
      <c r="AQ69" s="15"/>
    </row>
    <row r="70" ht="15.75" customHeight="1">
      <c r="A70" s="28" t="s">
        <v>12034</v>
      </c>
      <c r="B70" s="28"/>
      <c r="C70" s="15" t="str">
        <f t="shared" si="1"/>
        <v>VEN5044</v>
      </c>
      <c r="D70" s="15" t="s">
        <v>11857</v>
      </c>
      <c r="E70" s="28" t="s">
        <v>12035</v>
      </c>
      <c r="F70" s="20">
        <v>1.0</v>
      </c>
      <c r="G70" s="29">
        <v>0.0</v>
      </c>
      <c r="H70" s="29">
        <v>0.0</v>
      </c>
      <c r="I70" s="15">
        <v>12.0</v>
      </c>
      <c r="J70" s="16">
        <v>1.0</v>
      </c>
      <c r="K70" s="16">
        <v>55.0</v>
      </c>
      <c r="L70" s="33">
        <f>((VENEZOLANO!$F70*(1+VENEZOLANO!$G70%))/VENEZOLANO!$J70)+VENEZOLANO!$K70</f>
        <v>56</v>
      </c>
      <c r="M70" s="15">
        <v>30.0</v>
      </c>
      <c r="N70" s="43">
        <f t="shared" si="2"/>
        <v>100</v>
      </c>
      <c r="O70" s="29">
        <f>MROUND((VENEZOLANO!$N70/0.6),50)</f>
        <v>150</v>
      </c>
      <c r="P70" s="15" t="s">
        <v>11858</v>
      </c>
      <c r="Q70" s="15">
        <v>3.0</v>
      </c>
      <c r="R70" s="29">
        <f>VENEZOLANO!$I70+VENEZOLANO!$Q70</f>
        <v>15</v>
      </c>
      <c r="S70" s="15" t="s">
        <v>11783</v>
      </c>
      <c r="T70" s="15" t="s">
        <v>195</v>
      </c>
      <c r="U70" s="15" t="s">
        <v>11816</v>
      </c>
      <c r="V70" s="15" t="s">
        <v>11859</v>
      </c>
      <c r="W70" s="15" t="s">
        <v>11860</v>
      </c>
      <c r="X70" s="15">
        <v>1.0</v>
      </c>
      <c r="Y70" s="44">
        <v>0.0</v>
      </c>
      <c r="Z70" s="15"/>
      <c r="AA70" s="15"/>
      <c r="AB70" s="29">
        <f>VENEZOLANO!$L70*VENEZOLANO!$AA70</f>
        <v>0</v>
      </c>
      <c r="AC70" s="15"/>
      <c r="AD70" s="15"/>
      <c r="AE70" s="15"/>
      <c r="AF70" s="15"/>
      <c r="AG70" s="15"/>
      <c r="AH70" s="32" t="str">
        <f>IF(AND(VENEZOLANO!$AF70=0,VENEZOLANO!$AG70=0),"",VENEZOLANO!$AF70-VENEZOLANO!$AG70)</f>
        <v/>
      </c>
      <c r="AI70" s="15"/>
      <c r="AJ70" s="15"/>
      <c r="AK70" s="15"/>
      <c r="AL70" s="15"/>
      <c r="AM70" s="15"/>
      <c r="AN70" s="15"/>
      <c r="AO70" s="15" t="s">
        <v>11857</v>
      </c>
      <c r="AP70" s="15"/>
      <c r="AQ70" s="15"/>
    </row>
    <row r="71" ht="15.75" customHeight="1">
      <c r="A71" s="28" t="s">
        <v>12036</v>
      </c>
      <c r="B71" s="28"/>
      <c r="C71" s="15" t="str">
        <f t="shared" si="1"/>
        <v>VEN5048</v>
      </c>
      <c r="D71" s="16" t="s">
        <v>11858</v>
      </c>
      <c r="E71" s="28" t="s">
        <v>12037</v>
      </c>
      <c r="F71" s="20">
        <v>1.0</v>
      </c>
      <c r="G71" s="29">
        <v>0.0</v>
      </c>
      <c r="H71" s="29">
        <v>0.0</v>
      </c>
      <c r="I71" s="15">
        <v>10.0</v>
      </c>
      <c r="J71" s="16">
        <v>1.0</v>
      </c>
      <c r="K71" s="16">
        <v>55.0</v>
      </c>
      <c r="L71" s="33">
        <f>((VENEZOLANO!$F71*(1+VENEZOLANO!$G71%))/VENEZOLANO!$J71)+VENEZOLANO!$K71</f>
        <v>56</v>
      </c>
      <c r="M71" s="15">
        <v>30.0</v>
      </c>
      <c r="N71" s="43">
        <f t="shared" si="2"/>
        <v>100</v>
      </c>
      <c r="O71" s="29">
        <f>MROUND((VENEZOLANO!$N71/0.6),50)</f>
        <v>150</v>
      </c>
      <c r="P71" s="15" t="s">
        <v>11858</v>
      </c>
      <c r="Q71" s="15">
        <v>1.0</v>
      </c>
      <c r="R71" s="29">
        <f>VENEZOLANO!$I71+VENEZOLANO!$Q71</f>
        <v>11</v>
      </c>
      <c r="S71" s="15" t="s">
        <v>59</v>
      </c>
      <c r="T71" s="15" t="s">
        <v>195</v>
      </c>
      <c r="U71" s="15" t="s">
        <v>11800</v>
      </c>
      <c r="V71" s="16" t="s">
        <v>11859</v>
      </c>
      <c r="W71" s="16" t="s">
        <v>11869</v>
      </c>
      <c r="X71" s="15">
        <v>0.1</v>
      </c>
      <c r="Y71" s="44">
        <v>0.0</v>
      </c>
      <c r="Z71" s="15"/>
      <c r="AA71" s="15"/>
      <c r="AB71" s="29">
        <f>VENEZOLANO!$L71*VENEZOLANO!$AA71</f>
        <v>0</v>
      </c>
      <c r="AC71" s="15"/>
      <c r="AD71" s="15"/>
      <c r="AE71" s="15"/>
      <c r="AF71" s="15"/>
      <c r="AG71" s="15"/>
      <c r="AH71" s="32" t="str">
        <f>IF(AND(VENEZOLANO!$AF71=0,VENEZOLANO!$AG71=0),"",VENEZOLANO!$AF71-VENEZOLANO!$AG71)</f>
        <v/>
      </c>
      <c r="AI71" s="15"/>
      <c r="AJ71" s="15"/>
      <c r="AK71" s="15"/>
      <c r="AL71" s="15"/>
      <c r="AM71" s="15"/>
      <c r="AN71" s="15"/>
      <c r="AO71" s="15" t="s">
        <v>11857</v>
      </c>
      <c r="AP71" s="15"/>
      <c r="AQ71" s="15"/>
    </row>
    <row r="72" ht="15.75" customHeight="1">
      <c r="A72" s="28" t="s">
        <v>12038</v>
      </c>
      <c r="B72" s="28"/>
      <c r="C72" s="15" t="str">
        <f t="shared" si="1"/>
        <v>VEN5095</v>
      </c>
      <c r="D72" s="16" t="s">
        <v>11858</v>
      </c>
      <c r="E72" s="28" t="s">
        <v>12039</v>
      </c>
      <c r="F72" s="20">
        <v>3400.0</v>
      </c>
      <c r="G72" s="29">
        <v>0.0</v>
      </c>
      <c r="H72" s="29">
        <v>0.0</v>
      </c>
      <c r="I72" s="15">
        <v>3.0</v>
      </c>
      <c r="J72" s="16">
        <v>1.0</v>
      </c>
      <c r="K72" s="16">
        <v>55.0</v>
      </c>
      <c r="L72" s="33">
        <f>((VENEZOLANO!$F72*(1+VENEZOLANO!$G72%))/VENEZOLANO!$J72)+VENEZOLANO!$K72</f>
        <v>3455</v>
      </c>
      <c r="M72" s="15">
        <v>30.0</v>
      </c>
      <c r="N72" s="43">
        <f t="shared" si="2"/>
        <v>4950</v>
      </c>
      <c r="O72" s="29">
        <f>MROUND((VENEZOLANO!$N72/0.6),50)</f>
        <v>8250</v>
      </c>
      <c r="P72" s="15" t="s">
        <v>11858</v>
      </c>
      <c r="Q72" s="15">
        <v>1.0</v>
      </c>
      <c r="R72" s="29">
        <f>VENEZOLANO!$I72+VENEZOLANO!$Q72</f>
        <v>4</v>
      </c>
      <c r="S72" s="15" t="s">
        <v>11783</v>
      </c>
      <c r="T72" s="15" t="s">
        <v>195</v>
      </c>
      <c r="U72" s="15" t="s">
        <v>11767</v>
      </c>
      <c r="V72" s="16" t="s">
        <v>12040</v>
      </c>
      <c r="W72" s="16" t="s">
        <v>11860</v>
      </c>
      <c r="X72" s="15">
        <v>1.0</v>
      </c>
      <c r="Y72" s="44">
        <v>2.0</v>
      </c>
      <c r="Z72" s="15"/>
      <c r="AA72" s="15"/>
      <c r="AB72" s="29">
        <f>VENEZOLANO!$L72*VENEZOLANO!$AA72</f>
        <v>0</v>
      </c>
      <c r="AC72" s="15"/>
      <c r="AD72" s="15"/>
      <c r="AE72" s="15"/>
      <c r="AF72" s="15"/>
      <c r="AG72" s="15"/>
      <c r="AH72" s="32" t="str">
        <f>IF(AND(VENEZOLANO!$AF72=0,VENEZOLANO!$AG72=0),"",VENEZOLANO!$AF72-VENEZOLANO!$AG72)</f>
        <v/>
      </c>
      <c r="AI72" s="15"/>
      <c r="AJ72" s="15"/>
      <c r="AK72" s="15"/>
      <c r="AL72" s="15"/>
      <c r="AM72" s="15"/>
      <c r="AN72" s="15"/>
      <c r="AO72" s="15" t="s">
        <v>11857</v>
      </c>
      <c r="AP72" s="15"/>
      <c r="AQ72" s="15"/>
    </row>
    <row r="73" ht="15.75" customHeight="1">
      <c r="A73" s="28" t="s">
        <v>12041</v>
      </c>
      <c r="B73" s="28"/>
      <c r="C73" s="15" t="str">
        <f t="shared" si="1"/>
        <v>VEN5096</v>
      </c>
      <c r="D73" s="16" t="s">
        <v>11858</v>
      </c>
      <c r="E73" s="28" t="s">
        <v>12042</v>
      </c>
      <c r="F73" s="20">
        <v>2500.0</v>
      </c>
      <c r="G73" s="29">
        <v>0.0</v>
      </c>
      <c r="H73" s="29">
        <v>0.0</v>
      </c>
      <c r="I73" s="15">
        <v>3.0</v>
      </c>
      <c r="J73" s="16">
        <v>1.0</v>
      </c>
      <c r="K73" s="16">
        <v>55.0</v>
      </c>
      <c r="L73" s="33">
        <f>((VENEZOLANO!$F73*(1+VENEZOLANO!$G73%))/VENEZOLANO!$J73)+VENEZOLANO!$K73</f>
        <v>2555</v>
      </c>
      <c r="M73" s="15">
        <v>30.0</v>
      </c>
      <c r="N73" s="43">
        <f t="shared" si="2"/>
        <v>3650</v>
      </c>
      <c r="O73" s="29">
        <f>MROUND((VENEZOLANO!$N73/0.6),50)</f>
        <v>6100</v>
      </c>
      <c r="P73" s="15" t="s">
        <v>11858</v>
      </c>
      <c r="Q73" s="15">
        <v>1.0</v>
      </c>
      <c r="R73" s="29">
        <f>VENEZOLANO!$I73+VENEZOLANO!$Q73</f>
        <v>4</v>
      </c>
      <c r="S73" s="15" t="s">
        <v>11783</v>
      </c>
      <c r="T73" s="15" t="s">
        <v>195</v>
      </c>
      <c r="U73" s="15" t="s">
        <v>11767</v>
      </c>
      <c r="V73" s="16" t="s">
        <v>12040</v>
      </c>
      <c r="W73" s="16" t="s">
        <v>11860</v>
      </c>
      <c r="X73" s="15">
        <v>1.0</v>
      </c>
      <c r="Y73" s="44">
        <v>0.0</v>
      </c>
      <c r="Z73" s="15"/>
      <c r="AA73" s="15"/>
      <c r="AB73" s="29">
        <f>VENEZOLANO!$L73*VENEZOLANO!$AA73</f>
        <v>0</v>
      </c>
      <c r="AC73" s="15"/>
      <c r="AD73" s="15"/>
      <c r="AE73" s="15"/>
      <c r="AF73" s="15"/>
      <c r="AG73" s="15"/>
      <c r="AH73" s="32" t="str">
        <f>IF(AND(VENEZOLANO!$AF73=0,VENEZOLANO!$AG73=0),"",VENEZOLANO!$AF73-VENEZOLANO!$AG73)</f>
        <v/>
      </c>
      <c r="AI73" s="15"/>
      <c r="AJ73" s="15"/>
      <c r="AK73" s="15"/>
      <c r="AL73" s="15"/>
      <c r="AM73" s="15"/>
      <c r="AN73" s="15"/>
      <c r="AO73" s="15" t="s">
        <v>11857</v>
      </c>
      <c r="AP73" s="15"/>
      <c r="AQ73" s="15"/>
    </row>
    <row r="74" ht="15.75" customHeight="1">
      <c r="A74" s="28" t="s">
        <v>12043</v>
      </c>
      <c r="B74" s="28"/>
      <c r="C74" s="15" t="str">
        <f t="shared" si="1"/>
        <v>VEN5097</v>
      </c>
      <c r="D74" s="16" t="s">
        <v>11858</v>
      </c>
      <c r="E74" s="28" t="s">
        <v>12044</v>
      </c>
      <c r="F74" s="20">
        <v>3300.0</v>
      </c>
      <c r="G74" s="29">
        <v>0.0</v>
      </c>
      <c r="H74" s="29">
        <v>0.0</v>
      </c>
      <c r="I74" s="15">
        <v>3.0</v>
      </c>
      <c r="J74" s="16">
        <v>1.0</v>
      </c>
      <c r="K74" s="16">
        <v>55.0</v>
      </c>
      <c r="L74" s="33">
        <f>((VENEZOLANO!$F74*(1+VENEZOLANO!$G74%))/VENEZOLANO!$J74)+VENEZOLANO!$K74</f>
        <v>3355</v>
      </c>
      <c r="M74" s="15">
        <v>30.0</v>
      </c>
      <c r="N74" s="43">
        <f t="shared" si="2"/>
        <v>4800</v>
      </c>
      <c r="O74" s="29">
        <f>MROUND((VENEZOLANO!$N74/0.6),50)</f>
        <v>8000</v>
      </c>
      <c r="P74" s="15" t="s">
        <v>11858</v>
      </c>
      <c r="Q74" s="15">
        <v>1.0</v>
      </c>
      <c r="R74" s="29">
        <f>VENEZOLANO!$I74+VENEZOLANO!$Q74</f>
        <v>4</v>
      </c>
      <c r="S74" s="15" t="s">
        <v>11783</v>
      </c>
      <c r="T74" s="15" t="s">
        <v>195</v>
      </c>
      <c r="U74" s="15" t="s">
        <v>11767</v>
      </c>
      <c r="V74" s="16" t="s">
        <v>12040</v>
      </c>
      <c r="W74" s="16" t="s">
        <v>11860</v>
      </c>
      <c r="X74" s="15">
        <v>1.0</v>
      </c>
      <c r="Y74" s="44">
        <v>0.0</v>
      </c>
      <c r="Z74" s="15"/>
      <c r="AA74" s="15"/>
      <c r="AB74" s="29">
        <f>VENEZOLANO!$L74*VENEZOLANO!$AA74</f>
        <v>0</v>
      </c>
      <c r="AC74" s="15"/>
      <c r="AD74" s="15"/>
      <c r="AE74" s="15"/>
      <c r="AF74" s="15"/>
      <c r="AG74" s="15"/>
      <c r="AH74" s="32" t="str">
        <f>IF(AND(VENEZOLANO!$AF74=0,VENEZOLANO!$AG74=0),"",VENEZOLANO!$AF74-VENEZOLANO!$AG74)</f>
        <v/>
      </c>
      <c r="AI74" s="15"/>
      <c r="AJ74" s="15"/>
      <c r="AK74" s="15"/>
      <c r="AL74" s="15"/>
      <c r="AM74" s="15"/>
      <c r="AN74" s="15"/>
      <c r="AO74" s="15" t="s">
        <v>11857</v>
      </c>
      <c r="AP74" s="15"/>
      <c r="AQ74" s="15"/>
    </row>
    <row r="75" ht="15.75" customHeight="1">
      <c r="A75" s="28" t="s">
        <v>12045</v>
      </c>
      <c r="B75" s="28"/>
      <c r="C75" s="15" t="str">
        <f t="shared" si="1"/>
        <v>VEN5098</v>
      </c>
      <c r="D75" s="16" t="s">
        <v>11858</v>
      </c>
      <c r="E75" s="28" t="s">
        <v>12046</v>
      </c>
      <c r="F75" s="20">
        <v>4200.0</v>
      </c>
      <c r="G75" s="29">
        <v>0.0</v>
      </c>
      <c r="H75" s="29">
        <v>0.0</v>
      </c>
      <c r="I75" s="15">
        <v>3.0</v>
      </c>
      <c r="J75" s="16">
        <v>1.0</v>
      </c>
      <c r="K75" s="16">
        <v>55.0</v>
      </c>
      <c r="L75" s="33">
        <f>((VENEZOLANO!$F75*(1+VENEZOLANO!$G75%))/VENEZOLANO!$J75)+VENEZOLANO!$K75</f>
        <v>4255</v>
      </c>
      <c r="M75" s="15">
        <v>30.0</v>
      </c>
      <c r="N75" s="43">
        <f t="shared" si="2"/>
        <v>6100</v>
      </c>
      <c r="O75" s="29">
        <f>MROUND((VENEZOLANO!$N75/0.6),50)</f>
        <v>10150</v>
      </c>
      <c r="P75" s="15" t="s">
        <v>11858</v>
      </c>
      <c r="Q75" s="15">
        <v>1.0</v>
      </c>
      <c r="R75" s="29">
        <f>VENEZOLANO!$I75+VENEZOLANO!$Q75</f>
        <v>4</v>
      </c>
      <c r="S75" s="15" t="s">
        <v>11783</v>
      </c>
      <c r="T75" s="15" t="s">
        <v>195</v>
      </c>
      <c r="U75" s="15" t="s">
        <v>11767</v>
      </c>
      <c r="V75" s="16" t="s">
        <v>12040</v>
      </c>
      <c r="W75" s="16" t="s">
        <v>11860</v>
      </c>
      <c r="X75" s="15">
        <v>1.0</v>
      </c>
      <c r="Y75" s="44">
        <v>3.0</v>
      </c>
      <c r="Z75" s="15"/>
      <c r="AA75" s="15"/>
      <c r="AB75" s="29">
        <f>VENEZOLANO!$L75*VENEZOLANO!$AA75</f>
        <v>0</v>
      </c>
      <c r="AC75" s="15"/>
      <c r="AD75" s="15"/>
      <c r="AE75" s="15"/>
      <c r="AF75" s="15"/>
      <c r="AG75" s="15"/>
      <c r="AH75" s="32" t="str">
        <f>IF(AND(VENEZOLANO!$AF75=0,VENEZOLANO!$AG75=0),"",VENEZOLANO!$AF75-VENEZOLANO!$AG75)</f>
        <v/>
      </c>
      <c r="AI75" s="15"/>
      <c r="AJ75" s="15"/>
      <c r="AK75" s="15"/>
      <c r="AL75" s="15"/>
      <c r="AM75" s="15"/>
      <c r="AN75" s="15"/>
      <c r="AO75" s="15" t="s">
        <v>11857</v>
      </c>
      <c r="AP75" s="15"/>
      <c r="AQ75" s="15"/>
    </row>
    <row r="76" ht="15.75" customHeight="1">
      <c r="A76" s="28" t="s">
        <v>12047</v>
      </c>
      <c r="B76" s="28"/>
      <c r="C76" s="15" t="str">
        <f t="shared" si="1"/>
        <v>VEN47670071</v>
      </c>
      <c r="D76" s="15" t="s">
        <v>11857</v>
      </c>
      <c r="E76" s="28" t="s">
        <v>12048</v>
      </c>
      <c r="F76" s="20">
        <v>23280.0</v>
      </c>
      <c r="G76" s="29">
        <v>0.0</v>
      </c>
      <c r="H76" s="29">
        <v>0.0</v>
      </c>
      <c r="I76" s="15">
        <v>24.0</v>
      </c>
      <c r="J76" s="16">
        <v>24.0</v>
      </c>
      <c r="K76" s="16">
        <v>55.0</v>
      </c>
      <c r="L76" s="33">
        <f>((VENEZOLANO!$F76*(1+VENEZOLANO!$G76%))/VENEZOLANO!$J76)+VENEZOLANO!$K76</f>
        <v>1025</v>
      </c>
      <c r="M76" s="15">
        <v>30.0</v>
      </c>
      <c r="N76" s="43">
        <f t="shared" si="2"/>
        <v>1450</v>
      </c>
      <c r="O76" s="29">
        <f>MROUND((VENEZOLANO!$N76/0.6),50)</f>
        <v>2400</v>
      </c>
      <c r="P76" s="15" t="s">
        <v>11858</v>
      </c>
      <c r="Q76" s="15">
        <v>6.0</v>
      </c>
      <c r="R76" s="29">
        <f>VENEZOLANO!$I76+VENEZOLANO!$Q76</f>
        <v>30</v>
      </c>
      <c r="S76" s="15" t="s">
        <v>11783</v>
      </c>
      <c r="T76" s="15" t="s">
        <v>195</v>
      </c>
      <c r="U76" s="15" t="s">
        <v>11778</v>
      </c>
      <c r="V76" s="15" t="s">
        <v>11992</v>
      </c>
      <c r="W76" s="15" t="s">
        <v>11860</v>
      </c>
      <c r="X76" s="15">
        <v>1.0</v>
      </c>
      <c r="Y76" s="44">
        <v>7.0</v>
      </c>
      <c r="Z76" s="15"/>
      <c r="AA76" s="15"/>
      <c r="AB76" s="29">
        <f>VENEZOLANO!$L76*VENEZOLANO!$AA76</f>
        <v>0</v>
      </c>
      <c r="AC76" s="15"/>
      <c r="AD76" s="15"/>
      <c r="AE76" s="15"/>
      <c r="AF76" s="15"/>
      <c r="AG76" s="15"/>
      <c r="AH76" s="32" t="str">
        <f>IF(AND(VENEZOLANO!$AF76=0,VENEZOLANO!$AG76=0),"",VENEZOLANO!$AF76-VENEZOLANO!$AG76)</f>
        <v/>
      </c>
      <c r="AI76" s="15"/>
      <c r="AJ76" s="15"/>
      <c r="AK76" s="15"/>
      <c r="AL76" s="15"/>
      <c r="AM76" s="15"/>
      <c r="AN76" s="15"/>
      <c r="AO76" s="15" t="s">
        <v>11857</v>
      </c>
      <c r="AP76" s="15"/>
      <c r="AQ76" s="15"/>
    </row>
    <row r="77" ht="15.75" customHeight="1">
      <c r="A77" s="28" t="s">
        <v>12049</v>
      </c>
      <c r="B77" s="28"/>
      <c r="C77" s="15" t="str">
        <f t="shared" si="1"/>
        <v>VEN47670125</v>
      </c>
      <c r="D77" s="15" t="s">
        <v>11857</v>
      </c>
      <c r="E77" s="28" t="s">
        <v>12050</v>
      </c>
      <c r="F77" s="20">
        <v>20400.0</v>
      </c>
      <c r="G77" s="29">
        <v>0.0</v>
      </c>
      <c r="H77" s="29">
        <v>0.0</v>
      </c>
      <c r="I77" s="15">
        <v>24.0</v>
      </c>
      <c r="J77" s="16">
        <v>24.0</v>
      </c>
      <c r="K77" s="16">
        <v>55.0</v>
      </c>
      <c r="L77" s="33">
        <f>((VENEZOLANO!$F77*(1+VENEZOLANO!$G77%))/VENEZOLANO!$J77)+VENEZOLANO!$K77</f>
        <v>905</v>
      </c>
      <c r="M77" s="15">
        <v>30.0</v>
      </c>
      <c r="N77" s="43">
        <f t="shared" si="2"/>
        <v>1300</v>
      </c>
      <c r="O77" s="29">
        <f>MROUND((VENEZOLANO!$N77/0.6),50)</f>
        <v>2150</v>
      </c>
      <c r="P77" s="15" t="s">
        <v>11858</v>
      </c>
      <c r="Q77" s="15">
        <v>6.0</v>
      </c>
      <c r="R77" s="29">
        <f>VENEZOLANO!$I77+VENEZOLANO!$Q77</f>
        <v>30</v>
      </c>
      <c r="S77" s="15" t="s">
        <v>11783</v>
      </c>
      <c r="T77" s="15" t="s">
        <v>195</v>
      </c>
      <c r="U77" s="15" t="s">
        <v>11778</v>
      </c>
      <c r="V77" s="15" t="s">
        <v>11992</v>
      </c>
      <c r="W77" s="15" t="s">
        <v>11860</v>
      </c>
      <c r="X77" s="15">
        <v>1.0</v>
      </c>
      <c r="Y77" s="44">
        <v>14.0</v>
      </c>
      <c r="Z77" s="15"/>
      <c r="AA77" s="15"/>
      <c r="AB77" s="29">
        <f>VENEZOLANO!$L77*VENEZOLANO!$AA77</f>
        <v>0</v>
      </c>
      <c r="AC77" s="15"/>
      <c r="AD77" s="15"/>
      <c r="AE77" s="15"/>
      <c r="AF77" s="15"/>
      <c r="AG77" s="15"/>
      <c r="AH77" s="32" t="str">
        <f>IF(AND(VENEZOLANO!$AF77=0,VENEZOLANO!$AG77=0),"",VENEZOLANO!$AF77-VENEZOLANO!$AG77)</f>
        <v/>
      </c>
      <c r="AI77" s="15"/>
      <c r="AJ77" s="15"/>
      <c r="AK77" s="15"/>
      <c r="AL77" s="15"/>
      <c r="AM77" s="15"/>
      <c r="AN77" s="15"/>
      <c r="AO77" s="15" t="s">
        <v>11857</v>
      </c>
      <c r="AP77" s="15"/>
      <c r="AQ77" s="15"/>
    </row>
    <row r="78" ht="15.75" customHeight="1">
      <c r="A78" s="28" t="s">
        <v>12051</v>
      </c>
      <c r="B78" s="28"/>
      <c r="C78" s="15" t="str">
        <f t="shared" si="1"/>
        <v>VEN90100951</v>
      </c>
      <c r="D78" s="15" t="s">
        <v>11857</v>
      </c>
      <c r="E78" s="28" t="s">
        <v>12052</v>
      </c>
      <c r="F78" s="20">
        <v>1800.0</v>
      </c>
      <c r="G78" s="28" t="s">
        <v>12053</v>
      </c>
      <c r="H78" s="28" t="s">
        <v>12053</v>
      </c>
      <c r="I78" s="29">
        <v>6.0</v>
      </c>
      <c r="J78" s="44">
        <v>1.0</v>
      </c>
      <c r="K78" s="16">
        <v>55.0</v>
      </c>
      <c r="L78" s="33">
        <f>((VENEZOLANO!$F78*(1+VENEZOLANO!$G78%))/VENEZOLANO!$J78)+VENEZOLANO!$K78</f>
        <v>1855</v>
      </c>
      <c r="M78" s="45"/>
      <c r="N78" s="43">
        <f t="shared" si="2"/>
        <v>1850</v>
      </c>
      <c r="O78" s="29">
        <f>MROUND((VENEZOLANO!$N78/0.6),50)</f>
        <v>3100</v>
      </c>
      <c r="P78" s="29" t="s">
        <v>11858</v>
      </c>
      <c r="Q78" s="29">
        <v>1.0</v>
      </c>
      <c r="R78" s="29">
        <f>VENEZOLANO!$I78+VENEZOLANO!$Q78</f>
        <v>7</v>
      </c>
      <c r="S78" s="15" t="s">
        <v>11783</v>
      </c>
      <c r="T78" s="46" t="s">
        <v>195</v>
      </c>
      <c r="U78" s="15" t="s">
        <v>11772</v>
      </c>
      <c r="V78" s="15" t="s">
        <v>12054</v>
      </c>
      <c r="W78" s="15" t="s">
        <v>11860</v>
      </c>
      <c r="X78" s="15">
        <v>1.0</v>
      </c>
      <c r="Y78" s="44">
        <v>3.0</v>
      </c>
      <c r="Z78" s="29"/>
      <c r="AA78" s="15"/>
      <c r="AB78" s="29">
        <f>VENEZOLANO!$L78*VENEZOLANO!$AA78</f>
        <v>0</v>
      </c>
      <c r="AC78" s="15"/>
      <c r="AD78" s="15"/>
      <c r="AE78" s="15"/>
      <c r="AF78" s="15"/>
      <c r="AG78" s="15"/>
      <c r="AH78" s="32" t="str">
        <f>IF(AND(VENEZOLANO!$AF78=0,VENEZOLANO!$AG78=0),"",VENEZOLANO!$AF78-VENEZOLANO!$AG78)</f>
        <v/>
      </c>
      <c r="AI78" s="15"/>
      <c r="AJ78" s="15"/>
      <c r="AK78" s="15"/>
      <c r="AL78" s="15"/>
      <c r="AM78" s="15"/>
      <c r="AN78" s="15"/>
      <c r="AO78" s="15" t="s">
        <v>11857</v>
      </c>
      <c r="AP78" s="15"/>
      <c r="AQ78" s="15"/>
    </row>
    <row r="79" ht="15.75" customHeight="1">
      <c r="A79" s="34"/>
      <c r="B79" s="34"/>
      <c r="C79" s="34"/>
      <c r="E79" s="34"/>
      <c r="F79" s="47"/>
      <c r="G79" s="35"/>
      <c r="J79" s="48"/>
      <c r="K79" s="48"/>
      <c r="L79" s="12"/>
      <c r="M79" s="35"/>
      <c r="N79" s="49"/>
      <c r="O79" s="36"/>
      <c r="T79" s="37"/>
      <c r="Y79" s="48"/>
      <c r="Z79" s="12"/>
    </row>
    <row r="80" ht="15.75" customHeight="1">
      <c r="A80" s="34"/>
      <c r="B80" s="34"/>
      <c r="C80" s="34"/>
      <c r="E80" s="34"/>
      <c r="F80" s="47"/>
      <c r="G80" s="35"/>
      <c r="J80" s="48"/>
      <c r="K80" s="48"/>
      <c r="L80" s="12"/>
      <c r="M80" s="35"/>
      <c r="N80" s="49"/>
      <c r="O80" s="36"/>
      <c r="T80" s="37"/>
      <c r="Y80" s="48"/>
      <c r="Z80" s="12"/>
    </row>
    <row r="81" ht="15.75" customHeight="1">
      <c r="A81" s="34"/>
      <c r="B81" s="34"/>
      <c r="C81" s="34"/>
      <c r="E81" s="34"/>
      <c r="F81" s="47"/>
      <c r="G81" s="35"/>
      <c r="J81" s="48"/>
      <c r="K81" s="48"/>
      <c r="L81" s="12"/>
      <c r="M81" s="35"/>
      <c r="N81" s="49"/>
      <c r="O81" s="36"/>
      <c r="T81" s="37"/>
      <c r="Y81" s="48"/>
      <c r="Z81" s="12"/>
    </row>
    <row r="82" ht="15.75" customHeight="1">
      <c r="A82" s="34"/>
      <c r="B82" s="34"/>
      <c r="C82" s="34"/>
      <c r="E82" s="34"/>
      <c r="F82" s="47"/>
      <c r="G82" s="35"/>
      <c r="J82" s="48"/>
      <c r="K82" s="48"/>
      <c r="L82" s="12"/>
      <c r="M82" s="35"/>
      <c r="N82" s="49"/>
      <c r="O82" s="36"/>
      <c r="T82" s="37"/>
      <c r="Y82" s="48"/>
      <c r="Z82" s="12"/>
    </row>
    <row r="83" ht="15.75" customHeight="1">
      <c r="A83" s="34"/>
      <c r="B83" s="34"/>
      <c r="C83" s="34"/>
      <c r="E83" s="34"/>
      <c r="F83" s="47"/>
      <c r="G83" s="35"/>
      <c r="J83" s="48"/>
      <c r="K83" s="48"/>
      <c r="L83" s="12"/>
      <c r="M83" s="35"/>
      <c r="N83" s="49"/>
      <c r="O83" s="36"/>
      <c r="T83" s="37"/>
      <c r="Y83" s="48"/>
      <c r="Z83" s="12"/>
    </row>
    <row r="84" ht="15.75" customHeight="1">
      <c r="A84" s="34"/>
      <c r="B84" s="34"/>
      <c r="C84" s="34"/>
      <c r="E84" s="34"/>
      <c r="F84" s="47"/>
      <c r="G84" s="35"/>
      <c r="J84" s="48"/>
      <c r="K84" s="48"/>
      <c r="L84" s="12"/>
      <c r="M84" s="35"/>
      <c r="N84" s="49"/>
      <c r="O84" s="36"/>
      <c r="T84" s="37"/>
      <c r="Y84" s="48"/>
      <c r="Z84" s="12"/>
    </row>
    <row r="85" ht="15.75" customHeight="1">
      <c r="A85" s="34"/>
      <c r="B85" s="34"/>
      <c r="C85" s="34"/>
      <c r="E85" s="34"/>
      <c r="F85" s="47"/>
      <c r="G85" s="35"/>
      <c r="J85" s="48"/>
      <c r="K85" s="48"/>
      <c r="L85" s="12"/>
      <c r="M85" s="35"/>
      <c r="N85" s="49"/>
      <c r="O85" s="36"/>
      <c r="T85" s="37"/>
      <c r="Y85" s="48"/>
      <c r="Z85" s="12"/>
    </row>
    <row r="86" ht="15.75" customHeight="1">
      <c r="A86" s="34"/>
      <c r="B86" s="34"/>
      <c r="C86" s="34"/>
      <c r="E86" s="34"/>
      <c r="F86" s="47"/>
      <c r="G86" s="35"/>
      <c r="J86" s="48"/>
      <c r="K86" s="48"/>
      <c r="L86" s="12"/>
      <c r="M86" s="35"/>
      <c r="N86" s="49"/>
      <c r="O86" s="36"/>
      <c r="T86" s="37"/>
      <c r="Y86" s="48"/>
      <c r="Z86" s="12"/>
    </row>
    <row r="87" ht="15.75" customHeight="1">
      <c r="A87" s="34"/>
      <c r="B87" s="34"/>
      <c r="C87" s="34"/>
      <c r="E87" s="34"/>
      <c r="F87" s="47"/>
      <c r="G87" s="35"/>
      <c r="J87" s="48"/>
      <c r="K87" s="48"/>
      <c r="L87" s="12"/>
      <c r="M87" s="35"/>
      <c r="N87" s="49"/>
      <c r="O87" s="36"/>
      <c r="T87" s="37"/>
      <c r="Y87" s="48"/>
      <c r="Z87" s="12"/>
    </row>
    <row r="88" ht="15.75" customHeight="1">
      <c r="A88" s="34"/>
      <c r="B88" s="34"/>
      <c r="C88" s="34"/>
      <c r="E88" s="34"/>
      <c r="F88" s="47"/>
      <c r="G88" s="35"/>
      <c r="J88" s="48"/>
      <c r="K88" s="48"/>
      <c r="L88" s="12"/>
      <c r="M88" s="35"/>
      <c r="N88" s="49"/>
      <c r="O88" s="36"/>
      <c r="T88" s="37"/>
      <c r="Y88" s="48"/>
      <c r="Z88" s="12"/>
    </row>
    <row r="89" ht="15.75" customHeight="1">
      <c r="A89" s="34"/>
      <c r="B89" s="34"/>
      <c r="C89" s="34"/>
      <c r="E89" s="34"/>
      <c r="F89" s="47"/>
      <c r="G89" s="35"/>
      <c r="J89" s="48"/>
      <c r="K89" s="48"/>
      <c r="L89" s="12"/>
      <c r="M89" s="35"/>
      <c r="N89" s="49"/>
      <c r="O89" s="36"/>
      <c r="T89" s="37"/>
      <c r="Y89" s="48"/>
      <c r="Z89" s="12"/>
    </row>
    <row r="90" ht="15.75" customHeight="1">
      <c r="A90" s="34"/>
      <c r="B90" s="34"/>
      <c r="C90" s="34"/>
      <c r="E90" s="34"/>
      <c r="F90" s="47"/>
      <c r="G90" s="35"/>
      <c r="J90" s="48"/>
      <c r="K90" s="48"/>
      <c r="L90" s="12"/>
      <c r="M90" s="35"/>
      <c r="N90" s="49"/>
      <c r="O90" s="36"/>
      <c r="T90" s="37"/>
      <c r="Y90" s="48"/>
      <c r="Z90" s="12"/>
    </row>
    <row r="91" ht="15.75" customHeight="1">
      <c r="A91" s="34"/>
      <c r="B91" s="34"/>
      <c r="C91" s="34"/>
      <c r="E91" s="34"/>
      <c r="F91" s="47"/>
      <c r="G91" s="35"/>
      <c r="J91" s="48"/>
      <c r="K91" s="48"/>
      <c r="L91" s="12"/>
      <c r="M91" s="35"/>
      <c r="N91" s="49"/>
      <c r="O91" s="36"/>
      <c r="T91" s="37"/>
      <c r="Y91" s="48"/>
      <c r="Z91" s="12"/>
    </row>
    <row r="92" ht="15.75" customHeight="1">
      <c r="A92" s="34"/>
      <c r="B92" s="34"/>
      <c r="C92" s="34"/>
      <c r="E92" s="34"/>
      <c r="F92" s="47"/>
      <c r="G92" s="35"/>
      <c r="J92" s="48"/>
      <c r="K92" s="48"/>
      <c r="L92" s="12"/>
      <c r="M92" s="35"/>
      <c r="N92" s="49"/>
      <c r="O92" s="36"/>
      <c r="T92" s="37"/>
      <c r="Y92" s="48"/>
      <c r="Z92" s="12"/>
    </row>
    <row r="93" ht="15.75" customHeight="1">
      <c r="A93" s="34"/>
      <c r="B93" s="34"/>
      <c r="C93" s="34"/>
      <c r="E93" s="34"/>
      <c r="F93" s="47"/>
      <c r="G93" s="35"/>
      <c r="J93" s="48"/>
      <c r="K93" s="48"/>
      <c r="L93" s="12"/>
      <c r="M93" s="35"/>
      <c r="N93" s="49"/>
      <c r="O93" s="36"/>
      <c r="T93" s="37"/>
      <c r="Y93" s="48"/>
      <c r="Z93" s="12"/>
    </row>
    <row r="94" ht="15.75" customHeight="1">
      <c r="A94" s="34"/>
      <c r="B94" s="34"/>
      <c r="C94" s="34"/>
      <c r="E94" s="34"/>
      <c r="F94" s="47"/>
      <c r="G94" s="35"/>
      <c r="J94" s="48"/>
      <c r="K94" s="48"/>
      <c r="L94" s="12"/>
      <c r="M94" s="35"/>
      <c r="N94" s="49"/>
      <c r="O94" s="36"/>
      <c r="T94" s="37"/>
      <c r="Y94" s="48"/>
      <c r="Z94" s="12"/>
    </row>
    <row r="95" ht="15.75" customHeight="1">
      <c r="A95" s="34"/>
      <c r="B95" s="34"/>
      <c r="C95" s="34"/>
      <c r="E95" s="34"/>
      <c r="F95" s="47"/>
      <c r="G95" s="35"/>
      <c r="J95" s="48"/>
      <c r="K95" s="48"/>
      <c r="L95" s="12"/>
      <c r="M95" s="35"/>
      <c r="N95" s="49"/>
      <c r="O95" s="36"/>
      <c r="T95" s="37"/>
      <c r="Y95" s="48"/>
      <c r="Z95" s="12"/>
    </row>
    <row r="96" ht="15.75" customHeight="1">
      <c r="A96" s="34"/>
      <c r="B96" s="34"/>
      <c r="C96" s="34"/>
      <c r="E96" s="34"/>
      <c r="F96" s="47"/>
      <c r="G96" s="35"/>
      <c r="J96" s="48"/>
      <c r="K96" s="48"/>
      <c r="L96" s="12"/>
      <c r="M96" s="35"/>
      <c r="N96" s="49"/>
      <c r="O96" s="36"/>
      <c r="T96" s="37"/>
      <c r="Y96" s="48"/>
      <c r="Z96" s="12"/>
    </row>
    <row r="97" ht="15.75" customHeight="1">
      <c r="A97" s="34"/>
      <c r="B97" s="34"/>
      <c r="C97" s="34"/>
      <c r="E97" s="34"/>
      <c r="F97" s="47"/>
      <c r="G97" s="35"/>
      <c r="J97" s="48"/>
      <c r="K97" s="48"/>
      <c r="L97" s="12"/>
      <c r="M97" s="35"/>
      <c r="N97" s="49"/>
      <c r="O97" s="36"/>
      <c r="T97" s="37"/>
      <c r="Y97" s="48"/>
      <c r="Z97" s="12"/>
    </row>
    <row r="98" ht="15.75" customHeight="1">
      <c r="A98" s="34"/>
      <c r="B98" s="34"/>
      <c r="C98" s="34"/>
      <c r="E98" s="34"/>
      <c r="F98" s="47"/>
      <c r="G98" s="35"/>
      <c r="J98" s="48"/>
      <c r="K98" s="48"/>
      <c r="L98" s="12"/>
      <c r="M98" s="35"/>
      <c r="N98" s="49"/>
      <c r="O98" s="36"/>
      <c r="T98" s="37"/>
      <c r="Y98" s="48"/>
      <c r="Z98" s="12"/>
    </row>
    <row r="99" ht="15.75" customHeight="1">
      <c r="A99" s="34"/>
      <c r="B99" s="34"/>
      <c r="C99" s="34"/>
      <c r="E99" s="34"/>
      <c r="F99" s="47"/>
      <c r="G99" s="35"/>
      <c r="J99" s="48"/>
      <c r="K99" s="48"/>
      <c r="L99" s="12"/>
      <c r="M99" s="35"/>
      <c r="N99" s="49"/>
      <c r="O99" s="36"/>
      <c r="T99" s="37"/>
      <c r="Y99" s="48"/>
      <c r="Z99" s="12"/>
    </row>
    <row r="100" ht="15.75" customHeight="1">
      <c r="A100" s="34"/>
      <c r="B100" s="34"/>
      <c r="C100" s="34"/>
      <c r="E100" s="34"/>
      <c r="F100" s="47"/>
      <c r="G100" s="35"/>
      <c r="J100" s="48"/>
      <c r="K100" s="48"/>
      <c r="L100" s="12"/>
      <c r="M100" s="35"/>
      <c r="N100" s="49"/>
      <c r="O100" s="36"/>
      <c r="T100" s="37"/>
      <c r="Y100" s="48"/>
      <c r="Z100" s="12"/>
    </row>
    <row r="101" ht="15.75" customHeight="1">
      <c r="A101" s="34"/>
      <c r="B101" s="34"/>
      <c r="C101" s="34"/>
      <c r="E101" s="34"/>
      <c r="F101" s="47"/>
      <c r="G101" s="35"/>
      <c r="J101" s="48"/>
      <c r="K101" s="48"/>
      <c r="L101" s="12"/>
      <c r="M101" s="35"/>
      <c r="N101" s="49"/>
      <c r="O101" s="36"/>
      <c r="T101" s="37"/>
      <c r="Y101" s="48"/>
      <c r="Z101" s="12"/>
    </row>
    <row r="102" ht="15.75" customHeight="1">
      <c r="A102" s="34"/>
      <c r="B102" s="34"/>
      <c r="C102" s="34"/>
      <c r="E102" s="34"/>
      <c r="F102" s="47"/>
      <c r="G102" s="35"/>
      <c r="J102" s="48"/>
      <c r="K102" s="48"/>
      <c r="L102" s="12"/>
      <c r="M102" s="35"/>
      <c r="N102" s="49"/>
      <c r="O102" s="36"/>
      <c r="T102" s="37"/>
      <c r="Y102" s="48"/>
      <c r="Z102" s="12"/>
    </row>
    <row r="103" ht="15.75" customHeight="1">
      <c r="A103" s="34"/>
      <c r="B103" s="34"/>
      <c r="C103" s="34"/>
      <c r="E103" s="34"/>
      <c r="F103" s="47"/>
      <c r="G103" s="35"/>
      <c r="J103" s="48"/>
      <c r="K103" s="48"/>
      <c r="L103" s="12"/>
      <c r="M103" s="35"/>
      <c r="N103" s="49"/>
      <c r="O103" s="36"/>
      <c r="T103" s="37"/>
      <c r="Y103" s="48"/>
      <c r="Z103" s="12"/>
    </row>
    <row r="104" ht="15.75" customHeight="1">
      <c r="A104" s="34"/>
      <c r="B104" s="34"/>
      <c r="C104" s="34"/>
      <c r="E104" s="34"/>
      <c r="F104" s="47"/>
      <c r="G104" s="35"/>
      <c r="J104" s="48"/>
      <c r="K104" s="48"/>
      <c r="L104" s="12"/>
      <c r="M104" s="35"/>
      <c r="N104" s="49"/>
      <c r="O104" s="36"/>
      <c r="T104" s="37"/>
      <c r="Y104" s="48"/>
      <c r="Z104" s="12"/>
    </row>
    <row r="105" ht="15.75" customHeight="1">
      <c r="A105" s="34"/>
      <c r="B105" s="34"/>
      <c r="C105" s="34"/>
      <c r="E105" s="34"/>
      <c r="F105" s="47"/>
      <c r="G105" s="35"/>
      <c r="J105" s="48"/>
      <c r="K105" s="48"/>
      <c r="L105" s="12"/>
      <c r="M105" s="35"/>
      <c r="N105" s="49"/>
      <c r="O105" s="36"/>
      <c r="T105" s="37"/>
      <c r="Y105" s="48"/>
      <c r="Z105" s="12"/>
    </row>
    <row r="106" ht="15.75" customHeight="1">
      <c r="A106" s="34"/>
      <c r="B106" s="34"/>
      <c r="C106" s="34"/>
      <c r="E106" s="34"/>
      <c r="F106" s="47"/>
      <c r="G106" s="35"/>
      <c r="J106" s="48"/>
      <c r="K106" s="48"/>
      <c r="L106" s="12"/>
      <c r="M106" s="35"/>
      <c r="N106" s="49"/>
      <c r="O106" s="36"/>
      <c r="T106" s="37"/>
      <c r="Y106" s="48"/>
      <c r="Z106" s="12"/>
    </row>
    <row r="107" ht="15.75" customHeight="1">
      <c r="A107" s="34"/>
      <c r="B107" s="34"/>
      <c r="C107" s="34"/>
      <c r="E107" s="34"/>
      <c r="F107" s="47"/>
      <c r="G107" s="35"/>
      <c r="J107" s="48"/>
      <c r="K107" s="48"/>
      <c r="L107" s="12"/>
      <c r="M107" s="35"/>
      <c r="N107" s="49"/>
      <c r="O107" s="36"/>
      <c r="T107" s="37"/>
      <c r="Y107" s="48"/>
      <c r="Z107" s="12"/>
    </row>
    <row r="108" ht="15.75" customHeight="1">
      <c r="A108" s="34"/>
      <c r="B108" s="34"/>
      <c r="C108" s="34"/>
      <c r="E108" s="34"/>
      <c r="F108" s="47"/>
      <c r="G108" s="35"/>
      <c r="J108" s="48"/>
      <c r="K108" s="48"/>
      <c r="L108" s="12"/>
      <c r="M108" s="35"/>
      <c r="N108" s="49"/>
      <c r="O108" s="36"/>
      <c r="T108" s="37"/>
      <c r="Y108" s="48"/>
      <c r="Z108" s="12"/>
    </row>
    <row r="109" ht="15.75" customHeight="1">
      <c r="A109" s="34"/>
      <c r="B109" s="34"/>
      <c r="C109" s="34"/>
      <c r="E109" s="34"/>
      <c r="F109" s="47"/>
      <c r="G109" s="35"/>
      <c r="J109" s="48"/>
      <c r="K109" s="48"/>
      <c r="L109" s="12"/>
      <c r="M109" s="35"/>
      <c r="N109" s="49"/>
      <c r="O109" s="36"/>
      <c r="T109" s="37"/>
      <c r="Y109" s="48"/>
      <c r="Z109" s="12"/>
    </row>
    <row r="110" ht="15.75" customHeight="1">
      <c r="A110" s="34"/>
      <c r="B110" s="34"/>
      <c r="C110" s="34"/>
      <c r="E110" s="34"/>
      <c r="F110" s="47"/>
      <c r="G110" s="35"/>
      <c r="J110" s="48"/>
      <c r="K110" s="48"/>
      <c r="L110" s="12"/>
      <c r="M110" s="35"/>
      <c r="N110" s="49"/>
      <c r="O110" s="36"/>
      <c r="T110" s="37"/>
      <c r="Y110" s="48"/>
      <c r="Z110" s="12"/>
    </row>
    <row r="111" ht="15.75" customHeight="1">
      <c r="A111" s="34"/>
      <c r="B111" s="34"/>
      <c r="C111" s="34"/>
      <c r="E111" s="34"/>
      <c r="F111" s="47"/>
      <c r="G111" s="35"/>
      <c r="J111" s="48"/>
      <c r="K111" s="48"/>
      <c r="L111" s="12"/>
      <c r="M111" s="35"/>
      <c r="N111" s="49"/>
      <c r="O111" s="36"/>
      <c r="T111" s="37"/>
      <c r="Y111" s="48"/>
      <c r="Z111" s="12"/>
    </row>
    <row r="112" ht="15.75" customHeight="1">
      <c r="A112" s="34"/>
      <c r="B112" s="34"/>
      <c r="C112" s="34"/>
      <c r="E112" s="34"/>
      <c r="F112" s="47"/>
      <c r="G112" s="35"/>
      <c r="J112" s="48"/>
      <c r="K112" s="48"/>
      <c r="L112" s="12"/>
      <c r="M112" s="35"/>
      <c r="N112" s="49"/>
      <c r="O112" s="36"/>
      <c r="T112" s="37"/>
      <c r="Y112" s="48"/>
      <c r="Z112" s="12"/>
    </row>
    <row r="113" ht="15.75" customHeight="1">
      <c r="A113" s="34"/>
      <c r="B113" s="34"/>
      <c r="C113" s="34"/>
      <c r="E113" s="34"/>
      <c r="F113" s="47"/>
      <c r="G113" s="35"/>
      <c r="J113" s="48"/>
      <c r="K113" s="48"/>
      <c r="L113" s="12"/>
      <c r="M113" s="35"/>
      <c r="N113" s="49"/>
      <c r="O113" s="36"/>
      <c r="T113" s="37"/>
      <c r="Y113" s="48"/>
      <c r="Z113" s="12"/>
    </row>
    <row r="114" ht="15.75" customHeight="1">
      <c r="A114" s="34"/>
      <c r="B114" s="34"/>
      <c r="C114" s="34"/>
      <c r="E114" s="34"/>
      <c r="F114" s="47"/>
      <c r="G114" s="35"/>
      <c r="J114" s="48"/>
      <c r="K114" s="48"/>
      <c r="L114" s="12"/>
      <c r="M114" s="35"/>
      <c r="N114" s="49"/>
      <c r="O114" s="36"/>
      <c r="T114" s="37"/>
      <c r="Y114" s="48"/>
      <c r="Z114" s="12"/>
    </row>
    <row r="115" ht="15.75" customHeight="1">
      <c r="A115" s="34"/>
      <c r="B115" s="34"/>
      <c r="C115" s="34"/>
      <c r="E115" s="34"/>
      <c r="F115" s="47"/>
      <c r="G115" s="35"/>
      <c r="J115" s="48"/>
      <c r="K115" s="48"/>
      <c r="L115" s="12"/>
      <c r="M115" s="35"/>
      <c r="N115" s="49"/>
      <c r="O115" s="36"/>
      <c r="T115" s="37"/>
      <c r="Y115" s="48"/>
      <c r="Z115" s="12"/>
    </row>
    <row r="116" ht="15.75" customHeight="1">
      <c r="A116" s="34"/>
      <c r="B116" s="34"/>
      <c r="C116" s="34"/>
      <c r="E116" s="34"/>
      <c r="F116" s="47"/>
      <c r="G116" s="35"/>
      <c r="J116" s="48"/>
      <c r="K116" s="48"/>
      <c r="L116" s="12"/>
      <c r="M116" s="35"/>
      <c r="N116" s="49"/>
      <c r="O116" s="36"/>
      <c r="T116" s="37"/>
      <c r="Y116" s="48"/>
      <c r="Z116" s="12"/>
    </row>
    <row r="117" ht="15.75" customHeight="1">
      <c r="A117" s="34"/>
      <c r="B117" s="34"/>
      <c r="C117" s="34"/>
      <c r="E117" s="34"/>
      <c r="F117" s="47"/>
      <c r="G117" s="35"/>
      <c r="J117" s="48"/>
      <c r="K117" s="48"/>
      <c r="L117" s="12"/>
      <c r="M117" s="35"/>
      <c r="N117" s="49"/>
      <c r="O117" s="36"/>
      <c r="T117" s="37"/>
      <c r="Y117" s="48"/>
      <c r="Z117" s="12"/>
    </row>
    <row r="118" ht="15.75" customHeight="1">
      <c r="A118" s="34"/>
      <c r="B118" s="34"/>
      <c r="C118" s="34"/>
      <c r="E118" s="34"/>
      <c r="F118" s="47"/>
      <c r="G118" s="35"/>
      <c r="J118" s="48"/>
      <c r="K118" s="48"/>
      <c r="L118" s="12"/>
      <c r="M118" s="35"/>
      <c r="N118" s="49"/>
      <c r="O118" s="36"/>
      <c r="T118" s="37"/>
      <c r="Y118" s="48"/>
      <c r="Z118" s="12"/>
    </row>
    <row r="119" ht="15.75" customHeight="1">
      <c r="A119" s="34"/>
      <c r="B119" s="34"/>
      <c r="C119" s="34"/>
      <c r="E119" s="34"/>
      <c r="F119" s="47"/>
      <c r="G119" s="35"/>
      <c r="J119" s="48"/>
      <c r="K119" s="48"/>
      <c r="L119" s="12"/>
      <c r="M119" s="35"/>
      <c r="N119" s="49"/>
      <c r="O119" s="36"/>
      <c r="T119" s="37"/>
      <c r="Y119" s="48"/>
      <c r="Z119" s="12"/>
    </row>
    <row r="120" ht="15.75" customHeight="1">
      <c r="A120" s="34"/>
      <c r="B120" s="34"/>
      <c r="C120" s="34"/>
      <c r="E120" s="34"/>
      <c r="F120" s="47"/>
      <c r="G120" s="35"/>
      <c r="J120" s="48"/>
      <c r="K120" s="48"/>
      <c r="L120" s="12"/>
      <c r="M120" s="35"/>
      <c r="N120" s="49"/>
      <c r="O120" s="36"/>
      <c r="T120" s="37"/>
      <c r="Y120" s="48"/>
      <c r="Z120" s="12"/>
    </row>
    <row r="121" ht="15.75" customHeight="1">
      <c r="A121" s="34"/>
      <c r="B121" s="34"/>
      <c r="C121" s="34"/>
      <c r="E121" s="34"/>
      <c r="F121" s="47"/>
      <c r="G121" s="35"/>
      <c r="J121" s="48"/>
      <c r="K121" s="48"/>
      <c r="L121" s="12"/>
      <c r="M121" s="35"/>
      <c r="N121" s="49"/>
      <c r="O121" s="36"/>
      <c r="T121" s="37"/>
      <c r="Y121" s="48"/>
      <c r="Z121" s="12"/>
    </row>
    <row r="122" ht="15.75" customHeight="1">
      <c r="A122" s="34"/>
      <c r="B122" s="34"/>
      <c r="C122" s="34"/>
      <c r="E122" s="34"/>
      <c r="F122" s="47"/>
      <c r="G122" s="35"/>
      <c r="J122" s="48"/>
      <c r="K122" s="48"/>
      <c r="L122" s="12"/>
      <c r="M122" s="35"/>
      <c r="N122" s="49"/>
      <c r="O122" s="36"/>
      <c r="T122" s="37"/>
      <c r="Y122" s="48"/>
      <c r="Z122" s="12"/>
    </row>
    <row r="123" ht="15.75" customHeight="1">
      <c r="A123" s="34"/>
      <c r="B123" s="34"/>
      <c r="C123" s="34"/>
      <c r="E123" s="34"/>
      <c r="F123" s="47"/>
      <c r="G123" s="35"/>
      <c r="J123" s="48"/>
      <c r="K123" s="48"/>
      <c r="L123" s="12"/>
      <c r="M123" s="35"/>
      <c r="N123" s="49"/>
      <c r="O123" s="36"/>
      <c r="T123" s="37"/>
      <c r="Y123" s="48"/>
      <c r="Z123" s="12"/>
    </row>
    <row r="124" ht="15.75" customHeight="1">
      <c r="A124" s="34"/>
      <c r="B124" s="34"/>
      <c r="C124" s="34"/>
      <c r="E124" s="34"/>
      <c r="F124" s="47"/>
      <c r="G124" s="35"/>
      <c r="J124" s="48"/>
      <c r="K124" s="48"/>
      <c r="L124" s="12"/>
      <c r="M124" s="35"/>
      <c r="N124" s="49"/>
      <c r="O124" s="36"/>
      <c r="T124" s="37"/>
      <c r="Y124" s="48"/>
      <c r="Z124" s="12"/>
    </row>
    <row r="125" ht="15.75" customHeight="1">
      <c r="A125" s="34"/>
      <c r="B125" s="34"/>
      <c r="C125" s="34"/>
      <c r="E125" s="34"/>
      <c r="F125" s="47"/>
      <c r="G125" s="35"/>
      <c r="J125" s="48"/>
      <c r="K125" s="48"/>
      <c r="L125" s="12"/>
      <c r="M125" s="35"/>
      <c r="N125" s="49"/>
      <c r="O125" s="36"/>
      <c r="T125" s="37"/>
      <c r="Y125" s="48"/>
      <c r="Z125" s="12"/>
    </row>
    <row r="126" ht="15.75" customHeight="1">
      <c r="A126" s="34"/>
      <c r="B126" s="34"/>
      <c r="C126" s="34"/>
      <c r="E126" s="34"/>
      <c r="F126" s="47"/>
      <c r="G126" s="35"/>
      <c r="J126" s="48"/>
      <c r="K126" s="48"/>
      <c r="L126" s="12"/>
      <c r="M126" s="35"/>
      <c r="N126" s="49"/>
      <c r="O126" s="36"/>
      <c r="T126" s="37"/>
      <c r="Y126" s="48"/>
      <c r="Z126" s="12"/>
    </row>
    <row r="127" ht="15.75" customHeight="1">
      <c r="A127" s="34"/>
      <c r="B127" s="34"/>
      <c r="C127" s="34"/>
      <c r="E127" s="34"/>
      <c r="F127" s="47"/>
      <c r="G127" s="35"/>
      <c r="J127" s="48"/>
      <c r="K127" s="48"/>
      <c r="L127" s="12"/>
      <c r="M127" s="35"/>
      <c r="N127" s="49"/>
      <c r="O127" s="36"/>
      <c r="T127" s="37"/>
      <c r="Y127" s="48"/>
      <c r="Z127" s="12"/>
    </row>
    <row r="128" ht="15.75" customHeight="1">
      <c r="A128" s="34"/>
      <c r="B128" s="34"/>
      <c r="C128" s="34"/>
      <c r="E128" s="34"/>
      <c r="F128" s="47"/>
      <c r="G128" s="35"/>
      <c r="J128" s="48"/>
      <c r="K128" s="48"/>
      <c r="L128" s="12"/>
      <c r="M128" s="35"/>
      <c r="N128" s="49"/>
      <c r="O128" s="36"/>
      <c r="T128" s="37"/>
      <c r="Y128" s="48"/>
      <c r="Z128" s="12"/>
    </row>
    <row r="129" ht="15.75" customHeight="1">
      <c r="A129" s="34"/>
      <c r="B129" s="34"/>
      <c r="C129" s="34"/>
      <c r="E129" s="34"/>
      <c r="F129" s="47"/>
      <c r="G129" s="35"/>
      <c r="J129" s="48"/>
      <c r="K129" s="48"/>
      <c r="L129" s="12"/>
      <c r="M129" s="35"/>
      <c r="N129" s="49"/>
      <c r="O129" s="36"/>
      <c r="T129" s="37"/>
      <c r="Y129" s="48"/>
      <c r="Z129" s="12"/>
    </row>
    <row r="130" ht="15.75" customHeight="1">
      <c r="A130" s="34"/>
      <c r="B130" s="34"/>
      <c r="C130" s="34"/>
      <c r="E130" s="34"/>
      <c r="F130" s="47"/>
      <c r="G130" s="35"/>
      <c r="J130" s="48"/>
      <c r="K130" s="48"/>
      <c r="L130" s="12"/>
      <c r="M130" s="35"/>
      <c r="N130" s="49"/>
      <c r="O130" s="36"/>
      <c r="T130" s="37"/>
      <c r="Y130" s="48"/>
      <c r="Z130" s="12"/>
    </row>
    <row r="131" ht="15.75" customHeight="1">
      <c r="A131" s="34"/>
      <c r="B131" s="34"/>
      <c r="C131" s="34"/>
      <c r="E131" s="34"/>
      <c r="F131" s="47"/>
      <c r="G131" s="35"/>
      <c r="J131" s="48"/>
      <c r="K131" s="48"/>
      <c r="L131" s="12"/>
      <c r="M131" s="35"/>
      <c r="N131" s="49"/>
      <c r="O131" s="36"/>
      <c r="T131" s="37"/>
      <c r="Y131" s="48"/>
      <c r="Z131" s="12"/>
    </row>
    <row r="132" ht="15.75" customHeight="1">
      <c r="A132" s="34"/>
      <c r="B132" s="34"/>
      <c r="C132" s="34"/>
      <c r="E132" s="34"/>
      <c r="F132" s="47"/>
      <c r="G132" s="35"/>
      <c r="J132" s="48"/>
      <c r="K132" s="48"/>
      <c r="L132" s="12"/>
      <c r="M132" s="35"/>
      <c r="N132" s="49"/>
      <c r="O132" s="36"/>
      <c r="T132" s="37"/>
      <c r="Y132" s="48"/>
      <c r="Z132" s="12"/>
    </row>
    <row r="133" ht="15.75" customHeight="1">
      <c r="A133" s="34"/>
      <c r="B133" s="34"/>
      <c r="C133" s="34"/>
      <c r="E133" s="34"/>
      <c r="F133" s="47"/>
      <c r="G133" s="35"/>
      <c r="J133" s="48"/>
      <c r="K133" s="48"/>
      <c r="L133" s="12"/>
      <c r="M133" s="35"/>
      <c r="N133" s="49"/>
      <c r="O133" s="36"/>
      <c r="T133" s="37"/>
      <c r="Y133" s="48"/>
      <c r="Z133" s="12"/>
    </row>
    <row r="134" ht="15.75" customHeight="1">
      <c r="A134" s="34"/>
      <c r="B134" s="34"/>
      <c r="C134" s="34"/>
      <c r="E134" s="34"/>
      <c r="F134" s="47"/>
      <c r="G134" s="35"/>
      <c r="J134" s="48"/>
      <c r="K134" s="48"/>
      <c r="L134" s="12"/>
      <c r="M134" s="35"/>
      <c r="N134" s="49"/>
      <c r="O134" s="36"/>
      <c r="T134" s="37"/>
      <c r="Y134" s="48"/>
      <c r="Z134" s="12"/>
    </row>
    <row r="135" ht="15.75" customHeight="1">
      <c r="A135" s="34"/>
      <c r="B135" s="34"/>
      <c r="C135" s="34"/>
      <c r="E135" s="34"/>
      <c r="F135" s="47"/>
      <c r="G135" s="35"/>
      <c r="J135" s="48"/>
      <c r="K135" s="48"/>
      <c r="L135" s="12"/>
      <c r="M135" s="35"/>
      <c r="N135" s="49"/>
      <c r="O135" s="36"/>
      <c r="T135" s="37"/>
      <c r="Y135" s="48"/>
      <c r="Z135" s="12"/>
    </row>
    <row r="136" ht="15.75" customHeight="1">
      <c r="A136" s="34"/>
      <c r="B136" s="34"/>
      <c r="C136" s="34"/>
      <c r="E136" s="34"/>
      <c r="F136" s="47"/>
      <c r="G136" s="35"/>
      <c r="J136" s="48"/>
      <c r="K136" s="48"/>
      <c r="L136" s="12"/>
      <c r="M136" s="35"/>
      <c r="N136" s="49"/>
      <c r="O136" s="36"/>
      <c r="T136" s="37"/>
      <c r="Y136" s="48"/>
      <c r="Z136" s="12"/>
    </row>
    <row r="137" ht="15.75" customHeight="1">
      <c r="A137" s="34"/>
      <c r="B137" s="34"/>
      <c r="C137" s="34"/>
      <c r="E137" s="34"/>
      <c r="F137" s="47"/>
      <c r="G137" s="35"/>
      <c r="J137" s="48"/>
      <c r="K137" s="48"/>
      <c r="L137" s="12"/>
      <c r="M137" s="35"/>
      <c r="N137" s="49"/>
      <c r="O137" s="36"/>
      <c r="T137" s="37"/>
      <c r="Y137" s="48"/>
      <c r="Z137" s="12"/>
    </row>
    <row r="138" ht="15.75" customHeight="1">
      <c r="A138" s="34"/>
      <c r="B138" s="34"/>
      <c r="C138" s="34"/>
      <c r="E138" s="34"/>
      <c r="F138" s="47"/>
      <c r="G138" s="35"/>
      <c r="J138" s="48"/>
      <c r="K138" s="48"/>
      <c r="L138" s="12"/>
      <c r="M138" s="35"/>
      <c r="N138" s="49"/>
      <c r="O138" s="36"/>
      <c r="T138" s="37"/>
      <c r="Y138" s="48"/>
      <c r="Z138" s="12"/>
    </row>
    <row r="139" ht="15.75" customHeight="1">
      <c r="A139" s="34"/>
      <c r="B139" s="34"/>
      <c r="C139" s="34"/>
      <c r="E139" s="34"/>
      <c r="F139" s="47"/>
      <c r="G139" s="35"/>
      <c r="J139" s="48"/>
      <c r="K139" s="48"/>
      <c r="L139" s="12"/>
      <c r="M139" s="35"/>
      <c r="N139" s="49"/>
      <c r="O139" s="36"/>
      <c r="T139" s="37"/>
      <c r="Y139" s="48"/>
      <c r="Z139" s="12"/>
    </row>
    <row r="140" ht="15.75" customHeight="1">
      <c r="A140" s="34"/>
      <c r="B140" s="34"/>
      <c r="C140" s="34"/>
      <c r="E140" s="34"/>
      <c r="F140" s="47"/>
      <c r="G140" s="35"/>
      <c r="J140" s="48"/>
      <c r="K140" s="48"/>
      <c r="L140" s="12"/>
      <c r="M140" s="35"/>
      <c r="N140" s="49"/>
      <c r="O140" s="36"/>
      <c r="T140" s="37"/>
      <c r="Y140" s="48"/>
      <c r="Z140" s="12"/>
    </row>
    <row r="141" ht="15.75" customHeight="1">
      <c r="A141" s="34"/>
      <c r="B141" s="34"/>
      <c r="C141" s="34"/>
      <c r="E141" s="34"/>
      <c r="F141" s="47"/>
      <c r="G141" s="35"/>
      <c r="J141" s="48"/>
      <c r="K141" s="48"/>
      <c r="L141" s="12"/>
      <c r="M141" s="35"/>
      <c r="N141" s="49"/>
      <c r="O141" s="36"/>
      <c r="T141" s="37"/>
      <c r="Y141" s="48"/>
      <c r="Z141" s="12"/>
    </row>
    <row r="142" ht="15.75" customHeight="1">
      <c r="A142" s="34"/>
      <c r="B142" s="34"/>
      <c r="C142" s="34"/>
      <c r="E142" s="34"/>
      <c r="F142" s="47"/>
      <c r="G142" s="35"/>
      <c r="J142" s="48"/>
      <c r="K142" s="48"/>
      <c r="L142" s="12"/>
      <c r="M142" s="35"/>
      <c r="N142" s="49"/>
      <c r="O142" s="36"/>
      <c r="T142" s="37"/>
      <c r="Y142" s="48"/>
      <c r="Z142" s="12"/>
    </row>
    <row r="143" ht="15.75" customHeight="1">
      <c r="A143" s="34"/>
      <c r="B143" s="34"/>
      <c r="C143" s="34"/>
      <c r="E143" s="34"/>
      <c r="F143" s="47"/>
      <c r="G143" s="35"/>
      <c r="J143" s="48"/>
      <c r="K143" s="48"/>
      <c r="L143" s="12"/>
      <c r="M143" s="35"/>
      <c r="N143" s="49"/>
      <c r="O143" s="36"/>
      <c r="T143" s="37"/>
      <c r="Y143" s="48"/>
      <c r="Z143" s="12"/>
    </row>
    <row r="144" ht="15.75" customHeight="1">
      <c r="A144" s="34"/>
      <c r="B144" s="34"/>
      <c r="C144" s="34"/>
      <c r="E144" s="34"/>
      <c r="F144" s="47"/>
      <c r="G144" s="35"/>
      <c r="J144" s="48"/>
      <c r="K144" s="48"/>
      <c r="L144" s="12"/>
      <c r="M144" s="35"/>
      <c r="N144" s="49"/>
      <c r="O144" s="36"/>
      <c r="T144" s="37"/>
      <c r="Y144" s="48"/>
      <c r="Z144" s="12"/>
    </row>
    <row r="145" ht="15.75" customHeight="1">
      <c r="A145" s="34"/>
      <c r="B145" s="34"/>
      <c r="C145" s="34"/>
      <c r="E145" s="34"/>
      <c r="F145" s="47"/>
      <c r="G145" s="35"/>
      <c r="J145" s="48"/>
      <c r="K145" s="48"/>
      <c r="L145" s="12"/>
      <c r="M145" s="35"/>
      <c r="N145" s="49"/>
      <c r="O145" s="36"/>
      <c r="T145" s="37"/>
      <c r="Y145" s="48"/>
      <c r="Z145" s="12"/>
    </row>
    <row r="146" ht="15.75" customHeight="1">
      <c r="A146" s="34"/>
      <c r="B146" s="34"/>
      <c r="C146" s="34"/>
      <c r="E146" s="34"/>
      <c r="F146" s="47"/>
      <c r="G146" s="35"/>
      <c r="J146" s="48"/>
      <c r="K146" s="48"/>
      <c r="L146" s="12"/>
      <c r="M146" s="35"/>
      <c r="N146" s="49"/>
      <c r="O146" s="36"/>
      <c r="T146" s="37"/>
      <c r="Y146" s="48"/>
      <c r="Z146" s="12"/>
    </row>
    <row r="147" ht="15.75" customHeight="1">
      <c r="A147" s="34"/>
      <c r="B147" s="34"/>
      <c r="C147" s="34"/>
      <c r="E147" s="34"/>
      <c r="F147" s="47"/>
      <c r="G147" s="35"/>
      <c r="J147" s="48"/>
      <c r="K147" s="48"/>
      <c r="L147" s="12"/>
      <c r="M147" s="35"/>
      <c r="N147" s="49"/>
      <c r="O147" s="36"/>
      <c r="T147" s="37"/>
      <c r="Y147" s="48"/>
      <c r="Z147" s="12"/>
    </row>
    <row r="148" ht="15.75" customHeight="1">
      <c r="A148" s="34"/>
      <c r="B148" s="34"/>
      <c r="C148" s="34"/>
      <c r="E148" s="34"/>
      <c r="F148" s="47"/>
      <c r="G148" s="35"/>
      <c r="J148" s="48"/>
      <c r="K148" s="48"/>
      <c r="L148" s="12"/>
      <c r="M148" s="35"/>
      <c r="N148" s="49"/>
      <c r="O148" s="36"/>
      <c r="T148" s="37"/>
      <c r="Y148" s="48"/>
      <c r="Z148" s="12"/>
    </row>
    <row r="149" ht="15.75" customHeight="1">
      <c r="A149" s="34"/>
      <c r="B149" s="34"/>
      <c r="C149" s="34"/>
      <c r="E149" s="34"/>
      <c r="F149" s="47"/>
      <c r="G149" s="35"/>
      <c r="J149" s="48"/>
      <c r="K149" s="48"/>
      <c r="L149" s="12"/>
      <c r="M149" s="35"/>
      <c r="N149" s="49"/>
      <c r="O149" s="36"/>
      <c r="T149" s="37"/>
      <c r="Y149" s="48"/>
      <c r="Z149" s="12"/>
    </row>
    <row r="150" ht="15.75" customHeight="1">
      <c r="A150" s="34"/>
      <c r="B150" s="34"/>
      <c r="C150" s="34"/>
      <c r="E150" s="34"/>
      <c r="F150" s="47"/>
      <c r="G150" s="35"/>
      <c r="J150" s="48"/>
      <c r="K150" s="48"/>
      <c r="L150" s="12"/>
      <c r="M150" s="35"/>
      <c r="N150" s="49"/>
      <c r="O150" s="36"/>
      <c r="T150" s="37"/>
      <c r="Y150" s="48"/>
      <c r="Z150" s="12"/>
    </row>
    <row r="151" ht="15.75" customHeight="1">
      <c r="A151" s="34"/>
      <c r="B151" s="34"/>
      <c r="C151" s="34"/>
      <c r="E151" s="34"/>
      <c r="F151" s="47"/>
      <c r="G151" s="35"/>
      <c r="J151" s="48"/>
      <c r="K151" s="48"/>
      <c r="L151" s="12"/>
      <c r="M151" s="35"/>
      <c r="N151" s="49"/>
      <c r="O151" s="36"/>
      <c r="T151" s="37"/>
      <c r="Y151" s="48"/>
      <c r="Z151" s="12"/>
    </row>
    <row r="152" ht="15.75" customHeight="1">
      <c r="A152" s="34"/>
      <c r="B152" s="34"/>
      <c r="C152" s="34"/>
      <c r="E152" s="34"/>
      <c r="F152" s="47"/>
      <c r="G152" s="35"/>
      <c r="J152" s="48"/>
      <c r="K152" s="48"/>
      <c r="L152" s="12"/>
      <c r="M152" s="35"/>
      <c r="N152" s="49"/>
      <c r="O152" s="36"/>
      <c r="T152" s="37"/>
      <c r="Y152" s="48"/>
      <c r="Z152" s="12"/>
    </row>
    <row r="153" ht="15.75" customHeight="1">
      <c r="A153" s="34"/>
      <c r="B153" s="34"/>
      <c r="C153" s="34"/>
      <c r="E153" s="34"/>
      <c r="F153" s="47"/>
      <c r="G153" s="35"/>
      <c r="J153" s="48"/>
      <c r="K153" s="48"/>
      <c r="L153" s="12"/>
      <c r="M153" s="35"/>
      <c r="N153" s="49"/>
      <c r="O153" s="36"/>
      <c r="T153" s="37"/>
      <c r="Y153" s="48"/>
      <c r="Z153" s="12"/>
    </row>
    <row r="154" ht="15.75" customHeight="1">
      <c r="A154" s="34"/>
      <c r="B154" s="34"/>
      <c r="C154" s="34"/>
      <c r="E154" s="34"/>
      <c r="F154" s="47"/>
      <c r="G154" s="35"/>
      <c r="J154" s="48"/>
      <c r="K154" s="48"/>
      <c r="L154" s="12"/>
      <c r="M154" s="35"/>
      <c r="N154" s="49"/>
      <c r="O154" s="36"/>
      <c r="T154" s="37"/>
      <c r="Y154" s="48"/>
      <c r="Z154" s="12"/>
    </row>
    <row r="155" ht="15.75" customHeight="1">
      <c r="A155" s="34"/>
      <c r="B155" s="34"/>
      <c r="C155" s="34"/>
      <c r="E155" s="34"/>
      <c r="F155" s="47"/>
      <c r="G155" s="35"/>
      <c r="J155" s="48"/>
      <c r="K155" s="48"/>
      <c r="L155" s="12"/>
      <c r="M155" s="35"/>
      <c r="N155" s="49"/>
      <c r="O155" s="36"/>
      <c r="T155" s="37"/>
      <c r="Y155" s="48"/>
      <c r="Z155" s="12"/>
    </row>
    <row r="156" ht="15.75" customHeight="1">
      <c r="A156" s="34"/>
      <c r="B156" s="34"/>
      <c r="C156" s="34"/>
      <c r="E156" s="34"/>
      <c r="F156" s="47"/>
      <c r="G156" s="35"/>
      <c r="J156" s="48"/>
      <c r="K156" s="48"/>
      <c r="L156" s="12"/>
      <c r="M156" s="35"/>
      <c r="N156" s="49"/>
      <c r="O156" s="36"/>
      <c r="T156" s="37"/>
      <c r="Y156" s="48"/>
      <c r="Z156" s="12"/>
    </row>
    <row r="157" ht="15.75" customHeight="1">
      <c r="A157" s="34"/>
      <c r="B157" s="34"/>
      <c r="C157" s="34"/>
      <c r="E157" s="34"/>
      <c r="F157" s="47"/>
      <c r="G157" s="35"/>
      <c r="J157" s="48"/>
      <c r="K157" s="48"/>
      <c r="L157" s="12"/>
      <c r="M157" s="35"/>
      <c r="N157" s="49"/>
      <c r="O157" s="36"/>
      <c r="T157" s="37"/>
      <c r="Y157" s="48"/>
      <c r="Z157" s="12"/>
    </row>
    <row r="158" ht="15.75" customHeight="1">
      <c r="A158" s="34"/>
      <c r="B158" s="34"/>
      <c r="C158" s="34"/>
      <c r="E158" s="34"/>
      <c r="F158" s="47"/>
      <c r="G158" s="35"/>
      <c r="J158" s="48"/>
      <c r="K158" s="48"/>
      <c r="L158" s="12"/>
      <c r="M158" s="35"/>
      <c r="N158" s="49"/>
      <c r="O158" s="36"/>
      <c r="T158" s="37"/>
      <c r="Y158" s="48"/>
      <c r="Z158" s="12"/>
    </row>
    <row r="159" ht="15.75" customHeight="1">
      <c r="A159" s="34"/>
      <c r="B159" s="34"/>
      <c r="C159" s="34"/>
      <c r="E159" s="34"/>
      <c r="F159" s="47"/>
      <c r="G159" s="35"/>
      <c r="J159" s="48"/>
      <c r="K159" s="48"/>
      <c r="L159" s="12"/>
      <c r="M159" s="35"/>
      <c r="N159" s="49"/>
      <c r="O159" s="36"/>
      <c r="T159" s="37"/>
      <c r="Y159" s="48"/>
      <c r="Z159" s="12"/>
    </row>
    <row r="160" ht="15.75" customHeight="1">
      <c r="A160" s="34"/>
      <c r="B160" s="34"/>
      <c r="C160" s="34"/>
      <c r="E160" s="34"/>
      <c r="F160" s="47"/>
      <c r="G160" s="35"/>
      <c r="J160" s="48"/>
      <c r="K160" s="48"/>
      <c r="L160" s="12"/>
      <c r="M160" s="35"/>
      <c r="N160" s="49"/>
      <c r="O160" s="36"/>
      <c r="T160" s="37"/>
      <c r="Y160" s="48"/>
      <c r="Z160" s="12"/>
    </row>
    <row r="161" ht="15.75" customHeight="1">
      <c r="A161" s="34"/>
      <c r="B161" s="34"/>
      <c r="C161" s="34"/>
      <c r="E161" s="34"/>
      <c r="F161" s="47"/>
      <c r="G161" s="35"/>
      <c r="J161" s="48"/>
      <c r="K161" s="48"/>
      <c r="L161" s="12"/>
      <c r="M161" s="35"/>
      <c r="N161" s="49"/>
      <c r="O161" s="36"/>
      <c r="T161" s="37"/>
      <c r="Y161" s="48"/>
      <c r="Z161" s="12"/>
    </row>
    <row r="162" ht="15.75" customHeight="1">
      <c r="A162" s="34"/>
      <c r="B162" s="34"/>
      <c r="C162" s="34"/>
      <c r="E162" s="34"/>
      <c r="F162" s="47"/>
      <c r="G162" s="35"/>
      <c r="J162" s="48"/>
      <c r="K162" s="48"/>
      <c r="L162" s="12"/>
      <c r="M162" s="35"/>
      <c r="N162" s="49"/>
      <c r="O162" s="36"/>
      <c r="T162" s="37"/>
      <c r="Y162" s="48"/>
      <c r="Z162" s="12"/>
    </row>
    <row r="163" ht="15.75" customHeight="1">
      <c r="A163" s="34"/>
      <c r="B163" s="34"/>
      <c r="C163" s="34"/>
      <c r="E163" s="34"/>
      <c r="F163" s="47"/>
      <c r="G163" s="35"/>
      <c r="J163" s="48"/>
      <c r="K163" s="48"/>
      <c r="L163" s="12"/>
      <c r="M163" s="35"/>
      <c r="N163" s="49"/>
      <c r="O163" s="36"/>
      <c r="T163" s="37"/>
      <c r="Y163" s="48"/>
      <c r="Z163" s="12"/>
    </row>
    <row r="164" ht="15.75" customHeight="1">
      <c r="A164" s="34"/>
      <c r="B164" s="34"/>
      <c r="C164" s="34"/>
      <c r="E164" s="34"/>
      <c r="F164" s="47"/>
      <c r="G164" s="35"/>
      <c r="J164" s="48"/>
      <c r="K164" s="48"/>
      <c r="L164" s="12"/>
      <c r="M164" s="35"/>
      <c r="N164" s="49"/>
      <c r="O164" s="36"/>
      <c r="T164" s="37"/>
      <c r="Y164" s="48"/>
      <c r="Z164" s="12"/>
    </row>
    <row r="165" ht="15.75" customHeight="1">
      <c r="A165" s="34"/>
      <c r="B165" s="34"/>
      <c r="C165" s="34"/>
      <c r="E165" s="34"/>
      <c r="F165" s="47"/>
      <c r="G165" s="35"/>
      <c r="J165" s="48"/>
      <c r="K165" s="48"/>
      <c r="L165" s="12"/>
      <c r="M165" s="35"/>
      <c r="N165" s="49"/>
      <c r="O165" s="36"/>
      <c r="T165" s="37"/>
      <c r="Y165" s="48"/>
      <c r="Z165" s="12"/>
    </row>
    <row r="166" ht="15.75" customHeight="1">
      <c r="A166" s="34"/>
      <c r="B166" s="34"/>
      <c r="C166" s="34"/>
      <c r="E166" s="34"/>
      <c r="F166" s="47"/>
      <c r="G166" s="35"/>
      <c r="J166" s="48"/>
      <c r="K166" s="48"/>
      <c r="L166" s="12"/>
      <c r="M166" s="35"/>
      <c r="N166" s="49"/>
      <c r="O166" s="36"/>
      <c r="T166" s="37"/>
      <c r="Y166" s="48"/>
      <c r="Z166" s="12"/>
    </row>
    <row r="167" ht="15.75" customHeight="1">
      <c r="A167" s="34"/>
      <c r="B167" s="34"/>
      <c r="C167" s="34"/>
      <c r="E167" s="34"/>
      <c r="F167" s="47"/>
      <c r="G167" s="35"/>
      <c r="J167" s="48"/>
      <c r="K167" s="48"/>
      <c r="L167" s="12"/>
      <c r="M167" s="35"/>
      <c r="N167" s="49"/>
      <c r="O167" s="36"/>
      <c r="T167" s="37"/>
      <c r="Y167" s="48"/>
      <c r="Z167" s="12"/>
    </row>
    <row r="168" ht="15.75" customHeight="1">
      <c r="A168" s="34"/>
      <c r="B168" s="34"/>
      <c r="C168" s="34"/>
      <c r="E168" s="34"/>
      <c r="F168" s="47"/>
      <c r="G168" s="35"/>
      <c r="J168" s="48"/>
      <c r="K168" s="48"/>
      <c r="L168" s="12"/>
      <c r="M168" s="35"/>
      <c r="N168" s="49"/>
      <c r="O168" s="36"/>
      <c r="T168" s="37"/>
      <c r="Y168" s="48"/>
      <c r="Z168" s="12"/>
    </row>
    <row r="169" ht="15.75" customHeight="1">
      <c r="A169" s="34"/>
      <c r="B169" s="34"/>
      <c r="C169" s="34"/>
      <c r="E169" s="34"/>
      <c r="F169" s="47"/>
      <c r="G169" s="35"/>
      <c r="J169" s="48"/>
      <c r="K169" s="48"/>
      <c r="L169" s="12"/>
      <c r="M169" s="35"/>
      <c r="N169" s="49"/>
      <c r="O169" s="36"/>
      <c r="T169" s="37"/>
      <c r="Y169" s="48"/>
      <c r="Z169" s="12"/>
    </row>
    <row r="170" ht="15.75" customHeight="1">
      <c r="A170" s="34"/>
      <c r="B170" s="34"/>
      <c r="C170" s="34"/>
      <c r="E170" s="34"/>
      <c r="F170" s="47"/>
      <c r="G170" s="35"/>
      <c r="J170" s="48"/>
      <c r="K170" s="48"/>
      <c r="L170" s="12"/>
      <c r="M170" s="35"/>
      <c r="N170" s="49"/>
      <c r="O170" s="36"/>
      <c r="T170" s="37"/>
      <c r="Y170" s="48"/>
      <c r="Z170" s="12"/>
    </row>
    <row r="171" ht="15.75" customHeight="1">
      <c r="A171" s="34"/>
      <c r="B171" s="34"/>
      <c r="C171" s="34"/>
      <c r="E171" s="34"/>
      <c r="F171" s="47"/>
      <c r="G171" s="35"/>
      <c r="J171" s="48"/>
      <c r="K171" s="48"/>
      <c r="L171" s="12"/>
      <c r="M171" s="35"/>
      <c r="N171" s="49"/>
      <c r="O171" s="36"/>
      <c r="T171" s="37"/>
      <c r="Y171" s="48"/>
      <c r="Z171" s="12"/>
    </row>
    <row r="172" ht="15.75" customHeight="1">
      <c r="A172" s="34"/>
      <c r="B172" s="34"/>
      <c r="C172" s="34"/>
      <c r="E172" s="34"/>
      <c r="F172" s="47"/>
      <c r="G172" s="35"/>
      <c r="J172" s="48"/>
      <c r="K172" s="48"/>
      <c r="L172" s="12"/>
      <c r="M172" s="35"/>
      <c r="N172" s="49"/>
      <c r="O172" s="36"/>
      <c r="T172" s="37"/>
      <c r="Y172" s="48"/>
      <c r="Z172" s="12"/>
    </row>
    <row r="173" ht="15.75" customHeight="1">
      <c r="A173" s="34"/>
      <c r="B173" s="34"/>
      <c r="C173" s="34"/>
      <c r="E173" s="34"/>
      <c r="F173" s="47"/>
      <c r="G173" s="35"/>
      <c r="J173" s="48"/>
      <c r="K173" s="48"/>
      <c r="L173" s="12"/>
      <c r="M173" s="35"/>
      <c r="N173" s="49"/>
      <c r="O173" s="36"/>
      <c r="T173" s="37"/>
      <c r="Y173" s="48"/>
      <c r="Z173" s="12"/>
    </row>
    <row r="174" ht="15.75" customHeight="1">
      <c r="A174" s="34"/>
      <c r="B174" s="34"/>
      <c r="C174" s="34"/>
      <c r="E174" s="34"/>
      <c r="F174" s="47"/>
      <c r="G174" s="35"/>
      <c r="J174" s="48"/>
      <c r="K174" s="48"/>
      <c r="L174" s="12"/>
      <c r="M174" s="35"/>
      <c r="N174" s="49"/>
      <c r="O174" s="36"/>
      <c r="T174" s="37"/>
      <c r="Y174" s="48"/>
      <c r="Z174" s="12"/>
    </row>
    <row r="175" ht="15.75" customHeight="1">
      <c r="A175" s="34"/>
      <c r="B175" s="34"/>
      <c r="C175" s="34"/>
      <c r="E175" s="34"/>
      <c r="F175" s="47"/>
      <c r="G175" s="35"/>
      <c r="J175" s="48"/>
      <c r="K175" s="48"/>
      <c r="L175" s="12"/>
      <c r="M175" s="35"/>
      <c r="N175" s="49"/>
      <c r="O175" s="36"/>
      <c r="T175" s="37"/>
      <c r="Y175" s="48"/>
      <c r="Z175" s="12"/>
    </row>
    <row r="176" ht="15.75" customHeight="1">
      <c r="A176" s="34"/>
      <c r="B176" s="34"/>
      <c r="C176" s="34"/>
      <c r="E176" s="34"/>
      <c r="F176" s="47"/>
      <c r="G176" s="35"/>
      <c r="J176" s="48"/>
      <c r="K176" s="48"/>
      <c r="L176" s="12"/>
      <c r="M176" s="35"/>
      <c r="N176" s="49"/>
      <c r="O176" s="36"/>
      <c r="T176" s="37"/>
      <c r="Y176" s="48"/>
      <c r="Z176" s="12"/>
    </row>
    <row r="177" ht="15.75" customHeight="1">
      <c r="A177" s="34"/>
      <c r="B177" s="34"/>
      <c r="C177" s="34"/>
      <c r="E177" s="34"/>
      <c r="F177" s="47"/>
      <c r="G177" s="35"/>
      <c r="J177" s="48"/>
      <c r="K177" s="48"/>
      <c r="L177" s="12"/>
      <c r="M177" s="35"/>
      <c r="N177" s="49"/>
      <c r="O177" s="36"/>
      <c r="T177" s="37"/>
      <c r="Y177" s="48"/>
      <c r="Z177" s="12"/>
    </row>
    <row r="178" ht="15.75" customHeight="1">
      <c r="A178" s="34"/>
      <c r="B178" s="34"/>
      <c r="C178" s="34"/>
      <c r="E178" s="34"/>
      <c r="F178" s="47"/>
      <c r="G178" s="35"/>
      <c r="J178" s="48"/>
      <c r="K178" s="48"/>
      <c r="L178" s="12"/>
      <c r="M178" s="35"/>
      <c r="N178" s="49"/>
      <c r="O178" s="36"/>
      <c r="T178" s="37"/>
      <c r="Y178" s="48"/>
      <c r="Z178" s="12"/>
    </row>
    <row r="179" ht="15.75" customHeight="1">
      <c r="A179" s="34"/>
      <c r="B179" s="34"/>
      <c r="C179" s="34"/>
      <c r="E179" s="34"/>
      <c r="F179" s="47"/>
      <c r="G179" s="35"/>
      <c r="J179" s="48"/>
      <c r="K179" s="48"/>
      <c r="L179" s="12"/>
      <c r="M179" s="35"/>
      <c r="N179" s="49"/>
      <c r="O179" s="36"/>
      <c r="T179" s="37"/>
      <c r="Y179" s="48"/>
      <c r="Z179" s="12"/>
    </row>
    <row r="180" ht="15.75" customHeight="1">
      <c r="A180" s="34"/>
      <c r="B180" s="34"/>
      <c r="C180" s="34"/>
      <c r="E180" s="34"/>
      <c r="F180" s="47"/>
      <c r="G180" s="35"/>
      <c r="J180" s="48"/>
      <c r="K180" s="48"/>
      <c r="L180" s="12"/>
      <c r="M180" s="35"/>
      <c r="N180" s="49"/>
      <c r="O180" s="36"/>
      <c r="T180" s="37"/>
      <c r="Y180" s="48"/>
      <c r="Z180" s="12"/>
    </row>
    <row r="181" ht="15.75" customHeight="1">
      <c r="A181" s="34"/>
      <c r="B181" s="34"/>
      <c r="C181" s="34"/>
      <c r="E181" s="34"/>
      <c r="F181" s="47"/>
      <c r="G181" s="35"/>
      <c r="J181" s="48"/>
      <c r="K181" s="48"/>
      <c r="L181" s="12"/>
      <c r="M181" s="35"/>
      <c r="N181" s="49"/>
      <c r="O181" s="36"/>
      <c r="T181" s="37"/>
      <c r="Y181" s="48"/>
      <c r="Z181" s="12"/>
    </row>
    <row r="182" ht="15.75" customHeight="1">
      <c r="A182" s="34"/>
      <c r="B182" s="34"/>
      <c r="C182" s="34"/>
      <c r="E182" s="34"/>
      <c r="F182" s="47"/>
      <c r="G182" s="35"/>
      <c r="J182" s="48"/>
      <c r="K182" s="48"/>
      <c r="L182" s="12"/>
      <c r="M182" s="35"/>
      <c r="N182" s="49"/>
      <c r="O182" s="36"/>
      <c r="T182" s="37"/>
      <c r="Y182" s="48"/>
      <c r="Z182" s="12"/>
    </row>
    <row r="183" ht="15.75" customHeight="1">
      <c r="A183" s="34"/>
      <c r="B183" s="34"/>
      <c r="C183" s="34"/>
      <c r="E183" s="34"/>
      <c r="F183" s="47"/>
      <c r="G183" s="35"/>
      <c r="J183" s="48"/>
      <c r="K183" s="48"/>
      <c r="L183" s="12"/>
      <c r="M183" s="35"/>
      <c r="N183" s="49"/>
      <c r="O183" s="36"/>
      <c r="T183" s="37"/>
      <c r="Y183" s="48"/>
      <c r="Z183" s="12"/>
    </row>
    <row r="184" ht="15.75" customHeight="1">
      <c r="A184" s="34"/>
      <c r="B184" s="34"/>
      <c r="C184" s="34"/>
      <c r="E184" s="34"/>
      <c r="F184" s="47"/>
      <c r="G184" s="35"/>
      <c r="J184" s="48"/>
      <c r="K184" s="48"/>
      <c r="L184" s="12"/>
      <c r="M184" s="35"/>
      <c r="N184" s="49"/>
      <c r="O184" s="36"/>
      <c r="T184" s="37"/>
      <c r="Y184" s="48"/>
      <c r="Z184" s="12"/>
    </row>
    <row r="185" ht="15.75" customHeight="1">
      <c r="A185" s="34"/>
      <c r="B185" s="34"/>
      <c r="C185" s="34"/>
      <c r="E185" s="34"/>
      <c r="F185" s="47"/>
      <c r="G185" s="35"/>
      <c r="J185" s="48"/>
      <c r="K185" s="48"/>
      <c r="L185" s="12"/>
      <c r="M185" s="35"/>
      <c r="N185" s="49"/>
      <c r="O185" s="36"/>
      <c r="T185" s="37"/>
      <c r="Y185" s="48"/>
      <c r="Z185" s="12"/>
    </row>
    <row r="186" ht="15.75" customHeight="1">
      <c r="A186" s="34"/>
      <c r="B186" s="34"/>
      <c r="C186" s="34"/>
      <c r="E186" s="34"/>
      <c r="F186" s="47"/>
      <c r="G186" s="35"/>
      <c r="J186" s="48"/>
      <c r="K186" s="48"/>
      <c r="L186" s="12"/>
      <c r="M186" s="35"/>
      <c r="N186" s="49"/>
      <c r="O186" s="36"/>
      <c r="T186" s="37"/>
      <c r="Y186" s="48"/>
      <c r="Z186" s="12"/>
    </row>
    <row r="187" ht="15.75" customHeight="1">
      <c r="A187" s="34"/>
      <c r="B187" s="34"/>
      <c r="C187" s="34"/>
      <c r="E187" s="34"/>
      <c r="F187" s="47"/>
      <c r="G187" s="35"/>
      <c r="J187" s="48"/>
      <c r="K187" s="48"/>
      <c r="L187" s="12"/>
      <c r="M187" s="35"/>
      <c r="N187" s="49"/>
      <c r="O187" s="36"/>
      <c r="T187" s="37"/>
      <c r="Y187" s="48"/>
      <c r="Z187" s="12"/>
    </row>
    <row r="188" ht="15.75" customHeight="1">
      <c r="A188" s="34"/>
      <c r="B188" s="34"/>
      <c r="C188" s="34"/>
      <c r="E188" s="34"/>
      <c r="F188" s="47"/>
      <c r="G188" s="35"/>
      <c r="J188" s="48"/>
      <c r="K188" s="48"/>
      <c r="L188" s="12"/>
      <c r="M188" s="35"/>
      <c r="N188" s="49"/>
      <c r="O188" s="36"/>
      <c r="T188" s="37"/>
      <c r="Y188" s="48"/>
      <c r="Z188" s="12"/>
    </row>
    <row r="189" ht="15.75" customHeight="1">
      <c r="A189" s="34"/>
      <c r="B189" s="34"/>
      <c r="C189" s="34"/>
      <c r="E189" s="34"/>
      <c r="F189" s="47"/>
      <c r="G189" s="35"/>
      <c r="J189" s="48"/>
      <c r="K189" s="48"/>
      <c r="L189" s="12"/>
      <c r="M189" s="35"/>
      <c r="N189" s="49"/>
      <c r="O189" s="36"/>
      <c r="T189" s="37"/>
      <c r="Y189" s="48"/>
      <c r="Z189" s="12"/>
    </row>
    <row r="190" ht="15.75" customHeight="1">
      <c r="A190" s="34"/>
      <c r="B190" s="34"/>
      <c r="C190" s="34"/>
      <c r="E190" s="34"/>
      <c r="F190" s="47"/>
      <c r="G190" s="35"/>
      <c r="J190" s="48"/>
      <c r="K190" s="48"/>
      <c r="L190" s="12"/>
      <c r="M190" s="35"/>
      <c r="N190" s="49"/>
      <c r="O190" s="36"/>
      <c r="T190" s="37"/>
      <c r="Y190" s="48"/>
      <c r="Z190" s="12"/>
    </row>
    <row r="191" ht="15.75" customHeight="1">
      <c r="A191" s="34"/>
      <c r="B191" s="34"/>
      <c r="C191" s="34"/>
      <c r="E191" s="34"/>
      <c r="F191" s="47"/>
      <c r="G191" s="35"/>
      <c r="J191" s="48"/>
      <c r="K191" s="48"/>
      <c r="L191" s="12"/>
      <c r="M191" s="35"/>
      <c r="N191" s="49"/>
      <c r="O191" s="36"/>
      <c r="T191" s="37"/>
      <c r="Y191" s="48"/>
      <c r="Z191" s="12"/>
    </row>
    <row r="192" ht="15.75" customHeight="1">
      <c r="A192" s="34"/>
      <c r="B192" s="34"/>
      <c r="C192" s="34"/>
      <c r="E192" s="34"/>
      <c r="F192" s="47"/>
      <c r="G192" s="35"/>
      <c r="J192" s="48"/>
      <c r="K192" s="48"/>
      <c r="L192" s="12"/>
      <c r="M192" s="35"/>
      <c r="N192" s="49"/>
      <c r="O192" s="36"/>
      <c r="T192" s="37"/>
      <c r="Y192" s="48"/>
      <c r="Z192" s="12"/>
    </row>
    <row r="193" ht="15.75" customHeight="1">
      <c r="A193" s="34"/>
      <c r="B193" s="34"/>
      <c r="C193" s="34"/>
      <c r="E193" s="34"/>
      <c r="F193" s="47"/>
      <c r="G193" s="35"/>
      <c r="J193" s="48"/>
      <c r="K193" s="48"/>
      <c r="L193" s="12"/>
      <c r="M193" s="35"/>
      <c r="N193" s="49"/>
      <c r="O193" s="36"/>
      <c r="T193" s="37"/>
      <c r="Y193" s="48"/>
      <c r="Z193" s="12"/>
    </row>
    <row r="194" ht="15.75" customHeight="1">
      <c r="A194" s="34"/>
      <c r="B194" s="34"/>
      <c r="C194" s="34"/>
      <c r="E194" s="34"/>
      <c r="F194" s="47"/>
      <c r="G194" s="35"/>
      <c r="J194" s="48"/>
      <c r="K194" s="48"/>
      <c r="L194" s="12"/>
      <c r="M194" s="35"/>
      <c r="N194" s="49"/>
      <c r="O194" s="36"/>
      <c r="T194" s="37"/>
      <c r="Y194" s="48"/>
      <c r="Z194" s="12"/>
    </row>
    <row r="195" ht="15.75" customHeight="1">
      <c r="A195" s="34"/>
      <c r="B195" s="34"/>
      <c r="C195" s="34"/>
      <c r="E195" s="34"/>
      <c r="F195" s="47"/>
      <c r="G195" s="35"/>
      <c r="J195" s="48"/>
      <c r="K195" s="48"/>
      <c r="L195" s="12"/>
      <c r="M195" s="35"/>
      <c r="N195" s="49"/>
      <c r="O195" s="36"/>
      <c r="T195" s="37"/>
      <c r="Y195" s="48"/>
      <c r="Z195" s="12"/>
    </row>
    <row r="196" ht="15.75" customHeight="1">
      <c r="A196" s="34"/>
      <c r="B196" s="34"/>
      <c r="C196" s="34"/>
      <c r="E196" s="34"/>
      <c r="F196" s="47"/>
      <c r="G196" s="35"/>
      <c r="J196" s="48"/>
      <c r="K196" s="48"/>
      <c r="L196" s="12"/>
      <c r="M196" s="35"/>
      <c r="N196" s="49"/>
      <c r="O196" s="36"/>
      <c r="T196" s="37"/>
      <c r="Y196" s="48"/>
      <c r="Z196" s="12"/>
    </row>
    <row r="197" ht="15.75" customHeight="1">
      <c r="A197" s="34"/>
      <c r="B197" s="34"/>
      <c r="C197" s="34"/>
      <c r="E197" s="34"/>
      <c r="F197" s="47"/>
      <c r="G197" s="35"/>
      <c r="J197" s="48"/>
      <c r="K197" s="48"/>
      <c r="L197" s="12"/>
      <c r="M197" s="35"/>
      <c r="N197" s="49"/>
      <c r="O197" s="36"/>
      <c r="T197" s="37"/>
      <c r="Y197" s="48"/>
      <c r="Z197" s="12"/>
    </row>
    <row r="198" ht="15.75" customHeight="1">
      <c r="A198" s="34"/>
      <c r="B198" s="34"/>
      <c r="C198" s="34"/>
      <c r="E198" s="34"/>
      <c r="F198" s="47"/>
      <c r="G198" s="35"/>
      <c r="J198" s="48"/>
      <c r="K198" s="48"/>
      <c r="L198" s="12"/>
      <c r="M198" s="35"/>
      <c r="N198" s="49"/>
      <c r="O198" s="36"/>
      <c r="T198" s="37"/>
      <c r="Y198" s="48"/>
      <c r="Z198" s="12"/>
    </row>
    <row r="199" ht="15.75" customHeight="1">
      <c r="A199" s="34"/>
      <c r="B199" s="34"/>
      <c r="C199" s="34"/>
      <c r="E199" s="34"/>
      <c r="F199" s="47"/>
      <c r="G199" s="35"/>
      <c r="J199" s="48"/>
      <c r="K199" s="48"/>
      <c r="L199" s="12"/>
      <c r="M199" s="35"/>
      <c r="N199" s="49"/>
      <c r="O199" s="36"/>
      <c r="T199" s="37"/>
      <c r="Y199" s="48"/>
      <c r="Z199" s="12"/>
    </row>
    <row r="200" ht="15.75" customHeight="1">
      <c r="A200" s="34"/>
      <c r="B200" s="34"/>
      <c r="C200" s="34"/>
      <c r="E200" s="34"/>
      <c r="F200" s="47"/>
      <c r="G200" s="35"/>
      <c r="J200" s="48"/>
      <c r="K200" s="48"/>
      <c r="L200" s="12"/>
      <c r="M200" s="35"/>
      <c r="N200" s="49"/>
      <c r="O200" s="36"/>
      <c r="T200" s="37"/>
      <c r="Y200" s="48"/>
      <c r="Z200" s="12"/>
    </row>
    <row r="201" ht="15.75" customHeight="1">
      <c r="A201" s="34"/>
      <c r="B201" s="34"/>
      <c r="C201" s="34"/>
      <c r="E201" s="34"/>
      <c r="F201" s="47"/>
      <c r="G201" s="35"/>
      <c r="J201" s="48"/>
      <c r="K201" s="48"/>
      <c r="L201" s="12"/>
      <c r="M201" s="35"/>
      <c r="N201" s="49"/>
      <c r="O201" s="36"/>
      <c r="T201" s="37"/>
      <c r="Y201" s="48"/>
      <c r="Z201" s="12"/>
    </row>
    <row r="202" ht="15.75" customHeight="1">
      <c r="A202" s="34"/>
      <c r="B202" s="34"/>
      <c r="C202" s="34"/>
      <c r="E202" s="34"/>
      <c r="F202" s="47"/>
      <c r="G202" s="35"/>
      <c r="J202" s="48"/>
      <c r="K202" s="48"/>
      <c r="L202" s="12"/>
      <c r="M202" s="35"/>
      <c r="N202" s="49"/>
      <c r="O202" s="36"/>
      <c r="T202" s="37"/>
      <c r="Y202" s="48"/>
      <c r="Z202" s="12"/>
    </row>
    <row r="203" ht="15.75" customHeight="1">
      <c r="A203" s="34"/>
      <c r="B203" s="34"/>
      <c r="C203" s="34"/>
      <c r="E203" s="34"/>
      <c r="F203" s="47"/>
      <c r="G203" s="35"/>
      <c r="J203" s="48"/>
      <c r="K203" s="48"/>
      <c r="L203" s="12"/>
      <c r="M203" s="35"/>
      <c r="N203" s="49"/>
      <c r="O203" s="36"/>
      <c r="T203" s="37"/>
      <c r="Y203" s="48"/>
      <c r="Z203" s="12"/>
    </row>
    <row r="204" ht="15.75" customHeight="1">
      <c r="A204" s="34"/>
      <c r="B204" s="34"/>
      <c r="C204" s="34"/>
      <c r="E204" s="34"/>
      <c r="F204" s="47"/>
      <c r="G204" s="35"/>
      <c r="J204" s="48"/>
      <c r="K204" s="48"/>
      <c r="L204" s="12"/>
      <c r="M204" s="35"/>
      <c r="N204" s="49"/>
      <c r="O204" s="36"/>
      <c r="T204" s="37"/>
      <c r="Y204" s="48"/>
      <c r="Z204" s="12"/>
    </row>
    <row r="205" ht="15.75" customHeight="1">
      <c r="A205" s="34"/>
      <c r="B205" s="34"/>
      <c r="C205" s="34"/>
      <c r="E205" s="34"/>
      <c r="F205" s="47"/>
      <c r="G205" s="35"/>
      <c r="J205" s="48"/>
      <c r="K205" s="48"/>
      <c r="L205" s="12"/>
      <c r="M205" s="35"/>
      <c r="N205" s="49"/>
      <c r="O205" s="36"/>
      <c r="T205" s="37"/>
      <c r="Y205" s="48"/>
      <c r="Z205" s="12"/>
    </row>
    <row r="206" ht="15.75" customHeight="1">
      <c r="A206" s="34"/>
      <c r="B206" s="34"/>
      <c r="C206" s="34"/>
      <c r="E206" s="34"/>
      <c r="F206" s="47"/>
      <c r="G206" s="35"/>
      <c r="J206" s="48"/>
      <c r="K206" s="48"/>
      <c r="L206" s="12"/>
      <c r="M206" s="35"/>
      <c r="N206" s="49"/>
      <c r="O206" s="36"/>
      <c r="T206" s="37"/>
      <c r="Y206" s="48"/>
      <c r="Z206" s="12"/>
    </row>
    <row r="207" ht="15.75" customHeight="1">
      <c r="A207" s="34"/>
      <c r="B207" s="34"/>
      <c r="C207" s="34"/>
      <c r="E207" s="34"/>
      <c r="F207" s="47"/>
      <c r="G207" s="35"/>
      <c r="J207" s="48"/>
      <c r="K207" s="48"/>
      <c r="L207" s="12"/>
      <c r="M207" s="35"/>
      <c r="N207" s="49"/>
      <c r="O207" s="36"/>
      <c r="T207" s="37"/>
      <c r="Y207" s="48"/>
      <c r="Z207" s="12"/>
    </row>
    <row r="208" ht="15.75" customHeight="1">
      <c r="A208" s="34"/>
      <c r="B208" s="34"/>
      <c r="C208" s="34"/>
      <c r="E208" s="34"/>
      <c r="F208" s="47"/>
      <c r="G208" s="35"/>
      <c r="J208" s="48"/>
      <c r="K208" s="48"/>
      <c r="L208" s="12"/>
      <c r="M208" s="35"/>
      <c r="N208" s="49"/>
      <c r="O208" s="36"/>
      <c r="T208" s="37"/>
      <c r="Y208" s="48"/>
      <c r="Z208" s="12"/>
    </row>
    <row r="209" ht="15.75" customHeight="1">
      <c r="A209" s="34"/>
      <c r="B209" s="34"/>
      <c r="C209" s="34"/>
      <c r="E209" s="34"/>
      <c r="F209" s="47"/>
      <c r="G209" s="35"/>
      <c r="J209" s="48"/>
      <c r="K209" s="48"/>
      <c r="L209" s="12"/>
      <c r="M209" s="35"/>
      <c r="N209" s="49"/>
      <c r="O209" s="36"/>
      <c r="T209" s="37"/>
      <c r="Y209" s="48"/>
      <c r="Z209" s="12"/>
    </row>
    <row r="210" ht="15.75" customHeight="1">
      <c r="A210" s="34"/>
      <c r="B210" s="34"/>
      <c r="C210" s="34"/>
      <c r="E210" s="34"/>
      <c r="F210" s="47"/>
      <c r="G210" s="35"/>
      <c r="J210" s="48"/>
      <c r="K210" s="48"/>
      <c r="L210" s="12"/>
      <c r="M210" s="35"/>
      <c r="N210" s="49"/>
      <c r="O210" s="36"/>
      <c r="T210" s="37"/>
      <c r="Y210" s="48"/>
      <c r="Z210" s="12"/>
    </row>
    <row r="211" ht="15.75" customHeight="1">
      <c r="A211" s="34"/>
      <c r="B211" s="34"/>
      <c r="C211" s="34"/>
      <c r="E211" s="34"/>
      <c r="F211" s="47"/>
      <c r="G211" s="35"/>
      <c r="J211" s="48"/>
      <c r="K211" s="48"/>
      <c r="L211" s="12"/>
      <c r="M211" s="35"/>
      <c r="N211" s="49"/>
      <c r="O211" s="36"/>
      <c r="T211" s="37"/>
      <c r="Y211" s="48"/>
      <c r="Z211" s="12"/>
    </row>
    <row r="212" ht="15.75" customHeight="1">
      <c r="A212" s="34"/>
      <c r="B212" s="34"/>
      <c r="C212" s="34"/>
      <c r="E212" s="34"/>
      <c r="F212" s="47"/>
      <c r="G212" s="35"/>
      <c r="J212" s="48"/>
      <c r="K212" s="48"/>
      <c r="L212" s="12"/>
      <c r="M212" s="35"/>
      <c r="N212" s="49"/>
      <c r="O212" s="36"/>
      <c r="T212" s="37"/>
      <c r="Y212" s="48"/>
      <c r="Z212" s="12"/>
    </row>
    <row r="213" ht="15.75" customHeight="1">
      <c r="A213" s="34"/>
      <c r="B213" s="34"/>
      <c r="C213" s="34"/>
      <c r="E213" s="34"/>
      <c r="F213" s="47"/>
      <c r="G213" s="35"/>
      <c r="J213" s="48"/>
      <c r="K213" s="48"/>
      <c r="L213" s="12"/>
      <c r="M213" s="35"/>
      <c r="N213" s="49"/>
      <c r="O213" s="36"/>
      <c r="T213" s="37"/>
      <c r="Y213" s="48"/>
      <c r="Z213" s="12"/>
    </row>
    <row r="214" ht="15.75" customHeight="1">
      <c r="A214" s="34"/>
      <c r="B214" s="34"/>
      <c r="C214" s="34"/>
      <c r="E214" s="34"/>
      <c r="F214" s="47"/>
      <c r="G214" s="35"/>
      <c r="J214" s="48"/>
      <c r="K214" s="48"/>
      <c r="L214" s="12"/>
      <c r="M214" s="35"/>
      <c r="N214" s="49"/>
      <c r="O214" s="36"/>
      <c r="T214" s="37"/>
      <c r="Y214" s="48"/>
      <c r="Z214" s="12"/>
    </row>
    <row r="215" ht="15.75" customHeight="1">
      <c r="A215" s="34"/>
      <c r="B215" s="34"/>
      <c r="C215" s="34"/>
      <c r="E215" s="34"/>
      <c r="F215" s="47"/>
      <c r="G215" s="35"/>
      <c r="J215" s="48"/>
      <c r="K215" s="48"/>
      <c r="L215" s="12"/>
      <c r="M215" s="35"/>
      <c r="N215" s="49"/>
      <c r="O215" s="36"/>
      <c r="T215" s="37"/>
      <c r="Y215" s="48"/>
      <c r="Z215" s="12"/>
    </row>
    <row r="216" ht="15.75" customHeight="1">
      <c r="A216" s="34"/>
      <c r="B216" s="34"/>
      <c r="C216" s="34"/>
      <c r="E216" s="34"/>
      <c r="F216" s="47"/>
      <c r="G216" s="35"/>
      <c r="J216" s="48"/>
      <c r="K216" s="48"/>
      <c r="L216" s="12"/>
      <c r="M216" s="35"/>
      <c r="N216" s="49"/>
      <c r="O216" s="36"/>
      <c r="T216" s="37"/>
      <c r="Y216" s="48"/>
      <c r="Z216" s="12"/>
    </row>
    <row r="217" ht="15.75" customHeight="1">
      <c r="A217" s="34"/>
      <c r="B217" s="34"/>
      <c r="C217" s="34"/>
      <c r="E217" s="34"/>
      <c r="F217" s="47"/>
      <c r="G217" s="35"/>
      <c r="J217" s="48"/>
      <c r="K217" s="48"/>
      <c r="L217" s="12"/>
      <c r="M217" s="35"/>
      <c r="N217" s="49"/>
      <c r="O217" s="36"/>
      <c r="T217" s="37"/>
      <c r="Y217" s="48"/>
      <c r="Z217" s="12"/>
    </row>
    <row r="218" ht="15.75" customHeight="1">
      <c r="A218" s="34"/>
      <c r="B218" s="34"/>
      <c r="C218" s="34"/>
      <c r="E218" s="34"/>
      <c r="F218" s="47"/>
      <c r="G218" s="35"/>
      <c r="J218" s="48"/>
      <c r="K218" s="48"/>
      <c r="L218" s="12"/>
      <c r="M218" s="35"/>
      <c r="N218" s="49"/>
      <c r="O218" s="36"/>
      <c r="T218" s="37"/>
      <c r="Y218" s="48"/>
      <c r="Z218" s="12"/>
    </row>
    <row r="219" ht="15.75" customHeight="1">
      <c r="A219" s="34"/>
      <c r="B219" s="34"/>
      <c r="C219" s="34"/>
      <c r="E219" s="34"/>
      <c r="F219" s="47"/>
      <c r="G219" s="35"/>
      <c r="J219" s="48"/>
      <c r="K219" s="48"/>
      <c r="L219" s="12"/>
      <c r="M219" s="35"/>
      <c r="N219" s="49"/>
      <c r="O219" s="36"/>
      <c r="T219" s="37"/>
      <c r="Y219" s="48"/>
      <c r="Z219" s="12"/>
    </row>
    <row r="220" ht="15.75" customHeight="1">
      <c r="A220" s="34"/>
      <c r="B220" s="34"/>
      <c r="C220" s="34"/>
      <c r="E220" s="34"/>
      <c r="F220" s="47"/>
      <c r="G220" s="35"/>
      <c r="J220" s="48"/>
      <c r="K220" s="48"/>
      <c r="L220" s="12"/>
      <c r="M220" s="35"/>
      <c r="N220" s="49"/>
      <c r="O220" s="36"/>
      <c r="T220" s="37"/>
      <c r="Y220" s="48"/>
      <c r="Z220" s="12"/>
    </row>
    <row r="221" ht="15.75" customHeight="1">
      <c r="A221" s="34"/>
      <c r="B221" s="34"/>
      <c r="C221" s="34"/>
      <c r="E221" s="34"/>
      <c r="F221" s="47"/>
      <c r="G221" s="35"/>
      <c r="J221" s="48"/>
      <c r="K221" s="48"/>
      <c r="L221" s="12"/>
      <c r="M221" s="35"/>
      <c r="N221" s="49"/>
      <c r="O221" s="36"/>
      <c r="T221" s="37"/>
      <c r="Y221" s="48"/>
      <c r="Z221" s="12"/>
    </row>
    <row r="222" ht="15.75" customHeight="1">
      <c r="A222" s="34"/>
      <c r="B222" s="34"/>
      <c r="C222" s="34"/>
      <c r="E222" s="34"/>
      <c r="F222" s="47"/>
      <c r="G222" s="35"/>
      <c r="J222" s="48"/>
      <c r="K222" s="48"/>
      <c r="L222" s="12"/>
      <c r="M222" s="35"/>
      <c r="N222" s="49"/>
      <c r="O222" s="36"/>
      <c r="T222" s="37"/>
      <c r="Y222" s="48"/>
      <c r="Z222" s="12"/>
    </row>
    <row r="223" ht="15.75" customHeight="1">
      <c r="A223" s="34"/>
      <c r="B223" s="34"/>
      <c r="C223" s="34"/>
      <c r="E223" s="34"/>
      <c r="F223" s="47"/>
      <c r="G223" s="35"/>
      <c r="J223" s="48"/>
      <c r="K223" s="48"/>
      <c r="L223" s="12"/>
      <c r="M223" s="35"/>
      <c r="N223" s="49"/>
      <c r="O223" s="36"/>
      <c r="T223" s="37"/>
      <c r="Y223" s="48"/>
      <c r="Z223" s="12"/>
    </row>
    <row r="224" ht="15.75" customHeight="1">
      <c r="A224" s="34"/>
      <c r="B224" s="34"/>
      <c r="C224" s="34"/>
      <c r="E224" s="34"/>
      <c r="F224" s="47"/>
      <c r="G224" s="35"/>
      <c r="J224" s="48"/>
      <c r="K224" s="48"/>
      <c r="L224" s="12"/>
      <c r="M224" s="35"/>
      <c r="N224" s="49"/>
      <c r="O224" s="36"/>
      <c r="T224" s="37"/>
      <c r="Y224" s="48"/>
      <c r="Z224" s="12"/>
    </row>
    <row r="225" ht="15.75" customHeight="1">
      <c r="A225" s="34"/>
      <c r="B225" s="34"/>
      <c r="C225" s="34"/>
      <c r="E225" s="34"/>
      <c r="F225" s="47"/>
      <c r="G225" s="35"/>
      <c r="J225" s="48"/>
      <c r="K225" s="48"/>
      <c r="L225" s="12"/>
      <c r="M225" s="35"/>
      <c r="N225" s="49"/>
      <c r="O225" s="36"/>
      <c r="T225" s="37"/>
      <c r="Y225" s="48"/>
      <c r="Z225" s="12"/>
    </row>
    <row r="226" ht="15.75" customHeight="1">
      <c r="A226" s="34"/>
      <c r="B226" s="34"/>
      <c r="C226" s="34"/>
      <c r="E226" s="34"/>
      <c r="F226" s="47"/>
      <c r="G226" s="35"/>
      <c r="J226" s="48"/>
      <c r="K226" s="48"/>
      <c r="L226" s="12"/>
      <c r="M226" s="35"/>
      <c r="N226" s="49"/>
      <c r="O226" s="36"/>
      <c r="T226" s="37"/>
      <c r="Y226" s="48"/>
      <c r="Z226" s="12"/>
    </row>
    <row r="227" ht="15.75" customHeight="1">
      <c r="A227" s="34"/>
      <c r="B227" s="34"/>
      <c r="C227" s="34"/>
      <c r="E227" s="34"/>
      <c r="F227" s="47"/>
      <c r="G227" s="35"/>
      <c r="J227" s="48"/>
      <c r="K227" s="48"/>
      <c r="L227" s="12"/>
      <c r="M227" s="35"/>
      <c r="N227" s="49"/>
      <c r="O227" s="36"/>
      <c r="T227" s="37"/>
      <c r="Y227" s="48"/>
      <c r="Z227" s="12"/>
    </row>
    <row r="228" ht="15.75" customHeight="1">
      <c r="A228" s="34"/>
      <c r="B228" s="34"/>
      <c r="C228" s="34"/>
      <c r="E228" s="34"/>
      <c r="F228" s="47"/>
      <c r="G228" s="35"/>
      <c r="J228" s="48"/>
      <c r="K228" s="48"/>
      <c r="L228" s="12"/>
      <c r="M228" s="35"/>
      <c r="N228" s="49"/>
      <c r="O228" s="36"/>
      <c r="T228" s="37"/>
      <c r="Y228" s="48"/>
      <c r="Z228" s="12"/>
    </row>
    <row r="229" ht="15.75" customHeight="1">
      <c r="A229" s="34"/>
      <c r="B229" s="34"/>
      <c r="C229" s="34"/>
      <c r="E229" s="34"/>
      <c r="F229" s="47"/>
      <c r="G229" s="35"/>
      <c r="J229" s="48"/>
      <c r="K229" s="48"/>
      <c r="L229" s="12"/>
      <c r="M229" s="35"/>
      <c r="N229" s="49"/>
      <c r="O229" s="36"/>
      <c r="T229" s="37"/>
      <c r="Y229" s="48"/>
      <c r="Z229" s="12"/>
    </row>
    <row r="230" ht="15.75" customHeight="1">
      <c r="A230" s="34"/>
      <c r="B230" s="34"/>
      <c r="C230" s="34"/>
      <c r="E230" s="34"/>
      <c r="F230" s="47"/>
      <c r="G230" s="35"/>
      <c r="J230" s="48"/>
      <c r="K230" s="48"/>
      <c r="L230" s="12"/>
      <c r="M230" s="35"/>
      <c r="N230" s="49"/>
      <c r="O230" s="36"/>
      <c r="T230" s="37"/>
      <c r="Y230" s="48"/>
      <c r="Z230" s="12"/>
    </row>
    <row r="231" ht="15.75" customHeight="1">
      <c r="A231" s="34"/>
      <c r="B231" s="34"/>
      <c r="C231" s="34"/>
      <c r="E231" s="34"/>
      <c r="F231" s="47"/>
      <c r="G231" s="35"/>
      <c r="J231" s="48"/>
      <c r="K231" s="48"/>
      <c r="L231" s="12"/>
      <c r="M231" s="35"/>
      <c r="N231" s="49"/>
      <c r="O231" s="36"/>
      <c r="T231" s="37"/>
      <c r="Y231" s="48"/>
      <c r="Z231" s="12"/>
    </row>
    <row r="232" ht="15.75" customHeight="1">
      <c r="A232" s="34"/>
      <c r="B232" s="34"/>
      <c r="C232" s="34"/>
      <c r="E232" s="34"/>
      <c r="F232" s="47"/>
      <c r="G232" s="35"/>
      <c r="J232" s="48"/>
      <c r="K232" s="48"/>
      <c r="L232" s="12"/>
      <c r="M232" s="35"/>
      <c r="N232" s="49"/>
      <c r="O232" s="36"/>
      <c r="T232" s="37"/>
      <c r="Y232" s="48"/>
      <c r="Z232" s="12"/>
    </row>
    <row r="233" ht="15.75" customHeight="1">
      <c r="A233" s="34"/>
      <c r="B233" s="34"/>
      <c r="C233" s="34"/>
      <c r="E233" s="34"/>
      <c r="F233" s="47"/>
      <c r="G233" s="35"/>
      <c r="J233" s="48"/>
      <c r="K233" s="48"/>
      <c r="L233" s="12"/>
      <c r="M233" s="35"/>
      <c r="N233" s="49"/>
      <c r="O233" s="36"/>
      <c r="T233" s="37"/>
      <c r="Y233" s="48"/>
      <c r="Z233" s="12"/>
    </row>
    <row r="234" ht="15.75" customHeight="1">
      <c r="A234" s="34"/>
      <c r="B234" s="34"/>
      <c r="C234" s="34"/>
      <c r="E234" s="34"/>
      <c r="F234" s="47"/>
      <c r="G234" s="35"/>
      <c r="J234" s="48"/>
      <c r="K234" s="48"/>
      <c r="L234" s="12"/>
      <c r="M234" s="35"/>
      <c r="N234" s="49"/>
      <c r="O234" s="36"/>
      <c r="T234" s="37"/>
      <c r="Y234" s="48"/>
      <c r="Z234" s="12"/>
    </row>
    <row r="235" ht="15.75" customHeight="1">
      <c r="A235" s="34"/>
      <c r="B235" s="34"/>
      <c r="C235" s="34"/>
      <c r="E235" s="34"/>
      <c r="F235" s="47"/>
      <c r="G235" s="35"/>
      <c r="J235" s="48"/>
      <c r="K235" s="48"/>
      <c r="L235" s="12"/>
      <c r="M235" s="35"/>
      <c r="N235" s="49"/>
      <c r="O235" s="36"/>
      <c r="T235" s="37"/>
      <c r="Y235" s="48"/>
      <c r="Z235" s="12"/>
    </row>
    <row r="236" ht="15.75" customHeight="1">
      <c r="A236" s="34"/>
      <c r="B236" s="34"/>
      <c r="C236" s="34"/>
      <c r="E236" s="34"/>
      <c r="F236" s="47"/>
      <c r="G236" s="35"/>
      <c r="J236" s="48"/>
      <c r="K236" s="48"/>
      <c r="L236" s="12"/>
      <c r="M236" s="35"/>
      <c r="N236" s="49"/>
      <c r="O236" s="36"/>
      <c r="T236" s="37"/>
      <c r="Y236" s="48"/>
      <c r="Z236" s="12"/>
    </row>
    <row r="237" ht="15.75" customHeight="1">
      <c r="A237" s="34"/>
      <c r="B237" s="34"/>
      <c r="C237" s="34"/>
      <c r="E237" s="34"/>
      <c r="F237" s="47"/>
      <c r="G237" s="35"/>
      <c r="J237" s="48"/>
      <c r="K237" s="48"/>
      <c r="L237" s="12"/>
      <c r="M237" s="35"/>
      <c r="N237" s="49"/>
      <c r="O237" s="36"/>
      <c r="T237" s="37"/>
      <c r="Y237" s="48"/>
      <c r="Z237" s="12"/>
    </row>
    <row r="238" ht="15.75" customHeight="1">
      <c r="A238" s="34"/>
      <c r="B238" s="34"/>
      <c r="C238" s="34"/>
      <c r="E238" s="34"/>
      <c r="F238" s="47"/>
      <c r="G238" s="35"/>
      <c r="J238" s="48"/>
      <c r="K238" s="48"/>
      <c r="L238" s="12"/>
      <c r="M238" s="35"/>
      <c r="N238" s="49"/>
      <c r="O238" s="36"/>
      <c r="T238" s="37"/>
      <c r="Y238" s="48"/>
      <c r="Z238" s="12"/>
    </row>
    <row r="239" ht="15.75" customHeight="1">
      <c r="A239" s="34"/>
      <c r="B239" s="34"/>
      <c r="C239" s="34"/>
      <c r="E239" s="34"/>
      <c r="F239" s="47"/>
      <c r="G239" s="35"/>
      <c r="J239" s="48"/>
      <c r="K239" s="48"/>
      <c r="L239" s="12"/>
      <c r="M239" s="35"/>
      <c r="N239" s="49"/>
      <c r="O239" s="36"/>
      <c r="T239" s="37"/>
      <c r="Y239" s="48"/>
      <c r="Z239" s="12"/>
    </row>
    <row r="240" ht="15.75" customHeight="1">
      <c r="A240" s="34"/>
      <c r="B240" s="34"/>
      <c r="C240" s="34"/>
      <c r="E240" s="34"/>
      <c r="F240" s="47"/>
      <c r="G240" s="35"/>
      <c r="J240" s="48"/>
      <c r="K240" s="48"/>
      <c r="L240" s="12"/>
      <c r="M240" s="35"/>
      <c r="N240" s="49"/>
      <c r="O240" s="36"/>
      <c r="T240" s="37"/>
      <c r="Y240" s="48"/>
      <c r="Z240" s="12"/>
    </row>
    <row r="241" ht="15.75" customHeight="1">
      <c r="A241" s="34"/>
      <c r="B241" s="34"/>
      <c r="C241" s="34"/>
      <c r="E241" s="34"/>
      <c r="F241" s="47"/>
      <c r="G241" s="35"/>
      <c r="J241" s="48"/>
      <c r="K241" s="48"/>
      <c r="L241" s="12"/>
      <c r="M241" s="35"/>
      <c r="N241" s="49"/>
      <c r="O241" s="36"/>
      <c r="T241" s="37"/>
      <c r="Y241" s="48"/>
      <c r="Z241" s="12"/>
    </row>
    <row r="242" ht="15.75" customHeight="1">
      <c r="A242" s="34"/>
      <c r="B242" s="34"/>
      <c r="C242" s="34"/>
      <c r="E242" s="34"/>
      <c r="F242" s="47"/>
      <c r="G242" s="35"/>
      <c r="J242" s="48"/>
      <c r="K242" s="48"/>
      <c r="L242" s="12"/>
      <c r="M242" s="35"/>
      <c r="N242" s="49"/>
      <c r="O242" s="36"/>
      <c r="T242" s="37"/>
      <c r="Y242" s="48"/>
      <c r="Z242" s="12"/>
    </row>
    <row r="243" ht="15.75" customHeight="1">
      <c r="A243" s="34"/>
      <c r="B243" s="34"/>
      <c r="C243" s="34"/>
      <c r="E243" s="34"/>
      <c r="F243" s="47"/>
      <c r="G243" s="35"/>
      <c r="J243" s="48"/>
      <c r="K243" s="48"/>
      <c r="L243" s="12"/>
      <c r="M243" s="35"/>
      <c r="N243" s="49"/>
      <c r="O243" s="36"/>
      <c r="T243" s="37"/>
      <c r="Y243" s="48"/>
      <c r="Z243" s="12"/>
    </row>
    <row r="244" ht="15.75" customHeight="1">
      <c r="A244" s="34"/>
      <c r="B244" s="34"/>
      <c r="C244" s="34"/>
      <c r="E244" s="34"/>
      <c r="F244" s="47"/>
      <c r="G244" s="35"/>
      <c r="J244" s="48"/>
      <c r="K244" s="48"/>
      <c r="L244" s="12"/>
      <c r="M244" s="35"/>
      <c r="N244" s="49"/>
      <c r="O244" s="36"/>
      <c r="T244" s="37"/>
      <c r="Y244" s="48"/>
      <c r="Z244" s="12"/>
    </row>
    <row r="245" ht="15.75" customHeight="1">
      <c r="A245" s="34"/>
      <c r="B245" s="34"/>
      <c r="C245" s="34"/>
      <c r="E245" s="34"/>
      <c r="F245" s="47"/>
      <c r="G245" s="35"/>
      <c r="J245" s="48"/>
      <c r="K245" s="48"/>
      <c r="L245" s="12"/>
      <c r="M245" s="35"/>
      <c r="N245" s="49"/>
      <c r="O245" s="36"/>
      <c r="T245" s="37"/>
      <c r="Y245" s="48"/>
      <c r="Z245" s="12"/>
    </row>
    <row r="246" ht="15.75" customHeight="1">
      <c r="A246" s="34"/>
      <c r="B246" s="34"/>
      <c r="C246" s="34"/>
      <c r="E246" s="34"/>
      <c r="F246" s="47"/>
      <c r="G246" s="35"/>
      <c r="J246" s="48"/>
      <c r="K246" s="48"/>
      <c r="L246" s="12"/>
      <c r="M246" s="35"/>
      <c r="N246" s="49"/>
      <c r="O246" s="36"/>
      <c r="T246" s="37"/>
      <c r="Y246" s="48"/>
      <c r="Z246" s="12"/>
    </row>
    <row r="247" ht="15.75" customHeight="1">
      <c r="A247" s="34"/>
      <c r="B247" s="34"/>
      <c r="C247" s="34"/>
      <c r="E247" s="34"/>
      <c r="F247" s="47"/>
      <c r="G247" s="35"/>
      <c r="J247" s="48"/>
      <c r="K247" s="48"/>
      <c r="L247" s="12"/>
      <c r="M247" s="35"/>
      <c r="N247" s="49"/>
      <c r="O247" s="36"/>
      <c r="T247" s="37"/>
      <c r="Y247" s="48"/>
      <c r="Z247" s="12"/>
    </row>
    <row r="248" ht="15.75" customHeight="1">
      <c r="A248" s="34"/>
      <c r="B248" s="34"/>
      <c r="C248" s="34"/>
      <c r="E248" s="34"/>
      <c r="F248" s="47"/>
      <c r="G248" s="35"/>
      <c r="J248" s="48"/>
      <c r="K248" s="48"/>
      <c r="L248" s="12"/>
      <c r="M248" s="35"/>
      <c r="N248" s="49"/>
      <c r="O248" s="36"/>
      <c r="T248" s="37"/>
      <c r="Y248" s="48"/>
      <c r="Z248" s="12"/>
    </row>
    <row r="249" ht="15.75" customHeight="1">
      <c r="A249" s="34"/>
      <c r="B249" s="34"/>
      <c r="C249" s="34"/>
      <c r="E249" s="34"/>
      <c r="F249" s="47"/>
      <c r="G249" s="35"/>
      <c r="J249" s="48"/>
      <c r="K249" s="48"/>
      <c r="L249" s="12"/>
      <c r="M249" s="35"/>
      <c r="N249" s="49"/>
      <c r="O249" s="36"/>
      <c r="T249" s="37"/>
      <c r="Y249" s="48"/>
      <c r="Z249" s="12"/>
    </row>
    <row r="250" ht="15.75" customHeight="1">
      <c r="A250" s="34"/>
      <c r="B250" s="34"/>
      <c r="C250" s="34"/>
      <c r="E250" s="34"/>
      <c r="F250" s="47"/>
      <c r="G250" s="35"/>
      <c r="J250" s="48"/>
      <c r="K250" s="48"/>
      <c r="L250" s="12"/>
      <c r="M250" s="35"/>
      <c r="N250" s="49"/>
      <c r="O250" s="36"/>
      <c r="T250" s="37"/>
      <c r="Y250" s="48"/>
      <c r="Z250" s="12"/>
    </row>
    <row r="251" ht="15.75" customHeight="1">
      <c r="A251" s="34"/>
      <c r="B251" s="34"/>
      <c r="C251" s="34"/>
      <c r="E251" s="34"/>
      <c r="F251" s="47"/>
      <c r="G251" s="35"/>
      <c r="J251" s="48"/>
      <c r="K251" s="48"/>
      <c r="L251" s="12"/>
      <c r="M251" s="35"/>
      <c r="N251" s="49"/>
      <c r="O251" s="36"/>
      <c r="T251" s="37"/>
      <c r="Y251" s="48"/>
      <c r="Z251" s="12"/>
    </row>
    <row r="252" ht="15.75" customHeight="1">
      <c r="A252" s="34"/>
      <c r="B252" s="34"/>
      <c r="C252" s="34"/>
      <c r="E252" s="34"/>
      <c r="F252" s="47"/>
      <c r="G252" s="35"/>
      <c r="J252" s="48"/>
      <c r="K252" s="48"/>
      <c r="L252" s="12"/>
      <c r="M252" s="35"/>
      <c r="N252" s="49"/>
      <c r="O252" s="36"/>
      <c r="T252" s="37"/>
      <c r="Y252" s="48"/>
      <c r="Z252" s="12"/>
    </row>
    <row r="253" ht="15.75" customHeight="1">
      <c r="A253" s="34"/>
      <c r="B253" s="34"/>
      <c r="C253" s="34"/>
      <c r="E253" s="34"/>
      <c r="F253" s="47"/>
      <c r="G253" s="35"/>
      <c r="J253" s="48"/>
      <c r="K253" s="48"/>
      <c r="L253" s="12"/>
      <c r="M253" s="35"/>
      <c r="N253" s="49"/>
      <c r="O253" s="36"/>
      <c r="T253" s="37"/>
      <c r="Y253" s="48"/>
      <c r="Z253" s="12"/>
    </row>
    <row r="254" ht="15.75" customHeight="1">
      <c r="A254" s="34"/>
      <c r="B254" s="34"/>
      <c r="C254" s="34"/>
      <c r="E254" s="34"/>
      <c r="F254" s="47"/>
      <c r="G254" s="35"/>
      <c r="J254" s="48"/>
      <c r="K254" s="48"/>
      <c r="L254" s="12"/>
      <c r="M254" s="35"/>
      <c r="N254" s="49"/>
      <c r="O254" s="36"/>
      <c r="T254" s="37"/>
      <c r="Y254" s="48"/>
      <c r="Z254" s="12"/>
    </row>
    <row r="255" ht="15.75" customHeight="1">
      <c r="A255" s="34"/>
      <c r="B255" s="34"/>
      <c r="C255" s="34"/>
      <c r="E255" s="34"/>
      <c r="F255" s="47"/>
      <c r="G255" s="35"/>
      <c r="J255" s="48"/>
      <c r="K255" s="48"/>
      <c r="L255" s="12"/>
      <c r="M255" s="35"/>
      <c r="N255" s="49"/>
      <c r="O255" s="36"/>
      <c r="T255" s="37"/>
      <c r="Y255" s="48"/>
      <c r="Z255" s="12"/>
    </row>
    <row r="256" ht="15.75" customHeight="1">
      <c r="A256" s="34"/>
      <c r="B256" s="34"/>
      <c r="C256" s="34"/>
      <c r="E256" s="34"/>
      <c r="F256" s="47"/>
      <c r="G256" s="35"/>
      <c r="J256" s="48"/>
      <c r="K256" s="48"/>
      <c r="L256" s="12"/>
      <c r="M256" s="35"/>
      <c r="N256" s="49"/>
      <c r="O256" s="36"/>
      <c r="T256" s="37"/>
      <c r="Y256" s="48"/>
      <c r="Z256" s="12"/>
    </row>
    <row r="257" ht="15.75" customHeight="1">
      <c r="A257" s="34"/>
      <c r="B257" s="34"/>
      <c r="C257" s="34"/>
      <c r="E257" s="34"/>
      <c r="F257" s="47"/>
      <c r="G257" s="35"/>
      <c r="J257" s="48"/>
      <c r="K257" s="48"/>
      <c r="L257" s="12"/>
      <c r="M257" s="35"/>
      <c r="N257" s="49"/>
      <c r="O257" s="36"/>
      <c r="T257" s="37"/>
      <c r="Y257" s="48"/>
      <c r="Z257" s="12"/>
    </row>
    <row r="258" ht="15.75" customHeight="1">
      <c r="A258" s="34"/>
      <c r="B258" s="34"/>
      <c r="C258" s="34"/>
      <c r="E258" s="34"/>
      <c r="F258" s="47"/>
      <c r="G258" s="35"/>
      <c r="J258" s="48"/>
      <c r="K258" s="48"/>
      <c r="L258" s="12"/>
      <c r="M258" s="35"/>
      <c r="N258" s="49"/>
      <c r="O258" s="36"/>
      <c r="T258" s="37"/>
      <c r="Y258" s="48"/>
      <c r="Z258" s="12"/>
    </row>
    <row r="259" ht="15.75" customHeight="1">
      <c r="A259" s="34"/>
      <c r="B259" s="34"/>
      <c r="C259" s="34"/>
      <c r="E259" s="34"/>
      <c r="F259" s="47"/>
      <c r="G259" s="35"/>
      <c r="J259" s="48"/>
      <c r="K259" s="48"/>
      <c r="L259" s="12"/>
      <c r="M259" s="35"/>
      <c r="N259" s="49"/>
      <c r="O259" s="36"/>
      <c r="T259" s="37"/>
      <c r="Y259" s="48"/>
      <c r="Z259" s="12"/>
    </row>
    <row r="260" ht="15.75" customHeight="1">
      <c r="A260" s="34"/>
      <c r="B260" s="34"/>
      <c r="C260" s="34"/>
      <c r="E260" s="34"/>
      <c r="F260" s="47"/>
      <c r="G260" s="35"/>
      <c r="J260" s="48"/>
      <c r="K260" s="48"/>
      <c r="L260" s="12"/>
      <c r="M260" s="35"/>
      <c r="N260" s="49"/>
      <c r="O260" s="36"/>
      <c r="T260" s="37"/>
      <c r="Y260" s="48"/>
      <c r="Z260" s="12"/>
    </row>
    <row r="261" ht="15.75" customHeight="1">
      <c r="A261" s="34"/>
      <c r="B261" s="34"/>
      <c r="C261" s="34"/>
      <c r="E261" s="34"/>
      <c r="F261" s="47"/>
      <c r="G261" s="35"/>
      <c r="J261" s="48"/>
      <c r="K261" s="48"/>
      <c r="L261" s="12"/>
      <c r="M261" s="35"/>
      <c r="N261" s="49"/>
      <c r="O261" s="36"/>
      <c r="T261" s="37"/>
      <c r="Y261" s="48"/>
      <c r="Z261" s="12"/>
    </row>
    <row r="262" ht="15.75" customHeight="1">
      <c r="A262" s="34"/>
      <c r="B262" s="34"/>
      <c r="C262" s="34"/>
      <c r="E262" s="34"/>
      <c r="F262" s="47"/>
      <c r="G262" s="35"/>
      <c r="J262" s="48"/>
      <c r="K262" s="48"/>
      <c r="L262" s="12"/>
      <c r="M262" s="35"/>
      <c r="N262" s="49"/>
      <c r="O262" s="36"/>
      <c r="T262" s="37"/>
      <c r="Y262" s="48"/>
      <c r="Z262" s="12"/>
    </row>
    <row r="263" ht="15.75" customHeight="1">
      <c r="A263" s="34"/>
      <c r="B263" s="34"/>
      <c r="C263" s="34"/>
      <c r="E263" s="34"/>
      <c r="F263" s="47"/>
      <c r="G263" s="35"/>
      <c r="J263" s="48"/>
      <c r="K263" s="48"/>
      <c r="L263" s="12"/>
      <c r="M263" s="35"/>
      <c r="N263" s="49"/>
      <c r="O263" s="36"/>
      <c r="T263" s="37"/>
      <c r="Y263" s="48"/>
      <c r="Z263" s="12"/>
    </row>
    <row r="264" ht="15.75" customHeight="1">
      <c r="A264" s="34"/>
      <c r="B264" s="34"/>
      <c r="C264" s="34"/>
      <c r="E264" s="34"/>
      <c r="F264" s="47"/>
      <c r="G264" s="35"/>
      <c r="J264" s="48"/>
      <c r="K264" s="48"/>
      <c r="L264" s="12"/>
      <c r="M264" s="35"/>
      <c r="N264" s="49"/>
      <c r="O264" s="36"/>
      <c r="T264" s="37"/>
      <c r="Y264" s="48"/>
      <c r="Z264" s="12"/>
    </row>
    <row r="265" ht="15.75" customHeight="1">
      <c r="A265" s="34"/>
      <c r="B265" s="34"/>
      <c r="C265" s="34"/>
      <c r="E265" s="34"/>
      <c r="F265" s="47"/>
      <c r="G265" s="35"/>
      <c r="J265" s="48"/>
      <c r="K265" s="48"/>
      <c r="L265" s="12"/>
      <c r="M265" s="35"/>
      <c r="N265" s="49"/>
      <c r="O265" s="36"/>
      <c r="T265" s="37"/>
      <c r="Y265" s="48"/>
      <c r="Z265" s="12"/>
    </row>
    <row r="266" ht="15.75" customHeight="1">
      <c r="A266" s="34"/>
      <c r="B266" s="34"/>
      <c r="C266" s="34"/>
      <c r="E266" s="34"/>
      <c r="F266" s="47"/>
      <c r="G266" s="35"/>
      <c r="J266" s="48"/>
      <c r="K266" s="48"/>
      <c r="L266" s="12"/>
      <c r="M266" s="35"/>
      <c r="N266" s="49"/>
      <c r="O266" s="36"/>
      <c r="T266" s="37"/>
      <c r="Y266" s="48"/>
      <c r="Z266" s="12"/>
    </row>
    <row r="267" ht="15.75" customHeight="1">
      <c r="A267" s="34"/>
      <c r="B267" s="34"/>
      <c r="C267" s="34"/>
      <c r="E267" s="34"/>
      <c r="F267" s="47"/>
      <c r="G267" s="35"/>
      <c r="J267" s="48"/>
      <c r="K267" s="48"/>
      <c r="L267" s="12"/>
      <c r="M267" s="35"/>
      <c r="N267" s="49"/>
      <c r="O267" s="36"/>
      <c r="T267" s="37"/>
      <c r="Y267" s="48"/>
      <c r="Z267" s="12"/>
    </row>
    <row r="268" ht="15.75" customHeight="1">
      <c r="A268" s="34"/>
      <c r="B268" s="34"/>
      <c r="C268" s="34"/>
      <c r="E268" s="34"/>
      <c r="F268" s="47"/>
      <c r="G268" s="35"/>
      <c r="J268" s="48"/>
      <c r="K268" s="48"/>
      <c r="L268" s="12"/>
      <c r="M268" s="35"/>
      <c r="N268" s="49"/>
      <c r="O268" s="36"/>
      <c r="T268" s="37"/>
      <c r="Y268" s="48"/>
      <c r="Z268" s="12"/>
    </row>
    <row r="269" ht="15.75" customHeight="1">
      <c r="A269" s="34"/>
      <c r="B269" s="34"/>
      <c r="C269" s="34"/>
      <c r="E269" s="34"/>
      <c r="F269" s="47"/>
      <c r="G269" s="35"/>
      <c r="J269" s="48"/>
      <c r="K269" s="48"/>
      <c r="L269" s="12"/>
      <c r="M269" s="35"/>
      <c r="N269" s="49"/>
      <c r="O269" s="36"/>
      <c r="T269" s="37"/>
      <c r="Y269" s="48"/>
      <c r="Z269" s="12"/>
    </row>
    <row r="270" ht="15.75" customHeight="1">
      <c r="A270" s="34"/>
      <c r="B270" s="34"/>
      <c r="C270" s="34"/>
      <c r="E270" s="34"/>
      <c r="F270" s="47"/>
      <c r="G270" s="35"/>
      <c r="J270" s="48"/>
      <c r="K270" s="48"/>
      <c r="L270" s="12"/>
      <c r="M270" s="35"/>
      <c r="N270" s="49"/>
      <c r="O270" s="36"/>
      <c r="T270" s="37"/>
      <c r="Y270" s="48"/>
      <c r="Z270" s="12"/>
    </row>
    <row r="271" ht="15.75" customHeight="1">
      <c r="A271" s="34"/>
      <c r="B271" s="34"/>
      <c r="C271" s="34"/>
      <c r="E271" s="34"/>
      <c r="F271" s="47"/>
      <c r="G271" s="35"/>
      <c r="J271" s="48"/>
      <c r="K271" s="48"/>
      <c r="L271" s="12"/>
      <c r="M271" s="35"/>
      <c r="N271" s="49"/>
      <c r="O271" s="36"/>
      <c r="T271" s="37"/>
      <c r="Y271" s="48"/>
      <c r="Z271" s="12"/>
    </row>
    <row r="272" ht="15.75" customHeight="1">
      <c r="A272" s="34"/>
      <c r="B272" s="34"/>
      <c r="C272" s="34"/>
      <c r="E272" s="34"/>
      <c r="F272" s="47"/>
      <c r="G272" s="35"/>
      <c r="J272" s="48"/>
      <c r="K272" s="48"/>
      <c r="L272" s="12"/>
      <c r="M272" s="35"/>
      <c r="N272" s="49"/>
      <c r="O272" s="36"/>
      <c r="T272" s="37"/>
      <c r="Y272" s="48"/>
      <c r="Z272" s="12"/>
    </row>
    <row r="273" ht="15.75" customHeight="1">
      <c r="A273" s="34"/>
      <c r="B273" s="34"/>
      <c r="C273" s="34"/>
      <c r="E273" s="34"/>
      <c r="F273" s="47"/>
      <c r="G273" s="35"/>
      <c r="J273" s="48"/>
      <c r="K273" s="48"/>
      <c r="L273" s="12"/>
      <c r="M273" s="35"/>
      <c r="N273" s="49"/>
      <c r="O273" s="36"/>
      <c r="T273" s="37"/>
      <c r="Y273" s="48"/>
      <c r="Z273" s="12"/>
    </row>
    <row r="274" ht="15.75" customHeight="1">
      <c r="A274" s="34"/>
      <c r="B274" s="34"/>
      <c r="C274" s="34"/>
      <c r="E274" s="34"/>
      <c r="F274" s="47"/>
      <c r="G274" s="35"/>
      <c r="J274" s="48"/>
      <c r="K274" s="48"/>
      <c r="L274" s="12"/>
      <c r="M274" s="35"/>
      <c r="N274" s="49"/>
      <c r="O274" s="36"/>
      <c r="T274" s="37"/>
      <c r="Y274" s="48"/>
      <c r="Z274" s="12"/>
    </row>
    <row r="275" ht="15.75" customHeight="1">
      <c r="A275" s="34"/>
      <c r="B275" s="34"/>
      <c r="C275" s="34"/>
      <c r="E275" s="34"/>
      <c r="F275" s="47"/>
      <c r="G275" s="35"/>
      <c r="J275" s="48"/>
      <c r="K275" s="48"/>
      <c r="L275" s="12"/>
      <c r="M275" s="35"/>
      <c r="N275" s="49"/>
      <c r="O275" s="36"/>
      <c r="T275" s="37"/>
      <c r="Y275" s="48"/>
      <c r="Z275" s="12"/>
    </row>
    <row r="276" ht="15.75" customHeight="1">
      <c r="A276" s="34"/>
      <c r="B276" s="34"/>
      <c r="C276" s="34"/>
      <c r="E276" s="34"/>
      <c r="F276" s="47"/>
      <c r="G276" s="35"/>
      <c r="J276" s="48"/>
      <c r="K276" s="48"/>
      <c r="L276" s="12"/>
      <c r="M276" s="35"/>
      <c r="N276" s="49"/>
      <c r="O276" s="36"/>
      <c r="T276" s="37"/>
      <c r="Y276" s="48"/>
      <c r="Z276" s="12"/>
    </row>
    <row r="277" ht="15.75" customHeight="1">
      <c r="A277" s="34"/>
      <c r="B277" s="34"/>
      <c r="C277" s="34"/>
      <c r="E277" s="34"/>
      <c r="F277" s="47"/>
      <c r="G277" s="35"/>
      <c r="J277" s="48"/>
      <c r="K277" s="48"/>
      <c r="L277" s="12"/>
      <c r="M277" s="35"/>
      <c r="N277" s="49"/>
      <c r="O277" s="36"/>
      <c r="T277" s="37"/>
      <c r="Y277" s="48"/>
      <c r="Z277" s="12"/>
    </row>
    <row r="278" ht="15.75" customHeight="1">
      <c r="A278" s="34"/>
      <c r="B278" s="34"/>
      <c r="C278" s="34"/>
      <c r="E278" s="34"/>
      <c r="F278" s="47"/>
      <c r="G278" s="35"/>
      <c r="J278" s="48"/>
      <c r="K278" s="48"/>
      <c r="L278" s="12"/>
      <c r="M278" s="35"/>
      <c r="N278" s="49"/>
      <c r="O278" s="36"/>
      <c r="T278" s="37"/>
      <c r="Y278" s="48"/>
      <c r="Z278" s="12"/>
    </row>
    <row r="279" ht="15.75" customHeight="1">
      <c r="A279" s="34"/>
      <c r="B279" s="34"/>
      <c r="C279" s="34"/>
      <c r="E279" s="34"/>
      <c r="F279" s="47"/>
      <c r="G279" s="35"/>
      <c r="J279" s="48"/>
      <c r="K279" s="48"/>
      <c r="L279" s="12"/>
      <c r="M279" s="35"/>
      <c r="N279" s="49"/>
      <c r="O279" s="36"/>
      <c r="T279" s="37"/>
      <c r="Y279" s="48"/>
      <c r="Z279" s="12"/>
    </row>
    <row r="280" ht="15.75" customHeight="1">
      <c r="A280" s="34"/>
      <c r="B280" s="34"/>
      <c r="C280" s="34"/>
      <c r="E280" s="34"/>
      <c r="F280" s="47"/>
      <c r="G280" s="35"/>
      <c r="J280" s="48"/>
      <c r="K280" s="48"/>
      <c r="L280" s="12"/>
      <c r="M280" s="35"/>
      <c r="N280" s="49"/>
      <c r="O280" s="36"/>
      <c r="T280" s="37"/>
      <c r="Y280" s="48"/>
      <c r="Z280" s="12"/>
    </row>
    <row r="281" ht="15.75" customHeight="1">
      <c r="A281" s="34"/>
      <c r="B281" s="34"/>
      <c r="C281" s="34"/>
      <c r="E281" s="34"/>
      <c r="F281" s="47"/>
      <c r="G281" s="35"/>
      <c r="J281" s="48"/>
      <c r="K281" s="48"/>
      <c r="L281" s="12"/>
      <c r="M281" s="35"/>
      <c r="N281" s="49"/>
      <c r="O281" s="36"/>
      <c r="T281" s="37"/>
      <c r="Y281" s="48"/>
      <c r="Z281" s="12"/>
    </row>
    <row r="282" ht="15.75" customHeight="1">
      <c r="A282" s="34"/>
      <c r="B282" s="34"/>
      <c r="C282" s="34"/>
      <c r="E282" s="34"/>
      <c r="F282" s="47"/>
      <c r="G282" s="35"/>
      <c r="J282" s="48"/>
      <c r="K282" s="48"/>
      <c r="L282" s="12"/>
      <c r="M282" s="35"/>
      <c r="N282" s="49"/>
      <c r="O282" s="36"/>
      <c r="T282" s="37"/>
      <c r="Y282" s="48"/>
      <c r="Z282" s="12"/>
    </row>
    <row r="283" ht="15.75" customHeight="1">
      <c r="A283" s="34"/>
      <c r="B283" s="34"/>
      <c r="C283" s="34"/>
      <c r="E283" s="34"/>
      <c r="F283" s="47"/>
      <c r="G283" s="35"/>
      <c r="J283" s="48"/>
      <c r="K283" s="48"/>
      <c r="L283" s="12"/>
      <c r="M283" s="35"/>
      <c r="N283" s="49"/>
      <c r="O283" s="36"/>
      <c r="T283" s="37"/>
      <c r="Y283" s="48"/>
      <c r="Z283" s="12"/>
    </row>
    <row r="284" ht="15.75" customHeight="1">
      <c r="A284" s="34"/>
      <c r="B284" s="34"/>
      <c r="C284" s="34"/>
      <c r="E284" s="34"/>
      <c r="F284" s="47"/>
      <c r="G284" s="35"/>
      <c r="J284" s="48"/>
      <c r="K284" s="48"/>
      <c r="L284" s="12"/>
      <c r="M284" s="35"/>
      <c r="N284" s="49"/>
      <c r="O284" s="36"/>
      <c r="T284" s="37"/>
      <c r="Y284" s="48"/>
      <c r="Z284" s="12"/>
    </row>
    <row r="285" ht="15.75" customHeight="1">
      <c r="A285" s="34"/>
      <c r="B285" s="34"/>
      <c r="C285" s="34"/>
      <c r="E285" s="34"/>
      <c r="F285" s="47"/>
      <c r="G285" s="35"/>
      <c r="J285" s="48"/>
      <c r="K285" s="48"/>
      <c r="L285" s="12"/>
      <c r="M285" s="35"/>
      <c r="N285" s="49"/>
      <c r="O285" s="36"/>
      <c r="T285" s="37"/>
      <c r="Y285" s="48"/>
      <c r="Z285" s="12"/>
    </row>
    <row r="286" ht="15.75" customHeight="1">
      <c r="A286" s="34"/>
      <c r="B286" s="34"/>
      <c r="C286" s="34"/>
      <c r="E286" s="34"/>
      <c r="F286" s="47"/>
      <c r="G286" s="35"/>
      <c r="J286" s="48"/>
      <c r="K286" s="48"/>
      <c r="L286" s="12"/>
      <c r="M286" s="35"/>
      <c r="N286" s="49"/>
      <c r="O286" s="36"/>
      <c r="T286" s="37"/>
      <c r="Y286" s="48"/>
      <c r="Z286" s="12"/>
    </row>
    <row r="287" ht="15.75" customHeight="1">
      <c r="A287" s="34"/>
      <c r="B287" s="34"/>
      <c r="C287" s="34"/>
      <c r="E287" s="34"/>
      <c r="F287" s="47"/>
      <c r="G287" s="35"/>
      <c r="J287" s="48"/>
      <c r="K287" s="48"/>
      <c r="L287" s="12"/>
      <c r="M287" s="35"/>
      <c r="N287" s="49"/>
      <c r="O287" s="36"/>
      <c r="T287" s="37"/>
      <c r="Y287" s="48"/>
      <c r="Z287" s="12"/>
    </row>
    <row r="288" ht="15.75" customHeight="1">
      <c r="A288" s="34"/>
      <c r="B288" s="34"/>
      <c r="C288" s="34"/>
      <c r="E288" s="34"/>
      <c r="F288" s="47"/>
      <c r="G288" s="35"/>
      <c r="J288" s="48"/>
      <c r="K288" s="48"/>
      <c r="L288" s="12"/>
      <c r="M288" s="35"/>
      <c r="N288" s="49"/>
      <c r="O288" s="36"/>
      <c r="T288" s="37"/>
      <c r="Y288" s="48"/>
      <c r="Z288" s="12"/>
    </row>
    <row r="289" ht="15.75" customHeight="1">
      <c r="A289" s="34"/>
      <c r="B289" s="34"/>
      <c r="C289" s="34"/>
      <c r="E289" s="34"/>
      <c r="F289" s="47"/>
      <c r="G289" s="35"/>
      <c r="J289" s="48"/>
      <c r="K289" s="48"/>
      <c r="L289" s="12"/>
      <c r="M289" s="35"/>
      <c r="N289" s="49"/>
      <c r="O289" s="36"/>
      <c r="T289" s="37"/>
      <c r="Y289" s="48"/>
      <c r="Z289" s="12"/>
    </row>
    <row r="290" ht="15.75" customHeight="1">
      <c r="A290" s="34"/>
      <c r="B290" s="34"/>
      <c r="C290" s="34"/>
      <c r="E290" s="34"/>
      <c r="F290" s="47"/>
      <c r="G290" s="35"/>
      <c r="J290" s="48"/>
      <c r="K290" s="48"/>
      <c r="L290" s="12"/>
      <c r="M290" s="35"/>
      <c r="N290" s="49"/>
      <c r="O290" s="36"/>
      <c r="T290" s="37"/>
      <c r="Y290" s="48"/>
      <c r="Z290" s="12"/>
    </row>
    <row r="291" ht="15.75" customHeight="1">
      <c r="A291" s="34"/>
      <c r="B291" s="34"/>
      <c r="C291" s="34"/>
      <c r="E291" s="34"/>
      <c r="F291" s="47"/>
      <c r="G291" s="35"/>
      <c r="J291" s="48"/>
      <c r="K291" s="48"/>
      <c r="L291" s="12"/>
      <c r="M291" s="35"/>
      <c r="N291" s="49"/>
      <c r="O291" s="36"/>
      <c r="T291" s="37"/>
      <c r="Y291" s="48"/>
      <c r="Z291" s="12"/>
    </row>
    <row r="292" ht="15.75" customHeight="1">
      <c r="A292" s="34"/>
      <c r="B292" s="34"/>
      <c r="C292" s="34"/>
      <c r="E292" s="34"/>
      <c r="F292" s="47"/>
      <c r="G292" s="35"/>
      <c r="J292" s="48"/>
      <c r="K292" s="48"/>
      <c r="L292" s="12"/>
      <c r="M292" s="35"/>
      <c r="N292" s="49"/>
      <c r="O292" s="36"/>
      <c r="T292" s="37"/>
      <c r="Y292" s="48"/>
      <c r="Z292" s="12"/>
    </row>
    <row r="293" ht="15.75" customHeight="1">
      <c r="A293" s="34"/>
      <c r="B293" s="34"/>
      <c r="C293" s="34"/>
      <c r="E293" s="34"/>
      <c r="F293" s="47"/>
      <c r="G293" s="35"/>
      <c r="J293" s="48"/>
      <c r="K293" s="48"/>
      <c r="L293" s="12"/>
      <c r="M293" s="35"/>
      <c r="N293" s="49"/>
      <c r="O293" s="36"/>
      <c r="T293" s="37"/>
      <c r="Y293" s="48"/>
      <c r="Z293" s="12"/>
    </row>
    <row r="294" ht="15.75" customHeight="1">
      <c r="A294" s="34"/>
      <c r="B294" s="34"/>
      <c r="C294" s="34"/>
      <c r="E294" s="34"/>
      <c r="F294" s="47"/>
      <c r="G294" s="35"/>
      <c r="J294" s="48"/>
      <c r="K294" s="48"/>
      <c r="L294" s="12"/>
      <c r="M294" s="35"/>
      <c r="N294" s="49"/>
      <c r="O294" s="36"/>
      <c r="T294" s="37"/>
      <c r="Y294" s="48"/>
      <c r="Z294" s="12"/>
    </row>
    <row r="295" ht="15.75" customHeight="1">
      <c r="A295" s="34"/>
      <c r="B295" s="34"/>
      <c r="C295" s="34"/>
      <c r="E295" s="34"/>
      <c r="F295" s="47"/>
      <c r="G295" s="35"/>
      <c r="J295" s="48"/>
      <c r="K295" s="48"/>
      <c r="L295" s="12"/>
      <c r="M295" s="35"/>
      <c r="N295" s="49"/>
      <c r="O295" s="36"/>
      <c r="T295" s="37"/>
      <c r="Y295" s="48"/>
      <c r="Z295" s="12"/>
    </row>
    <row r="296" ht="15.75" customHeight="1">
      <c r="A296" s="34"/>
      <c r="B296" s="34"/>
      <c r="C296" s="34"/>
      <c r="E296" s="34"/>
      <c r="F296" s="47"/>
      <c r="G296" s="35"/>
      <c r="J296" s="48"/>
      <c r="K296" s="48"/>
      <c r="L296" s="12"/>
      <c r="M296" s="35"/>
      <c r="N296" s="49"/>
      <c r="O296" s="36"/>
      <c r="T296" s="37"/>
      <c r="Y296" s="48"/>
      <c r="Z296" s="12"/>
    </row>
    <row r="297" ht="15.75" customHeight="1">
      <c r="A297" s="34"/>
      <c r="B297" s="34"/>
      <c r="C297" s="34"/>
      <c r="E297" s="34"/>
      <c r="F297" s="47"/>
      <c r="G297" s="35"/>
      <c r="J297" s="48"/>
      <c r="K297" s="48"/>
      <c r="L297" s="12"/>
      <c r="M297" s="35"/>
      <c r="N297" s="49"/>
      <c r="O297" s="36"/>
      <c r="T297" s="37"/>
      <c r="Y297" s="48"/>
      <c r="Z297" s="12"/>
    </row>
    <row r="298" ht="15.75" customHeight="1">
      <c r="A298" s="34"/>
      <c r="B298" s="34"/>
      <c r="C298" s="34"/>
      <c r="E298" s="34"/>
      <c r="F298" s="47"/>
      <c r="G298" s="35"/>
      <c r="J298" s="48"/>
      <c r="K298" s="48"/>
      <c r="L298" s="12"/>
      <c r="M298" s="35"/>
      <c r="N298" s="49"/>
      <c r="O298" s="36"/>
      <c r="T298" s="37"/>
      <c r="Y298" s="48"/>
      <c r="Z298" s="12"/>
    </row>
    <row r="299" ht="15.75" customHeight="1">
      <c r="A299" s="34"/>
      <c r="B299" s="34"/>
      <c r="C299" s="34"/>
      <c r="E299" s="34"/>
      <c r="F299" s="47"/>
      <c r="G299" s="35"/>
      <c r="J299" s="48"/>
      <c r="K299" s="48"/>
      <c r="L299" s="12"/>
      <c r="M299" s="35"/>
      <c r="N299" s="49"/>
      <c r="O299" s="36"/>
      <c r="T299" s="37"/>
      <c r="Y299" s="48"/>
      <c r="Z299" s="12"/>
    </row>
    <row r="300" ht="15.75" customHeight="1">
      <c r="A300" s="34"/>
      <c r="B300" s="34"/>
      <c r="C300" s="34"/>
      <c r="E300" s="34"/>
      <c r="F300" s="47"/>
      <c r="G300" s="35"/>
      <c r="J300" s="48"/>
      <c r="K300" s="48"/>
      <c r="L300" s="12"/>
      <c r="M300" s="35"/>
      <c r="N300" s="49"/>
      <c r="O300" s="36"/>
      <c r="T300" s="37"/>
      <c r="Y300" s="48"/>
      <c r="Z300" s="12"/>
    </row>
    <row r="301" ht="15.75" customHeight="1">
      <c r="A301" s="34"/>
      <c r="B301" s="34"/>
      <c r="C301" s="34"/>
      <c r="E301" s="34"/>
      <c r="F301" s="47"/>
      <c r="G301" s="35"/>
      <c r="J301" s="48"/>
      <c r="K301" s="48"/>
      <c r="L301" s="12"/>
      <c r="M301" s="35"/>
      <c r="N301" s="49"/>
      <c r="O301" s="36"/>
      <c r="T301" s="37"/>
      <c r="Y301" s="48"/>
      <c r="Z301" s="12"/>
    </row>
    <row r="302" ht="15.75" customHeight="1">
      <c r="A302" s="34"/>
      <c r="B302" s="34"/>
      <c r="C302" s="34"/>
      <c r="E302" s="34"/>
      <c r="F302" s="47"/>
      <c r="G302" s="35"/>
      <c r="J302" s="48"/>
      <c r="K302" s="48"/>
      <c r="L302" s="12"/>
      <c r="M302" s="35"/>
      <c r="N302" s="49"/>
      <c r="O302" s="36"/>
      <c r="T302" s="37"/>
      <c r="Y302" s="48"/>
      <c r="Z302" s="12"/>
    </row>
    <row r="303" ht="15.75" customHeight="1">
      <c r="A303" s="34"/>
      <c r="B303" s="34"/>
      <c r="C303" s="34"/>
      <c r="E303" s="34"/>
      <c r="F303" s="47"/>
      <c r="G303" s="35"/>
      <c r="J303" s="48"/>
      <c r="K303" s="48"/>
      <c r="L303" s="12"/>
      <c r="M303" s="35"/>
      <c r="N303" s="49"/>
      <c r="O303" s="36"/>
      <c r="T303" s="37"/>
      <c r="Y303" s="48"/>
      <c r="Z303" s="12"/>
    </row>
    <row r="304" ht="15.75" customHeight="1">
      <c r="A304" s="34"/>
      <c r="B304" s="34"/>
      <c r="C304" s="34"/>
      <c r="E304" s="34"/>
      <c r="F304" s="47"/>
      <c r="G304" s="35"/>
      <c r="J304" s="48"/>
      <c r="K304" s="48"/>
      <c r="L304" s="12"/>
      <c r="M304" s="35"/>
      <c r="N304" s="49"/>
      <c r="O304" s="36"/>
      <c r="T304" s="37"/>
      <c r="Y304" s="48"/>
      <c r="Z304" s="12"/>
    </row>
    <row r="305" ht="15.75" customHeight="1">
      <c r="A305" s="34"/>
      <c r="B305" s="34"/>
      <c r="C305" s="34"/>
      <c r="E305" s="34"/>
      <c r="F305" s="47"/>
      <c r="G305" s="35"/>
      <c r="J305" s="48"/>
      <c r="K305" s="48"/>
      <c r="L305" s="12"/>
      <c r="M305" s="35"/>
      <c r="N305" s="49"/>
      <c r="O305" s="36"/>
      <c r="T305" s="37"/>
      <c r="Y305" s="48"/>
      <c r="Z305" s="12"/>
    </row>
    <row r="306" ht="15.75" customHeight="1">
      <c r="A306" s="34"/>
      <c r="B306" s="34"/>
      <c r="C306" s="34"/>
      <c r="E306" s="34"/>
      <c r="F306" s="47"/>
      <c r="G306" s="35"/>
      <c r="J306" s="48"/>
      <c r="K306" s="48"/>
      <c r="L306" s="12"/>
      <c r="M306" s="35"/>
      <c r="N306" s="49"/>
      <c r="O306" s="36"/>
      <c r="T306" s="37"/>
      <c r="Y306" s="48"/>
      <c r="Z306" s="12"/>
    </row>
    <row r="307" ht="15.75" customHeight="1">
      <c r="A307" s="34"/>
      <c r="B307" s="34"/>
      <c r="C307" s="34"/>
      <c r="E307" s="34"/>
      <c r="F307" s="47"/>
      <c r="G307" s="35"/>
      <c r="J307" s="48"/>
      <c r="K307" s="48"/>
      <c r="L307" s="12"/>
      <c r="M307" s="35"/>
      <c r="N307" s="49"/>
      <c r="O307" s="36"/>
      <c r="T307" s="37"/>
      <c r="Y307" s="48"/>
      <c r="Z307" s="12"/>
    </row>
    <row r="308" ht="15.75" customHeight="1">
      <c r="A308" s="34"/>
      <c r="B308" s="34"/>
      <c r="C308" s="34"/>
      <c r="E308" s="34"/>
      <c r="F308" s="47"/>
      <c r="G308" s="35"/>
      <c r="J308" s="48"/>
      <c r="K308" s="48"/>
      <c r="L308" s="12"/>
      <c r="M308" s="35"/>
      <c r="N308" s="49"/>
      <c r="O308" s="36"/>
      <c r="T308" s="37"/>
      <c r="Y308" s="48"/>
      <c r="Z308" s="12"/>
    </row>
    <row r="309" ht="15.75" customHeight="1">
      <c r="A309" s="34"/>
      <c r="B309" s="34"/>
      <c r="C309" s="34"/>
      <c r="E309" s="34"/>
      <c r="F309" s="47"/>
      <c r="G309" s="35"/>
      <c r="J309" s="48"/>
      <c r="K309" s="48"/>
      <c r="L309" s="12"/>
      <c r="M309" s="35"/>
      <c r="N309" s="49"/>
      <c r="O309" s="36"/>
      <c r="T309" s="37"/>
      <c r="Y309" s="48"/>
      <c r="Z309" s="12"/>
    </row>
    <row r="310" ht="15.75" customHeight="1">
      <c r="A310" s="34"/>
      <c r="B310" s="34"/>
      <c r="C310" s="34"/>
      <c r="E310" s="34"/>
      <c r="F310" s="47"/>
      <c r="G310" s="35"/>
      <c r="J310" s="48"/>
      <c r="K310" s="48"/>
      <c r="L310" s="12"/>
      <c r="M310" s="35"/>
      <c r="N310" s="49"/>
      <c r="O310" s="36"/>
      <c r="T310" s="37"/>
      <c r="Y310" s="48"/>
      <c r="Z310" s="12"/>
    </row>
    <row r="311" ht="15.75" customHeight="1">
      <c r="A311" s="34"/>
      <c r="B311" s="34"/>
      <c r="C311" s="34"/>
      <c r="E311" s="34"/>
      <c r="F311" s="47"/>
      <c r="G311" s="35"/>
      <c r="J311" s="48"/>
      <c r="K311" s="48"/>
      <c r="L311" s="12"/>
      <c r="M311" s="35"/>
      <c r="N311" s="49"/>
      <c r="O311" s="36"/>
      <c r="T311" s="37"/>
      <c r="Y311" s="48"/>
      <c r="Z311" s="12"/>
    </row>
    <row r="312" ht="15.75" customHeight="1">
      <c r="A312" s="34"/>
      <c r="B312" s="34"/>
      <c r="C312" s="34"/>
      <c r="E312" s="34"/>
      <c r="F312" s="47"/>
      <c r="G312" s="35"/>
      <c r="J312" s="48"/>
      <c r="K312" s="48"/>
      <c r="L312" s="12"/>
      <c r="M312" s="35"/>
      <c r="N312" s="49"/>
      <c r="O312" s="36"/>
      <c r="T312" s="37"/>
      <c r="Y312" s="48"/>
      <c r="Z312" s="12"/>
    </row>
    <row r="313" ht="15.75" customHeight="1">
      <c r="A313" s="34"/>
      <c r="B313" s="34"/>
      <c r="C313" s="34"/>
      <c r="E313" s="34"/>
      <c r="F313" s="47"/>
      <c r="G313" s="35"/>
      <c r="J313" s="48"/>
      <c r="K313" s="48"/>
      <c r="L313" s="12"/>
      <c r="M313" s="35"/>
      <c r="N313" s="49"/>
      <c r="O313" s="36"/>
      <c r="T313" s="37"/>
      <c r="Y313" s="48"/>
      <c r="Z313" s="12"/>
    </row>
    <row r="314" ht="15.75" customHeight="1">
      <c r="A314" s="34"/>
      <c r="B314" s="34"/>
      <c r="C314" s="34"/>
      <c r="E314" s="34"/>
      <c r="F314" s="47"/>
      <c r="G314" s="35"/>
      <c r="J314" s="48"/>
      <c r="K314" s="48"/>
      <c r="L314" s="12"/>
      <c r="M314" s="35"/>
      <c r="N314" s="49"/>
      <c r="O314" s="36"/>
      <c r="T314" s="37"/>
      <c r="Y314" s="48"/>
      <c r="Z314" s="12"/>
    </row>
    <row r="315" ht="15.75" customHeight="1">
      <c r="A315" s="34"/>
      <c r="B315" s="34"/>
      <c r="C315" s="34"/>
      <c r="E315" s="34"/>
      <c r="F315" s="47"/>
      <c r="G315" s="35"/>
      <c r="J315" s="48"/>
      <c r="K315" s="48"/>
      <c r="L315" s="12"/>
      <c r="M315" s="35"/>
      <c r="N315" s="49"/>
      <c r="O315" s="36"/>
      <c r="T315" s="37"/>
      <c r="Y315" s="48"/>
      <c r="Z315" s="12"/>
    </row>
    <row r="316" ht="15.75" customHeight="1">
      <c r="A316" s="34"/>
      <c r="B316" s="34"/>
      <c r="C316" s="34"/>
      <c r="E316" s="34"/>
      <c r="F316" s="47"/>
      <c r="G316" s="35"/>
      <c r="J316" s="48"/>
      <c r="K316" s="48"/>
      <c r="L316" s="12"/>
      <c r="M316" s="35"/>
      <c r="N316" s="49"/>
      <c r="O316" s="36"/>
      <c r="T316" s="37"/>
      <c r="Y316" s="48"/>
      <c r="Z316" s="12"/>
    </row>
    <row r="317" ht="15.75" customHeight="1">
      <c r="A317" s="34"/>
      <c r="B317" s="34"/>
      <c r="C317" s="34"/>
      <c r="E317" s="34"/>
      <c r="F317" s="47"/>
      <c r="G317" s="35"/>
      <c r="J317" s="48"/>
      <c r="K317" s="48"/>
      <c r="L317" s="12"/>
      <c r="M317" s="35"/>
      <c r="N317" s="49"/>
      <c r="O317" s="36"/>
      <c r="T317" s="37"/>
      <c r="Y317" s="48"/>
      <c r="Z317" s="12"/>
    </row>
    <row r="318" ht="15.75" customHeight="1">
      <c r="A318" s="34"/>
      <c r="B318" s="34"/>
      <c r="C318" s="34"/>
      <c r="E318" s="34"/>
      <c r="F318" s="47"/>
      <c r="G318" s="35"/>
      <c r="J318" s="48"/>
      <c r="K318" s="48"/>
      <c r="L318" s="12"/>
      <c r="M318" s="35"/>
      <c r="N318" s="49"/>
      <c r="O318" s="36"/>
      <c r="T318" s="37"/>
      <c r="Y318" s="48"/>
      <c r="Z318" s="12"/>
    </row>
    <row r="319" ht="15.75" customHeight="1">
      <c r="A319" s="34"/>
      <c r="B319" s="34"/>
      <c r="C319" s="34"/>
      <c r="E319" s="34"/>
      <c r="F319" s="47"/>
      <c r="G319" s="35"/>
      <c r="J319" s="48"/>
      <c r="K319" s="48"/>
      <c r="L319" s="12"/>
      <c r="M319" s="35"/>
      <c r="N319" s="49"/>
      <c r="O319" s="36"/>
      <c r="T319" s="37"/>
      <c r="Y319" s="48"/>
      <c r="Z319" s="12"/>
    </row>
    <row r="320" ht="15.75" customHeight="1">
      <c r="A320" s="34"/>
      <c r="B320" s="34"/>
      <c r="C320" s="34"/>
      <c r="E320" s="34"/>
      <c r="F320" s="47"/>
      <c r="G320" s="35"/>
      <c r="J320" s="48"/>
      <c r="K320" s="48"/>
      <c r="L320" s="12"/>
      <c r="M320" s="35"/>
      <c r="N320" s="49"/>
      <c r="O320" s="36"/>
      <c r="T320" s="37"/>
      <c r="Y320" s="48"/>
      <c r="Z320" s="12"/>
    </row>
    <row r="321" ht="15.75" customHeight="1">
      <c r="A321" s="34"/>
      <c r="B321" s="34"/>
      <c r="C321" s="34"/>
      <c r="E321" s="34"/>
      <c r="F321" s="47"/>
      <c r="G321" s="35"/>
      <c r="J321" s="48"/>
      <c r="K321" s="48"/>
      <c r="L321" s="12"/>
      <c r="M321" s="35"/>
      <c r="N321" s="49"/>
      <c r="O321" s="36"/>
      <c r="T321" s="37"/>
      <c r="Y321" s="48"/>
      <c r="Z321" s="12"/>
    </row>
    <row r="322" ht="15.75" customHeight="1">
      <c r="A322" s="34"/>
      <c r="B322" s="34"/>
      <c r="C322" s="34"/>
      <c r="E322" s="34"/>
      <c r="F322" s="47"/>
      <c r="G322" s="35"/>
      <c r="J322" s="48"/>
      <c r="K322" s="48"/>
      <c r="L322" s="12"/>
      <c r="M322" s="35"/>
      <c r="N322" s="49"/>
      <c r="O322" s="36"/>
      <c r="T322" s="37"/>
      <c r="Y322" s="48"/>
      <c r="Z322" s="12"/>
    </row>
    <row r="323" ht="15.75" customHeight="1">
      <c r="A323" s="34"/>
      <c r="B323" s="34"/>
      <c r="C323" s="34"/>
      <c r="E323" s="34"/>
      <c r="F323" s="47"/>
      <c r="G323" s="35"/>
      <c r="J323" s="48"/>
      <c r="K323" s="48"/>
      <c r="L323" s="12"/>
      <c r="M323" s="35"/>
      <c r="N323" s="49"/>
      <c r="O323" s="36"/>
      <c r="T323" s="37"/>
      <c r="Y323" s="48"/>
      <c r="Z323" s="12"/>
    </row>
    <row r="324" ht="15.75" customHeight="1">
      <c r="A324" s="34"/>
      <c r="B324" s="34"/>
      <c r="C324" s="34"/>
      <c r="E324" s="34"/>
      <c r="F324" s="47"/>
      <c r="G324" s="35"/>
      <c r="J324" s="48"/>
      <c r="K324" s="48"/>
      <c r="L324" s="12"/>
      <c r="M324" s="35"/>
      <c r="N324" s="49"/>
      <c r="O324" s="36"/>
      <c r="T324" s="37"/>
      <c r="Y324" s="48"/>
      <c r="Z324" s="12"/>
    </row>
    <row r="325" ht="15.75" customHeight="1">
      <c r="A325" s="34"/>
      <c r="B325" s="34"/>
      <c r="C325" s="34"/>
      <c r="E325" s="34"/>
      <c r="F325" s="47"/>
      <c r="G325" s="35"/>
      <c r="J325" s="48"/>
      <c r="K325" s="48"/>
      <c r="L325" s="12"/>
      <c r="M325" s="35"/>
      <c r="N325" s="49"/>
      <c r="O325" s="36"/>
      <c r="T325" s="37"/>
      <c r="Y325" s="48"/>
      <c r="Z325" s="12"/>
    </row>
    <row r="326" ht="15.75" customHeight="1">
      <c r="A326" s="34"/>
      <c r="B326" s="34"/>
      <c r="C326" s="34"/>
      <c r="E326" s="34"/>
      <c r="F326" s="47"/>
      <c r="G326" s="35"/>
      <c r="J326" s="48"/>
      <c r="K326" s="48"/>
      <c r="L326" s="12"/>
      <c r="M326" s="35"/>
      <c r="N326" s="49"/>
      <c r="O326" s="36"/>
      <c r="T326" s="37"/>
      <c r="Y326" s="48"/>
      <c r="Z326" s="12"/>
    </row>
    <row r="327" ht="15.75" customHeight="1">
      <c r="A327" s="34"/>
      <c r="B327" s="34"/>
      <c r="C327" s="34"/>
      <c r="E327" s="34"/>
      <c r="F327" s="47"/>
      <c r="G327" s="35"/>
      <c r="J327" s="48"/>
      <c r="K327" s="48"/>
      <c r="L327" s="12"/>
      <c r="M327" s="35"/>
      <c r="N327" s="49"/>
      <c r="O327" s="36"/>
      <c r="T327" s="37"/>
      <c r="Y327" s="48"/>
      <c r="Z327" s="12"/>
    </row>
    <row r="328" ht="15.75" customHeight="1">
      <c r="A328" s="34"/>
      <c r="B328" s="34"/>
      <c r="C328" s="34"/>
      <c r="E328" s="34"/>
      <c r="F328" s="47"/>
      <c r="G328" s="35"/>
      <c r="J328" s="48"/>
      <c r="K328" s="48"/>
      <c r="L328" s="12"/>
      <c r="M328" s="35"/>
      <c r="N328" s="49"/>
      <c r="O328" s="36"/>
      <c r="T328" s="37"/>
      <c r="Y328" s="48"/>
      <c r="Z328" s="12"/>
    </row>
    <row r="329" ht="15.75" customHeight="1">
      <c r="A329" s="34"/>
      <c r="B329" s="34"/>
      <c r="C329" s="34"/>
      <c r="E329" s="34"/>
      <c r="F329" s="47"/>
      <c r="G329" s="35"/>
      <c r="J329" s="48"/>
      <c r="K329" s="48"/>
      <c r="L329" s="12"/>
      <c r="M329" s="35"/>
      <c r="N329" s="49"/>
      <c r="O329" s="36"/>
      <c r="T329" s="37"/>
      <c r="Y329" s="48"/>
      <c r="Z329" s="12"/>
    </row>
    <row r="330" ht="15.75" customHeight="1">
      <c r="A330" s="34"/>
      <c r="B330" s="34"/>
      <c r="C330" s="34"/>
      <c r="E330" s="34"/>
      <c r="F330" s="47"/>
      <c r="G330" s="35"/>
      <c r="J330" s="48"/>
      <c r="K330" s="48"/>
      <c r="L330" s="12"/>
      <c r="M330" s="35"/>
      <c r="N330" s="49"/>
      <c r="O330" s="36"/>
      <c r="T330" s="37"/>
      <c r="Y330" s="48"/>
      <c r="Z330" s="12"/>
    </row>
    <row r="331" ht="15.75" customHeight="1">
      <c r="A331" s="34"/>
      <c r="B331" s="34"/>
      <c r="C331" s="34"/>
      <c r="E331" s="34"/>
      <c r="F331" s="47"/>
      <c r="G331" s="35"/>
      <c r="J331" s="48"/>
      <c r="K331" s="48"/>
      <c r="L331" s="12"/>
      <c r="M331" s="35"/>
      <c r="N331" s="49"/>
      <c r="O331" s="36"/>
      <c r="T331" s="37"/>
      <c r="Y331" s="48"/>
      <c r="Z331" s="12"/>
    </row>
    <row r="332" ht="15.75" customHeight="1">
      <c r="A332" s="34"/>
      <c r="B332" s="34"/>
      <c r="C332" s="34"/>
      <c r="E332" s="34"/>
      <c r="F332" s="47"/>
      <c r="G332" s="35"/>
      <c r="J332" s="48"/>
      <c r="K332" s="48"/>
      <c r="L332" s="12"/>
      <c r="M332" s="35"/>
      <c r="N332" s="49"/>
      <c r="O332" s="36"/>
      <c r="T332" s="37"/>
      <c r="Y332" s="48"/>
      <c r="Z332" s="12"/>
    </row>
    <row r="333" ht="15.75" customHeight="1">
      <c r="A333" s="34"/>
      <c r="B333" s="34"/>
      <c r="C333" s="34"/>
      <c r="E333" s="34"/>
      <c r="F333" s="47"/>
      <c r="G333" s="35"/>
      <c r="J333" s="48"/>
      <c r="K333" s="48"/>
      <c r="L333" s="12"/>
      <c r="M333" s="35"/>
      <c r="N333" s="49"/>
      <c r="O333" s="36"/>
      <c r="T333" s="37"/>
      <c r="Y333" s="48"/>
      <c r="Z333" s="12"/>
    </row>
    <row r="334" ht="15.75" customHeight="1">
      <c r="A334" s="34"/>
      <c r="B334" s="34"/>
      <c r="C334" s="34"/>
      <c r="E334" s="34"/>
      <c r="F334" s="47"/>
      <c r="G334" s="35"/>
      <c r="J334" s="48"/>
      <c r="K334" s="48"/>
      <c r="L334" s="12"/>
      <c r="M334" s="35"/>
      <c r="N334" s="49"/>
      <c r="O334" s="36"/>
      <c r="T334" s="37"/>
      <c r="Y334" s="48"/>
      <c r="Z334" s="12"/>
    </row>
    <row r="335" ht="15.75" customHeight="1">
      <c r="A335" s="34"/>
      <c r="B335" s="34"/>
      <c r="C335" s="34"/>
      <c r="E335" s="34"/>
      <c r="F335" s="47"/>
      <c r="G335" s="35"/>
      <c r="J335" s="48"/>
      <c r="K335" s="48"/>
      <c r="L335" s="12"/>
      <c r="M335" s="35"/>
      <c r="N335" s="49"/>
      <c r="O335" s="36"/>
      <c r="T335" s="37"/>
      <c r="Y335" s="48"/>
      <c r="Z335" s="12"/>
    </row>
    <row r="336" ht="15.75" customHeight="1">
      <c r="A336" s="34"/>
      <c r="B336" s="34"/>
      <c r="C336" s="34"/>
      <c r="E336" s="34"/>
      <c r="F336" s="47"/>
      <c r="G336" s="35"/>
      <c r="J336" s="48"/>
      <c r="K336" s="48"/>
      <c r="L336" s="12"/>
      <c r="M336" s="35"/>
      <c r="N336" s="49"/>
      <c r="O336" s="36"/>
      <c r="T336" s="37"/>
      <c r="Y336" s="48"/>
      <c r="Z336" s="12"/>
    </row>
    <row r="337" ht="15.75" customHeight="1">
      <c r="A337" s="34"/>
      <c r="B337" s="34"/>
      <c r="C337" s="34"/>
      <c r="E337" s="34"/>
      <c r="F337" s="47"/>
      <c r="G337" s="35"/>
      <c r="J337" s="48"/>
      <c r="K337" s="48"/>
      <c r="L337" s="12"/>
      <c r="M337" s="35"/>
      <c r="N337" s="49"/>
      <c r="O337" s="36"/>
      <c r="T337" s="37"/>
      <c r="Y337" s="48"/>
      <c r="Z337" s="12"/>
    </row>
    <row r="338" ht="15.75" customHeight="1">
      <c r="A338" s="34"/>
      <c r="B338" s="34"/>
      <c r="C338" s="34"/>
      <c r="E338" s="34"/>
      <c r="F338" s="47"/>
      <c r="G338" s="35"/>
      <c r="J338" s="48"/>
      <c r="K338" s="48"/>
      <c r="L338" s="12"/>
      <c r="M338" s="35"/>
      <c r="N338" s="49"/>
      <c r="O338" s="36"/>
      <c r="T338" s="37"/>
      <c r="Y338" s="48"/>
      <c r="Z338" s="12"/>
    </row>
    <row r="339" ht="15.75" customHeight="1">
      <c r="A339" s="34"/>
      <c r="B339" s="34"/>
      <c r="C339" s="34"/>
      <c r="E339" s="34"/>
      <c r="F339" s="47"/>
      <c r="G339" s="35"/>
      <c r="J339" s="48"/>
      <c r="K339" s="48"/>
      <c r="L339" s="12"/>
      <c r="M339" s="35"/>
      <c r="N339" s="49"/>
      <c r="O339" s="36"/>
      <c r="T339" s="37"/>
      <c r="Y339" s="48"/>
      <c r="Z339" s="12"/>
    </row>
    <row r="340" ht="15.75" customHeight="1">
      <c r="A340" s="34"/>
      <c r="B340" s="34"/>
      <c r="C340" s="34"/>
      <c r="E340" s="34"/>
      <c r="F340" s="47"/>
      <c r="G340" s="35"/>
      <c r="J340" s="48"/>
      <c r="K340" s="48"/>
      <c r="L340" s="12"/>
      <c r="M340" s="35"/>
      <c r="N340" s="49"/>
      <c r="O340" s="36"/>
      <c r="T340" s="37"/>
      <c r="Y340" s="48"/>
      <c r="Z340" s="12"/>
    </row>
    <row r="341" ht="15.75" customHeight="1">
      <c r="A341" s="34"/>
      <c r="B341" s="34"/>
      <c r="C341" s="34"/>
      <c r="E341" s="34"/>
      <c r="F341" s="47"/>
      <c r="G341" s="35"/>
      <c r="J341" s="48"/>
      <c r="K341" s="48"/>
      <c r="L341" s="12"/>
      <c r="M341" s="35"/>
      <c r="N341" s="49"/>
      <c r="O341" s="36"/>
      <c r="T341" s="37"/>
      <c r="Y341" s="48"/>
      <c r="Z341" s="12"/>
    </row>
    <row r="342" ht="15.75" customHeight="1">
      <c r="A342" s="34"/>
      <c r="B342" s="34"/>
      <c r="C342" s="34"/>
      <c r="E342" s="34"/>
      <c r="F342" s="47"/>
      <c r="G342" s="35"/>
      <c r="J342" s="48"/>
      <c r="K342" s="48"/>
      <c r="L342" s="12"/>
      <c r="M342" s="35"/>
      <c r="N342" s="49"/>
      <c r="O342" s="36"/>
      <c r="T342" s="37"/>
      <c r="Y342" s="48"/>
      <c r="Z342" s="12"/>
    </row>
    <row r="343" ht="15.75" customHeight="1">
      <c r="A343" s="34"/>
      <c r="B343" s="34"/>
      <c r="C343" s="34"/>
      <c r="E343" s="34"/>
      <c r="F343" s="47"/>
      <c r="G343" s="35"/>
      <c r="J343" s="48"/>
      <c r="K343" s="48"/>
      <c r="L343" s="12"/>
      <c r="M343" s="35"/>
      <c r="N343" s="49"/>
      <c r="O343" s="36"/>
      <c r="T343" s="37"/>
      <c r="Y343" s="48"/>
      <c r="Z343" s="12"/>
    </row>
    <row r="344" ht="15.75" customHeight="1">
      <c r="A344" s="34"/>
      <c r="B344" s="34"/>
      <c r="C344" s="34"/>
      <c r="E344" s="34"/>
      <c r="F344" s="47"/>
      <c r="G344" s="35"/>
      <c r="J344" s="48"/>
      <c r="K344" s="48"/>
      <c r="L344" s="12"/>
      <c r="M344" s="35"/>
      <c r="N344" s="49"/>
      <c r="O344" s="36"/>
      <c r="T344" s="37"/>
      <c r="Y344" s="48"/>
      <c r="Z344" s="12"/>
    </row>
    <row r="345" ht="15.75" customHeight="1">
      <c r="A345" s="34"/>
      <c r="B345" s="34"/>
      <c r="C345" s="34"/>
      <c r="E345" s="34"/>
      <c r="F345" s="47"/>
      <c r="G345" s="35"/>
      <c r="J345" s="48"/>
      <c r="K345" s="48"/>
      <c r="L345" s="12"/>
      <c r="M345" s="35"/>
      <c r="N345" s="49"/>
      <c r="O345" s="36"/>
      <c r="T345" s="37"/>
      <c r="Y345" s="48"/>
      <c r="Z345" s="12"/>
    </row>
    <row r="346" ht="15.75" customHeight="1">
      <c r="A346" s="34"/>
      <c r="B346" s="34"/>
      <c r="C346" s="34"/>
      <c r="E346" s="34"/>
      <c r="F346" s="47"/>
      <c r="G346" s="35"/>
      <c r="J346" s="48"/>
      <c r="K346" s="48"/>
      <c r="L346" s="12"/>
      <c r="M346" s="35"/>
      <c r="N346" s="49"/>
      <c r="O346" s="36"/>
      <c r="T346" s="37"/>
      <c r="Y346" s="48"/>
      <c r="Z346" s="12"/>
    </row>
    <row r="347" ht="15.75" customHeight="1">
      <c r="A347" s="34"/>
      <c r="B347" s="34"/>
      <c r="C347" s="34"/>
      <c r="E347" s="34"/>
      <c r="F347" s="47"/>
      <c r="G347" s="35"/>
      <c r="J347" s="48"/>
      <c r="K347" s="48"/>
      <c r="L347" s="12"/>
      <c r="M347" s="35"/>
      <c r="N347" s="49"/>
      <c r="O347" s="36"/>
      <c r="T347" s="37"/>
      <c r="Y347" s="48"/>
      <c r="Z347" s="12"/>
    </row>
    <row r="348" ht="15.75" customHeight="1">
      <c r="A348" s="34"/>
      <c r="B348" s="34"/>
      <c r="C348" s="34"/>
      <c r="E348" s="34"/>
      <c r="F348" s="47"/>
      <c r="G348" s="35"/>
      <c r="J348" s="48"/>
      <c r="K348" s="48"/>
      <c r="L348" s="12"/>
      <c r="M348" s="35"/>
      <c r="N348" s="49"/>
      <c r="O348" s="36"/>
      <c r="T348" s="37"/>
      <c r="Y348" s="48"/>
      <c r="Z348" s="12"/>
    </row>
    <row r="349" ht="15.75" customHeight="1">
      <c r="A349" s="34"/>
      <c r="B349" s="34"/>
      <c r="C349" s="34"/>
      <c r="E349" s="34"/>
      <c r="F349" s="47"/>
      <c r="G349" s="35"/>
      <c r="J349" s="48"/>
      <c r="K349" s="48"/>
      <c r="L349" s="12"/>
      <c r="M349" s="35"/>
      <c r="N349" s="49"/>
      <c r="O349" s="36"/>
      <c r="T349" s="37"/>
      <c r="Y349" s="48"/>
      <c r="Z349" s="12"/>
    </row>
    <row r="350" ht="15.75" customHeight="1">
      <c r="A350" s="34"/>
      <c r="B350" s="34"/>
      <c r="C350" s="34"/>
      <c r="E350" s="34"/>
      <c r="F350" s="47"/>
      <c r="G350" s="35"/>
      <c r="J350" s="48"/>
      <c r="K350" s="48"/>
      <c r="L350" s="12"/>
      <c r="M350" s="35"/>
      <c r="N350" s="49"/>
      <c r="O350" s="36"/>
      <c r="T350" s="37"/>
      <c r="Y350" s="48"/>
      <c r="Z350" s="12"/>
    </row>
    <row r="351" ht="15.75" customHeight="1">
      <c r="A351" s="34"/>
      <c r="B351" s="34"/>
      <c r="C351" s="34"/>
      <c r="E351" s="34"/>
      <c r="F351" s="47"/>
      <c r="G351" s="35"/>
      <c r="J351" s="48"/>
      <c r="K351" s="48"/>
      <c r="L351" s="12"/>
      <c r="M351" s="35"/>
      <c r="N351" s="49"/>
      <c r="O351" s="36"/>
      <c r="T351" s="37"/>
      <c r="Y351" s="48"/>
      <c r="Z351" s="12"/>
    </row>
    <row r="352" ht="15.75" customHeight="1">
      <c r="A352" s="34"/>
      <c r="B352" s="34"/>
      <c r="C352" s="34"/>
      <c r="E352" s="34"/>
      <c r="F352" s="47"/>
      <c r="G352" s="35"/>
      <c r="J352" s="48"/>
      <c r="K352" s="48"/>
      <c r="L352" s="12"/>
      <c r="M352" s="35"/>
      <c r="N352" s="49"/>
      <c r="O352" s="36"/>
      <c r="T352" s="37"/>
      <c r="Y352" s="48"/>
      <c r="Z352" s="12"/>
    </row>
    <row r="353" ht="15.75" customHeight="1">
      <c r="A353" s="34"/>
      <c r="B353" s="34"/>
      <c r="C353" s="34"/>
      <c r="E353" s="34"/>
      <c r="F353" s="47"/>
      <c r="G353" s="35"/>
      <c r="J353" s="48"/>
      <c r="K353" s="48"/>
      <c r="L353" s="12"/>
      <c r="M353" s="35"/>
      <c r="N353" s="49"/>
      <c r="O353" s="36"/>
      <c r="T353" s="37"/>
      <c r="Y353" s="48"/>
      <c r="Z353" s="12"/>
    </row>
    <row r="354" ht="15.75" customHeight="1">
      <c r="A354" s="34"/>
      <c r="B354" s="34"/>
      <c r="C354" s="34"/>
      <c r="E354" s="34"/>
      <c r="F354" s="47"/>
      <c r="G354" s="35"/>
      <c r="J354" s="48"/>
      <c r="K354" s="48"/>
      <c r="L354" s="12"/>
      <c r="M354" s="35"/>
      <c r="N354" s="49"/>
      <c r="O354" s="36"/>
      <c r="T354" s="37"/>
      <c r="Y354" s="48"/>
      <c r="Z354" s="12"/>
    </row>
    <row r="355" ht="15.75" customHeight="1">
      <c r="A355" s="34"/>
      <c r="B355" s="34"/>
      <c r="C355" s="34"/>
      <c r="E355" s="34"/>
      <c r="F355" s="47"/>
      <c r="G355" s="35"/>
      <c r="J355" s="48"/>
      <c r="K355" s="48"/>
      <c r="L355" s="12"/>
      <c r="M355" s="35"/>
      <c r="N355" s="49"/>
      <c r="O355" s="36"/>
      <c r="T355" s="37"/>
      <c r="Y355" s="48"/>
      <c r="Z355" s="12"/>
    </row>
    <row r="356" ht="15.75" customHeight="1">
      <c r="A356" s="34"/>
      <c r="B356" s="34"/>
      <c r="C356" s="34"/>
      <c r="E356" s="34"/>
      <c r="F356" s="47"/>
      <c r="G356" s="35"/>
      <c r="J356" s="48"/>
      <c r="K356" s="48"/>
      <c r="L356" s="12"/>
      <c r="M356" s="35"/>
      <c r="N356" s="49"/>
      <c r="O356" s="36"/>
      <c r="T356" s="37"/>
      <c r="Y356" s="48"/>
      <c r="Z356" s="12"/>
    </row>
    <row r="357" ht="15.75" customHeight="1">
      <c r="A357" s="34"/>
      <c r="B357" s="34"/>
      <c r="C357" s="34"/>
      <c r="E357" s="34"/>
      <c r="F357" s="47"/>
      <c r="G357" s="35"/>
      <c r="J357" s="48"/>
      <c r="K357" s="48"/>
      <c r="L357" s="12"/>
      <c r="M357" s="35"/>
      <c r="N357" s="49"/>
      <c r="O357" s="36"/>
      <c r="T357" s="37"/>
      <c r="Y357" s="48"/>
      <c r="Z357" s="12"/>
    </row>
    <row r="358" ht="15.75" customHeight="1">
      <c r="A358" s="34"/>
      <c r="B358" s="34"/>
      <c r="C358" s="34"/>
      <c r="E358" s="34"/>
      <c r="F358" s="47"/>
      <c r="G358" s="35"/>
      <c r="J358" s="48"/>
      <c r="K358" s="48"/>
      <c r="L358" s="12"/>
      <c r="M358" s="35"/>
      <c r="N358" s="49"/>
      <c r="O358" s="36"/>
      <c r="T358" s="37"/>
      <c r="Y358" s="48"/>
      <c r="Z358" s="12"/>
    </row>
    <row r="359" ht="15.75" customHeight="1">
      <c r="A359" s="34"/>
      <c r="B359" s="34"/>
      <c r="C359" s="34"/>
      <c r="E359" s="34"/>
      <c r="F359" s="47"/>
      <c r="G359" s="35"/>
      <c r="J359" s="48"/>
      <c r="K359" s="48"/>
      <c r="L359" s="12"/>
      <c r="M359" s="35"/>
      <c r="N359" s="49"/>
      <c r="O359" s="36"/>
      <c r="T359" s="37"/>
      <c r="Y359" s="48"/>
      <c r="Z359" s="12"/>
    </row>
    <row r="360" ht="15.75" customHeight="1">
      <c r="A360" s="34"/>
      <c r="B360" s="34"/>
      <c r="C360" s="34"/>
      <c r="E360" s="34"/>
      <c r="F360" s="47"/>
      <c r="G360" s="35"/>
      <c r="J360" s="48"/>
      <c r="K360" s="48"/>
      <c r="L360" s="12"/>
      <c r="M360" s="35"/>
      <c r="N360" s="49"/>
      <c r="O360" s="36"/>
      <c r="T360" s="37"/>
      <c r="Y360" s="48"/>
      <c r="Z360" s="12"/>
    </row>
    <row r="361" ht="15.75" customHeight="1">
      <c r="A361" s="34"/>
      <c r="B361" s="34"/>
      <c r="C361" s="34"/>
      <c r="E361" s="34"/>
      <c r="F361" s="47"/>
      <c r="G361" s="35"/>
      <c r="J361" s="48"/>
      <c r="K361" s="48"/>
      <c r="L361" s="12"/>
      <c r="M361" s="35"/>
      <c r="N361" s="49"/>
      <c r="O361" s="36"/>
      <c r="T361" s="37"/>
      <c r="Y361" s="48"/>
      <c r="Z361" s="12"/>
    </row>
    <row r="362" ht="15.75" customHeight="1">
      <c r="A362" s="34"/>
      <c r="B362" s="34"/>
      <c r="C362" s="34"/>
      <c r="E362" s="34"/>
      <c r="F362" s="47"/>
      <c r="G362" s="35"/>
      <c r="J362" s="48"/>
      <c r="K362" s="48"/>
      <c r="L362" s="12"/>
      <c r="M362" s="35"/>
      <c r="N362" s="49"/>
      <c r="O362" s="36"/>
      <c r="T362" s="37"/>
      <c r="Y362" s="48"/>
      <c r="Z362" s="12"/>
    </row>
    <row r="363" ht="15.75" customHeight="1">
      <c r="A363" s="34"/>
      <c r="B363" s="34"/>
      <c r="C363" s="34"/>
      <c r="E363" s="34"/>
      <c r="F363" s="47"/>
      <c r="G363" s="35"/>
      <c r="J363" s="48"/>
      <c r="K363" s="48"/>
      <c r="L363" s="12"/>
      <c r="M363" s="35"/>
      <c r="N363" s="49"/>
      <c r="O363" s="36"/>
      <c r="T363" s="37"/>
      <c r="Y363" s="48"/>
      <c r="Z363" s="12"/>
    </row>
    <row r="364" ht="15.75" customHeight="1">
      <c r="A364" s="34"/>
      <c r="B364" s="34"/>
      <c r="C364" s="34"/>
      <c r="E364" s="34"/>
      <c r="F364" s="47"/>
      <c r="G364" s="35"/>
      <c r="J364" s="48"/>
      <c r="K364" s="48"/>
      <c r="L364" s="12"/>
      <c r="M364" s="35"/>
      <c r="N364" s="49"/>
      <c r="O364" s="36"/>
      <c r="T364" s="37"/>
      <c r="Y364" s="48"/>
      <c r="Z364" s="12"/>
    </row>
    <row r="365" ht="15.75" customHeight="1">
      <c r="A365" s="34"/>
      <c r="B365" s="34"/>
      <c r="C365" s="34"/>
      <c r="E365" s="34"/>
      <c r="F365" s="47"/>
      <c r="G365" s="35"/>
      <c r="J365" s="48"/>
      <c r="K365" s="48"/>
      <c r="L365" s="12"/>
      <c r="M365" s="35"/>
      <c r="N365" s="49"/>
      <c r="O365" s="36"/>
      <c r="T365" s="37"/>
      <c r="Y365" s="48"/>
      <c r="Z365" s="12"/>
    </row>
    <row r="366" ht="15.75" customHeight="1">
      <c r="A366" s="34"/>
      <c r="B366" s="34"/>
      <c r="C366" s="34"/>
      <c r="E366" s="34"/>
      <c r="F366" s="47"/>
      <c r="G366" s="35"/>
      <c r="J366" s="48"/>
      <c r="K366" s="48"/>
      <c r="L366" s="12"/>
      <c r="M366" s="35"/>
      <c r="N366" s="49"/>
      <c r="O366" s="36"/>
      <c r="T366" s="37"/>
      <c r="Y366" s="48"/>
      <c r="Z366" s="12"/>
    </row>
    <row r="367" ht="15.75" customHeight="1">
      <c r="A367" s="34"/>
      <c r="B367" s="34"/>
      <c r="C367" s="34"/>
      <c r="E367" s="34"/>
      <c r="F367" s="47"/>
      <c r="G367" s="35"/>
      <c r="J367" s="48"/>
      <c r="K367" s="48"/>
      <c r="L367" s="12"/>
      <c r="M367" s="35"/>
      <c r="N367" s="49"/>
      <c r="O367" s="36"/>
      <c r="T367" s="37"/>
      <c r="Y367" s="48"/>
      <c r="Z367" s="12"/>
    </row>
    <row r="368" ht="15.75" customHeight="1">
      <c r="A368" s="34"/>
      <c r="B368" s="34"/>
      <c r="C368" s="34"/>
      <c r="E368" s="34"/>
      <c r="F368" s="47"/>
      <c r="G368" s="35"/>
      <c r="J368" s="48"/>
      <c r="K368" s="48"/>
      <c r="L368" s="12"/>
      <c r="M368" s="35"/>
      <c r="N368" s="49"/>
      <c r="O368" s="36"/>
      <c r="T368" s="37"/>
      <c r="Y368" s="48"/>
      <c r="Z368" s="12"/>
    </row>
    <row r="369" ht="15.75" customHeight="1">
      <c r="A369" s="34"/>
      <c r="B369" s="34"/>
      <c r="C369" s="34"/>
      <c r="E369" s="34"/>
      <c r="F369" s="47"/>
      <c r="G369" s="35"/>
      <c r="J369" s="48"/>
      <c r="K369" s="48"/>
      <c r="L369" s="12"/>
      <c r="M369" s="35"/>
      <c r="N369" s="49"/>
      <c r="O369" s="36"/>
      <c r="T369" s="37"/>
      <c r="Y369" s="48"/>
      <c r="Z369" s="12"/>
    </row>
    <row r="370" ht="15.75" customHeight="1">
      <c r="A370" s="34"/>
      <c r="B370" s="34"/>
      <c r="C370" s="34"/>
      <c r="E370" s="34"/>
      <c r="F370" s="47"/>
      <c r="G370" s="35"/>
      <c r="J370" s="48"/>
      <c r="K370" s="48"/>
      <c r="L370" s="12"/>
      <c r="M370" s="35"/>
      <c r="N370" s="49"/>
      <c r="O370" s="36"/>
      <c r="T370" s="37"/>
      <c r="Y370" s="48"/>
      <c r="Z370" s="12"/>
    </row>
    <row r="371" ht="15.75" customHeight="1">
      <c r="A371" s="34"/>
      <c r="B371" s="34"/>
      <c r="C371" s="34"/>
      <c r="E371" s="34"/>
      <c r="F371" s="47"/>
      <c r="G371" s="35"/>
      <c r="J371" s="48"/>
      <c r="K371" s="48"/>
      <c r="L371" s="12"/>
      <c r="M371" s="35"/>
      <c r="N371" s="49"/>
      <c r="O371" s="36"/>
      <c r="T371" s="37"/>
      <c r="Y371" s="48"/>
      <c r="Z371" s="12"/>
    </row>
    <row r="372" ht="15.75" customHeight="1">
      <c r="A372" s="34"/>
      <c r="B372" s="34"/>
      <c r="C372" s="34"/>
      <c r="E372" s="34"/>
      <c r="F372" s="47"/>
      <c r="G372" s="35"/>
      <c r="J372" s="48"/>
      <c r="K372" s="48"/>
      <c r="L372" s="12"/>
      <c r="M372" s="35"/>
      <c r="N372" s="49"/>
      <c r="O372" s="36"/>
      <c r="T372" s="37"/>
      <c r="Y372" s="48"/>
      <c r="Z372" s="12"/>
    </row>
    <row r="373" ht="15.75" customHeight="1">
      <c r="A373" s="34"/>
      <c r="B373" s="34"/>
      <c r="C373" s="34"/>
      <c r="E373" s="34"/>
      <c r="F373" s="47"/>
      <c r="G373" s="35"/>
      <c r="J373" s="48"/>
      <c r="K373" s="48"/>
      <c r="L373" s="12"/>
      <c r="M373" s="35"/>
      <c r="N373" s="49"/>
      <c r="O373" s="36"/>
      <c r="T373" s="37"/>
      <c r="Y373" s="48"/>
      <c r="Z373" s="12"/>
    </row>
    <row r="374" ht="15.75" customHeight="1">
      <c r="A374" s="34"/>
      <c r="B374" s="34"/>
      <c r="C374" s="34"/>
      <c r="E374" s="34"/>
      <c r="F374" s="47"/>
      <c r="G374" s="35"/>
      <c r="J374" s="48"/>
      <c r="K374" s="48"/>
      <c r="L374" s="12"/>
      <c r="M374" s="35"/>
      <c r="N374" s="49"/>
      <c r="O374" s="36"/>
      <c r="T374" s="37"/>
      <c r="Y374" s="48"/>
      <c r="Z374" s="12"/>
    </row>
    <row r="375" ht="15.75" customHeight="1">
      <c r="A375" s="34"/>
      <c r="B375" s="34"/>
      <c r="C375" s="34"/>
      <c r="E375" s="34"/>
      <c r="F375" s="47"/>
      <c r="G375" s="35"/>
      <c r="J375" s="48"/>
      <c r="K375" s="48"/>
      <c r="L375" s="12"/>
      <c r="M375" s="35"/>
      <c r="N375" s="49"/>
      <c r="O375" s="36"/>
      <c r="T375" s="37"/>
      <c r="Y375" s="48"/>
      <c r="Z375" s="12"/>
    </row>
    <row r="376" ht="15.75" customHeight="1">
      <c r="A376" s="34"/>
      <c r="B376" s="34"/>
      <c r="C376" s="34"/>
      <c r="E376" s="34"/>
      <c r="F376" s="47"/>
      <c r="G376" s="35"/>
      <c r="J376" s="48"/>
      <c r="K376" s="48"/>
      <c r="L376" s="12"/>
      <c r="M376" s="35"/>
      <c r="N376" s="49"/>
      <c r="O376" s="36"/>
      <c r="T376" s="37"/>
      <c r="Y376" s="48"/>
      <c r="Z376" s="12"/>
    </row>
    <row r="377" ht="15.75" customHeight="1">
      <c r="A377" s="34"/>
      <c r="B377" s="34"/>
      <c r="C377" s="34"/>
      <c r="E377" s="34"/>
      <c r="F377" s="47"/>
      <c r="G377" s="35"/>
      <c r="J377" s="48"/>
      <c r="K377" s="48"/>
      <c r="L377" s="12"/>
      <c r="M377" s="35"/>
      <c r="N377" s="49"/>
      <c r="O377" s="36"/>
      <c r="T377" s="37"/>
      <c r="Y377" s="48"/>
      <c r="Z377" s="12"/>
    </row>
    <row r="378" ht="15.75" customHeight="1">
      <c r="A378" s="34"/>
      <c r="B378" s="34"/>
      <c r="C378" s="34"/>
      <c r="E378" s="34"/>
      <c r="F378" s="47"/>
      <c r="G378" s="35"/>
      <c r="J378" s="48"/>
      <c r="K378" s="48"/>
      <c r="L378" s="12"/>
      <c r="M378" s="35"/>
      <c r="N378" s="49"/>
      <c r="O378" s="36"/>
      <c r="T378" s="37"/>
      <c r="Y378" s="48"/>
      <c r="Z378" s="12"/>
    </row>
    <row r="379" ht="15.75" customHeight="1">
      <c r="A379" s="34"/>
      <c r="B379" s="34"/>
      <c r="C379" s="34"/>
      <c r="E379" s="34"/>
      <c r="F379" s="47"/>
      <c r="G379" s="35"/>
      <c r="J379" s="48"/>
      <c r="K379" s="48"/>
      <c r="L379" s="12"/>
      <c r="M379" s="35"/>
      <c r="N379" s="49"/>
      <c r="O379" s="36"/>
      <c r="T379" s="37"/>
      <c r="Y379" s="48"/>
      <c r="Z379" s="12"/>
    </row>
    <row r="380" ht="15.75" customHeight="1">
      <c r="A380" s="34"/>
      <c r="B380" s="34"/>
      <c r="C380" s="34"/>
      <c r="E380" s="34"/>
      <c r="F380" s="47"/>
      <c r="G380" s="35"/>
      <c r="J380" s="48"/>
      <c r="K380" s="48"/>
      <c r="L380" s="12"/>
      <c r="M380" s="35"/>
      <c r="N380" s="49"/>
      <c r="O380" s="36"/>
      <c r="T380" s="37"/>
      <c r="Y380" s="48"/>
      <c r="Z380" s="12"/>
    </row>
    <row r="381" ht="15.75" customHeight="1">
      <c r="A381" s="34"/>
      <c r="B381" s="34"/>
      <c r="C381" s="34"/>
      <c r="E381" s="34"/>
      <c r="F381" s="47"/>
      <c r="G381" s="35"/>
      <c r="J381" s="48"/>
      <c r="K381" s="48"/>
      <c r="L381" s="12"/>
      <c r="M381" s="35"/>
      <c r="N381" s="49"/>
      <c r="O381" s="36"/>
      <c r="T381" s="37"/>
      <c r="Y381" s="48"/>
      <c r="Z381" s="12"/>
    </row>
    <row r="382" ht="15.75" customHeight="1">
      <c r="A382" s="34"/>
      <c r="B382" s="34"/>
      <c r="C382" s="34"/>
      <c r="E382" s="34"/>
      <c r="F382" s="47"/>
      <c r="G382" s="35"/>
      <c r="J382" s="48"/>
      <c r="K382" s="48"/>
      <c r="L382" s="12"/>
      <c r="M382" s="35"/>
      <c r="N382" s="49"/>
      <c r="O382" s="36"/>
      <c r="T382" s="37"/>
      <c r="Y382" s="48"/>
      <c r="Z382" s="12"/>
    </row>
    <row r="383" ht="15.75" customHeight="1">
      <c r="A383" s="34"/>
      <c r="B383" s="34"/>
      <c r="C383" s="34"/>
      <c r="E383" s="34"/>
      <c r="F383" s="47"/>
      <c r="G383" s="35"/>
      <c r="J383" s="48"/>
      <c r="K383" s="48"/>
      <c r="L383" s="12"/>
      <c r="M383" s="35"/>
      <c r="N383" s="49"/>
      <c r="O383" s="36"/>
      <c r="T383" s="37"/>
      <c r="Y383" s="48"/>
      <c r="Z383" s="12"/>
    </row>
    <row r="384" ht="15.75" customHeight="1">
      <c r="A384" s="34"/>
      <c r="B384" s="34"/>
      <c r="C384" s="34"/>
      <c r="E384" s="34"/>
      <c r="F384" s="47"/>
      <c r="G384" s="35"/>
      <c r="J384" s="48"/>
      <c r="K384" s="48"/>
      <c r="L384" s="12"/>
      <c r="M384" s="35"/>
      <c r="N384" s="49"/>
      <c r="O384" s="36"/>
      <c r="T384" s="37"/>
      <c r="Y384" s="48"/>
      <c r="Z384" s="12"/>
    </row>
    <row r="385" ht="15.75" customHeight="1">
      <c r="A385" s="34"/>
      <c r="B385" s="34"/>
      <c r="C385" s="34"/>
      <c r="E385" s="34"/>
      <c r="F385" s="47"/>
      <c r="G385" s="35"/>
      <c r="J385" s="48"/>
      <c r="K385" s="48"/>
      <c r="L385" s="12"/>
      <c r="M385" s="35"/>
      <c r="N385" s="49"/>
      <c r="O385" s="36"/>
      <c r="T385" s="37"/>
      <c r="Y385" s="48"/>
      <c r="Z385" s="12"/>
    </row>
    <row r="386" ht="15.75" customHeight="1">
      <c r="A386" s="34"/>
      <c r="B386" s="34"/>
      <c r="C386" s="34"/>
      <c r="E386" s="34"/>
      <c r="F386" s="47"/>
      <c r="G386" s="35"/>
      <c r="J386" s="48"/>
      <c r="K386" s="48"/>
      <c r="L386" s="12"/>
      <c r="M386" s="35"/>
      <c r="N386" s="49"/>
      <c r="O386" s="36"/>
      <c r="T386" s="37"/>
      <c r="Y386" s="48"/>
      <c r="Z386" s="12"/>
    </row>
    <row r="387" ht="15.75" customHeight="1">
      <c r="A387" s="34"/>
      <c r="B387" s="34"/>
      <c r="C387" s="34"/>
      <c r="E387" s="34"/>
      <c r="F387" s="47"/>
      <c r="G387" s="35"/>
      <c r="J387" s="48"/>
      <c r="K387" s="48"/>
      <c r="L387" s="12"/>
      <c r="M387" s="35"/>
      <c r="N387" s="49"/>
      <c r="O387" s="36"/>
      <c r="T387" s="37"/>
      <c r="Y387" s="48"/>
      <c r="Z387" s="12"/>
    </row>
    <row r="388" ht="15.75" customHeight="1">
      <c r="A388" s="34"/>
      <c r="B388" s="34"/>
      <c r="C388" s="34"/>
      <c r="E388" s="34"/>
      <c r="F388" s="47"/>
      <c r="G388" s="35"/>
      <c r="J388" s="48"/>
      <c r="K388" s="48"/>
      <c r="L388" s="12"/>
      <c r="M388" s="35"/>
      <c r="N388" s="49"/>
      <c r="O388" s="36"/>
      <c r="T388" s="37"/>
      <c r="Y388" s="48"/>
      <c r="Z388" s="12"/>
    </row>
    <row r="389" ht="15.75" customHeight="1">
      <c r="A389" s="34"/>
      <c r="B389" s="34"/>
      <c r="C389" s="34"/>
      <c r="E389" s="34"/>
      <c r="F389" s="47"/>
      <c r="G389" s="35"/>
      <c r="J389" s="48"/>
      <c r="K389" s="48"/>
      <c r="L389" s="12"/>
      <c r="M389" s="35"/>
      <c r="N389" s="49"/>
      <c r="O389" s="36"/>
      <c r="T389" s="37"/>
      <c r="Y389" s="48"/>
      <c r="Z389" s="12"/>
    </row>
    <row r="390" ht="15.75" customHeight="1">
      <c r="A390" s="34"/>
      <c r="B390" s="34"/>
      <c r="C390" s="34"/>
      <c r="E390" s="34"/>
      <c r="F390" s="47"/>
      <c r="G390" s="35"/>
      <c r="J390" s="48"/>
      <c r="K390" s="48"/>
      <c r="L390" s="12"/>
      <c r="M390" s="35"/>
      <c r="N390" s="49"/>
      <c r="O390" s="36"/>
      <c r="T390" s="37"/>
      <c r="Y390" s="48"/>
      <c r="Z390" s="12"/>
    </row>
    <row r="391" ht="15.75" customHeight="1">
      <c r="A391" s="34"/>
      <c r="B391" s="34"/>
      <c r="C391" s="34"/>
      <c r="E391" s="34"/>
      <c r="F391" s="47"/>
      <c r="G391" s="35"/>
      <c r="J391" s="48"/>
      <c r="K391" s="48"/>
      <c r="L391" s="12"/>
      <c r="M391" s="35"/>
      <c r="N391" s="49"/>
      <c r="O391" s="36"/>
      <c r="T391" s="37"/>
      <c r="Y391" s="48"/>
      <c r="Z391" s="12"/>
    </row>
    <row r="392" ht="15.75" customHeight="1">
      <c r="A392" s="34"/>
      <c r="B392" s="34"/>
      <c r="C392" s="34"/>
      <c r="E392" s="34"/>
      <c r="F392" s="47"/>
      <c r="G392" s="35"/>
      <c r="J392" s="48"/>
      <c r="K392" s="48"/>
      <c r="L392" s="12"/>
      <c r="M392" s="35"/>
      <c r="N392" s="49"/>
      <c r="O392" s="36"/>
      <c r="T392" s="37"/>
      <c r="Y392" s="48"/>
      <c r="Z392" s="12"/>
    </row>
    <row r="393" ht="15.75" customHeight="1">
      <c r="A393" s="34"/>
      <c r="B393" s="34"/>
      <c r="C393" s="34"/>
      <c r="E393" s="34"/>
      <c r="F393" s="47"/>
      <c r="G393" s="35"/>
      <c r="J393" s="48"/>
      <c r="K393" s="48"/>
      <c r="L393" s="12"/>
      <c r="M393" s="35"/>
      <c r="N393" s="49"/>
      <c r="O393" s="36"/>
      <c r="T393" s="37"/>
      <c r="Y393" s="48"/>
      <c r="Z393" s="12"/>
    </row>
    <row r="394" ht="15.75" customHeight="1">
      <c r="A394" s="34"/>
      <c r="B394" s="34"/>
      <c r="C394" s="34"/>
      <c r="E394" s="34"/>
      <c r="F394" s="47"/>
      <c r="G394" s="35"/>
      <c r="J394" s="48"/>
      <c r="K394" s="48"/>
      <c r="L394" s="12"/>
      <c r="M394" s="35"/>
      <c r="N394" s="49"/>
      <c r="O394" s="36"/>
      <c r="T394" s="37"/>
      <c r="Y394" s="48"/>
      <c r="Z394" s="12"/>
    </row>
    <row r="395" ht="15.75" customHeight="1">
      <c r="A395" s="34"/>
      <c r="B395" s="34"/>
      <c r="C395" s="34"/>
      <c r="E395" s="34"/>
      <c r="F395" s="47"/>
      <c r="G395" s="35"/>
      <c r="J395" s="48"/>
      <c r="K395" s="48"/>
      <c r="L395" s="12"/>
      <c r="M395" s="35"/>
      <c r="N395" s="49"/>
      <c r="O395" s="36"/>
      <c r="T395" s="37"/>
      <c r="Y395" s="48"/>
      <c r="Z395" s="12"/>
    </row>
    <row r="396" ht="15.75" customHeight="1">
      <c r="A396" s="34"/>
      <c r="B396" s="34"/>
      <c r="C396" s="34"/>
      <c r="E396" s="34"/>
      <c r="F396" s="47"/>
      <c r="G396" s="35"/>
      <c r="J396" s="48"/>
      <c r="K396" s="48"/>
      <c r="L396" s="12"/>
      <c r="M396" s="35"/>
      <c r="N396" s="49"/>
      <c r="O396" s="36"/>
      <c r="T396" s="37"/>
      <c r="Y396" s="48"/>
      <c r="Z396" s="12"/>
    </row>
    <row r="397" ht="15.75" customHeight="1">
      <c r="A397" s="34"/>
      <c r="B397" s="34"/>
      <c r="C397" s="34"/>
      <c r="E397" s="34"/>
      <c r="F397" s="47"/>
      <c r="G397" s="35"/>
      <c r="J397" s="48"/>
      <c r="K397" s="48"/>
      <c r="L397" s="12"/>
      <c r="M397" s="35"/>
      <c r="N397" s="49"/>
      <c r="O397" s="36"/>
      <c r="T397" s="37"/>
      <c r="Y397" s="48"/>
      <c r="Z397" s="12"/>
    </row>
    <row r="398" ht="15.75" customHeight="1">
      <c r="A398" s="34"/>
      <c r="B398" s="34"/>
      <c r="C398" s="34"/>
      <c r="E398" s="34"/>
      <c r="F398" s="47"/>
      <c r="G398" s="35"/>
      <c r="J398" s="48"/>
      <c r="K398" s="48"/>
      <c r="L398" s="12"/>
      <c r="M398" s="35"/>
      <c r="N398" s="49"/>
      <c r="O398" s="36"/>
      <c r="T398" s="37"/>
      <c r="Y398" s="48"/>
      <c r="Z398" s="12"/>
    </row>
    <row r="399" ht="15.75" customHeight="1">
      <c r="A399" s="34"/>
      <c r="B399" s="34"/>
      <c r="C399" s="34"/>
      <c r="E399" s="34"/>
      <c r="F399" s="47"/>
      <c r="G399" s="35"/>
      <c r="J399" s="48"/>
      <c r="K399" s="48"/>
      <c r="L399" s="12"/>
      <c r="M399" s="35"/>
      <c r="N399" s="49"/>
      <c r="O399" s="36"/>
      <c r="T399" s="37"/>
      <c r="Y399" s="48"/>
      <c r="Z399" s="12"/>
    </row>
    <row r="400" ht="15.75" customHeight="1">
      <c r="A400" s="34"/>
      <c r="B400" s="34"/>
      <c r="C400" s="34"/>
      <c r="E400" s="34"/>
      <c r="F400" s="47"/>
      <c r="G400" s="35"/>
      <c r="J400" s="48"/>
      <c r="K400" s="48"/>
      <c r="L400" s="12"/>
      <c r="M400" s="35"/>
      <c r="N400" s="49"/>
      <c r="O400" s="36"/>
      <c r="T400" s="37"/>
      <c r="Y400" s="48"/>
      <c r="Z400" s="12"/>
    </row>
    <row r="401" ht="15.75" customHeight="1">
      <c r="A401" s="34"/>
      <c r="B401" s="34"/>
      <c r="C401" s="34"/>
      <c r="E401" s="34"/>
      <c r="F401" s="47"/>
      <c r="G401" s="35"/>
      <c r="J401" s="48"/>
      <c r="K401" s="48"/>
      <c r="L401" s="12"/>
      <c r="M401" s="35"/>
      <c r="N401" s="49"/>
      <c r="O401" s="36"/>
      <c r="T401" s="37"/>
      <c r="Y401" s="48"/>
      <c r="Z401" s="12"/>
    </row>
    <row r="402" ht="15.75" customHeight="1">
      <c r="A402" s="34"/>
      <c r="B402" s="34"/>
      <c r="C402" s="34"/>
      <c r="E402" s="34"/>
      <c r="F402" s="47"/>
      <c r="G402" s="35"/>
      <c r="J402" s="48"/>
      <c r="K402" s="48"/>
      <c r="L402" s="12"/>
      <c r="M402" s="35"/>
      <c r="N402" s="49"/>
      <c r="O402" s="36"/>
      <c r="T402" s="37"/>
      <c r="Y402" s="48"/>
      <c r="Z402" s="12"/>
    </row>
    <row r="403" ht="15.75" customHeight="1">
      <c r="A403" s="34"/>
      <c r="B403" s="34"/>
      <c r="C403" s="34"/>
      <c r="E403" s="34"/>
      <c r="F403" s="47"/>
      <c r="G403" s="35"/>
      <c r="J403" s="48"/>
      <c r="K403" s="48"/>
      <c r="L403" s="12"/>
      <c r="M403" s="35"/>
      <c r="N403" s="49"/>
      <c r="O403" s="36"/>
      <c r="T403" s="37"/>
      <c r="Y403" s="48"/>
      <c r="Z403" s="12"/>
    </row>
    <row r="404" ht="15.75" customHeight="1">
      <c r="A404" s="34"/>
      <c r="B404" s="34"/>
      <c r="C404" s="34"/>
      <c r="E404" s="34"/>
      <c r="F404" s="47"/>
      <c r="G404" s="35"/>
      <c r="J404" s="48"/>
      <c r="K404" s="48"/>
      <c r="L404" s="12"/>
      <c r="M404" s="35"/>
      <c r="N404" s="49"/>
      <c r="O404" s="36"/>
      <c r="T404" s="37"/>
      <c r="Y404" s="48"/>
      <c r="Z404" s="12"/>
    </row>
    <row r="405" ht="15.75" customHeight="1">
      <c r="A405" s="34"/>
      <c r="B405" s="34"/>
      <c r="C405" s="34"/>
      <c r="E405" s="34"/>
      <c r="F405" s="47"/>
      <c r="G405" s="35"/>
      <c r="J405" s="48"/>
      <c r="K405" s="48"/>
      <c r="L405" s="12"/>
      <c r="M405" s="35"/>
      <c r="N405" s="49"/>
      <c r="O405" s="36"/>
      <c r="T405" s="37"/>
      <c r="Y405" s="48"/>
      <c r="Z405" s="12"/>
    </row>
    <row r="406" ht="15.75" customHeight="1">
      <c r="A406" s="34"/>
      <c r="B406" s="34"/>
      <c r="C406" s="34"/>
      <c r="E406" s="34"/>
      <c r="F406" s="47"/>
      <c r="G406" s="35"/>
      <c r="J406" s="48"/>
      <c r="K406" s="48"/>
      <c r="L406" s="12"/>
      <c r="M406" s="35"/>
      <c r="N406" s="49"/>
      <c r="O406" s="36"/>
      <c r="T406" s="37"/>
      <c r="Y406" s="48"/>
      <c r="Z406" s="12"/>
    </row>
    <row r="407" ht="15.75" customHeight="1">
      <c r="A407" s="34"/>
      <c r="B407" s="34"/>
      <c r="C407" s="34"/>
      <c r="E407" s="34"/>
      <c r="F407" s="47"/>
      <c r="G407" s="35"/>
      <c r="J407" s="48"/>
      <c r="K407" s="48"/>
      <c r="L407" s="12"/>
      <c r="M407" s="35"/>
      <c r="N407" s="49"/>
      <c r="O407" s="36"/>
      <c r="T407" s="37"/>
      <c r="Y407" s="48"/>
      <c r="Z407" s="12"/>
    </row>
    <row r="408" ht="15.75" customHeight="1">
      <c r="A408" s="34"/>
      <c r="B408" s="34"/>
      <c r="C408" s="34"/>
      <c r="E408" s="34"/>
      <c r="F408" s="47"/>
      <c r="G408" s="35"/>
      <c r="J408" s="48"/>
      <c r="K408" s="48"/>
      <c r="L408" s="12"/>
      <c r="M408" s="35"/>
      <c r="N408" s="49"/>
      <c r="O408" s="36"/>
      <c r="T408" s="37"/>
      <c r="Y408" s="48"/>
      <c r="Z408" s="12"/>
    </row>
    <row r="409" ht="15.75" customHeight="1">
      <c r="A409" s="34"/>
      <c r="B409" s="34"/>
      <c r="C409" s="34"/>
      <c r="E409" s="34"/>
      <c r="F409" s="47"/>
      <c r="G409" s="35"/>
      <c r="J409" s="48"/>
      <c r="K409" s="48"/>
      <c r="L409" s="12"/>
      <c r="M409" s="35"/>
      <c r="N409" s="49"/>
      <c r="O409" s="36"/>
      <c r="T409" s="37"/>
      <c r="Y409" s="48"/>
      <c r="Z409" s="12"/>
    </row>
    <row r="410" ht="15.75" customHeight="1">
      <c r="A410" s="34"/>
      <c r="B410" s="34"/>
      <c r="C410" s="34"/>
      <c r="E410" s="34"/>
      <c r="F410" s="47"/>
      <c r="G410" s="35"/>
      <c r="J410" s="48"/>
      <c r="K410" s="48"/>
      <c r="L410" s="12"/>
      <c r="M410" s="35"/>
      <c r="N410" s="49"/>
      <c r="O410" s="36"/>
      <c r="T410" s="37"/>
      <c r="Y410" s="48"/>
      <c r="Z410" s="12"/>
    </row>
    <row r="411" ht="15.75" customHeight="1">
      <c r="A411" s="34"/>
      <c r="B411" s="34"/>
      <c r="C411" s="34"/>
      <c r="E411" s="34"/>
      <c r="F411" s="47"/>
      <c r="G411" s="35"/>
      <c r="J411" s="48"/>
      <c r="K411" s="48"/>
      <c r="L411" s="12"/>
      <c r="M411" s="35"/>
      <c r="N411" s="49"/>
      <c r="O411" s="36"/>
      <c r="T411" s="37"/>
      <c r="Y411" s="48"/>
      <c r="Z411" s="12"/>
    </row>
    <row r="412" ht="15.75" customHeight="1">
      <c r="A412" s="34"/>
      <c r="B412" s="34"/>
      <c r="C412" s="34"/>
      <c r="E412" s="34"/>
      <c r="F412" s="47"/>
      <c r="G412" s="35"/>
      <c r="J412" s="48"/>
      <c r="K412" s="48"/>
      <c r="L412" s="12"/>
      <c r="M412" s="35"/>
      <c r="N412" s="49"/>
      <c r="O412" s="36"/>
      <c r="T412" s="37"/>
      <c r="Y412" s="48"/>
      <c r="Z412" s="12"/>
    </row>
    <row r="413" ht="15.75" customHeight="1">
      <c r="A413" s="34"/>
      <c r="B413" s="34"/>
      <c r="C413" s="34"/>
      <c r="E413" s="34"/>
      <c r="F413" s="47"/>
      <c r="G413" s="35"/>
      <c r="J413" s="48"/>
      <c r="K413" s="48"/>
      <c r="L413" s="12"/>
      <c r="M413" s="35"/>
      <c r="N413" s="49"/>
      <c r="O413" s="36"/>
      <c r="T413" s="37"/>
      <c r="Y413" s="48"/>
      <c r="Z413" s="12"/>
    </row>
    <row r="414" ht="15.75" customHeight="1">
      <c r="A414" s="34"/>
      <c r="B414" s="34"/>
      <c r="C414" s="34"/>
      <c r="E414" s="34"/>
      <c r="F414" s="47"/>
      <c r="G414" s="35"/>
      <c r="J414" s="48"/>
      <c r="K414" s="48"/>
      <c r="L414" s="12"/>
      <c r="M414" s="35"/>
      <c r="N414" s="49"/>
      <c r="O414" s="36"/>
      <c r="T414" s="37"/>
      <c r="Y414" s="48"/>
      <c r="Z414" s="12"/>
    </row>
    <row r="415" ht="15.75" customHeight="1">
      <c r="A415" s="34"/>
      <c r="B415" s="34"/>
      <c r="C415" s="34"/>
      <c r="E415" s="34"/>
      <c r="F415" s="47"/>
      <c r="G415" s="35"/>
      <c r="J415" s="48"/>
      <c r="K415" s="48"/>
      <c r="L415" s="12"/>
      <c r="M415" s="35"/>
      <c r="N415" s="49"/>
      <c r="O415" s="36"/>
      <c r="T415" s="37"/>
      <c r="Y415" s="48"/>
      <c r="Z415" s="12"/>
    </row>
    <row r="416" ht="15.75" customHeight="1">
      <c r="A416" s="34"/>
      <c r="B416" s="34"/>
      <c r="C416" s="34"/>
      <c r="E416" s="34"/>
      <c r="F416" s="47"/>
      <c r="G416" s="35"/>
      <c r="J416" s="48"/>
      <c r="K416" s="48"/>
      <c r="L416" s="12"/>
      <c r="M416" s="35"/>
      <c r="N416" s="49"/>
      <c r="O416" s="36"/>
      <c r="T416" s="37"/>
      <c r="Y416" s="48"/>
      <c r="Z416" s="12"/>
    </row>
    <row r="417" ht="15.75" customHeight="1">
      <c r="A417" s="34"/>
      <c r="B417" s="34"/>
      <c r="C417" s="34"/>
      <c r="E417" s="34"/>
      <c r="F417" s="47"/>
      <c r="G417" s="35"/>
      <c r="J417" s="48"/>
      <c r="K417" s="48"/>
      <c r="L417" s="12"/>
      <c r="M417" s="35"/>
      <c r="N417" s="49"/>
      <c r="O417" s="36"/>
      <c r="T417" s="37"/>
      <c r="Y417" s="48"/>
      <c r="Z417" s="12"/>
    </row>
    <row r="418" ht="15.75" customHeight="1">
      <c r="A418" s="34"/>
      <c r="B418" s="34"/>
      <c r="C418" s="34"/>
      <c r="E418" s="34"/>
      <c r="F418" s="47"/>
      <c r="G418" s="35"/>
      <c r="J418" s="48"/>
      <c r="K418" s="48"/>
      <c r="L418" s="12"/>
      <c r="M418" s="35"/>
      <c r="N418" s="49"/>
      <c r="O418" s="36"/>
      <c r="T418" s="37"/>
      <c r="Y418" s="48"/>
      <c r="Z418" s="12"/>
    </row>
    <row r="419" ht="15.75" customHeight="1">
      <c r="A419" s="34"/>
      <c r="B419" s="34"/>
      <c r="C419" s="34"/>
      <c r="E419" s="34"/>
      <c r="F419" s="47"/>
      <c r="G419" s="35"/>
      <c r="J419" s="48"/>
      <c r="K419" s="48"/>
      <c r="L419" s="12"/>
      <c r="M419" s="35"/>
      <c r="N419" s="49"/>
      <c r="O419" s="36"/>
      <c r="T419" s="37"/>
      <c r="Y419" s="48"/>
      <c r="Z419" s="12"/>
    </row>
    <row r="420" ht="15.75" customHeight="1">
      <c r="A420" s="34"/>
      <c r="B420" s="34"/>
      <c r="C420" s="34"/>
      <c r="E420" s="34"/>
      <c r="F420" s="47"/>
      <c r="G420" s="35"/>
      <c r="J420" s="48"/>
      <c r="K420" s="48"/>
      <c r="L420" s="12"/>
      <c r="M420" s="35"/>
      <c r="N420" s="49"/>
      <c r="O420" s="36"/>
      <c r="T420" s="37"/>
      <c r="Y420" s="48"/>
      <c r="Z420" s="12"/>
    </row>
    <row r="421" ht="15.75" customHeight="1">
      <c r="A421" s="34"/>
      <c r="B421" s="34"/>
      <c r="C421" s="34"/>
      <c r="E421" s="34"/>
      <c r="F421" s="47"/>
      <c r="G421" s="35"/>
      <c r="J421" s="48"/>
      <c r="K421" s="48"/>
      <c r="L421" s="12"/>
      <c r="M421" s="35"/>
      <c r="N421" s="49"/>
      <c r="O421" s="36"/>
      <c r="T421" s="37"/>
      <c r="Y421" s="48"/>
      <c r="Z421" s="12"/>
    </row>
    <row r="422" ht="15.75" customHeight="1">
      <c r="A422" s="34"/>
      <c r="B422" s="34"/>
      <c r="C422" s="34"/>
      <c r="E422" s="34"/>
      <c r="F422" s="47"/>
      <c r="G422" s="35"/>
      <c r="J422" s="48"/>
      <c r="K422" s="48"/>
      <c r="L422" s="12"/>
      <c r="M422" s="35"/>
      <c r="N422" s="49"/>
      <c r="O422" s="36"/>
      <c r="T422" s="37"/>
      <c r="Y422" s="48"/>
      <c r="Z422" s="12"/>
    </row>
    <row r="423" ht="15.75" customHeight="1">
      <c r="A423" s="34"/>
      <c r="B423" s="34"/>
      <c r="C423" s="34"/>
      <c r="E423" s="34"/>
      <c r="F423" s="47"/>
      <c r="G423" s="35"/>
      <c r="J423" s="48"/>
      <c r="K423" s="48"/>
      <c r="L423" s="12"/>
      <c r="M423" s="35"/>
      <c r="N423" s="49"/>
      <c r="O423" s="36"/>
      <c r="T423" s="37"/>
      <c r="Y423" s="48"/>
      <c r="Z423" s="12"/>
    </row>
    <row r="424" ht="15.75" customHeight="1">
      <c r="A424" s="34"/>
      <c r="B424" s="34"/>
      <c r="C424" s="34"/>
      <c r="E424" s="34"/>
      <c r="F424" s="47"/>
      <c r="G424" s="35"/>
      <c r="J424" s="48"/>
      <c r="K424" s="48"/>
      <c r="L424" s="12"/>
      <c r="M424" s="35"/>
      <c r="N424" s="49"/>
      <c r="O424" s="36"/>
      <c r="T424" s="37"/>
      <c r="Y424" s="48"/>
      <c r="Z424" s="12"/>
    </row>
    <row r="425" ht="15.75" customHeight="1">
      <c r="A425" s="34"/>
      <c r="B425" s="34"/>
      <c r="C425" s="34"/>
      <c r="E425" s="34"/>
      <c r="F425" s="47"/>
      <c r="G425" s="35"/>
      <c r="J425" s="48"/>
      <c r="K425" s="48"/>
      <c r="L425" s="12"/>
      <c r="M425" s="35"/>
      <c r="N425" s="49"/>
      <c r="O425" s="36"/>
      <c r="T425" s="37"/>
      <c r="Y425" s="48"/>
      <c r="Z425" s="12"/>
    </row>
    <row r="426" ht="15.75" customHeight="1">
      <c r="A426" s="34"/>
      <c r="B426" s="34"/>
      <c r="C426" s="34"/>
      <c r="E426" s="34"/>
      <c r="F426" s="47"/>
      <c r="G426" s="35"/>
      <c r="J426" s="48"/>
      <c r="K426" s="48"/>
      <c r="L426" s="12"/>
      <c r="M426" s="35"/>
      <c r="N426" s="49"/>
      <c r="O426" s="36"/>
      <c r="T426" s="37"/>
      <c r="Y426" s="48"/>
      <c r="Z426" s="12"/>
    </row>
    <row r="427" ht="15.75" customHeight="1">
      <c r="A427" s="34"/>
      <c r="B427" s="34"/>
      <c r="C427" s="34"/>
      <c r="E427" s="34"/>
      <c r="F427" s="47"/>
      <c r="G427" s="35"/>
      <c r="J427" s="48"/>
      <c r="K427" s="48"/>
      <c r="L427" s="12"/>
      <c r="M427" s="35"/>
      <c r="N427" s="49"/>
      <c r="O427" s="36"/>
      <c r="T427" s="37"/>
      <c r="Y427" s="48"/>
      <c r="Z427" s="12"/>
    </row>
    <row r="428" ht="15.75" customHeight="1">
      <c r="A428" s="34"/>
      <c r="B428" s="34"/>
      <c r="C428" s="34"/>
      <c r="E428" s="34"/>
      <c r="F428" s="47"/>
      <c r="G428" s="35"/>
      <c r="J428" s="48"/>
      <c r="K428" s="48"/>
      <c r="L428" s="12"/>
      <c r="M428" s="35"/>
      <c r="N428" s="49"/>
      <c r="O428" s="36"/>
      <c r="T428" s="37"/>
      <c r="Y428" s="48"/>
      <c r="Z428" s="12"/>
    </row>
    <row r="429" ht="15.75" customHeight="1">
      <c r="A429" s="34"/>
      <c r="B429" s="34"/>
      <c r="C429" s="34"/>
      <c r="E429" s="34"/>
      <c r="F429" s="47"/>
      <c r="G429" s="35"/>
      <c r="J429" s="48"/>
      <c r="K429" s="48"/>
      <c r="L429" s="12"/>
      <c r="M429" s="35"/>
      <c r="N429" s="49"/>
      <c r="O429" s="36"/>
      <c r="T429" s="37"/>
      <c r="Y429" s="48"/>
      <c r="Z429" s="12"/>
    </row>
    <row r="430" ht="15.75" customHeight="1">
      <c r="A430" s="34"/>
      <c r="B430" s="34"/>
      <c r="C430" s="34"/>
      <c r="E430" s="34"/>
      <c r="F430" s="47"/>
      <c r="G430" s="35"/>
      <c r="J430" s="48"/>
      <c r="K430" s="48"/>
      <c r="L430" s="12"/>
      <c r="M430" s="35"/>
      <c r="N430" s="49"/>
      <c r="O430" s="36"/>
      <c r="T430" s="37"/>
      <c r="Y430" s="48"/>
      <c r="Z430" s="12"/>
    </row>
    <row r="431" ht="15.75" customHeight="1">
      <c r="A431" s="34"/>
      <c r="B431" s="34"/>
      <c r="C431" s="34"/>
      <c r="E431" s="34"/>
      <c r="F431" s="47"/>
      <c r="G431" s="35"/>
      <c r="J431" s="48"/>
      <c r="K431" s="48"/>
      <c r="L431" s="12"/>
      <c r="M431" s="35"/>
      <c r="N431" s="49"/>
      <c r="O431" s="36"/>
      <c r="T431" s="37"/>
      <c r="Y431" s="48"/>
      <c r="Z431" s="12"/>
    </row>
    <row r="432" ht="15.75" customHeight="1">
      <c r="A432" s="34"/>
      <c r="B432" s="34"/>
      <c r="C432" s="34"/>
      <c r="E432" s="34"/>
      <c r="F432" s="47"/>
      <c r="G432" s="35"/>
      <c r="J432" s="48"/>
      <c r="K432" s="48"/>
      <c r="L432" s="12"/>
      <c r="M432" s="35"/>
      <c r="N432" s="49"/>
      <c r="O432" s="36"/>
      <c r="T432" s="37"/>
      <c r="Y432" s="48"/>
      <c r="Z432" s="12"/>
    </row>
    <row r="433" ht="15.75" customHeight="1">
      <c r="A433" s="34"/>
      <c r="B433" s="34"/>
      <c r="C433" s="34"/>
      <c r="E433" s="34"/>
      <c r="F433" s="47"/>
      <c r="G433" s="35"/>
      <c r="J433" s="48"/>
      <c r="K433" s="48"/>
      <c r="L433" s="12"/>
      <c r="M433" s="35"/>
      <c r="N433" s="49"/>
      <c r="O433" s="36"/>
      <c r="T433" s="37"/>
      <c r="Y433" s="48"/>
      <c r="Z433" s="12"/>
    </row>
    <row r="434" ht="15.75" customHeight="1">
      <c r="A434" s="34"/>
      <c r="B434" s="34"/>
      <c r="C434" s="34"/>
      <c r="E434" s="34"/>
      <c r="F434" s="47"/>
      <c r="G434" s="35"/>
      <c r="J434" s="48"/>
      <c r="K434" s="48"/>
      <c r="L434" s="12"/>
      <c r="M434" s="35"/>
      <c r="N434" s="49"/>
      <c r="O434" s="36"/>
      <c r="T434" s="37"/>
      <c r="Y434" s="48"/>
      <c r="Z434" s="12"/>
    </row>
    <row r="435" ht="15.75" customHeight="1">
      <c r="A435" s="34"/>
      <c r="B435" s="34"/>
      <c r="C435" s="34"/>
      <c r="E435" s="34"/>
      <c r="F435" s="47"/>
      <c r="G435" s="35"/>
      <c r="J435" s="48"/>
      <c r="K435" s="48"/>
      <c r="L435" s="12"/>
      <c r="M435" s="35"/>
      <c r="N435" s="49"/>
      <c r="O435" s="36"/>
      <c r="T435" s="37"/>
      <c r="Y435" s="48"/>
      <c r="Z435" s="12"/>
    </row>
    <row r="436" ht="15.75" customHeight="1">
      <c r="A436" s="34"/>
      <c r="B436" s="34"/>
      <c r="C436" s="34"/>
      <c r="E436" s="34"/>
      <c r="F436" s="47"/>
      <c r="G436" s="35"/>
      <c r="J436" s="48"/>
      <c r="K436" s="48"/>
      <c r="L436" s="12"/>
      <c r="M436" s="35"/>
      <c r="N436" s="49"/>
      <c r="O436" s="36"/>
      <c r="T436" s="37"/>
      <c r="Y436" s="48"/>
      <c r="Z436" s="12"/>
    </row>
    <row r="437" ht="15.75" customHeight="1">
      <c r="A437" s="34"/>
      <c r="B437" s="34"/>
      <c r="C437" s="34"/>
      <c r="E437" s="34"/>
      <c r="F437" s="47"/>
      <c r="G437" s="35"/>
      <c r="J437" s="48"/>
      <c r="K437" s="48"/>
      <c r="L437" s="12"/>
      <c r="M437" s="35"/>
      <c r="N437" s="49"/>
      <c r="O437" s="36"/>
      <c r="T437" s="37"/>
      <c r="Y437" s="48"/>
      <c r="Z437" s="12"/>
    </row>
    <row r="438" ht="15.75" customHeight="1">
      <c r="A438" s="34"/>
      <c r="B438" s="34"/>
      <c r="C438" s="34"/>
      <c r="E438" s="34"/>
      <c r="F438" s="47"/>
      <c r="G438" s="35"/>
      <c r="J438" s="48"/>
      <c r="K438" s="48"/>
      <c r="L438" s="12"/>
      <c r="M438" s="35"/>
      <c r="N438" s="49"/>
      <c r="O438" s="36"/>
      <c r="T438" s="37"/>
      <c r="Y438" s="48"/>
      <c r="Z438" s="12"/>
    </row>
    <row r="439" ht="15.75" customHeight="1">
      <c r="A439" s="34"/>
      <c r="B439" s="34"/>
      <c r="C439" s="34"/>
      <c r="E439" s="34"/>
      <c r="F439" s="47"/>
      <c r="G439" s="35"/>
      <c r="J439" s="48"/>
      <c r="K439" s="48"/>
      <c r="L439" s="12"/>
      <c r="M439" s="35"/>
      <c r="N439" s="49"/>
      <c r="O439" s="36"/>
      <c r="T439" s="37"/>
      <c r="Y439" s="48"/>
      <c r="Z439" s="12"/>
    </row>
    <row r="440" ht="15.75" customHeight="1">
      <c r="A440" s="34"/>
      <c r="B440" s="34"/>
      <c r="C440" s="34"/>
      <c r="E440" s="34"/>
      <c r="F440" s="47"/>
      <c r="G440" s="35"/>
      <c r="J440" s="48"/>
      <c r="K440" s="48"/>
      <c r="L440" s="12"/>
      <c r="M440" s="35"/>
      <c r="N440" s="49"/>
      <c r="O440" s="36"/>
      <c r="T440" s="37"/>
      <c r="Y440" s="48"/>
      <c r="Z440" s="12"/>
    </row>
    <row r="441" ht="15.75" customHeight="1">
      <c r="A441" s="34"/>
      <c r="B441" s="34"/>
      <c r="C441" s="34"/>
      <c r="E441" s="34"/>
      <c r="F441" s="47"/>
      <c r="G441" s="35"/>
      <c r="J441" s="48"/>
      <c r="K441" s="48"/>
      <c r="L441" s="12"/>
      <c r="M441" s="35"/>
      <c r="N441" s="49"/>
      <c r="O441" s="36"/>
      <c r="T441" s="37"/>
      <c r="Y441" s="48"/>
      <c r="Z441" s="12"/>
    </row>
    <row r="442" ht="15.75" customHeight="1">
      <c r="A442" s="34"/>
      <c r="B442" s="34"/>
      <c r="C442" s="34"/>
      <c r="E442" s="34"/>
      <c r="F442" s="47"/>
      <c r="G442" s="35"/>
      <c r="J442" s="48"/>
      <c r="K442" s="48"/>
      <c r="L442" s="12"/>
      <c r="M442" s="35"/>
      <c r="N442" s="49"/>
      <c r="O442" s="36"/>
      <c r="T442" s="37"/>
      <c r="Y442" s="48"/>
      <c r="Z442" s="12"/>
    </row>
    <row r="443" ht="15.75" customHeight="1">
      <c r="A443" s="34"/>
      <c r="B443" s="34"/>
      <c r="C443" s="34"/>
      <c r="E443" s="34"/>
      <c r="F443" s="47"/>
      <c r="G443" s="35"/>
      <c r="J443" s="48"/>
      <c r="K443" s="48"/>
      <c r="L443" s="12"/>
      <c r="M443" s="35"/>
      <c r="N443" s="49"/>
      <c r="O443" s="36"/>
      <c r="T443" s="37"/>
      <c r="Y443" s="48"/>
      <c r="Z443" s="12"/>
    </row>
    <row r="444" ht="15.75" customHeight="1">
      <c r="A444" s="34"/>
      <c r="B444" s="34"/>
      <c r="C444" s="34"/>
      <c r="E444" s="34"/>
      <c r="F444" s="47"/>
      <c r="G444" s="35"/>
      <c r="J444" s="48"/>
      <c r="K444" s="48"/>
      <c r="L444" s="12"/>
      <c r="M444" s="35"/>
      <c r="N444" s="49"/>
      <c r="O444" s="36"/>
      <c r="T444" s="37"/>
      <c r="Y444" s="48"/>
      <c r="Z444" s="12"/>
    </row>
    <row r="445" ht="15.75" customHeight="1">
      <c r="A445" s="34"/>
      <c r="B445" s="34"/>
      <c r="C445" s="34"/>
      <c r="E445" s="34"/>
      <c r="F445" s="47"/>
      <c r="G445" s="35"/>
      <c r="J445" s="48"/>
      <c r="K445" s="48"/>
      <c r="L445" s="12"/>
      <c r="M445" s="35"/>
      <c r="N445" s="49"/>
      <c r="O445" s="36"/>
      <c r="T445" s="37"/>
      <c r="Y445" s="48"/>
      <c r="Z445" s="12"/>
    </row>
    <row r="446" ht="15.75" customHeight="1">
      <c r="A446" s="34"/>
      <c r="B446" s="34"/>
      <c r="C446" s="34"/>
      <c r="E446" s="34"/>
      <c r="F446" s="47"/>
      <c r="G446" s="35"/>
      <c r="J446" s="48"/>
      <c r="K446" s="48"/>
      <c r="L446" s="12"/>
      <c r="M446" s="35"/>
      <c r="N446" s="49"/>
      <c r="O446" s="36"/>
      <c r="T446" s="37"/>
      <c r="Y446" s="48"/>
      <c r="Z446" s="12"/>
    </row>
    <row r="447" ht="15.75" customHeight="1">
      <c r="A447" s="34"/>
      <c r="B447" s="34"/>
      <c r="C447" s="34"/>
      <c r="E447" s="34"/>
      <c r="F447" s="47"/>
      <c r="G447" s="35"/>
      <c r="J447" s="48"/>
      <c r="K447" s="48"/>
      <c r="L447" s="12"/>
      <c r="M447" s="35"/>
      <c r="N447" s="49"/>
      <c r="O447" s="36"/>
      <c r="T447" s="37"/>
      <c r="Y447" s="48"/>
      <c r="Z447" s="12"/>
    </row>
    <row r="448" ht="15.75" customHeight="1">
      <c r="A448" s="34"/>
      <c r="B448" s="34"/>
      <c r="C448" s="34"/>
      <c r="E448" s="34"/>
      <c r="F448" s="47"/>
      <c r="G448" s="35"/>
      <c r="J448" s="48"/>
      <c r="K448" s="48"/>
      <c r="L448" s="12"/>
      <c r="M448" s="35"/>
      <c r="N448" s="49"/>
      <c r="O448" s="36"/>
      <c r="T448" s="37"/>
      <c r="Y448" s="48"/>
      <c r="Z448" s="12"/>
    </row>
    <row r="449" ht="15.75" customHeight="1">
      <c r="A449" s="34"/>
      <c r="B449" s="34"/>
      <c r="C449" s="34"/>
      <c r="E449" s="34"/>
      <c r="F449" s="47"/>
      <c r="G449" s="35"/>
      <c r="J449" s="48"/>
      <c r="K449" s="48"/>
      <c r="L449" s="12"/>
      <c r="M449" s="35"/>
      <c r="N449" s="49"/>
      <c r="O449" s="36"/>
      <c r="T449" s="37"/>
      <c r="Y449" s="48"/>
      <c r="Z449" s="12"/>
    </row>
    <row r="450" ht="15.75" customHeight="1">
      <c r="A450" s="34"/>
      <c r="B450" s="34"/>
      <c r="C450" s="34"/>
      <c r="E450" s="34"/>
      <c r="F450" s="47"/>
      <c r="G450" s="35"/>
      <c r="J450" s="48"/>
      <c r="K450" s="48"/>
      <c r="L450" s="12"/>
      <c r="M450" s="35"/>
      <c r="N450" s="49"/>
      <c r="O450" s="36"/>
      <c r="T450" s="37"/>
      <c r="Y450" s="48"/>
      <c r="Z450" s="12"/>
    </row>
    <row r="451" ht="15.75" customHeight="1">
      <c r="A451" s="34"/>
      <c r="B451" s="34"/>
      <c r="C451" s="34"/>
      <c r="E451" s="34"/>
      <c r="F451" s="47"/>
      <c r="G451" s="35"/>
      <c r="J451" s="48"/>
      <c r="K451" s="48"/>
      <c r="L451" s="12"/>
      <c r="M451" s="35"/>
      <c r="N451" s="49"/>
      <c r="O451" s="36"/>
      <c r="T451" s="37"/>
      <c r="Y451" s="48"/>
      <c r="Z451" s="12"/>
    </row>
    <row r="452" ht="15.75" customHeight="1">
      <c r="A452" s="34"/>
      <c r="B452" s="34"/>
      <c r="C452" s="34"/>
      <c r="E452" s="34"/>
      <c r="F452" s="47"/>
      <c r="G452" s="35"/>
      <c r="J452" s="48"/>
      <c r="K452" s="48"/>
      <c r="L452" s="12"/>
      <c r="M452" s="35"/>
      <c r="N452" s="49"/>
      <c r="O452" s="36"/>
      <c r="T452" s="37"/>
      <c r="Y452" s="48"/>
      <c r="Z452" s="12"/>
    </row>
    <row r="453" ht="15.75" customHeight="1">
      <c r="A453" s="34"/>
      <c r="B453" s="34"/>
      <c r="C453" s="34"/>
      <c r="E453" s="34"/>
      <c r="F453" s="47"/>
      <c r="G453" s="35"/>
      <c r="J453" s="48"/>
      <c r="K453" s="48"/>
      <c r="L453" s="12"/>
      <c r="M453" s="35"/>
      <c r="N453" s="49"/>
      <c r="O453" s="36"/>
      <c r="T453" s="37"/>
      <c r="Y453" s="48"/>
      <c r="Z453" s="12"/>
    </row>
    <row r="454" ht="15.75" customHeight="1">
      <c r="A454" s="34"/>
      <c r="B454" s="34"/>
      <c r="C454" s="34"/>
      <c r="E454" s="34"/>
      <c r="F454" s="47"/>
      <c r="G454" s="35"/>
      <c r="J454" s="48"/>
      <c r="K454" s="48"/>
      <c r="L454" s="12"/>
      <c r="M454" s="35"/>
      <c r="N454" s="49"/>
      <c r="O454" s="36"/>
      <c r="T454" s="37"/>
      <c r="Y454" s="48"/>
      <c r="Z454" s="12"/>
    </row>
    <row r="455" ht="15.75" customHeight="1">
      <c r="A455" s="34"/>
      <c r="B455" s="34"/>
      <c r="C455" s="34"/>
      <c r="E455" s="34"/>
      <c r="F455" s="47"/>
      <c r="G455" s="35"/>
      <c r="J455" s="48"/>
      <c r="K455" s="48"/>
      <c r="L455" s="12"/>
      <c r="M455" s="35"/>
      <c r="N455" s="49"/>
      <c r="O455" s="36"/>
      <c r="T455" s="37"/>
      <c r="Y455" s="48"/>
      <c r="Z455" s="12"/>
    </row>
    <row r="456" ht="15.75" customHeight="1">
      <c r="A456" s="34"/>
      <c r="B456" s="34"/>
      <c r="C456" s="34"/>
      <c r="E456" s="34"/>
      <c r="F456" s="47"/>
      <c r="G456" s="35"/>
      <c r="J456" s="48"/>
      <c r="K456" s="48"/>
      <c r="L456" s="12"/>
      <c r="M456" s="35"/>
      <c r="N456" s="49"/>
      <c r="O456" s="36"/>
      <c r="T456" s="37"/>
      <c r="Y456" s="48"/>
      <c r="Z456" s="12"/>
    </row>
    <row r="457" ht="15.75" customHeight="1">
      <c r="A457" s="34"/>
      <c r="B457" s="34"/>
      <c r="C457" s="34"/>
      <c r="E457" s="34"/>
      <c r="F457" s="47"/>
      <c r="G457" s="35"/>
      <c r="J457" s="48"/>
      <c r="K457" s="48"/>
      <c r="L457" s="12"/>
      <c r="M457" s="35"/>
      <c r="N457" s="49"/>
      <c r="O457" s="36"/>
      <c r="T457" s="37"/>
      <c r="Y457" s="48"/>
      <c r="Z457" s="12"/>
    </row>
    <row r="458" ht="15.75" customHeight="1">
      <c r="A458" s="34"/>
      <c r="B458" s="34"/>
      <c r="C458" s="34"/>
      <c r="E458" s="34"/>
      <c r="F458" s="47"/>
      <c r="G458" s="35"/>
      <c r="J458" s="48"/>
      <c r="K458" s="48"/>
      <c r="L458" s="12"/>
      <c r="M458" s="35"/>
      <c r="N458" s="49"/>
      <c r="O458" s="36"/>
      <c r="T458" s="37"/>
      <c r="Y458" s="48"/>
      <c r="Z458" s="12"/>
    </row>
    <row r="459" ht="15.75" customHeight="1">
      <c r="A459" s="34"/>
      <c r="B459" s="34"/>
      <c r="C459" s="34"/>
      <c r="E459" s="34"/>
      <c r="F459" s="47"/>
      <c r="G459" s="35"/>
      <c r="J459" s="48"/>
      <c r="K459" s="48"/>
      <c r="L459" s="12"/>
      <c r="M459" s="35"/>
      <c r="N459" s="49"/>
      <c r="O459" s="36"/>
      <c r="T459" s="37"/>
      <c r="Y459" s="48"/>
      <c r="Z459" s="12"/>
    </row>
    <row r="460" ht="15.75" customHeight="1">
      <c r="A460" s="34"/>
      <c r="B460" s="34"/>
      <c r="C460" s="34"/>
      <c r="E460" s="34"/>
      <c r="F460" s="47"/>
      <c r="G460" s="35"/>
      <c r="J460" s="48"/>
      <c r="K460" s="48"/>
      <c r="L460" s="12"/>
      <c r="M460" s="35"/>
      <c r="N460" s="49"/>
      <c r="O460" s="36"/>
      <c r="T460" s="37"/>
      <c r="Y460" s="48"/>
      <c r="Z460" s="12"/>
    </row>
    <row r="461" ht="15.75" customHeight="1">
      <c r="A461" s="34"/>
      <c r="B461" s="34"/>
      <c r="C461" s="34"/>
      <c r="E461" s="34"/>
      <c r="F461" s="47"/>
      <c r="G461" s="35"/>
      <c r="J461" s="48"/>
      <c r="K461" s="48"/>
      <c r="L461" s="12"/>
      <c r="M461" s="35"/>
      <c r="N461" s="49"/>
      <c r="O461" s="36"/>
      <c r="T461" s="37"/>
      <c r="Y461" s="48"/>
      <c r="Z461" s="12"/>
    </row>
    <row r="462" ht="15.75" customHeight="1">
      <c r="A462" s="34"/>
      <c r="B462" s="34"/>
      <c r="C462" s="34"/>
      <c r="E462" s="34"/>
      <c r="F462" s="47"/>
      <c r="G462" s="35"/>
      <c r="J462" s="48"/>
      <c r="K462" s="48"/>
      <c r="L462" s="12"/>
      <c r="M462" s="35"/>
      <c r="N462" s="49"/>
      <c r="O462" s="36"/>
      <c r="T462" s="37"/>
      <c r="Y462" s="48"/>
      <c r="Z462" s="12"/>
    </row>
    <row r="463" ht="15.75" customHeight="1">
      <c r="A463" s="34"/>
      <c r="B463" s="34"/>
      <c r="C463" s="34"/>
      <c r="E463" s="34"/>
      <c r="F463" s="47"/>
      <c r="G463" s="35"/>
      <c r="J463" s="48"/>
      <c r="K463" s="48"/>
      <c r="L463" s="12"/>
      <c r="M463" s="35"/>
      <c r="N463" s="49"/>
      <c r="O463" s="36"/>
      <c r="T463" s="37"/>
      <c r="Y463" s="48"/>
      <c r="Z463" s="12"/>
    </row>
    <row r="464" ht="15.75" customHeight="1">
      <c r="A464" s="34"/>
      <c r="B464" s="34"/>
      <c r="C464" s="34"/>
      <c r="E464" s="34"/>
      <c r="F464" s="47"/>
      <c r="G464" s="35"/>
      <c r="J464" s="48"/>
      <c r="K464" s="48"/>
      <c r="L464" s="12"/>
      <c r="M464" s="35"/>
      <c r="N464" s="49"/>
      <c r="O464" s="36"/>
      <c r="T464" s="37"/>
      <c r="Y464" s="48"/>
      <c r="Z464" s="12"/>
    </row>
    <row r="465" ht="15.75" customHeight="1">
      <c r="A465" s="34"/>
      <c r="B465" s="34"/>
      <c r="C465" s="34"/>
      <c r="E465" s="34"/>
      <c r="F465" s="47"/>
      <c r="G465" s="35"/>
      <c r="J465" s="48"/>
      <c r="K465" s="48"/>
      <c r="L465" s="12"/>
      <c r="M465" s="35"/>
      <c r="N465" s="49"/>
      <c r="O465" s="36"/>
      <c r="T465" s="37"/>
      <c r="Y465" s="48"/>
      <c r="Z465" s="12"/>
    </row>
    <row r="466" ht="15.75" customHeight="1">
      <c r="A466" s="34"/>
      <c r="B466" s="34"/>
      <c r="C466" s="34"/>
      <c r="E466" s="34"/>
      <c r="F466" s="47"/>
      <c r="G466" s="35"/>
      <c r="J466" s="48"/>
      <c r="K466" s="48"/>
      <c r="L466" s="12"/>
      <c r="M466" s="35"/>
      <c r="N466" s="49"/>
      <c r="O466" s="36"/>
      <c r="T466" s="37"/>
      <c r="Y466" s="48"/>
      <c r="Z466" s="12"/>
    </row>
    <row r="467" ht="15.75" customHeight="1">
      <c r="A467" s="34"/>
      <c r="B467" s="34"/>
      <c r="C467" s="34"/>
      <c r="E467" s="34"/>
      <c r="F467" s="47"/>
      <c r="G467" s="35"/>
      <c r="J467" s="48"/>
      <c r="K467" s="48"/>
      <c r="L467" s="12"/>
      <c r="M467" s="35"/>
      <c r="N467" s="49"/>
      <c r="O467" s="36"/>
      <c r="T467" s="37"/>
      <c r="Y467" s="48"/>
      <c r="Z467" s="12"/>
    </row>
    <row r="468" ht="15.75" customHeight="1">
      <c r="A468" s="34"/>
      <c r="B468" s="34"/>
      <c r="C468" s="34"/>
      <c r="E468" s="34"/>
      <c r="F468" s="47"/>
      <c r="G468" s="35"/>
      <c r="J468" s="48"/>
      <c r="K468" s="48"/>
      <c r="L468" s="12"/>
      <c r="M468" s="35"/>
      <c r="N468" s="49"/>
      <c r="O468" s="36"/>
      <c r="T468" s="37"/>
      <c r="Y468" s="48"/>
      <c r="Z468" s="12"/>
    </row>
    <row r="469" ht="15.75" customHeight="1">
      <c r="A469" s="34"/>
      <c r="B469" s="34"/>
      <c r="C469" s="34"/>
      <c r="E469" s="34"/>
      <c r="F469" s="47"/>
      <c r="G469" s="35"/>
      <c r="J469" s="48"/>
      <c r="K469" s="48"/>
      <c r="L469" s="12"/>
      <c r="M469" s="35"/>
      <c r="N469" s="49"/>
      <c r="O469" s="36"/>
      <c r="T469" s="37"/>
      <c r="Y469" s="48"/>
      <c r="Z469" s="12"/>
    </row>
    <row r="470" ht="15.75" customHeight="1">
      <c r="A470" s="34"/>
      <c r="B470" s="34"/>
      <c r="C470" s="34"/>
      <c r="E470" s="34"/>
      <c r="F470" s="47"/>
      <c r="G470" s="35"/>
      <c r="J470" s="48"/>
      <c r="K470" s="48"/>
      <c r="L470" s="12"/>
      <c r="M470" s="35"/>
      <c r="N470" s="49"/>
      <c r="O470" s="36"/>
      <c r="T470" s="37"/>
      <c r="Y470" s="48"/>
      <c r="Z470" s="12"/>
    </row>
    <row r="471" ht="15.75" customHeight="1">
      <c r="A471" s="34"/>
      <c r="B471" s="34"/>
      <c r="C471" s="34"/>
      <c r="E471" s="34"/>
      <c r="F471" s="47"/>
      <c r="G471" s="35"/>
      <c r="J471" s="48"/>
      <c r="K471" s="48"/>
      <c r="L471" s="12"/>
      <c r="M471" s="35"/>
      <c r="N471" s="49"/>
      <c r="O471" s="36"/>
      <c r="T471" s="37"/>
      <c r="Y471" s="48"/>
      <c r="Z471" s="12"/>
    </row>
    <row r="472" ht="15.75" customHeight="1">
      <c r="A472" s="34"/>
      <c r="B472" s="34"/>
      <c r="C472" s="34"/>
      <c r="E472" s="34"/>
      <c r="F472" s="47"/>
      <c r="G472" s="35"/>
      <c r="J472" s="48"/>
      <c r="K472" s="48"/>
      <c r="L472" s="12"/>
      <c r="M472" s="35"/>
      <c r="N472" s="49"/>
      <c r="O472" s="36"/>
      <c r="T472" s="37"/>
      <c r="Y472" s="48"/>
      <c r="Z472" s="12"/>
    </row>
    <row r="473" ht="15.75" customHeight="1">
      <c r="A473" s="34"/>
      <c r="B473" s="34"/>
      <c r="C473" s="34"/>
      <c r="E473" s="34"/>
      <c r="F473" s="47"/>
      <c r="G473" s="35"/>
      <c r="J473" s="48"/>
      <c r="K473" s="48"/>
      <c r="L473" s="12"/>
      <c r="M473" s="35"/>
      <c r="N473" s="49"/>
      <c r="O473" s="36"/>
      <c r="T473" s="37"/>
      <c r="Y473" s="48"/>
      <c r="Z473" s="12"/>
    </row>
    <row r="474" ht="15.75" customHeight="1">
      <c r="A474" s="34"/>
      <c r="B474" s="34"/>
      <c r="C474" s="34"/>
      <c r="E474" s="34"/>
      <c r="F474" s="47"/>
      <c r="G474" s="35"/>
      <c r="J474" s="48"/>
      <c r="K474" s="48"/>
      <c r="L474" s="12"/>
      <c r="M474" s="35"/>
      <c r="N474" s="49"/>
      <c r="O474" s="36"/>
      <c r="T474" s="37"/>
      <c r="Y474" s="48"/>
      <c r="Z474" s="12"/>
    </row>
    <row r="475" ht="15.75" customHeight="1">
      <c r="A475" s="34"/>
      <c r="B475" s="34"/>
      <c r="C475" s="34"/>
      <c r="E475" s="34"/>
      <c r="F475" s="47"/>
      <c r="G475" s="35"/>
      <c r="J475" s="48"/>
      <c r="K475" s="48"/>
      <c r="L475" s="12"/>
      <c r="M475" s="35"/>
      <c r="N475" s="49"/>
      <c r="O475" s="36"/>
      <c r="T475" s="37"/>
      <c r="Y475" s="48"/>
      <c r="Z475" s="12"/>
    </row>
    <row r="476" ht="15.75" customHeight="1">
      <c r="A476" s="34"/>
      <c r="B476" s="34"/>
      <c r="C476" s="34"/>
      <c r="E476" s="34"/>
      <c r="F476" s="47"/>
      <c r="G476" s="35"/>
      <c r="J476" s="48"/>
      <c r="K476" s="48"/>
      <c r="L476" s="12"/>
      <c r="M476" s="35"/>
      <c r="N476" s="49"/>
      <c r="O476" s="36"/>
      <c r="T476" s="37"/>
      <c r="Y476" s="48"/>
      <c r="Z476" s="12"/>
    </row>
    <row r="477" ht="15.75" customHeight="1">
      <c r="A477" s="34"/>
      <c r="B477" s="34"/>
      <c r="C477" s="34"/>
      <c r="E477" s="34"/>
      <c r="F477" s="47"/>
      <c r="G477" s="35"/>
      <c r="J477" s="48"/>
      <c r="K477" s="48"/>
      <c r="L477" s="12"/>
      <c r="M477" s="35"/>
      <c r="N477" s="49"/>
      <c r="O477" s="36"/>
      <c r="T477" s="37"/>
      <c r="Y477" s="48"/>
      <c r="Z477" s="12"/>
    </row>
    <row r="478" ht="15.75" customHeight="1">
      <c r="A478" s="34"/>
      <c r="B478" s="34"/>
      <c r="C478" s="34"/>
      <c r="E478" s="34"/>
      <c r="F478" s="47"/>
      <c r="G478" s="35"/>
      <c r="J478" s="48"/>
      <c r="K478" s="48"/>
      <c r="L478" s="12"/>
      <c r="M478" s="35"/>
      <c r="N478" s="49"/>
      <c r="O478" s="36"/>
      <c r="T478" s="37"/>
      <c r="Y478" s="48"/>
      <c r="Z478" s="12"/>
    </row>
    <row r="479" ht="15.75" customHeight="1">
      <c r="A479" s="34"/>
      <c r="B479" s="34"/>
      <c r="C479" s="34"/>
      <c r="E479" s="34"/>
      <c r="F479" s="47"/>
      <c r="G479" s="35"/>
      <c r="J479" s="48"/>
      <c r="K479" s="48"/>
      <c r="L479" s="12"/>
      <c r="M479" s="35"/>
      <c r="N479" s="49"/>
      <c r="O479" s="36"/>
      <c r="T479" s="37"/>
      <c r="Y479" s="48"/>
      <c r="Z479" s="12"/>
    </row>
    <row r="480" ht="15.75" customHeight="1">
      <c r="A480" s="34"/>
      <c r="B480" s="34"/>
      <c r="C480" s="34"/>
      <c r="E480" s="34"/>
      <c r="F480" s="47"/>
      <c r="G480" s="35"/>
      <c r="J480" s="48"/>
      <c r="K480" s="48"/>
      <c r="L480" s="12"/>
      <c r="M480" s="35"/>
      <c r="N480" s="49"/>
      <c r="O480" s="36"/>
      <c r="T480" s="37"/>
      <c r="Y480" s="48"/>
      <c r="Z480" s="12"/>
    </row>
    <row r="481" ht="15.75" customHeight="1">
      <c r="A481" s="34"/>
      <c r="B481" s="34"/>
      <c r="C481" s="34"/>
      <c r="E481" s="34"/>
      <c r="F481" s="47"/>
      <c r="G481" s="35"/>
      <c r="J481" s="48"/>
      <c r="K481" s="48"/>
      <c r="L481" s="12"/>
      <c r="M481" s="35"/>
      <c r="N481" s="49"/>
      <c r="O481" s="36"/>
      <c r="T481" s="37"/>
      <c r="Y481" s="48"/>
      <c r="Z481" s="12"/>
    </row>
    <row r="482" ht="15.75" customHeight="1">
      <c r="A482" s="34"/>
      <c r="B482" s="34"/>
      <c r="C482" s="34"/>
      <c r="E482" s="34"/>
      <c r="F482" s="47"/>
      <c r="G482" s="35"/>
      <c r="J482" s="48"/>
      <c r="K482" s="48"/>
      <c r="L482" s="12"/>
      <c r="M482" s="35"/>
      <c r="N482" s="49"/>
      <c r="O482" s="36"/>
      <c r="T482" s="37"/>
      <c r="Y482" s="48"/>
      <c r="Z482" s="12"/>
    </row>
    <row r="483" ht="15.75" customHeight="1">
      <c r="A483" s="34"/>
      <c r="B483" s="34"/>
      <c r="C483" s="34"/>
      <c r="E483" s="34"/>
      <c r="F483" s="47"/>
      <c r="G483" s="35"/>
      <c r="J483" s="48"/>
      <c r="K483" s="48"/>
      <c r="L483" s="12"/>
      <c r="M483" s="35"/>
      <c r="N483" s="49"/>
      <c r="O483" s="36"/>
      <c r="T483" s="37"/>
      <c r="Y483" s="48"/>
      <c r="Z483" s="12"/>
    </row>
    <row r="484" ht="15.75" customHeight="1">
      <c r="A484" s="34"/>
      <c r="B484" s="34"/>
      <c r="C484" s="34"/>
      <c r="E484" s="34"/>
      <c r="F484" s="47"/>
      <c r="G484" s="35"/>
      <c r="J484" s="48"/>
      <c r="K484" s="48"/>
      <c r="L484" s="12"/>
      <c r="M484" s="35"/>
      <c r="N484" s="49"/>
      <c r="O484" s="36"/>
      <c r="T484" s="37"/>
      <c r="Y484" s="48"/>
      <c r="Z484" s="12"/>
    </row>
    <row r="485" ht="15.75" customHeight="1">
      <c r="A485" s="34"/>
      <c r="B485" s="34"/>
      <c r="C485" s="34"/>
      <c r="E485" s="34"/>
      <c r="F485" s="47"/>
      <c r="G485" s="35"/>
      <c r="J485" s="48"/>
      <c r="K485" s="48"/>
      <c r="L485" s="12"/>
      <c r="M485" s="35"/>
      <c r="N485" s="49"/>
      <c r="O485" s="36"/>
      <c r="T485" s="37"/>
      <c r="Y485" s="48"/>
      <c r="Z485" s="12"/>
    </row>
    <row r="486" ht="15.75" customHeight="1">
      <c r="A486" s="34"/>
      <c r="B486" s="34"/>
      <c r="C486" s="34"/>
      <c r="E486" s="34"/>
      <c r="F486" s="47"/>
      <c r="G486" s="35"/>
      <c r="J486" s="48"/>
      <c r="K486" s="48"/>
      <c r="L486" s="12"/>
      <c r="M486" s="35"/>
      <c r="N486" s="49"/>
      <c r="O486" s="36"/>
      <c r="T486" s="37"/>
      <c r="Y486" s="48"/>
      <c r="Z486" s="12"/>
    </row>
    <row r="487" ht="15.75" customHeight="1">
      <c r="A487" s="34"/>
      <c r="B487" s="34"/>
      <c r="C487" s="34"/>
      <c r="E487" s="34"/>
      <c r="F487" s="47"/>
      <c r="G487" s="35"/>
      <c r="J487" s="48"/>
      <c r="K487" s="48"/>
      <c r="L487" s="12"/>
      <c r="M487" s="35"/>
      <c r="N487" s="49"/>
      <c r="O487" s="36"/>
      <c r="T487" s="37"/>
      <c r="Y487" s="48"/>
      <c r="Z487" s="12"/>
    </row>
    <row r="488" ht="15.75" customHeight="1">
      <c r="A488" s="34"/>
      <c r="B488" s="34"/>
      <c r="C488" s="34"/>
      <c r="E488" s="34"/>
      <c r="F488" s="47"/>
      <c r="G488" s="35"/>
      <c r="J488" s="48"/>
      <c r="K488" s="48"/>
      <c r="L488" s="12"/>
      <c r="M488" s="35"/>
      <c r="N488" s="49"/>
      <c r="O488" s="36"/>
      <c r="T488" s="37"/>
      <c r="Y488" s="48"/>
      <c r="Z488" s="12"/>
    </row>
    <row r="489" ht="15.75" customHeight="1">
      <c r="A489" s="34"/>
      <c r="B489" s="34"/>
      <c r="C489" s="34"/>
      <c r="E489" s="34"/>
      <c r="F489" s="47"/>
      <c r="G489" s="35"/>
      <c r="J489" s="48"/>
      <c r="K489" s="48"/>
      <c r="L489" s="12"/>
      <c r="M489" s="35"/>
      <c r="N489" s="49"/>
      <c r="O489" s="36"/>
      <c r="T489" s="37"/>
      <c r="Y489" s="48"/>
      <c r="Z489" s="12"/>
    </row>
    <row r="490" ht="15.75" customHeight="1">
      <c r="A490" s="34"/>
      <c r="B490" s="34"/>
      <c r="C490" s="34"/>
      <c r="E490" s="34"/>
      <c r="F490" s="47"/>
      <c r="G490" s="35"/>
      <c r="J490" s="48"/>
      <c r="K490" s="48"/>
      <c r="L490" s="12"/>
      <c r="M490" s="35"/>
      <c r="N490" s="49"/>
      <c r="O490" s="36"/>
      <c r="T490" s="37"/>
      <c r="Y490" s="48"/>
      <c r="Z490" s="12"/>
    </row>
    <row r="491" ht="15.75" customHeight="1">
      <c r="A491" s="34"/>
      <c r="B491" s="34"/>
      <c r="C491" s="34"/>
      <c r="E491" s="34"/>
      <c r="F491" s="47"/>
      <c r="G491" s="35"/>
      <c r="J491" s="48"/>
      <c r="K491" s="48"/>
      <c r="L491" s="12"/>
      <c r="M491" s="35"/>
      <c r="N491" s="49"/>
      <c r="O491" s="36"/>
      <c r="T491" s="37"/>
      <c r="Y491" s="48"/>
      <c r="Z491" s="12"/>
    </row>
    <row r="492" ht="15.75" customHeight="1">
      <c r="A492" s="34"/>
      <c r="B492" s="34"/>
      <c r="C492" s="34"/>
      <c r="E492" s="34"/>
      <c r="F492" s="47"/>
      <c r="G492" s="35"/>
      <c r="J492" s="48"/>
      <c r="K492" s="48"/>
      <c r="L492" s="12"/>
      <c r="M492" s="35"/>
      <c r="N492" s="49"/>
      <c r="O492" s="36"/>
      <c r="T492" s="37"/>
      <c r="Y492" s="48"/>
      <c r="Z492" s="12"/>
    </row>
    <row r="493" ht="15.75" customHeight="1">
      <c r="A493" s="34"/>
      <c r="B493" s="34"/>
      <c r="C493" s="34"/>
      <c r="E493" s="34"/>
      <c r="F493" s="47"/>
      <c r="G493" s="35"/>
      <c r="J493" s="48"/>
      <c r="K493" s="48"/>
      <c r="L493" s="12"/>
      <c r="M493" s="35"/>
      <c r="N493" s="49"/>
      <c r="O493" s="36"/>
      <c r="T493" s="37"/>
      <c r="Y493" s="48"/>
      <c r="Z493" s="12"/>
    </row>
    <row r="494" ht="15.75" customHeight="1">
      <c r="A494" s="34"/>
      <c r="B494" s="34"/>
      <c r="C494" s="34"/>
      <c r="E494" s="34"/>
      <c r="F494" s="47"/>
      <c r="G494" s="35"/>
      <c r="J494" s="48"/>
      <c r="K494" s="48"/>
      <c r="L494" s="12"/>
      <c r="M494" s="35"/>
      <c r="N494" s="49"/>
      <c r="O494" s="36"/>
      <c r="T494" s="37"/>
      <c r="Y494" s="48"/>
      <c r="Z494" s="12"/>
    </row>
    <row r="495" ht="15.75" customHeight="1">
      <c r="A495" s="34"/>
      <c r="B495" s="34"/>
      <c r="C495" s="34"/>
      <c r="E495" s="34"/>
      <c r="F495" s="47"/>
      <c r="G495" s="35"/>
      <c r="J495" s="48"/>
      <c r="K495" s="48"/>
      <c r="L495" s="12"/>
      <c r="M495" s="35"/>
      <c r="N495" s="49"/>
      <c r="O495" s="36"/>
      <c r="T495" s="37"/>
      <c r="Y495" s="48"/>
      <c r="Z495" s="12"/>
    </row>
    <row r="496" ht="15.75" customHeight="1">
      <c r="A496" s="34"/>
      <c r="B496" s="34"/>
      <c r="C496" s="34"/>
      <c r="E496" s="34"/>
      <c r="F496" s="47"/>
      <c r="G496" s="35"/>
      <c r="J496" s="48"/>
      <c r="K496" s="48"/>
      <c r="L496" s="12"/>
      <c r="M496" s="35"/>
      <c r="N496" s="49"/>
      <c r="O496" s="36"/>
      <c r="T496" s="37"/>
      <c r="Y496" s="48"/>
      <c r="Z496" s="12"/>
    </row>
    <row r="497" ht="15.75" customHeight="1">
      <c r="A497" s="34"/>
      <c r="B497" s="34"/>
      <c r="C497" s="34"/>
      <c r="E497" s="34"/>
      <c r="F497" s="47"/>
      <c r="G497" s="35"/>
      <c r="J497" s="48"/>
      <c r="K497" s="48"/>
      <c r="L497" s="12"/>
      <c r="M497" s="35"/>
      <c r="N497" s="49"/>
      <c r="O497" s="36"/>
      <c r="T497" s="37"/>
      <c r="Y497" s="48"/>
      <c r="Z497" s="12"/>
    </row>
    <row r="498" ht="15.75" customHeight="1">
      <c r="A498" s="34"/>
      <c r="B498" s="34"/>
      <c r="C498" s="34"/>
      <c r="E498" s="34"/>
      <c r="F498" s="47"/>
      <c r="G498" s="35"/>
      <c r="J498" s="48"/>
      <c r="K498" s="48"/>
      <c r="L498" s="12"/>
      <c r="M498" s="35"/>
      <c r="N498" s="49"/>
      <c r="O498" s="36"/>
      <c r="T498" s="37"/>
      <c r="Y498" s="48"/>
      <c r="Z498" s="12"/>
    </row>
    <row r="499" ht="15.75" customHeight="1">
      <c r="A499" s="34"/>
      <c r="B499" s="34"/>
      <c r="C499" s="34"/>
      <c r="E499" s="34"/>
      <c r="F499" s="47"/>
      <c r="G499" s="35"/>
      <c r="J499" s="48"/>
      <c r="K499" s="48"/>
      <c r="L499" s="12"/>
      <c r="M499" s="35"/>
      <c r="N499" s="49"/>
      <c r="O499" s="36"/>
      <c r="T499" s="37"/>
      <c r="Y499" s="48"/>
      <c r="Z499" s="12"/>
    </row>
    <row r="500" ht="15.75" customHeight="1">
      <c r="A500" s="34"/>
      <c r="B500" s="34"/>
      <c r="C500" s="34"/>
      <c r="E500" s="34"/>
      <c r="F500" s="47"/>
      <c r="G500" s="35"/>
      <c r="J500" s="48"/>
      <c r="K500" s="48"/>
      <c r="L500" s="12"/>
      <c r="M500" s="35"/>
      <c r="N500" s="49"/>
      <c r="O500" s="36"/>
      <c r="T500" s="37"/>
      <c r="Y500" s="48"/>
      <c r="Z500" s="12"/>
    </row>
    <row r="501" ht="15.75" customHeight="1">
      <c r="A501" s="34"/>
      <c r="B501" s="34"/>
      <c r="C501" s="34"/>
      <c r="E501" s="34"/>
      <c r="F501" s="47"/>
      <c r="G501" s="35"/>
      <c r="J501" s="48"/>
      <c r="K501" s="48"/>
      <c r="L501" s="12"/>
      <c r="M501" s="35"/>
      <c r="N501" s="49"/>
      <c r="O501" s="36"/>
      <c r="T501" s="37"/>
      <c r="Y501" s="48"/>
      <c r="Z501" s="12"/>
    </row>
    <row r="502" ht="15.75" customHeight="1">
      <c r="A502" s="34"/>
      <c r="B502" s="34"/>
      <c r="C502" s="34"/>
      <c r="E502" s="34"/>
      <c r="F502" s="47"/>
      <c r="G502" s="35"/>
      <c r="J502" s="48"/>
      <c r="K502" s="48"/>
      <c r="L502" s="12"/>
      <c r="M502" s="35"/>
      <c r="N502" s="49"/>
      <c r="O502" s="36"/>
      <c r="T502" s="37"/>
      <c r="Y502" s="48"/>
      <c r="Z502" s="12"/>
    </row>
    <row r="503" ht="15.75" customHeight="1">
      <c r="A503" s="34"/>
      <c r="B503" s="34"/>
      <c r="C503" s="34"/>
      <c r="E503" s="34"/>
      <c r="F503" s="47"/>
      <c r="G503" s="35"/>
      <c r="J503" s="48"/>
      <c r="K503" s="48"/>
      <c r="L503" s="12"/>
      <c r="M503" s="35"/>
      <c r="N503" s="49"/>
      <c r="O503" s="36"/>
      <c r="T503" s="37"/>
      <c r="Y503" s="48"/>
      <c r="Z503" s="12"/>
    </row>
    <row r="504" ht="15.75" customHeight="1">
      <c r="A504" s="34"/>
      <c r="B504" s="34"/>
      <c r="C504" s="34"/>
      <c r="E504" s="34"/>
      <c r="F504" s="47"/>
      <c r="G504" s="35"/>
      <c r="J504" s="48"/>
      <c r="K504" s="48"/>
      <c r="L504" s="12"/>
      <c r="M504" s="35"/>
      <c r="N504" s="49"/>
      <c r="O504" s="36"/>
      <c r="T504" s="37"/>
      <c r="Y504" s="48"/>
      <c r="Z504" s="12"/>
    </row>
    <row r="505" ht="15.75" customHeight="1">
      <c r="A505" s="34"/>
      <c r="B505" s="34"/>
      <c r="C505" s="34"/>
      <c r="E505" s="34"/>
      <c r="F505" s="47"/>
      <c r="G505" s="35"/>
      <c r="J505" s="48"/>
      <c r="K505" s="48"/>
      <c r="L505" s="12"/>
      <c r="M505" s="35"/>
      <c r="N505" s="49"/>
      <c r="O505" s="36"/>
      <c r="T505" s="37"/>
      <c r="Y505" s="48"/>
      <c r="Z505" s="12"/>
    </row>
    <row r="506" ht="15.75" customHeight="1">
      <c r="A506" s="34"/>
      <c r="B506" s="34"/>
      <c r="C506" s="34"/>
      <c r="E506" s="34"/>
      <c r="F506" s="47"/>
      <c r="G506" s="35"/>
      <c r="J506" s="48"/>
      <c r="K506" s="48"/>
      <c r="L506" s="12"/>
      <c r="M506" s="35"/>
      <c r="N506" s="49"/>
      <c r="O506" s="36"/>
      <c r="T506" s="37"/>
      <c r="Y506" s="48"/>
      <c r="Z506" s="12"/>
    </row>
    <row r="507" ht="15.75" customHeight="1">
      <c r="A507" s="34"/>
      <c r="B507" s="34"/>
      <c r="C507" s="34"/>
      <c r="E507" s="34"/>
      <c r="F507" s="47"/>
      <c r="G507" s="35"/>
      <c r="J507" s="48"/>
      <c r="K507" s="48"/>
      <c r="L507" s="12"/>
      <c r="M507" s="35"/>
      <c r="N507" s="49"/>
      <c r="O507" s="36"/>
      <c r="T507" s="37"/>
      <c r="Y507" s="48"/>
      <c r="Z507" s="12"/>
    </row>
    <row r="508" ht="15.75" customHeight="1">
      <c r="A508" s="34"/>
      <c r="B508" s="34"/>
      <c r="C508" s="34"/>
      <c r="E508" s="34"/>
      <c r="F508" s="47"/>
      <c r="G508" s="35"/>
      <c r="J508" s="48"/>
      <c r="K508" s="48"/>
      <c r="L508" s="12"/>
      <c r="M508" s="35"/>
      <c r="N508" s="49"/>
      <c r="O508" s="36"/>
      <c r="T508" s="37"/>
      <c r="Y508" s="48"/>
      <c r="Z508" s="12"/>
    </row>
    <row r="509" ht="15.75" customHeight="1">
      <c r="A509" s="34"/>
      <c r="B509" s="34"/>
      <c r="C509" s="34"/>
      <c r="E509" s="34"/>
      <c r="F509" s="47"/>
      <c r="G509" s="35"/>
      <c r="J509" s="48"/>
      <c r="K509" s="48"/>
      <c r="L509" s="12"/>
      <c r="M509" s="35"/>
      <c r="N509" s="49"/>
      <c r="O509" s="36"/>
      <c r="T509" s="37"/>
      <c r="Y509" s="48"/>
      <c r="Z509" s="12"/>
    </row>
    <row r="510" ht="15.75" customHeight="1">
      <c r="A510" s="34"/>
      <c r="B510" s="34"/>
      <c r="C510" s="34"/>
      <c r="E510" s="34"/>
      <c r="F510" s="47"/>
      <c r="G510" s="35"/>
      <c r="J510" s="48"/>
      <c r="K510" s="48"/>
      <c r="L510" s="12"/>
      <c r="M510" s="35"/>
      <c r="N510" s="49"/>
      <c r="O510" s="36"/>
      <c r="T510" s="37"/>
      <c r="Y510" s="48"/>
      <c r="Z510" s="12"/>
    </row>
    <row r="511" ht="15.75" customHeight="1">
      <c r="A511" s="34"/>
      <c r="B511" s="34"/>
      <c r="C511" s="34"/>
      <c r="E511" s="34"/>
      <c r="F511" s="47"/>
      <c r="G511" s="35"/>
      <c r="J511" s="48"/>
      <c r="K511" s="48"/>
      <c r="L511" s="12"/>
      <c r="M511" s="35"/>
      <c r="N511" s="49"/>
      <c r="O511" s="36"/>
      <c r="T511" s="37"/>
      <c r="Y511" s="48"/>
      <c r="Z511" s="12"/>
    </row>
    <row r="512" ht="15.75" customHeight="1">
      <c r="A512" s="34"/>
      <c r="B512" s="34"/>
      <c r="C512" s="34"/>
      <c r="E512" s="34"/>
      <c r="F512" s="47"/>
      <c r="G512" s="35"/>
      <c r="J512" s="48"/>
      <c r="K512" s="48"/>
      <c r="L512" s="12"/>
      <c r="M512" s="35"/>
      <c r="N512" s="49"/>
      <c r="O512" s="36"/>
      <c r="T512" s="37"/>
      <c r="Y512" s="48"/>
      <c r="Z512" s="12"/>
    </row>
    <row r="513" ht="15.75" customHeight="1">
      <c r="A513" s="34"/>
      <c r="B513" s="34"/>
      <c r="C513" s="34"/>
      <c r="E513" s="34"/>
      <c r="F513" s="47"/>
      <c r="G513" s="35"/>
      <c r="J513" s="48"/>
      <c r="K513" s="48"/>
      <c r="L513" s="12"/>
      <c r="M513" s="35"/>
      <c r="N513" s="49"/>
      <c r="O513" s="36"/>
      <c r="T513" s="37"/>
      <c r="Y513" s="48"/>
      <c r="Z513" s="12"/>
    </row>
    <row r="514" ht="15.75" customHeight="1">
      <c r="A514" s="34"/>
      <c r="B514" s="34"/>
      <c r="C514" s="34"/>
      <c r="E514" s="34"/>
      <c r="F514" s="47"/>
      <c r="G514" s="35"/>
      <c r="J514" s="48"/>
      <c r="K514" s="48"/>
      <c r="L514" s="12"/>
      <c r="M514" s="35"/>
      <c r="N514" s="49"/>
      <c r="O514" s="36"/>
      <c r="T514" s="37"/>
      <c r="Y514" s="48"/>
      <c r="Z514" s="12"/>
    </row>
    <row r="515" ht="15.75" customHeight="1">
      <c r="A515" s="34"/>
      <c r="B515" s="34"/>
      <c r="C515" s="34"/>
      <c r="E515" s="34"/>
      <c r="F515" s="47"/>
      <c r="G515" s="35"/>
      <c r="J515" s="48"/>
      <c r="K515" s="48"/>
      <c r="L515" s="12"/>
      <c r="M515" s="35"/>
      <c r="N515" s="49"/>
      <c r="O515" s="36"/>
      <c r="T515" s="37"/>
      <c r="Y515" s="48"/>
      <c r="Z515" s="12"/>
    </row>
    <row r="516" ht="15.75" customHeight="1">
      <c r="A516" s="34"/>
      <c r="B516" s="34"/>
      <c r="C516" s="34"/>
      <c r="E516" s="34"/>
      <c r="F516" s="47"/>
      <c r="G516" s="35"/>
      <c r="J516" s="48"/>
      <c r="K516" s="48"/>
      <c r="L516" s="12"/>
      <c r="M516" s="35"/>
      <c r="N516" s="49"/>
      <c r="O516" s="36"/>
      <c r="T516" s="37"/>
      <c r="Y516" s="48"/>
      <c r="Z516" s="12"/>
    </row>
    <row r="517" ht="15.75" customHeight="1">
      <c r="A517" s="34"/>
      <c r="B517" s="34"/>
      <c r="C517" s="34"/>
      <c r="E517" s="34"/>
      <c r="F517" s="47"/>
      <c r="G517" s="35"/>
      <c r="J517" s="48"/>
      <c r="K517" s="48"/>
      <c r="L517" s="12"/>
      <c r="M517" s="35"/>
      <c r="N517" s="49"/>
      <c r="O517" s="36"/>
      <c r="T517" s="37"/>
      <c r="Y517" s="48"/>
      <c r="Z517" s="12"/>
    </row>
    <row r="518" ht="15.75" customHeight="1">
      <c r="A518" s="34"/>
      <c r="B518" s="34"/>
      <c r="C518" s="34"/>
      <c r="E518" s="34"/>
      <c r="F518" s="47"/>
      <c r="G518" s="35"/>
      <c r="J518" s="48"/>
      <c r="K518" s="48"/>
      <c r="L518" s="12"/>
      <c r="M518" s="35"/>
      <c r="N518" s="49"/>
      <c r="O518" s="36"/>
      <c r="T518" s="37"/>
      <c r="Y518" s="48"/>
      <c r="Z518" s="12"/>
    </row>
    <row r="519" ht="15.75" customHeight="1">
      <c r="A519" s="34"/>
      <c r="B519" s="34"/>
      <c r="C519" s="34"/>
      <c r="E519" s="34"/>
      <c r="F519" s="47"/>
      <c r="G519" s="35"/>
      <c r="J519" s="48"/>
      <c r="K519" s="48"/>
      <c r="L519" s="12"/>
      <c r="M519" s="35"/>
      <c r="N519" s="49"/>
      <c r="O519" s="36"/>
      <c r="T519" s="37"/>
      <c r="Y519" s="48"/>
      <c r="Z519" s="12"/>
    </row>
    <row r="520" ht="15.75" customHeight="1">
      <c r="A520" s="34"/>
      <c r="B520" s="34"/>
      <c r="C520" s="34"/>
      <c r="E520" s="34"/>
      <c r="F520" s="47"/>
      <c r="G520" s="35"/>
      <c r="J520" s="48"/>
      <c r="K520" s="48"/>
      <c r="L520" s="12"/>
      <c r="M520" s="35"/>
      <c r="N520" s="49"/>
      <c r="O520" s="36"/>
      <c r="T520" s="37"/>
      <c r="Y520" s="48"/>
      <c r="Z520" s="12"/>
    </row>
    <row r="521" ht="15.75" customHeight="1">
      <c r="A521" s="34"/>
      <c r="B521" s="34"/>
      <c r="C521" s="34"/>
      <c r="E521" s="34"/>
      <c r="F521" s="47"/>
      <c r="G521" s="35"/>
      <c r="J521" s="48"/>
      <c r="K521" s="48"/>
      <c r="L521" s="12"/>
      <c r="M521" s="35"/>
      <c r="N521" s="49"/>
      <c r="O521" s="36"/>
      <c r="T521" s="37"/>
      <c r="Y521" s="48"/>
      <c r="Z521" s="12"/>
    </row>
    <row r="522" ht="15.75" customHeight="1">
      <c r="A522" s="34"/>
      <c r="B522" s="34"/>
      <c r="C522" s="34"/>
      <c r="E522" s="34"/>
      <c r="F522" s="47"/>
      <c r="G522" s="35"/>
      <c r="J522" s="48"/>
      <c r="K522" s="48"/>
      <c r="L522" s="12"/>
      <c r="M522" s="35"/>
      <c r="N522" s="49"/>
      <c r="O522" s="36"/>
      <c r="T522" s="37"/>
      <c r="Y522" s="48"/>
      <c r="Z522" s="12"/>
    </row>
    <row r="523" ht="15.75" customHeight="1">
      <c r="A523" s="34"/>
      <c r="B523" s="34"/>
      <c r="C523" s="34"/>
      <c r="E523" s="34"/>
      <c r="F523" s="47"/>
      <c r="G523" s="35"/>
      <c r="J523" s="48"/>
      <c r="K523" s="48"/>
      <c r="L523" s="12"/>
      <c r="M523" s="35"/>
      <c r="N523" s="49"/>
      <c r="O523" s="36"/>
      <c r="T523" s="37"/>
      <c r="Y523" s="48"/>
      <c r="Z523" s="12"/>
    </row>
    <row r="524" ht="15.75" customHeight="1">
      <c r="A524" s="34"/>
      <c r="B524" s="34"/>
      <c r="C524" s="34"/>
      <c r="E524" s="34"/>
      <c r="F524" s="47"/>
      <c r="G524" s="35"/>
      <c r="J524" s="48"/>
      <c r="K524" s="48"/>
      <c r="L524" s="12"/>
      <c r="M524" s="35"/>
      <c r="N524" s="49"/>
      <c r="O524" s="36"/>
      <c r="T524" s="37"/>
      <c r="Y524" s="48"/>
      <c r="Z524" s="12"/>
    </row>
    <row r="525" ht="15.75" customHeight="1">
      <c r="A525" s="34"/>
      <c r="B525" s="34"/>
      <c r="C525" s="34"/>
      <c r="E525" s="34"/>
      <c r="F525" s="47"/>
      <c r="G525" s="35"/>
      <c r="J525" s="48"/>
      <c r="K525" s="48"/>
      <c r="L525" s="12"/>
      <c r="M525" s="35"/>
      <c r="N525" s="49"/>
      <c r="O525" s="36"/>
      <c r="T525" s="37"/>
      <c r="Y525" s="48"/>
      <c r="Z525" s="12"/>
    </row>
    <row r="526" ht="15.75" customHeight="1">
      <c r="A526" s="34"/>
      <c r="B526" s="34"/>
      <c r="C526" s="34"/>
      <c r="E526" s="34"/>
      <c r="F526" s="47"/>
      <c r="G526" s="35"/>
      <c r="J526" s="48"/>
      <c r="K526" s="48"/>
      <c r="L526" s="12"/>
      <c r="M526" s="35"/>
      <c r="N526" s="49"/>
      <c r="O526" s="36"/>
      <c r="T526" s="37"/>
      <c r="Y526" s="48"/>
      <c r="Z526" s="12"/>
    </row>
    <row r="527" ht="15.75" customHeight="1">
      <c r="A527" s="34"/>
      <c r="B527" s="34"/>
      <c r="C527" s="34"/>
      <c r="E527" s="34"/>
      <c r="F527" s="47"/>
      <c r="G527" s="35"/>
      <c r="J527" s="48"/>
      <c r="K527" s="48"/>
      <c r="L527" s="12"/>
      <c r="M527" s="35"/>
      <c r="N527" s="49"/>
      <c r="O527" s="36"/>
      <c r="T527" s="37"/>
      <c r="Y527" s="48"/>
      <c r="Z527" s="12"/>
    </row>
    <row r="528" ht="15.75" customHeight="1">
      <c r="A528" s="34"/>
      <c r="B528" s="34"/>
      <c r="C528" s="34"/>
      <c r="E528" s="34"/>
      <c r="F528" s="47"/>
      <c r="G528" s="35"/>
      <c r="J528" s="48"/>
      <c r="K528" s="48"/>
      <c r="L528" s="12"/>
      <c r="M528" s="35"/>
      <c r="N528" s="49"/>
      <c r="O528" s="36"/>
      <c r="T528" s="37"/>
      <c r="Y528" s="48"/>
      <c r="Z528" s="12"/>
    </row>
    <row r="529" ht="15.75" customHeight="1">
      <c r="A529" s="34"/>
      <c r="B529" s="34"/>
      <c r="C529" s="34"/>
      <c r="E529" s="34"/>
      <c r="F529" s="47"/>
      <c r="G529" s="35"/>
      <c r="J529" s="48"/>
      <c r="K529" s="48"/>
      <c r="L529" s="12"/>
      <c r="M529" s="35"/>
      <c r="N529" s="49"/>
      <c r="O529" s="36"/>
      <c r="T529" s="37"/>
      <c r="Y529" s="48"/>
      <c r="Z529" s="12"/>
    </row>
    <row r="530" ht="15.75" customHeight="1">
      <c r="A530" s="34"/>
      <c r="B530" s="34"/>
      <c r="C530" s="34"/>
      <c r="E530" s="34"/>
      <c r="F530" s="47"/>
      <c r="G530" s="35"/>
      <c r="J530" s="48"/>
      <c r="K530" s="48"/>
      <c r="L530" s="12"/>
      <c r="M530" s="35"/>
      <c r="N530" s="49"/>
      <c r="O530" s="36"/>
      <c r="T530" s="37"/>
      <c r="Y530" s="48"/>
      <c r="Z530" s="12"/>
    </row>
    <row r="531" ht="15.75" customHeight="1">
      <c r="A531" s="34"/>
      <c r="B531" s="34"/>
      <c r="C531" s="34"/>
      <c r="E531" s="34"/>
      <c r="F531" s="47"/>
      <c r="G531" s="35"/>
      <c r="J531" s="48"/>
      <c r="K531" s="48"/>
      <c r="L531" s="12"/>
      <c r="M531" s="35"/>
      <c r="N531" s="49"/>
      <c r="O531" s="36"/>
      <c r="T531" s="37"/>
      <c r="Y531" s="48"/>
      <c r="Z531" s="12"/>
    </row>
    <row r="532" ht="15.75" customHeight="1">
      <c r="A532" s="34"/>
      <c r="B532" s="34"/>
      <c r="C532" s="34"/>
      <c r="E532" s="34"/>
      <c r="F532" s="47"/>
      <c r="G532" s="35"/>
      <c r="J532" s="48"/>
      <c r="K532" s="48"/>
      <c r="L532" s="12"/>
      <c r="M532" s="35"/>
      <c r="N532" s="49"/>
      <c r="O532" s="36"/>
      <c r="T532" s="37"/>
      <c r="Y532" s="48"/>
      <c r="Z532" s="12"/>
    </row>
    <row r="533" ht="15.75" customHeight="1">
      <c r="A533" s="34"/>
      <c r="B533" s="34"/>
      <c r="C533" s="34"/>
      <c r="E533" s="34"/>
      <c r="F533" s="47"/>
      <c r="G533" s="35"/>
      <c r="J533" s="48"/>
      <c r="K533" s="48"/>
      <c r="L533" s="12"/>
      <c r="M533" s="35"/>
      <c r="N533" s="49"/>
      <c r="O533" s="36"/>
      <c r="T533" s="37"/>
      <c r="Y533" s="48"/>
      <c r="Z533" s="12"/>
    </row>
    <row r="534" ht="15.75" customHeight="1">
      <c r="A534" s="34"/>
      <c r="B534" s="34"/>
      <c r="C534" s="34"/>
      <c r="E534" s="34"/>
      <c r="F534" s="47"/>
      <c r="G534" s="35"/>
      <c r="J534" s="48"/>
      <c r="K534" s="48"/>
      <c r="L534" s="12"/>
      <c r="M534" s="35"/>
      <c r="N534" s="49"/>
      <c r="O534" s="36"/>
      <c r="T534" s="37"/>
      <c r="Y534" s="48"/>
      <c r="Z534" s="12"/>
    </row>
    <row r="535" ht="15.75" customHeight="1">
      <c r="A535" s="34"/>
      <c r="B535" s="34"/>
      <c r="C535" s="34"/>
      <c r="E535" s="34"/>
      <c r="F535" s="47"/>
      <c r="G535" s="35"/>
      <c r="J535" s="48"/>
      <c r="K535" s="48"/>
      <c r="L535" s="12"/>
      <c r="M535" s="35"/>
      <c r="N535" s="49"/>
      <c r="O535" s="36"/>
      <c r="T535" s="37"/>
      <c r="Y535" s="48"/>
      <c r="Z535" s="12"/>
    </row>
    <row r="536" ht="15.75" customHeight="1">
      <c r="A536" s="34"/>
      <c r="B536" s="34"/>
      <c r="C536" s="34"/>
      <c r="E536" s="34"/>
      <c r="F536" s="47"/>
      <c r="G536" s="35"/>
      <c r="J536" s="48"/>
      <c r="K536" s="48"/>
      <c r="L536" s="12"/>
      <c r="M536" s="35"/>
      <c r="N536" s="49"/>
      <c r="O536" s="36"/>
      <c r="T536" s="37"/>
      <c r="Y536" s="48"/>
      <c r="Z536" s="12"/>
    </row>
    <row r="537" ht="15.75" customHeight="1">
      <c r="A537" s="34"/>
      <c r="B537" s="34"/>
      <c r="C537" s="34"/>
      <c r="E537" s="34"/>
      <c r="F537" s="47"/>
      <c r="G537" s="35"/>
      <c r="J537" s="48"/>
      <c r="K537" s="48"/>
      <c r="L537" s="12"/>
      <c r="M537" s="35"/>
      <c r="N537" s="49"/>
      <c r="O537" s="36"/>
      <c r="T537" s="37"/>
      <c r="Y537" s="48"/>
      <c r="Z537" s="12"/>
    </row>
    <row r="538" ht="15.75" customHeight="1">
      <c r="A538" s="34"/>
      <c r="B538" s="34"/>
      <c r="C538" s="34"/>
      <c r="E538" s="34"/>
      <c r="F538" s="47"/>
      <c r="G538" s="35"/>
      <c r="J538" s="48"/>
      <c r="K538" s="48"/>
      <c r="L538" s="12"/>
      <c r="M538" s="35"/>
      <c r="N538" s="49"/>
      <c r="O538" s="36"/>
      <c r="T538" s="37"/>
      <c r="Y538" s="48"/>
      <c r="Z538" s="12"/>
    </row>
    <row r="539" ht="15.75" customHeight="1">
      <c r="A539" s="34"/>
      <c r="B539" s="34"/>
      <c r="C539" s="34"/>
      <c r="E539" s="34"/>
      <c r="F539" s="47"/>
      <c r="G539" s="35"/>
      <c r="J539" s="48"/>
      <c r="K539" s="48"/>
      <c r="L539" s="12"/>
      <c r="M539" s="35"/>
      <c r="N539" s="49"/>
      <c r="O539" s="36"/>
      <c r="T539" s="37"/>
      <c r="Y539" s="48"/>
      <c r="Z539" s="12"/>
    </row>
    <row r="540" ht="15.75" customHeight="1">
      <c r="A540" s="34"/>
      <c r="B540" s="34"/>
      <c r="C540" s="34"/>
      <c r="E540" s="34"/>
      <c r="F540" s="47"/>
      <c r="G540" s="35"/>
      <c r="J540" s="48"/>
      <c r="K540" s="48"/>
      <c r="L540" s="12"/>
      <c r="M540" s="35"/>
      <c r="N540" s="49"/>
      <c r="O540" s="36"/>
      <c r="T540" s="37"/>
      <c r="Y540" s="48"/>
      <c r="Z540" s="12"/>
    </row>
    <row r="541" ht="15.75" customHeight="1">
      <c r="A541" s="34"/>
      <c r="B541" s="34"/>
      <c r="C541" s="34"/>
      <c r="E541" s="34"/>
      <c r="F541" s="47"/>
      <c r="G541" s="35"/>
      <c r="J541" s="48"/>
      <c r="K541" s="48"/>
      <c r="L541" s="12"/>
      <c r="M541" s="35"/>
      <c r="N541" s="49"/>
      <c r="O541" s="36"/>
      <c r="T541" s="37"/>
      <c r="Y541" s="48"/>
      <c r="Z541" s="12"/>
    </row>
    <row r="542" ht="15.75" customHeight="1">
      <c r="A542" s="34"/>
      <c r="B542" s="34"/>
      <c r="C542" s="34"/>
      <c r="E542" s="34"/>
      <c r="F542" s="47"/>
      <c r="G542" s="35"/>
      <c r="J542" s="48"/>
      <c r="K542" s="48"/>
      <c r="L542" s="12"/>
      <c r="M542" s="35"/>
      <c r="N542" s="49"/>
      <c r="O542" s="36"/>
      <c r="T542" s="37"/>
      <c r="Y542" s="48"/>
      <c r="Z542" s="12"/>
    </row>
    <row r="543" ht="15.75" customHeight="1">
      <c r="A543" s="34"/>
      <c r="B543" s="34"/>
      <c r="C543" s="34"/>
      <c r="E543" s="34"/>
      <c r="F543" s="47"/>
      <c r="G543" s="35"/>
      <c r="J543" s="48"/>
      <c r="K543" s="48"/>
      <c r="L543" s="12"/>
      <c r="M543" s="35"/>
      <c r="N543" s="49"/>
      <c r="O543" s="36"/>
      <c r="T543" s="37"/>
      <c r="Y543" s="48"/>
      <c r="Z543" s="12"/>
    </row>
    <row r="544" ht="15.75" customHeight="1">
      <c r="A544" s="34"/>
      <c r="B544" s="34"/>
      <c r="C544" s="34"/>
      <c r="E544" s="34"/>
      <c r="F544" s="47"/>
      <c r="G544" s="35"/>
      <c r="J544" s="48"/>
      <c r="K544" s="48"/>
      <c r="L544" s="12"/>
      <c r="M544" s="35"/>
      <c r="N544" s="49"/>
      <c r="O544" s="36"/>
      <c r="T544" s="37"/>
      <c r="Y544" s="48"/>
      <c r="Z544" s="12"/>
    </row>
    <row r="545" ht="15.75" customHeight="1">
      <c r="A545" s="34"/>
      <c r="B545" s="34"/>
      <c r="C545" s="34"/>
      <c r="E545" s="34"/>
      <c r="F545" s="47"/>
      <c r="G545" s="35"/>
      <c r="J545" s="48"/>
      <c r="K545" s="48"/>
      <c r="L545" s="12"/>
      <c r="M545" s="35"/>
      <c r="N545" s="49"/>
      <c r="O545" s="36"/>
      <c r="T545" s="37"/>
      <c r="Y545" s="48"/>
      <c r="Z545" s="12"/>
    </row>
    <row r="546" ht="15.75" customHeight="1">
      <c r="A546" s="34"/>
      <c r="B546" s="34"/>
      <c r="C546" s="34"/>
      <c r="E546" s="34"/>
      <c r="F546" s="47"/>
      <c r="G546" s="35"/>
      <c r="J546" s="48"/>
      <c r="K546" s="48"/>
      <c r="L546" s="12"/>
      <c r="M546" s="35"/>
      <c r="N546" s="49"/>
      <c r="O546" s="36"/>
      <c r="T546" s="37"/>
      <c r="Y546" s="48"/>
      <c r="Z546" s="12"/>
    </row>
    <row r="547" ht="15.75" customHeight="1">
      <c r="A547" s="34"/>
      <c r="B547" s="34"/>
      <c r="C547" s="34"/>
      <c r="E547" s="34"/>
      <c r="F547" s="47"/>
      <c r="G547" s="35"/>
      <c r="J547" s="48"/>
      <c r="K547" s="48"/>
      <c r="L547" s="12"/>
      <c r="M547" s="35"/>
      <c r="N547" s="49"/>
      <c r="O547" s="36"/>
      <c r="T547" s="37"/>
      <c r="Y547" s="48"/>
      <c r="Z547" s="12"/>
    </row>
    <row r="548" ht="15.75" customHeight="1">
      <c r="A548" s="34"/>
      <c r="B548" s="34"/>
      <c r="C548" s="34"/>
      <c r="E548" s="34"/>
      <c r="F548" s="47"/>
      <c r="G548" s="35"/>
      <c r="J548" s="48"/>
      <c r="K548" s="48"/>
      <c r="L548" s="12"/>
      <c r="M548" s="35"/>
      <c r="N548" s="49"/>
      <c r="O548" s="36"/>
      <c r="T548" s="37"/>
      <c r="Y548" s="48"/>
      <c r="Z548" s="12"/>
    </row>
    <row r="549" ht="15.75" customHeight="1">
      <c r="A549" s="34"/>
      <c r="B549" s="34"/>
      <c r="C549" s="34"/>
      <c r="E549" s="34"/>
      <c r="F549" s="47"/>
      <c r="G549" s="35"/>
      <c r="J549" s="48"/>
      <c r="K549" s="48"/>
      <c r="L549" s="12"/>
      <c r="M549" s="35"/>
      <c r="N549" s="49"/>
      <c r="O549" s="36"/>
      <c r="T549" s="37"/>
      <c r="Y549" s="48"/>
      <c r="Z549" s="12"/>
    </row>
    <row r="550" ht="15.75" customHeight="1">
      <c r="A550" s="34"/>
      <c r="B550" s="34"/>
      <c r="C550" s="34"/>
      <c r="E550" s="34"/>
      <c r="F550" s="47"/>
      <c r="G550" s="35"/>
      <c r="J550" s="48"/>
      <c r="K550" s="48"/>
      <c r="L550" s="12"/>
      <c r="M550" s="35"/>
      <c r="N550" s="49"/>
      <c r="O550" s="36"/>
      <c r="T550" s="37"/>
      <c r="Y550" s="48"/>
      <c r="Z550" s="12"/>
    </row>
    <row r="551" ht="15.75" customHeight="1">
      <c r="A551" s="34"/>
      <c r="B551" s="34"/>
      <c r="C551" s="34"/>
      <c r="E551" s="34"/>
      <c r="F551" s="47"/>
      <c r="G551" s="35"/>
      <c r="J551" s="48"/>
      <c r="K551" s="48"/>
      <c r="L551" s="12"/>
      <c r="M551" s="35"/>
      <c r="N551" s="49"/>
      <c r="O551" s="36"/>
      <c r="T551" s="37"/>
      <c r="Y551" s="48"/>
      <c r="Z551" s="12"/>
    </row>
    <row r="552" ht="15.75" customHeight="1">
      <c r="A552" s="34"/>
      <c r="B552" s="34"/>
      <c r="C552" s="34"/>
      <c r="E552" s="34"/>
      <c r="F552" s="47"/>
      <c r="G552" s="35"/>
      <c r="J552" s="48"/>
      <c r="K552" s="48"/>
      <c r="L552" s="12"/>
      <c r="M552" s="35"/>
      <c r="N552" s="49"/>
      <c r="O552" s="36"/>
      <c r="T552" s="37"/>
      <c r="Y552" s="48"/>
      <c r="Z552" s="12"/>
    </row>
    <row r="553" ht="15.75" customHeight="1">
      <c r="A553" s="34"/>
      <c r="B553" s="34"/>
      <c r="C553" s="34"/>
      <c r="E553" s="34"/>
      <c r="F553" s="47"/>
      <c r="G553" s="35"/>
      <c r="J553" s="48"/>
      <c r="K553" s="48"/>
      <c r="L553" s="12"/>
      <c r="M553" s="35"/>
      <c r="N553" s="49"/>
      <c r="O553" s="36"/>
      <c r="T553" s="37"/>
      <c r="Y553" s="48"/>
      <c r="Z553" s="12"/>
    </row>
    <row r="554" ht="15.75" customHeight="1">
      <c r="A554" s="34"/>
      <c r="B554" s="34"/>
      <c r="C554" s="34"/>
      <c r="E554" s="34"/>
      <c r="F554" s="47"/>
      <c r="G554" s="35"/>
      <c r="J554" s="48"/>
      <c r="K554" s="48"/>
      <c r="L554" s="12"/>
      <c r="M554" s="35"/>
      <c r="N554" s="49"/>
      <c r="O554" s="36"/>
      <c r="T554" s="37"/>
      <c r="Y554" s="48"/>
      <c r="Z554" s="12"/>
    </row>
    <row r="555" ht="15.75" customHeight="1">
      <c r="A555" s="34"/>
      <c r="B555" s="34"/>
      <c r="C555" s="34"/>
      <c r="E555" s="34"/>
      <c r="F555" s="47"/>
      <c r="G555" s="35"/>
      <c r="J555" s="48"/>
      <c r="K555" s="48"/>
      <c r="L555" s="12"/>
      <c r="M555" s="35"/>
      <c r="N555" s="49"/>
      <c r="O555" s="36"/>
      <c r="T555" s="37"/>
      <c r="Y555" s="48"/>
      <c r="Z555" s="12"/>
    </row>
    <row r="556" ht="15.75" customHeight="1">
      <c r="A556" s="34"/>
      <c r="B556" s="34"/>
      <c r="C556" s="34"/>
      <c r="E556" s="34"/>
      <c r="F556" s="47"/>
      <c r="G556" s="35"/>
      <c r="J556" s="48"/>
      <c r="K556" s="48"/>
      <c r="L556" s="12"/>
      <c r="M556" s="35"/>
      <c r="N556" s="49"/>
      <c r="O556" s="36"/>
      <c r="T556" s="37"/>
      <c r="Y556" s="48"/>
      <c r="Z556" s="12"/>
    </row>
    <row r="557" ht="15.75" customHeight="1">
      <c r="A557" s="34"/>
      <c r="B557" s="34"/>
      <c r="C557" s="34"/>
      <c r="E557" s="34"/>
      <c r="F557" s="47"/>
      <c r="G557" s="35"/>
      <c r="J557" s="48"/>
      <c r="K557" s="48"/>
      <c r="L557" s="12"/>
      <c r="M557" s="35"/>
      <c r="N557" s="49"/>
      <c r="O557" s="36"/>
      <c r="T557" s="37"/>
      <c r="Y557" s="48"/>
      <c r="Z557" s="12"/>
    </row>
    <row r="558" ht="15.75" customHeight="1">
      <c r="A558" s="34"/>
      <c r="B558" s="34"/>
      <c r="C558" s="34"/>
      <c r="E558" s="34"/>
      <c r="F558" s="47"/>
      <c r="G558" s="35"/>
      <c r="J558" s="48"/>
      <c r="K558" s="48"/>
      <c r="L558" s="12"/>
      <c r="M558" s="35"/>
      <c r="N558" s="49"/>
      <c r="O558" s="36"/>
      <c r="T558" s="37"/>
      <c r="Y558" s="48"/>
      <c r="Z558" s="12"/>
    </row>
    <row r="559" ht="15.75" customHeight="1">
      <c r="A559" s="34"/>
      <c r="B559" s="34"/>
      <c r="C559" s="34"/>
      <c r="E559" s="34"/>
      <c r="F559" s="47"/>
      <c r="G559" s="35"/>
      <c r="J559" s="48"/>
      <c r="K559" s="48"/>
      <c r="L559" s="12"/>
      <c r="M559" s="35"/>
      <c r="N559" s="49"/>
      <c r="O559" s="36"/>
      <c r="T559" s="37"/>
      <c r="Y559" s="48"/>
      <c r="Z559" s="12"/>
    </row>
    <row r="560" ht="15.75" customHeight="1">
      <c r="A560" s="34"/>
      <c r="B560" s="34"/>
      <c r="C560" s="34"/>
      <c r="E560" s="34"/>
      <c r="F560" s="47"/>
      <c r="G560" s="35"/>
      <c r="J560" s="48"/>
      <c r="K560" s="48"/>
      <c r="L560" s="12"/>
      <c r="M560" s="35"/>
      <c r="N560" s="49"/>
      <c r="O560" s="36"/>
      <c r="T560" s="37"/>
      <c r="Y560" s="48"/>
      <c r="Z560" s="12"/>
    </row>
    <row r="561" ht="15.75" customHeight="1">
      <c r="A561" s="34"/>
      <c r="B561" s="34"/>
      <c r="C561" s="34"/>
      <c r="E561" s="34"/>
      <c r="F561" s="47"/>
      <c r="G561" s="35"/>
      <c r="J561" s="48"/>
      <c r="K561" s="48"/>
      <c r="L561" s="12"/>
      <c r="M561" s="35"/>
      <c r="N561" s="49"/>
      <c r="O561" s="36"/>
      <c r="T561" s="37"/>
      <c r="Y561" s="48"/>
      <c r="Z561" s="12"/>
    </row>
    <row r="562" ht="15.75" customHeight="1">
      <c r="A562" s="34"/>
      <c r="B562" s="34"/>
      <c r="C562" s="34"/>
      <c r="E562" s="34"/>
      <c r="F562" s="47"/>
      <c r="G562" s="35"/>
      <c r="J562" s="48"/>
      <c r="K562" s="48"/>
      <c r="L562" s="12"/>
      <c r="M562" s="35"/>
      <c r="N562" s="49"/>
      <c r="O562" s="36"/>
      <c r="T562" s="37"/>
      <c r="Y562" s="48"/>
      <c r="Z562" s="12"/>
    </row>
    <row r="563" ht="15.75" customHeight="1">
      <c r="A563" s="34"/>
      <c r="B563" s="34"/>
      <c r="C563" s="34"/>
      <c r="E563" s="34"/>
      <c r="F563" s="47"/>
      <c r="G563" s="35"/>
      <c r="J563" s="48"/>
      <c r="K563" s="48"/>
      <c r="L563" s="12"/>
      <c r="M563" s="35"/>
      <c r="N563" s="49"/>
      <c r="O563" s="36"/>
      <c r="T563" s="37"/>
      <c r="Y563" s="48"/>
      <c r="Z563" s="12"/>
    </row>
    <row r="564" ht="15.75" customHeight="1">
      <c r="A564" s="34"/>
      <c r="B564" s="34"/>
      <c r="C564" s="34"/>
      <c r="E564" s="34"/>
      <c r="F564" s="47"/>
      <c r="G564" s="35"/>
      <c r="J564" s="48"/>
      <c r="K564" s="48"/>
      <c r="L564" s="12"/>
      <c r="M564" s="35"/>
      <c r="N564" s="49"/>
      <c r="O564" s="36"/>
      <c r="T564" s="37"/>
      <c r="Y564" s="48"/>
      <c r="Z564" s="12"/>
    </row>
    <row r="565" ht="15.75" customHeight="1">
      <c r="A565" s="34"/>
      <c r="B565" s="34"/>
      <c r="C565" s="34"/>
      <c r="E565" s="34"/>
      <c r="F565" s="47"/>
      <c r="G565" s="35"/>
      <c r="J565" s="48"/>
      <c r="K565" s="48"/>
      <c r="L565" s="12"/>
      <c r="M565" s="35"/>
      <c r="N565" s="49"/>
      <c r="O565" s="36"/>
      <c r="T565" s="37"/>
      <c r="Y565" s="48"/>
      <c r="Z565" s="12"/>
    </row>
    <row r="566" ht="15.75" customHeight="1">
      <c r="A566" s="34"/>
      <c r="B566" s="34"/>
      <c r="C566" s="34"/>
      <c r="E566" s="34"/>
      <c r="F566" s="47"/>
      <c r="G566" s="35"/>
      <c r="J566" s="48"/>
      <c r="K566" s="48"/>
      <c r="L566" s="12"/>
      <c r="M566" s="35"/>
      <c r="N566" s="49"/>
      <c r="O566" s="36"/>
      <c r="T566" s="37"/>
      <c r="Y566" s="48"/>
      <c r="Z566" s="12"/>
    </row>
    <row r="567" ht="15.75" customHeight="1">
      <c r="A567" s="34"/>
      <c r="B567" s="34"/>
      <c r="C567" s="34"/>
      <c r="E567" s="34"/>
      <c r="F567" s="47"/>
      <c r="G567" s="35"/>
      <c r="J567" s="48"/>
      <c r="K567" s="48"/>
      <c r="L567" s="12"/>
      <c r="M567" s="35"/>
      <c r="N567" s="49"/>
      <c r="O567" s="36"/>
      <c r="T567" s="37"/>
      <c r="Y567" s="48"/>
      <c r="Z567" s="12"/>
    </row>
    <row r="568" ht="15.75" customHeight="1">
      <c r="A568" s="34"/>
      <c r="B568" s="34"/>
      <c r="C568" s="34"/>
      <c r="E568" s="34"/>
      <c r="F568" s="47"/>
      <c r="G568" s="35"/>
      <c r="J568" s="48"/>
      <c r="K568" s="48"/>
      <c r="L568" s="12"/>
      <c r="M568" s="35"/>
      <c r="N568" s="49"/>
      <c r="O568" s="36"/>
      <c r="T568" s="37"/>
      <c r="Y568" s="48"/>
      <c r="Z568" s="12"/>
    </row>
    <row r="569" ht="15.75" customHeight="1">
      <c r="A569" s="34"/>
      <c r="B569" s="34"/>
      <c r="C569" s="34"/>
      <c r="E569" s="34"/>
      <c r="F569" s="47"/>
      <c r="G569" s="35"/>
      <c r="J569" s="48"/>
      <c r="K569" s="48"/>
      <c r="L569" s="12"/>
      <c r="M569" s="35"/>
      <c r="N569" s="49"/>
      <c r="O569" s="36"/>
      <c r="T569" s="37"/>
      <c r="Y569" s="48"/>
      <c r="Z569" s="12"/>
    </row>
    <row r="570" ht="15.75" customHeight="1">
      <c r="A570" s="34"/>
      <c r="B570" s="34"/>
      <c r="C570" s="34"/>
      <c r="E570" s="34"/>
      <c r="F570" s="47"/>
      <c r="G570" s="35"/>
      <c r="J570" s="48"/>
      <c r="K570" s="48"/>
      <c r="L570" s="12"/>
      <c r="M570" s="35"/>
      <c r="N570" s="49"/>
      <c r="O570" s="36"/>
      <c r="T570" s="37"/>
      <c r="Y570" s="48"/>
      <c r="Z570" s="12"/>
    </row>
    <row r="571" ht="15.75" customHeight="1">
      <c r="A571" s="34"/>
      <c r="B571" s="34"/>
      <c r="C571" s="34"/>
      <c r="E571" s="34"/>
      <c r="F571" s="47"/>
      <c r="G571" s="35"/>
      <c r="J571" s="48"/>
      <c r="K571" s="48"/>
      <c r="L571" s="12"/>
      <c r="M571" s="35"/>
      <c r="N571" s="49"/>
      <c r="O571" s="36"/>
      <c r="T571" s="37"/>
      <c r="Y571" s="48"/>
      <c r="Z571" s="12"/>
    </row>
    <row r="572" ht="15.75" customHeight="1">
      <c r="A572" s="34"/>
      <c r="B572" s="34"/>
      <c r="C572" s="34"/>
      <c r="E572" s="34"/>
      <c r="F572" s="47"/>
      <c r="G572" s="35"/>
      <c r="J572" s="48"/>
      <c r="K572" s="48"/>
      <c r="L572" s="12"/>
      <c r="M572" s="35"/>
      <c r="N572" s="49"/>
      <c r="O572" s="36"/>
      <c r="T572" s="37"/>
      <c r="Y572" s="48"/>
      <c r="Z572" s="12"/>
    </row>
    <row r="573" ht="15.75" customHeight="1">
      <c r="A573" s="34"/>
      <c r="B573" s="34"/>
      <c r="C573" s="34"/>
      <c r="E573" s="34"/>
      <c r="F573" s="47"/>
      <c r="G573" s="35"/>
      <c r="J573" s="48"/>
      <c r="K573" s="48"/>
      <c r="L573" s="12"/>
      <c r="M573" s="35"/>
      <c r="N573" s="49"/>
      <c r="O573" s="36"/>
      <c r="T573" s="37"/>
      <c r="Y573" s="48"/>
      <c r="Z573" s="12"/>
    </row>
    <row r="574" ht="15.75" customHeight="1">
      <c r="A574" s="34"/>
      <c r="B574" s="34"/>
      <c r="C574" s="34"/>
      <c r="E574" s="34"/>
      <c r="F574" s="47"/>
      <c r="G574" s="35"/>
      <c r="J574" s="48"/>
      <c r="K574" s="48"/>
      <c r="L574" s="12"/>
      <c r="M574" s="35"/>
      <c r="N574" s="49"/>
      <c r="O574" s="36"/>
      <c r="T574" s="37"/>
      <c r="Y574" s="48"/>
      <c r="Z574" s="12"/>
    </row>
    <row r="575" ht="15.75" customHeight="1">
      <c r="A575" s="34"/>
      <c r="B575" s="34"/>
      <c r="C575" s="34"/>
      <c r="E575" s="34"/>
      <c r="F575" s="47"/>
      <c r="G575" s="35"/>
      <c r="J575" s="48"/>
      <c r="K575" s="48"/>
      <c r="L575" s="12"/>
      <c r="M575" s="35"/>
      <c r="N575" s="49"/>
      <c r="O575" s="36"/>
      <c r="T575" s="37"/>
      <c r="Y575" s="48"/>
      <c r="Z575" s="12"/>
    </row>
    <row r="576" ht="15.75" customHeight="1">
      <c r="A576" s="34"/>
      <c r="B576" s="34"/>
      <c r="C576" s="34"/>
      <c r="E576" s="34"/>
      <c r="F576" s="47"/>
      <c r="G576" s="35"/>
      <c r="J576" s="48"/>
      <c r="K576" s="48"/>
      <c r="L576" s="12"/>
      <c r="M576" s="35"/>
      <c r="N576" s="49"/>
      <c r="O576" s="36"/>
      <c r="T576" s="37"/>
      <c r="Y576" s="48"/>
      <c r="Z576" s="12"/>
    </row>
    <row r="577" ht="15.75" customHeight="1">
      <c r="A577" s="34"/>
      <c r="B577" s="34"/>
      <c r="C577" s="34"/>
      <c r="E577" s="34"/>
      <c r="F577" s="47"/>
      <c r="G577" s="35"/>
      <c r="J577" s="48"/>
      <c r="K577" s="48"/>
      <c r="L577" s="12"/>
      <c r="M577" s="35"/>
      <c r="N577" s="49"/>
      <c r="O577" s="36"/>
      <c r="T577" s="37"/>
      <c r="Y577" s="48"/>
      <c r="Z577" s="12"/>
    </row>
    <row r="578" ht="15.75" customHeight="1">
      <c r="A578" s="34"/>
      <c r="B578" s="34"/>
      <c r="C578" s="34"/>
      <c r="E578" s="34"/>
      <c r="F578" s="47"/>
      <c r="G578" s="35"/>
      <c r="J578" s="48"/>
      <c r="K578" s="48"/>
      <c r="L578" s="12"/>
      <c r="M578" s="35"/>
      <c r="N578" s="49"/>
      <c r="O578" s="36"/>
      <c r="T578" s="37"/>
      <c r="Y578" s="48"/>
      <c r="Z578" s="12"/>
    </row>
    <row r="579" ht="15.75" customHeight="1">
      <c r="A579" s="34"/>
      <c r="B579" s="34"/>
      <c r="C579" s="34"/>
      <c r="E579" s="34"/>
      <c r="F579" s="47"/>
      <c r="G579" s="35"/>
      <c r="J579" s="48"/>
      <c r="K579" s="48"/>
      <c r="L579" s="12"/>
      <c r="M579" s="35"/>
      <c r="N579" s="49"/>
      <c r="O579" s="36"/>
      <c r="T579" s="37"/>
      <c r="Y579" s="48"/>
      <c r="Z579" s="12"/>
    </row>
    <row r="580" ht="15.75" customHeight="1">
      <c r="A580" s="34"/>
      <c r="B580" s="34"/>
      <c r="C580" s="34"/>
      <c r="E580" s="34"/>
      <c r="F580" s="47"/>
      <c r="G580" s="35"/>
      <c r="J580" s="48"/>
      <c r="K580" s="48"/>
      <c r="L580" s="12"/>
      <c r="M580" s="35"/>
      <c r="N580" s="49"/>
      <c r="O580" s="36"/>
      <c r="T580" s="37"/>
      <c r="Y580" s="48"/>
      <c r="Z580" s="12"/>
    </row>
    <row r="581" ht="15.75" customHeight="1">
      <c r="A581" s="34"/>
      <c r="B581" s="34"/>
      <c r="C581" s="34"/>
      <c r="E581" s="34"/>
      <c r="F581" s="47"/>
      <c r="G581" s="35"/>
      <c r="J581" s="48"/>
      <c r="K581" s="48"/>
      <c r="L581" s="12"/>
      <c r="M581" s="35"/>
      <c r="N581" s="49"/>
      <c r="O581" s="36"/>
      <c r="T581" s="37"/>
      <c r="Y581" s="48"/>
      <c r="Z581" s="12"/>
    </row>
    <row r="582" ht="15.75" customHeight="1">
      <c r="A582" s="34"/>
      <c r="B582" s="34"/>
      <c r="C582" s="34"/>
      <c r="E582" s="34"/>
      <c r="F582" s="47"/>
      <c r="G582" s="35"/>
      <c r="J582" s="48"/>
      <c r="K582" s="48"/>
      <c r="L582" s="12"/>
      <c r="M582" s="35"/>
      <c r="N582" s="49"/>
      <c r="O582" s="36"/>
      <c r="T582" s="37"/>
      <c r="Y582" s="48"/>
      <c r="Z582" s="12"/>
    </row>
    <row r="583" ht="15.75" customHeight="1">
      <c r="A583" s="34"/>
      <c r="B583" s="34"/>
      <c r="C583" s="34"/>
      <c r="E583" s="34"/>
      <c r="F583" s="47"/>
      <c r="G583" s="35"/>
      <c r="J583" s="48"/>
      <c r="K583" s="48"/>
      <c r="L583" s="12"/>
      <c r="M583" s="35"/>
      <c r="N583" s="49"/>
      <c r="O583" s="36"/>
      <c r="T583" s="37"/>
      <c r="Y583" s="48"/>
      <c r="Z583" s="12"/>
    </row>
    <row r="584" ht="15.75" customHeight="1">
      <c r="A584" s="34"/>
      <c r="B584" s="34"/>
      <c r="C584" s="34"/>
      <c r="E584" s="34"/>
      <c r="F584" s="47"/>
      <c r="G584" s="35"/>
      <c r="J584" s="48"/>
      <c r="K584" s="48"/>
      <c r="L584" s="12"/>
      <c r="M584" s="35"/>
      <c r="N584" s="49"/>
      <c r="O584" s="36"/>
      <c r="T584" s="37"/>
      <c r="Y584" s="48"/>
      <c r="Z584" s="12"/>
    </row>
    <row r="585" ht="15.75" customHeight="1">
      <c r="A585" s="34"/>
      <c r="B585" s="34"/>
      <c r="C585" s="34"/>
      <c r="E585" s="34"/>
      <c r="F585" s="47"/>
      <c r="G585" s="35"/>
      <c r="J585" s="48"/>
      <c r="K585" s="48"/>
      <c r="L585" s="12"/>
      <c r="M585" s="35"/>
      <c r="N585" s="49"/>
      <c r="O585" s="36"/>
      <c r="T585" s="37"/>
      <c r="Y585" s="48"/>
      <c r="Z585" s="12"/>
    </row>
    <row r="586" ht="15.75" customHeight="1">
      <c r="A586" s="34"/>
      <c r="B586" s="34"/>
      <c r="C586" s="34"/>
      <c r="E586" s="34"/>
      <c r="F586" s="47"/>
      <c r="G586" s="35"/>
      <c r="J586" s="48"/>
      <c r="K586" s="48"/>
      <c r="L586" s="12"/>
      <c r="M586" s="35"/>
      <c r="N586" s="49"/>
      <c r="O586" s="36"/>
      <c r="T586" s="37"/>
      <c r="Y586" s="48"/>
      <c r="Z586" s="12"/>
    </row>
    <row r="587" ht="15.75" customHeight="1">
      <c r="A587" s="34"/>
      <c r="B587" s="34"/>
      <c r="C587" s="34"/>
      <c r="E587" s="34"/>
      <c r="F587" s="47"/>
      <c r="G587" s="35"/>
      <c r="J587" s="48"/>
      <c r="K587" s="48"/>
      <c r="L587" s="12"/>
      <c r="M587" s="35"/>
      <c r="N587" s="49"/>
      <c r="O587" s="36"/>
      <c r="T587" s="37"/>
      <c r="Y587" s="48"/>
      <c r="Z587" s="12"/>
    </row>
    <row r="588" ht="15.75" customHeight="1">
      <c r="A588" s="34"/>
      <c r="B588" s="34"/>
      <c r="C588" s="34"/>
      <c r="E588" s="34"/>
      <c r="F588" s="47"/>
      <c r="G588" s="35"/>
      <c r="J588" s="48"/>
      <c r="K588" s="48"/>
      <c r="L588" s="12"/>
      <c r="M588" s="35"/>
      <c r="N588" s="49"/>
      <c r="O588" s="36"/>
      <c r="T588" s="37"/>
      <c r="Y588" s="48"/>
      <c r="Z588" s="12"/>
    </row>
    <row r="589" ht="15.75" customHeight="1">
      <c r="A589" s="34"/>
      <c r="B589" s="34"/>
      <c r="C589" s="34"/>
      <c r="E589" s="34"/>
      <c r="F589" s="47"/>
      <c r="G589" s="35"/>
      <c r="J589" s="48"/>
      <c r="K589" s="48"/>
      <c r="L589" s="12"/>
      <c r="M589" s="35"/>
      <c r="N589" s="49"/>
      <c r="O589" s="36"/>
      <c r="T589" s="37"/>
      <c r="Y589" s="48"/>
      <c r="Z589" s="12"/>
    </row>
    <row r="590" ht="15.75" customHeight="1">
      <c r="A590" s="34"/>
      <c r="B590" s="34"/>
      <c r="C590" s="34"/>
      <c r="E590" s="34"/>
      <c r="F590" s="47"/>
      <c r="G590" s="35"/>
      <c r="J590" s="48"/>
      <c r="K590" s="48"/>
      <c r="L590" s="12"/>
      <c r="M590" s="35"/>
      <c r="N590" s="49"/>
      <c r="O590" s="36"/>
      <c r="T590" s="37"/>
      <c r="Y590" s="48"/>
      <c r="Z590" s="12"/>
    </row>
    <row r="591" ht="15.75" customHeight="1">
      <c r="A591" s="34"/>
      <c r="B591" s="34"/>
      <c r="C591" s="34"/>
      <c r="E591" s="34"/>
      <c r="F591" s="47"/>
      <c r="G591" s="35"/>
      <c r="J591" s="48"/>
      <c r="K591" s="48"/>
      <c r="L591" s="12"/>
      <c r="M591" s="35"/>
      <c r="N591" s="49"/>
      <c r="O591" s="36"/>
      <c r="T591" s="37"/>
      <c r="Y591" s="48"/>
      <c r="Z591" s="12"/>
    </row>
    <row r="592" ht="15.75" customHeight="1">
      <c r="A592" s="34"/>
      <c r="B592" s="34"/>
      <c r="C592" s="34"/>
      <c r="E592" s="34"/>
      <c r="F592" s="47"/>
      <c r="G592" s="35"/>
      <c r="J592" s="48"/>
      <c r="K592" s="48"/>
      <c r="L592" s="12"/>
      <c r="M592" s="35"/>
      <c r="N592" s="49"/>
      <c r="O592" s="36"/>
      <c r="T592" s="37"/>
      <c r="Y592" s="48"/>
      <c r="Z592" s="12"/>
    </row>
    <row r="593" ht="15.75" customHeight="1">
      <c r="A593" s="34"/>
      <c r="B593" s="34"/>
      <c r="C593" s="34"/>
      <c r="E593" s="34"/>
      <c r="F593" s="47"/>
      <c r="G593" s="35"/>
      <c r="J593" s="48"/>
      <c r="K593" s="48"/>
      <c r="L593" s="12"/>
      <c r="M593" s="35"/>
      <c r="N593" s="49"/>
      <c r="O593" s="36"/>
      <c r="T593" s="37"/>
      <c r="Y593" s="48"/>
      <c r="Z593" s="12"/>
    </row>
    <row r="594" ht="15.75" customHeight="1">
      <c r="A594" s="34"/>
      <c r="B594" s="34"/>
      <c r="C594" s="34"/>
      <c r="E594" s="34"/>
      <c r="F594" s="47"/>
      <c r="G594" s="35"/>
      <c r="J594" s="48"/>
      <c r="K594" s="48"/>
      <c r="L594" s="12"/>
      <c r="M594" s="35"/>
      <c r="N594" s="49"/>
      <c r="O594" s="36"/>
      <c r="T594" s="37"/>
      <c r="Y594" s="48"/>
      <c r="Z594" s="12"/>
    </row>
    <row r="595" ht="15.75" customHeight="1">
      <c r="A595" s="34"/>
      <c r="B595" s="34"/>
      <c r="C595" s="34"/>
      <c r="E595" s="34"/>
      <c r="F595" s="47"/>
      <c r="G595" s="35"/>
      <c r="J595" s="48"/>
      <c r="K595" s="48"/>
      <c r="L595" s="12"/>
      <c r="M595" s="35"/>
      <c r="N595" s="49"/>
      <c r="O595" s="36"/>
      <c r="T595" s="37"/>
      <c r="Y595" s="48"/>
      <c r="Z595" s="12"/>
    </row>
    <row r="596" ht="15.75" customHeight="1">
      <c r="A596" s="34"/>
      <c r="B596" s="34"/>
      <c r="C596" s="34"/>
      <c r="E596" s="34"/>
      <c r="F596" s="47"/>
      <c r="G596" s="35"/>
      <c r="J596" s="48"/>
      <c r="K596" s="48"/>
      <c r="L596" s="12"/>
      <c r="M596" s="35"/>
      <c r="N596" s="49"/>
      <c r="O596" s="36"/>
      <c r="T596" s="37"/>
      <c r="Y596" s="48"/>
      <c r="Z596" s="12"/>
    </row>
    <row r="597" ht="15.75" customHeight="1">
      <c r="A597" s="34"/>
      <c r="B597" s="34"/>
      <c r="C597" s="34"/>
      <c r="E597" s="34"/>
      <c r="F597" s="47"/>
      <c r="G597" s="35"/>
      <c r="J597" s="48"/>
      <c r="K597" s="48"/>
      <c r="L597" s="12"/>
      <c r="M597" s="35"/>
      <c r="N597" s="49"/>
      <c r="O597" s="36"/>
      <c r="T597" s="37"/>
      <c r="Y597" s="48"/>
      <c r="Z597" s="12"/>
    </row>
    <row r="598" ht="15.75" customHeight="1">
      <c r="A598" s="34"/>
      <c r="B598" s="34"/>
      <c r="C598" s="34"/>
      <c r="E598" s="34"/>
      <c r="F598" s="47"/>
      <c r="G598" s="35"/>
      <c r="J598" s="48"/>
      <c r="K598" s="48"/>
      <c r="L598" s="12"/>
      <c r="M598" s="35"/>
      <c r="N598" s="49"/>
      <c r="O598" s="36"/>
      <c r="T598" s="37"/>
      <c r="Y598" s="48"/>
      <c r="Z598" s="12"/>
    </row>
    <row r="599" ht="15.75" customHeight="1">
      <c r="A599" s="34"/>
      <c r="B599" s="34"/>
      <c r="C599" s="34"/>
      <c r="E599" s="34"/>
      <c r="F599" s="47"/>
      <c r="G599" s="35"/>
      <c r="J599" s="48"/>
      <c r="K599" s="48"/>
      <c r="L599" s="12"/>
      <c r="M599" s="35"/>
      <c r="N599" s="49"/>
      <c r="O599" s="36"/>
      <c r="T599" s="37"/>
      <c r="Y599" s="48"/>
      <c r="Z599" s="12"/>
    </row>
    <row r="600" ht="15.75" customHeight="1">
      <c r="A600" s="34"/>
      <c r="B600" s="34"/>
      <c r="C600" s="34"/>
      <c r="E600" s="34"/>
      <c r="F600" s="47"/>
      <c r="G600" s="35"/>
      <c r="J600" s="48"/>
      <c r="K600" s="48"/>
      <c r="L600" s="12"/>
      <c r="M600" s="35"/>
      <c r="N600" s="49"/>
      <c r="O600" s="36"/>
      <c r="T600" s="37"/>
      <c r="Y600" s="48"/>
      <c r="Z600" s="12"/>
    </row>
    <row r="601" ht="15.75" customHeight="1">
      <c r="A601" s="34"/>
      <c r="B601" s="34"/>
      <c r="C601" s="34"/>
      <c r="E601" s="34"/>
      <c r="F601" s="47"/>
      <c r="G601" s="35"/>
      <c r="J601" s="48"/>
      <c r="K601" s="48"/>
      <c r="L601" s="12"/>
      <c r="M601" s="35"/>
      <c r="N601" s="49"/>
      <c r="O601" s="36"/>
      <c r="T601" s="37"/>
      <c r="Y601" s="48"/>
      <c r="Z601" s="12"/>
    </row>
    <row r="602" ht="15.75" customHeight="1">
      <c r="A602" s="34"/>
      <c r="B602" s="34"/>
      <c r="C602" s="34"/>
      <c r="E602" s="34"/>
      <c r="F602" s="47"/>
      <c r="G602" s="35"/>
      <c r="J602" s="48"/>
      <c r="K602" s="48"/>
      <c r="L602" s="12"/>
      <c r="M602" s="35"/>
      <c r="N602" s="49"/>
      <c r="O602" s="36"/>
      <c r="T602" s="37"/>
      <c r="Y602" s="48"/>
      <c r="Z602" s="12"/>
    </row>
    <row r="603" ht="15.75" customHeight="1">
      <c r="A603" s="34"/>
      <c r="B603" s="34"/>
      <c r="C603" s="34"/>
      <c r="E603" s="34"/>
      <c r="F603" s="47"/>
      <c r="G603" s="35"/>
      <c r="J603" s="48"/>
      <c r="K603" s="48"/>
      <c r="L603" s="12"/>
      <c r="M603" s="35"/>
      <c r="N603" s="49"/>
      <c r="O603" s="36"/>
      <c r="T603" s="37"/>
      <c r="Y603" s="48"/>
      <c r="Z603" s="12"/>
    </row>
    <row r="604" ht="15.75" customHeight="1">
      <c r="A604" s="34"/>
      <c r="B604" s="34"/>
      <c r="C604" s="34"/>
      <c r="E604" s="34"/>
      <c r="F604" s="47"/>
      <c r="G604" s="35"/>
      <c r="J604" s="48"/>
      <c r="K604" s="48"/>
      <c r="L604" s="12"/>
      <c r="M604" s="35"/>
      <c r="N604" s="49"/>
      <c r="O604" s="36"/>
      <c r="T604" s="37"/>
      <c r="Y604" s="48"/>
      <c r="Z604" s="12"/>
    </row>
    <row r="605" ht="15.75" customHeight="1">
      <c r="A605" s="34"/>
      <c r="B605" s="34"/>
      <c r="C605" s="34"/>
      <c r="E605" s="34"/>
      <c r="F605" s="47"/>
      <c r="G605" s="35"/>
      <c r="J605" s="48"/>
      <c r="K605" s="48"/>
      <c r="L605" s="12"/>
      <c r="M605" s="35"/>
      <c r="N605" s="49"/>
      <c r="O605" s="36"/>
      <c r="T605" s="37"/>
      <c r="Y605" s="48"/>
      <c r="Z605" s="12"/>
    </row>
    <row r="606" ht="15.75" customHeight="1">
      <c r="A606" s="34"/>
      <c r="B606" s="34"/>
      <c r="C606" s="34"/>
      <c r="E606" s="34"/>
      <c r="F606" s="47"/>
      <c r="G606" s="35"/>
      <c r="J606" s="48"/>
      <c r="K606" s="48"/>
      <c r="L606" s="12"/>
      <c r="M606" s="35"/>
      <c r="N606" s="49"/>
      <c r="O606" s="36"/>
      <c r="T606" s="37"/>
      <c r="Y606" s="48"/>
      <c r="Z606" s="12"/>
    </row>
    <row r="607" ht="15.75" customHeight="1">
      <c r="A607" s="34"/>
      <c r="B607" s="34"/>
      <c r="C607" s="34"/>
      <c r="E607" s="34"/>
      <c r="F607" s="47"/>
      <c r="G607" s="35"/>
      <c r="J607" s="48"/>
      <c r="K607" s="48"/>
      <c r="L607" s="12"/>
      <c r="M607" s="35"/>
      <c r="N607" s="49"/>
      <c r="O607" s="36"/>
      <c r="T607" s="37"/>
      <c r="Y607" s="48"/>
      <c r="Z607" s="12"/>
    </row>
    <row r="608" ht="15.75" customHeight="1">
      <c r="A608" s="34"/>
      <c r="B608" s="34"/>
      <c r="C608" s="34"/>
      <c r="E608" s="34"/>
      <c r="F608" s="47"/>
      <c r="G608" s="35"/>
      <c r="J608" s="48"/>
      <c r="K608" s="48"/>
      <c r="L608" s="12"/>
      <c r="M608" s="35"/>
      <c r="N608" s="49"/>
      <c r="O608" s="36"/>
      <c r="T608" s="37"/>
      <c r="Y608" s="48"/>
      <c r="Z608" s="12"/>
    </row>
    <row r="609" ht="15.75" customHeight="1">
      <c r="A609" s="34"/>
      <c r="B609" s="34"/>
      <c r="C609" s="34"/>
      <c r="E609" s="34"/>
      <c r="F609" s="47"/>
      <c r="G609" s="35"/>
      <c r="J609" s="48"/>
      <c r="K609" s="48"/>
      <c r="L609" s="12"/>
      <c r="M609" s="35"/>
      <c r="N609" s="49"/>
      <c r="O609" s="36"/>
      <c r="T609" s="37"/>
      <c r="Y609" s="48"/>
      <c r="Z609" s="12"/>
    </row>
    <row r="610" ht="15.75" customHeight="1">
      <c r="A610" s="34"/>
      <c r="B610" s="34"/>
      <c r="C610" s="34"/>
      <c r="E610" s="34"/>
      <c r="F610" s="47"/>
      <c r="G610" s="35"/>
      <c r="J610" s="48"/>
      <c r="K610" s="48"/>
      <c r="L610" s="12"/>
      <c r="M610" s="35"/>
      <c r="N610" s="49"/>
      <c r="O610" s="36"/>
      <c r="T610" s="37"/>
      <c r="Y610" s="48"/>
      <c r="Z610" s="12"/>
    </row>
    <row r="611" ht="15.75" customHeight="1">
      <c r="A611" s="34"/>
      <c r="B611" s="34"/>
      <c r="C611" s="34"/>
      <c r="E611" s="34"/>
      <c r="F611" s="47"/>
      <c r="G611" s="35"/>
      <c r="J611" s="48"/>
      <c r="K611" s="48"/>
      <c r="L611" s="12"/>
      <c r="M611" s="35"/>
      <c r="N611" s="49"/>
      <c r="O611" s="36"/>
      <c r="T611" s="37"/>
      <c r="Y611" s="48"/>
      <c r="Z611" s="12"/>
    </row>
    <row r="612" ht="15.75" customHeight="1">
      <c r="A612" s="34"/>
      <c r="B612" s="34"/>
      <c r="C612" s="34"/>
      <c r="E612" s="34"/>
      <c r="F612" s="47"/>
      <c r="G612" s="35"/>
      <c r="J612" s="48"/>
      <c r="K612" s="48"/>
      <c r="L612" s="12"/>
      <c r="M612" s="35"/>
      <c r="N612" s="49"/>
      <c r="O612" s="36"/>
      <c r="T612" s="37"/>
      <c r="Y612" s="48"/>
      <c r="Z612" s="12"/>
    </row>
    <row r="613" ht="15.75" customHeight="1">
      <c r="A613" s="34"/>
      <c r="B613" s="34"/>
      <c r="C613" s="34"/>
      <c r="E613" s="34"/>
      <c r="F613" s="47"/>
      <c r="G613" s="35"/>
      <c r="J613" s="48"/>
      <c r="K613" s="48"/>
      <c r="L613" s="12"/>
      <c r="M613" s="35"/>
      <c r="N613" s="49"/>
      <c r="O613" s="36"/>
      <c r="T613" s="37"/>
      <c r="Y613" s="48"/>
      <c r="Z613" s="12"/>
    </row>
    <row r="614" ht="15.75" customHeight="1">
      <c r="A614" s="34"/>
      <c r="B614" s="34"/>
      <c r="C614" s="34"/>
      <c r="E614" s="34"/>
      <c r="F614" s="47"/>
      <c r="G614" s="35"/>
      <c r="J614" s="48"/>
      <c r="K614" s="48"/>
      <c r="L614" s="12"/>
      <c r="M614" s="35"/>
      <c r="N614" s="49"/>
      <c r="O614" s="36"/>
      <c r="T614" s="37"/>
      <c r="Y614" s="48"/>
      <c r="Z614" s="12"/>
    </row>
    <row r="615" ht="15.75" customHeight="1">
      <c r="A615" s="34"/>
      <c r="B615" s="34"/>
      <c r="C615" s="34"/>
      <c r="E615" s="34"/>
      <c r="F615" s="47"/>
      <c r="G615" s="35"/>
      <c r="J615" s="48"/>
      <c r="K615" s="48"/>
      <c r="L615" s="12"/>
      <c r="M615" s="35"/>
      <c r="N615" s="49"/>
      <c r="O615" s="36"/>
      <c r="T615" s="37"/>
      <c r="Y615" s="48"/>
      <c r="Z615" s="12"/>
    </row>
    <row r="616" ht="15.75" customHeight="1">
      <c r="A616" s="34"/>
      <c r="B616" s="34"/>
      <c r="C616" s="34"/>
      <c r="E616" s="34"/>
      <c r="F616" s="47"/>
      <c r="G616" s="35"/>
      <c r="J616" s="48"/>
      <c r="K616" s="48"/>
      <c r="L616" s="12"/>
      <c r="M616" s="35"/>
      <c r="N616" s="49"/>
      <c r="O616" s="36"/>
      <c r="T616" s="37"/>
      <c r="Y616" s="48"/>
      <c r="Z616" s="12"/>
    </row>
    <row r="617" ht="15.75" customHeight="1">
      <c r="A617" s="34"/>
      <c r="B617" s="34"/>
      <c r="C617" s="34"/>
      <c r="E617" s="34"/>
      <c r="F617" s="47"/>
      <c r="G617" s="35"/>
      <c r="J617" s="48"/>
      <c r="K617" s="48"/>
      <c r="L617" s="12"/>
      <c r="M617" s="35"/>
      <c r="N617" s="49"/>
      <c r="O617" s="36"/>
      <c r="T617" s="37"/>
      <c r="Y617" s="48"/>
      <c r="Z617" s="12"/>
    </row>
    <row r="618" ht="15.75" customHeight="1">
      <c r="A618" s="34"/>
      <c r="B618" s="34"/>
      <c r="C618" s="34"/>
      <c r="E618" s="34"/>
      <c r="F618" s="47"/>
      <c r="G618" s="35"/>
      <c r="J618" s="48"/>
      <c r="K618" s="48"/>
      <c r="L618" s="12"/>
      <c r="M618" s="35"/>
      <c r="N618" s="49"/>
      <c r="O618" s="36"/>
      <c r="T618" s="37"/>
      <c r="Y618" s="48"/>
      <c r="Z618" s="12"/>
    </row>
    <row r="619" ht="15.75" customHeight="1">
      <c r="A619" s="34"/>
      <c r="B619" s="34"/>
      <c r="C619" s="34"/>
      <c r="E619" s="34"/>
      <c r="F619" s="47"/>
      <c r="G619" s="35"/>
      <c r="J619" s="48"/>
      <c r="K619" s="48"/>
      <c r="L619" s="12"/>
      <c r="M619" s="35"/>
      <c r="N619" s="49"/>
      <c r="O619" s="36"/>
      <c r="T619" s="37"/>
      <c r="Y619" s="48"/>
      <c r="Z619" s="12"/>
    </row>
    <row r="620" ht="15.75" customHeight="1">
      <c r="A620" s="34"/>
      <c r="B620" s="34"/>
      <c r="C620" s="34"/>
      <c r="E620" s="34"/>
      <c r="F620" s="47"/>
      <c r="G620" s="35"/>
      <c r="J620" s="48"/>
      <c r="K620" s="48"/>
      <c r="L620" s="12"/>
      <c r="M620" s="35"/>
      <c r="N620" s="49"/>
      <c r="O620" s="36"/>
      <c r="T620" s="37"/>
      <c r="Y620" s="48"/>
      <c r="Z620" s="12"/>
    </row>
    <row r="621" ht="15.75" customHeight="1">
      <c r="A621" s="34"/>
      <c r="B621" s="34"/>
      <c r="C621" s="34"/>
      <c r="E621" s="34"/>
      <c r="F621" s="47"/>
      <c r="G621" s="35"/>
      <c r="J621" s="48"/>
      <c r="K621" s="48"/>
      <c r="L621" s="12"/>
      <c r="M621" s="35"/>
      <c r="N621" s="49"/>
      <c r="O621" s="36"/>
      <c r="T621" s="37"/>
      <c r="Y621" s="48"/>
      <c r="Z621" s="12"/>
    </row>
    <row r="622" ht="15.75" customHeight="1">
      <c r="A622" s="34"/>
      <c r="B622" s="34"/>
      <c r="C622" s="34"/>
      <c r="E622" s="34"/>
      <c r="F622" s="47"/>
      <c r="G622" s="35"/>
      <c r="J622" s="48"/>
      <c r="K622" s="48"/>
      <c r="L622" s="12"/>
      <c r="M622" s="35"/>
      <c r="N622" s="49"/>
      <c r="O622" s="36"/>
      <c r="T622" s="37"/>
      <c r="Y622" s="48"/>
      <c r="Z622" s="12"/>
    </row>
    <row r="623" ht="15.75" customHeight="1">
      <c r="A623" s="34"/>
      <c r="B623" s="34"/>
      <c r="C623" s="34"/>
      <c r="E623" s="34"/>
      <c r="F623" s="47"/>
      <c r="G623" s="35"/>
      <c r="J623" s="48"/>
      <c r="K623" s="48"/>
      <c r="L623" s="12"/>
      <c r="M623" s="35"/>
      <c r="N623" s="49"/>
      <c r="O623" s="36"/>
      <c r="T623" s="37"/>
      <c r="Y623" s="48"/>
      <c r="Z623" s="12"/>
    </row>
    <row r="624" ht="15.75" customHeight="1">
      <c r="A624" s="34"/>
      <c r="B624" s="34"/>
      <c r="C624" s="34"/>
      <c r="E624" s="34"/>
      <c r="F624" s="47"/>
      <c r="G624" s="35"/>
      <c r="J624" s="48"/>
      <c r="K624" s="48"/>
      <c r="L624" s="12"/>
      <c r="M624" s="35"/>
      <c r="N624" s="49"/>
      <c r="O624" s="36"/>
      <c r="T624" s="37"/>
      <c r="Y624" s="48"/>
      <c r="Z624" s="12"/>
    </row>
    <row r="625" ht="15.75" customHeight="1">
      <c r="A625" s="34"/>
      <c r="B625" s="34"/>
      <c r="C625" s="34"/>
      <c r="E625" s="34"/>
      <c r="F625" s="47"/>
      <c r="G625" s="35"/>
      <c r="J625" s="48"/>
      <c r="K625" s="48"/>
      <c r="L625" s="12"/>
      <c r="M625" s="35"/>
      <c r="N625" s="49"/>
      <c r="O625" s="36"/>
      <c r="T625" s="37"/>
      <c r="Y625" s="48"/>
      <c r="Z625" s="12"/>
    </row>
    <row r="626" ht="15.75" customHeight="1">
      <c r="A626" s="34"/>
      <c r="B626" s="34"/>
      <c r="C626" s="34"/>
      <c r="E626" s="34"/>
      <c r="F626" s="47"/>
      <c r="G626" s="35"/>
      <c r="J626" s="48"/>
      <c r="K626" s="48"/>
      <c r="L626" s="12"/>
      <c r="M626" s="35"/>
      <c r="N626" s="49"/>
      <c r="O626" s="36"/>
      <c r="T626" s="37"/>
      <c r="Y626" s="48"/>
      <c r="Z626" s="12"/>
    </row>
    <row r="627" ht="15.75" customHeight="1">
      <c r="A627" s="34"/>
      <c r="B627" s="34"/>
      <c r="C627" s="34"/>
      <c r="E627" s="34"/>
      <c r="F627" s="47"/>
      <c r="G627" s="35"/>
      <c r="J627" s="48"/>
      <c r="K627" s="48"/>
      <c r="L627" s="12"/>
      <c r="M627" s="35"/>
      <c r="N627" s="49"/>
      <c r="O627" s="36"/>
      <c r="T627" s="37"/>
      <c r="Y627" s="48"/>
      <c r="Z627" s="12"/>
    </row>
    <row r="628" ht="15.75" customHeight="1">
      <c r="A628" s="34"/>
      <c r="B628" s="34"/>
      <c r="C628" s="34"/>
      <c r="E628" s="34"/>
      <c r="F628" s="47"/>
      <c r="G628" s="35"/>
      <c r="J628" s="48"/>
      <c r="K628" s="48"/>
      <c r="L628" s="12"/>
      <c r="M628" s="35"/>
      <c r="N628" s="49"/>
      <c r="O628" s="36"/>
      <c r="T628" s="37"/>
      <c r="Y628" s="48"/>
      <c r="Z628" s="12"/>
    </row>
    <row r="629" ht="15.75" customHeight="1">
      <c r="A629" s="34"/>
      <c r="B629" s="34"/>
      <c r="C629" s="34"/>
      <c r="E629" s="34"/>
      <c r="F629" s="47"/>
      <c r="G629" s="35"/>
      <c r="J629" s="48"/>
      <c r="K629" s="48"/>
      <c r="L629" s="12"/>
      <c r="M629" s="35"/>
      <c r="N629" s="49"/>
      <c r="O629" s="36"/>
      <c r="T629" s="37"/>
      <c r="Y629" s="48"/>
      <c r="Z629" s="12"/>
    </row>
    <row r="630" ht="15.75" customHeight="1">
      <c r="A630" s="34"/>
      <c r="B630" s="34"/>
      <c r="C630" s="34"/>
      <c r="E630" s="34"/>
      <c r="F630" s="47"/>
      <c r="G630" s="35"/>
      <c r="J630" s="48"/>
      <c r="K630" s="48"/>
      <c r="L630" s="12"/>
      <c r="M630" s="35"/>
      <c r="N630" s="49"/>
      <c r="O630" s="36"/>
      <c r="T630" s="37"/>
      <c r="Y630" s="48"/>
      <c r="Z630" s="12"/>
    </row>
    <row r="631" ht="15.75" customHeight="1">
      <c r="A631" s="34"/>
      <c r="B631" s="34"/>
      <c r="C631" s="34"/>
      <c r="E631" s="34"/>
      <c r="F631" s="47"/>
      <c r="G631" s="35"/>
      <c r="J631" s="48"/>
      <c r="K631" s="48"/>
      <c r="L631" s="12"/>
      <c r="M631" s="35"/>
      <c r="N631" s="49"/>
      <c r="O631" s="36"/>
      <c r="T631" s="37"/>
      <c r="Y631" s="48"/>
      <c r="Z631" s="12"/>
    </row>
    <row r="632" ht="15.75" customHeight="1">
      <c r="A632" s="34"/>
      <c r="B632" s="34"/>
      <c r="C632" s="34"/>
      <c r="E632" s="34"/>
      <c r="F632" s="47"/>
      <c r="G632" s="35"/>
      <c r="J632" s="48"/>
      <c r="K632" s="48"/>
      <c r="L632" s="12"/>
      <c r="M632" s="35"/>
      <c r="N632" s="49"/>
      <c r="O632" s="36"/>
      <c r="T632" s="37"/>
      <c r="Y632" s="48"/>
      <c r="Z632" s="12"/>
    </row>
    <row r="633" ht="15.75" customHeight="1">
      <c r="A633" s="34"/>
      <c r="B633" s="34"/>
      <c r="C633" s="34"/>
      <c r="E633" s="34"/>
      <c r="F633" s="47"/>
      <c r="G633" s="35"/>
      <c r="J633" s="48"/>
      <c r="K633" s="48"/>
      <c r="L633" s="12"/>
      <c r="M633" s="35"/>
      <c r="N633" s="49"/>
      <c r="O633" s="36"/>
      <c r="T633" s="37"/>
      <c r="Y633" s="48"/>
      <c r="Z633" s="12"/>
    </row>
    <row r="634" ht="15.75" customHeight="1">
      <c r="A634" s="34"/>
      <c r="B634" s="34"/>
      <c r="C634" s="34"/>
      <c r="E634" s="34"/>
      <c r="F634" s="47"/>
      <c r="G634" s="35"/>
      <c r="J634" s="48"/>
      <c r="K634" s="48"/>
      <c r="L634" s="12"/>
      <c r="M634" s="35"/>
      <c r="N634" s="49"/>
      <c r="O634" s="36"/>
      <c r="T634" s="37"/>
      <c r="Y634" s="48"/>
      <c r="Z634" s="12"/>
    </row>
    <row r="635" ht="15.75" customHeight="1">
      <c r="A635" s="34"/>
      <c r="B635" s="34"/>
      <c r="C635" s="34"/>
      <c r="E635" s="34"/>
      <c r="F635" s="47"/>
      <c r="G635" s="35"/>
      <c r="J635" s="48"/>
      <c r="K635" s="48"/>
      <c r="L635" s="12"/>
      <c r="M635" s="35"/>
      <c r="N635" s="49"/>
      <c r="O635" s="36"/>
      <c r="T635" s="37"/>
      <c r="Y635" s="48"/>
      <c r="Z635" s="12"/>
    </row>
    <row r="636" ht="15.75" customHeight="1">
      <c r="A636" s="34"/>
      <c r="B636" s="34"/>
      <c r="C636" s="34"/>
      <c r="E636" s="34"/>
      <c r="F636" s="47"/>
      <c r="G636" s="35"/>
      <c r="J636" s="48"/>
      <c r="K636" s="48"/>
      <c r="L636" s="12"/>
      <c r="M636" s="35"/>
      <c r="N636" s="49"/>
      <c r="O636" s="36"/>
      <c r="T636" s="37"/>
      <c r="Y636" s="48"/>
      <c r="Z636" s="12"/>
    </row>
    <row r="637" ht="15.75" customHeight="1">
      <c r="A637" s="34"/>
      <c r="B637" s="34"/>
      <c r="C637" s="34"/>
      <c r="E637" s="34"/>
      <c r="F637" s="47"/>
      <c r="G637" s="35"/>
      <c r="J637" s="48"/>
      <c r="K637" s="48"/>
      <c r="L637" s="12"/>
      <c r="M637" s="35"/>
      <c r="N637" s="49"/>
      <c r="O637" s="36"/>
      <c r="T637" s="37"/>
      <c r="Y637" s="48"/>
      <c r="Z637" s="12"/>
    </row>
    <row r="638" ht="15.75" customHeight="1">
      <c r="A638" s="34"/>
      <c r="B638" s="34"/>
      <c r="C638" s="34"/>
      <c r="E638" s="34"/>
      <c r="F638" s="47"/>
      <c r="G638" s="35"/>
      <c r="J638" s="48"/>
      <c r="K638" s="48"/>
      <c r="L638" s="12"/>
      <c r="M638" s="35"/>
      <c r="N638" s="49"/>
      <c r="O638" s="36"/>
      <c r="T638" s="37"/>
      <c r="Y638" s="48"/>
      <c r="Z638" s="12"/>
    </row>
    <row r="639" ht="15.75" customHeight="1">
      <c r="A639" s="34"/>
      <c r="B639" s="34"/>
      <c r="C639" s="34"/>
      <c r="E639" s="34"/>
      <c r="F639" s="47"/>
      <c r="G639" s="35"/>
      <c r="J639" s="48"/>
      <c r="K639" s="48"/>
      <c r="L639" s="12"/>
      <c r="M639" s="35"/>
      <c r="N639" s="49"/>
      <c r="O639" s="36"/>
      <c r="T639" s="37"/>
      <c r="Y639" s="48"/>
      <c r="Z639" s="12"/>
    </row>
    <row r="640" ht="15.75" customHeight="1">
      <c r="A640" s="34"/>
      <c r="B640" s="34"/>
      <c r="C640" s="34"/>
      <c r="E640" s="34"/>
      <c r="F640" s="47"/>
      <c r="G640" s="35"/>
      <c r="J640" s="48"/>
      <c r="K640" s="48"/>
      <c r="L640" s="12"/>
      <c r="M640" s="35"/>
      <c r="N640" s="49"/>
      <c r="O640" s="36"/>
      <c r="T640" s="37"/>
      <c r="Y640" s="48"/>
      <c r="Z640" s="12"/>
    </row>
    <row r="641" ht="15.75" customHeight="1">
      <c r="A641" s="34"/>
      <c r="B641" s="34"/>
      <c r="C641" s="34"/>
      <c r="E641" s="34"/>
      <c r="F641" s="47"/>
      <c r="G641" s="35"/>
      <c r="J641" s="48"/>
      <c r="K641" s="48"/>
      <c r="L641" s="12"/>
      <c r="M641" s="35"/>
      <c r="N641" s="49"/>
      <c r="O641" s="36"/>
      <c r="T641" s="37"/>
      <c r="Y641" s="48"/>
      <c r="Z641" s="12"/>
    </row>
    <row r="642" ht="15.75" customHeight="1">
      <c r="A642" s="34"/>
      <c r="B642" s="34"/>
      <c r="C642" s="34"/>
      <c r="E642" s="34"/>
      <c r="F642" s="47"/>
      <c r="G642" s="35"/>
      <c r="J642" s="48"/>
      <c r="K642" s="48"/>
      <c r="L642" s="12"/>
      <c r="M642" s="35"/>
      <c r="N642" s="49"/>
      <c r="O642" s="36"/>
      <c r="T642" s="37"/>
      <c r="Y642" s="48"/>
      <c r="Z642" s="12"/>
    </row>
    <row r="643" ht="15.75" customHeight="1">
      <c r="A643" s="34"/>
      <c r="B643" s="34"/>
      <c r="C643" s="34"/>
      <c r="E643" s="34"/>
      <c r="F643" s="47"/>
      <c r="G643" s="35"/>
      <c r="J643" s="48"/>
      <c r="K643" s="48"/>
      <c r="L643" s="12"/>
      <c r="M643" s="35"/>
      <c r="N643" s="49"/>
      <c r="O643" s="36"/>
      <c r="T643" s="37"/>
      <c r="Y643" s="48"/>
      <c r="Z643" s="12"/>
    </row>
    <row r="644" ht="15.75" customHeight="1">
      <c r="A644" s="34"/>
      <c r="B644" s="34"/>
      <c r="C644" s="34"/>
      <c r="E644" s="34"/>
      <c r="F644" s="47"/>
      <c r="G644" s="35"/>
      <c r="J644" s="48"/>
      <c r="K644" s="48"/>
      <c r="L644" s="12"/>
      <c r="M644" s="35"/>
      <c r="N644" s="49"/>
      <c r="O644" s="36"/>
      <c r="T644" s="37"/>
      <c r="Y644" s="48"/>
      <c r="Z644" s="12"/>
    </row>
    <row r="645" ht="15.75" customHeight="1">
      <c r="A645" s="34"/>
      <c r="B645" s="34"/>
      <c r="C645" s="34"/>
      <c r="E645" s="34"/>
      <c r="F645" s="47"/>
      <c r="G645" s="35"/>
      <c r="J645" s="48"/>
      <c r="K645" s="48"/>
      <c r="L645" s="12"/>
      <c r="M645" s="35"/>
      <c r="N645" s="49"/>
      <c r="O645" s="36"/>
      <c r="T645" s="37"/>
      <c r="Y645" s="48"/>
      <c r="Z645" s="12"/>
    </row>
    <row r="646" ht="15.75" customHeight="1">
      <c r="A646" s="34"/>
      <c r="B646" s="34"/>
      <c r="C646" s="34"/>
      <c r="E646" s="34"/>
      <c r="F646" s="47"/>
      <c r="G646" s="35"/>
      <c r="J646" s="48"/>
      <c r="K646" s="48"/>
      <c r="L646" s="12"/>
      <c r="M646" s="35"/>
      <c r="N646" s="49"/>
      <c r="O646" s="36"/>
      <c r="T646" s="37"/>
      <c r="Y646" s="48"/>
      <c r="Z646" s="12"/>
    </row>
    <row r="647" ht="15.75" customHeight="1">
      <c r="A647" s="34"/>
      <c r="B647" s="34"/>
      <c r="C647" s="34"/>
      <c r="E647" s="34"/>
      <c r="F647" s="47"/>
      <c r="G647" s="35"/>
      <c r="J647" s="48"/>
      <c r="K647" s="48"/>
      <c r="L647" s="12"/>
      <c r="M647" s="35"/>
      <c r="N647" s="49"/>
      <c r="O647" s="36"/>
      <c r="T647" s="37"/>
      <c r="Y647" s="48"/>
      <c r="Z647" s="12"/>
    </row>
    <row r="648" ht="15.75" customHeight="1">
      <c r="A648" s="34"/>
      <c r="B648" s="34"/>
      <c r="C648" s="34"/>
      <c r="E648" s="34"/>
      <c r="F648" s="47"/>
      <c r="G648" s="35"/>
      <c r="J648" s="48"/>
      <c r="K648" s="48"/>
      <c r="L648" s="12"/>
      <c r="M648" s="35"/>
      <c r="N648" s="49"/>
      <c r="O648" s="36"/>
      <c r="T648" s="37"/>
      <c r="Y648" s="48"/>
      <c r="Z648" s="12"/>
    </row>
    <row r="649" ht="15.75" customHeight="1">
      <c r="A649" s="34"/>
      <c r="B649" s="34"/>
      <c r="C649" s="34"/>
      <c r="E649" s="34"/>
      <c r="F649" s="47"/>
      <c r="G649" s="35"/>
      <c r="J649" s="48"/>
      <c r="K649" s="48"/>
      <c r="L649" s="12"/>
      <c r="M649" s="35"/>
      <c r="N649" s="49"/>
      <c r="O649" s="36"/>
      <c r="T649" s="37"/>
      <c r="Y649" s="48"/>
      <c r="Z649" s="12"/>
    </row>
    <row r="650" ht="15.75" customHeight="1">
      <c r="A650" s="34"/>
      <c r="B650" s="34"/>
      <c r="C650" s="34"/>
      <c r="E650" s="34"/>
      <c r="F650" s="47"/>
      <c r="G650" s="35"/>
      <c r="J650" s="48"/>
      <c r="K650" s="48"/>
      <c r="L650" s="12"/>
      <c r="M650" s="35"/>
      <c r="N650" s="49"/>
      <c r="O650" s="36"/>
      <c r="T650" s="37"/>
      <c r="Y650" s="48"/>
      <c r="Z650" s="12"/>
    </row>
    <row r="651" ht="15.75" customHeight="1">
      <c r="A651" s="34"/>
      <c r="B651" s="34"/>
      <c r="C651" s="34"/>
      <c r="E651" s="34"/>
      <c r="F651" s="47"/>
      <c r="G651" s="35"/>
      <c r="J651" s="48"/>
      <c r="K651" s="48"/>
      <c r="L651" s="12"/>
      <c r="M651" s="35"/>
      <c r="N651" s="49"/>
      <c r="O651" s="36"/>
      <c r="T651" s="37"/>
      <c r="Y651" s="48"/>
      <c r="Z651" s="12"/>
    </row>
    <row r="652" ht="15.75" customHeight="1">
      <c r="A652" s="34"/>
      <c r="B652" s="34"/>
      <c r="C652" s="34"/>
      <c r="E652" s="34"/>
      <c r="F652" s="47"/>
      <c r="G652" s="35"/>
      <c r="J652" s="48"/>
      <c r="K652" s="48"/>
      <c r="L652" s="12"/>
      <c r="M652" s="35"/>
      <c r="N652" s="49"/>
      <c r="O652" s="36"/>
      <c r="T652" s="37"/>
      <c r="Y652" s="48"/>
      <c r="Z652" s="12"/>
    </row>
    <row r="653" ht="15.75" customHeight="1">
      <c r="A653" s="34"/>
      <c r="B653" s="34"/>
      <c r="C653" s="34"/>
      <c r="E653" s="34"/>
      <c r="F653" s="47"/>
      <c r="G653" s="35"/>
      <c r="J653" s="48"/>
      <c r="K653" s="48"/>
      <c r="L653" s="12"/>
      <c r="M653" s="35"/>
      <c r="N653" s="49"/>
      <c r="O653" s="36"/>
      <c r="T653" s="37"/>
      <c r="Y653" s="48"/>
      <c r="Z653" s="12"/>
    </row>
    <row r="654" ht="15.75" customHeight="1">
      <c r="A654" s="34"/>
      <c r="B654" s="34"/>
      <c r="C654" s="34"/>
      <c r="E654" s="34"/>
      <c r="F654" s="47"/>
      <c r="G654" s="35"/>
      <c r="J654" s="48"/>
      <c r="K654" s="48"/>
      <c r="L654" s="12"/>
      <c r="M654" s="35"/>
      <c r="N654" s="49"/>
      <c r="O654" s="36"/>
      <c r="T654" s="37"/>
      <c r="Y654" s="48"/>
      <c r="Z654" s="12"/>
    </row>
    <row r="655" ht="15.75" customHeight="1">
      <c r="A655" s="34"/>
      <c r="B655" s="34"/>
      <c r="C655" s="34"/>
      <c r="E655" s="34"/>
      <c r="F655" s="47"/>
      <c r="G655" s="35"/>
      <c r="J655" s="48"/>
      <c r="K655" s="48"/>
      <c r="L655" s="12"/>
      <c r="M655" s="35"/>
      <c r="N655" s="49"/>
      <c r="O655" s="36"/>
      <c r="T655" s="37"/>
      <c r="Y655" s="48"/>
      <c r="Z655" s="12"/>
    </row>
    <row r="656" ht="15.75" customHeight="1">
      <c r="A656" s="34"/>
      <c r="B656" s="34"/>
      <c r="C656" s="34"/>
      <c r="E656" s="34"/>
      <c r="F656" s="47"/>
      <c r="G656" s="35"/>
      <c r="J656" s="48"/>
      <c r="K656" s="48"/>
      <c r="L656" s="12"/>
      <c r="M656" s="35"/>
      <c r="N656" s="49"/>
      <c r="O656" s="36"/>
      <c r="T656" s="37"/>
      <c r="Y656" s="48"/>
      <c r="Z656" s="12"/>
    </row>
    <row r="657" ht="15.75" customHeight="1">
      <c r="A657" s="34"/>
      <c r="B657" s="34"/>
      <c r="C657" s="34"/>
      <c r="E657" s="34"/>
      <c r="F657" s="47"/>
      <c r="G657" s="35"/>
      <c r="J657" s="48"/>
      <c r="K657" s="48"/>
      <c r="L657" s="12"/>
      <c r="M657" s="35"/>
      <c r="N657" s="49"/>
      <c r="O657" s="36"/>
      <c r="T657" s="37"/>
      <c r="Y657" s="48"/>
      <c r="Z657" s="12"/>
    </row>
    <row r="658" ht="15.75" customHeight="1">
      <c r="A658" s="34"/>
      <c r="B658" s="34"/>
      <c r="C658" s="34"/>
      <c r="E658" s="34"/>
      <c r="F658" s="47"/>
      <c r="G658" s="35"/>
      <c r="J658" s="48"/>
      <c r="K658" s="48"/>
      <c r="L658" s="12"/>
      <c r="M658" s="35"/>
      <c r="N658" s="49"/>
      <c r="O658" s="36"/>
      <c r="T658" s="37"/>
      <c r="Y658" s="48"/>
      <c r="Z658" s="12"/>
    </row>
    <row r="659" ht="15.75" customHeight="1">
      <c r="A659" s="34"/>
      <c r="B659" s="34"/>
      <c r="C659" s="34"/>
      <c r="E659" s="34"/>
      <c r="F659" s="47"/>
      <c r="G659" s="35"/>
      <c r="J659" s="48"/>
      <c r="K659" s="48"/>
      <c r="L659" s="12"/>
      <c r="M659" s="35"/>
      <c r="N659" s="49"/>
      <c r="O659" s="36"/>
      <c r="T659" s="37"/>
      <c r="Y659" s="48"/>
      <c r="Z659" s="12"/>
    </row>
    <row r="660" ht="15.75" customHeight="1">
      <c r="A660" s="34"/>
      <c r="B660" s="34"/>
      <c r="C660" s="34"/>
      <c r="E660" s="34"/>
      <c r="F660" s="47"/>
      <c r="G660" s="35"/>
      <c r="J660" s="48"/>
      <c r="K660" s="48"/>
      <c r="L660" s="12"/>
      <c r="M660" s="35"/>
      <c r="N660" s="49"/>
      <c r="O660" s="36"/>
      <c r="T660" s="37"/>
      <c r="Y660" s="48"/>
      <c r="Z660" s="12"/>
    </row>
    <row r="661" ht="15.75" customHeight="1">
      <c r="A661" s="34"/>
      <c r="B661" s="34"/>
      <c r="C661" s="34"/>
      <c r="E661" s="34"/>
      <c r="F661" s="47"/>
      <c r="G661" s="35"/>
      <c r="J661" s="48"/>
      <c r="K661" s="48"/>
      <c r="L661" s="12"/>
      <c r="M661" s="35"/>
      <c r="N661" s="49"/>
      <c r="O661" s="36"/>
      <c r="T661" s="37"/>
      <c r="Y661" s="48"/>
      <c r="Z661" s="12"/>
    </row>
    <row r="662" ht="15.75" customHeight="1">
      <c r="A662" s="34"/>
      <c r="B662" s="34"/>
      <c r="C662" s="34"/>
      <c r="E662" s="34"/>
      <c r="F662" s="47"/>
      <c r="G662" s="35"/>
      <c r="J662" s="48"/>
      <c r="K662" s="48"/>
      <c r="L662" s="12"/>
      <c r="M662" s="35"/>
      <c r="N662" s="49"/>
      <c r="O662" s="36"/>
      <c r="T662" s="37"/>
      <c r="Y662" s="48"/>
      <c r="Z662" s="12"/>
    </row>
    <row r="663" ht="15.75" customHeight="1">
      <c r="A663" s="34"/>
      <c r="B663" s="34"/>
      <c r="C663" s="34"/>
      <c r="E663" s="34"/>
      <c r="F663" s="47"/>
      <c r="G663" s="35"/>
      <c r="J663" s="48"/>
      <c r="K663" s="48"/>
      <c r="L663" s="12"/>
      <c r="M663" s="35"/>
      <c r="N663" s="49"/>
      <c r="O663" s="36"/>
      <c r="T663" s="37"/>
      <c r="Y663" s="48"/>
      <c r="Z663" s="12"/>
    </row>
    <row r="664" ht="15.75" customHeight="1">
      <c r="A664" s="34"/>
      <c r="B664" s="34"/>
      <c r="C664" s="34"/>
      <c r="E664" s="34"/>
      <c r="F664" s="47"/>
      <c r="G664" s="35"/>
      <c r="J664" s="48"/>
      <c r="K664" s="48"/>
      <c r="L664" s="12"/>
      <c r="M664" s="35"/>
      <c r="N664" s="49"/>
      <c r="O664" s="36"/>
      <c r="T664" s="37"/>
      <c r="Y664" s="48"/>
      <c r="Z664" s="12"/>
    </row>
    <row r="665" ht="15.75" customHeight="1">
      <c r="A665" s="34"/>
      <c r="B665" s="34"/>
      <c r="C665" s="34"/>
      <c r="E665" s="34"/>
      <c r="F665" s="47"/>
      <c r="G665" s="35"/>
      <c r="J665" s="48"/>
      <c r="K665" s="48"/>
      <c r="L665" s="12"/>
      <c r="M665" s="35"/>
      <c r="N665" s="49"/>
      <c r="O665" s="36"/>
      <c r="T665" s="37"/>
      <c r="Y665" s="48"/>
      <c r="Z665" s="12"/>
    </row>
    <row r="666" ht="15.75" customHeight="1">
      <c r="A666" s="34"/>
      <c r="B666" s="34"/>
      <c r="C666" s="34"/>
      <c r="E666" s="34"/>
      <c r="F666" s="47"/>
      <c r="G666" s="35"/>
      <c r="J666" s="48"/>
      <c r="K666" s="48"/>
      <c r="L666" s="12"/>
      <c r="M666" s="35"/>
      <c r="N666" s="49"/>
      <c r="O666" s="36"/>
      <c r="T666" s="37"/>
      <c r="Y666" s="48"/>
      <c r="Z666" s="12"/>
    </row>
    <row r="667" ht="15.75" customHeight="1">
      <c r="A667" s="34"/>
      <c r="B667" s="34"/>
      <c r="C667" s="34"/>
      <c r="E667" s="34"/>
      <c r="F667" s="47"/>
      <c r="G667" s="35"/>
      <c r="J667" s="48"/>
      <c r="K667" s="48"/>
      <c r="L667" s="12"/>
      <c r="M667" s="35"/>
      <c r="N667" s="49"/>
      <c r="O667" s="36"/>
      <c r="T667" s="37"/>
      <c r="Y667" s="48"/>
      <c r="Z667" s="12"/>
    </row>
    <row r="668" ht="15.75" customHeight="1">
      <c r="A668" s="34"/>
      <c r="B668" s="34"/>
      <c r="C668" s="34"/>
      <c r="E668" s="34"/>
      <c r="F668" s="47"/>
      <c r="G668" s="35"/>
      <c r="J668" s="48"/>
      <c r="K668" s="48"/>
      <c r="L668" s="12"/>
      <c r="M668" s="35"/>
      <c r="N668" s="49"/>
      <c r="O668" s="36"/>
      <c r="T668" s="37"/>
      <c r="Y668" s="48"/>
      <c r="Z668" s="12"/>
    </row>
    <row r="669" ht="15.75" customHeight="1">
      <c r="A669" s="34"/>
      <c r="B669" s="34"/>
      <c r="C669" s="34"/>
      <c r="E669" s="34"/>
      <c r="F669" s="47"/>
      <c r="G669" s="35"/>
      <c r="J669" s="48"/>
      <c r="K669" s="48"/>
      <c r="L669" s="12"/>
      <c r="M669" s="35"/>
      <c r="N669" s="49"/>
      <c r="O669" s="36"/>
      <c r="T669" s="37"/>
      <c r="Y669" s="48"/>
      <c r="Z669" s="12"/>
    </row>
    <row r="670" ht="15.75" customHeight="1">
      <c r="A670" s="34"/>
      <c r="B670" s="34"/>
      <c r="C670" s="34"/>
      <c r="E670" s="34"/>
      <c r="F670" s="47"/>
      <c r="G670" s="35"/>
      <c r="J670" s="48"/>
      <c r="K670" s="48"/>
      <c r="L670" s="12"/>
      <c r="M670" s="35"/>
      <c r="N670" s="49"/>
      <c r="O670" s="36"/>
      <c r="T670" s="37"/>
      <c r="Y670" s="48"/>
      <c r="Z670" s="12"/>
    </row>
    <row r="671" ht="15.75" customHeight="1">
      <c r="A671" s="34"/>
      <c r="B671" s="34"/>
      <c r="C671" s="34"/>
      <c r="E671" s="34"/>
      <c r="F671" s="47"/>
      <c r="G671" s="35"/>
      <c r="J671" s="48"/>
      <c r="K671" s="48"/>
      <c r="L671" s="12"/>
      <c r="M671" s="35"/>
      <c r="N671" s="49"/>
      <c r="O671" s="36"/>
      <c r="T671" s="37"/>
      <c r="Y671" s="48"/>
      <c r="Z671" s="12"/>
    </row>
    <row r="672" ht="15.75" customHeight="1">
      <c r="A672" s="34"/>
      <c r="B672" s="34"/>
      <c r="C672" s="34"/>
      <c r="E672" s="34"/>
      <c r="F672" s="47"/>
      <c r="G672" s="35"/>
      <c r="J672" s="48"/>
      <c r="K672" s="48"/>
      <c r="L672" s="12"/>
      <c r="M672" s="35"/>
      <c r="N672" s="49"/>
      <c r="O672" s="36"/>
      <c r="T672" s="37"/>
      <c r="Y672" s="48"/>
      <c r="Z672" s="12"/>
    </row>
    <row r="673" ht="15.75" customHeight="1">
      <c r="A673" s="34"/>
      <c r="B673" s="34"/>
      <c r="C673" s="34"/>
      <c r="E673" s="34"/>
      <c r="F673" s="47"/>
      <c r="G673" s="35"/>
      <c r="J673" s="48"/>
      <c r="K673" s="48"/>
      <c r="L673" s="12"/>
      <c r="M673" s="35"/>
      <c r="N673" s="49"/>
      <c r="O673" s="36"/>
      <c r="T673" s="37"/>
      <c r="Y673" s="48"/>
      <c r="Z673" s="12"/>
    </row>
    <row r="674" ht="15.75" customHeight="1">
      <c r="A674" s="34"/>
      <c r="B674" s="34"/>
      <c r="C674" s="34"/>
      <c r="E674" s="34"/>
      <c r="F674" s="47"/>
      <c r="G674" s="35"/>
      <c r="J674" s="48"/>
      <c r="K674" s="48"/>
      <c r="L674" s="12"/>
      <c r="M674" s="35"/>
      <c r="N674" s="49"/>
      <c r="O674" s="36"/>
      <c r="T674" s="37"/>
      <c r="Y674" s="48"/>
      <c r="Z674" s="12"/>
    </row>
    <row r="675" ht="15.75" customHeight="1">
      <c r="A675" s="34"/>
      <c r="B675" s="34"/>
      <c r="C675" s="34"/>
      <c r="E675" s="34"/>
      <c r="F675" s="47"/>
      <c r="G675" s="35"/>
      <c r="J675" s="48"/>
      <c r="K675" s="48"/>
      <c r="L675" s="12"/>
      <c r="M675" s="35"/>
      <c r="N675" s="49"/>
      <c r="O675" s="36"/>
      <c r="T675" s="37"/>
      <c r="Y675" s="48"/>
      <c r="Z675" s="12"/>
    </row>
    <row r="676" ht="15.75" customHeight="1">
      <c r="A676" s="34"/>
      <c r="B676" s="34"/>
      <c r="C676" s="34"/>
      <c r="E676" s="34"/>
      <c r="F676" s="47"/>
      <c r="G676" s="35"/>
      <c r="J676" s="48"/>
      <c r="K676" s="48"/>
      <c r="L676" s="12"/>
      <c r="M676" s="35"/>
      <c r="N676" s="49"/>
      <c r="O676" s="36"/>
      <c r="T676" s="37"/>
      <c r="Y676" s="48"/>
      <c r="Z676" s="12"/>
    </row>
    <row r="677" ht="15.75" customHeight="1">
      <c r="A677" s="34"/>
      <c r="B677" s="34"/>
      <c r="C677" s="34"/>
      <c r="E677" s="34"/>
      <c r="F677" s="47"/>
      <c r="G677" s="35"/>
      <c r="J677" s="48"/>
      <c r="K677" s="48"/>
      <c r="L677" s="12"/>
      <c r="M677" s="35"/>
      <c r="N677" s="49"/>
      <c r="O677" s="36"/>
      <c r="T677" s="37"/>
      <c r="Y677" s="48"/>
      <c r="Z677" s="12"/>
    </row>
    <row r="678" ht="15.75" customHeight="1">
      <c r="A678" s="34"/>
      <c r="B678" s="34"/>
      <c r="C678" s="34"/>
      <c r="E678" s="34"/>
      <c r="F678" s="47"/>
      <c r="G678" s="35"/>
      <c r="J678" s="48"/>
      <c r="K678" s="48"/>
      <c r="L678" s="12"/>
      <c r="M678" s="35"/>
      <c r="N678" s="49"/>
      <c r="O678" s="36"/>
      <c r="T678" s="37"/>
      <c r="Y678" s="48"/>
      <c r="Z678" s="12"/>
    </row>
    <row r="679" ht="15.75" customHeight="1">
      <c r="A679" s="34"/>
      <c r="B679" s="34"/>
      <c r="C679" s="34"/>
      <c r="E679" s="34"/>
      <c r="F679" s="47"/>
      <c r="G679" s="35"/>
      <c r="J679" s="48"/>
      <c r="K679" s="48"/>
      <c r="L679" s="12"/>
      <c r="M679" s="35"/>
      <c r="N679" s="49"/>
      <c r="O679" s="36"/>
      <c r="T679" s="37"/>
      <c r="Y679" s="48"/>
      <c r="Z679" s="12"/>
    </row>
    <row r="680" ht="15.75" customHeight="1">
      <c r="A680" s="34"/>
      <c r="B680" s="34"/>
      <c r="C680" s="34"/>
      <c r="E680" s="34"/>
      <c r="F680" s="47"/>
      <c r="G680" s="35"/>
      <c r="J680" s="48"/>
      <c r="K680" s="48"/>
      <c r="L680" s="12"/>
      <c r="M680" s="35"/>
      <c r="N680" s="49"/>
      <c r="O680" s="36"/>
      <c r="T680" s="37"/>
      <c r="Y680" s="48"/>
      <c r="Z680" s="12"/>
    </row>
    <row r="681" ht="15.75" customHeight="1">
      <c r="A681" s="34"/>
      <c r="B681" s="34"/>
      <c r="C681" s="34"/>
      <c r="E681" s="34"/>
      <c r="F681" s="47"/>
      <c r="G681" s="35"/>
      <c r="J681" s="48"/>
      <c r="K681" s="48"/>
      <c r="L681" s="12"/>
      <c r="M681" s="35"/>
      <c r="N681" s="49"/>
      <c r="O681" s="36"/>
      <c r="T681" s="37"/>
      <c r="Y681" s="48"/>
      <c r="Z681" s="12"/>
    </row>
    <row r="682" ht="15.75" customHeight="1">
      <c r="A682" s="34"/>
      <c r="B682" s="34"/>
      <c r="C682" s="34"/>
      <c r="E682" s="34"/>
      <c r="F682" s="47"/>
      <c r="G682" s="35"/>
      <c r="J682" s="48"/>
      <c r="K682" s="48"/>
      <c r="L682" s="12"/>
      <c r="M682" s="35"/>
      <c r="N682" s="49"/>
      <c r="O682" s="36"/>
      <c r="T682" s="37"/>
      <c r="Y682" s="48"/>
      <c r="Z682" s="12"/>
    </row>
    <row r="683" ht="15.75" customHeight="1">
      <c r="A683" s="34"/>
      <c r="B683" s="34"/>
      <c r="C683" s="34"/>
      <c r="E683" s="34"/>
      <c r="F683" s="47"/>
      <c r="G683" s="35"/>
      <c r="J683" s="48"/>
      <c r="K683" s="48"/>
      <c r="L683" s="12"/>
      <c r="M683" s="35"/>
      <c r="N683" s="49"/>
      <c r="O683" s="36"/>
      <c r="T683" s="37"/>
      <c r="Y683" s="48"/>
      <c r="Z683" s="12"/>
    </row>
    <row r="684" ht="15.75" customHeight="1">
      <c r="A684" s="34"/>
      <c r="B684" s="34"/>
      <c r="C684" s="34"/>
      <c r="E684" s="34"/>
      <c r="F684" s="47"/>
      <c r="G684" s="35"/>
      <c r="J684" s="48"/>
      <c r="K684" s="48"/>
      <c r="L684" s="12"/>
      <c r="M684" s="35"/>
      <c r="N684" s="49"/>
      <c r="O684" s="36"/>
      <c r="T684" s="37"/>
      <c r="Y684" s="48"/>
      <c r="Z684" s="12"/>
    </row>
    <row r="685" ht="15.75" customHeight="1">
      <c r="A685" s="34"/>
      <c r="B685" s="34"/>
      <c r="C685" s="34"/>
      <c r="E685" s="34"/>
      <c r="F685" s="47"/>
      <c r="G685" s="35"/>
      <c r="J685" s="48"/>
      <c r="K685" s="48"/>
      <c r="L685" s="12"/>
      <c r="M685" s="35"/>
      <c r="N685" s="49"/>
      <c r="O685" s="36"/>
      <c r="T685" s="37"/>
      <c r="Y685" s="48"/>
      <c r="Z685" s="12"/>
    </row>
    <row r="686" ht="15.75" customHeight="1">
      <c r="A686" s="34"/>
      <c r="B686" s="34"/>
      <c r="C686" s="34"/>
      <c r="E686" s="34"/>
      <c r="F686" s="47"/>
      <c r="G686" s="35"/>
      <c r="J686" s="48"/>
      <c r="K686" s="48"/>
      <c r="L686" s="12"/>
      <c r="M686" s="35"/>
      <c r="N686" s="49"/>
      <c r="O686" s="36"/>
      <c r="T686" s="37"/>
      <c r="Y686" s="48"/>
      <c r="Z686" s="12"/>
    </row>
    <row r="687" ht="15.75" customHeight="1">
      <c r="A687" s="34"/>
      <c r="B687" s="34"/>
      <c r="C687" s="34"/>
      <c r="E687" s="34"/>
      <c r="F687" s="47"/>
      <c r="G687" s="35"/>
      <c r="J687" s="48"/>
      <c r="K687" s="48"/>
      <c r="L687" s="12"/>
      <c r="M687" s="35"/>
      <c r="N687" s="49"/>
      <c r="O687" s="36"/>
      <c r="T687" s="37"/>
      <c r="Y687" s="48"/>
      <c r="Z687" s="12"/>
    </row>
    <row r="688" ht="15.75" customHeight="1">
      <c r="A688" s="34"/>
      <c r="B688" s="34"/>
      <c r="C688" s="34"/>
      <c r="E688" s="34"/>
      <c r="F688" s="47"/>
      <c r="G688" s="35"/>
      <c r="J688" s="48"/>
      <c r="K688" s="48"/>
      <c r="L688" s="12"/>
      <c r="M688" s="35"/>
      <c r="N688" s="49"/>
      <c r="O688" s="36"/>
      <c r="T688" s="37"/>
      <c r="Y688" s="48"/>
      <c r="Z688" s="12"/>
    </row>
    <row r="689" ht="15.75" customHeight="1">
      <c r="A689" s="34"/>
      <c r="B689" s="34"/>
      <c r="C689" s="34"/>
      <c r="E689" s="34"/>
      <c r="F689" s="47"/>
      <c r="G689" s="35"/>
      <c r="J689" s="48"/>
      <c r="K689" s="48"/>
      <c r="L689" s="12"/>
      <c r="M689" s="35"/>
      <c r="N689" s="49"/>
      <c r="O689" s="36"/>
      <c r="T689" s="37"/>
      <c r="Y689" s="48"/>
      <c r="Z689" s="12"/>
    </row>
    <row r="690" ht="15.75" customHeight="1">
      <c r="A690" s="34"/>
      <c r="B690" s="34"/>
      <c r="C690" s="34"/>
      <c r="E690" s="34"/>
      <c r="F690" s="47"/>
      <c r="G690" s="35"/>
      <c r="J690" s="48"/>
      <c r="K690" s="48"/>
      <c r="L690" s="12"/>
      <c r="M690" s="35"/>
      <c r="N690" s="49"/>
      <c r="O690" s="36"/>
      <c r="T690" s="37"/>
      <c r="Y690" s="48"/>
      <c r="Z690" s="12"/>
    </row>
    <row r="691" ht="15.75" customHeight="1">
      <c r="A691" s="34"/>
      <c r="B691" s="34"/>
      <c r="C691" s="34"/>
      <c r="E691" s="34"/>
      <c r="F691" s="47"/>
      <c r="G691" s="35"/>
      <c r="J691" s="48"/>
      <c r="K691" s="48"/>
      <c r="L691" s="12"/>
      <c r="M691" s="35"/>
      <c r="N691" s="49"/>
      <c r="O691" s="36"/>
      <c r="T691" s="37"/>
      <c r="Y691" s="48"/>
      <c r="Z691" s="12"/>
    </row>
    <row r="692" ht="15.75" customHeight="1">
      <c r="A692" s="34"/>
      <c r="B692" s="34"/>
      <c r="C692" s="34"/>
      <c r="E692" s="34"/>
      <c r="F692" s="47"/>
      <c r="G692" s="35"/>
      <c r="J692" s="48"/>
      <c r="K692" s="48"/>
      <c r="L692" s="12"/>
      <c r="M692" s="35"/>
      <c r="N692" s="49"/>
      <c r="O692" s="36"/>
      <c r="T692" s="37"/>
      <c r="Y692" s="48"/>
      <c r="Z692" s="12"/>
    </row>
    <row r="693" ht="15.75" customHeight="1">
      <c r="A693" s="34"/>
      <c r="B693" s="34"/>
      <c r="C693" s="34"/>
      <c r="E693" s="34"/>
      <c r="F693" s="47"/>
      <c r="G693" s="35"/>
      <c r="J693" s="48"/>
      <c r="K693" s="48"/>
      <c r="L693" s="12"/>
      <c r="M693" s="35"/>
      <c r="N693" s="49"/>
      <c r="O693" s="36"/>
      <c r="T693" s="37"/>
      <c r="Y693" s="48"/>
      <c r="Z693" s="12"/>
    </row>
    <row r="694" ht="15.75" customHeight="1">
      <c r="A694" s="34"/>
      <c r="B694" s="34"/>
      <c r="C694" s="34"/>
      <c r="E694" s="34"/>
      <c r="F694" s="47"/>
      <c r="G694" s="35"/>
      <c r="J694" s="48"/>
      <c r="K694" s="48"/>
      <c r="L694" s="12"/>
      <c r="M694" s="35"/>
      <c r="N694" s="49"/>
      <c r="O694" s="36"/>
      <c r="T694" s="37"/>
      <c r="Y694" s="48"/>
      <c r="Z694" s="12"/>
    </row>
    <row r="695" ht="15.75" customHeight="1">
      <c r="A695" s="34"/>
      <c r="B695" s="34"/>
      <c r="C695" s="34"/>
      <c r="E695" s="34"/>
      <c r="F695" s="47"/>
      <c r="G695" s="35"/>
      <c r="J695" s="48"/>
      <c r="K695" s="48"/>
      <c r="L695" s="12"/>
      <c r="M695" s="35"/>
      <c r="N695" s="49"/>
      <c r="O695" s="36"/>
      <c r="T695" s="37"/>
      <c r="Y695" s="48"/>
      <c r="Z695" s="12"/>
    </row>
    <row r="696" ht="15.75" customHeight="1">
      <c r="A696" s="34"/>
      <c r="B696" s="34"/>
      <c r="C696" s="34"/>
      <c r="E696" s="34"/>
      <c r="F696" s="47"/>
      <c r="G696" s="35"/>
      <c r="J696" s="48"/>
      <c r="K696" s="48"/>
      <c r="L696" s="12"/>
      <c r="M696" s="35"/>
      <c r="N696" s="49"/>
      <c r="O696" s="36"/>
      <c r="T696" s="37"/>
      <c r="Y696" s="48"/>
      <c r="Z696" s="12"/>
    </row>
    <row r="697" ht="15.75" customHeight="1">
      <c r="A697" s="34"/>
      <c r="B697" s="34"/>
      <c r="C697" s="34"/>
      <c r="E697" s="34"/>
      <c r="F697" s="47"/>
      <c r="G697" s="35"/>
      <c r="J697" s="48"/>
      <c r="K697" s="48"/>
      <c r="L697" s="12"/>
      <c r="M697" s="35"/>
      <c r="N697" s="49"/>
      <c r="O697" s="36"/>
      <c r="T697" s="37"/>
      <c r="Y697" s="48"/>
      <c r="Z697" s="12"/>
    </row>
    <row r="698" ht="15.75" customHeight="1">
      <c r="A698" s="34"/>
      <c r="B698" s="34"/>
      <c r="C698" s="34"/>
      <c r="E698" s="34"/>
      <c r="F698" s="47"/>
      <c r="G698" s="35"/>
      <c r="J698" s="48"/>
      <c r="K698" s="48"/>
      <c r="L698" s="12"/>
      <c r="M698" s="35"/>
      <c r="N698" s="49"/>
      <c r="O698" s="36"/>
      <c r="T698" s="37"/>
      <c r="Y698" s="48"/>
      <c r="Z698" s="12"/>
    </row>
    <row r="699" ht="15.75" customHeight="1">
      <c r="A699" s="34"/>
      <c r="B699" s="34"/>
      <c r="C699" s="34"/>
      <c r="E699" s="34"/>
      <c r="F699" s="47"/>
      <c r="G699" s="35"/>
      <c r="J699" s="48"/>
      <c r="K699" s="48"/>
      <c r="L699" s="12"/>
      <c r="M699" s="35"/>
      <c r="N699" s="49"/>
      <c r="O699" s="36"/>
      <c r="T699" s="37"/>
      <c r="Y699" s="48"/>
      <c r="Z699" s="12"/>
    </row>
    <row r="700" ht="15.75" customHeight="1">
      <c r="A700" s="34"/>
      <c r="B700" s="34"/>
      <c r="C700" s="34"/>
      <c r="E700" s="34"/>
      <c r="F700" s="47"/>
      <c r="G700" s="35"/>
      <c r="J700" s="48"/>
      <c r="K700" s="48"/>
      <c r="L700" s="12"/>
      <c r="M700" s="35"/>
      <c r="N700" s="49"/>
      <c r="O700" s="36"/>
      <c r="T700" s="37"/>
      <c r="Y700" s="48"/>
      <c r="Z700" s="12"/>
    </row>
    <row r="701" ht="15.75" customHeight="1">
      <c r="A701" s="34"/>
      <c r="B701" s="34"/>
      <c r="C701" s="34"/>
      <c r="E701" s="34"/>
      <c r="F701" s="47"/>
      <c r="G701" s="35"/>
      <c r="J701" s="48"/>
      <c r="K701" s="48"/>
      <c r="L701" s="12"/>
      <c r="M701" s="35"/>
      <c r="N701" s="49"/>
      <c r="O701" s="36"/>
      <c r="T701" s="37"/>
      <c r="Y701" s="48"/>
      <c r="Z701" s="12"/>
    </row>
    <row r="702" ht="15.75" customHeight="1">
      <c r="A702" s="34"/>
      <c r="B702" s="34"/>
      <c r="C702" s="34"/>
      <c r="E702" s="34"/>
      <c r="F702" s="47"/>
      <c r="G702" s="35"/>
      <c r="J702" s="48"/>
      <c r="K702" s="48"/>
      <c r="L702" s="12"/>
      <c r="M702" s="35"/>
      <c r="N702" s="49"/>
      <c r="O702" s="36"/>
      <c r="T702" s="37"/>
      <c r="Y702" s="48"/>
      <c r="Z702" s="12"/>
    </row>
    <row r="703" ht="15.75" customHeight="1">
      <c r="A703" s="34"/>
      <c r="B703" s="34"/>
      <c r="C703" s="34"/>
      <c r="E703" s="34"/>
      <c r="F703" s="47"/>
      <c r="G703" s="35"/>
      <c r="J703" s="48"/>
      <c r="K703" s="48"/>
      <c r="L703" s="12"/>
      <c r="M703" s="35"/>
      <c r="N703" s="49"/>
      <c r="O703" s="36"/>
      <c r="T703" s="37"/>
      <c r="Y703" s="48"/>
      <c r="Z703" s="12"/>
    </row>
    <row r="704" ht="15.75" customHeight="1">
      <c r="A704" s="34"/>
      <c r="B704" s="34"/>
      <c r="C704" s="34"/>
      <c r="E704" s="34"/>
      <c r="F704" s="47"/>
      <c r="G704" s="35"/>
      <c r="J704" s="48"/>
      <c r="K704" s="48"/>
      <c r="L704" s="12"/>
      <c r="M704" s="35"/>
      <c r="N704" s="49"/>
      <c r="O704" s="36"/>
      <c r="T704" s="37"/>
      <c r="Y704" s="48"/>
      <c r="Z704" s="12"/>
    </row>
    <row r="705" ht="15.75" customHeight="1">
      <c r="A705" s="34"/>
      <c r="B705" s="34"/>
      <c r="C705" s="34"/>
      <c r="E705" s="34"/>
      <c r="F705" s="47"/>
      <c r="G705" s="35"/>
      <c r="J705" s="48"/>
      <c r="K705" s="48"/>
      <c r="L705" s="12"/>
      <c r="M705" s="35"/>
      <c r="N705" s="49"/>
      <c r="O705" s="36"/>
      <c r="T705" s="37"/>
      <c r="Y705" s="48"/>
      <c r="Z705" s="12"/>
    </row>
    <row r="706" ht="15.75" customHeight="1">
      <c r="A706" s="34"/>
      <c r="B706" s="34"/>
      <c r="C706" s="34"/>
      <c r="E706" s="34"/>
      <c r="F706" s="47"/>
      <c r="G706" s="35"/>
      <c r="J706" s="48"/>
      <c r="K706" s="48"/>
      <c r="L706" s="12"/>
      <c r="M706" s="35"/>
      <c r="N706" s="49"/>
      <c r="O706" s="36"/>
      <c r="T706" s="37"/>
      <c r="Y706" s="48"/>
      <c r="Z706" s="12"/>
    </row>
    <row r="707" ht="15.75" customHeight="1">
      <c r="A707" s="34"/>
      <c r="B707" s="34"/>
      <c r="C707" s="34"/>
      <c r="E707" s="34"/>
      <c r="F707" s="47"/>
      <c r="G707" s="35"/>
      <c r="J707" s="48"/>
      <c r="K707" s="48"/>
      <c r="L707" s="12"/>
      <c r="M707" s="35"/>
      <c r="N707" s="49"/>
      <c r="O707" s="36"/>
      <c r="T707" s="37"/>
      <c r="Y707" s="48"/>
      <c r="Z707" s="12"/>
    </row>
    <row r="708" ht="15.75" customHeight="1">
      <c r="A708" s="34"/>
      <c r="B708" s="34"/>
      <c r="C708" s="34"/>
      <c r="E708" s="34"/>
      <c r="F708" s="47"/>
      <c r="G708" s="35"/>
      <c r="J708" s="48"/>
      <c r="K708" s="48"/>
      <c r="L708" s="12"/>
      <c r="M708" s="35"/>
      <c r="N708" s="49"/>
      <c r="O708" s="36"/>
      <c r="T708" s="37"/>
      <c r="Y708" s="48"/>
      <c r="Z708" s="12"/>
    </row>
    <row r="709" ht="15.75" customHeight="1">
      <c r="A709" s="34"/>
      <c r="B709" s="34"/>
      <c r="C709" s="34"/>
      <c r="E709" s="34"/>
      <c r="F709" s="47"/>
      <c r="G709" s="35"/>
      <c r="J709" s="48"/>
      <c r="K709" s="48"/>
      <c r="L709" s="12"/>
      <c r="M709" s="35"/>
      <c r="N709" s="49"/>
      <c r="O709" s="36"/>
      <c r="T709" s="37"/>
      <c r="Y709" s="48"/>
      <c r="Z709" s="12"/>
    </row>
    <row r="710" ht="15.75" customHeight="1">
      <c r="A710" s="34"/>
      <c r="B710" s="34"/>
      <c r="C710" s="34"/>
      <c r="E710" s="34"/>
      <c r="F710" s="47"/>
      <c r="G710" s="35"/>
      <c r="J710" s="48"/>
      <c r="K710" s="48"/>
      <c r="L710" s="12"/>
      <c r="M710" s="35"/>
      <c r="N710" s="49"/>
      <c r="O710" s="36"/>
      <c r="T710" s="37"/>
      <c r="Y710" s="48"/>
      <c r="Z710" s="12"/>
    </row>
    <row r="711" ht="15.75" customHeight="1">
      <c r="A711" s="34"/>
      <c r="B711" s="34"/>
      <c r="C711" s="34"/>
      <c r="E711" s="34"/>
      <c r="F711" s="47"/>
      <c r="G711" s="35"/>
      <c r="J711" s="48"/>
      <c r="K711" s="48"/>
      <c r="L711" s="12"/>
      <c r="M711" s="35"/>
      <c r="N711" s="49"/>
      <c r="O711" s="36"/>
      <c r="T711" s="37"/>
      <c r="Y711" s="48"/>
      <c r="Z711" s="12"/>
    </row>
    <row r="712" ht="15.75" customHeight="1">
      <c r="A712" s="34"/>
      <c r="B712" s="34"/>
      <c r="C712" s="34"/>
      <c r="E712" s="34"/>
      <c r="F712" s="47"/>
      <c r="G712" s="35"/>
      <c r="J712" s="48"/>
      <c r="K712" s="48"/>
      <c r="L712" s="12"/>
      <c r="M712" s="35"/>
      <c r="N712" s="49"/>
      <c r="O712" s="36"/>
      <c r="T712" s="37"/>
      <c r="Y712" s="48"/>
      <c r="Z712" s="12"/>
    </row>
    <row r="713" ht="15.75" customHeight="1">
      <c r="A713" s="34"/>
      <c r="B713" s="34"/>
      <c r="C713" s="34"/>
      <c r="E713" s="34"/>
      <c r="F713" s="47"/>
      <c r="G713" s="35"/>
      <c r="J713" s="48"/>
      <c r="K713" s="48"/>
      <c r="L713" s="12"/>
      <c r="M713" s="35"/>
      <c r="N713" s="49"/>
      <c r="O713" s="36"/>
      <c r="T713" s="37"/>
      <c r="Y713" s="48"/>
      <c r="Z713" s="12"/>
    </row>
    <row r="714" ht="15.75" customHeight="1">
      <c r="A714" s="34"/>
      <c r="B714" s="34"/>
      <c r="C714" s="34"/>
      <c r="E714" s="34"/>
      <c r="F714" s="47"/>
      <c r="G714" s="35"/>
      <c r="J714" s="48"/>
      <c r="K714" s="48"/>
      <c r="L714" s="12"/>
      <c r="M714" s="35"/>
      <c r="N714" s="49"/>
      <c r="O714" s="36"/>
      <c r="T714" s="37"/>
      <c r="Y714" s="48"/>
      <c r="Z714" s="12"/>
    </row>
    <row r="715" ht="15.75" customHeight="1">
      <c r="A715" s="34"/>
      <c r="B715" s="34"/>
      <c r="C715" s="34"/>
      <c r="E715" s="34"/>
      <c r="F715" s="47"/>
      <c r="G715" s="35"/>
      <c r="J715" s="48"/>
      <c r="K715" s="48"/>
      <c r="L715" s="12"/>
      <c r="M715" s="35"/>
      <c r="N715" s="49"/>
      <c r="O715" s="36"/>
      <c r="T715" s="37"/>
      <c r="Y715" s="48"/>
      <c r="Z715" s="12"/>
    </row>
    <row r="716" ht="15.75" customHeight="1">
      <c r="A716" s="34"/>
      <c r="B716" s="34"/>
      <c r="C716" s="34"/>
      <c r="E716" s="34"/>
      <c r="F716" s="47"/>
      <c r="G716" s="35"/>
      <c r="J716" s="48"/>
      <c r="K716" s="48"/>
      <c r="L716" s="12"/>
      <c r="M716" s="35"/>
      <c r="N716" s="49"/>
      <c r="O716" s="36"/>
      <c r="T716" s="37"/>
      <c r="Y716" s="48"/>
      <c r="Z716" s="12"/>
    </row>
    <row r="717" ht="15.75" customHeight="1">
      <c r="A717" s="34"/>
      <c r="B717" s="34"/>
      <c r="C717" s="34"/>
      <c r="E717" s="34"/>
      <c r="F717" s="47"/>
      <c r="G717" s="35"/>
      <c r="J717" s="48"/>
      <c r="K717" s="48"/>
      <c r="L717" s="12"/>
      <c r="M717" s="35"/>
      <c r="N717" s="49"/>
      <c r="O717" s="36"/>
      <c r="T717" s="37"/>
      <c r="Y717" s="48"/>
      <c r="Z717" s="12"/>
    </row>
    <row r="718" ht="15.75" customHeight="1">
      <c r="A718" s="34"/>
      <c r="B718" s="34"/>
      <c r="C718" s="34"/>
      <c r="E718" s="34"/>
      <c r="F718" s="47"/>
      <c r="G718" s="35"/>
      <c r="J718" s="48"/>
      <c r="K718" s="48"/>
      <c r="L718" s="12"/>
      <c r="M718" s="35"/>
      <c r="N718" s="49"/>
      <c r="O718" s="36"/>
      <c r="T718" s="37"/>
      <c r="Y718" s="48"/>
      <c r="Z718" s="12"/>
    </row>
    <row r="719" ht="15.75" customHeight="1">
      <c r="A719" s="34"/>
      <c r="B719" s="34"/>
      <c r="C719" s="34"/>
      <c r="E719" s="34"/>
      <c r="F719" s="47"/>
      <c r="G719" s="35"/>
      <c r="J719" s="48"/>
      <c r="K719" s="48"/>
      <c r="L719" s="12"/>
      <c r="M719" s="35"/>
      <c r="N719" s="49"/>
      <c r="O719" s="36"/>
      <c r="T719" s="37"/>
      <c r="Y719" s="48"/>
      <c r="Z719" s="12"/>
    </row>
    <row r="720" ht="15.75" customHeight="1">
      <c r="A720" s="34"/>
      <c r="B720" s="34"/>
      <c r="C720" s="34"/>
      <c r="E720" s="34"/>
      <c r="F720" s="47"/>
      <c r="G720" s="35"/>
      <c r="J720" s="48"/>
      <c r="K720" s="48"/>
      <c r="L720" s="12"/>
      <c r="M720" s="35"/>
      <c r="N720" s="49"/>
      <c r="O720" s="36"/>
      <c r="T720" s="37"/>
      <c r="Y720" s="48"/>
      <c r="Z720" s="12"/>
    </row>
    <row r="721" ht="15.75" customHeight="1">
      <c r="A721" s="34"/>
      <c r="B721" s="34"/>
      <c r="C721" s="34"/>
      <c r="E721" s="34"/>
      <c r="F721" s="47"/>
      <c r="G721" s="35"/>
      <c r="J721" s="48"/>
      <c r="K721" s="48"/>
      <c r="L721" s="12"/>
      <c r="M721" s="35"/>
      <c r="N721" s="49"/>
      <c r="O721" s="36"/>
      <c r="T721" s="37"/>
      <c r="Y721" s="48"/>
      <c r="Z721" s="12"/>
    </row>
    <row r="722" ht="15.75" customHeight="1">
      <c r="A722" s="34"/>
      <c r="B722" s="34"/>
      <c r="C722" s="34"/>
      <c r="E722" s="34"/>
      <c r="F722" s="47"/>
      <c r="G722" s="35"/>
      <c r="J722" s="48"/>
      <c r="K722" s="48"/>
      <c r="L722" s="12"/>
      <c r="M722" s="35"/>
      <c r="N722" s="49"/>
      <c r="O722" s="36"/>
      <c r="T722" s="37"/>
      <c r="Y722" s="48"/>
      <c r="Z722" s="12"/>
    </row>
    <row r="723" ht="15.75" customHeight="1">
      <c r="A723" s="34"/>
      <c r="B723" s="34"/>
      <c r="C723" s="34"/>
      <c r="E723" s="34"/>
      <c r="F723" s="47"/>
      <c r="G723" s="35"/>
      <c r="J723" s="48"/>
      <c r="K723" s="48"/>
      <c r="L723" s="12"/>
      <c r="M723" s="35"/>
      <c r="N723" s="49"/>
      <c r="O723" s="36"/>
      <c r="T723" s="37"/>
      <c r="Y723" s="48"/>
      <c r="Z723" s="12"/>
    </row>
    <row r="724" ht="15.75" customHeight="1">
      <c r="A724" s="34"/>
      <c r="B724" s="34"/>
      <c r="C724" s="34"/>
      <c r="E724" s="34"/>
      <c r="F724" s="47"/>
      <c r="G724" s="35"/>
      <c r="J724" s="48"/>
      <c r="K724" s="48"/>
      <c r="L724" s="12"/>
      <c r="M724" s="35"/>
      <c r="N724" s="49"/>
      <c r="O724" s="36"/>
      <c r="T724" s="37"/>
      <c r="Y724" s="48"/>
      <c r="Z724" s="12"/>
    </row>
    <row r="725" ht="15.75" customHeight="1">
      <c r="A725" s="34"/>
      <c r="B725" s="34"/>
      <c r="C725" s="34"/>
      <c r="E725" s="34"/>
      <c r="F725" s="47"/>
      <c r="G725" s="35"/>
      <c r="J725" s="48"/>
      <c r="K725" s="48"/>
      <c r="L725" s="12"/>
      <c r="M725" s="35"/>
      <c r="N725" s="49"/>
      <c r="O725" s="36"/>
      <c r="T725" s="37"/>
      <c r="Y725" s="48"/>
      <c r="Z725" s="12"/>
    </row>
    <row r="726" ht="15.75" customHeight="1">
      <c r="A726" s="34"/>
      <c r="B726" s="34"/>
      <c r="C726" s="34"/>
      <c r="E726" s="34"/>
      <c r="F726" s="47"/>
      <c r="G726" s="35"/>
      <c r="J726" s="48"/>
      <c r="K726" s="48"/>
      <c r="L726" s="12"/>
      <c r="M726" s="35"/>
      <c r="N726" s="49"/>
      <c r="O726" s="36"/>
      <c r="T726" s="37"/>
      <c r="Y726" s="48"/>
      <c r="Z726" s="12"/>
    </row>
    <row r="727" ht="15.75" customHeight="1">
      <c r="A727" s="34"/>
      <c r="B727" s="34"/>
      <c r="C727" s="34"/>
      <c r="E727" s="34"/>
      <c r="F727" s="47"/>
      <c r="G727" s="35"/>
      <c r="J727" s="48"/>
      <c r="K727" s="48"/>
      <c r="L727" s="12"/>
      <c r="M727" s="35"/>
      <c r="N727" s="49"/>
      <c r="O727" s="36"/>
      <c r="T727" s="37"/>
      <c r="Y727" s="48"/>
      <c r="Z727" s="12"/>
    </row>
    <row r="728" ht="15.75" customHeight="1">
      <c r="A728" s="34"/>
      <c r="B728" s="34"/>
      <c r="C728" s="34"/>
      <c r="E728" s="34"/>
      <c r="F728" s="47"/>
      <c r="G728" s="35"/>
      <c r="J728" s="48"/>
      <c r="K728" s="48"/>
      <c r="L728" s="12"/>
      <c r="M728" s="35"/>
      <c r="N728" s="49"/>
      <c r="O728" s="36"/>
      <c r="T728" s="37"/>
      <c r="Y728" s="48"/>
      <c r="Z728" s="12"/>
    </row>
    <row r="729" ht="15.75" customHeight="1">
      <c r="A729" s="34"/>
      <c r="B729" s="34"/>
      <c r="C729" s="34"/>
      <c r="E729" s="34"/>
      <c r="F729" s="47"/>
      <c r="G729" s="35"/>
      <c r="J729" s="48"/>
      <c r="K729" s="48"/>
      <c r="L729" s="12"/>
      <c r="M729" s="35"/>
      <c r="N729" s="49"/>
      <c r="O729" s="36"/>
      <c r="T729" s="37"/>
      <c r="Y729" s="48"/>
      <c r="Z729" s="12"/>
    </row>
    <row r="730" ht="15.75" customHeight="1">
      <c r="A730" s="34"/>
      <c r="B730" s="34"/>
      <c r="C730" s="34"/>
      <c r="E730" s="34"/>
      <c r="F730" s="47"/>
      <c r="G730" s="35"/>
      <c r="J730" s="48"/>
      <c r="K730" s="48"/>
      <c r="L730" s="12"/>
      <c r="M730" s="35"/>
      <c r="N730" s="49"/>
      <c r="O730" s="36"/>
      <c r="T730" s="37"/>
      <c r="Y730" s="48"/>
      <c r="Z730" s="12"/>
    </row>
    <row r="731" ht="15.75" customHeight="1">
      <c r="A731" s="34"/>
      <c r="B731" s="34"/>
      <c r="C731" s="34"/>
      <c r="E731" s="34"/>
      <c r="F731" s="47"/>
      <c r="G731" s="35"/>
      <c r="J731" s="48"/>
      <c r="K731" s="48"/>
      <c r="L731" s="12"/>
      <c r="M731" s="35"/>
      <c r="N731" s="49"/>
      <c r="O731" s="36"/>
      <c r="T731" s="37"/>
      <c r="Y731" s="48"/>
      <c r="Z731" s="12"/>
    </row>
    <row r="732" ht="15.75" customHeight="1">
      <c r="A732" s="34"/>
      <c r="B732" s="34"/>
      <c r="C732" s="34"/>
      <c r="E732" s="34"/>
      <c r="F732" s="47"/>
      <c r="G732" s="35"/>
      <c r="J732" s="48"/>
      <c r="K732" s="48"/>
      <c r="L732" s="12"/>
      <c r="M732" s="35"/>
      <c r="N732" s="49"/>
      <c r="O732" s="36"/>
      <c r="T732" s="37"/>
      <c r="Y732" s="48"/>
      <c r="Z732" s="12"/>
    </row>
    <row r="733" ht="15.75" customHeight="1">
      <c r="A733" s="34"/>
      <c r="B733" s="34"/>
      <c r="C733" s="34"/>
      <c r="E733" s="34"/>
      <c r="F733" s="47"/>
      <c r="G733" s="35"/>
      <c r="J733" s="48"/>
      <c r="K733" s="48"/>
      <c r="L733" s="12"/>
      <c r="M733" s="35"/>
      <c r="N733" s="49"/>
      <c r="O733" s="36"/>
      <c r="T733" s="37"/>
      <c r="Y733" s="48"/>
      <c r="Z733" s="12"/>
    </row>
    <row r="734" ht="15.75" customHeight="1">
      <c r="A734" s="34"/>
      <c r="B734" s="34"/>
      <c r="C734" s="34"/>
      <c r="E734" s="34"/>
      <c r="F734" s="47"/>
      <c r="G734" s="35"/>
      <c r="J734" s="48"/>
      <c r="K734" s="48"/>
      <c r="L734" s="12"/>
      <c r="M734" s="35"/>
      <c r="N734" s="49"/>
      <c r="O734" s="36"/>
      <c r="T734" s="37"/>
      <c r="Y734" s="48"/>
      <c r="Z734" s="12"/>
    </row>
    <row r="735" ht="15.75" customHeight="1">
      <c r="A735" s="34"/>
      <c r="B735" s="34"/>
      <c r="C735" s="34"/>
      <c r="E735" s="34"/>
      <c r="F735" s="47"/>
      <c r="G735" s="35"/>
      <c r="J735" s="48"/>
      <c r="K735" s="48"/>
      <c r="L735" s="12"/>
      <c r="M735" s="35"/>
      <c r="N735" s="49"/>
      <c r="O735" s="36"/>
      <c r="T735" s="37"/>
      <c r="Y735" s="48"/>
      <c r="Z735" s="12"/>
    </row>
    <row r="736" ht="15.75" customHeight="1">
      <c r="A736" s="34"/>
      <c r="B736" s="34"/>
      <c r="C736" s="34"/>
      <c r="E736" s="34"/>
      <c r="F736" s="47"/>
      <c r="G736" s="35"/>
      <c r="J736" s="48"/>
      <c r="K736" s="48"/>
      <c r="L736" s="12"/>
      <c r="M736" s="35"/>
      <c r="N736" s="49"/>
      <c r="O736" s="36"/>
      <c r="T736" s="37"/>
      <c r="Y736" s="48"/>
      <c r="Z736" s="12"/>
    </row>
    <row r="737" ht="15.75" customHeight="1">
      <c r="A737" s="34"/>
      <c r="B737" s="34"/>
      <c r="C737" s="34"/>
      <c r="E737" s="34"/>
      <c r="F737" s="47"/>
      <c r="G737" s="35"/>
      <c r="J737" s="48"/>
      <c r="K737" s="48"/>
      <c r="L737" s="12"/>
      <c r="M737" s="35"/>
      <c r="N737" s="49"/>
      <c r="O737" s="36"/>
      <c r="T737" s="37"/>
      <c r="Y737" s="48"/>
      <c r="Z737" s="12"/>
    </row>
    <row r="738" ht="15.75" customHeight="1">
      <c r="A738" s="34"/>
      <c r="B738" s="34"/>
      <c r="C738" s="34"/>
      <c r="E738" s="34"/>
      <c r="F738" s="47"/>
      <c r="G738" s="35"/>
      <c r="J738" s="48"/>
      <c r="K738" s="48"/>
      <c r="L738" s="12"/>
      <c r="M738" s="35"/>
      <c r="N738" s="49"/>
      <c r="O738" s="36"/>
      <c r="T738" s="37"/>
      <c r="Y738" s="48"/>
      <c r="Z738" s="12"/>
    </row>
    <row r="739" ht="15.75" customHeight="1">
      <c r="A739" s="34"/>
      <c r="B739" s="34"/>
      <c r="C739" s="34"/>
      <c r="E739" s="34"/>
      <c r="F739" s="47"/>
      <c r="G739" s="35"/>
      <c r="J739" s="48"/>
      <c r="K739" s="48"/>
      <c r="L739" s="12"/>
      <c r="M739" s="35"/>
      <c r="N739" s="49"/>
      <c r="O739" s="36"/>
      <c r="T739" s="37"/>
      <c r="Y739" s="48"/>
      <c r="Z739" s="12"/>
    </row>
    <row r="740" ht="15.75" customHeight="1">
      <c r="A740" s="34"/>
      <c r="B740" s="34"/>
      <c r="C740" s="34"/>
      <c r="E740" s="34"/>
      <c r="F740" s="47"/>
      <c r="G740" s="35"/>
      <c r="J740" s="48"/>
      <c r="K740" s="48"/>
      <c r="L740" s="12"/>
      <c r="M740" s="35"/>
      <c r="N740" s="49"/>
      <c r="O740" s="36"/>
      <c r="T740" s="37"/>
      <c r="Y740" s="48"/>
      <c r="Z740" s="12"/>
    </row>
    <row r="741" ht="15.75" customHeight="1">
      <c r="A741" s="34"/>
      <c r="B741" s="34"/>
      <c r="C741" s="34"/>
      <c r="E741" s="34"/>
      <c r="F741" s="47"/>
      <c r="G741" s="35"/>
      <c r="J741" s="48"/>
      <c r="K741" s="48"/>
      <c r="L741" s="12"/>
      <c r="M741" s="35"/>
      <c r="N741" s="49"/>
      <c r="O741" s="36"/>
      <c r="T741" s="37"/>
      <c r="Y741" s="48"/>
      <c r="Z741" s="12"/>
    </row>
    <row r="742" ht="15.75" customHeight="1">
      <c r="A742" s="34"/>
      <c r="B742" s="34"/>
      <c r="C742" s="34"/>
      <c r="E742" s="34"/>
      <c r="F742" s="47"/>
      <c r="G742" s="35"/>
      <c r="J742" s="48"/>
      <c r="K742" s="48"/>
      <c r="L742" s="12"/>
      <c r="M742" s="35"/>
      <c r="N742" s="49"/>
      <c r="O742" s="36"/>
      <c r="T742" s="37"/>
      <c r="Y742" s="48"/>
      <c r="Z742" s="12"/>
    </row>
    <row r="743" ht="15.75" customHeight="1">
      <c r="A743" s="34"/>
      <c r="B743" s="34"/>
      <c r="C743" s="34"/>
      <c r="E743" s="34"/>
      <c r="F743" s="47"/>
      <c r="G743" s="35"/>
      <c r="J743" s="48"/>
      <c r="K743" s="48"/>
      <c r="L743" s="12"/>
      <c r="M743" s="35"/>
      <c r="N743" s="49"/>
      <c r="O743" s="36"/>
      <c r="T743" s="37"/>
      <c r="Y743" s="48"/>
      <c r="Z743" s="12"/>
    </row>
    <row r="744" ht="15.75" customHeight="1">
      <c r="A744" s="34"/>
      <c r="B744" s="34"/>
      <c r="C744" s="34"/>
      <c r="E744" s="34"/>
      <c r="F744" s="47"/>
      <c r="G744" s="35"/>
      <c r="J744" s="48"/>
      <c r="K744" s="48"/>
      <c r="L744" s="12"/>
      <c r="M744" s="35"/>
      <c r="N744" s="49"/>
      <c r="O744" s="36"/>
      <c r="T744" s="37"/>
      <c r="Y744" s="48"/>
      <c r="Z744" s="12"/>
    </row>
    <row r="745" ht="15.75" customHeight="1">
      <c r="A745" s="34"/>
      <c r="B745" s="34"/>
      <c r="C745" s="34"/>
      <c r="E745" s="34"/>
      <c r="F745" s="47"/>
      <c r="G745" s="35"/>
      <c r="J745" s="48"/>
      <c r="K745" s="48"/>
      <c r="L745" s="12"/>
      <c r="M745" s="35"/>
      <c r="N745" s="49"/>
      <c r="O745" s="36"/>
      <c r="T745" s="37"/>
      <c r="Y745" s="48"/>
      <c r="Z745" s="12"/>
    </row>
    <row r="746" ht="15.75" customHeight="1">
      <c r="A746" s="34"/>
      <c r="B746" s="34"/>
      <c r="C746" s="34"/>
      <c r="E746" s="34"/>
      <c r="F746" s="47"/>
      <c r="G746" s="35"/>
      <c r="J746" s="48"/>
      <c r="K746" s="48"/>
      <c r="L746" s="12"/>
      <c r="M746" s="35"/>
      <c r="N746" s="49"/>
      <c r="O746" s="36"/>
      <c r="T746" s="37"/>
      <c r="Y746" s="48"/>
      <c r="Z746" s="12"/>
    </row>
    <row r="747" ht="15.75" customHeight="1">
      <c r="A747" s="34"/>
      <c r="B747" s="34"/>
      <c r="C747" s="34"/>
      <c r="E747" s="34"/>
      <c r="F747" s="47"/>
      <c r="G747" s="35"/>
      <c r="J747" s="48"/>
      <c r="K747" s="48"/>
      <c r="L747" s="12"/>
      <c r="M747" s="35"/>
      <c r="N747" s="49"/>
      <c r="O747" s="36"/>
      <c r="T747" s="37"/>
      <c r="Y747" s="48"/>
      <c r="Z747" s="12"/>
    </row>
    <row r="748" ht="15.75" customHeight="1">
      <c r="A748" s="34"/>
      <c r="B748" s="34"/>
      <c r="C748" s="34"/>
      <c r="E748" s="34"/>
      <c r="F748" s="47"/>
      <c r="G748" s="35"/>
      <c r="J748" s="48"/>
      <c r="K748" s="48"/>
      <c r="L748" s="12"/>
      <c r="M748" s="35"/>
      <c r="N748" s="49"/>
      <c r="O748" s="36"/>
      <c r="T748" s="37"/>
      <c r="Y748" s="48"/>
      <c r="Z748" s="12"/>
    </row>
    <row r="749" ht="15.75" customHeight="1">
      <c r="A749" s="34"/>
      <c r="B749" s="34"/>
      <c r="C749" s="34"/>
      <c r="E749" s="34"/>
      <c r="F749" s="47"/>
      <c r="G749" s="35"/>
      <c r="J749" s="48"/>
      <c r="K749" s="48"/>
      <c r="L749" s="12"/>
      <c r="M749" s="35"/>
      <c r="N749" s="49"/>
      <c r="O749" s="36"/>
      <c r="T749" s="37"/>
      <c r="Y749" s="48"/>
      <c r="Z749" s="12"/>
    </row>
    <row r="750" ht="15.75" customHeight="1">
      <c r="A750" s="34"/>
      <c r="B750" s="34"/>
      <c r="C750" s="34"/>
      <c r="E750" s="34"/>
      <c r="F750" s="47"/>
      <c r="G750" s="35"/>
      <c r="J750" s="48"/>
      <c r="K750" s="48"/>
      <c r="L750" s="12"/>
      <c r="M750" s="35"/>
      <c r="N750" s="49"/>
      <c r="O750" s="36"/>
      <c r="T750" s="37"/>
      <c r="Y750" s="48"/>
      <c r="Z750" s="12"/>
    </row>
    <row r="751" ht="15.75" customHeight="1">
      <c r="A751" s="34"/>
      <c r="B751" s="34"/>
      <c r="C751" s="34"/>
      <c r="E751" s="34"/>
      <c r="F751" s="47"/>
      <c r="G751" s="35"/>
      <c r="J751" s="48"/>
      <c r="K751" s="48"/>
      <c r="L751" s="12"/>
      <c r="M751" s="35"/>
      <c r="N751" s="49"/>
      <c r="O751" s="36"/>
      <c r="T751" s="37"/>
      <c r="Y751" s="48"/>
      <c r="Z751" s="12"/>
    </row>
    <row r="752" ht="15.75" customHeight="1">
      <c r="A752" s="34"/>
      <c r="B752" s="34"/>
      <c r="C752" s="34"/>
      <c r="E752" s="34"/>
      <c r="F752" s="47"/>
      <c r="G752" s="35"/>
      <c r="J752" s="48"/>
      <c r="K752" s="48"/>
      <c r="L752" s="12"/>
      <c r="M752" s="35"/>
      <c r="N752" s="49"/>
      <c r="O752" s="36"/>
      <c r="T752" s="37"/>
      <c r="Y752" s="48"/>
      <c r="Z752" s="12"/>
    </row>
    <row r="753" ht="15.75" customHeight="1">
      <c r="A753" s="34"/>
      <c r="B753" s="34"/>
      <c r="C753" s="34"/>
      <c r="E753" s="34"/>
      <c r="F753" s="47"/>
      <c r="G753" s="35"/>
      <c r="J753" s="48"/>
      <c r="K753" s="48"/>
      <c r="L753" s="12"/>
      <c r="M753" s="35"/>
      <c r="N753" s="49"/>
      <c r="O753" s="36"/>
      <c r="T753" s="37"/>
      <c r="Y753" s="48"/>
      <c r="Z753" s="12"/>
    </row>
    <row r="754" ht="15.75" customHeight="1">
      <c r="A754" s="34"/>
      <c r="B754" s="34"/>
      <c r="C754" s="34"/>
      <c r="E754" s="34"/>
      <c r="F754" s="47"/>
      <c r="G754" s="35"/>
      <c r="J754" s="48"/>
      <c r="K754" s="48"/>
      <c r="L754" s="12"/>
      <c r="M754" s="35"/>
      <c r="N754" s="49"/>
      <c r="O754" s="36"/>
      <c r="T754" s="37"/>
      <c r="Y754" s="48"/>
      <c r="Z754" s="12"/>
    </row>
    <row r="755" ht="15.75" customHeight="1">
      <c r="A755" s="34"/>
      <c r="B755" s="34"/>
      <c r="C755" s="34"/>
      <c r="E755" s="34"/>
      <c r="F755" s="47"/>
      <c r="G755" s="35"/>
      <c r="J755" s="48"/>
      <c r="K755" s="48"/>
      <c r="L755" s="12"/>
      <c r="M755" s="35"/>
      <c r="N755" s="49"/>
      <c r="O755" s="36"/>
      <c r="T755" s="37"/>
      <c r="Y755" s="48"/>
      <c r="Z755" s="12"/>
    </row>
    <row r="756" ht="15.75" customHeight="1">
      <c r="A756" s="34"/>
      <c r="B756" s="34"/>
      <c r="C756" s="34"/>
      <c r="E756" s="34"/>
      <c r="F756" s="47"/>
      <c r="G756" s="35"/>
      <c r="J756" s="48"/>
      <c r="K756" s="48"/>
      <c r="L756" s="12"/>
      <c r="M756" s="35"/>
      <c r="N756" s="49"/>
      <c r="O756" s="36"/>
      <c r="T756" s="37"/>
      <c r="Y756" s="48"/>
      <c r="Z756" s="12"/>
    </row>
    <row r="757" ht="15.75" customHeight="1">
      <c r="A757" s="34"/>
      <c r="B757" s="34"/>
      <c r="C757" s="34"/>
      <c r="E757" s="34"/>
      <c r="F757" s="47"/>
      <c r="G757" s="35"/>
      <c r="J757" s="48"/>
      <c r="K757" s="48"/>
      <c r="L757" s="12"/>
      <c r="M757" s="35"/>
      <c r="N757" s="49"/>
      <c r="O757" s="36"/>
      <c r="T757" s="37"/>
      <c r="Y757" s="48"/>
      <c r="Z757" s="12"/>
    </row>
    <row r="758" ht="15.75" customHeight="1">
      <c r="A758" s="34"/>
      <c r="B758" s="34"/>
      <c r="C758" s="34"/>
      <c r="E758" s="34"/>
      <c r="F758" s="47"/>
      <c r="G758" s="35"/>
      <c r="J758" s="48"/>
      <c r="K758" s="48"/>
      <c r="L758" s="12"/>
      <c r="M758" s="35"/>
      <c r="N758" s="49"/>
      <c r="O758" s="36"/>
      <c r="T758" s="37"/>
      <c r="Y758" s="48"/>
      <c r="Z758" s="12"/>
    </row>
    <row r="759" ht="15.75" customHeight="1">
      <c r="A759" s="34"/>
      <c r="B759" s="34"/>
      <c r="C759" s="34"/>
      <c r="E759" s="34"/>
      <c r="F759" s="47"/>
      <c r="G759" s="35"/>
      <c r="J759" s="48"/>
      <c r="K759" s="48"/>
      <c r="L759" s="12"/>
      <c r="M759" s="35"/>
      <c r="N759" s="49"/>
      <c r="O759" s="36"/>
      <c r="T759" s="37"/>
      <c r="Y759" s="48"/>
      <c r="Z759" s="12"/>
    </row>
    <row r="760" ht="15.75" customHeight="1">
      <c r="A760" s="34"/>
      <c r="B760" s="34"/>
      <c r="C760" s="34"/>
      <c r="E760" s="34"/>
      <c r="F760" s="47"/>
      <c r="G760" s="35"/>
      <c r="J760" s="48"/>
      <c r="K760" s="48"/>
      <c r="L760" s="12"/>
      <c r="M760" s="35"/>
      <c r="N760" s="49"/>
      <c r="O760" s="36"/>
      <c r="T760" s="37"/>
      <c r="Y760" s="48"/>
      <c r="Z760" s="12"/>
    </row>
    <row r="761" ht="15.75" customHeight="1">
      <c r="A761" s="34"/>
      <c r="B761" s="34"/>
      <c r="C761" s="34"/>
      <c r="E761" s="34"/>
      <c r="F761" s="47"/>
      <c r="G761" s="35"/>
      <c r="J761" s="48"/>
      <c r="K761" s="48"/>
      <c r="L761" s="12"/>
      <c r="M761" s="35"/>
      <c r="N761" s="49"/>
      <c r="O761" s="36"/>
      <c r="T761" s="37"/>
      <c r="Y761" s="48"/>
      <c r="Z761" s="12"/>
    </row>
    <row r="762" ht="15.75" customHeight="1">
      <c r="A762" s="34"/>
      <c r="B762" s="34"/>
      <c r="C762" s="34"/>
      <c r="E762" s="34"/>
      <c r="F762" s="47"/>
      <c r="G762" s="35"/>
      <c r="J762" s="48"/>
      <c r="K762" s="48"/>
      <c r="L762" s="12"/>
      <c r="M762" s="35"/>
      <c r="N762" s="49"/>
      <c r="O762" s="36"/>
      <c r="T762" s="37"/>
      <c r="Y762" s="48"/>
      <c r="Z762" s="12"/>
    </row>
    <row r="763" ht="15.75" customHeight="1">
      <c r="A763" s="34"/>
      <c r="B763" s="34"/>
      <c r="C763" s="34"/>
      <c r="E763" s="34"/>
      <c r="F763" s="47"/>
      <c r="G763" s="35"/>
      <c r="J763" s="48"/>
      <c r="K763" s="48"/>
      <c r="L763" s="12"/>
      <c r="M763" s="35"/>
      <c r="N763" s="49"/>
      <c r="O763" s="36"/>
      <c r="T763" s="37"/>
      <c r="Y763" s="48"/>
      <c r="Z763" s="12"/>
    </row>
    <row r="764" ht="15.75" customHeight="1">
      <c r="A764" s="34"/>
      <c r="B764" s="34"/>
      <c r="C764" s="34"/>
      <c r="E764" s="34"/>
      <c r="F764" s="47"/>
      <c r="G764" s="35"/>
      <c r="J764" s="48"/>
      <c r="K764" s="48"/>
      <c r="L764" s="12"/>
      <c r="M764" s="35"/>
      <c r="N764" s="49"/>
      <c r="O764" s="36"/>
      <c r="T764" s="37"/>
      <c r="Y764" s="48"/>
      <c r="Z764" s="12"/>
    </row>
    <row r="765" ht="15.75" customHeight="1">
      <c r="A765" s="34"/>
      <c r="B765" s="34"/>
      <c r="C765" s="34"/>
      <c r="E765" s="34"/>
      <c r="F765" s="47"/>
      <c r="G765" s="35"/>
      <c r="J765" s="48"/>
      <c r="K765" s="48"/>
      <c r="L765" s="12"/>
      <c r="M765" s="35"/>
      <c r="N765" s="49"/>
      <c r="O765" s="36"/>
      <c r="T765" s="37"/>
      <c r="Y765" s="48"/>
      <c r="Z765" s="12"/>
    </row>
    <row r="766" ht="15.75" customHeight="1">
      <c r="A766" s="34"/>
      <c r="B766" s="34"/>
      <c r="C766" s="34"/>
      <c r="E766" s="34"/>
      <c r="F766" s="47"/>
      <c r="G766" s="35"/>
      <c r="J766" s="48"/>
      <c r="K766" s="48"/>
      <c r="L766" s="12"/>
      <c r="M766" s="35"/>
      <c r="N766" s="49"/>
      <c r="O766" s="36"/>
      <c r="T766" s="37"/>
      <c r="Y766" s="48"/>
      <c r="Z766" s="12"/>
    </row>
    <row r="767" ht="15.75" customHeight="1">
      <c r="A767" s="34"/>
      <c r="B767" s="34"/>
      <c r="C767" s="34"/>
      <c r="E767" s="34"/>
      <c r="F767" s="47"/>
      <c r="G767" s="35"/>
      <c r="J767" s="48"/>
      <c r="K767" s="48"/>
      <c r="L767" s="12"/>
      <c r="M767" s="35"/>
      <c r="N767" s="49"/>
      <c r="O767" s="36"/>
      <c r="T767" s="37"/>
      <c r="Y767" s="48"/>
      <c r="Z767" s="12"/>
    </row>
    <row r="768" ht="15.75" customHeight="1">
      <c r="A768" s="34"/>
      <c r="B768" s="34"/>
      <c r="C768" s="34"/>
      <c r="E768" s="34"/>
      <c r="F768" s="47"/>
      <c r="G768" s="35"/>
      <c r="J768" s="48"/>
      <c r="K768" s="48"/>
      <c r="L768" s="12"/>
      <c r="M768" s="35"/>
      <c r="N768" s="49"/>
      <c r="O768" s="36"/>
      <c r="T768" s="37"/>
      <c r="Y768" s="48"/>
      <c r="Z768" s="12"/>
    </row>
    <row r="769" ht="15.75" customHeight="1">
      <c r="A769" s="34"/>
      <c r="B769" s="34"/>
      <c r="C769" s="34"/>
      <c r="E769" s="34"/>
      <c r="F769" s="47"/>
      <c r="G769" s="35"/>
      <c r="J769" s="48"/>
      <c r="K769" s="48"/>
      <c r="L769" s="12"/>
      <c r="M769" s="35"/>
      <c r="N769" s="49"/>
      <c r="O769" s="36"/>
      <c r="T769" s="37"/>
      <c r="Y769" s="48"/>
      <c r="Z769" s="12"/>
    </row>
    <row r="770" ht="15.75" customHeight="1">
      <c r="A770" s="34"/>
      <c r="B770" s="34"/>
      <c r="C770" s="34"/>
      <c r="E770" s="34"/>
      <c r="F770" s="47"/>
      <c r="G770" s="35"/>
      <c r="J770" s="48"/>
      <c r="K770" s="48"/>
      <c r="L770" s="12"/>
      <c r="M770" s="35"/>
      <c r="N770" s="49"/>
      <c r="O770" s="36"/>
      <c r="T770" s="37"/>
      <c r="Y770" s="48"/>
      <c r="Z770" s="12"/>
    </row>
    <row r="771" ht="15.75" customHeight="1">
      <c r="A771" s="34"/>
      <c r="B771" s="34"/>
      <c r="C771" s="34"/>
      <c r="E771" s="34"/>
      <c r="F771" s="47"/>
      <c r="G771" s="35"/>
      <c r="J771" s="48"/>
      <c r="K771" s="48"/>
      <c r="L771" s="12"/>
      <c r="M771" s="35"/>
      <c r="N771" s="49"/>
      <c r="O771" s="36"/>
      <c r="T771" s="37"/>
      <c r="Y771" s="48"/>
      <c r="Z771" s="12"/>
    </row>
    <row r="772" ht="15.75" customHeight="1">
      <c r="A772" s="34"/>
      <c r="B772" s="34"/>
      <c r="C772" s="34"/>
      <c r="E772" s="34"/>
      <c r="F772" s="47"/>
      <c r="G772" s="35"/>
      <c r="J772" s="48"/>
      <c r="K772" s="48"/>
      <c r="L772" s="12"/>
      <c r="M772" s="35"/>
      <c r="N772" s="49"/>
      <c r="O772" s="36"/>
      <c r="T772" s="37"/>
      <c r="Y772" s="48"/>
      <c r="Z772" s="12"/>
    </row>
    <row r="773" ht="15.75" customHeight="1">
      <c r="A773" s="34"/>
      <c r="B773" s="34"/>
      <c r="C773" s="34"/>
      <c r="E773" s="34"/>
      <c r="F773" s="47"/>
      <c r="G773" s="35"/>
      <c r="J773" s="48"/>
      <c r="K773" s="48"/>
      <c r="L773" s="12"/>
      <c r="M773" s="35"/>
      <c r="N773" s="49"/>
      <c r="O773" s="36"/>
      <c r="T773" s="37"/>
      <c r="Y773" s="48"/>
      <c r="Z773" s="12"/>
    </row>
    <row r="774" ht="15.75" customHeight="1">
      <c r="A774" s="34"/>
      <c r="B774" s="34"/>
      <c r="C774" s="34"/>
      <c r="E774" s="34"/>
      <c r="F774" s="47"/>
      <c r="G774" s="35"/>
      <c r="J774" s="48"/>
      <c r="K774" s="48"/>
      <c r="L774" s="12"/>
      <c r="M774" s="35"/>
      <c r="N774" s="49"/>
      <c r="O774" s="36"/>
      <c r="T774" s="37"/>
      <c r="Y774" s="48"/>
      <c r="Z774" s="12"/>
    </row>
    <row r="775" ht="15.75" customHeight="1">
      <c r="A775" s="34"/>
      <c r="B775" s="34"/>
      <c r="C775" s="34"/>
      <c r="E775" s="34"/>
      <c r="F775" s="47"/>
      <c r="G775" s="35"/>
      <c r="J775" s="48"/>
      <c r="K775" s="48"/>
      <c r="L775" s="12"/>
      <c r="M775" s="35"/>
      <c r="N775" s="49"/>
      <c r="O775" s="36"/>
      <c r="T775" s="37"/>
      <c r="Y775" s="48"/>
      <c r="Z775" s="12"/>
    </row>
    <row r="776" ht="15.75" customHeight="1">
      <c r="A776" s="34"/>
      <c r="B776" s="34"/>
      <c r="C776" s="34"/>
      <c r="E776" s="34"/>
      <c r="F776" s="47"/>
      <c r="G776" s="35"/>
      <c r="J776" s="48"/>
      <c r="K776" s="48"/>
      <c r="L776" s="12"/>
      <c r="M776" s="35"/>
      <c r="N776" s="49"/>
      <c r="O776" s="36"/>
      <c r="T776" s="37"/>
      <c r="Y776" s="48"/>
      <c r="Z776" s="12"/>
    </row>
    <row r="777" ht="15.75" customHeight="1">
      <c r="A777" s="34"/>
      <c r="B777" s="34"/>
      <c r="C777" s="34"/>
      <c r="E777" s="34"/>
      <c r="F777" s="47"/>
      <c r="G777" s="35"/>
      <c r="J777" s="48"/>
      <c r="K777" s="48"/>
      <c r="L777" s="12"/>
      <c r="M777" s="35"/>
      <c r="N777" s="49"/>
      <c r="O777" s="36"/>
      <c r="T777" s="37"/>
      <c r="Y777" s="48"/>
      <c r="Z777" s="12"/>
    </row>
    <row r="778" ht="15.75" customHeight="1">
      <c r="A778" s="34"/>
      <c r="B778" s="34"/>
      <c r="C778" s="34"/>
      <c r="E778" s="34"/>
      <c r="F778" s="47"/>
      <c r="G778" s="35"/>
      <c r="J778" s="48"/>
      <c r="K778" s="48"/>
      <c r="L778" s="12"/>
      <c r="M778" s="35"/>
      <c r="N778" s="49"/>
      <c r="O778" s="36"/>
      <c r="T778" s="37"/>
      <c r="Y778" s="48"/>
      <c r="Z778" s="12"/>
    </row>
    <row r="779" ht="15.75" customHeight="1">
      <c r="A779" s="34"/>
      <c r="B779" s="34"/>
      <c r="C779" s="34"/>
      <c r="E779" s="34"/>
      <c r="F779" s="47"/>
      <c r="G779" s="35"/>
      <c r="J779" s="48"/>
      <c r="K779" s="48"/>
      <c r="L779" s="12"/>
      <c r="M779" s="35"/>
      <c r="N779" s="49"/>
      <c r="O779" s="36"/>
      <c r="T779" s="37"/>
      <c r="Y779" s="48"/>
      <c r="Z779" s="12"/>
    </row>
    <row r="780" ht="15.75" customHeight="1">
      <c r="A780" s="34"/>
      <c r="B780" s="34"/>
      <c r="C780" s="34"/>
      <c r="E780" s="34"/>
      <c r="F780" s="47"/>
      <c r="G780" s="35"/>
      <c r="J780" s="48"/>
      <c r="K780" s="48"/>
      <c r="L780" s="12"/>
      <c r="M780" s="35"/>
      <c r="N780" s="49"/>
      <c r="O780" s="36"/>
      <c r="T780" s="37"/>
      <c r="Y780" s="48"/>
      <c r="Z780" s="12"/>
    </row>
    <row r="781" ht="15.75" customHeight="1">
      <c r="A781" s="34"/>
      <c r="B781" s="34"/>
      <c r="C781" s="34"/>
      <c r="E781" s="34"/>
      <c r="F781" s="47"/>
      <c r="G781" s="35"/>
      <c r="J781" s="48"/>
      <c r="K781" s="48"/>
      <c r="L781" s="12"/>
      <c r="M781" s="35"/>
      <c r="N781" s="49"/>
      <c r="O781" s="36"/>
      <c r="T781" s="37"/>
      <c r="Y781" s="48"/>
      <c r="Z781" s="12"/>
    </row>
    <row r="782" ht="15.75" customHeight="1">
      <c r="A782" s="34"/>
      <c r="B782" s="34"/>
      <c r="C782" s="34"/>
      <c r="E782" s="34"/>
      <c r="F782" s="47"/>
      <c r="G782" s="35"/>
      <c r="J782" s="48"/>
      <c r="K782" s="48"/>
      <c r="L782" s="12"/>
      <c r="M782" s="35"/>
      <c r="N782" s="49"/>
      <c r="O782" s="36"/>
      <c r="T782" s="37"/>
      <c r="Y782" s="48"/>
      <c r="Z782" s="12"/>
    </row>
    <row r="783" ht="15.75" customHeight="1">
      <c r="A783" s="34"/>
      <c r="B783" s="34"/>
      <c r="C783" s="34"/>
      <c r="E783" s="34"/>
      <c r="F783" s="47"/>
      <c r="G783" s="35"/>
      <c r="J783" s="48"/>
      <c r="K783" s="48"/>
      <c r="L783" s="12"/>
      <c r="M783" s="35"/>
      <c r="N783" s="49"/>
      <c r="O783" s="36"/>
      <c r="T783" s="37"/>
      <c r="Y783" s="48"/>
      <c r="Z783" s="12"/>
    </row>
    <row r="784" ht="15.75" customHeight="1">
      <c r="A784" s="34"/>
      <c r="B784" s="34"/>
      <c r="C784" s="34"/>
      <c r="E784" s="34"/>
      <c r="F784" s="47"/>
      <c r="G784" s="35"/>
      <c r="J784" s="48"/>
      <c r="K784" s="48"/>
      <c r="L784" s="12"/>
      <c r="M784" s="35"/>
      <c r="N784" s="49"/>
      <c r="O784" s="36"/>
      <c r="T784" s="37"/>
      <c r="Y784" s="48"/>
      <c r="Z784" s="12"/>
    </row>
    <row r="785" ht="15.75" customHeight="1">
      <c r="A785" s="34"/>
      <c r="B785" s="34"/>
      <c r="C785" s="34"/>
      <c r="E785" s="34"/>
      <c r="F785" s="47"/>
      <c r="G785" s="35"/>
      <c r="J785" s="48"/>
      <c r="K785" s="48"/>
      <c r="L785" s="12"/>
      <c r="M785" s="35"/>
      <c r="N785" s="49"/>
      <c r="O785" s="36"/>
      <c r="T785" s="37"/>
      <c r="Y785" s="48"/>
      <c r="Z785" s="12"/>
    </row>
    <row r="786" ht="15.75" customHeight="1">
      <c r="A786" s="34"/>
      <c r="B786" s="34"/>
      <c r="C786" s="34"/>
      <c r="E786" s="34"/>
      <c r="F786" s="47"/>
      <c r="G786" s="35"/>
      <c r="J786" s="48"/>
      <c r="K786" s="48"/>
      <c r="L786" s="12"/>
      <c r="M786" s="35"/>
      <c r="N786" s="49"/>
      <c r="O786" s="36"/>
      <c r="T786" s="37"/>
      <c r="Y786" s="48"/>
      <c r="Z786" s="12"/>
    </row>
    <row r="787" ht="15.75" customHeight="1">
      <c r="A787" s="34"/>
      <c r="B787" s="34"/>
      <c r="C787" s="34"/>
      <c r="E787" s="34"/>
      <c r="F787" s="47"/>
      <c r="G787" s="35"/>
      <c r="J787" s="48"/>
      <c r="K787" s="48"/>
      <c r="L787" s="12"/>
      <c r="M787" s="35"/>
      <c r="N787" s="49"/>
      <c r="O787" s="36"/>
      <c r="T787" s="37"/>
      <c r="Y787" s="48"/>
      <c r="Z787" s="12"/>
    </row>
    <row r="788" ht="15.75" customHeight="1">
      <c r="A788" s="34"/>
      <c r="B788" s="34"/>
      <c r="C788" s="34"/>
      <c r="E788" s="34"/>
      <c r="F788" s="47"/>
      <c r="G788" s="35"/>
      <c r="J788" s="48"/>
      <c r="K788" s="48"/>
      <c r="L788" s="12"/>
      <c r="M788" s="35"/>
      <c r="N788" s="49"/>
      <c r="O788" s="36"/>
      <c r="T788" s="37"/>
      <c r="Y788" s="48"/>
      <c r="Z788" s="12"/>
    </row>
    <row r="789" ht="15.75" customHeight="1">
      <c r="A789" s="34"/>
      <c r="B789" s="34"/>
      <c r="C789" s="34"/>
      <c r="E789" s="34"/>
      <c r="F789" s="47"/>
      <c r="G789" s="35"/>
      <c r="J789" s="48"/>
      <c r="K789" s="48"/>
      <c r="L789" s="12"/>
      <c r="M789" s="35"/>
      <c r="N789" s="49"/>
      <c r="O789" s="36"/>
      <c r="T789" s="37"/>
      <c r="Y789" s="48"/>
      <c r="Z789" s="12"/>
    </row>
    <row r="790" ht="15.75" customHeight="1">
      <c r="A790" s="34"/>
      <c r="B790" s="34"/>
      <c r="C790" s="34"/>
      <c r="E790" s="34"/>
      <c r="F790" s="47"/>
      <c r="G790" s="35"/>
      <c r="J790" s="48"/>
      <c r="K790" s="48"/>
      <c r="L790" s="12"/>
      <c r="M790" s="35"/>
      <c r="N790" s="49"/>
      <c r="O790" s="36"/>
      <c r="T790" s="37"/>
      <c r="Y790" s="48"/>
      <c r="Z790" s="12"/>
    </row>
    <row r="791" ht="15.75" customHeight="1">
      <c r="A791" s="34"/>
      <c r="B791" s="34"/>
      <c r="C791" s="34"/>
      <c r="E791" s="34"/>
      <c r="F791" s="47"/>
      <c r="G791" s="35"/>
      <c r="J791" s="48"/>
      <c r="K791" s="48"/>
      <c r="L791" s="12"/>
      <c r="M791" s="35"/>
      <c r="N791" s="49"/>
      <c r="O791" s="36"/>
      <c r="T791" s="37"/>
      <c r="Y791" s="48"/>
      <c r="Z791" s="12"/>
    </row>
    <row r="792" ht="15.75" customHeight="1">
      <c r="A792" s="34"/>
      <c r="B792" s="34"/>
      <c r="C792" s="34"/>
      <c r="E792" s="34"/>
      <c r="F792" s="47"/>
      <c r="G792" s="35"/>
      <c r="J792" s="48"/>
      <c r="K792" s="48"/>
      <c r="L792" s="12"/>
      <c r="M792" s="35"/>
      <c r="N792" s="49"/>
      <c r="O792" s="36"/>
      <c r="T792" s="37"/>
      <c r="Y792" s="48"/>
      <c r="Z792" s="12"/>
    </row>
    <row r="793" ht="15.75" customHeight="1">
      <c r="A793" s="34"/>
      <c r="B793" s="34"/>
      <c r="C793" s="34"/>
      <c r="E793" s="34"/>
      <c r="F793" s="47"/>
      <c r="G793" s="35"/>
      <c r="J793" s="48"/>
      <c r="K793" s="48"/>
      <c r="L793" s="12"/>
      <c r="M793" s="35"/>
      <c r="N793" s="49"/>
      <c r="O793" s="36"/>
      <c r="T793" s="37"/>
      <c r="Y793" s="48"/>
      <c r="Z793" s="12"/>
    </row>
    <row r="794" ht="15.75" customHeight="1">
      <c r="A794" s="34"/>
      <c r="B794" s="34"/>
      <c r="C794" s="34"/>
      <c r="E794" s="34"/>
      <c r="F794" s="47"/>
      <c r="G794" s="35"/>
      <c r="J794" s="48"/>
      <c r="K794" s="48"/>
      <c r="L794" s="12"/>
      <c r="M794" s="35"/>
      <c r="N794" s="49"/>
      <c r="O794" s="36"/>
      <c r="T794" s="37"/>
      <c r="Y794" s="48"/>
      <c r="Z794" s="12"/>
    </row>
    <row r="795" ht="15.75" customHeight="1">
      <c r="A795" s="34"/>
      <c r="B795" s="34"/>
      <c r="C795" s="34"/>
      <c r="E795" s="34"/>
      <c r="F795" s="47"/>
      <c r="G795" s="35"/>
      <c r="J795" s="48"/>
      <c r="K795" s="48"/>
      <c r="L795" s="12"/>
      <c r="M795" s="35"/>
      <c r="N795" s="49"/>
      <c r="O795" s="36"/>
      <c r="T795" s="37"/>
      <c r="Y795" s="48"/>
      <c r="Z795" s="12"/>
    </row>
    <row r="796" ht="15.75" customHeight="1">
      <c r="A796" s="34"/>
      <c r="B796" s="34"/>
      <c r="C796" s="34"/>
      <c r="E796" s="34"/>
      <c r="F796" s="47"/>
      <c r="G796" s="35"/>
      <c r="J796" s="48"/>
      <c r="K796" s="48"/>
      <c r="L796" s="12"/>
      <c r="M796" s="35"/>
      <c r="N796" s="49"/>
      <c r="O796" s="36"/>
      <c r="T796" s="37"/>
      <c r="Y796" s="48"/>
      <c r="Z796" s="12"/>
    </row>
    <row r="797" ht="15.75" customHeight="1">
      <c r="A797" s="34"/>
      <c r="B797" s="34"/>
      <c r="C797" s="34"/>
      <c r="E797" s="34"/>
      <c r="F797" s="47"/>
      <c r="G797" s="35"/>
      <c r="J797" s="48"/>
      <c r="K797" s="48"/>
      <c r="L797" s="12"/>
      <c r="M797" s="35"/>
      <c r="N797" s="49"/>
      <c r="O797" s="36"/>
      <c r="T797" s="37"/>
      <c r="Y797" s="48"/>
      <c r="Z797" s="12"/>
    </row>
    <row r="798" ht="15.75" customHeight="1">
      <c r="A798" s="34"/>
      <c r="B798" s="34"/>
      <c r="C798" s="34"/>
      <c r="E798" s="34"/>
      <c r="F798" s="47"/>
      <c r="G798" s="35"/>
      <c r="J798" s="48"/>
      <c r="K798" s="48"/>
      <c r="L798" s="12"/>
      <c r="M798" s="35"/>
      <c r="N798" s="49"/>
      <c r="O798" s="36"/>
      <c r="T798" s="37"/>
      <c r="Y798" s="48"/>
      <c r="Z798" s="12"/>
    </row>
    <row r="799" ht="15.75" customHeight="1">
      <c r="A799" s="34"/>
      <c r="B799" s="34"/>
      <c r="C799" s="34"/>
      <c r="E799" s="34"/>
      <c r="F799" s="47"/>
      <c r="G799" s="35"/>
      <c r="J799" s="48"/>
      <c r="K799" s="48"/>
      <c r="L799" s="12"/>
      <c r="M799" s="35"/>
      <c r="N799" s="49"/>
      <c r="O799" s="36"/>
      <c r="T799" s="37"/>
      <c r="Y799" s="48"/>
      <c r="Z799" s="12"/>
    </row>
    <row r="800" ht="15.75" customHeight="1">
      <c r="A800" s="34"/>
      <c r="B800" s="34"/>
      <c r="C800" s="34"/>
      <c r="E800" s="34"/>
      <c r="F800" s="47"/>
      <c r="G800" s="35"/>
      <c r="J800" s="48"/>
      <c r="K800" s="48"/>
      <c r="L800" s="12"/>
      <c r="M800" s="35"/>
      <c r="N800" s="49"/>
      <c r="O800" s="36"/>
      <c r="T800" s="37"/>
      <c r="Y800" s="48"/>
      <c r="Z800" s="12"/>
    </row>
    <row r="801" ht="15.75" customHeight="1">
      <c r="A801" s="34"/>
      <c r="B801" s="34"/>
      <c r="C801" s="34"/>
      <c r="E801" s="34"/>
      <c r="F801" s="47"/>
      <c r="G801" s="35"/>
      <c r="J801" s="48"/>
      <c r="K801" s="48"/>
      <c r="L801" s="12"/>
      <c r="M801" s="35"/>
      <c r="N801" s="49"/>
      <c r="O801" s="36"/>
      <c r="T801" s="37"/>
      <c r="Y801" s="48"/>
      <c r="Z801" s="12"/>
    </row>
    <row r="802" ht="15.75" customHeight="1">
      <c r="A802" s="34"/>
      <c r="B802" s="34"/>
      <c r="C802" s="34"/>
      <c r="E802" s="34"/>
      <c r="F802" s="47"/>
      <c r="G802" s="35"/>
      <c r="J802" s="48"/>
      <c r="K802" s="48"/>
      <c r="L802" s="12"/>
      <c r="M802" s="35"/>
      <c r="N802" s="49"/>
      <c r="O802" s="36"/>
      <c r="T802" s="37"/>
      <c r="Y802" s="48"/>
      <c r="Z802" s="12"/>
    </row>
    <row r="803" ht="15.75" customHeight="1">
      <c r="A803" s="34"/>
      <c r="B803" s="34"/>
      <c r="C803" s="34"/>
      <c r="E803" s="34"/>
      <c r="F803" s="47"/>
      <c r="G803" s="35"/>
      <c r="J803" s="48"/>
      <c r="K803" s="48"/>
      <c r="L803" s="12"/>
      <c r="M803" s="35"/>
      <c r="N803" s="49"/>
      <c r="O803" s="36"/>
      <c r="T803" s="37"/>
      <c r="Y803" s="48"/>
      <c r="Z803" s="12"/>
    </row>
    <row r="804" ht="15.75" customHeight="1">
      <c r="A804" s="34"/>
      <c r="B804" s="34"/>
      <c r="C804" s="34"/>
      <c r="E804" s="34"/>
      <c r="F804" s="47"/>
      <c r="G804" s="35"/>
      <c r="J804" s="48"/>
      <c r="K804" s="48"/>
      <c r="L804" s="12"/>
      <c r="M804" s="35"/>
      <c r="N804" s="49"/>
      <c r="O804" s="36"/>
      <c r="T804" s="37"/>
      <c r="Y804" s="48"/>
      <c r="Z804" s="12"/>
    </row>
    <row r="805" ht="15.75" customHeight="1">
      <c r="A805" s="34"/>
      <c r="B805" s="34"/>
      <c r="C805" s="34"/>
      <c r="E805" s="34"/>
      <c r="F805" s="47"/>
      <c r="G805" s="35"/>
      <c r="J805" s="48"/>
      <c r="K805" s="48"/>
      <c r="L805" s="12"/>
      <c r="M805" s="35"/>
      <c r="N805" s="49"/>
      <c r="O805" s="36"/>
      <c r="T805" s="37"/>
      <c r="Y805" s="48"/>
      <c r="Z805" s="12"/>
    </row>
    <row r="806" ht="15.75" customHeight="1">
      <c r="A806" s="34"/>
      <c r="B806" s="34"/>
      <c r="C806" s="34"/>
      <c r="E806" s="34"/>
      <c r="F806" s="47"/>
      <c r="G806" s="35"/>
      <c r="J806" s="48"/>
      <c r="K806" s="48"/>
      <c r="L806" s="12"/>
      <c r="M806" s="35"/>
      <c r="N806" s="49"/>
      <c r="O806" s="36"/>
      <c r="T806" s="37"/>
      <c r="Y806" s="48"/>
      <c r="Z806" s="12"/>
    </row>
    <row r="807" ht="15.75" customHeight="1">
      <c r="A807" s="34"/>
      <c r="B807" s="34"/>
      <c r="C807" s="34"/>
      <c r="E807" s="34"/>
      <c r="F807" s="47"/>
      <c r="G807" s="35"/>
      <c r="J807" s="48"/>
      <c r="K807" s="48"/>
      <c r="L807" s="12"/>
      <c r="M807" s="35"/>
      <c r="N807" s="49"/>
      <c r="O807" s="36"/>
      <c r="T807" s="37"/>
      <c r="Y807" s="48"/>
      <c r="Z807" s="12"/>
    </row>
    <row r="808" ht="15.75" customHeight="1">
      <c r="A808" s="34"/>
      <c r="B808" s="34"/>
      <c r="C808" s="34"/>
      <c r="E808" s="34"/>
      <c r="F808" s="47"/>
      <c r="G808" s="35"/>
      <c r="J808" s="48"/>
      <c r="K808" s="48"/>
      <c r="L808" s="12"/>
      <c r="M808" s="35"/>
      <c r="N808" s="49"/>
      <c r="O808" s="36"/>
      <c r="T808" s="37"/>
      <c r="Y808" s="48"/>
      <c r="Z808" s="12"/>
    </row>
    <row r="809" ht="15.75" customHeight="1">
      <c r="A809" s="34"/>
      <c r="B809" s="34"/>
      <c r="C809" s="34"/>
      <c r="E809" s="34"/>
      <c r="F809" s="47"/>
      <c r="G809" s="35"/>
      <c r="J809" s="48"/>
      <c r="K809" s="48"/>
      <c r="L809" s="12"/>
      <c r="M809" s="35"/>
      <c r="N809" s="49"/>
      <c r="O809" s="36"/>
      <c r="T809" s="37"/>
      <c r="Y809" s="48"/>
      <c r="Z809" s="12"/>
    </row>
    <row r="810" ht="15.75" customHeight="1">
      <c r="A810" s="34"/>
      <c r="B810" s="34"/>
      <c r="C810" s="34"/>
      <c r="E810" s="34"/>
      <c r="F810" s="47"/>
      <c r="G810" s="35"/>
      <c r="J810" s="48"/>
      <c r="K810" s="48"/>
      <c r="L810" s="12"/>
      <c r="M810" s="35"/>
      <c r="N810" s="49"/>
      <c r="O810" s="36"/>
      <c r="T810" s="37"/>
      <c r="Y810" s="48"/>
      <c r="Z810" s="12"/>
    </row>
    <row r="811" ht="15.75" customHeight="1">
      <c r="A811" s="34"/>
      <c r="B811" s="34"/>
      <c r="C811" s="34"/>
      <c r="E811" s="34"/>
      <c r="F811" s="47"/>
      <c r="G811" s="35"/>
      <c r="J811" s="48"/>
      <c r="K811" s="48"/>
      <c r="L811" s="12"/>
      <c r="M811" s="35"/>
      <c r="N811" s="49"/>
      <c r="O811" s="36"/>
      <c r="T811" s="37"/>
      <c r="Y811" s="48"/>
      <c r="Z811" s="12"/>
    </row>
    <row r="812" ht="15.75" customHeight="1">
      <c r="A812" s="34"/>
      <c r="B812" s="34"/>
      <c r="C812" s="34"/>
      <c r="E812" s="34"/>
      <c r="F812" s="47"/>
      <c r="G812" s="35"/>
      <c r="J812" s="48"/>
      <c r="K812" s="48"/>
      <c r="L812" s="12"/>
      <c r="M812" s="35"/>
      <c r="N812" s="49"/>
      <c r="O812" s="36"/>
      <c r="T812" s="37"/>
      <c r="Y812" s="48"/>
      <c r="Z812" s="12"/>
    </row>
    <row r="813" ht="15.75" customHeight="1">
      <c r="A813" s="34"/>
      <c r="B813" s="34"/>
      <c r="C813" s="34"/>
      <c r="E813" s="34"/>
      <c r="F813" s="47"/>
      <c r="G813" s="35"/>
      <c r="J813" s="48"/>
      <c r="K813" s="48"/>
      <c r="L813" s="12"/>
      <c r="M813" s="35"/>
      <c r="N813" s="49"/>
      <c r="O813" s="36"/>
      <c r="T813" s="37"/>
      <c r="Y813" s="48"/>
      <c r="Z813" s="12"/>
    </row>
    <row r="814" ht="15.75" customHeight="1">
      <c r="A814" s="34"/>
      <c r="B814" s="34"/>
      <c r="C814" s="34"/>
      <c r="E814" s="34"/>
      <c r="F814" s="47"/>
      <c r="G814" s="35"/>
      <c r="J814" s="48"/>
      <c r="K814" s="48"/>
      <c r="L814" s="12"/>
      <c r="M814" s="35"/>
      <c r="N814" s="49"/>
      <c r="O814" s="36"/>
      <c r="T814" s="37"/>
      <c r="Y814" s="48"/>
      <c r="Z814" s="12"/>
    </row>
    <row r="815" ht="15.75" customHeight="1">
      <c r="A815" s="34"/>
      <c r="B815" s="34"/>
      <c r="C815" s="34"/>
      <c r="E815" s="34"/>
      <c r="F815" s="47"/>
      <c r="G815" s="35"/>
      <c r="J815" s="48"/>
      <c r="K815" s="48"/>
      <c r="L815" s="12"/>
      <c r="M815" s="35"/>
      <c r="N815" s="49"/>
      <c r="O815" s="36"/>
      <c r="T815" s="37"/>
      <c r="Y815" s="48"/>
      <c r="Z815" s="12"/>
    </row>
    <row r="816" ht="15.75" customHeight="1">
      <c r="A816" s="34"/>
      <c r="B816" s="34"/>
      <c r="C816" s="34"/>
      <c r="E816" s="34"/>
      <c r="F816" s="47"/>
      <c r="G816" s="35"/>
      <c r="J816" s="48"/>
      <c r="K816" s="48"/>
      <c r="L816" s="12"/>
      <c r="M816" s="35"/>
      <c r="N816" s="49"/>
      <c r="O816" s="36"/>
      <c r="T816" s="37"/>
      <c r="Y816" s="48"/>
      <c r="Z816" s="12"/>
    </row>
    <row r="817" ht="15.75" customHeight="1">
      <c r="A817" s="34"/>
      <c r="B817" s="34"/>
      <c r="C817" s="34"/>
      <c r="E817" s="34"/>
      <c r="F817" s="47"/>
      <c r="G817" s="35"/>
      <c r="J817" s="48"/>
      <c r="K817" s="48"/>
      <c r="L817" s="12"/>
      <c r="M817" s="35"/>
      <c r="N817" s="49"/>
      <c r="O817" s="36"/>
      <c r="T817" s="37"/>
      <c r="Y817" s="48"/>
      <c r="Z817" s="12"/>
    </row>
    <row r="818" ht="15.75" customHeight="1">
      <c r="A818" s="34"/>
      <c r="B818" s="34"/>
      <c r="C818" s="34"/>
      <c r="E818" s="34"/>
      <c r="F818" s="47"/>
      <c r="G818" s="35"/>
      <c r="J818" s="48"/>
      <c r="K818" s="48"/>
      <c r="L818" s="12"/>
      <c r="M818" s="35"/>
      <c r="N818" s="49"/>
      <c r="O818" s="36"/>
      <c r="T818" s="37"/>
      <c r="Y818" s="48"/>
      <c r="Z818" s="12"/>
    </row>
    <row r="819" ht="15.75" customHeight="1">
      <c r="A819" s="34"/>
      <c r="B819" s="34"/>
      <c r="C819" s="34"/>
      <c r="E819" s="34"/>
      <c r="F819" s="47"/>
      <c r="G819" s="35"/>
      <c r="J819" s="48"/>
      <c r="K819" s="48"/>
      <c r="L819" s="12"/>
      <c r="M819" s="35"/>
      <c r="N819" s="49"/>
      <c r="O819" s="36"/>
      <c r="T819" s="37"/>
      <c r="Y819" s="48"/>
      <c r="Z819" s="12"/>
    </row>
    <row r="820" ht="15.75" customHeight="1">
      <c r="A820" s="34"/>
      <c r="B820" s="34"/>
      <c r="C820" s="34"/>
      <c r="E820" s="34"/>
      <c r="F820" s="47"/>
      <c r="G820" s="35"/>
      <c r="J820" s="48"/>
      <c r="K820" s="48"/>
      <c r="L820" s="12"/>
      <c r="M820" s="35"/>
      <c r="N820" s="49"/>
      <c r="O820" s="36"/>
      <c r="T820" s="37"/>
      <c r="Y820" s="48"/>
      <c r="Z820" s="12"/>
    </row>
    <row r="821" ht="15.75" customHeight="1">
      <c r="A821" s="34"/>
      <c r="B821" s="34"/>
      <c r="C821" s="34"/>
      <c r="E821" s="34"/>
      <c r="F821" s="47"/>
      <c r="G821" s="35"/>
      <c r="J821" s="48"/>
      <c r="K821" s="48"/>
      <c r="L821" s="12"/>
      <c r="M821" s="35"/>
      <c r="N821" s="49"/>
      <c r="O821" s="36"/>
      <c r="T821" s="37"/>
      <c r="Y821" s="48"/>
      <c r="Z821" s="12"/>
    </row>
    <row r="822" ht="15.75" customHeight="1">
      <c r="A822" s="34"/>
      <c r="B822" s="34"/>
      <c r="C822" s="34"/>
      <c r="E822" s="34"/>
      <c r="F822" s="47"/>
      <c r="G822" s="35"/>
      <c r="J822" s="48"/>
      <c r="K822" s="48"/>
      <c r="L822" s="12"/>
      <c r="M822" s="35"/>
      <c r="N822" s="49"/>
      <c r="O822" s="36"/>
      <c r="T822" s="37"/>
      <c r="Y822" s="48"/>
      <c r="Z822" s="12"/>
    </row>
    <row r="823" ht="15.75" customHeight="1">
      <c r="A823" s="34"/>
      <c r="B823" s="34"/>
      <c r="C823" s="34"/>
      <c r="E823" s="34"/>
      <c r="F823" s="47"/>
      <c r="G823" s="35"/>
      <c r="J823" s="48"/>
      <c r="K823" s="48"/>
      <c r="L823" s="12"/>
      <c r="M823" s="35"/>
      <c r="N823" s="49"/>
      <c r="O823" s="36"/>
      <c r="T823" s="37"/>
      <c r="Y823" s="48"/>
      <c r="Z823" s="12"/>
    </row>
    <row r="824" ht="15.75" customHeight="1">
      <c r="A824" s="34"/>
      <c r="B824" s="34"/>
      <c r="C824" s="34"/>
      <c r="E824" s="34"/>
      <c r="F824" s="47"/>
      <c r="G824" s="35"/>
      <c r="J824" s="48"/>
      <c r="K824" s="48"/>
      <c r="L824" s="12"/>
      <c r="M824" s="35"/>
      <c r="N824" s="49"/>
      <c r="O824" s="36"/>
      <c r="T824" s="37"/>
      <c r="Y824" s="48"/>
      <c r="Z824" s="12"/>
    </row>
    <row r="825" ht="15.75" customHeight="1">
      <c r="A825" s="34"/>
      <c r="B825" s="34"/>
      <c r="C825" s="34"/>
      <c r="E825" s="34"/>
      <c r="F825" s="47"/>
      <c r="G825" s="35"/>
      <c r="J825" s="48"/>
      <c r="K825" s="48"/>
      <c r="L825" s="12"/>
      <c r="M825" s="35"/>
      <c r="N825" s="49"/>
      <c r="O825" s="36"/>
      <c r="T825" s="37"/>
      <c r="Y825" s="48"/>
      <c r="Z825" s="12"/>
    </row>
    <row r="826" ht="15.75" customHeight="1">
      <c r="A826" s="34"/>
      <c r="B826" s="34"/>
      <c r="C826" s="34"/>
      <c r="E826" s="34"/>
      <c r="F826" s="47"/>
      <c r="G826" s="35"/>
      <c r="J826" s="48"/>
      <c r="K826" s="48"/>
      <c r="L826" s="12"/>
      <c r="M826" s="35"/>
      <c r="N826" s="49"/>
      <c r="O826" s="36"/>
      <c r="T826" s="37"/>
      <c r="Y826" s="48"/>
      <c r="Z826" s="12"/>
    </row>
    <row r="827" ht="15.75" customHeight="1">
      <c r="A827" s="34"/>
      <c r="B827" s="34"/>
      <c r="C827" s="34"/>
      <c r="E827" s="34"/>
      <c r="F827" s="47"/>
      <c r="G827" s="35"/>
      <c r="J827" s="48"/>
      <c r="K827" s="48"/>
      <c r="L827" s="12"/>
      <c r="M827" s="35"/>
      <c r="N827" s="49"/>
      <c r="O827" s="36"/>
      <c r="T827" s="37"/>
      <c r="Y827" s="48"/>
      <c r="Z827" s="12"/>
    </row>
    <row r="828" ht="15.75" customHeight="1">
      <c r="A828" s="34"/>
      <c r="B828" s="34"/>
      <c r="C828" s="34"/>
      <c r="E828" s="34"/>
      <c r="F828" s="47"/>
      <c r="G828" s="35"/>
      <c r="J828" s="48"/>
      <c r="K828" s="48"/>
      <c r="L828" s="12"/>
      <c r="M828" s="35"/>
      <c r="N828" s="49"/>
      <c r="O828" s="36"/>
      <c r="T828" s="37"/>
      <c r="Y828" s="48"/>
      <c r="Z828" s="12"/>
    </row>
    <row r="829" ht="15.75" customHeight="1">
      <c r="A829" s="34"/>
      <c r="B829" s="34"/>
      <c r="C829" s="34"/>
      <c r="E829" s="34"/>
      <c r="F829" s="47"/>
      <c r="G829" s="35"/>
      <c r="J829" s="48"/>
      <c r="K829" s="48"/>
      <c r="L829" s="12"/>
      <c r="M829" s="35"/>
      <c r="N829" s="49"/>
      <c r="O829" s="36"/>
      <c r="T829" s="37"/>
      <c r="Y829" s="48"/>
      <c r="Z829" s="12"/>
    </row>
    <row r="830" ht="15.75" customHeight="1">
      <c r="A830" s="34"/>
      <c r="B830" s="34"/>
      <c r="C830" s="34"/>
      <c r="E830" s="34"/>
      <c r="F830" s="47"/>
      <c r="G830" s="35"/>
      <c r="J830" s="48"/>
      <c r="K830" s="48"/>
      <c r="L830" s="12"/>
      <c r="M830" s="35"/>
      <c r="N830" s="49"/>
      <c r="O830" s="36"/>
      <c r="T830" s="37"/>
      <c r="Y830" s="48"/>
      <c r="Z830" s="12"/>
    </row>
    <row r="831" ht="15.75" customHeight="1">
      <c r="A831" s="34"/>
      <c r="B831" s="34"/>
      <c r="C831" s="34"/>
      <c r="E831" s="34"/>
      <c r="F831" s="47"/>
      <c r="G831" s="35"/>
      <c r="J831" s="48"/>
      <c r="K831" s="48"/>
      <c r="L831" s="12"/>
      <c r="M831" s="35"/>
      <c r="N831" s="49"/>
      <c r="O831" s="36"/>
      <c r="T831" s="37"/>
      <c r="Y831" s="48"/>
      <c r="Z831" s="12"/>
    </row>
    <row r="832" ht="15.75" customHeight="1">
      <c r="A832" s="34"/>
      <c r="B832" s="34"/>
      <c r="C832" s="34"/>
      <c r="E832" s="34"/>
      <c r="F832" s="47"/>
      <c r="G832" s="35"/>
      <c r="J832" s="48"/>
      <c r="K832" s="48"/>
      <c r="L832" s="12"/>
      <c r="M832" s="35"/>
      <c r="N832" s="49"/>
      <c r="O832" s="36"/>
      <c r="T832" s="37"/>
      <c r="Y832" s="48"/>
      <c r="Z832" s="12"/>
    </row>
    <row r="833" ht="15.75" customHeight="1">
      <c r="A833" s="34"/>
      <c r="B833" s="34"/>
      <c r="C833" s="34"/>
      <c r="E833" s="34"/>
      <c r="F833" s="47"/>
      <c r="G833" s="35"/>
      <c r="J833" s="48"/>
      <c r="K833" s="48"/>
      <c r="L833" s="12"/>
      <c r="M833" s="35"/>
      <c r="N833" s="49"/>
      <c r="O833" s="36"/>
      <c r="T833" s="37"/>
      <c r="Y833" s="48"/>
      <c r="Z833" s="12"/>
    </row>
    <row r="834" ht="15.75" customHeight="1">
      <c r="A834" s="34"/>
      <c r="B834" s="34"/>
      <c r="C834" s="34"/>
      <c r="E834" s="34"/>
      <c r="F834" s="47"/>
      <c r="G834" s="35"/>
      <c r="J834" s="48"/>
      <c r="K834" s="48"/>
      <c r="L834" s="12"/>
      <c r="M834" s="35"/>
      <c r="N834" s="49"/>
      <c r="O834" s="36"/>
      <c r="T834" s="37"/>
      <c r="Y834" s="48"/>
      <c r="Z834" s="12"/>
    </row>
    <row r="835" ht="15.75" customHeight="1">
      <c r="A835" s="34"/>
      <c r="B835" s="34"/>
      <c r="C835" s="34"/>
      <c r="E835" s="34"/>
      <c r="F835" s="47"/>
      <c r="G835" s="35"/>
      <c r="J835" s="48"/>
      <c r="K835" s="48"/>
      <c r="L835" s="12"/>
      <c r="M835" s="35"/>
      <c r="N835" s="49"/>
      <c r="O835" s="36"/>
      <c r="T835" s="37"/>
      <c r="Y835" s="48"/>
      <c r="Z835" s="12"/>
    </row>
    <row r="836" ht="15.75" customHeight="1">
      <c r="A836" s="34"/>
      <c r="B836" s="34"/>
      <c r="C836" s="34"/>
      <c r="E836" s="34"/>
      <c r="F836" s="47"/>
      <c r="G836" s="35"/>
      <c r="J836" s="48"/>
      <c r="K836" s="48"/>
      <c r="L836" s="12"/>
      <c r="M836" s="35"/>
      <c r="N836" s="49"/>
      <c r="O836" s="36"/>
      <c r="T836" s="37"/>
      <c r="Y836" s="48"/>
      <c r="Z836" s="12"/>
    </row>
    <row r="837" ht="15.75" customHeight="1">
      <c r="A837" s="34"/>
      <c r="B837" s="34"/>
      <c r="C837" s="34"/>
      <c r="E837" s="34"/>
      <c r="F837" s="47"/>
      <c r="G837" s="35"/>
      <c r="J837" s="48"/>
      <c r="K837" s="48"/>
      <c r="L837" s="12"/>
      <c r="M837" s="35"/>
      <c r="N837" s="49"/>
      <c r="O837" s="36"/>
      <c r="T837" s="37"/>
      <c r="Y837" s="48"/>
      <c r="Z837" s="12"/>
    </row>
    <row r="838" ht="15.75" customHeight="1">
      <c r="A838" s="34"/>
      <c r="B838" s="34"/>
      <c r="C838" s="34"/>
      <c r="E838" s="34"/>
      <c r="F838" s="47"/>
      <c r="G838" s="35"/>
      <c r="J838" s="48"/>
      <c r="K838" s="48"/>
      <c r="L838" s="12"/>
      <c r="M838" s="35"/>
      <c r="N838" s="49"/>
      <c r="O838" s="36"/>
      <c r="T838" s="37"/>
      <c r="Y838" s="48"/>
      <c r="Z838" s="12"/>
    </row>
    <row r="839" ht="15.75" customHeight="1">
      <c r="A839" s="34"/>
      <c r="B839" s="34"/>
      <c r="C839" s="34"/>
      <c r="E839" s="34"/>
      <c r="F839" s="47"/>
      <c r="G839" s="35"/>
      <c r="J839" s="48"/>
      <c r="K839" s="48"/>
      <c r="L839" s="12"/>
      <c r="M839" s="35"/>
      <c r="N839" s="49"/>
      <c r="O839" s="36"/>
      <c r="T839" s="37"/>
      <c r="Y839" s="48"/>
      <c r="Z839" s="12"/>
    </row>
    <row r="840" ht="15.75" customHeight="1">
      <c r="A840" s="34"/>
      <c r="B840" s="34"/>
      <c r="C840" s="34"/>
      <c r="E840" s="34"/>
      <c r="F840" s="47"/>
      <c r="G840" s="35"/>
      <c r="J840" s="48"/>
      <c r="K840" s="48"/>
      <c r="L840" s="12"/>
      <c r="M840" s="35"/>
      <c r="N840" s="49"/>
      <c r="O840" s="36"/>
      <c r="T840" s="37"/>
      <c r="Y840" s="48"/>
      <c r="Z840" s="12"/>
    </row>
    <row r="841" ht="15.75" customHeight="1">
      <c r="A841" s="34"/>
      <c r="B841" s="34"/>
      <c r="C841" s="34"/>
      <c r="E841" s="34"/>
      <c r="F841" s="47"/>
      <c r="G841" s="35"/>
      <c r="J841" s="48"/>
      <c r="K841" s="48"/>
      <c r="L841" s="12"/>
      <c r="M841" s="35"/>
      <c r="N841" s="49"/>
      <c r="O841" s="36"/>
      <c r="T841" s="37"/>
      <c r="Y841" s="48"/>
      <c r="Z841" s="12"/>
    </row>
    <row r="842" ht="15.75" customHeight="1">
      <c r="A842" s="34"/>
      <c r="B842" s="34"/>
      <c r="C842" s="34"/>
      <c r="E842" s="34"/>
      <c r="F842" s="47"/>
      <c r="G842" s="35"/>
      <c r="J842" s="48"/>
      <c r="K842" s="48"/>
      <c r="L842" s="12"/>
      <c r="M842" s="35"/>
      <c r="N842" s="49"/>
      <c r="O842" s="36"/>
      <c r="T842" s="37"/>
      <c r="Y842" s="48"/>
      <c r="Z842" s="12"/>
    </row>
    <row r="843" ht="15.75" customHeight="1">
      <c r="A843" s="34"/>
      <c r="B843" s="34"/>
      <c r="C843" s="34"/>
      <c r="E843" s="34"/>
      <c r="F843" s="47"/>
      <c r="G843" s="35"/>
      <c r="J843" s="48"/>
      <c r="K843" s="48"/>
      <c r="L843" s="12"/>
      <c r="M843" s="35"/>
      <c r="N843" s="49"/>
      <c r="O843" s="36"/>
      <c r="T843" s="37"/>
      <c r="Y843" s="48"/>
      <c r="Z843" s="12"/>
    </row>
    <row r="844" ht="15.75" customHeight="1">
      <c r="A844" s="34"/>
      <c r="B844" s="34"/>
      <c r="C844" s="34"/>
      <c r="E844" s="34"/>
      <c r="F844" s="47"/>
      <c r="G844" s="35"/>
      <c r="J844" s="48"/>
      <c r="K844" s="48"/>
      <c r="L844" s="12"/>
      <c r="M844" s="35"/>
      <c r="N844" s="49"/>
      <c r="O844" s="36"/>
      <c r="T844" s="37"/>
      <c r="Y844" s="48"/>
      <c r="Z844" s="12"/>
    </row>
    <row r="845" ht="15.75" customHeight="1">
      <c r="A845" s="34"/>
      <c r="B845" s="34"/>
      <c r="C845" s="34"/>
      <c r="E845" s="34"/>
      <c r="F845" s="47"/>
      <c r="G845" s="35"/>
      <c r="J845" s="48"/>
      <c r="K845" s="48"/>
      <c r="L845" s="12"/>
      <c r="M845" s="35"/>
      <c r="N845" s="49"/>
      <c r="O845" s="36"/>
      <c r="T845" s="37"/>
      <c r="Y845" s="48"/>
      <c r="Z845" s="12"/>
    </row>
    <row r="846" ht="15.75" customHeight="1">
      <c r="A846" s="34"/>
      <c r="B846" s="34"/>
      <c r="C846" s="34"/>
      <c r="E846" s="34"/>
      <c r="F846" s="47"/>
      <c r="G846" s="35"/>
      <c r="J846" s="48"/>
      <c r="K846" s="48"/>
      <c r="L846" s="12"/>
      <c r="M846" s="35"/>
      <c r="N846" s="49"/>
      <c r="O846" s="36"/>
      <c r="T846" s="37"/>
      <c r="Y846" s="48"/>
      <c r="Z846" s="12"/>
    </row>
    <row r="847" ht="15.75" customHeight="1">
      <c r="A847" s="34"/>
      <c r="B847" s="34"/>
      <c r="C847" s="34"/>
      <c r="E847" s="34"/>
      <c r="F847" s="47"/>
      <c r="G847" s="35"/>
      <c r="J847" s="48"/>
      <c r="K847" s="48"/>
      <c r="L847" s="12"/>
      <c r="M847" s="35"/>
      <c r="N847" s="49"/>
      <c r="O847" s="36"/>
      <c r="T847" s="37"/>
      <c r="Y847" s="48"/>
      <c r="Z847" s="12"/>
    </row>
    <row r="848" ht="15.75" customHeight="1">
      <c r="A848" s="34"/>
      <c r="B848" s="34"/>
      <c r="C848" s="34"/>
      <c r="E848" s="34"/>
      <c r="F848" s="47"/>
      <c r="G848" s="35"/>
      <c r="J848" s="48"/>
      <c r="K848" s="48"/>
      <c r="L848" s="12"/>
      <c r="M848" s="35"/>
      <c r="N848" s="49"/>
      <c r="O848" s="36"/>
      <c r="T848" s="37"/>
      <c r="Y848" s="48"/>
      <c r="Z848" s="12"/>
    </row>
    <row r="849" ht="15.75" customHeight="1">
      <c r="A849" s="34"/>
      <c r="B849" s="34"/>
      <c r="C849" s="34"/>
      <c r="E849" s="34"/>
      <c r="F849" s="47"/>
      <c r="G849" s="35"/>
      <c r="J849" s="48"/>
      <c r="K849" s="48"/>
      <c r="L849" s="12"/>
      <c r="M849" s="35"/>
      <c r="N849" s="49"/>
      <c r="O849" s="36"/>
      <c r="T849" s="37"/>
      <c r="Y849" s="48"/>
      <c r="Z849" s="12"/>
    </row>
    <row r="850" ht="15.75" customHeight="1">
      <c r="A850" s="34"/>
      <c r="B850" s="34"/>
      <c r="C850" s="34"/>
      <c r="E850" s="34"/>
      <c r="F850" s="47"/>
      <c r="G850" s="35"/>
      <c r="J850" s="48"/>
      <c r="K850" s="48"/>
      <c r="L850" s="12"/>
      <c r="M850" s="35"/>
      <c r="N850" s="49"/>
      <c r="O850" s="36"/>
      <c r="T850" s="37"/>
      <c r="Y850" s="48"/>
      <c r="Z850" s="12"/>
    </row>
    <row r="851" ht="15.75" customHeight="1">
      <c r="A851" s="34"/>
      <c r="B851" s="34"/>
      <c r="C851" s="34"/>
      <c r="E851" s="34"/>
      <c r="F851" s="47"/>
      <c r="G851" s="35"/>
      <c r="J851" s="48"/>
      <c r="K851" s="48"/>
      <c r="L851" s="12"/>
      <c r="M851" s="35"/>
      <c r="N851" s="49"/>
      <c r="O851" s="36"/>
      <c r="T851" s="37"/>
      <c r="Y851" s="48"/>
      <c r="Z851" s="12"/>
    </row>
    <row r="852" ht="15.75" customHeight="1">
      <c r="A852" s="34"/>
      <c r="B852" s="34"/>
      <c r="C852" s="34"/>
      <c r="E852" s="34"/>
      <c r="F852" s="47"/>
      <c r="G852" s="35"/>
      <c r="J852" s="48"/>
      <c r="K852" s="48"/>
      <c r="L852" s="12"/>
      <c r="M852" s="35"/>
      <c r="N852" s="49"/>
      <c r="O852" s="36"/>
      <c r="T852" s="37"/>
      <c r="Y852" s="48"/>
      <c r="Z852" s="12"/>
    </row>
    <row r="853" ht="15.75" customHeight="1">
      <c r="A853" s="34"/>
      <c r="B853" s="34"/>
      <c r="C853" s="34"/>
      <c r="E853" s="34"/>
      <c r="F853" s="47"/>
      <c r="G853" s="35"/>
      <c r="J853" s="48"/>
      <c r="K853" s="48"/>
      <c r="L853" s="12"/>
      <c r="M853" s="35"/>
      <c r="N853" s="49"/>
      <c r="O853" s="36"/>
      <c r="T853" s="37"/>
      <c r="Y853" s="48"/>
      <c r="Z853" s="12"/>
    </row>
    <row r="854" ht="15.75" customHeight="1">
      <c r="A854" s="34"/>
      <c r="B854" s="34"/>
      <c r="C854" s="34"/>
      <c r="E854" s="34"/>
      <c r="F854" s="47"/>
      <c r="G854" s="35"/>
      <c r="J854" s="48"/>
      <c r="K854" s="48"/>
      <c r="L854" s="12"/>
      <c r="M854" s="35"/>
      <c r="N854" s="49"/>
      <c r="O854" s="36"/>
      <c r="T854" s="37"/>
      <c r="Y854" s="48"/>
      <c r="Z854" s="12"/>
    </row>
    <row r="855" ht="15.75" customHeight="1">
      <c r="A855" s="34"/>
      <c r="B855" s="34"/>
      <c r="C855" s="34"/>
      <c r="E855" s="34"/>
      <c r="F855" s="47"/>
      <c r="G855" s="35"/>
      <c r="J855" s="48"/>
      <c r="K855" s="48"/>
      <c r="L855" s="12"/>
      <c r="M855" s="35"/>
      <c r="N855" s="49"/>
      <c r="O855" s="36"/>
      <c r="T855" s="37"/>
      <c r="Y855" s="48"/>
      <c r="Z855" s="12"/>
    </row>
    <row r="856" ht="15.75" customHeight="1">
      <c r="A856" s="34"/>
      <c r="B856" s="34"/>
      <c r="C856" s="34"/>
      <c r="E856" s="34"/>
      <c r="F856" s="47"/>
      <c r="G856" s="35"/>
      <c r="J856" s="48"/>
      <c r="K856" s="48"/>
      <c r="L856" s="12"/>
      <c r="M856" s="35"/>
      <c r="N856" s="49"/>
      <c r="O856" s="36"/>
      <c r="T856" s="37"/>
      <c r="Y856" s="48"/>
      <c r="Z856" s="12"/>
    </row>
    <row r="857" ht="15.75" customHeight="1">
      <c r="A857" s="34"/>
      <c r="B857" s="34"/>
      <c r="C857" s="34"/>
      <c r="E857" s="34"/>
      <c r="F857" s="47"/>
      <c r="G857" s="35"/>
      <c r="J857" s="48"/>
      <c r="K857" s="48"/>
      <c r="L857" s="12"/>
      <c r="M857" s="35"/>
      <c r="N857" s="49"/>
      <c r="O857" s="36"/>
      <c r="T857" s="37"/>
      <c r="Y857" s="48"/>
      <c r="Z857" s="12"/>
    </row>
    <row r="858" ht="15.75" customHeight="1">
      <c r="A858" s="34"/>
      <c r="B858" s="34"/>
      <c r="C858" s="34"/>
      <c r="E858" s="34"/>
      <c r="F858" s="47"/>
      <c r="G858" s="35"/>
      <c r="J858" s="48"/>
      <c r="K858" s="48"/>
      <c r="L858" s="12"/>
      <c r="M858" s="35"/>
      <c r="N858" s="49"/>
      <c r="O858" s="36"/>
      <c r="T858" s="37"/>
      <c r="Y858" s="48"/>
      <c r="Z858" s="12"/>
    </row>
    <row r="859" ht="15.75" customHeight="1">
      <c r="A859" s="34"/>
      <c r="B859" s="34"/>
      <c r="C859" s="34"/>
      <c r="E859" s="34"/>
      <c r="F859" s="47"/>
      <c r="G859" s="35"/>
      <c r="J859" s="48"/>
      <c r="K859" s="48"/>
      <c r="L859" s="12"/>
      <c r="M859" s="35"/>
      <c r="N859" s="49"/>
      <c r="O859" s="36"/>
      <c r="T859" s="37"/>
      <c r="Y859" s="48"/>
      <c r="Z859" s="12"/>
    </row>
    <row r="860" ht="15.75" customHeight="1">
      <c r="A860" s="34"/>
      <c r="B860" s="34"/>
      <c r="C860" s="34"/>
      <c r="E860" s="34"/>
      <c r="F860" s="47"/>
      <c r="G860" s="35"/>
      <c r="J860" s="48"/>
      <c r="K860" s="48"/>
      <c r="L860" s="12"/>
      <c r="M860" s="35"/>
      <c r="N860" s="49"/>
      <c r="O860" s="36"/>
      <c r="T860" s="37"/>
      <c r="Y860" s="48"/>
      <c r="Z860" s="12"/>
    </row>
    <row r="861" ht="15.75" customHeight="1">
      <c r="A861" s="34"/>
      <c r="B861" s="34"/>
      <c r="C861" s="34"/>
      <c r="E861" s="34"/>
      <c r="F861" s="47"/>
      <c r="G861" s="35"/>
      <c r="J861" s="48"/>
      <c r="K861" s="48"/>
      <c r="L861" s="12"/>
      <c r="M861" s="35"/>
      <c r="N861" s="49"/>
      <c r="O861" s="36"/>
      <c r="T861" s="37"/>
      <c r="Y861" s="48"/>
      <c r="Z861" s="12"/>
    </row>
    <row r="862" ht="15.75" customHeight="1">
      <c r="A862" s="34"/>
      <c r="B862" s="34"/>
      <c r="C862" s="34"/>
      <c r="E862" s="34"/>
      <c r="F862" s="47"/>
      <c r="G862" s="35"/>
      <c r="J862" s="48"/>
      <c r="K862" s="48"/>
      <c r="L862" s="12"/>
      <c r="M862" s="35"/>
      <c r="N862" s="49"/>
      <c r="O862" s="36"/>
      <c r="T862" s="37"/>
      <c r="Y862" s="48"/>
      <c r="Z862" s="12"/>
    </row>
    <row r="863" ht="15.75" customHeight="1">
      <c r="A863" s="34"/>
      <c r="B863" s="34"/>
      <c r="C863" s="34"/>
      <c r="E863" s="34"/>
      <c r="F863" s="47"/>
      <c r="G863" s="35"/>
      <c r="J863" s="48"/>
      <c r="K863" s="48"/>
      <c r="L863" s="12"/>
      <c r="M863" s="35"/>
      <c r="N863" s="49"/>
      <c r="O863" s="36"/>
      <c r="T863" s="37"/>
      <c r="Y863" s="48"/>
      <c r="Z863" s="12"/>
    </row>
    <row r="864" ht="15.75" customHeight="1">
      <c r="A864" s="34"/>
      <c r="B864" s="34"/>
      <c r="C864" s="34"/>
      <c r="E864" s="34"/>
      <c r="F864" s="47"/>
      <c r="G864" s="35"/>
      <c r="J864" s="48"/>
      <c r="K864" s="48"/>
      <c r="L864" s="12"/>
      <c r="M864" s="35"/>
      <c r="N864" s="49"/>
      <c r="O864" s="36"/>
      <c r="T864" s="37"/>
      <c r="Y864" s="48"/>
      <c r="Z864" s="12"/>
    </row>
    <row r="865" ht="15.75" customHeight="1">
      <c r="A865" s="34"/>
      <c r="B865" s="34"/>
      <c r="C865" s="34"/>
      <c r="E865" s="34"/>
      <c r="F865" s="47"/>
      <c r="G865" s="35"/>
      <c r="J865" s="48"/>
      <c r="K865" s="48"/>
      <c r="L865" s="12"/>
      <c r="M865" s="35"/>
      <c r="N865" s="49"/>
      <c r="O865" s="36"/>
      <c r="T865" s="37"/>
      <c r="Y865" s="48"/>
      <c r="Z865" s="12"/>
    </row>
    <row r="866" ht="15.75" customHeight="1">
      <c r="A866" s="34"/>
      <c r="B866" s="34"/>
      <c r="C866" s="34"/>
      <c r="E866" s="34"/>
      <c r="F866" s="47"/>
      <c r="G866" s="35"/>
      <c r="J866" s="48"/>
      <c r="K866" s="48"/>
      <c r="L866" s="12"/>
      <c r="M866" s="35"/>
      <c r="N866" s="49"/>
      <c r="O866" s="36"/>
      <c r="T866" s="37"/>
      <c r="Y866" s="48"/>
      <c r="Z866" s="12"/>
    </row>
    <row r="867" ht="15.75" customHeight="1">
      <c r="A867" s="34"/>
      <c r="B867" s="34"/>
      <c r="C867" s="34"/>
      <c r="E867" s="34"/>
      <c r="F867" s="47"/>
      <c r="G867" s="35"/>
      <c r="J867" s="48"/>
      <c r="K867" s="48"/>
      <c r="L867" s="12"/>
      <c r="M867" s="35"/>
      <c r="N867" s="49"/>
      <c r="O867" s="36"/>
      <c r="T867" s="37"/>
      <c r="Y867" s="48"/>
      <c r="Z867" s="12"/>
    </row>
    <row r="868" ht="15.75" customHeight="1">
      <c r="A868" s="34"/>
      <c r="B868" s="34"/>
      <c r="C868" s="34"/>
      <c r="E868" s="34"/>
      <c r="F868" s="47"/>
      <c r="G868" s="35"/>
      <c r="J868" s="48"/>
      <c r="K868" s="48"/>
      <c r="L868" s="12"/>
      <c r="M868" s="35"/>
      <c r="N868" s="49"/>
      <c r="O868" s="36"/>
      <c r="T868" s="37"/>
      <c r="Y868" s="48"/>
      <c r="Z868" s="12"/>
    </row>
    <row r="869" ht="15.75" customHeight="1">
      <c r="A869" s="34"/>
      <c r="B869" s="34"/>
      <c r="C869" s="34"/>
      <c r="E869" s="34"/>
      <c r="F869" s="47"/>
      <c r="G869" s="35"/>
      <c r="J869" s="48"/>
      <c r="K869" s="48"/>
      <c r="L869" s="12"/>
      <c r="M869" s="35"/>
      <c r="N869" s="49"/>
      <c r="O869" s="36"/>
      <c r="T869" s="37"/>
      <c r="Y869" s="48"/>
      <c r="Z869" s="12"/>
    </row>
    <row r="870" ht="15.75" customHeight="1">
      <c r="A870" s="34"/>
      <c r="B870" s="34"/>
      <c r="C870" s="34"/>
      <c r="E870" s="34"/>
      <c r="F870" s="47"/>
      <c r="G870" s="35"/>
      <c r="J870" s="48"/>
      <c r="K870" s="48"/>
      <c r="L870" s="12"/>
      <c r="M870" s="35"/>
      <c r="N870" s="49"/>
      <c r="O870" s="36"/>
      <c r="T870" s="37"/>
      <c r="Y870" s="48"/>
      <c r="Z870" s="12"/>
    </row>
    <row r="871" ht="15.75" customHeight="1">
      <c r="A871" s="34"/>
      <c r="B871" s="34"/>
      <c r="C871" s="34"/>
      <c r="E871" s="34"/>
      <c r="F871" s="47"/>
      <c r="G871" s="35"/>
      <c r="J871" s="48"/>
      <c r="K871" s="48"/>
      <c r="L871" s="12"/>
      <c r="M871" s="35"/>
      <c r="N871" s="49"/>
      <c r="O871" s="36"/>
      <c r="T871" s="37"/>
      <c r="Y871" s="48"/>
      <c r="Z871" s="12"/>
    </row>
    <row r="872" ht="15.75" customHeight="1">
      <c r="A872" s="34"/>
      <c r="B872" s="34"/>
      <c r="C872" s="34"/>
      <c r="E872" s="34"/>
      <c r="F872" s="47"/>
      <c r="G872" s="35"/>
      <c r="J872" s="48"/>
      <c r="K872" s="48"/>
      <c r="L872" s="12"/>
      <c r="M872" s="35"/>
      <c r="N872" s="49"/>
      <c r="O872" s="36"/>
      <c r="T872" s="37"/>
      <c r="Y872" s="48"/>
      <c r="Z872" s="12"/>
    </row>
    <row r="873" ht="15.75" customHeight="1">
      <c r="A873" s="34"/>
      <c r="B873" s="34"/>
      <c r="C873" s="34"/>
      <c r="E873" s="34"/>
      <c r="F873" s="47"/>
      <c r="G873" s="35"/>
      <c r="J873" s="48"/>
      <c r="K873" s="48"/>
      <c r="L873" s="12"/>
      <c r="M873" s="35"/>
      <c r="N873" s="49"/>
      <c r="O873" s="36"/>
      <c r="T873" s="37"/>
      <c r="Y873" s="48"/>
      <c r="Z873" s="12"/>
    </row>
    <row r="874" ht="15.75" customHeight="1">
      <c r="A874" s="34"/>
      <c r="B874" s="34"/>
      <c r="C874" s="34"/>
      <c r="E874" s="34"/>
      <c r="F874" s="47"/>
      <c r="G874" s="35"/>
      <c r="J874" s="48"/>
      <c r="K874" s="48"/>
      <c r="L874" s="12"/>
      <c r="M874" s="35"/>
      <c r="N874" s="49"/>
      <c r="O874" s="36"/>
      <c r="T874" s="37"/>
      <c r="Y874" s="48"/>
      <c r="Z874" s="12"/>
    </row>
    <row r="875" ht="15.75" customHeight="1">
      <c r="A875" s="34"/>
      <c r="B875" s="34"/>
      <c r="C875" s="34"/>
      <c r="E875" s="34"/>
      <c r="F875" s="47"/>
      <c r="G875" s="35"/>
      <c r="J875" s="48"/>
      <c r="K875" s="48"/>
      <c r="L875" s="12"/>
      <c r="M875" s="35"/>
      <c r="N875" s="49"/>
      <c r="O875" s="36"/>
      <c r="T875" s="37"/>
      <c r="Y875" s="48"/>
      <c r="Z875" s="12"/>
    </row>
    <row r="876" ht="15.75" customHeight="1">
      <c r="A876" s="34"/>
      <c r="B876" s="34"/>
      <c r="C876" s="34"/>
      <c r="E876" s="34"/>
      <c r="F876" s="47"/>
      <c r="G876" s="35"/>
      <c r="J876" s="48"/>
      <c r="K876" s="48"/>
      <c r="L876" s="12"/>
      <c r="M876" s="35"/>
      <c r="N876" s="49"/>
      <c r="O876" s="36"/>
      <c r="T876" s="37"/>
      <c r="Y876" s="48"/>
      <c r="Z876" s="12"/>
    </row>
    <row r="877" ht="15.75" customHeight="1">
      <c r="A877" s="34"/>
      <c r="B877" s="34"/>
      <c r="C877" s="34"/>
      <c r="E877" s="34"/>
      <c r="F877" s="47"/>
      <c r="G877" s="35"/>
      <c r="J877" s="48"/>
      <c r="K877" s="48"/>
      <c r="L877" s="12"/>
      <c r="M877" s="35"/>
      <c r="N877" s="49"/>
      <c r="O877" s="36"/>
      <c r="T877" s="37"/>
      <c r="Y877" s="48"/>
      <c r="Z877" s="12"/>
    </row>
    <row r="878" ht="15.75" customHeight="1">
      <c r="A878" s="34"/>
      <c r="B878" s="34"/>
      <c r="C878" s="34"/>
      <c r="E878" s="34"/>
      <c r="F878" s="47"/>
      <c r="G878" s="35"/>
      <c r="J878" s="48"/>
      <c r="K878" s="48"/>
      <c r="L878" s="12"/>
      <c r="M878" s="35"/>
      <c r="N878" s="49"/>
      <c r="O878" s="36"/>
      <c r="T878" s="37"/>
      <c r="Y878" s="48"/>
      <c r="Z878" s="12"/>
    </row>
    <row r="879" ht="15.75" customHeight="1">
      <c r="A879" s="34"/>
      <c r="B879" s="34"/>
      <c r="C879" s="34"/>
      <c r="E879" s="34"/>
      <c r="F879" s="47"/>
      <c r="G879" s="35"/>
      <c r="J879" s="48"/>
      <c r="K879" s="48"/>
      <c r="L879" s="12"/>
      <c r="M879" s="35"/>
      <c r="N879" s="49"/>
      <c r="O879" s="36"/>
      <c r="T879" s="37"/>
      <c r="Y879" s="48"/>
      <c r="Z879" s="12"/>
    </row>
    <row r="880" ht="15.75" customHeight="1">
      <c r="A880" s="34"/>
      <c r="B880" s="34"/>
      <c r="C880" s="34"/>
      <c r="E880" s="34"/>
      <c r="F880" s="47"/>
      <c r="G880" s="35"/>
      <c r="J880" s="48"/>
      <c r="K880" s="48"/>
      <c r="L880" s="12"/>
      <c r="M880" s="35"/>
      <c r="N880" s="49"/>
      <c r="O880" s="36"/>
      <c r="T880" s="37"/>
      <c r="Y880" s="48"/>
      <c r="Z880" s="12"/>
    </row>
    <row r="881" ht="15.75" customHeight="1">
      <c r="A881" s="34"/>
      <c r="B881" s="34"/>
      <c r="C881" s="34"/>
      <c r="E881" s="34"/>
      <c r="F881" s="47"/>
      <c r="G881" s="35"/>
      <c r="J881" s="48"/>
      <c r="K881" s="48"/>
      <c r="L881" s="12"/>
      <c r="M881" s="35"/>
      <c r="N881" s="49"/>
      <c r="O881" s="36"/>
      <c r="T881" s="37"/>
      <c r="Y881" s="48"/>
      <c r="Z881" s="12"/>
    </row>
    <row r="882" ht="15.75" customHeight="1">
      <c r="A882" s="34"/>
      <c r="B882" s="34"/>
      <c r="C882" s="34"/>
      <c r="E882" s="34"/>
      <c r="F882" s="47"/>
      <c r="G882" s="35"/>
      <c r="J882" s="48"/>
      <c r="K882" s="48"/>
      <c r="L882" s="12"/>
      <c r="M882" s="35"/>
      <c r="N882" s="49"/>
      <c r="O882" s="36"/>
      <c r="T882" s="37"/>
      <c r="Y882" s="48"/>
      <c r="Z882" s="12"/>
    </row>
    <row r="883" ht="15.75" customHeight="1">
      <c r="A883" s="34"/>
      <c r="B883" s="34"/>
      <c r="C883" s="34"/>
      <c r="E883" s="34"/>
      <c r="F883" s="47"/>
      <c r="G883" s="35"/>
      <c r="J883" s="48"/>
      <c r="K883" s="48"/>
      <c r="L883" s="12"/>
      <c r="M883" s="35"/>
      <c r="N883" s="49"/>
      <c r="O883" s="36"/>
      <c r="T883" s="37"/>
      <c r="Y883" s="48"/>
      <c r="Z883" s="12"/>
    </row>
    <row r="884" ht="15.75" customHeight="1">
      <c r="A884" s="34"/>
      <c r="B884" s="34"/>
      <c r="C884" s="34"/>
      <c r="E884" s="34"/>
      <c r="F884" s="47"/>
      <c r="G884" s="35"/>
      <c r="J884" s="48"/>
      <c r="K884" s="48"/>
      <c r="L884" s="12"/>
      <c r="M884" s="35"/>
      <c r="N884" s="49"/>
      <c r="O884" s="36"/>
      <c r="T884" s="37"/>
      <c r="Y884" s="48"/>
      <c r="Z884" s="12"/>
    </row>
    <row r="885" ht="15.75" customHeight="1">
      <c r="A885" s="34"/>
      <c r="B885" s="34"/>
      <c r="C885" s="34"/>
      <c r="E885" s="34"/>
      <c r="F885" s="47"/>
      <c r="G885" s="35"/>
      <c r="J885" s="48"/>
      <c r="K885" s="48"/>
      <c r="L885" s="12"/>
      <c r="M885" s="35"/>
      <c r="N885" s="49"/>
      <c r="O885" s="36"/>
      <c r="T885" s="37"/>
      <c r="Y885" s="48"/>
      <c r="Z885" s="12"/>
    </row>
    <row r="886" ht="15.75" customHeight="1">
      <c r="A886" s="34"/>
      <c r="B886" s="34"/>
      <c r="C886" s="34"/>
      <c r="E886" s="34"/>
      <c r="F886" s="47"/>
      <c r="G886" s="35"/>
      <c r="J886" s="48"/>
      <c r="K886" s="48"/>
      <c r="L886" s="12"/>
      <c r="M886" s="35"/>
      <c r="N886" s="49"/>
      <c r="O886" s="36"/>
      <c r="T886" s="37"/>
      <c r="Y886" s="48"/>
      <c r="Z886" s="12"/>
    </row>
    <row r="887" ht="15.75" customHeight="1">
      <c r="A887" s="34"/>
      <c r="B887" s="34"/>
      <c r="C887" s="34"/>
      <c r="E887" s="34"/>
      <c r="F887" s="47"/>
      <c r="G887" s="35"/>
      <c r="J887" s="48"/>
      <c r="K887" s="48"/>
      <c r="L887" s="12"/>
      <c r="M887" s="35"/>
      <c r="N887" s="49"/>
      <c r="O887" s="36"/>
      <c r="T887" s="37"/>
      <c r="Y887" s="48"/>
      <c r="Z887" s="12"/>
    </row>
    <row r="888" ht="15.75" customHeight="1">
      <c r="A888" s="34"/>
      <c r="B888" s="34"/>
      <c r="C888" s="34"/>
      <c r="E888" s="34"/>
      <c r="F888" s="47"/>
      <c r="G888" s="35"/>
      <c r="J888" s="48"/>
      <c r="K888" s="48"/>
      <c r="L888" s="12"/>
      <c r="M888" s="35"/>
      <c r="N888" s="49"/>
      <c r="O888" s="36"/>
      <c r="T888" s="37"/>
      <c r="Y888" s="48"/>
      <c r="Z888" s="12"/>
    </row>
    <row r="889" ht="15.75" customHeight="1">
      <c r="A889" s="34"/>
      <c r="B889" s="34"/>
      <c r="C889" s="34"/>
      <c r="E889" s="34"/>
      <c r="F889" s="47"/>
      <c r="G889" s="35"/>
      <c r="J889" s="48"/>
      <c r="K889" s="48"/>
      <c r="L889" s="12"/>
      <c r="M889" s="35"/>
      <c r="N889" s="49"/>
      <c r="O889" s="36"/>
      <c r="T889" s="37"/>
      <c r="Y889" s="48"/>
      <c r="Z889" s="12"/>
    </row>
    <row r="890" ht="15.75" customHeight="1">
      <c r="A890" s="34"/>
      <c r="B890" s="34"/>
      <c r="C890" s="34"/>
      <c r="E890" s="34"/>
      <c r="F890" s="47"/>
      <c r="G890" s="35"/>
      <c r="J890" s="48"/>
      <c r="K890" s="48"/>
      <c r="L890" s="12"/>
      <c r="M890" s="35"/>
      <c r="N890" s="49"/>
      <c r="O890" s="36"/>
      <c r="T890" s="37"/>
      <c r="Y890" s="48"/>
      <c r="Z890" s="12"/>
    </row>
    <row r="891" ht="15.75" customHeight="1">
      <c r="A891" s="34"/>
      <c r="B891" s="34"/>
      <c r="C891" s="34"/>
      <c r="E891" s="34"/>
      <c r="F891" s="47"/>
      <c r="G891" s="35"/>
      <c r="J891" s="48"/>
      <c r="K891" s="48"/>
      <c r="L891" s="12"/>
      <c r="M891" s="35"/>
      <c r="N891" s="49"/>
      <c r="O891" s="36"/>
      <c r="T891" s="37"/>
      <c r="Y891" s="48"/>
      <c r="Z891" s="12"/>
    </row>
    <row r="892" ht="15.75" customHeight="1">
      <c r="A892" s="34"/>
      <c r="B892" s="34"/>
      <c r="C892" s="34"/>
      <c r="E892" s="34"/>
      <c r="F892" s="47"/>
      <c r="G892" s="35"/>
      <c r="J892" s="48"/>
      <c r="K892" s="48"/>
      <c r="L892" s="12"/>
      <c r="M892" s="35"/>
      <c r="N892" s="49"/>
      <c r="O892" s="36"/>
      <c r="T892" s="37"/>
      <c r="Y892" s="48"/>
      <c r="Z892" s="12"/>
    </row>
    <row r="893" ht="15.75" customHeight="1">
      <c r="A893" s="34"/>
      <c r="B893" s="34"/>
      <c r="C893" s="34"/>
      <c r="E893" s="34"/>
      <c r="F893" s="47"/>
      <c r="G893" s="35"/>
      <c r="J893" s="48"/>
      <c r="K893" s="48"/>
      <c r="L893" s="12"/>
      <c r="M893" s="35"/>
      <c r="N893" s="49"/>
      <c r="O893" s="36"/>
      <c r="T893" s="37"/>
      <c r="Y893" s="48"/>
      <c r="Z893" s="12"/>
    </row>
    <row r="894" ht="15.75" customHeight="1">
      <c r="A894" s="34"/>
      <c r="B894" s="34"/>
      <c r="C894" s="34"/>
      <c r="E894" s="34"/>
      <c r="F894" s="47"/>
      <c r="G894" s="35"/>
      <c r="J894" s="48"/>
      <c r="K894" s="48"/>
      <c r="L894" s="12"/>
      <c r="M894" s="35"/>
      <c r="N894" s="49"/>
      <c r="O894" s="36"/>
      <c r="T894" s="37"/>
      <c r="Y894" s="48"/>
      <c r="Z894" s="12"/>
    </row>
    <row r="895" ht="15.75" customHeight="1">
      <c r="A895" s="34"/>
      <c r="B895" s="34"/>
      <c r="C895" s="34"/>
      <c r="E895" s="34"/>
      <c r="F895" s="47"/>
      <c r="G895" s="35"/>
      <c r="J895" s="48"/>
      <c r="K895" s="48"/>
      <c r="L895" s="12"/>
      <c r="M895" s="35"/>
      <c r="N895" s="49"/>
      <c r="O895" s="36"/>
      <c r="T895" s="37"/>
      <c r="Y895" s="48"/>
      <c r="Z895" s="12"/>
    </row>
    <row r="896" ht="15.75" customHeight="1">
      <c r="A896" s="34"/>
      <c r="B896" s="34"/>
      <c r="C896" s="34"/>
      <c r="E896" s="34"/>
      <c r="F896" s="47"/>
      <c r="G896" s="35"/>
      <c r="J896" s="48"/>
      <c r="K896" s="48"/>
      <c r="L896" s="12"/>
      <c r="M896" s="35"/>
      <c r="N896" s="49"/>
      <c r="O896" s="36"/>
      <c r="T896" s="37"/>
      <c r="Y896" s="48"/>
      <c r="Z896" s="12"/>
    </row>
    <row r="897" ht="15.75" customHeight="1">
      <c r="A897" s="34"/>
      <c r="B897" s="34"/>
      <c r="C897" s="34"/>
      <c r="E897" s="34"/>
      <c r="F897" s="47"/>
      <c r="G897" s="35"/>
      <c r="J897" s="48"/>
      <c r="K897" s="48"/>
      <c r="L897" s="12"/>
      <c r="M897" s="35"/>
      <c r="N897" s="49"/>
      <c r="O897" s="36"/>
      <c r="T897" s="37"/>
      <c r="Y897" s="48"/>
      <c r="Z897" s="12"/>
    </row>
    <row r="898" ht="15.75" customHeight="1">
      <c r="A898" s="34"/>
      <c r="B898" s="34"/>
      <c r="C898" s="34"/>
      <c r="E898" s="34"/>
      <c r="F898" s="47"/>
      <c r="G898" s="35"/>
      <c r="J898" s="48"/>
      <c r="K898" s="48"/>
      <c r="L898" s="12"/>
      <c r="M898" s="35"/>
      <c r="N898" s="49"/>
      <c r="O898" s="36"/>
      <c r="T898" s="37"/>
      <c r="Y898" s="48"/>
      <c r="Z898" s="12"/>
    </row>
    <row r="899" ht="15.75" customHeight="1">
      <c r="A899" s="34"/>
      <c r="B899" s="34"/>
      <c r="C899" s="34"/>
      <c r="E899" s="34"/>
      <c r="F899" s="47"/>
      <c r="G899" s="35"/>
      <c r="J899" s="48"/>
      <c r="K899" s="48"/>
      <c r="L899" s="12"/>
      <c r="M899" s="35"/>
      <c r="N899" s="49"/>
      <c r="O899" s="36"/>
      <c r="T899" s="37"/>
      <c r="Y899" s="48"/>
      <c r="Z899" s="12"/>
    </row>
    <row r="900" ht="15.75" customHeight="1">
      <c r="A900" s="34"/>
      <c r="B900" s="34"/>
      <c r="C900" s="34"/>
      <c r="E900" s="34"/>
      <c r="F900" s="47"/>
      <c r="G900" s="35"/>
      <c r="J900" s="48"/>
      <c r="K900" s="48"/>
      <c r="L900" s="12"/>
      <c r="M900" s="35"/>
      <c r="N900" s="49"/>
      <c r="O900" s="36"/>
      <c r="T900" s="37"/>
      <c r="Y900" s="48"/>
      <c r="Z900" s="12"/>
    </row>
    <row r="901" ht="15.75" customHeight="1">
      <c r="A901" s="34"/>
      <c r="B901" s="34"/>
      <c r="C901" s="34"/>
      <c r="E901" s="34"/>
      <c r="F901" s="47"/>
      <c r="G901" s="35"/>
      <c r="J901" s="48"/>
      <c r="K901" s="48"/>
      <c r="L901" s="12"/>
      <c r="M901" s="35"/>
      <c r="N901" s="49"/>
      <c r="O901" s="36"/>
      <c r="T901" s="37"/>
      <c r="Y901" s="48"/>
      <c r="Z901" s="12"/>
    </row>
    <row r="902" ht="15.75" customHeight="1">
      <c r="A902" s="34"/>
      <c r="B902" s="34"/>
      <c r="C902" s="34"/>
      <c r="E902" s="34"/>
      <c r="F902" s="47"/>
      <c r="G902" s="35"/>
      <c r="J902" s="48"/>
      <c r="K902" s="48"/>
      <c r="L902" s="12"/>
      <c r="M902" s="35"/>
      <c r="N902" s="49"/>
      <c r="O902" s="36"/>
      <c r="T902" s="37"/>
      <c r="Y902" s="48"/>
      <c r="Z902" s="12"/>
    </row>
    <row r="903" ht="15.75" customHeight="1">
      <c r="A903" s="34"/>
      <c r="B903" s="34"/>
      <c r="C903" s="34"/>
      <c r="E903" s="34"/>
      <c r="F903" s="47"/>
      <c r="G903" s="35"/>
      <c r="J903" s="48"/>
      <c r="K903" s="48"/>
      <c r="L903" s="12"/>
      <c r="M903" s="35"/>
      <c r="N903" s="49"/>
      <c r="O903" s="36"/>
      <c r="T903" s="37"/>
      <c r="Y903" s="48"/>
      <c r="Z903" s="12"/>
    </row>
    <row r="904" ht="15.75" customHeight="1">
      <c r="A904" s="34"/>
      <c r="B904" s="34"/>
      <c r="C904" s="34"/>
      <c r="E904" s="34"/>
      <c r="F904" s="47"/>
      <c r="G904" s="35"/>
      <c r="J904" s="48"/>
      <c r="K904" s="48"/>
      <c r="L904" s="12"/>
      <c r="M904" s="35"/>
      <c r="N904" s="49"/>
      <c r="O904" s="36"/>
      <c r="T904" s="37"/>
      <c r="Y904" s="48"/>
      <c r="Z904" s="12"/>
    </row>
    <row r="905" ht="15.75" customHeight="1">
      <c r="A905" s="34"/>
      <c r="B905" s="34"/>
      <c r="C905" s="34"/>
      <c r="E905" s="34"/>
      <c r="F905" s="47"/>
      <c r="G905" s="35"/>
      <c r="J905" s="48"/>
      <c r="K905" s="48"/>
      <c r="L905" s="12"/>
      <c r="M905" s="35"/>
      <c r="N905" s="49"/>
      <c r="O905" s="36"/>
      <c r="T905" s="37"/>
      <c r="Y905" s="48"/>
      <c r="Z905" s="12"/>
    </row>
    <row r="906" ht="15.75" customHeight="1">
      <c r="A906" s="34"/>
      <c r="B906" s="34"/>
      <c r="C906" s="34"/>
      <c r="E906" s="34"/>
      <c r="F906" s="47"/>
      <c r="G906" s="35"/>
      <c r="J906" s="48"/>
      <c r="K906" s="48"/>
      <c r="L906" s="12"/>
      <c r="M906" s="35"/>
      <c r="N906" s="49"/>
      <c r="O906" s="36"/>
      <c r="T906" s="37"/>
      <c r="Y906" s="48"/>
      <c r="Z906" s="12"/>
    </row>
    <row r="907" ht="15.75" customHeight="1">
      <c r="A907" s="34"/>
      <c r="B907" s="34"/>
      <c r="C907" s="34"/>
      <c r="E907" s="34"/>
      <c r="F907" s="47"/>
      <c r="G907" s="35"/>
      <c r="J907" s="48"/>
      <c r="K907" s="48"/>
      <c r="L907" s="12"/>
      <c r="M907" s="35"/>
      <c r="N907" s="49"/>
      <c r="O907" s="36"/>
      <c r="T907" s="37"/>
      <c r="Y907" s="48"/>
      <c r="Z907" s="12"/>
    </row>
    <row r="908" ht="15.75" customHeight="1">
      <c r="A908" s="34"/>
      <c r="B908" s="34"/>
      <c r="C908" s="34"/>
      <c r="E908" s="34"/>
      <c r="F908" s="47"/>
      <c r="G908" s="35"/>
      <c r="J908" s="48"/>
      <c r="K908" s="48"/>
      <c r="L908" s="12"/>
      <c r="M908" s="35"/>
      <c r="N908" s="49"/>
      <c r="O908" s="36"/>
      <c r="T908" s="37"/>
      <c r="Y908" s="48"/>
      <c r="Z908" s="12"/>
    </row>
    <row r="909" ht="15.75" customHeight="1">
      <c r="A909" s="34"/>
      <c r="B909" s="34"/>
      <c r="C909" s="34"/>
      <c r="E909" s="34"/>
      <c r="F909" s="47"/>
      <c r="G909" s="35"/>
      <c r="J909" s="48"/>
      <c r="K909" s="48"/>
      <c r="L909" s="12"/>
      <c r="M909" s="35"/>
      <c r="N909" s="49"/>
      <c r="O909" s="36"/>
      <c r="T909" s="37"/>
      <c r="Y909" s="48"/>
      <c r="Z909" s="12"/>
    </row>
    <row r="910" ht="15.75" customHeight="1">
      <c r="A910" s="34"/>
      <c r="B910" s="34"/>
      <c r="C910" s="34"/>
      <c r="E910" s="34"/>
      <c r="F910" s="47"/>
      <c r="G910" s="35"/>
      <c r="J910" s="48"/>
      <c r="K910" s="48"/>
      <c r="L910" s="12"/>
      <c r="M910" s="35"/>
      <c r="N910" s="49"/>
      <c r="O910" s="36"/>
      <c r="T910" s="37"/>
      <c r="Y910" s="48"/>
      <c r="Z910" s="12"/>
    </row>
    <row r="911" ht="15.75" customHeight="1">
      <c r="A911" s="34"/>
      <c r="B911" s="34"/>
      <c r="C911" s="34"/>
      <c r="E911" s="34"/>
      <c r="F911" s="47"/>
      <c r="G911" s="35"/>
      <c r="J911" s="48"/>
      <c r="K911" s="48"/>
      <c r="L911" s="12"/>
      <c r="M911" s="35"/>
      <c r="N911" s="49"/>
      <c r="O911" s="36"/>
      <c r="T911" s="37"/>
      <c r="Y911" s="48"/>
      <c r="Z911" s="12"/>
    </row>
    <row r="912" ht="15.75" customHeight="1">
      <c r="A912" s="34"/>
      <c r="B912" s="34"/>
      <c r="C912" s="34"/>
      <c r="E912" s="34"/>
      <c r="F912" s="47"/>
      <c r="G912" s="35"/>
      <c r="J912" s="48"/>
      <c r="K912" s="48"/>
      <c r="L912" s="12"/>
      <c r="M912" s="35"/>
      <c r="N912" s="49"/>
      <c r="O912" s="36"/>
      <c r="T912" s="37"/>
      <c r="Y912" s="48"/>
      <c r="Z912" s="12"/>
    </row>
    <row r="913" ht="15.75" customHeight="1">
      <c r="A913" s="34"/>
      <c r="B913" s="34"/>
      <c r="C913" s="34"/>
      <c r="E913" s="34"/>
      <c r="F913" s="47"/>
      <c r="G913" s="35"/>
      <c r="J913" s="48"/>
      <c r="K913" s="48"/>
      <c r="L913" s="12"/>
      <c r="M913" s="35"/>
      <c r="N913" s="49"/>
      <c r="O913" s="36"/>
      <c r="T913" s="37"/>
      <c r="Y913" s="48"/>
      <c r="Z913" s="12"/>
    </row>
    <row r="914" ht="15.75" customHeight="1">
      <c r="A914" s="34"/>
      <c r="B914" s="34"/>
      <c r="C914" s="34"/>
      <c r="E914" s="34"/>
      <c r="F914" s="47"/>
      <c r="G914" s="35"/>
      <c r="J914" s="48"/>
      <c r="K914" s="48"/>
      <c r="L914" s="12"/>
      <c r="M914" s="35"/>
      <c r="N914" s="49"/>
      <c r="O914" s="36"/>
      <c r="T914" s="37"/>
      <c r="Y914" s="48"/>
      <c r="Z914" s="12"/>
    </row>
    <row r="915" ht="15.75" customHeight="1">
      <c r="A915" s="34"/>
      <c r="B915" s="34"/>
      <c r="C915" s="34"/>
      <c r="E915" s="34"/>
      <c r="F915" s="47"/>
      <c r="G915" s="35"/>
      <c r="J915" s="48"/>
      <c r="K915" s="48"/>
      <c r="L915" s="12"/>
      <c r="M915" s="35"/>
      <c r="N915" s="49"/>
      <c r="O915" s="36"/>
      <c r="T915" s="37"/>
      <c r="Y915" s="48"/>
      <c r="Z915" s="12"/>
    </row>
    <row r="916" ht="15.75" customHeight="1">
      <c r="A916" s="34"/>
      <c r="B916" s="34"/>
      <c r="C916" s="34"/>
      <c r="E916" s="34"/>
      <c r="F916" s="47"/>
      <c r="G916" s="35"/>
      <c r="J916" s="48"/>
      <c r="K916" s="48"/>
      <c r="L916" s="12"/>
      <c r="M916" s="35"/>
      <c r="N916" s="49"/>
      <c r="O916" s="36"/>
      <c r="T916" s="37"/>
      <c r="Y916" s="48"/>
      <c r="Z916" s="12"/>
    </row>
    <row r="917" ht="15.75" customHeight="1">
      <c r="A917" s="34"/>
      <c r="B917" s="34"/>
      <c r="C917" s="34"/>
      <c r="E917" s="34"/>
      <c r="F917" s="47"/>
      <c r="G917" s="35"/>
      <c r="J917" s="48"/>
      <c r="K917" s="48"/>
      <c r="L917" s="12"/>
      <c r="M917" s="35"/>
      <c r="N917" s="49"/>
      <c r="O917" s="36"/>
      <c r="T917" s="37"/>
      <c r="Y917" s="48"/>
      <c r="Z917" s="12"/>
    </row>
    <row r="918" ht="15.75" customHeight="1">
      <c r="A918" s="34"/>
      <c r="B918" s="34"/>
      <c r="C918" s="34"/>
      <c r="E918" s="34"/>
      <c r="F918" s="47"/>
      <c r="G918" s="35"/>
      <c r="J918" s="48"/>
      <c r="K918" s="48"/>
      <c r="L918" s="12"/>
      <c r="M918" s="35"/>
      <c r="N918" s="49"/>
      <c r="O918" s="36"/>
      <c r="T918" s="37"/>
      <c r="Y918" s="48"/>
      <c r="Z918" s="12"/>
    </row>
    <row r="919" ht="15.75" customHeight="1">
      <c r="A919" s="34"/>
      <c r="B919" s="34"/>
      <c r="C919" s="34"/>
      <c r="E919" s="34"/>
      <c r="F919" s="47"/>
      <c r="G919" s="35"/>
      <c r="J919" s="48"/>
      <c r="K919" s="48"/>
      <c r="L919" s="12"/>
      <c r="M919" s="35"/>
      <c r="N919" s="49"/>
      <c r="O919" s="36"/>
      <c r="T919" s="37"/>
      <c r="Y919" s="48"/>
      <c r="Z919" s="12"/>
    </row>
    <row r="920" ht="15.75" customHeight="1">
      <c r="A920" s="34"/>
      <c r="B920" s="34"/>
      <c r="C920" s="34"/>
      <c r="E920" s="34"/>
      <c r="F920" s="47"/>
      <c r="G920" s="35"/>
      <c r="J920" s="48"/>
      <c r="K920" s="48"/>
      <c r="L920" s="12"/>
      <c r="M920" s="35"/>
      <c r="N920" s="49"/>
      <c r="O920" s="36"/>
      <c r="T920" s="37"/>
      <c r="Y920" s="48"/>
      <c r="Z920" s="12"/>
    </row>
    <row r="921" ht="15.75" customHeight="1">
      <c r="A921" s="34"/>
      <c r="B921" s="34"/>
      <c r="C921" s="34"/>
      <c r="E921" s="34"/>
      <c r="F921" s="47"/>
      <c r="G921" s="35"/>
      <c r="J921" s="48"/>
      <c r="K921" s="48"/>
      <c r="L921" s="12"/>
      <c r="M921" s="35"/>
      <c r="N921" s="49"/>
      <c r="O921" s="36"/>
      <c r="T921" s="37"/>
      <c r="Y921" s="48"/>
      <c r="Z921" s="12"/>
    </row>
    <row r="922" ht="15.75" customHeight="1">
      <c r="A922" s="34"/>
      <c r="B922" s="34"/>
      <c r="C922" s="34"/>
      <c r="E922" s="34"/>
      <c r="F922" s="47"/>
      <c r="G922" s="35"/>
      <c r="J922" s="48"/>
      <c r="K922" s="48"/>
      <c r="L922" s="12"/>
      <c r="M922" s="35"/>
      <c r="N922" s="49"/>
      <c r="O922" s="36"/>
      <c r="T922" s="37"/>
      <c r="Y922" s="48"/>
      <c r="Z922" s="12"/>
    </row>
    <row r="923" ht="15.75" customHeight="1">
      <c r="A923" s="34"/>
      <c r="B923" s="34"/>
      <c r="C923" s="34"/>
      <c r="E923" s="34"/>
      <c r="F923" s="47"/>
      <c r="G923" s="35"/>
      <c r="J923" s="48"/>
      <c r="K923" s="48"/>
      <c r="L923" s="12"/>
      <c r="M923" s="35"/>
      <c r="N923" s="49"/>
      <c r="O923" s="36"/>
      <c r="T923" s="37"/>
      <c r="Y923" s="48"/>
      <c r="Z923" s="12"/>
    </row>
    <row r="924" ht="15.75" customHeight="1">
      <c r="A924" s="34"/>
      <c r="B924" s="34"/>
      <c r="C924" s="34"/>
      <c r="E924" s="34"/>
      <c r="F924" s="47"/>
      <c r="G924" s="35"/>
      <c r="J924" s="48"/>
      <c r="K924" s="48"/>
      <c r="L924" s="12"/>
      <c r="M924" s="35"/>
      <c r="N924" s="49"/>
      <c r="O924" s="36"/>
      <c r="T924" s="37"/>
      <c r="Y924" s="48"/>
      <c r="Z924" s="12"/>
    </row>
    <row r="925" ht="15.75" customHeight="1">
      <c r="A925" s="34"/>
      <c r="B925" s="34"/>
      <c r="C925" s="34"/>
      <c r="E925" s="34"/>
      <c r="F925" s="47"/>
      <c r="G925" s="35"/>
      <c r="J925" s="48"/>
      <c r="K925" s="48"/>
      <c r="L925" s="12"/>
      <c r="M925" s="35"/>
      <c r="N925" s="49"/>
      <c r="O925" s="36"/>
      <c r="T925" s="37"/>
      <c r="Y925" s="48"/>
      <c r="Z925" s="12"/>
    </row>
    <row r="926" ht="15.75" customHeight="1">
      <c r="A926" s="34"/>
      <c r="B926" s="34"/>
      <c r="C926" s="34"/>
      <c r="E926" s="34"/>
      <c r="F926" s="47"/>
      <c r="G926" s="35"/>
      <c r="J926" s="48"/>
      <c r="K926" s="48"/>
      <c r="L926" s="12"/>
      <c r="M926" s="35"/>
      <c r="N926" s="49"/>
      <c r="O926" s="36"/>
      <c r="T926" s="37"/>
      <c r="Y926" s="48"/>
      <c r="Z926" s="12"/>
    </row>
    <row r="927" ht="15.75" customHeight="1">
      <c r="A927" s="34"/>
      <c r="B927" s="34"/>
      <c r="C927" s="34"/>
      <c r="E927" s="34"/>
      <c r="F927" s="47"/>
      <c r="G927" s="35"/>
      <c r="J927" s="48"/>
      <c r="K927" s="48"/>
      <c r="L927" s="12"/>
      <c r="M927" s="35"/>
      <c r="N927" s="49"/>
      <c r="O927" s="36"/>
      <c r="T927" s="37"/>
      <c r="Y927" s="48"/>
      <c r="Z927" s="12"/>
    </row>
    <row r="928" ht="15.75" customHeight="1">
      <c r="A928" s="34"/>
      <c r="B928" s="34"/>
      <c r="C928" s="34"/>
      <c r="E928" s="34"/>
      <c r="F928" s="47"/>
      <c r="G928" s="35"/>
      <c r="J928" s="48"/>
      <c r="K928" s="48"/>
      <c r="L928" s="12"/>
      <c r="M928" s="35"/>
      <c r="N928" s="49"/>
      <c r="O928" s="36"/>
      <c r="T928" s="37"/>
      <c r="Y928" s="48"/>
      <c r="Z928" s="12"/>
    </row>
    <row r="929" ht="15.75" customHeight="1">
      <c r="A929" s="34"/>
      <c r="B929" s="34"/>
      <c r="C929" s="34"/>
      <c r="E929" s="34"/>
      <c r="F929" s="47"/>
      <c r="G929" s="35"/>
      <c r="J929" s="48"/>
      <c r="K929" s="48"/>
      <c r="L929" s="12"/>
      <c r="M929" s="35"/>
      <c r="N929" s="49"/>
      <c r="O929" s="36"/>
      <c r="T929" s="37"/>
      <c r="Y929" s="48"/>
      <c r="Z929" s="12"/>
    </row>
    <row r="930" ht="15.75" customHeight="1">
      <c r="A930" s="34"/>
      <c r="B930" s="34"/>
      <c r="C930" s="34"/>
      <c r="E930" s="34"/>
      <c r="F930" s="47"/>
      <c r="G930" s="35"/>
      <c r="J930" s="48"/>
      <c r="K930" s="48"/>
      <c r="L930" s="12"/>
      <c r="M930" s="35"/>
      <c r="N930" s="49"/>
      <c r="O930" s="36"/>
      <c r="T930" s="37"/>
      <c r="Y930" s="48"/>
      <c r="Z930" s="12"/>
    </row>
    <row r="931" ht="15.75" customHeight="1">
      <c r="A931" s="34"/>
      <c r="B931" s="34"/>
      <c r="C931" s="34"/>
      <c r="E931" s="34"/>
      <c r="F931" s="47"/>
      <c r="G931" s="35"/>
      <c r="J931" s="48"/>
      <c r="K931" s="48"/>
      <c r="L931" s="12"/>
      <c r="M931" s="35"/>
      <c r="N931" s="49"/>
      <c r="O931" s="36"/>
      <c r="T931" s="37"/>
      <c r="Y931" s="48"/>
      <c r="Z931" s="12"/>
    </row>
    <row r="932" ht="15.75" customHeight="1">
      <c r="A932" s="34"/>
      <c r="B932" s="34"/>
      <c r="C932" s="34"/>
      <c r="E932" s="34"/>
      <c r="F932" s="47"/>
      <c r="G932" s="35"/>
      <c r="J932" s="48"/>
      <c r="K932" s="48"/>
      <c r="L932" s="12"/>
      <c r="M932" s="35"/>
      <c r="N932" s="49"/>
      <c r="O932" s="36"/>
      <c r="T932" s="37"/>
      <c r="Y932" s="48"/>
      <c r="Z932" s="12"/>
    </row>
    <row r="933" ht="15.75" customHeight="1">
      <c r="A933" s="34"/>
      <c r="B933" s="34"/>
      <c r="C933" s="34"/>
      <c r="E933" s="34"/>
      <c r="F933" s="47"/>
      <c r="G933" s="35"/>
      <c r="J933" s="48"/>
      <c r="K933" s="48"/>
      <c r="L933" s="12"/>
      <c r="M933" s="35"/>
      <c r="N933" s="49"/>
      <c r="O933" s="36"/>
      <c r="T933" s="37"/>
      <c r="Y933" s="48"/>
      <c r="Z933" s="12"/>
    </row>
    <row r="934" ht="15.75" customHeight="1">
      <c r="A934" s="34"/>
      <c r="B934" s="34"/>
      <c r="C934" s="34"/>
      <c r="E934" s="34"/>
      <c r="F934" s="47"/>
      <c r="G934" s="35"/>
      <c r="J934" s="48"/>
      <c r="K934" s="48"/>
      <c r="L934" s="12"/>
      <c r="M934" s="35"/>
      <c r="N934" s="49"/>
      <c r="O934" s="36"/>
      <c r="T934" s="37"/>
      <c r="Y934" s="48"/>
      <c r="Z934" s="12"/>
    </row>
    <row r="935" ht="15.75" customHeight="1">
      <c r="A935" s="34"/>
      <c r="B935" s="34"/>
      <c r="C935" s="34"/>
      <c r="E935" s="34"/>
      <c r="F935" s="47"/>
      <c r="G935" s="35"/>
      <c r="J935" s="48"/>
      <c r="K935" s="48"/>
      <c r="L935" s="12"/>
      <c r="M935" s="35"/>
      <c r="N935" s="49"/>
      <c r="O935" s="36"/>
      <c r="T935" s="37"/>
      <c r="Y935" s="48"/>
      <c r="Z935" s="12"/>
    </row>
    <row r="936" ht="15.75" customHeight="1">
      <c r="A936" s="34"/>
      <c r="B936" s="34"/>
      <c r="C936" s="34"/>
      <c r="E936" s="34"/>
      <c r="F936" s="47"/>
      <c r="G936" s="35"/>
      <c r="J936" s="48"/>
      <c r="K936" s="48"/>
      <c r="L936" s="12"/>
      <c r="M936" s="35"/>
      <c r="N936" s="49"/>
      <c r="O936" s="36"/>
      <c r="T936" s="37"/>
      <c r="Y936" s="48"/>
      <c r="Z936" s="12"/>
    </row>
    <row r="937" ht="15.75" customHeight="1">
      <c r="A937" s="34"/>
      <c r="B937" s="34"/>
      <c r="C937" s="34"/>
      <c r="E937" s="34"/>
      <c r="F937" s="47"/>
      <c r="G937" s="35"/>
      <c r="J937" s="48"/>
      <c r="K937" s="48"/>
      <c r="L937" s="12"/>
      <c r="M937" s="35"/>
      <c r="N937" s="49"/>
      <c r="O937" s="36"/>
      <c r="T937" s="37"/>
      <c r="Y937" s="48"/>
      <c r="Z937" s="12"/>
    </row>
    <row r="938" ht="15.75" customHeight="1">
      <c r="A938" s="34"/>
      <c r="B938" s="34"/>
      <c r="C938" s="34"/>
      <c r="E938" s="34"/>
      <c r="F938" s="47"/>
      <c r="G938" s="35"/>
      <c r="J938" s="48"/>
      <c r="K938" s="48"/>
      <c r="L938" s="12"/>
      <c r="M938" s="35"/>
      <c r="N938" s="49"/>
      <c r="O938" s="36"/>
      <c r="T938" s="37"/>
      <c r="Y938" s="48"/>
      <c r="Z938" s="12"/>
    </row>
    <row r="939" ht="15.75" customHeight="1">
      <c r="A939" s="34"/>
      <c r="B939" s="34"/>
      <c r="C939" s="34"/>
      <c r="E939" s="34"/>
      <c r="F939" s="47"/>
      <c r="G939" s="35"/>
      <c r="J939" s="48"/>
      <c r="K939" s="48"/>
      <c r="L939" s="12"/>
      <c r="M939" s="35"/>
      <c r="N939" s="49"/>
      <c r="O939" s="36"/>
      <c r="T939" s="37"/>
      <c r="Y939" s="48"/>
      <c r="Z939" s="12"/>
    </row>
    <row r="940" ht="15.75" customHeight="1">
      <c r="A940" s="34"/>
      <c r="B940" s="34"/>
      <c r="C940" s="34"/>
      <c r="E940" s="34"/>
      <c r="F940" s="47"/>
      <c r="G940" s="35"/>
      <c r="J940" s="48"/>
      <c r="K940" s="48"/>
      <c r="L940" s="12"/>
      <c r="M940" s="35"/>
      <c r="N940" s="49"/>
      <c r="O940" s="36"/>
      <c r="T940" s="37"/>
      <c r="Y940" s="48"/>
      <c r="Z940" s="12"/>
    </row>
    <row r="941" ht="15.75" customHeight="1">
      <c r="A941" s="34"/>
      <c r="B941" s="34"/>
      <c r="C941" s="34"/>
      <c r="E941" s="34"/>
      <c r="F941" s="47"/>
      <c r="G941" s="35"/>
      <c r="J941" s="48"/>
      <c r="K941" s="48"/>
      <c r="L941" s="12"/>
      <c r="M941" s="35"/>
      <c r="N941" s="49"/>
      <c r="O941" s="36"/>
      <c r="T941" s="37"/>
      <c r="Y941" s="48"/>
      <c r="Z941" s="12"/>
    </row>
    <row r="942" ht="15.75" customHeight="1">
      <c r="A942" s="34"/>
      <c r="B942" s="34"/>
      <c r="C942" s="34"/>
      <c r="E942" s="34"/>
      <c r="F942" s="47"/>
      <c r="G942" s="35"/>
      <c r="J942" s="48"/>
      <c r="K942" s="48"/>
      <c r="L942" s="12"/>
      <c r="M942" s="35"/>
      <c r="N942" s="49"/>
      <c r="O942" s="36"/>
      <c r="T942" s="37"/>
      <c r="Y942" s="48"/>
      <c r="Z942" s="12"/>
    </row>
    <row r="943" ht="15.75" customHeight="1">
      <c r="A943" s="34"/>
      <c r="B943" s="34"/>
      <c r="C943" s="34"/>
      <c r="E943" s="34"/>
      <c r="F943" s="47"/>
      <c r="G943" s="35"/>
      <c r="J943" s="48"/>
      <c r="K943" s="48"/>
      <c r="L943" s="12"/>
      <c r="M943" s="35"/>
      <c r="N943" s="49"/>
      <c r="O943" s="36"/>
      <c r="T943" s="37"/>
      <c r="Y943" s="48"/>
      <c r="Z943" s="12"/>
    </row>
    <row r="944" ht="15.75" customHeight="1">
      <c r="A944" s="34"/>
      <c r="B944" s="34"/>
      <c r="C944" s="34"/>
      <c r="E944" s="34"/>
      <c r="F944" s="47"/>
      <c r="G944" s="35"/>
      <c r="J944" s="48"/>
      <c r="K944" s="48"/>
      <c r="L944" s="12"/>
      <c r="M944" s="35"/>
      <c r="N944" s="49"/>
      <c r="O944" s="36"/>
      <c r="T944" s="37"/>
      <c r="Y944" s="48"/>
      <c r="Z944" s="12"/>
    </row>
    <row r="945" ht="15.75" customHeight="1">
      <c r="A945" s="34"/>
      <c r="B945" s="34"/>
      <c r="C945" s="34"/>
      <c r="E945" s="34"/>
      <c r="F945" s="47"/>
      <c r="G945" s="35"/>
      <c r="J945" s="48"/>
      <c r="K945" s="48"/>
      <c r="L945" s="12"/>
      <c r="M945" s="35"/>
      <c r="N945" s="49"/>
      <c r="O945" s="36"/>
      <c r="T945" s="37"/>
      <c r="Y945" s="48"/>
      <c r="Z945" s="12"/>
    </row>
    <row r="946" ht="15.75" customHeight="1">
      <c r="A946" s="34"/>
      <c r="B946" s="34"/>
      <c r="C946" s="34"/>
      <c r="E946" s="34"/>
      <c r="F946" s="47"/>
      <c r="G946" s="35"/>
      <c r="J946" s="48"/>
      <c r="K946" s="48"/>
      <c r="L946" s="12"/>
      <c r="M946" s="35"/>
      <c r="N946" s="49"/>
      <c r="O946" s="36"/>
      <c r="T946" s="37"/>
      <c r="Y946" s="48"/>
      <c r="Z946" s="12"/>
    </row>
    <row r="947" ht="15.75" customHeight="1">
      <c r="A947" s="34"/>
      <c r="B947" s="34"/>
      <c r="C947" s="34"/>
      <c r="E947" s="34"/>
      <c r="F947" s="47"/>
      <c r="G947" s="35"/>
      <c r="J947" s="48"/>
      <c r="K947" s="48"/>
      <c r="L947" s="12"/>
      <c r="M947" s="35"/>
      <c r="N947" s="49"/>
      <c r="O947" s="36"/>
      <c r="T947" s="37"/>
      <c r="Y947" s="48"/>
      <c r="Z947" s="12"/>
    </row>
    <row r="948" ht="15.75" customHeight="1">
      <c r="A948" s="34"/>
      <c r="B948" s="34"/>
      <c r="C948" s="34"/>
      <c r="E948" s="34"/>
      <c r="F948" s="47"/>
      <c r="G948" s="35"/>
      <c r="J948" s="48"/>
      <c r="K948" s="48"/>
      <c r="L948" s="12"/>
      <c r="M948" s="35"/>
      <c r="N948" s="49"/>
      <c r="O948" s="36"/>
      <c r="T948" s="37"/>
      <c r="Y948" s="48"/>
      <c r="Z948" s="12"/>
    </row>
    <row r="949" ht="15.75" customHeight="1">
      <c r="A949" s="34"/>
      <c r="B949" s="34"/>
      <c r="C949" s="34"/>
      <c r="E949" s="34"/>
      <c r="F949" s="47"/>
      <c r="G949" s="35"/>
      <c r="J949" s="48"/>
      <c r="K949" s="48"/>
      <c r="L949" s="12"/>
      <c r="M949" s="35"/>
      <c r="N949" s="49"/>
      <c r="O949" s="36"/>
      <c r="T949" s="37"/>
      <c r="Y949" s="48"/>
      <c r="Z949" s="12"/>
    </row>
    <row r="950" ht="15.75" customHeight="1">
      <c r="A950" s="34"/>
      <c r="B950" s="34"/>
      <c r="C950" s="34"/>
      <c r="E950" s="34"/>
      <c r="F950" s="47"/>
      <c r="G950" s="35"/>
      <c r="J950" s="48"/>
      <c r="K950" s="48"/>
      <c r="L950" s="12"/>
      <c r="M950" s="35"/>
      <c r="N950" s="49"/>
      <c r="O950" s="36"/>
      <c r="T950" s="37"/>
      <c r="Y950" s="48"/>
      <c r="Z950" s="12"/>
    </row>
    <row r="951" ht="15.75" customHeight="1">
      <c r="A951" s="34"/>
      <c r="B951" s="34"/>
      <c r="C951" s="34"/>
      <c r="E951" s="34"/>
      <c r="F951" s="47"/>
      <c r="G951" s="35"/>
      <c r="J951" s="48"/>
      <c r="K951" s="48"/>
      <c r="L951" s="12"/>
      <c r="M951" s="35"/>
      <c r="N951" s="49"/>
      <c r="O951" s="36"/>
      <c r="T951" s="37"/>
      <c r="Y951" s="48"/>
      <c r="Z951" s="12"/>
    </row>
    <row r="952" ht="15.75" customHeight="1">
      <c r="A952" s="34"/>
      <c r="B952" s="34"/>
      <c r="C952" s="34"/>
      <c r="E952" s="34"/>
      <c r="F952" s="47"/>
      <c r="G952" s="35"/>
      <c r="J952" s="48"/>
      <c r="K952" s="48"/>
      <c r="L952" s="12"/>
      <c r="M952" s="35"/>
      <c r="N952" s="49"/>
      <c r="O952" s="36"/>
      <c r="T952" s="37"/>
      <c r="Y952" s="48"/>
      <c r="Z952" s="12"/>
    </row>
    <row r="953" ht="15.75" customHeight="1">
      <c r="A953" s="34"/>
      <c r="B953" s="34"/>
      <c r="C953" s="34"/>
      <c r="E953" s="34"/>
      <c r="F953" s="47"/>
      <c r="G953" s="35"/>
      <c r="J953" s="48"/>
      <c r="K953" s="48"/>
      <c r="L953" s="12"/>
      <c r="M953" s="35"/>
      <c r="N953" s="49"/>
      <c r="O953" s="36"/>
      <c r="T953" s="37"/>
      <c r="Y953" s="48"/>
      <c r="Z953" s="12"/>
    </row>
    <row r="954" ht="15.75" customHeight="1">
      <c r="A954" s="34"/>
      <c r="B954" s="34"/>
      <c r="C954" s="34"/>
      <c r="E954" s="34"/>
      <c r="F954" s="47"/>
      <c r="G954" s="35"/>
      <c r="J954" s="48"/>
      <c r="K954" s="48"/>
      <c r="L954" s="12"/>
      <c r="M954" s="35"/>
      <c r="N954" s="49"/>
      <c r="O954" s="36"/>
      <c r="T954" s="37"/>
      <c r="Y954" s="48"/>
      <c r="Z954" s="12"/>
    </row>
    <row r="955" ht="15.75" customHeight="1">
      <c r="A955" s="34"/>
      <c r="B955" s="34"/>
      <c r="C955" s="34"/>
      <c r="E955" s="34"/>
      <c r="F955" s="47"/>
      <c r="G955" s="35"/>
      <c r="J955" s="48"/>
      <c r="K955" s="48"/>
      <c r="L955" s="12"/>
      <c r="M955" s="35"/>
      <c r="N955" s="49"/>
      <c r="O955" s="36"/>
      <c r="T955" s="37"/>
      <c r="Y955" s="48"/>
      <c r="Z955" s="12"/>
    </row>
    <row r="956" ht="15.75" customHeight="1">
      <c r="A956" s="34"/>
      <c r="B956" s="34"/>
      <c r="C956" s="34"/>
      <c r="E956" s="34"/>
      <c r="F956" s="47"/>
      <c r="G956" s="35"/>
      <c r="J956" s="48"/>
      <c r="K956" s="48"/>
      <c r="L956" s="12"/>
      <c r="M956" s="35"/>
      <c r="N956" s="49"/>
      <c r="O956" s="36"/>
      <c r="T956" s="37"/>
      <c r="Y956" s="48"/>
      <c r="Z956" s="12"/>
    </row>
    <row r="957" ht="15.75" customHeight="1">
      <c r="A957" s="34"/>
      <c r="B957" s="34"/>
      <c r="C957" s="34"/>
      <c r="E957" s="34"/>
      <c r="F957" s="47"/>
      <c r="G957" s="35"/>
      <c r="J957" s="48"/>
      <c r="K957" s="48"/>
      <c r="L957" s="12"/>
      <c r="M957" s="35"/>
      <c r="N957" s="49"/>
      <c r="O957" s="36"/>
      <c r="T957" s="37"/>
      <c r="Y957" s="48"/>
      <c r="Z957" s="12"/>
    </row>
    <row r="958" ht="15.75" customHeight="1">
      <c r="A958" s="34"/>
      <c r="B958" s="34"/>
      <c r="C958" s="34"/>
      <c r="E958" s="34"/>
      <c r="F958" s="47"/>
      <c r="G958" s="35"/>
      <c r="J958" s="48"/>
      <c r="K958" s="48"/>
      <c r="L958" s="12"/>
      <c r="M958" s="35"/>
      <c r="N958" s="49"/>
      <c r="O958" s="36"/>
      <c r="T958" s="37"/>
      <c r="Y958" s="48"/>
      <c r="Z958" s="12"/>
    </row>
    <row r="959" ht="15.75" customHeight="1">
      <c r="A959" s="34"/>
      <c r="B959" s="34"/>
      <c r="C959" s="34"/>
      <c r="E959" s="34"/>
      <c r="F959" s="47"/>
      <c r="G959" s="35"/>
      <c r="J959" s="48"/>
      <c r="K959" s="48"/>
      <c r="L959" s="12"/>
      <c r="M959" s="35"/>
      <c r="N959" s="49"/>
      <c r="O959" s="36"/>
      <c r="T959" s="37"/>
      <c r="Y959" s="48"/>
      <c r="Z959" s="12"/>
    </row>
    <row r="960" ht="15.75" customHeight="1">
      <c r="A960" s="34"/>
      <c r="B960" s="34"/>
      <c r="C960" s="34"/>
      <c r="E960" s="34"/>
      <c r="F960" s="47"/>
      <c r="G960" s="35"/>
      <c r="J960" s="48"/>
      <c r="K960" s="48"/>
      <c r="L960" s="12"/>
      <c r="M960" s="35"/>
      <c r="N960" s="49"/>
      <c r="O960" s="36"/>
      <c r="T960" s="37"/>
      <c r="Y960" s="48"/>
      <c r="Z960" s="12"/>
    </row>
    <row r="961" ht="15.75" customHeight="1">
      <c r="A961" s="34"/>
      <c r="B961" s="34"/>
      <c r="C961" s="34"/>
      <c r="E961" s="34"/>
      <c r="F961" s="47"/>
      <c r="G961" s="35"/>
      <c r="J961" s="48"/>
      <c r="K961" s="48"/>
      <c r="L961" s="12"/>
      <c r="M961" s="35"/>
      <c r="N961" s="49"/>
      <c r="O961" s="36"/>
      <c r="T961" s="37"/>
      <c r="Y961" s="48"/>
      <c r="Z961" s="12"/>
    </row>
    <row r="962" ht="15.75" customHeight="1">
      <c r="A962" s="34"/>
      <c r="B962" s="34"/>
      <c r="C962" s="34"/>
      <c r="E962" s="34"/>
      <c r="F962" s="47"/>
      <c r="G962" s="35"/>
      <c r="J962" s="48"/>
      <c r="K962" s="48"/>
      <c r="L962" s="12"/>
      <c r="M962" s="35"/>
      <c r="N962" s="49"/>
      <c r="O962" s="36"/>
      <c r="T962" s="37"/>
      <c r="Y962" s="48"/>
      <c r="Z962" s="12"/>
    </row>
    <row r="963" ht="15.75" customHeight="1">
      <c r="A963" s="34"/>
      <c r="B963" s="34"/>
      <c r="C963" s="34"/>
      <c r="E963" s="34"/>
      <c r="F963" s="47"/>
      <c r="G963" s="35"/>
      <c r="J963" s="48"/>
      <c r="K963" s="48"/>
      <c r="L963" s="12"/>
      <c r="M963" s="35"/>
      <c r="N963" s="49"/>
      <c r="O963" s="36"/>
      <c r="T963" s="37"/>
      <c r="Y963" s="48"/>
      <c r="Z963" s="12"/>
    </row>
    <row r="964" ht="15.75" customHeight="1">
      <c r="A964" s="34"/>
      <c r="B964" s="34"/>
      <c r="C964" s="34"/>
      <c r="E964" s="34"/>
      <c r="F964" s="47"/>
      <c r="G964" s="35"/>
      <c r="J964" s="48"/>
      <c r="K964" s="48"/>
      <c r="L964" s="12"/>
      <c r="M964" s="35"/>
      <c r="N964" s="49"/>
      <c r="O964" s="36"/>
      <c r="T964" s="37"/>
      <c r="Y964" s="48"/>
      <c r="Z964" s="12"/>
    </row>
    <row r="965" ht="15.75" customHeight="1">
      <c r="A965" s="34"/>
      <c r="B965" s="34"/>
      <c r="C965" s="34"/>
      <c r="E965" s="34"/>
      <c r="F965" s="47"/>
      <c r="G965" s="35"/>
      <c r="J965" s="48"/>
      <c r="K965" s="48"/>
      <c r="L965" s="12"/>
      <c r="M965" s="35"/>
      <c r="N965" s="49"/>
      <c r="O965" s="36"/>
      <c r="T965" s="37"/>
      <c r="Y965" s="48"/>
      <c r="Z965" s="12"/>
    </row>
    <row r="966" ht="15.75" customHeight="1">
      <c r="A966" s="34"/>
      <c r="B966" s="34"/>
      <c r="C966" s="34"/>
      <c r="E966" s="34"/>
      <c r="F966" s="47"/>
      <c r="G966" s="35"/>
      <c r="J966" s="48"/>
      <c r="K966" s="48"/>
      <c r="L966" s="12"/>
      <c r="M966" s="35"/>
      <c r="N966" s="49"/>
      <c r="O966" s="36"/>
      <c r="T966" s="37"/>
      <c r="Y966" s="48"/>
      <c r="Z966" s="12"/>
    </row>
    <row r="967" ht="15.75" customHeight="1">
      <c r="A967" s="34"/>
      <c r="B967" s="34"/>
      <c r="C967" s="34"/>
      <c r="E967" s="34"/>
      <c r="F967" s="47"/>
      <c r="G967" s="35"/>
      <c r="J967" s="48"/>
      <c r="K967" s="48"/>
      <c r="L967" s="12"/>
      <c r="M967" s="35"/>
      <c r="N967" s="49"/>
      <c r="O967" s="36"/>
      <c r="T967" s="37"/>
      <c r="Y967" s="48"/>
      <c r="Z967" s="12"/>
    </row>
    <row r="968" ht="15.75" customHeight="1">
      <c r="A968" s="34"/>
      <c r="B968" s="34"/>
      <c r="C968" s="34"/>
      <c r="E968" s="34"/>
      <c r="F968" s="47"/>
      <c r="G968" s="35"/>
      <c r="J968" s="48"/>
      <c r="K968" s="48"/>
      <c r="L968" s="12"/>
      <c r="M968" s="35"/>
      <c r="N968" s="49"/>
      <c r="O968" s="36"/>
      <c r="T968" s="37"/>
      <c r="Y968" s="48"/>
      <c r="Z968" s="12"/>
    </row>
    <row r="969" ht="15.75" customHeight="1">
      <c r="A969" s="34"/>
      <c r="B969" s="34"/>
      <c r="C969" s="34"/>
      <c r="E969" s="34"/>
      <c r="F969" s="47"/>
      <c r="G969" s="35"/>
      <c r="J969" s="48"/>
      <c r="K969" s="48"/>
      <c r="L969" s="12"/>
      <c r="M969" s="35"/>
      <c r="N969" s="49"/>
      <c r="O969" s="36"/>
      <c r="T969" s="37"/>
      <c r="Y969" s="48"/>
      <c r="Z969" s="12"/>
    </row>
    <row r="970" ht="15.75" customHeight="1">
      <c r="A970" s="34"/>
      <c r="B970" s="34"/>
      <c r="C970" s="34"/>
      <c r="E970" s="34"/>
      <c r="F970" s="47"/>
      <c r="G970" s="35"/>
      <c r="J970" s="48"/>
      <c r="K970" s="48"/>
      <c r="L970" s="12"/>
      <c r="M970" s="35"/>
      <c r="N970" s="49"/>
      <c r="O970" s="36"/>
      <c r="T970" s="37"/>
      <c r="Y970" s="48"/>
      <c r="Z970" s="12"/>
    </row>
    <row r="971" ht="15.75" customHeight="1">
      <c r="A971" s="34"/>
      <c r="B971" s="34"/>
      <c r="C971" s="34"/>
      <c r="E971" s="34"/>
      <c r="F971" s="47"/>
      <c r="G971" s="35"/>
      <c r="J971" s="48"/>
      <c r="K971" s="48"/>
      <c r="L971" s="12"/>
      <c r="M971" s="35"/>
      <c r="N971" s="49"/>
      <c r="O971" s="36"/>
      <c r="T971" s="37"/>
      <c r="Y971" s="48"/>
      <c r="Z971" s="12"/>
    </row>
    <row r="972" ht="15.75" customHeight="1">
      <c r="A972" s="34"/>
      <c r="B972" s="34"/>
      <c r="C972" s="34"/>
      <c r="E972" s="34"/>
      <c r="F972" s="47"/>
      <c r="G972" s="35"/>
      <c r="J972" s="48"/>
      <c r="K972" s="48"/>
      <c r="L972" s="12"/>
      <c r="M972" s="35"/>
      <c r="N972" s="49"/>
      <c r="O972" s="36"/>
      <c r="T972" s="37"/>
      <c r="Y972" s="48"/>
      <c r="Z972" s="12"/>
    </row>
    <row r="973" ht="15.75" customHeight="1">
      <c r="A973" s="34"/>
      <c r="B973" s="34"/>
      <c r="C973" s="34"/>
      <c r="E973" s="34"/>
      <c r="F973" s="47"/>
      <c r="G973" s="35"/>
      <c r="J973" s="48"/>
      <c r="K973" s="48"/>
      <c r="L973" s="12"/>
      <c r="M973" s="35"/>
      <c r="N973" s="49"/>
      <c r="O973" s="36"/>
      <c r="T973" s="37"/>
      <c r="Y973" s="48"/>
      <c r="Z973" s="12"/>
    </row>
    <row r="974" ht="15.75" customHeight="1">
      <c r="A974" s="34"/>
      <c r="B974" s="34"/>
      <c r="C974" s="34"/>
      <c r="E974" s="34"/>
      <c r="F974" s="47"/>
      <c r="G974" s="35"/>
      <c r="J974" s="48"/>
      <c r="K974" s="48"/>
      <c r="L974" s="12"/>
      <c r="M974" s="35"/>
      <c r="N974" s="49"/>
      <c r="O974" s="36"/>
      <c r="T974" s="37"/>
      <c r="Y974" s="48"/>
      <c r="Z974" s="12"/>
    </row>
    <row r="975" ht="15.75" customHeight="1">
      <c r="A975" s="34"/>
      <c r="B975" s="34"/>
      <c r="C975" s="34"/>
      <c r="E975" s="34"/>
      <c r="F975" s="47"/>
      <c r="G975" s="35"/>
      <c r="J975" s="48"/>
      <c r="K975" s="48"/>
      <c r="L975" s="12"/>
      <c r="M975" s="35"/>
      <c r="N975" s="49"/>
      <c r="O975" s="36"/>
      <c r="T975" s="37"/>
      <c r="Y975" s="48"/>
      <c r="Z975" s="12"/>
    </row>
    <row r="976" ht="15.75" customHeight="1">
      <c r="A976" s="34"/>
      <c r="B976" s="34"/>
      <c r="C976" s="34"/>
      <c r="E976" s="34"/>
      <c r="F976" s="47"/>
      <c r="G976" s="35"/>
      <c r="J976" s="48"/>
      <c r="K976" s="48"/>
      <c r="L976" s="12"/>
      <c r="M976" s="35"/>
      <c r="N976" s="49"/>
      <c r="O976" s="36"/>
      <c r="T976" s="37"/>
      <c r="Y976" s="48"/>
      <c r="Z976" s="12"/>
    </row>
    <row r="977" ht="15.75" customHeight="1">
      <c r="A977" s="34"/>
      <c r="B977" s="34"/>
      <c r="C977" s="34"/>
      <c r="E977" s="34"/>
      <c r="F977" s="47"/>
      <c r="G977" s="35"/>
      <c r="J977" s="48"/>
      <c r="K977" s="48"/>
      <c r="L977" s="12"/>
      <c r="M977" s="35"/>
      <c r="N977" s="49"/>
      <c r="O977" s="36"/>
      <c r="T977" s="37"/>
      <c r="Y977" s="48"/>
      <c r="Z977" s="12"/>
    </row>
    <row r="978" ht="15.75" customHeight="1">
      <c r="A978" s="34"/>
      <c r="B978" s="34"/>
      <c r="C978" s="34"/>
      <c r="E978" s="34"/>
      <c r="F978" s="47"/>
      <c r="G978" s="35"/>
      <c r="J978" s="48"/>
      <c r="K978" s="48"/>
      <c r="L978" s="12"/>
      <c r="M978" s="35"/>
      <c r="N978" s="49"/>
      <c r="O978" s="36"/>
      <c r="T978" s="37"/>
      <c r="Y978" s="48"/>
      <c r="Z978" s="12"/>
    </row>
    <row r="979" ht="15.75" customHeight="1">
      <c r="A979" s="34"/>
      <c r="B979" s="34"/>
      <c r="C979" s="34"/>
      <c r="E979" s="34"/>
      <c r="F979" s="47"/>
      <c r="G979" s="35"/>
      <c r="J979" s="48"/>
      <c r="K979" s="48"/>
      <c r="L979" s="12"/>
      <c r="M979" s="35"/>
      <c r="N979" s="49"/>
      <c r="O979" s="36"/>
      <c r="T979" s="37"/>
      <c r="Y979" s="48"/>
      <c r="Z979" s="12"/>
    </row>
    <row r="980" ht="15.75" customHeight="1">
      <c r="A980" s="34"/>
      <c r="B980" s="34"/>
      <c r="C980" s="34"/>
      <c r="E980" s="34"/>
      <c r="F980" s="47"/>
      <c r="G980" s="35"/>
      <c r="J980" s="48"/>
      <c r="K980" s="48"/>
      <c r="L980" s="12"/>
      <c r="M980" s="35"/>
      <c r="N980" s="49"/>
      <c r="O980" s="36"/>
      <c r="T980" s="37"/>
      <c r="Y980" s="48"/>
      <c r="Z980" s="12"/>
    </row>
    <row r="981" ht="15.75" customHeight="1">
      <c r="A981" s="34"/>
      <c r="B981" s="34"/>
      <c r="C981" s="34"/>
      <c r="E981" s="34"/>
      <c r="F981" s="47"/>
      <c r="G981" s="35"/>
      <c r="J981" s="48"/>
      <c r="K981" s="48"/>
      <c r="L981" s="12"/>
      <c r="M981" s="35"/>
      <c r="N981" s="49"/>
      <c r="O981" s="36"/>
      <c r="T981" s="37"/>
      <c r="Y981" s="48"/>
      <c r="Z981" s="12"/>
    </row>
    <row r="982" ht="15.75" customHeight="1">
      <c r="A982" s="34"/>
      <c r="B982" s="34"/>
      <c r="C982" s="34"/>
      <c r="E982" s="34"/>
      <c r="F982" s="47"/>
      <c r="G982" s="35"/>
      <c r="J982" s="48"/>
      <c r="K982" s="48"/>
      <c r="L982" s="12"/>
      <c r="M982" s="35"/>
      <c r="N982" s="49"/>
      <c r="O982" s="36"/>
      <c r="T982" s="37"/>
      <c r="Y982" s="48"/>
      <c r="Z982" s="12"/>
    </row>
    <row r="983" ht="15.75" customHeight="1">
      <c r="A983" s="34"/>
      <c r="B983" s="34"/>
      <c r="C983" s="34"/>
      <c r="E983" s="34"/>
      <c r="F983" s="47"/>
      <c r="G983" s="35"/>
      <c r="J983" s="48"/>
      <c r="K983" s="48"/>
      <c r="L983" s="12"/>
      <c r="M983" s="35"/>
      <c r="N983" s="49"/>
      <c r="O983" s="36"/>
      <c r="T983" s="37"/>
      <c r="Y983" s="48"/>
      <c r="Z983" s="12"/>
    </row>
    <row r="984" ht="15.75" customHeight="1">
      <c r="A984" s="34"/>
      <c r="B984" s="34"/>
      <c r="C984" s="34"/>
      <c r="E984" s="34"/>
      <c r="F984" s="47"/>
      <c r="G984" s="35"/>
      <c r="J984" s="48"/>
      <c r="K984" s="48"/>
      <c r="L984" s="12"/>
      <c r="M984" s="35"/>
      <c r="N984" s="49"/>
      <c r="O984" s="36"/>
      <c r="T984" s="37"/>
      <c r="Y984" s="48"/>
      <c r="Z984" s="12"/>
    </row>
    <row r="985" ht="15.75" customHeight="1">
      <c r="A985" s="34"/>
      <c r="B985" s="34"/>
      <c r="C985" s="34"/>
      <c r="E985" s="34"/>
      <c r="F985" s="47"/>
      <c r="G985" s="35"/>
      <c r="J985" s="48"/>
      <c r="K985" s="48"/>
      <c r="L985" s="12"/>
      <c r="M985" s="35"/>
      <c r="N985" s="49"/>
      <c r="O985" s="36"/>
      <c r="T985" s="37"/>
      <c r="Y985" s="48"/>
      <c r="Z985" s="12"/>
    </row>
    <row r="986" ht="15.75" customHeight="1">
      <c r="A986" s="34"/>
      <c r="B986" s="34"/>
      <c r="C986" s="34"/>
      <c r="E986" s="34"/>
      <c r="F986" s="47"/>
      <c r="G986" s="35"/>
      <c r="J986" s="48"/>
      <c r="K986" s="48"/>
      <c r="L986" s="12"/>
      <c r="M986" s="35"/>
      <c r="N986" s="49"/>
      <c r="O986" s="36"/>
      <c r="T986" s="37"/>
      <c r="Y986" s="48"/>
      <c r="Z986" s="12"/>
    </row>
    <row r="987" ht="15.75" customHeight="1">
      <c r="A987" s="34"/>
      <c r="B987" s="34"/>
      <c r="C987" s="34"/>
      <c r="E987" s="34"/>
      <c r="F987" s="47"/>
      <c r="G987" s="35"/>
      <c r="J987" s="48"/>
      <c r="K987" s="48"/>
      <c r="L987" s="12"/>
      <c r="M987" s="35"/>
      <c r="N987" s="49"/>
      <c r="O987" s="36"/>
      <c r="T987" s="37"/>
      <c r="Y987" s="48"/>
      <c r="Z987" s="12"/>
    </row>
    <row r="988" ht="15.75" customHeight="1">
      <c r="A988" s="34"/>
      <c r="B988" s="34"/>
      <c r="C988" s="34"/>
      <c r="E988" s="34"/>
      <c r="F988" s="47"/>
      <c r="G988" s="35"/>
      <c r="J988" s="48"/>
      <c r="K988" s="48"/>
      <c r="L988" s="12"/>
      <c r="M988" s="35"/>
      <c r="N988" s="49"/>
      <c r="O988" s="36"/>
      <c r="T988" s="37"/>
      <c r="Y988" s="48"/>
      <c r="Z988" s="12"/>
    </row>
    <row r="989" ht="15.75" customHeight="1">
      <c r="A989" s="34"/>
      <c r="B989" s="34"/>
      <c r="C989" s="34"/>
      <c r="E989" s="34"/>
      <c r="F989" s="47"/>
      <c r="G989" s="35"/>
      <c r="J989" s="48"/>
      <c r="K989" s="48"/>
      <c r="L989" s="12"/>
      <c r="M989" s="35"/>
      <c r="N989" s="49"/>
      <c r="O989" s="36"/>
      <c r="T989" s="37"/>
      <c r="Y989" s="48"/>
      <c r="Z989" s="12"/>
    </row>
    <row r="990" ht="15.75" customHeight="1">
      <c r="A990" s="34"/>
      <c r="B990" s="34"/>
      <c r="C990" s="34"/>
      <c r="E990" s="34"/>
      <c r="F990" s="47"/>
      <c r="G990" s="35"/>
      <c r="J990" s="48"/>
      <c r="K990" s="48"/>
      <c r="L990" s="12"/>
      <c r="M990" s="35"/>
      <c r="N990" s="49"/>
      <c r="O990" s="36"/>
      <c r="T990" s="37"/>
      <c r="Y990" s="48"/>
      <c r="Z990" s="12"/>
    </row>
    <row r="991" ht="15.75" customHeight="1">
      <c r="A991" s="34"/>
      <c r="B991" s="34"/>
      <c r="C991" s="34"/>
      <c r="E991" s="34"/>
      <c r="F991" s="47"/>
      <c r="G991" s="35"/>
      <c r="J991" s="48"/>
      <c r="K991" s="48"/>
      <c r="L991" s="12"/>
      <c r="M991" s="35"/>
      <c r="N991" s="49"/>
      <c r="O991" s="36"/>
      <c r="T991" s="37"/>
      <c r="Y991" s="48"/>
      <c r="Z991" s="12"/>
    </row>
    <row r="992" ht="15.75" customHeight="1">
      <c r="A992" s="34"/>
      <c r="B992" s="34"/>
      <c r="C992" s="34"/>
      <c r="E992" s="34"/>
      <c r="F992" s="47"/>
      <c r="G992" s="35"/>
      <c r="J992" s="48"/>
      <c r="K992" s="48"/>
      <c r="L992" s="12"/>
      <c r="M992" s="35"/>
      <c r="N992" s="49"/>
      <c r="O992" s="36"/>
      <c r="T992" s="37"/>
      <c r="Y992" s="48"/>
      <c r="Z992" s="12"/>
    </row>
    <row r="993" ht="15.75" customHeight="1">
      <c r="A993" s="34"/>
      <c r="B993" s="34"/>
      <c r="C993" s="34"/>
      <c r="E993" s="34"/>
      <c r="F993" s="47"/>
      <c r="G993" s="35"/>
      <c r="J993" s="48"/>
      <c r="K993" s="48"/>
      <c r="L993" s="12"/>
      <c r="M993" s="35"/>
      <c r="N993" s="49"/>
      <c r="O993" s="36"/>
      <c r="T993" s="37"/>
      <c r="Y993" s="48"/>
      <c r="Z993" s="12"/>
    </row>
    <row r="994" ht="15.75" customHeight="1">
      <c r="A994" s="34"/>
      <c r="B994" s="34"/>
      <c r="C994" s="34"/>
      <c r="E994" s="34"/>
      <c r="F994" s="47"/>
      <c r="G994" s="35"/>
      <c r="J994" s="48"/>
      <c r="K994" s="48"/>
      <c r="L994" s="12"/>
      <c r="M994" s="35"/>
      <c r="N994" s="49"/>
      <c r="O994" s="36"/>
      <c r="T994" s="37"/>
      <c r="Y994" s="48"/>
      <c r="Z994" s="12"/>
    </row>
    <row r="995" ht="15.75" customHeight="1">
      <c r="A995" s="34"/>
      <c r="B995" s="34"/>
      <c r="C995" s="34"/>
      <c r="E995" s="34"/>
      <c r="F995" s="47"/>
      <c r="G995" s="35"/>
      <c r="J995" s="48"/>
      <c r="K995" s="48"/>
      <c r="L995" s="12"/>
      <c r="M995" s="35"/>
      <c r="N995" s="49"/>
      <c r="O995" s="36"/>
      <c r="T995" s="37"/>
      <c r="Y995" s="48"/>
      <c r="Z995" s="12"/>
    </row>
    <row r="996" ht="15.75" customHeight="1">
      <c r="A996" s="34"/>
      <c r="B996" s="34"/>
      <c r="C996" s="34"/>
      <c r="E996" s="34"/>
      <c r="F996" s="47"/>
      <c r="G996" s="35"/>
      <c r="J996" s="48"/>
      <c r="K996" s="48"/>
      <c r="L996" s="12"/>
      <c r="M996" s="35"/>
      <c r="N996" s="49"/>
      <c r="O996" s="36"/>
      <c r="T996" s="37"/>
      <c r="Y996" s="48"/>
      <c r="Z996" s="12"/>
    </row>
    <row r="997" ht="15.75" customHeight="1">
      <c r="A997" s="34"/>
      <c r="B997" s="34"/>
      <c r="C997" s="34"/>
      <c r="E997" s="34"/>
      <c r="F997" s="47"/>
      <c r="G997" s="35"/>
      <c r="J997" s="48"/>
      <c r="K997" s="48"/>
      <c r="L997" s="12"/>
      <c r="M997" s="35"/>
      <c r="N997" s="49"/>
      <c r="O997" s="36"/>
      <c r="T997" s="37"/>
      <c r="Y997" s="48"/>
      <c r="Z997" s="12"/>
    </row>
    <row r="998" ht="15.75" customHeight="1">
      <c r="A998" s="34"/>
      <c r="B998" s="34"/>
      <c r="C998" s="34"/>
      <c r="E998" s="34"/>
      <c r="F998" s="47"/>
      <c r="G998" s="35"/>
      <c r="J998" s="48"/>
      <c r="K998" s="48"/>
      <c r="L998" s="12"/>
      <c r="M998" s="35"/>
      <c r="N998" s="49"/>
      <c r="O998" s="36"/>
      <c r="T998" s="37"/>
      <c r="Y998" s="48"/>
      <c r="Z998" s="12"/>
    </row>
    <row r="999" ht="15.75" customHeight="1">
      <c r="A999" s="34"/>
      <c r="B999" s="34"/>
      <c r="C999" s="34"/>
      <c r="E999" s="34"/>
      <c r="F999" s="47"/>
      <c r="G999" s="35"/>
      <c r="J999" s="48"/>
      <c r="K999" s="48"/>
      <c r="L999" s="12"/>
      <c r="M999" s="35"/>
      <c r="N999" s="49"/>
      <c r="O999" s="36"/>
      <c r="T999" s="37"/>
      <c r="Y999" s="48"/>
      <c r="Z999" s="12"/>
    </row>
    <row r="1000" ht="15.75" customHeight="1">
      <c r="A1000" s="34"/>
      <c r="B1000" s="34"/>
      <c r="C1000" s="34"/>
      <c r="E1000" s="34"/>
      <c r="F1000" s="47"/>
      <c r="G1000" s="35"/>
      <c r="J1000" s="48"/>
      <c r="K1000" s="48"/>
      <c r="L1000" s="12"/>
      <c r="M1000" s="35"/>
      <c r="N1000" s="49"/>
      <c r="O1000" s="36"/>
      <c r="T1000" s="37"/>
      <c r="Y1000" s="48"/>
      <c r="Z1000" s="12"/>
    </row>
  </sheetData>
  <conditionalFormatting sqref="L1:L78">
    <cfRule type="cellIs" dxfId="4" priority="1" operator="greaterThan">
      <formula>0</formula>
    </cfRule>
  </conditionalFormatting>
  <dataValidations>
    <dataValidation type="list" allowBlank="1" showErrorMessage="1" sqref="S1:S78">
      <formula1>LISTAS!$A:$A</formula1>
    </dataValidation>
    <dataValidation type="list" allowBlank="1" showErrorMessage="1" sqref="U1:U78">
      <formula1>LISTAS!$E:$E</formula1>
    </dataValidation>
    <dataValidation type="list" allowBlank="1" showErrorMessage="1" sqref="T2:T78">
      <formula1>LISTAS!$C:$C</formula1>
    </dataValidation>
  </dataValidations>
  <printOptions/>
  <pageMargins bottom="0.0" footer="0.0" header="0.0" left="0.0" right="0.0" top="0.0"/>
  <pageSetup fitToWidth="0" paperSize="9" orientation="portrait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4.38"/>
    <col customWidth="1" min="2" max="2" width="9.63"/>
    <col customWidth="1" min="3" max="3" width="5.13"/>
    <col customWidth="1" min="4" max="4" width="6.88"/>
    <col customWidth="1" min="5" max="5" width="44.75"/>
    <col customWidth="1" min="6" max="6" width="11.88"/>
    <col customWidth="1" min="7" max="7" width="11.38"/>
    <col customWidth="1" min="8" max="10" width="7.0"/>
    <col customWidth="1" min="11" max="11" width="10.13"/>
    <col customWidth="1" min="12" max="12" width="10.38"/>
    <col customWidth="1" min="13" max="22" width="11.38"/>
    <col customWidth="1" min="23" max="23" width="9.25"/>
    <col customWidth="1" min="24" max="25" width="11.38"/>
    <col customWidth="1" min="26" max="26" width="12.38"/>
    <col customWidth="1" min="27" max="27" width="13.63"/>
    <col customWidth="1" min="28" max="29" width="11.38"/>
    <col customWidth="1" min="30" max="30" width="12.38"/>
    <col customWidth="1" min="31" max="31" width="12.63"/>
    <col customWidth="1" min="32" max="36" width="11.38"/>
    <col customWidth="1" min="37" max="37" width="20.0"/>
    <col customWidth="1" min="38" max="38" width="13.25"/>
    <col customWidth="1" min="39" max="39" width="11.63"/>
    <col customWidth="1" min="40" max="40" width="18.75"/>
    <col customWidth="1" min="41" max="41" width="11.38"/>
    <col customWidth="1" min="42" max="42" width="14.25"/>
    <col customWidth="1" min="43" max="43" width="13.75"/>
  </cols>
  <sheetData>
    <row r="1" ht="20.2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60</v>
      </c>
      <c r="B2" s="15" t="s">
        <v>12055</v>
      </c>
      <c r="C2" s="16" t="str">
        <f t="shared" ref="C2:C44" si="1">CONCATENATE(LEFT(T2,3),RIGHT(A2,8))</f>
        <v>ALM75800820</v>
      </c>
      <c r="D2" s="16" t="s">
        <v>11857</v>
      </c>
      <c r="E2" s="15" t="s">
        <v>61</v>
      </c>
      <c r="F2" s="20">
        <v>50764.03</v>
      </c>
      <c r="G2" s="29">
        <v>0.0</v>
      </c>
      <c r="H2" s="28"/>
      <c r="I2" s="50">
        <v>20.0</v>
      </c>
      <c r="J2" s="50">
        <v>20.0</v>
      </c>
      <c r="K2" s="16"/>
      <c r="L2" s="33">
        <f>((FRIGOR!$F2*(1+FRIGOR!$G2%))/FRIGOR!$J2)+FRIGOR!$K2</f>
        <v>2538.2015</v>
      </c>
      <c r="M2" s="15">
        <v>23.0</v>
      </c>
      <c r="N2" s="43">
        <f t="shared" ref="N2:N44" si="2">IF(L2&gt;=5,MROUND(L2/(1-M2/100),50),10)</f>
        <v>3300</v>
      </c>
      <c r="O2" s="40">
        <f t="shared" ref="O2:O44" si="3">MROUND(N2/0.6,50)</f>
        <v>5500</v>
      </c>
      <c r="P2" s="15" t="s">
        <v>11858</v>
      </c>
      <c r="Q2" s="15">
        <v>5.0</v>
      </c>
      <c r="R2" s="29">
        <f>FRIGOR!$I2+FRIGOR!$Q2</f>
        <v>25</v>
      </c>
      <c r="S2" s="16" t="s">
        <v>11754</v>
      </c>
      <c r="T2" s="28" t="s">
        <v>63</v>
      </c>
      <c r="U2" s="15" t="s">
        <v>11820</v>
      </c>
      <c r="V2" s="16" t="s">
        <v>11754</v>
      </c>
      <c r="W2" s="15" t="s">
        <v>11860</v>
      </c>
      <c r="X2" s="15">
        <v>1.0</v>
      </c>
      <c r="Y2" s="15">
        <v>0.0</v>
      </c>
      <c r="Z2" s="15"/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6" t="s">
        <v>11857</v>
      </c>
      <c r="AP2" s="15"/>
      <c r="AQ2" s="15"/>
    </row>
    <row r="3" ht="15.75" customHeight="1">
      <c r="A3" s="28" t="s">
        <v>64</v>
      </c>
      <c r="B3" s="15" t="s">
        <v>12056</v>
      </c>
      <c r="C3" s="16" t="str">
        <f t="shared" si="1"/>
        <v>ALM75800509</v>
      </c>
      <c r="D3" s="16" t="s">
        <v>11857</v>
      </c>
      <c r="E3" s="16" t="s">
        <v>65</v>
      </c>
      <c r="F3" s="20">
        <f>F2</f>
        <v>50764.03</v>
      </c>
      <c r="G3" s="29">
        <v>0.0</v>
      </c>
      <c r="H3" s="28"/>
      <c r="I3" s="50">
        <v>20.0</v>
      </c>
      <c r="J3" s="50">
        <v>20.0</v>
      </c>
      <c r="K3" s="16"/>
      <c r="L3" s="33">
        <f>((FRIGOR!$F3*(1+FRIGOR!$G3%))/FRIGOR!$J3)+FRIGOR!$K3</f>
        <v>2538.2015</v>
      </c>
      <c r="M3" s="15">
        <v>23.0</v>
      </c>
      <c r="N3" s="43">
        <f t="shared" si="2"/>
        <v>3300</v>
      </c>
      <c r="O3" s="40">
        <f t="shared" si="3"/>
        <v>5500</v>
      </c>
      <c r="P3" s="15" t="s">
        <v>11858</v>
      </c>
      <c r="Q3" s="15">
        <v>5.0</v>
      </c>
      <c r="R3" s="29">
        <f>FRIGOR!$I3+FRIGOR!$Q3</f>
        <v>25</v>
      </c>
      <c r="S3" s="16" t="s">
        <v>11754</v>
      </c>
      <c r="T3" s="28" t="s">
        <v>63</v>
      </c>
      <c r="U3" s="15" t="s">
        <v>11820</v>
      </c>
      <c r="V3" s="16" t="s">
        <v>11754</v>
      </c>
      <c r="W3" s="15" t="s">
        <v>11860</v>
      </c>
      <c r="X3" s="15">
        <v>1.0</v>
      </c>
      <c r="Y3" s="15">
        <v>0.0</v>
      </c>
      <c r="Z3" s="15"/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6" t="s">
        <v>11857</v>
      </c>
      <c r="AP3" s="15"/>
      <c r="AQ3" s="15"/>
    </row>
    <row r="4" ht="15.75" customHeight="1">
      <c r="A4" s="28" t="s">
        <v>66</v>
      </c>
      <c r="B4" s="15" t="s">
        <v>12057</v>
      </c>
      <c r="C4" s="16" t="str">
        <f t="shared" si="1"/>
        <v>ALM35242746</v>
      </c>
      <c r="D4" s="16" t="s">
        <v>11857</v>
      </c>
      <c r="E4" s="15" t="s">
        <v>67</v>
      </c>
      <c r="F4" s="20">
        <v>41540.18</v>
      </c>
      <c r="G4" s="29">
        <v>0.0</v>
      </c>
      <c r="H4" s="28"/>
      <c r="I4" s="50">
        <v>18.0</v>
      </c>
      <c r="J4" s="50">
        <v>18.0</v>
      </c>
      <c r="K4" s="16"/>
      <c r="L4" s="33">
        <f>((FRIGOR!$F4*(1+FRIGOR!$G4%))/FRIGOR!$J4)+FRIGOR!$K4</f>
        <v>2307.787778</v>
      </c>
      <c r="M4" s="15">
        <v>23.0</v>
      </c>
      <c r="N4" s="24">
        <f t="shared" si="2"/>
        <v>3000</v>
      </c>
      <c r="O4" s="40">
        <f t="shared" si="3"/>
        <v>5000</v>
      </c>
      <c r="P4" s="15" t="s">
        <v>11858</v>
      </c>
      <c r="Q4" s="15">
        <v>4.0</v>
      </c>
      <c r="R4" s="29">
        <f>FRIGOR!$I4+FRIGOR!$Q4</f>
        <v>22</v>
      </c>
      <c r="S4" s="16" t="s">
        <v>11754</v>
      </c>
      <c r="T4" s="28" t="s">
        <v>63</v>
      </c>
      <c r="U4" s="15" t="s">
        <v>11820</v>
      </c>
      <c r="V4" s="16" t="s">
        <v>11754</v>
      </c>
      <c r="W4" s="15" t="s">
        <v>11860</v>
      </c>
      <c r="X4" s="15">
        <v>1.0</v>
      </c>
      <c r="Y4" s="15">
        <v>0.0</v>
      </c>
      <c r="Z4" s="15"/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6" t="s">
        <v>11857</v>
      </c>
      <c r="AP4" s="15"/>
      <c r="AQ4" s="15"/>
    </row>
    <row r="5" ht="15.75" customHeight="1">
      <c r="A5" s="28" t="s">
        <v>68</v>
      </c>
      <c r="B5" s="15" t="s">
        <v>12058</v>
      </c>
      <c r="C5" s="16" t="str">
        <f t="shared" si="1"/>
        <v>ALM35242524</v>
      </c>
      <c r="D5" s="16" t="s">
        <v>11857</v>
      </c>
      <c r="E5" s="15" t="s">
        <v>69</v>
      </c>
      <c r="F5" s="20">
        <f t="shared" ref="F5:F7" si="4">F4</f>
        <v>41540.18</v>
      </c>
      <c r="G5" s="29">
        <v>0.0</v>
      </c>
      <c r="H5" s="28"/>
      <c r="I5" s="50">
        <v>18.0</v>
      </c>
      <c r="J5" s="50">
        <v>18.0</v>
      </c>
      <c r="K5" s="16"/>
      <c r="L5" s="33">
        <f>((FRIGOR!$F5*(1+FRIGOR!$G5%))/FRIGOR!$J5)+FRIGOR!$K5</f>
        <v>2307.787778</v>
      </c>
      <c r="M5" s="15">
        <v>23.0</v>
      </c>
      <c r="N5" s="43">
        <f t="shared" si="2"/>
        <v>3000</v>
      </c>
      <c r="O5" s="40">
        <f t="shared" si="3"/>
        <v>5000</v>
      </c>
      <c r="P5" s="15" t="s">
        <v>11858</v>
      </c>
      <c r="Q5" s="15">
        <v>4.0</v>
      </c>
      <c r="R5" s="29">
        <f>FRIGOR!$I5+FRIGOR!$Q5</f>
        <v>22</v>
      </c>
      <c r="S5" s="16" t="s">
        <v>11754</v>
      </c>
      <c r="T5" s="28" t="s">
        <v>63</v>
      </c>
      <c r="U5" s="15" t="s">
        <v>11820</v>
      </c>
      <c r="V5" s="16" t="s">
        <v>11754</v>
      </c>
      <c r="W5" s="15" t="s">
        <v>11860</v>
      </c>
      <c r="X5" s="15">
        <v>1.0</v>
      </c>
      <c r="Y5" s="15">
        <v>1.0</v>
      </c>
      <c r="Z5" s="15"/>
      <c r="AA5" s="15"/>
      <c r="AB5" s="29">
        <f>OSLE!$L5*OSLE!$AA5</f>
        <v>0</v>
      </c>
      <c r="AC5" s="15"/>
      <c r="AD5" s="15"/>
      <c r="AE5" s="15"/>
      <c r="AF5" s="15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6" t="s">
        <v>11857</v>
      </c>
      <c r="AP5" s="15"/>
      <c r="AQ5" s="15"/>
    </row>
    <row r="6" ht="15.75" customHeight="1">
      <c r="A6" s="28" t="s">
        <v>70</v>
      </c>
      <c r="B6" s="15" t="s">
        <v>12059</v>
      </c>
      <c r="C6" s="16" t="str">
        <f t="shared" si="1"/>
        <v>ALM35242500</v>
      </c>
      <c r="D6" s="16" t="s">
        <v>11857</v>
      </c>
      <c r="E6" s="15" t="s">
        <v>71</v>
      </c>
      <c r="F6" s="20">
        <f t="shared" si="4"/>
        <v>41540.18</v>
      </c>
      <c r="G6" s="29">
        <v>0.0</v>
      </c>
      <c r="H6" s="28"/>
      <c r="I6" s="50">
        <v>18.0</v>
      </c>
      <c r="J6" s="50">
        <v>18.0</v>
      </c>
      <c r="K6" s="16"/>
      <c r="L6" s="33">
        <f>((FRIGOR!$F6*(1+FRIGOR!$G6%))/FRIGOR!$J6)+FRIGOR!$K6</f>
        <v>2307.787778</v>
      </c>
      <c r="M6" s="15">
        <v>23.0</v>
      </c>
      <c r="N6" s="43">
        <f t="shared" si="2"/>
        <v>3000</v>
      </c>
      <c r="O6" s="40">
        <f t="shared" si="3"/>
        <v>5000</v>
      </c>
      <c r="P6" s="15" t="s">
        <v>11858</v>
      </c>
      <c r="Q6" s="15">
        <v>4.0</v>
      </c>
      <c r="R6" s="29">
        <f>FRIGOR!$I6+FRIGOR!$Q6</f>
        <v>22</v>
      </c>
      <c r="S6" s="16" t="s">
        <v>11754</v>
      </c>
      <c r="T6" s="28" t="s">
        <v>63</v>
      </c>
      <c r="U6" s="15" t="s">
        <v>11820</v>
      </c>
      <c r="V6" s="16" t="s">
        <v>11754</v>
      </c>
      <c r="W6" s="15" t="s">
        <v>11860</v>
      </c>
      <c r="X6" s="15">
        <v>1.0</v>
      </c>
      <c r="Y6" s="15">
        <v>3.0</v>
      </c>
      <c r="Z6" s="15"/>
      <c r="AA6" s="15"/>
      <c r="AB6" s="29">
        <f>OSLE!$L6*OSLE!$AA6</f>
        <v>11150</v>
      </c>
      <c r="AC6" s="15"/>
      <c r="AD6" s="15"/>
      <c r="AE6" s="15"/>
      <c r="AF6" s="15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6" t="s">
        <v>11857</v>
      </c>
      <c r="AP6" s="15"/>
      <c r="AQ6" s="15"/>
    </row>
    <row r="7" ht="15.75" customHeight="1">
      <c r="A7" s="28" t="s">
        <v>72</v>
      </c>
      <c r="B7" s="15" t="s">
        <v>12060</v>
      </c>
      <c r="C7" s="16" t="str">
        <f t="shared" si="1"/>
        <v>ALM04841506</v>
      </c>
      <c r="D7" s="16" t="s">
        <v>11857</v>
      </c>
      <c r="E7" s="15" t="s">
        <v>73</v>
      </c>
      <c r="F7" s="20">
        <f t="shared" si="4"/>
        <v>41540.18</v>
      </c>
      <c r="G7" s="29">
        <v>0.0</v>
      </c>
      <c r="H7" s="28"/>
      <c r="I7" s="50">
        <v>18.0</v>
      </c>
      <c r="J7" s="50">
        <v>18.0</v>
      </c>
      <c r="K7" s="16"/>
      <c r="L7" s="33">
        <f>((FRIGOR!$F7*(1+FRIGOR!$G7%))/FRIGOR!$J7)+FRIGOR!$K7</f>
        <v>2307.787778</v>
      </c>
      <c r="M7" s="15">
        <v>23.0</v>
      </c>
      <c r="N7" s="24">
        <f t="shared" si="2"/>
        <v>3000</v>
      </c>
      <c r="O7" s="40">
        <f t="shared" si="3"/>
        <v>5000</v>
      </c>
      <c r="P7" s="15" t="s">
        <v>11858</v>
      </c>
      <c r="Q7" s="15">
        <v>4.0</v>
      </c>
      <c r="R7" s="29">
        <f>FRIGOR!$I7+FRIGOR!$Q7</f>
        <v>22</v>
      </c>
      <c r="S7" s="16" t="s">
        <v>11754</v>
      </c>
      <c r="T7" s="28" t="s">
        <v>63</v>
      </c>
      <c r="U7" s="15" t="s">
        <v>11820</v>
      </c>
      <c r="V7" s="16" t="s">
        <v>11754</v>
      </c>
      <c r="W7" s="15" t="s">
        <v>11860</v>
      </c>
      <c r="X7" s="15">
        <v>1.0</v>
      </c>
      <c r="Y7" s="15">
        <v>0.0</v>
      </c>
      <c r="Z7" s="15"/>
      <c r="AA7" s="15"/>
      <c r="AB7" s="29">
        <f>OSLE!$L7*OSLE!$AA7</f>
        <v>14600</v>
      </c>
      <c r="AC7" s="15"/>
      <c r="AD7" s="15"/>
      <c r="AE7" s="15"/>
      <c r="AF7" s="15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6" t="s">
        <v>11857</v>
      </c>
      <c r="AP7" s="15"/>
      <c r="AQ7" s="15"/>
    </row>
    <row r="8" ht="15.75" customHeight="1">
      <c r="A8" s="28" t="s">
        <v>74</v>
      </c>
      <c r="B8" s="15" t="s">
        <v>12061</v>
      </c>
      <c r="C8" s="16" t="str">
        <f t="shared" si="1"/>
        <v>ALM75801964</v>
      </c>
      <c r="D8" s="16" t="s">
        <v>11857</v>
      </c>
      <c r="E8" s="15" t="s">
        <v>75</v>
      </c>
      <c r="F8" s="20">
        <v>49229.5</v>
      </c>
      <c r="G8" s="29">
        <v>0.0</v>
      </c>
      <c r="H8" s="28"/>
      <c r="I8" s="50">
        <v>20.0</v>
      </c>
      <c r="J8" s="50">
        <v>20.0</v>
      </c>
      <c r="K8" s="16"/>
      <c r="L8" s="33">
        <f>((FRIGOR!$F8*(1+FRIGOR!$G8%))/FRIGOR!$J8)+FRIGOR!$K8</f>
        <v>2461.475</v>
      </c>
      <c r="M8" s="15">
        <v>23.0</v>
      </c>
      <c r="N8" s="43">
        <f t="shared" si="2"/>
        <v>3200</v>
      </c>
      <c r="O8" s="40">
        <f t="shared" si="3"/>
        <v>5350</v>
      </c>
      <c r="P8" s="15" t="s">
        <v>11858</v>
      </c>
      <c r="Q8" s="15">
        <v>5.0</v>
      </c>
      <c r="R8" s="29">
        <f>FRIGOR!$I8+FRIGOR!$Q8</f>
        <v>25</v>
      </c>
      <c r="S8" s="16" t="s">
        <v>11754</v>
      </c>
      <c r="T8" s="28" t="s">
        <v>63</v>
      </c>
      <c r="U8" s="15" t="s">
        <v>11820</v>
      </c>
      <c r="V8" s="16" t="s">
        <v>11754</v>
      </c>
      <c r="W8" s="15" t="s">
        <v>11860</v>
      </c>
      <c r="X8" s="15">
        <v>1.0</v>
      </c>
      <c r="Y8" s="15">
        <v>0.0</v>
      </c>
      <c r="Z8" s="15"/>
      <c r="AA8" s="15"/>
      <c r="AB8" s="29">
        <f>OSLE!$L8*OSLE!$AA8</f>
        <v>0</v>
      </c>
      <c r="AC8" s="15"/>
      <c r="AD8" s="15"/>
      <c r="AE8" s="15"/>
      <c r="AF8" s="15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6" t="s">
        <v>11857</v>
      </c>
      <c r="AP8" s="15"/>
      <c r="AQ8" s="15"/>
    </row>
    <row r="9" ht="15.75" customHeight="1">
      <c r="A9" s="28" t="s">
        <v>76</v>
      </c>
      <c r="B9" s="15" t="s">
        <v>12062</v>
      </c>
      <c r="C9" s="16" t="str">
        <f t="shared" si="1"/>
        <v>ALM04841544</v>
      </c>
      <c r="D9" s="16" t="s">
        <v>11857</v>
      </c>
      <c r="E9" s="15" t="s">
        <v>77</v>
      </c>
      <c r="F9" s="20">
        <f t="shared" ref="F9:F14" si="5">F8</f>
        <v>49229.5</v>
      </c>
      <c r="G9" s="29">
        <v>0.0</v>
      </c>
      <c r="H9" s="28"/>
      <c r="I9" s="50">
        <v>20.0</v>
      </c>
      <c r="J9" s="50">
        <v>20.0</v>
      </c>
      <c r="K9" s="16"/>
      <c r="L9" s="33">
        <f>((FRIGOR!$F9*(1+FRIGOR!$G9%))/FRIGOR!$J9)+FRIGOR!$K9</f>
        <v>2461.475</v>
      </c>
      <c r="M9" s="15">
        <v>23.0</v>
      </c>
      <c r="N9" s="43">
        <f t="shared" si="2"/>
        <v>3200</v>
      </c>
      <c r="O9" s="40">
        <f t="shared" si="3"/>
        <v>5350</v>
      </c>
      <c r="P9" s="15" t="s">
        <v>11858</v>
      </c>
      <c r="Q9" s="15">
        <v>5.0</v>
      </c>
      <c r="R9" s="29">
        <f>FRIGOR!$I9+FRIGOR!$Q9</f>
        <v>25</v>
      </c>
      <c r="S9" s="16" t="s">
        <v>11754</v>
      </c>
      <c r="T9" s="28" t="s">
        <v>63</v>
      </c>
      <c r="U9" s="15" t="s">
        <v>11820</v>
      </c>
      <c r="V9" s="16" t="s">
        <v>11754</v>
      </c>
      <c r="W9" s="15" t="s">
        <v>11860</v>
      </c>
      <c r="X9" s="15">
        <v>1.0</v>
      </c>
      <c r="Y9" s="15">
        <v>0.0</v>
      </c>
      <c r="Z9" s="15"/>
      <c r="AA9" s="15"/>
      <c r="AB9" s="29">
        <f>OSLE!$L9*OSLE!$AA9</f>
        <v>0</v>
      </c>
      <c r="AC9" s="15"/>
      <c r="AD9" s="15"/>
      <c r="AE9" s="15"/>
      <c r="AF9" s="15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6" t="s">
        <v>11857</v>
      </c>
      <c r="AP9" s="15"/>
      <c r="AQ9" s="15"/>
    </row>
    <row r="10" ht="15.75" customHeight="1">
      <c r="A10" s="28" t="s">
        <v>78</v>
      </c>
      <c r="B10" s="15" t="s">
        <v>12063</v>
      </c>
      <c r="C10" s="16" t="str">
        <f t="shared" si="1"/>
        <v>ALM75800790</v>
      </c>
      <c r="D10" s="16" t="s">
        <v>11857</v>
      </c>
      <c r="E10" s="15" t="s">
        <v>79</v>
      </c>
      <c r="F10" s="20">
        <f t="shared" si="5"/>
        <v>49229.5</v>
      </c>
      <c r="G10" s="29">
        <v>0.0</v>
      </c>
      <c r="H10" s="28"/>
      <c r="I10" s="50">
        <v>20.0</v>
      </c>
      <c r="J10" s="50">
        <v>20.0</v>
      </c>
      <c r="K10" s="16"/>
      <c r="L10" s="33">
        <f>((FRIGOR!$F10*(1+FRIGOR!$G10%))/FRIGOR!$J10)+FRIGOR!$K10</f>
        <v>2461.475</v>
      </c>
      <c r="M10" s="15">
        <v>23.0</v>
      </c>
      <c r="N10" s="24">
        <f t="shared" si="2"/>
        <v>3200</v>
      </c>
      <c r="O10" s="40">
        <f t="shared" si="3"/>
        <v>5350</v>
      </c>
      <c r="P10" s="15" t="s">
        <v>11858</v>
      </c>
      <c r="Q10" s="15">
        <v>5.0</v>
      </c>
      <c r="R10" s="29">
        <f>FRIGOR!$I10+FRIGOR!$Q10</f>
        <v>25</v>
      </c>
      <c r="S10" s="16" t="s">
        <v>11754</v>
      </c>
      <c r="T10" s="28" t="s">
        <v>63</v>
      </c>
      <c r="U10" s="15" t="s">
        <v>11820</v>
      </c>
      <c r="V10" s="16" t="s">
        <v>11754</v>
      </c>
      <c r="W10" s="15" t="s">
        <v>11860</v>
      </c>
      <c r="X10" s="15">
        <v>1.0</v>
      </c>
      <c r="Y10" s="15">
        <v>0.0</v>
      </c>
      <c r="Z10" s="15"/>
      <c r="AA10" s="15"/>
      <c r="AB10" s="29">
        <f>OSLE!$L10*OSLE!$AA10</f>
        <v>0</v>
      </c>
      <c r="AC10" s="15"/>
      <c r="AD10" s="15"/>
      <c r="AE10" s="15"/>
      <c r="AF10" s="15"/>
      <c r="AG10" s="15"/>
      <c r="AH10" s="32" t="str">
        <f>IF(AND(OSLE!$AF10=0,OSLE!$AG10=0),"",OSLE!$AF10-OSLE!$AG10)</f>
        <v/>
      </c>
      <c r="AI10" s="15"/>
      <c r="AJ10" s="15"/>
      <c r="AK10" s="15"/>
      <c r="AL10" s="15"/>
      <c r="AM10" s="15"/>
      <c r="AN10" s="15"/>
      <c r="AO10" s="16" t="s">
        <v>11857</v>
      </c>
      <c r="AP10" s="15"/>
      <c r="AQ10" s="15"/>
    </row>
    <row r="11" ht="15.75" customHeight="1">
      <c r="A11" s="28" t="s">
        <v>80</v>
      </c>
      <c r="B11" s="15" t="s">
        <v>12064</v>
      </c>
      <c r="C11" s="16" t="str">
        <f t="shared" si="1"/>
        <v>ALM75802091</v>
      </c>
      <c r="D11" s="16" t="s">
        <v>11857</v>
      </c>
      <c r="E11" s="15" t="s">
        <v>81</v>
      </c>
      <c r="F11" s="20">
        <f t="shared" si="5"/>
        <v>49229.5</v>
      </c>
      <c r="G11" s="29">
        <v>0.0</v>
      </c>
      <c r="H11" s="28"/>
      <c r="I11" s="50">
        <v>20.0</v>
      </c>
      <c r="J11" s="50">
        <v>20.0</v>
      </c>
      <c r="K11" s="16"/>
      <c r="L11" s="33">
        <f>((FRIGOR!$F11*(1+FRIGOR!$G11%))/FRIGOR!$J11)+FRIGOR!$K11</f>
        <v>2461.475</v>
      </c>
      <c r="M11" s="15">
        <v>23.0</v>
      </c>
      <c r="N11" s="43">
        <f t="shared" si="2"/>
        <v>3200</v>
      </c>
      <c r="O11" s="40">
        <f t="shared" si="3"/>
        <v>5350</v>
      </c>
      <c r="P11" s="15" t="s">
        <v>11858</v>
      </c>
      <c r="Q11" s="15">
        <v>5.0</v>
      </c>
      <c r="R11" s="29">
        <f>FRIGOR!$I11+FRIGOR!$Q11</f>
        <v>25</v>
      </c>
      <c r="S11" s="16" t="s">
        <v>11754</v>
      </c>
      <c r="T11" s="28" t="s">
        <v>63</v>
      </c>
      <c r="U11" s="15" t="s">
        <v>11820</v>
      </c>
      <c r="V11" s="16" t="s">
        <v>11754</v>
      </c>
      <c r="W11" s="15" t="s">
        <v>11860</v>
      </c>
      <c r="X11" s="15">
        <v>1.0</v>
      </c>
      <c r="Y11" s="15">
        <v>0.0</v>
      </c>
      <c r="Z11" s="15"/>
      <c r="AA11" s="15"/>
      <c r="AB11" s="29">
        <f>OSLE!$L11*OSLE!$AA11</f>
        <v>13400</v>
      </c>
      <c r="AC11" s="15"/>
      <c r="AD11" s="15"/>
      <c r="AE11" s="15"/>
      <c r="AF11" s="15"/>
      <c r="AG11" s="15"/>
      <c r="AH11" s="32" t="str">
        <f>IF(AND(OSLE!$AF11=0,OSLE!$AG11=0),"",OSLE!$AF11-OSLE!$AG11)</f>
        <v/>
      </c>
      <c r="AI11" s="15"/>
      <c r="AJ11" s="15"/>
      <c r="AK11" s="15"/>
      <c r="AL11" s="15"/>
      <c r="AM11" s="15"/>
      <c r="AN11" s="15"/>
      <c r="AO11" s="16" t="s">
        <v>11857</v>
      </c>
      <c r="AP11" s="15"/>
      <c r="AQ11" s="15"/>
    </row>
    <row r="12" ht="15.75" customHeight="1">
      <c r="A12" s="28" t="s">
        <v>82</v>
      </c>
      <c r="B12" s="15" t="s">
        <v>12065</v>
      </c>
      <c r="C12" s="16" t="str">
        <f t="shared" si="1"/>
        <v>ALM00100660</v>
      </c>
      <c r="D12" s="16" t="s">
        <v>11857</v>
      </c>
      <c r="E12" s="15" t="s">
        <v>83</v>
      </c>
      <c r="F12" s="20">
        <f t="shared" si="5"/>
        <v>49229.5</v>
      </c>
      <c r="G12" s="29">
        <v>0.0</v>
      </c>
      <c r="H12" s="28"/>
      <c r="I12" s="50">
        <v>20.0</v>
      </c>
      <c r="J12" s="50">
        <v>20.0</v>
      </c>
      <c r="K12" s="16"/>
      <c r="L12" s="33">
        <f>((FRIGOR!$F12*(1+FRIGOR!$G12%))/FRIGOR!$J12)+FRIGOR!$K12</f>
        <v>2461.475</v>
      </c>
      <c r="M12" s="15">
        <v>23.0</v>
      </c>
      <c r="N12" s="43">
        <f t="shared" si="2"/>
        <v>3200</v>
      </c>
      <c r="O12" s="40">
        <f t="shared" si="3"/>
        <v>5350</v>
      </c>
      <c r="P12" s="15" t="s">
        <v>11858</v>
      </c>
      <c r="Q12" s="15">
        <v>5.0</v>
      </c>
      <c r="R12" s="29">
        <f>FRIGOR!$I12+FRIGOR!$Q12</f>
        <v>25</v>
      </c>
      <c r="S12" s="16" t="s">
        <v>11754</v>
      </c>
      <c r="T12" s="28" t="s">
        <v>63</v>
      </c>
      <c r="U12" s="15" t="s">
        <v>11820</v>
      </c>
      <c r="V12" s="16" t="s">
        <v>11754</v>
      </c>
      <c r="W12" s="15" t="s">
        <v>11860</v>
      </c>
      <c r="X12" s="15">
        <v>1.0</v>
      </c>
      <c r="Y12" s="15">
        <v>0.0</v>
      </c>
      <c r="Z12" s="15"/>
      <c r="AA12" s="15"/>
      <c r="AB12" s="29">
        <f>OSLE!$L12*OSLE!$AA12</f>
        <v>0</v>
      </c>
      <c r="AC12" s="15"/>
      <c r="AD12" s="15"/>
      <c r="AE12" s="15"/>
      <c r="AF12" s="15"/>
      <c r="AG12" s="15"/>
      <c r="AH12" s="32" t="str">
        <f>IF(AND(OSLE!$AF12=0,OSLE!$AG12=0),"",OSLE!$AF12-OSLE!$AG12)</f>
        <v/>
      </c>
      <c r="AI12" s="15"/>
      <c r="AJ12" s="15"/>
      <c r="AK12" s="15"/>
      <c r="AL12" s="15"/>
      <c r="AM12" s="15"/>
      <c r="AN12" s="15"/>
      <c r="AO12" s="16" t="s">
        <v>11857</v>
      </c>
      <c r="AP12" s="15"/>
      <c r="AQ12" s="15"/>
    </row>
    <row r="13" ht="15.75" customHeight="1">
      <c r="A13" s="28" t="s">
        <v>84</v>
      </c>
      <c r="B13" s="15" t="s">
        <v>12066</v>
      </c>
      <c r="C13" s="16" t="str">
        <f t="shared" si="1"/>
        <v>ALM00100622</v>
      </c>
      <c r="D13" s="16" t="s">
        <v>11857</v>
      </c>
      <c r="E13" s="15" t="s">
        <v>85</v>
      </c>
      <c r="F13" s="20">
        <f t="shared" si="5"/>
        <v>49229.5</v>
      </c>
      <c r="G13" s="29">
        <v>0.0</v>
      </c>
      <c r="H13" s="28"/>
      <c r="I13" s="50">
        <v>20.0</v>
      </c>
      <c r="J13" s="50">
        <v>20.0</v>
      </c>
      <c r="K13" s="16"/>
      <c r="L13" s="33">
        <f>((FRIGOR!$F13*(1+FRIGOR!$G13%))/FRIGOR!$J13)+FRIGOR!$K13</f>
        <v>2461.475</v>
      </c>
      <c r="M13" s="15">
        <v>23.0</v>
      </c>
      <c r="N13" s="24">
        <f t="shared" si="2"/>
        <v>3200</v>
      </c>
      <c r="O13" s="40">
        <f t="shared" si="3"/>
        <v>5350</v>
      </c>
      <c r="P13" s="15" t="s">
        <v>11858</v>
      </c>
      <c r="Q13" s="15">
        <v>5.0</v>
      </c>
      <c r="R13" s="29">
        <f>FRIGOR!$I13+FRIGOR!$Q13</f>
        <v>25</v>
      </c>
      <c r="S13" s="16" t="s">
        <v>11754</v>
      </c>
      <c r="T13" s="28" t="s">
        <v>63</v>
      </c>
      <c r="U13" s="15" t="s">
        <v>11820</v>
      </c>
      <c r="V13" s="16" t="s">
        <v>11754</v>
      </c>
      <c r="W13" s="15" t="s">
        <v>11860</v>
      </c>
      <c r="X13" s="15">
        <v>1.0</v>
      </c>
      <c r="Y13" s="15">
        <v>0.0</v>
      </c>
      <c r="Z13" s="15"/>
      <c r="AA13" s="15"/>
      <c r="AB13" s="29">
        <f>OSLE!$L13*OSLE!$AA13</f>
        <v>22100</v>
      </c>
      <c r="AC13" s="15"/>
      <c r="AD13" s="15"/>
      <c r="AE13" s="15"/>
      <c r="AF13" s="15"/>
      <c r="AG13" s="15"/>
      <c r="AH13" s="32" t="str">
        <f>IF(AND(OSLE!$AF13=0,OSLE!$AG13=0),"",OSLE!$AF13-OSLE!$AG13)</f>
        <v/>
      </c>
      <c r="AI13" s="15"/>
      <c r="AJ13" s="15"/>
      <c r="AK13" s="15"/>
      <c r="AL13" s="15"/>
      <c r="AM13" s="15"/>
      <c r="AN13" s="15"/>
      <c r="AO13" s="16" t="s">
        <v>11857</v>
      </c>
      <c r="AP13" s="15"/>
      <c r="AQ13" s="15"/>
    </row>
    <row r="14" ht="15.75" customHeight="1">
      <c r="A14" s="28" t="s">
        <v>86</v>
      </c>
      <c r="B14" s="15" t="s">
        <v>12067</v>
      </c>
      <c r="C14" s="16" t="str">
        <f t="shared" si="1"/>
        <v>ALM75800813</v>
      </c>
      <c r="D14" s="16" t="s">
        <v>11857</v>
      </c>
      <c r="E14" s="15" t="s">
        <v>87</v>
      </c>
      <c r="F14" s="20">
        <f t="shared" si="5"/>
        <v>49229.5</v>
      </c>
      <c r="G14" s="29">
        <v>0.0</v>
      </c>
      <c r="H14" s="28"/>
      <c r="I14" s="50">
        <v>20.0</v>
      </c>
      <c r="J14" s="50">
        <v>20.0</v>
      </c>
      <c r="K14" s="16"/>
      <c r="L14" s="33">
        <f>((FRIGOR!$F14*(1+FRIGOR!$G14%))/FRIGOR!$J14)+FRIGOR!$K14</f>
        <v>2461.475</v>
      </c>
      <c r="M14" s="15">
        <v>23.0</v>
      </c>
      <c r="N14" s="43">
        <f t="shared" si="2"/>
        <v>3200</v>
      </c>
      <c r="O14" s="40">
        <f t="shared" si="3"/>
        <v>5350</v>
      </c>
      <c r="P14" s="15" t="s">
        <v>11858</v>
      </c>
      <c r="Q14" s="15">
        <v>5.0</v>
      </c>
      <c r="R14" s="29">
        <f>FRIGOR!$I14+FRIGOR!$Q14</f>
        <v>25</v>
      </c>
      <c r="S14" s="16" t="s">
        <v>11754</v>
      </c>
      <c r="T14" s="28" t="s">
        <v>63</v>
      </c>
      <c r="U14" s="15" t="s">
        <v>11820</v>
      </c>
      <c r="V14" s="16" t="s">
        <v>11754</v>
      </c>
      <c r="W14" s="15" t="s">
        <v>11860</v>
      </c>
      <c r="X14" s="15">
        <v>1.0</v>
      </c>
      <c r="Y14" s="15">
        <v>0.0</v>
      </c>
      <c r="Z14" s="15"/>
      <c r="AA14" s="15"/>
      <c r="AB14" s="29">
        <f>OSLE!$L14*OSLE!$AA14</f>
        <v>19200</v>
      </c>
      <c r="AC14" s="15"/>
      <c r="AD14" s="15"/>
      <c r="AE14" s="15"/>
      <c r="AF14" s="15"/>
      <c r="AG14" s="15"/>
      <c r="AH14" s="32" t="str">
        <f>IF(AND(OSLE!$AF14=0,OSLE!$AG14=0),"",OSLE!$AF14-OSLE!$AG14)</f>
        <v/>
      </c>
      <c r="AI14" s="15"/>
      <c r="AJ14" s="15"/>
      <c r="AK14" s="15"/>
      <c r="AL14" s="15"/>
      <c r="AM14" s="15"/>
      <c r="AN14" s="15"/>
      <c r="AO14" s="16" t="s">
        <v>11857</v>
      </c>
      <c r="AP14" s="15"/>
      <c r="AQ14" s="15"/>
    </row>
    <row r="15" ht="15.75" customHeight="1">
      <c r="A15" s="28" t="s">
        <v>88</v>
      </c>
      <c r="B15" s="15" t="s">
        <v>12068</v>
      </c>
      <c r="C15" s="16" t="str">
        <f t="shared" si="1"/>
        <v>ALM04841575</v>
      </c>
      <c r="D15" s="16" t="s">
        <v>11857</v>
      </c>
      <c r="E15" s="15" t="s">
        <v>89</v>
      </c>
      <c r="F15" s="20">
        <v>34610.3</v>
      </c>
      <c r="G15" s="29">
        <v>0.0</v>
      </c>
      <c r="H15" s="28"/>
      <c r="I15" s="50">
        <v>18.0</v>
      </c>
      <c r="J15" s="50">
        <v>18.0</v>
      </c>
      <c r="K15" s="16"/>
      <c r="L15" s="33">
        <f>((FRIGOR!$F15*(1+FRIGOR!$G15%))/FRIGOR!$J15)+FRIGOR!$K15</f>
        <v>1922.794444</v>
      </c>
      <c r="M15" s="15">
        <v>23.0</v>
      </c>
      <c r="N15" s="43">
        <f t="shared" si="2"/>
        <v>2500</v>
      </c>
      <c r="O15" s="40">
        <f t="shared" si="3"/>
        <v>4150</v>
      </c>
      <c r="P15" s="15" t="s">
        <v>11858</v>
      </c>
      <c r="Q15" s="15">
        <v>4.0</v>
      </c>
      <c r="R15" s="29">
        <f>FRIGOR!$I15+FRIGOR!$Q15</f>
        <v>22</v>
      </c>
      <c r="S15" s="16" t="s">
        <v>11754</v>
      </c>
      <c r="T15" s="28" t="s">
        <v>63</v>
      </c>
      <c r="U15" s="15" t="s">
        <v>11820</v>
      </c>
      <c r="V15" s="16" t="s">
        <v>11754</v>
      </c>
      <c r="W15" s="15" t="s">
        <v>11860</v>
      </c>
      <c r="X15" s="15">
        <v>1.0</v>
      </c>
      <c r="Y15" s="15">
        <v>0.0</v>
      </c>
      <c r="Z15" s="15"/>
      <c r="AA15" s="15"/>
      <c r="AB15" s="29">
        <f>OSLE!$L15*OSLE!$AA15</f>
        <v>13000</v>
      </c>
      <c r="AC15" s="15"/>
      <c r="AD15" s="15"/>
      <c r="AE15" s="15"/>
      <c r="AF15" s="15"/>
      <c r="AG15" s="15"/>
      <c r="AH15" s="32" t="str">
        <f>IF(AND(OSLE!$AF15=0,OSLE!$AG15=0),"",OSLE!$AF15-OSLE!$AG15)</f>
        <v/>
      </c>
      <c r="AI15" s="15"/>
      <c r="AJ15" s="15"/>
      <c r="AK15" s="15"/>
      <c r="AL15" s="15"/>
      <c r="AM15" s="15"/>
      <c r="AN15" s="15"/>
      <c r="AO15" s="16" t="s">
        <v>11857</v>
      </c>
      <c r="AP15" s="15"/>
      <c r="AQ15" s="15"/>
    </row>
    <row r="16" ht="15.75" customHeight="1">
      <c r="A16" s="28" t="s">
        <v>90</v>
      </c>
      <c r="B16" s="15" t="s">
        <v>12069</v>
      </c>
      <c r="C16" s="16" t="str">
        <f t="shared" si="1"/>
        <v>ALM35745414</v>
      </c>
      <c r="D16" s="16" t="s">
        <v>11857</v>
      </c>
      <c r="E16" s="15" t="s">
        <v>91</v>
      </c>
      <c r="F16" s="20">
        <v>30463.43</v>
      </c>
      <c r="G16" s="29">
        <v>0.0</v>
      </c>
      <c r="H16" s="28"/>
      <c r="I16" s="50">
        <v>18.0</v>
      </c>
      <c r="J16" s="50">
        <v>18.0</v>
      </c>
      <c r="K16" s="16"/>
      <c r="L16" s="33">
        <f>((FRIGOR!$F16*(1+FRIGOR!$G16%))/FRIGOR!$J16)+FRIGOR!$K16</f>
        <v>1692.412778</v>
      </c>
      <c r="M16" s="15">
        <v>23.0</v>
      </c>
      <c r="N16" s="24">
        <f t="shared" si="2"/>
        <v>2200</v>
      </c>
      <c r="O16" s="40">
        <f t="shared" si="3"/>
        <v>3650</v>
      </c>
      <c r="P16" s="15" t="s">
        <v>11858</v>
      </c>
      <c r="Q16" s="15">
        <v>4.0</v>
      </c>
      <c r="R16" s="29">
        <f>FRIGOR!$I16+FRIGOR!$Q16</f>
        <v>22</v>
      </c>
      <c r="S16" s="16" t="s">
        <v>11754</v>
      </c>
      <c r="T16" s="28" t="s">
        <v>63</v>
      </c>
      <c r="U16" s="15" t="s">
        <v>11820</v>
      </c>
      <c r="V16" s="16" t="s">
        <v>11754</v>
      </c>
      <c r="W16" s="15" t="s">
        <v>11860</v>
      </c>
      <c r="X16" s="15">
        <v>1.0</v>
      </c>
      <c r="Y16" s="15">
        <v>0.0</v>
      </c>
      <c r="Z16" s="15"/>
      <c r="AA16" s="15"/>
      <c r="AB16" s="29">
        <f>OSLE!$L16*OSLE!$AA16</f>
        <v>13200</v>
      </c>
      <c r="AC16" s="15"/>
      <c r="AD16" s="15"/>
      <c r="AE16" s="15"/>
      <c r="AF16" s="15"/>
      <c r="AG16" s="15"/>
      <c r="AH16" s="32" t="str">
        <f>IF(AND(OSLE!$AF16=0,OSLE!$AG16=0),"",OSLE!$AF16-OSLE!$AG16)</f>
        <v/>
      </c>
      <c r="AI16" s="15"/>
      <c r="AJ16" s="15"/>
      <c r="AK16" s="15"/>
      <c r="AL16" s="15"/>
      <c r="AM16" s="15"/>
      <c r="AN16" s="15"/>
      <c r="AO16" s="16" t="s">
        <v>11857</v>
      </c>
      <c r="AP16" s="15"/>
      <c r="AQ16" s="15"/>
    </row>
    <row r="17" ht="15.75" customHeight="1">
      <c r="A17" s="28" t="s">
        <v>92</v>
      </c>
      <c r="B17" s="15" t="s">
        <v>12070</v>
      </c>
      <c r="C17" s="16" t="str">
        <f t="shared" si="1"/>
        <v>ALM04841476</v>
      </c>
      <c r="D17" s="16" t="s">
        <v>11857</v>
      </c>
      <c r="E17" s="15" t="s">
        <v>93</v>
      </c>
      <c r="F17" s="20">
        <f t="shared" ref="F17:F19" si="6">F16</f>
        <v>30463.43</v>
      </c>
      <c r="G17" s="29">
        <v>0.0</v>
      </c>
      <c r="H17" s="28"/>
      <c r="I17" s="50">
        <v>18.0</v>
      </c>
      <c r="J17" s="50">
        <v>18.0</v>
      </c>
      <c r="K17" s="16"/>
      <c r="L17" s="33">
        <f>((FRIGOR!$F17*(1+FRIGOR!$G17%))/FRIGOR!$J17)+FRIGOR!$K17</f>
        <v>1692.412778</v>
      </c>
      <c r="M17" s="15">
        <v>23.0</v>
      </c>
      <c r="N17" s="43">
        <f t="shared" si="2"/>
        <v>2200</v>
      </c>
      <c r="O17" s="40">
        <f t="shared" si="3"/>
        <v>3650</v>
      </c>
      <c r="P17" s="15" t="s">
        <v>11858</v>
      </c>
      <c r="Q17" s="15">
        <v>4.0</v>
      </c>
      <c r="R17" s="29">
        <f>FRIGOR!$I17+FRIGOR!$Q17</f>
        <v>22</v>
      </c>
      <c r="S17" s="16" t="s">
        <v>11754</v>
      </c>
      <c r="T17" s="28" t="s">
        <v>63</v>
      </c>
      <c r="U17" s="15" t="s">
        <v>11820</v>
      </c>
      <c r="V17" s="16" t="s">
        <v>11754</v>
      </c>
      <c r="W17" s="15" t="s">
        <v>11860</v>
      </c>
      <c r="X17" s="15">
        <v>1.0</v>
      </c>
      <c r="Y17" s="15">
        <v>0.0</v>
      </c>
      <c r="Z17" s="15"/>
      <c r="AA17" s="15"/>
      <c r="AB17" s="29">
        <f>OSLE!$L17*OSLE!$AA17</f>
        <v>22300</v>
      </c>
      <c r="AC17" s="15"/>
      <c r="AD17" s="15"/>
      <c r="AE17" s="15"/>
      <c r="AF17" s="15"/>
      <c r="AG17" s="15"/>
      <c r="AH17" s="32" t="str">
        <f>IF(AND(OSLE!$AF17=0,OSLE!$AG17=0),"",OSLE!$AF17-OSLE!$AG17)</f>
        <v/>
      </c>
      <c r="AI17" s="15"/>
      <c r="AJ17" s="15"/>
      <c r="AK17" s="15"/>
      <c r="AL17" s="15"/>
      <c r="AM17" s="15"/>
      <c r="AN17" s="15"/>
      <c r="AO17" s="16" t="s">
        <v>11857</v>
      </c>
      <c r="AP17" s="15"/>
      <c r="AQ17" s="15"/>
    </row>
    <row r="18" ht="15.75" customHeight="1">
      <c r="A18" s="28" t="s">
        <v>94</v>
      </c>
      <c r="B18" s="15" t="s">
        <v>12071</v>
      </c>
      <c r="C18" s="16" t="str">
        <f t="shared" si="1"/>
        <v>ALM04841469</v>
      </c>
      <c r="D18" s="16" t="s">
        <v>11857</v>
      </c>
      <c r="E18" s="15" t="s">
        <v>95</v>
      </c>
      <c r="F18" s="20">
        <f t="shared" si="6"/>
        <v>30463.43</v>
      </c>
      <c r="G18" s="29">
        <v>0.0</v>
      </c>
      <c r="H18" s="28"/>
      <c r="I18" s="50">
        <v>18.0</v>
      </c>
      <c r="J18" s="50">
        <v>18.0</v>
      </c>
      <c r="K18" s="16"/>
      <c r="L18" s="33">
        <f>((FRIGOR!$F18*(1+FRIGOR!$G18%))/FRIGOR!$J18)+FRIGOR!$K18</f>
        <v>1692.412778</v>
      </c>
      <c r="M18" s="15">
        <v>23.0</v>
      </c>
      <c r="N18" s="43">
        <f t="shared" si="2"/>
        <v>2200</v>
      </c>
      <c r="O18" s="40">
        <f t="shared" si="3"/>
        <v>3650</v>
      </c>
      <c r="P18" s="15" t="s">
        <v>11858</v>
      </c>
      <c r="Q18" s="15">
        <v>4.0</v>
      </c>
      <c r="R18" s="29">
        <f>FRIGOR!$I18+FRIGOR!$Q18</f>
        <v>22</v>
      </c>
      <c r="S18" s="16" t="s">
        <v>11754</v>
      </c>
      <c r="T18" s="28" t="s">
        <v>63</v>
      </c>
      <c r="U18" s="15" t="s">
        <v>11820</v>
      </c>
      <c r="V18" s="16" t="s">
        <v>11754</v>
      </c>
      <c r="W18" s="15" t="s">
        <v>11860</v>
      </c>
      <c r="X18" s="15">
        <v>1.0</v>
      </c>
      <c r="Y18" s="15">
        <v>21.0</v>
      </c>
      <c r="Z18" s="15"/>
      <c r="AA18" s="15"/>
      <c r="AB18" s="29">
        <f>OSLE!$L18*OSLE!$AA18</f>
        <v>0</v>
      </c>
      <c r="AC18" s="15"/>
      <c r="AD18" s="15"/>
      <c r="AE18" s="15"/>
      <c r="AF18" s="15"/>
      <c r="AG18" s="15"/>
      <c r="AH18" s="32" t="str">
        <f>IF(AND(OSLE!$AF18=0,OSLE!$AG18=0),"",OSLE!$AF18-OSLE!$AG18)</f>
        <v/>
      </c>
      <c r="AI18" s="15"/>
      <c r="AJ18" s="15"/>
      <c r="AK18" s="15"/>
      <c r="AL18" s="15"/>
      <c r="AM18" s="15"/>
      <c r="AN18" s="15"/>
      <c r="AO18" s="16" t="s">
        <v>11857</v>
      </c>
      <c r="AP18" s="15"/>
      <c r="AQ18" s="15"/>
    </row>
    <row r="19" ht="15.75" customHeight="1">
      <c r="A19" s="28" t="s">
        <v>96</v>
      </c>
      <c r="B19" s="15" t="s">
        <v>12072</v>
      </c>
      <c r="C19" s="16" t="str">
        <f t="shared" si="1"/>
        <v>ALM04841483</v>
      </c>
      <c r="D19" s="16" t="s">
        <v>11857</v>
      </c>
      <c r="E19" s="15" t="s">
        <v>97</v>
      </c>
      <c r="F19" s="20">
        <f t="shared" si="6"/>
        <v>30463.43</v>
      </c>
      <c r="G19" s="29">
        <v>0.0</v>
      </c>
      <c r="H19" s="28"/>
      <c r="I19" s="50">
        <v>18.0</v>
      </c>
      <c r="J19" s="50">
        <v>18.0</v>
      </c>
      <c r="K19" s="16"/>
      <c r="L19" s="33">
        <f>((FRIGOR!$F19*(1+FRIGOR!$G19%))/FRIGOR!$J19)+FRIGOR!$K19</f>
        <v>1692.412778</v>
      </c>
      <c r="M19" s="15">
        <v>23.0</v>
      </c>
      <c r="N19" s="24">
        <f t="shared" si="2"/>
        <v>2200</v>
      </c>
      <c r="O19" s="40">
        <f t="shared" si="3"/>
        <v>3650</v>
      </c>
      <c r="P19" s="15" t="s">
        <v>11858</v>
      </c>
      <c r="Q19" s="15">
        <v>4.0</v>
      </c>
      <c r="R19" s="29">
        <f>FRIGOR!$I19+FRIGOR!$Q19</f>
        <v>22</v>
      </c>
      <c r="S19" s="16" t="s">
        <v>11754</v>
      </c>
      <c r="T19" s="28" t="s">
        <v>63</v>
      </c>
      <c r="U19" s="15" t="s">
        <v>11820</v>
      </c>
      <c r="V19" s="16" t="s">
        <v>11754</v>
      </c>
      <c r="W19" s="15" t="s">
        <v>11860</v>
      </c>
      <c r="X19" s="15">
        <v>1.0</v>
      </c>
      <c r="Y19" s="15">
        <v>18.0</v>
      </c>
      <c r="Z19" s="15"/>
      <c r="AA19" s="15"/>
      <c r="AB19" s="29">
        <f>OSLE!$L19*OSLE!$AA19</f>
        <v>0</v>
      </c>
      <c r="AC19" s="15"/>
      <c r="AD19" s="15"/>
      <c r="AE19" s="15"/>
      <c r="AF19" s="15"/>
      <c r="AG19" s="15"/>
      <c r="AH19" s="32" t="str">
        <f>IF(AND(OSLE!$AF19=0,OSLE!$AG19=0),"",OSLE!$AF19-OSLE!$AG19)</f>
        <v/>
      </c>
      <c r="AI19" s="15"/>
      <c r="AJ19" s="15"/>
      <c r="AK19" s="15"/>
      <c r="AL19" s="15"/>
      <c r="AM19" s="15"/>
      <c r="AN19" s="15"/>
      <c r="AO19" s="16" t="s">
        <v>11857</v>
      </c>
      <c r="AP19" s="15"/>
      <c r="AQ19" s="15"/>
    </row>
    <row r="20" ht="15.75" customHeight="1">
      <c r="A20" s="28" t="s">
        <v>98</v>
      </c>
      <c r="B20" s="15" t="s">
        <v>12073</v>
      </c>
      <c r="C20" s="16" t="str">
        <f t="shared" si="1"/>
        <v>ALM04841513</v>
      </c>
      <c r="D20" s="16" t="s">
        <v>11857</v>
      </c>
      <c r="E20" s="15" t="s">
        <v>99</v>
      </c>
      <c r="F20" s="20">
        <v>27698.41</v>
      </c>
      <c r="G20" s="29">
        <v>0.0</v>
      </c>
      <c r="H20" s="28"/>
      <c r="I20" s="50">
        <v>24.0</v>
      </c>
      <c r="J20" s="50">
        <v>24.0</v>
      </c>
      <c r="K20" s="16"/>
      <c r="L20" s="33">
        <f>((FRIGOR!$F20*(1+FRIGOR!$G20%))/FRIGOR!$J20)+FRIGOR!$K20</f>
        <v>1154.100417</v>
      </c>
      <c r="M20" s="15">
        <v>23.0</v>
      </c>
      <c r="N20" s="43">
        <f t="shared" si="2"/>
        <v>1500</v>
      </c>
      <c r="O20" s="40">
        <f t="shared" si="3"/>
        <v>2500</v>
      </c>
      <c r="P20" s="15" t="s">
        <v>11858</v>
      </c>
      <c r="Q20" s="15">
        <v>6.0</v>
      </c>
      <c r="R20" s="29">
        <f>FRIGOR!$I20+FRIGOR!$Q20</f>
        <v>30</v>
      </c>
      <c r="S20" s="16" t="s">
        <v>11754</v>
      </c>
      <c r="T20" s="28" t="s">
        <v>63</v>
      </c>
      <c r="U20" s="15" t="s">
        <v>11820</v>
      </c>
      <c r="V20" s="16" t="s">
        <v>11754</v>
      </c>
      <c r="W20" s="15" t="s">
        <v>11860</v>
      </c>
      <c r="X20" s="15">
        <v>1.0</v>
      </c>
      <c r="Y20" s="15">
        <v>0.0</v>
      </c>
      <c r="Z20" s="15"/>
      <c r="AA20" s="15"/>
      <c r="AB20" s="29">
        <f>OSLE!$L20*OSLE!$AA20</f>
        <v>0</v>
      </c>
      <c r="AC20" s="15"/>
      <c r="AD20" s="15"/>
      <c r="AE20" s="15"/>
      <c r="AF20" s="15"/>
      <c r="AG20" s="15"/>
      <c r="AH20" s="32" t="str">
        <f>IF(AND(OSLE!$AF20=0,OSLE!$AG20=0),"",OSLE!$AF20-OSLE!$AG20)</f>
        <v/>
      </c>
      <c r="AI20" s="15"/>
      <c r="AJ20" s="15"/>
      <c r="AK20" s="15"/>
      <c r="AL20" s="15"/>
      <c r="AM20" s="15"/>
      <c r="AN20" s="15"/>
      <c r="AO20" s="16" t="s">
        <v>11857</v>
      </c>
      <c r="AP20" s="15"/>
      <c r="AQ20" s="15"/>
    </row>
    <row r="21" ht="15.75" customHeight="1">
      <c r="A21" s="28" t="s">
        <v>100</v>
      </c>
      <c r="B21" s="15" t="s">
        <v>12074</v>
      </c>
      <c r="C21" s="16" t="str">
        <f t="shared" si="1"/>
        <v>ALM04841520</v>
      </c>
      <c r="D21" s="16" t="s">
        <v>11857</v>
      </c>
      <c r="E21" s="15" t="s">
        <v>101</v>
      </c>
      <c r="F21" s="20">
        <f t="shared" ref="F21:F22" si="7">F20</f>
        <v>27698.41</v>
      </c>
      <c r="G21" s="29">
        <v>0.0</v>
      </c>
      <c r="H21" s="28"/>
      <c r="I21" s="50">
        <v>24.0</v>
      </c>
      <c r="J21" s="50">
        <v>24.0</v>
      </c>
      <c r="K21" s="16"/>
      <c r="L21" s="33">
        <f>((FRIGOR!$F21*(1+FRIGOR!$G21%))/FRIGOR!$J21)+FRIGOR!$K21</f>
        <v>1154.100417</v>
      </c>
      <c r="M21" s="15">
        <v>23.0</v>
      </c>
      <c r="N21" s="43">
        <f t="shared" si="2"/>
        <v>1500</v>
      </c>
      <c r="O21" s="40">
        <f t="shared" si="3"/>
        <v>2500</v>
      </c>
      <c r="P21" s="15" t="s">
        <v>11858</v>
      </c>
      <c r="Q21" s="15">
        <v>6.0</v>
      </c>
      <c r="R21" s="29">
        <f>FRIGOR!$I21+FRIGOR!$Q21</f>
        <v>30</v>
      </c>
      <c r="S21" s="16" t="s">
        <v>11754</v>
      </c>
      <c r="T21" s="28" t="s">
        <v>63</v>
      </c>
      <c r="U21" s="15" t="s">
        <v>11820</v>
      </c>
      <c r="V21" s="16" t="s">
        <v>11754</v>
      </c>
      <c r="W21" s="15" t="s">
        <v>11860</v>
      </c>
      <c r="X21" s="15">
        <v>1.0</v>
      </c>
      <c r="Y21" s="15">
        <v>0.0</v>
      </c>
      <c r="Z21" s="15"/>
      <c r="AA21" s="15"/>
      <c r="AB21" s="29">
        <f>OSLE!$L21*OSLE!$AA21</f>
        <v>0</v>
      </c>
      <c r="AC21" s="15"/>
      <c r="AD21" s="15"/>
      <c r="AE21" s="15"/>
      <c r="AF21" s="15"/>
      <c r="AG21" s="15"/>
      <c r="AH21" s="32" t="str">
        <f>IF(AND(OSLE!$AF21=0,OSLE!$AG21=0),"",OSLE!$AF21-OSLE!$AG21)</f>
        <v/>
      </c>
      <c r="AI21" s="15"/>
      <c r="AJ21" s="15"/>
      <c r="AK21" s="15"/>
      <c r="AL21" s="15"/>
      <c r="AM21" s="15"/>
      <c r="AN21" s="15"/>
      <c r="AO21" s="16" t="s">
        <v>11857</v>
      </c>
      <c r="AP21" s="15"/>
      <c r="AQ21" s="15"/>
    </row>
    <row r="22" ht="15.75" customHeight="1">
      <c r="A22" s="28" t="s">
        <v>102</v>
      </c>
      <c r="B22" s="15" t="s">
        <v>12075</v>
      </c>
      <c r="C22" s="16" t="str">
        <f t="shared" si="1"/>
        <v>ALM04841599</v>
      </c>
      <c r="D22" s="16" t="s">
        <v>11857</v>
      </c>
      <c r="E22" s="15" t="s">
        <v>103</v>
      </c>
      <c r="F22" s="20">
        <f t="shared" si="7"/>
        <v>27698.41</v>
      </c>
      <c r="G22" s="29">
        <v>0.0</v>
      </c>
      <c r="H22" s="28"/>
      <c r="I22" s="50">
        <v>24.0</v>
      </c>
      <c r="J22" s="50">
        <v>24.0</v>
      </c>
      <c r="K22" s="16"/>
      <c r="L22" s="33">
        <f>((FRIGOR!$F22*(1+FRIGOR!$G22%))/FRIGOR!$J22)+FRIGOR!$K22</f>
        <v>1154.100417</v>
      </c>
      <c r="M22" s="15">
        <v>23.0</v>
      </c>
      <c r="N22" s="24">
        <f t="shared" si="2"/>
        <v>1500</v>
      </c>
      <c r="O22" s="40">
        <f t="shared" si="3"/>
        <v>2500</v>
      </c>
      <c r="P22" s="15" t="s">
        <v>11858</v>
      </c>
      <c r="Q22" s="15">
        <v>6.0</v>
      </c>
      <c r="R22" s="29">
        <f>FRIGOR!$I22+FRIGOR!$Q22</f>
        <v>30</v>
      </c>
      <c r="S22" s="16" t="s">
        <v>11754</v>
      </c>
      <c r="T22" s="28" t="s">
        <v>63</v>
      </c>
      <c r="U22" s="15" t="s">
        <v>11820</v>
      </c>
      <c r="V22" s="16" t="s">
        <v>11754</v>
      </c>
      <c r="W22" s="15" t="s">
        <v>11860</v>
      </c>
      <c r="X22" s="15">
        <v>1.0</v>
      </c>
      <c r="Y22" s="15">
        <v>0.0</v>
      </c>
      <c r="Z22" s="15"/>
      <c r="AA22" s="15"/>
      <c r="AB22" s="29">
        <f>OSLE!$L22*OSLE!$AA22</f>
        <v>18300</v>
      </c>
      <c r="AC22" s="15"/>
      <c r="AD22" s="15"/>
      <c r="AE22" s="15"/>
      <c r="AF22" s="15"/>
      <c r="AG22" s="15"/>
      <c r="AH22" s="32" t="str">
        <f>IF(AND(OSLE!$AF22=0,OSLE!$AG22=0),"",OSLE!$AF22-OSLE!$AG22)</f>
        <v/>
      </c>
      <c r="AI22" s="15"/>
      <c r="AJ22" s="15"/>
      <c r="AK22" s="15"/>
      <c r="AL22" s="15"/>
      <c r="AM22" s="15"/>
      <c r="AN22" s="15"/>
      <c r="AO22" s="16" t="s">
        <v>11857</v>
      </c>
      <c r="AP22" s="15"/>
      <c r="AQ22" s="15"/>
    </row>
    <row r="23" ht="15.75" customHeight="1">
      <c r="A23" s="28" t="s">
        <v>104</v>
      </c>
      <c r="B23" s="15" t="s">
        <v>12076</v>
      </c>
      <c r="C23" s="16" t="str">
        <f t="shared" si="1"/>
        <v>ALM04840325</v>
      </c>
      <c r="D23" s="16" t="s">
        <v>11857</v>
      </c>
      <c r="E23" s="15" t="s">
        <v>105</v>
      </c>
      <c r="F23" s="20">
        <v>25840.32</v>
      </c>
      <c r="G23" s="29">
        <v>0.0</v>
      </c>
      <c r="H23" s="28"/>
      <c r="I23" s="50">
        <v>24.0</v>
      </c>
      <c r="J23" s="50">
        <v>24.0</v>
      </c>
      <c r="K23" s="16"/>
      <c r="L23" s="33">
        <f>((FRIGOR!$F23*(1+FRIGOR!$G23%))/FRIGOR!$J23)+FRIGOR!$K23</f>
        <v>1076.68</v>
      </c>
      <c r="M23" s="15">
        <v>23.0</v>
      </c>
      <c r="N23" s="43">
        <f t="shared" si="2"/>
        <v>1400</v>
      </c>
      <c r="O23" s="40">
        <f t="shared" si="3"/>
        <v>2350</v>
      </c>
      <c r="P23" s="15" t="s">
        <v>11858</v>
      </c>
      <c r="Q23" s="15">
        <v>6.0</v>
      </c>
      <c r="R23" s="29">
        <f>FRIGOR!$I23+FRIGOR!$Q23</f>
        <v>30</v>
      </c>
      <c r="S23" s="16" t="s">
        <v>11754</v>
      </c>
      <c r="T23" s="28" t="s">
        <v>63</v>
      </c>
      <c r="U23" s="15" t="s">
        <v>11820</v>
      </c>
      <c r="V23" s="16" t="s">
        <v>11754</v>
      </c>
      <c r="W23" s="15" t="s">
        <v>11860</v>
      </c>
      <c r="X23" s="15">
        <v>1.0</v>
      </c>
      <c r="Y23" s="15">
        <v>1.0</v>
      </c>
      <c r="Z23" s="15"/>
      <c r="AA23" s="15"/>
      <c r="AB23" s="29">
        <f>OSLE!$L23*OSLE!$AA23</f>
        <v>14300</v>
      </c>
      <c r="AC23" s="15"/>
      <c r="AD23" s="15"/>
      <c r="AE23" s="15"/>
      <c r="AF23" s="15"/>
      <c r="AG23" s="15"/>
      <c r="AH23" s="32" t="str">
        <f>IF(AND(OSLE!$AF23=0,OSLE!$AG23=0),"",OSLE!$AF23-OSLE!$AG23)</f>
        <v/>
      </c>
      <c r="AI23" s="15"/>
      <c r="AJ23" s="15"/>
      <c r="AK23" s="15"/>
      <c r="AL23" s="15"/>
      <c r="AM23" s="15"/>
      <c r="AN23" s="15"/>
      <c r="AO23" s="16" t="s">
        <v>11857</v>
      </c>
      <c r="AP23" s="15"/>
      <c r="AQ23" s="15"/>
    </row>
    <row r="24" ht="15.75" customHeight="1">
      <c r="A24" s="28" t="s">
        <v>106</v>
      </c>
      <c r="B24" s="15" t="s">
        <v>12077</v>
      </c>
      <c r="C24" s="16" t="str">
        <f t="shared" si="1"/>
        <v>ALM04840080</v>
      </c>
      <c r="D24" s="16" t="s">
        <v>11857</v>
      </c>
      <c r="E24" s="15" t="s">
        <v>107</v>
      </c>
      <c r="F24" s="20">
        <f>F23</f>
        <v>25840.32</v>
      </c>
      <c r="G24" s="29">
        <v>0.0</v>
      </c>
      <c r="H24" s="28"/>
      <c r="I24" s="50">
        <v>24.0</v>
      </c>
      <c r="J24" s="50">
        <v>24.0</v>
      </c>
      <c r="K24" s="16"/>
      <c r="L24" s="33">
        <f>((FRIGOR!$F24*(1+FRIGOR!$G24%))/FRIGOR!$J24)+FRIGOR!$K24</f>
        <v>1076.68</v>
      </c>
      <c r="M24" s="15">
        <v>23.0</v>
      </c>
      <c r="N24" s="43">
        <f t="shared" si="2"/>
        <v>1400</v>
      </c>
      <c r="O24" s="40">
        <f t="shared" si="3"/>
        <v>2350</v>
      </c>
      <c r="P24" s="15" t="s">
        <v>11858</v>
      </c>
      <c r="Q24" s="15">
        <v>6.0</v>
      </c>
      <c r="R24" s="29">
        <f>FRIGOR!$I24+FRIGOR!$Q24</f>
        <v>30</v>
      </c>
      <c r="S24" s="16" t="s">
        <v>11754</v>
      </c>
      <c r="T24" s="28" t="s">
        <v>63</v>
      </c>
      <c r="U24" s="15" t="s">
        <v>11820</v>
      </c>
      <c r="V24" s="16" t="s">
        <v>11754</v>
      </c>
      <c r="W24" s="15" t="s">
        <v>11860</v>
      </c>
      <c r="X24" s="15">
        <v>1.0</v>
      </c>
      <c r="Y24" s="15">
        <v>0.0</v>
      </c>
      <c r="Z24" s="15"/>
      <c r="AA24" s="15"/>
      <c r="AB24" s="29">
        <f>OSLE!$L24*OSLE!$AA24</f>
        <v>9300</v>
      </c>
      <c r="AC24" s="15"/>
      <c r="AD24" s="15"/>
      <c r="AE24" s="15"/>
      <c r="AF24" s="15"/>
      <c r="AG24" s="15"/>
      <c r="AH24" s="32" t="str">
        <f>IF(AND(OSLE!$AF24=0,OSLE!$AG24=0),"",OSLE!$AF24-OSLE!$AG24)</f>
        <v/>
      </c>
      <c r="AI24" s="15"/>
      <c r="AJ24" s="15"/>
      <c r="AK24" s="15"/>
      <c r="AL24" s="15"/>
      <c r="AM24" s="15"/>
      <c r="AN24" s="15"/>
      <c r="AO24" s="16" t="s">
        <v>11857</v>
      </c>
      <c r="AP24" s="15"/>
      <c r="AQ24" s="15"/>
    </row>
    <row r="25" ht="15.75" customHeight="1">
      <c r="A25" s="28" t="s">
        <v>108</v>
      </c>
      <c r="B25" s="15" t="s">
        <v>12078</v>
      </c>
      <c r="C25" s="16" t="str">
        <f t="shared" si="1"/>
        <v>ALM04841421</v>
      </c>
      <c r="D25" s="16" t="s">
        <v>11857</v>
      </c>
      <c r="E25" s="15" t="s">
        <v>109</v>
      </c>
      <c r="F25" s="20">
        <v>20763.96</v>
      </c>
      <c r="G25" s="29">
        <v>0.0</v>
      </c>
      <c r="H25" s="28"/>
      <c r="I25" s="50">
        <v>30.0</v>
      </c>
      <c r="J25" s="50">
        <v>30.0</v>
      </c>
      <c r="K25" s="16"/>
      <c r="L25" s="33">
        <f>((FRIGOR!$F25*(1+FRIGOR!$G25%))/FRIGOR!$J25)+FRIGOR!$K25</f>
        <v>692.132</v>
      </c>
      <c r="M25" s="15">
        <v>23.0</v>
      </c>
      <c r="N25" s="24">
        <f t="shared" si="2"/>
        <v>900</v>
      </c>
      <c r="O25" s="40">
        <f t="shared" si="3"/>
        <v>1500</v>
      </c>
      <c r="P25" s="15" t="s">
        <v>11858</v>
      </c>
      <c r="Q25" s="15">
        <v>10.0</v>
      </c>
      <c r="R25" s="29">
        <f>FRIGOR!$I25+FRIGOR!$Q25</f>
        <v>40</v>
      </c>
      <c r="S25" s="16" t="s">
        <v>11754</v>
      </c>
      <c r="T25" s="28" t="s">
        <v>63</v>
      </c>
      <c r="U25" s="15" t="s">
        <v>11820</v>
      </c>
      <c r="V25" s="16" t="s">
        <v>11754</v>
      </c>
      <c r="W25" s="15" t="s">
        <v>11860</v>
      </c>
      <c r="X25" s="15">
        <v>1.0</v>
      </c>
      <c r="Y25" s="15">
        <v>19.0</v>
      </c>
      <c r="Z25" s="15"/>
      <c r="AA25" s="15"/>
      <c r="AB25" s="29">
        <f>OSLE!$L25*OSLE!$AA25</f>
        <v>0</v>
      </c>
      <c r="AC25" s="15"/>
      <c r="AD25" s="15"/>
      <c r="AE25" s="15"/>
      <c r="AF25" s="15"/>
      <c r="AG25" s="15"/>
      <c r="AH25" s="32" t="str">
        <f>IF(AND(OSLE!$AF25=0,OSLE!$AG25=0),"",OSLE!$AF25-OSLE!$AG25)</f>
        <v/>
      </c>
      <c r="AI25" s="15"/>
      <c r="AJ25" s="15"/>
      <c r="AK25" s="15"/>
      <c r="AL25" s="15"/>
      <c r="AM25" s="15"/>
      <c r="AN25" s="15"/>
      <c r="AO25" s="16" t="s">
        <v>11857</v>
      </c>
      <c r="AP25" s="15"/>
      <c r="AQ25" s="15"/>
    </row>
    <row r="26" ht="15.75" customHeight="1">
      <c r="A26" s="28" t="s">
        <v>110</v>
      </c>
      <c r="B26" s="15" t="s">
        <v>12079</v>
      </c>
      <c r="C26" s="16" t="str">
        <f t="shared" si="1"/>
        <v>ALM04841414</v>
      </c>
      <c r="D26" s="16" t="s">
        <v>11857</v>
      </c>
      <c r="E26" s="15" t="s">
        <v>111</v>
      </c>
      <c r="F26" s="20">
        <f t="shared" ref="F26:F28" si="8">F25</f>
        <v>20763.96</v>
      </c>
      <c r="G26" s="29">
        <v>0.0</v>
      </c>
      <c r="H26" s="28"/>
      <c r="I26" s="50">
        <v>30.0</v>
      </c>
      <c r="J26" s="50">
        <v>30.0</v>
      </c>
      <c r="K26" s="16"/>
      <c r="L26" s="33">
        <f>((FRIGOR!$F26*(1+FRIGOR!$G26%))/FRIGOR!$J26)+FRIGOR!$K26</f>
        <v>692.132</v>
      </c>
      <c r="M26" s="15">
        <v>23.0</v>
      </c>
      <c r="N26" s="43">
        <f t="shared" si="2"/>
        <v>900</v>
      </c>
      <c r="O26" s="40">
        <f t="shared" si="3"/>
        <v>1500</v>
      </c>
      <c r="P26" s="15" t="s">
        <v>11858</v>
      </c>
      <c r="Q26" s="15">
        <v>10.0</v>
      </c>
      <c r="R26" s="29">
        <f>FRIGOR!$I26+FRIGOR!$Q26</f>
        <v>40</v>
      </c>
      <c r="S26" s="16" t="s">
        <v>11754</v>
      </c>
      <c r="T26" s="28" t="s">
        <v>63</v>
      </c>
      <c r="U26" s="15" t="s">
        <v>11820</v>
      </c>
      <c r="V26" s="16" t="s">
        <v>11754</v>
      </c>
      <c r="W26" s="15" t="s">
        <v>11860</v>
      </c>
      <c r="X26" s="15">
        <v>1.0</v>
      </c>
      <c r="Y26" s="15">
        <v>32.0</v>
      </c>
      <c r="Z26" s="15"/>
      <c r="AA26" s="15"/>
      <c r="AB26" s="29">
        <f>OSLE!$L26*OSLE!$AA26</f>
        <v>0</v>
      </c>
      <c r="AC26" s="15"/>
      <c r="AD26" s="15"/>
      <c r="AE26" s="15"/>
      <c r="AF26" s="15"/>
      <c r="AG26" s="15"/>
      <c r="AH26" s="32" t="str">
        <f>IF(AND(OSLE!$AF26=0,OSLE!$AG26=0),"",OSLE!$AF26-OSLE!$AG26)</f>
        <v/>
      </c>
      <c r="AI26" s="15"/>
      <c r="AJ26" s="15"/>
      <c r="AK26" s="15"/>
      <c r="AL26" s="15"/>
      <c r="AM26" s="15"/>
      <c r="AN26" s="15"/>
      <c r="AO26" s="16" t="s">
        <v>11857</v>
      </c>
      <c r="AP26" s="15"/>
      <c r="AQ26" s="15"/>
    </row>
    <row r="27" ht="15.75" customHeight="1">
      <c r="A27" s="28" t="s">
        <v>112</v>
      </c>
      <c r="B27" s="15" t="s">
        <v>12080</v>
      </c>
      <c r="C27" s="16" t="str">
        <f t="shared" si="1"/>
        <v>ALM04841438</v>
      </c>
      <c r="D27" s="16" t="s">
        <v>11857</v>
      </c>
      <c r="E27" s="15" t="s">
        <v>113</v>
      </c>
      <c r="F27" s="20">
        <f t="shared" si="8"/>
        <v>20763.96</v>
      </c>
      <c r="G27" s="29">
        <v>0.0</v>
      </c>
      <c r="H27" s="28"/>
      <c r="I27" s="50">
        <v>30.0</v>
      </c>
      <c r="J27" s="50">
        <v>30.0</v>
      </c>
      <c r="K27" s="16"/>
      <c r="L27" s="33">
        <f>((FRIGOR!$F27*(1+FRIGOR!$G27%))/FRIGOR!$J27)+FRIGOR!$K27</f>
        <v>692.132</v>
      </c>
      <c r="M27" s="15">
        <v>23.0</v>
      </c>
      <c r="N27" s="43">
        <f t="shared" si="2"/>
        <v>900</v>
      </c>
      <c r="O27" s="40">
        <f t="shared" si="3"/>
        <v>1500</v>
      </c>
      <c r="P27" s="15" t="s">
        <v>11858</v>
      </c>
      <c r="Q27" s="15">
        <v>10.0</v>
      </c>
      <c r="R27" s="29">
        <f>FRIGOR!$I27+FRIGOR!$Q27</f>
        <v>40</v>
      </c>
      <c r="S27" s="16" t="s">
        <v>11754</v>
      </c>
      <c r="T27" s="28" t="s">
        <v>63</v>
      </c>
      <c r="U27" s="15" t="s">
        <v>11820</v>
      </c>
      <c r="V27" s="16" t="s">
        <v>11754</v>
      </c>
      <c r="W27" s="15" t="s">
        <v>11860</v>
      </c>
      <c r="X27" s="15">
        <v>1.0</v>
      </c>
      <c r="Y27" s="15">
        <v>0.0</v>
      </c>
      <c r="Z27" s="15"/>
      <c r="AA27" s="15"/>
      <c r="AB27" s="29">
        <f>OSLE!$L27*OSLE!$AA27</f>
        <v>18400</v>
      </c>
      <c r="AC27" s="15"/>
      <c r="AD27" s="15"/>
      <c r="AE27" s="15"/>
      <c r="AF27" s="15"/>
      <c r="AG27" s="15"/>
      <c r="AH27" s="32" t="str">
        <f>IF(AND(OSLE!$AF27=0,OSLE!$AG27=0),"",OSLE!$AF27-OSLE!$AG27)</f>
        <v/>
      </c>
      <c r="AI27" s="15"/>
      <c r="AJ27" s="15"/>
      <c r="AK27" s="15"/>
      <c r="AL27" s="15"/>
      <c r="AM27" s="15"/>
      <c r="AN27" s="15"/>
      <c r="AO27" s="16" t="s">
        <v>11857</v>
      </c>
      <c r="AP27" s="15"/>
      <c r="AQ27" s="15"/>
    </row>
    <row r="28" ht="15.75" customHeight="1">
      <c r="A28" s="28" t="s">
        <v>114</v>
      </c>
      <c r="B28" s="15" t="s">
        <v>12081</v>
      </c>
      <c r="C28" s="16" t="str">
        <f t="shared" si="1"/>
        <v>ALM34901088</v>
      </c>
      <c r="D28" s="16" t="s">
        <v>11857</v>
      </c>
      <c r="E28" s="15" t="s">
        <v>115</v>
      </c>
      <c r="F28" s="20">
        <f t="shared" si="8"/>
        <v>20763.96</v>
      </c>
      <c r="G28" s="29">
        <v>0.0</v>
      </c>
      <c r="H28" s="28"/>
      <c r="I28" s="50">
        <v>30.0</v>
      </c>
      <c r="J28" s="50">
        <v>30.0</v>
      </c>
      <c r="K28" s="16"/>
      <c r="L28" s="33">
        <f>((FRIGOR!$F28*(1+FRIGOR!$G28%))/FRIGOR!$J28)+FRIGOR!$K28</f>
        <v>692.132</v>
      </c>
      <c r="M28" s="15">
        <v>23.0</v>
      </c>
      <c r="N28" s="24">
        <f t="shared" si="2"/>
        <v>900</v>
      </c>
      <c r="O28" s="40">
        <f t="shared" si="3"/>
        <v>1500</v>
      </c>
      <c r="P28" s="15" t="s">
        <v>11858</v>
      </c>
      <c r="Q28" s="15">
        <v>10.0</v>
      </c>
      <c r="R28" s="29">
        <f>FRIGOR!$I28+FRIGOR!$Q28</f>
        <v>40</v>
      </c>
      <c r="S28" s="16" t="s">
        <v>11754</v>
      </c>
      <c r="T28" s="28" t="s">
        <v>63</v>
      </c>
      <c r="U28" s="15" t="s">
        <v>11820</v>
      </c>
      <c r="V28" s="16" t="s">
        <v>11754</v>
      </c>
      <c r="W28" s="15" t="s">
        <v>11860</v>
      </c>
      <c r="X28" s="15">
        <v>1.0</v>
      </c>
      <c r="Y28" s="15">
        <v>27.0</v>
      </c>
      <c r="Z28" s="15"/>
      <c r="AA28" s="15"/>
      <c r="AB28" s="29">
        <f>OSLE!$L28*OSLE!$AA28</f>
        <v>0</v>
      </c>
      <c r="AC28" s="15"/>
      <c r="AD28" s="15"/>
      <c r="AE28" s="15"/>
      <c r="AF28" s="15"/>
      <c r="AG28" s="15"/>
      <c r="AH28" s="32" t="str">
        <f>IF(AND(OSLE!$AF28=0,OSLE!$AG28=0),"",OSLE!$AF28-OSLE!$AG28)</f>
        <v/>
      </c>
      <c r="AI28" s="15"/>
      <c r="AJ28" s="15"/>
      <c r="AK28" s="15"/>
      <c r="AL28" s="15"/>
      <c r="AM28" s="15"/>
      <c r="AN28" s="15"/>
      <c r="AO28" s="16" t="s">
        <v>11857</v>
      </c>
      <c r="AP28" s="15"/>
      <c r="AQ28" s="15"/>
    </row>
    <row r="29" ht="15.75" customHeight="1">
      <c r="A29" s="28" t="s">
        <v>116</v>
      </c>
      <c r="B29" s="15" t="s">
        <v>12082</v>
      </c>
      <c r="C29" s="16" t="str">
        <f t="shared" si="1"/>
        <v>ALM04841261</v>
      </c>
      <c r="D29" s="16" t="s">
        <v>11857</v>
      </c>
      <c r="E29" s="15" t="s">
        <v>117</v>
      </c>
      <c r="F29" s="20">
        <v>14777.02</v>
      </c>
      <c r="G29" s="29">
        <v>0.0</v>
      </c>
      <c r="H29" s="28"/>
      <c r="I29" s="50">
        <v>24.0</v>
      </c>
      <c r="J29" s="50">
        <v>24.0</v>
      </c>
      <c r="K29" s="16"/>
      <c r="L29" s="33">
        <f>((FRIGOR!$F29*(1+FRIGOR!$G29%))/FRIGOR!$J29)+FRIGOR!$K29</f>
        <v>615.7091667</v>
      </c>
      <c r="M29" s="15">
        <v>23.0</v>
      </c>
      <c r="N29" s="43">
        <f t="shared" si="2"/>
        <v>800</v>
      </c>
      <c r="O29" s="40">
        <f t="shared" si="3"/>
        <v>1350</v>
      </c>
      <c r="P29" s="15" t="s">
        <v>11858</v>
      </c>
      <c r="Q29" s="15">
        <v>6.0</v>
      </c>
      <c r="R29" s="29">
        <f>FRIGOR!$I29+FRIGOR!$Q29</f>
        <v>30</v>
      </c>
      <c r="S29" s="16" t="s">
        <v>11754</v>
      </c>
      <c r="T29" s="28" t="s">
        <v>63</v>
      </c>
      <c r="U29" s="15" t="s">
        <v>11820</v>
      </c>
      <c r="V29" s="16" t="s">
        <v>11754</v>
      </c>
      <c r="W29" s="15" t="s">
        <v>11860</v>
      </c>
      <c r="X29" s="15">
        <v>1.0</v>
      </c>
      <c r="Y29" s="15">
        <v>0.0</v>
      </c>
      <c r="Z29" s="15"/>
      <c r="AA29" s="15"/>
      <c r="AB29" s="29">
        <f>OSLE!$L29*OSLE!$AA29</f>
        <v>11100</v>
      </c>
      <c r="AC29" s="15"/>
      <c r="AD29" s="15"/>
      <c r="AE29" s="15"/>
      <c r="AF29" s="15"/>
      <c r="AG29" s="15"/>
      <c r="AH29" s="32" t="str">
        <f>IF(AND(OSLE!$AF29=0,OSLE!$AG29=0),"",OSLE!$AF29-OSLE!$AG29)</f>
        <v/>
      </c>
      <c r="AI29" s="15"/>
      <c r="AJ29" s="15"/>
      <c r="AK29" s="15"/>
      <c r="AL29" s="15"/>
      <c r="AM29" s="15"/>
      <c r="AN29" s="15"/>
      <c r="AO29" s="16" t="s">
        <v>11857</v>
      </c>
      <c r="AP29" s="15"/>
      <c r="AQ29" s="15"/>
    </row>
    <row r="30" ht="15.75" customHeight="1">
      <c r="A30" s="28" t="s">
        <v>118</v>
      </c>
      <c r="B30" s="15" t="s">
        <v>12083</v>
      </c>
      <c r="C30" s="16" t="str">
        <f t="shared" si="1"/>
        <v>ALM35725300</v>
      </c>
      <c r="D30" s="16" t="s">
        <v>11857</v>
      </c>
      <c r="E30" s="15" t="s">
        <v>119</v>
      </c>
      <c r="F30" s="20">
        <v>16153.96</v>
      </c>
      <c r="G30" s="29">
        <v>0.0</v>
      </c>
      <c r="H30" s="28"/>
      <c r="I30" s="50">
        <v>30.0</v>
      </c>
      <c r="J30" s="50">
        <v>30.0</v>
      </c>
      <c r="K30" s="16"/>
      <c r="L30" s="33">
        <f>((FRIGOR!$F30*(1+FRIGOR!$G30%))/FRIGOR!$J30)+FRIGOR!$K30</f>
        <v>538.4653333</v>
      </c>
      <c r="M30" s="15">
        <v>23.0</v>
      </c>
      <c r="N30" s="43">
        <f t="shared" si="2"/>
        <v>700</v>
      </c>
      <c r="O30" s="40">
        <f t="shared" si="3"/>
        <v>1150</v>
      </c>
      <c r="P30" s="15" t="s">
        <v>11858</v>
      </c>
      <c r="Q30" s="15">
        <v>10.0</v>
      </c>
      <c r="R30" s="29">
        <f>FRIGOR!$I30+FRIGOR!$Q30</f>
        <v>40</v>
      </c>
      <c r="S30" s="16" t="s">
        <v>11754</v>
      </c>
      <c r="T30" s="28" t="s">
        <v>63</v>
      </c>
      <c r="U30" s="15" t="s">
        <v>11820</v>
      </c>
      <c r="V30" s="16" t="s">
        <v>11754</v>
      </c>
      <c r="W30" s="15" t="s">
        <v>11860</v>
      </c>
      <c r="X30" s="15">
        <v>1.0</v>
      </c>
      <c r="Y30" s="15">
        <v>23.0</v>
      </c>
      <c r="Z30" s="15"/>
      <c r="AA30" s="15"/>
      <c r="AB30" s="29">
        <f>OSLE!$L30*OSLE!$AA30</f>
        <v>0</v>
      </c>
      <c r="AC30" s="15"/>
      <c r="AD30" s="15"/>
      <c r="AE30" s="15"/>
      <c r="AF30" s="15"/>
      <c r="AG30" s="15"/>
      <c r="AH30" s="32" t="str">
        <f>IF(AND(OSLE!$AF30=0,OSLE!$AG30=0),"",OSLE!$AF30-OSLE!$AG30)</f>
        <v/>
      </c>
      <c r="AI30" s="15"/>
      <c r="AJ30" s="15"/>
      <c r="AK30" s="15"/>
      <c r="AL30" s="15"/>
      <c r="AM30" s="15"/>
      <c r="AN30" s="15"/>
      <c r="AO30" s="16" t="s">
        <v>11857</v>
      </c>
      <c r="AP30" s="15"/>
      <c r="AQ30" s="15"/>
    </row>
    <row r="31" ht="15.75" customHeight="1">
      <c r="A31" s="28" t="s">
        <v>120</v>
      </c>
      <c r="B31" s="15" t="s">
        <v>12084</v>
      </c>
      <c r="C31" s="16" t="str">
        <f t="shared" si="1"/>
        <v>ALM34433978</v>
      </c>
      <c r="D31" s="16" t="s">
        <v>11857</v>
      </c>
      <c r="E31" s="15" t="s">
        <v>121</v>
      </c>
      <c r="F31" s="20">
        <v>18461.67</v>
      </c>
      <c r="G31" s="29">
        <v>0.0</v>
      </c>
      <c r="H31" s="28"/>
      <c r="I31" s="50">
        <v>40.0</v>
      </c>
      <c r="J31" s="50">
        <v>40.0</v>
      </c>
      <c r="K31" s="16"/>
      <c r="L31" s="33">
        <f>((FRIGOR!$F31*(1+FRIGOR!$G31%))/FRIGOR!$J31)+FRIGOR!$K31</f>
        <v>461.54175</v>
      </c>
      <c r="M31" s="15">
        <v>23.0</v>
      </c>
      <c r="N31" s="24">
        <f t="shared" si="2"/>
        <v>600</v>
      </c>
      <c r="O31" s="40">
        <f t="shared" si="3"/>
        <v>1000</v>
      </c>
      <c r="P31" s="15" t="s">
        <v>11858</v>
      </c>
      <c r="Q31" s="15">
        <v>10.0</v>
      </c>
      <c r="R31" s="29">
        <f>FRIGOR!$I31+FRIGOR!$Q31</f>
        <v>50</v>
      </c>
      <c r="S31" s="16" t="s">
        <v>11754</v>
      </c>
      <c r="T31" s="28" t="s">
        <v>63</v>
      </c>
      <c r="U31" s="15" t="s">
        <v>11820</v>
      </c>
      <c r="V31" s="16" t="s">
        <v>11754</v>
      </c>
      <c r="W31" s="15" t="s">
        <v>11860</v>
      </c>
      <c r="X31" s="15">
        <v>1.0</v>
      </c>
      <c r="Y31" s="15">
        <v>34.0</v>
      </c>
      <c r="Z31" s="15"/>
      <c r="AA31" s="15"/>
      <c r="AB31" s="29">
        <f>OSLE!$L31*OSLE!$AA31</f>
        <v>0</v>
      </c>
      <c r="AC31" s="15"/>
      <c r="AD31" s="15"/>
      <c r="AE31" s="15"/>
      <c r="AF31" s="15"/>
      <c r="AG31" s="15"/>
      <c r="AH31" s="32" t="str">
        <f>IF(AND(OSLE!$AF31=0,OSLE!$AG31=0),"",OSLE!$AF31-OSLE!$AG31)</f>
        <v/>
      </c>
      <c r="AI31" s="15"/>
      <c r="AJ31" s="15"/>
      <c r="AK31" s="15"/>
      <c r="AL31" s="15"/>
      <c r="AM31" s="15"/>
      <c r="AN31" s="15"/>
      <c r="AO31" s="16" t="s">
        <v>11857</v>
      </c>
      <c r="AP31" s="15"/>
      <c r="AQ31" s="15"/>
    </row>
    <row r="32" ht="15.75" customHeight="1">
      <c r="A32" s="15" t="s">
        <v>122</v>
      </c>
      <c r="B32" s="28" t="s">
        <v>12085</v>
      </c>
      <c r="C32" s="16" t="str">
        <f t="shared" si="1"/>
        <v>ALM04840660</v>
      </c>
      <c r="D32" s="16" t="s">
        <v>11857</v>
      </c>
      <c r="E32" s="16" t="s">
        <v>123</v>
      </c>
      <c r="F32" s="20">
        <v>44444.43</v>
      </c>
      <c r="G32" s="29">
        <v>0.0</v>
      </c>
      <c r="H32" s="28"/>
      <c r="I32" s="50">
        <v>6.0</v>
      </c>
      <c r="J32" s="50">
        <v>6.0</v>
      </c>
      <c r="K32" s="16"/>
      <c r="L32" s="33">
        <f>((FRIGOR!$F32*(1+FRIGOR!$G32%))/FRIGOR!$J32)+FRIGOR!$K32</f>
        <v>7407.405</v>
      </c>
      <c r="M32" s="15">
        <v>26.0</v>
      </c>
      <c r="N32" s="43">
        <f t="shared" si="2"/>
        <v>10000</v>
      </c>
      <c r="O32" s="40">
        <f t="shared" si="3"/>
        <v>16650</v>
      </c>
      <c r="P32" s="15" t="s">
        <v>11858</v>
      </c>
      <c r="Q32" s="15">
        <v>2.0</v>
      </c>
      <c r="R32" s="29">
        <f>FRIGOR!$I32+FRIGOR!$Q32</f>
        <v>8</v>
      </c>
      <c r="S32" s="16" t="s">
        <v>11754</v>
      </c>
      <c r="T32" s="28" t="s">
        <v>63</v>
      </c>
      <c r="U32" s="15" t="s">
        <v>11820</v>
      </c>
      <c r="V32" s="16" t="s">
        <v>11754</v>
      </c>
      <c r="W32" s="15" t="s">
        <v>11860</v>
      </c>
      <c r="X32" s="15">
        <v>1.0</v>
      </c>
      <c r="Y32" s="15">
        <v>0.0</v>
      </c>
      <c r="Z32" s="15"/>
      <c r="AA32" s="15"/>
      <c r="AB32" s="29">
        <f>OSLE!$L32*OSLE!$AA32</f>
        <v>0</v>
      </c>
      <c r="AC32" s="15"/>
      <c r="AD32" s="15"/>
      <c r="AE32" s="15"/>
      <c r="AF32" s="15"/>
      <c r="AG32" s="15"/>
      <c r="AH32" s="32" t="str">
        <f>IF(AND(OSLE!$AF32=0,OSLE!$AG32=0),"",OSLE!$AF32-OSLE!$AG32)</f>
        <v/>
      </c>
      <c r="AI32" s="15"/>
      <c r="AJ32" s="15"/>
      <c r="AK32" s="15"/>
      <c r="AL32" s="15"/>
      <c r="AM32" s="15"/>
      <c r="AN32" s="15"/>
      <c r="AO32" s="16" t="s">
        <v>11857</v>
      </c>
      <c r="AP32" s="15"/>
      <c r="AQ32" s="15"/>
    </row>
    <row r="33" ht="15.75" customHeight="1">
      <c r="A33" s="15" t="s">
        <v>124</v>
      </c>
      <c r="B33" s="28" t="s">
        <v>12086</v>
      </c>
      <c r="C33" s="16" t="str">
        <f t="shared" si="1"/>
        <v>ALM04841216</v>
      </c>
      <c r="D33" s="16" t="s">
        <v>11857</v>
      </c>
      <c r="E33" s="16" t="s">
        <v>125</v>
      </c>
      <c r="F33" s="20">
        <f t="shared" ref="F33:F37" si="9">F32</f>
        <v>44444.43</v>
      </c>
      <c r="G33" s="29">
        <v>0.0</v>
      </c>
      <c r="H33" s="28"/>
      <c r="I33" s="50">
        <v>6.0</v>
      </c>
      <c r="J33" s="50">
        <v>6.0</v>
      </c>
      <c r="K33" s="16"/>
      <c r="L33" s="33">
        <f>((FRIGOR!$F33*(1+FRIGOR!$G33%))/FRIGOR!$J33)+FRIGOR!$K33</f>
        <v>7407.405</v>
      </c>
      <c r="M33" s="15">
        <v>26.0</v>
      </c>
      <c r="N33" s="43">
        <f t="shared" si="2"/>
        <v>10000</v>
      </c>
      <c r="O33" s="40">
        <f t="shared" si="3"/>
        <v>16650</v>
      </c>
      <c r="P33" s="15" t="s">
        <v>11858</v>
      </c>
      <c r="Q33" s="15">
        <v>2.0</v>
      </c>
      <c r="R33" s="29">
        <f>FRIGOR!$I33+FRIGOR!$Q33</f>
        <v>8</v>
      </c>
      <c r="S33" s="16" t="s">
        <v>11754</v>
      </c>
      <c r="T33" s="28" t="s">
        <v>63</v>
      </c>
      <c r="U33" s="15" t="s">
        <v>11820</v>
      </c>
      <c r="V33" s="16" t="s">
        <v>11754</v>
      </c>
      <c r="W33" s="15" t="s">
        <v>11860</v>
      </c>
      <c r="X33" s="15">
        <v>1.0</v>
      </c>
      <c r="Y33" s="15">
        <v>0.0</v>
      </c>
      <c r="Z33" s="15"/>
      <c r="AA33" s="15"/>
      <c r="AB33" s="29" t="str">
        <f>ARTICULOS_OSLE[[#This Row],[Costo]]*ARTICULOS_OSLE[[#This Row],[Pedido]]</f>
        <v>#ERROR!</v>
      </c>
      <c r="AC33" s="15"/>
      <c r="AD33" s="15"/>
      <c r="AE33" s="15"/>
      <c r="AF33" s="15"/>
      <c r="AG33" s="15"/>
      <c r="AH33" s="32" t="str">
        <f>IF(AND(ARTICULOS_OSLE[[#This Row],[FechaVenc]]=0,ARTICULOS_OSLE[[#This Row],[DiasVenc]]=0),"",ARTICULOS_OSLE[[#This Row],[FechaVenc]]-ARTICULOS_OSLE[[#This Row],[DiasVenc]])</f>
        <v>#ERROR!</v>
      </c>
      <c r="AI33" s="15"/>
      <c r="AJ33" s="15"/>
      <c r="AK33" s="15"/>
      <c r="AL33" s="15"/>
      <c r="AM33" s="15"/>
      <c r="AN33" s="15"/>
      <c r="AO33" s="16" t="s">
        <v>11857</v>
      </c>
      <c r="AP33" s="15"/>
      <c r="AQ33" s="15"/>
    </row>
    <row r="34" ht="15.75" customHeight="1">
      <c r="A34" s="15" t="s">
        <v>126</v>
      </c>
      <c r="B34" s="28" t="s">
        <v>12087</v>
      </c>
      <c r="C34" s="16" t="str">
        <f t="shared" si="1"/>
        <v>ALM04840042</v>
      </c>
      <c r="D34" s="16" t="s">
        <v>11857</v>
      </c>
      <c r="E34" s="16" t="s">
        <v>127</v>
      </c>
      <c r="F34" s="20">
        <f t="shared" si="9"/>
        <v>44444.43</v>
      </c>
      <c r="G34" s="29">
        <v>0.0</v>
      </c>
      <c r="H34" s="28"/>
      <c r="I34" s="50">
        <v>6.0</v>
      </c>
      <c r="J34" s="50">
        <v>6.0</v>
      </c>
      <c r="K34" s="16"/>
      <c r="L34" s="33">
        <f>((FRIGOR!$F34*(1+FRIGOR!$G34%))/FRIGOR!$J34)+FRIGOR!$K34</f>
        <v>7407.405</v>
      </c>
      <c r="M34" s="15">
        <v>26.0</v>
      </c>
      <c r="N34" s="24">
        <f t="shared" si="2"/>
        <v>10000</v>
      </c>
      <c r="O34" s="40">
        <f t="shared" si="3"/>
        <v>16650</v>
      </c>
      <c r="P34" s="15" t="s">
        <v>11858</v>
      </c>
      <c r="Q34" s="15">
        <v>2.0</v>
      </c>
      <c r="R34" s="29">
        <f>FRIGOR!$I34+FRIGOR!$Q34</f>
        <v>8</v>
      </c>
      <c r="S34" s="16" t="s">
        <v>11754</v>
      </c>
      <c r="T34" s="28" t="s">
        <v>63</v>
      </c>
      <c r="U34" s="15" t="s">
        <v>11820</v>
      </c>
      <c r="V34" s="16" t="s">
        <v>11754</v>
      </c>
      <c r="W34" s="15" t="s">
        <v>11860</v>
      </c>
      <c r="X34" s="15">
        <v>1.0</v>
      </c>
      <c r="Y34" s="15">
        <v>0.0</v>
      </c>
      <c r="Z34" s="15"/>
      <c r="AA34" s="15"/>
      <c r="AB34" s="29" t="str">
        <f>ARTICULOS_OSLE[[#This Row],[Costo]]*ARTICULOS_OSLE[[#This Row],[Pedido]]</f>
        <v>#ERROR!</v>
      </c>
      <c r="AC34" s="15"/>
      <c r="AD34" s="15"/>
      <c r="AE34" s="15"/>
      <c r="AF34" s="15"/>
      <c r="AG34" s="15"/>
      <c r="AH34" s="32" t="str">
        <f>IF(AND(ARTICULOS_OSLE[[#This Row],[FechaVenc]]=0,ARTICULOS_OSLE[[#This Row],[DiasVenc]]=0),"",ARTICULOS_OSLE[[#This Row],[FechaVenc]]-ARTICULOS_OSLE[[#This Row],[DiasVenc]])</f>
        <v>#ERROR!</v>
      </c>
      <c r="AI34" s="15"/>
      <c r="AJ34" s="15"/>
      <c r="AK34" s="15"/>
      <c r="AL34" s="15"/>
      <c r="AM34" s="15"/>
      <c r="AN34" s="15"/>
      <c r="AO34" s="16" t="s">
        <v>11857</v>
      </c>
      <c r="AP34" s="15"/>
      <c r="AQ34" s="15"/>
    </row>
    <row r="35" ht="15.75" customHeight="1">
      <c r="A35" s="15" t="s">
        <v>128</v>
      </c>
      <c r="B35" s="28" t="s">
        <v>12088</v>
      </c>
      <c r="C35" s="16" t="str">
        <f t="shared" si="1"/>
        <v>ALM04840837</v>
      </c>
      <c r="D35" s="16" t="s">
        <v>11857</v>
      </c>
      <c r="E35" s="15" t="s">
        <v>129</v>
      </c>
      <c r="F35" s="20">
        <f t="shared" si="9"/>
        <v>44444.43</v>
      </c>
      <c r="G35" s="29">
        <v>0.0</v>
      </c>
      <c r="H35" s="28"/>
      <c r="I35" s="50">
        <v>6.0</v>
      </c>
      <c r="J35" s="50">
        <v>6.0</v>
      </c>
      <c r="K35" s="16"/>
      <c r="L35" s="33">
        <f>((FRIGOR!$F35*(1+FRIGOR!$G35%))/FRIGOR!$J35)+FRIGOR!$K35</f>
        <v>7407.405</v>
      </c>
      <c r="M35" s="15">
        <v>26.0</v>
      </c>
      <c r="N35" s="43">
        <f t="shared" si="2"/>
        <v>10000</v>
      </c>
      <c r="O35" s="40">
        <f t="shared" si="3"/>
        <v>16650</v>
      </c>
      <c r="P35" s="15" t="s">
        <v>11858</v>
      </c>
      <c r="Q35" s="15">
        <v>2.0</v>
      </c>
      <c r="R35" s="29">
        <f>FRIGOR!$I35+FRIGOR!$Q35</f>
        <v>8</v>
      </c>
      <c r="S35" s="16" t="s">
        <v>11754</v>
      </c>
      <c r="T35" s="28" t="s">
        <v>63</v>
      </c>
      <c r="U35" s="15" t="s">
        <v>11820</v>
      </c>
      <c r="V35" s="16" t="s">
        <v>11754</v>
      </c>
      <c r="W35" s="15" t="s">
        <v>11860</v>
      </c>
      <c r="X35" s="15">
        <v>1.0</v>
      </c>
      <c r="Y35" s="15">
        <v>0.0</v>
      </c>
      <c r="Z35" s="15"/>
      <c r="AA35" s="15"/>
      <c r="AB35" s="29" t="str">
        <f>ARTICULOS_OSLE[[#This Row],[Costo]]*ARTICULOS_OSLE[[#This Row],[Pedido]]</f>
        <v>#ERROR!</v>
      </c>
      <c r="AC35" s="15"/>
      <c r="AD35" s="15"/>
      <c r="AE35" s="15"/>
      <c r="AF35" s="15"/>
      <c r="AG35" s="15"/>
      <c r="AH35" s="32" t="str">
        <f>IF(AND(ARTICULOS_OSLE[[#This Row],[FechaVenc]]=0,ARTICULOS_OSLE[[#This Row],[DiasVenc]]=0),"",ARTICULOS_OSLE[[#This Row],[FechaVenc]]-ARTICULOS_OSLE[[#This Row],[DiasVenc]])</f>
        <v>#ERROR!</v>
      </c>
      <c r="AI35" s="15"/>
      <c r="AJ35" s="15"/>
      <c r="AK35" s="15"/>
      <c r="AL35" s="15"/>
      <c r="AM35" s="15"/>
      <c r="AN35" s="15"/>
      <c r="AO35" s="16" t="s">
        <v>11857</v>
      </c>
      <c r="AP35" s="15"/>
      <c r="AQ35" s="15"/>
    </row>
    <row r="36" ht="15.75" customHeight="1">
      <c r="A36" s="15" t="s">
        <v>130</v>
      </c>
      <c r="B36" s="28" t="s">
        <v>12089</v>
      </c>
      <c r="C36" s="16" t="str">
        <f t="shared" si="1"/>
        <v>ALM04840899</v>
      </c>
      <c r="D36" s="16" t="s">
        <v>11857</v>
      </c>
      <c r="E36" s="15" t="s">
        <v>131</v>
      </c>
      <c r="F36" s="20">
        <f t="shared" si="9"/>
        <v>44444.43</v>
      </c>
      <c r="G36" s="29">
        <v>0.0</v>
      </c>
      <c r="H36" s="28"/>
      <c r="I36" s="50">
        <v>6.0</v>
      </c>
      <c r="J36" s="50">
        <v>6.0</v>
      </c>
      <c r="K36" s="16"/>
      <c r="L36" s="33">
        <f>((FRIGOR!$F36*(1+FRIGOR!$G36%))/FRIGOR!$J36)+FRIGOR!$K36</f>
        <v>7407.405</v>
      </c>
      <c r="M36" s="15">
        <v>26.0</v>
      </c>
      <c r="N36" s="43">
        <f t="shared" si="2"/>
        <v>10000</v>
      </c>
      <c r="O36" s="40">
        <f t="shared" si="3"/>
        <v>16650</v>
      </c>
      <c r="P36" s="15" t="s">
        <v>11858</v>
      </c>
      <c r="Q36" s="15">
        <v>2.0</v>
      </c>
      <c r="R36" s="29">
        <f>FRIGOR!$I36+FRIGOR!$Q36</f>
        <v>8</v>
      </c>
      <c r="S36" s="16" t="s">
        <v>11754</v>
      </c>
      <c r="T36" s="28" t="s">
        <v>63</v>
      </c>
      <c r="U36" s="15" t="s">
        <v>11820</v>
      </c>
      <c r="V36" s="16" t="s">
        <v>11754</v>
      </c>
      <c r="W36" s="15" t="s">
        <v>11860</v>
      </c>
      <c r="X36" s="15">
        <v>1.0</v>
      </c>
      <c r="Y36" s="15">
        <v>0.0</v>
      </c>
      <c r="Z36" s="15"/>
      <c r="AA36" s="15"/>
      <c r="AB36" s="29" t="str">
        <f>ARTICULOS_OSLE[[#This Row],[Costo]]*ARTICULOS_OSLE[[#This Row],[Pedido]]</f>
        <v>#ERROR!</v>
      </c>
      <c r="AC36" s="15"/>
      <c r="AD36" s="15"/>
      <c r="AE36" s="15"/>
      <c r="AF36" s="15"/>
      <c r="AG36" s="15"/>
      <c r="AH36" s="32" t="str">
        <f>IF(AND(ARTICULOS_OSLE[[#This Row],[FechaVenc]]=0,ARTICULOS_OSLE[[#This Row],[DiasVenc]]=0),"",ARTICULOS_OSLE[[#This Row],[FechaVenc]]-ARTICULOS_OSLE[[#This Row],[DiasVenc]])</f>
        <v>#ERROR!</v>
      </c>
      <c r="AI36" s="15"/>
      <c r="AJ36" s="15"/>
      <c r="AK36" s="15"/>
      <c r="AL36" s="15"/>
      <c r="AM36" s="15"/>
      <c r="AN36" s="15"/>
      <c r="AO36" s="16" t="s">
        <v>11857</v>
      </c>
      <c r="AP36" s="15"/>
      <c r="AQ36" s="15"/>
    </row>
    <row r="37" ht="15.75" customHeight="1">
      <c r="A37" s="15" t="s">
        <v>132</v>
      </c>
      <c r="B37" s="28" t="s">
        <v>12090</v>
      </c>
      <c r="C37" s="16" t="str">
        <f t="shared" si="1"/>
        <v>ALM04840882</v>
      </c>
      <c r="D37" s="16" t="s">
        <v>11857</v>
      </c>
      <c r="E37" s="15" t="s">
        <v>133</v>
      </c>
      <c r="F37" s="20">
        <f t="shared" si="9"/>
        <v>44444.43</v>
      </c>
      <c r="G37" s="29">
        <v>0.0</v>
      </c>
      <c r="H37" s="28"/>
      <c r="I37" s="50">
        <v>6.0</v>
      </c>
      <c r="J37" s="50">
        <v>6.0</v>
      </c>
      <c r="K37" s="16"/>
      <c r="L37" s="33">
        <f>((FRIGOR!$F37*(1+FRIGOR!$G37%))/FRIGOR!$J37)+FRIGOR!$K37</f>
        <v>7407.405</v>
      </c>
      <c r="M37" s="15">
        <v>26.0</v>
      </c>
      <c r="N37" s="24">
        <f t="shared" si="2"/>
        <v>10000</v>
      </c>
      <c r="O37" s="40">
        <f t="shared" si="3"/>
        <v>16650</v>
      </c>
      <c r="P37" s="15" t="s">
        <v>11858</v>
      </c>
      <c r="Q37" s="15">
        <v>2.0</v>
      </c>
      <c r="R37" s="29">
        <f>FRIGOR!$I37+FRIGOR!$Q37</f>
        <v>8</v>
      </c>
      <c r="S37" s="16" t="s">
        <v>11754</v>
      </c>
      <c r="T37" s="28" t="s">
        <v>63</v>
      </c>
      <c r="U37" s="15" t="s">
        <v>11820</v>
      </c>
      <c r="V37" s="16" t="s">
        <v>11754</v>
      </c>
      <c r="W37" s="15" t="s">
        <v>11860</v>
      </c>
      <c r="X37" s="15">
        <v>1.0</v>
      </c>
      <c r="Y37" s="15">
        <v>0.0</v>
      </c>
      <c r="Z37" s="15"/>
      <c r="AA37" s="15"/>
      <c r="AB37" s="29" t="str">
        <f>ARTICULOS_OSLE[[#This Row],[Costo]]*ARTICULOS_OSLE[[#This Row],[Pedido]]</f>
        <v>#ERROR!</v>
      </c>
      <c r="AC37" s="15"/>
      <c r="AD37" s="15"/>
      <c r="AE37" s="15"/>
      <c r="AF37" s="15"/>
      <c r="AG37" s="15"/>
      <c r="AH37" s="32" t="str">
        <f>IF(AND(ARTICULOS_OSLE[[#This Row],[FechaVenc]]=0,ARTICULOS_OSLE[[#This Row],[DiasVenc]]=0),"",ARTICULOS_OSLE[[#This Row],[FechaVenc]]-ARTICULOS_OSLE[[#This Row],[DiasVenc]])</f>
        <v>#ERROR!</v>
      </c>
      <c r="AI37" s="15"/>
      <c r="AJ37" s="15"/>
      <c r="AK37" s="15"/>
      <c r="AL37" s="15"/>
      <c r="AM37" s="15"/>
      <c r="AN37" s="15"/>
      <c r="AO37" s="16" t="s">
        <v>11857</v>
      </c>
      <c r="AP37" s="15"/>
      <c r="AQ37" s="15"/>
    </row>
    <row r="38" ht="15.75" customHeight="1">
      <c r="A38" s="15" t="s">
        <v>134</v>
      </c>
      <c r="B38" s="28" t="s">
        <v>12091</v>
      </c>
      <c r="C38" s="16" t="str">
        <f t="shared" si="1"/>
        <v>ALM34790194</v>
      </c>
      <c r="D38" s="16" t="s">
        <v>11857</v>
      </c>
      <c r="E38" s="15" t="s">
        <v>135</v>
      </c>
      <c r="F38" s="20">
        <v>25778.41</v>
      </c>
      <c r="G38" s="29">
        <v>0.0</v>
      </c>
      <c r="H38" s="28"/>
      <c r="I38" s="50">
        <v>6.0</v>
      </c>
      <c r="J38" s="50">
        <v>6.0</v>
      </c>
      <c r="K38" s="16"/>
      <c r="L38" s="33">
        <f>((FRIGOR!$F38*(1+FRIGOR!$G38%))/FRIGOR!$J38)+FRIGOR!$K38</f>
        <v>4296.401667</v>
      </c>
      <c r="M38" s="15">
        <v>26.0</v>
      </c>
      <c r="N38" s="43">
        <f t="shared" si="2"/>
        <v>5800</v>
      </c>
      <c r="O38" s="40">
        <f t="shared" si="3"/>
        <v>9650</v>
      </c>
      <c r="P38" s="15" t="s">
        <v>11858</v>
      </c>
      <c r="Q38" s="15">
        <v>2.0</v>
      </c>
      <c r="R38" s="29">
        <f>FRIGOR!$I38+FRIGOR!$Q38</f>
        <v>8</v>
      </c>
      <c r="S38" s="16" t="s">
        <v>11754</v>
      </c>
      <c r="T38" s="28" t="s">
        <v>63</v>
      </c>
      <c r="U38" s="15" t="s">
        <v>11820</v>
      </c>
      <c r="V38" s="16" t="s">
        <v>11754</v>
      </c>
      <c r="W38" s="15" t="s">
        <v>11860</v>
      </c>
      <c r="X38" s="15">
        <v>1.0</v>
      </c>
      <c r="Y38" s="15">
        <v>0.0</v>
      </c>
      <c r="Z38" s="15"/>
      <c r="AA38" s="15"/>
      <c r="AB38" s="29" t="str">
        <f>ARTICULOS_OSLE[[#This Row],[Costo]]*ARTICULOS_OSLE[[#This Row],[Pedido]]</f>
        <v>#ERROR!</v>
      </c>
      <c r="AC38" s="15"/>
      <c r="AD38" s="15"/>
      <c r="AE38" s="15"/>
      <c r="AF38" s="15"/>
      <c r="AG38" s="15"/>
      <c r="AH38" s="32" t="str">
        <f>IF(AND(ARTICULOS_OSLE[[#This Row],[FechaVenc]]=0,ARTICULOS_OSLE[[#This Row],[DiasVenc]]=0),"",ARTICULOS_OSLE[[#This Row],[FechaVenc]]-ARTICULOS_OSLE[[#This Row],[DiasVenc]])</f>
        <v>#ERROR!</v>
      </c>
      <c r="AI38" s="15"/>
      <c r="AJ38" s="15"/>
      <c r="AK38" s="15"/>
      <c r="AL38" s="15"/>
      <c r="AM38" s="15"/>
      <c r="AN38" s="15"/>
      <c r="AO38" s="16" t="s">
        <v>11857</v>
      </c>
      <c r="AP38" s="15"/>
      <c r="AQ38" s="15"/>
    </row>
    <row r="39" ht="15.75" customHeight="1">
      <c r="A39" s="15" t="s">
        <v>136</v>
      </c>
      <c r="B39" s="28" t="s">
        <v>12092</v>
      </c>
      <c r="C39" s="16" t="str">
        <f t="shared" si="1"/>
        <v>ALM04840868</v>
      </c>
      <c r="D39" s="16" t="s">
        <v>11857</v>
      </c>
      <c r="E39" s="15" t="s">
        <v>137</v>
      </c>
      <c r="F39" s="20">
        <f t="shared" ref="F39:F44" si="10">F38</f>
        <v>25778.41</v>
      </c>
      <c r="G39" s="29">
        <v>0.0</v>
      </c>
      <c r="H39" s="28"/>
      <c r="I39" s="50">
        <v>6.0</v>
      </c>
      <c r="J39" s="50">
        <v>6.0</v>
      </c>
      <c r="K39" s="16"/>
      <c r="L39" s="33">
        <f>((FRIGOR!$F39*(1+FRIGOR!$G39%))/FRIGOR!$J39)+FRIGOR!$K39</f>
        <v>4296.401667</v>
      </c>
      <c r="M39" s="15">
        <v>26.0</v>
      </c>
      <c r="N39" s="43">
        <f t="shared" si="2"/>
        <v>5800</v>
      </c>
      <c r="O39" s="40">
        <f t="shared" si="3"/>
        <v>9650</v>
      </c>
      <c r="P39" s="15" t="s">
        <v>11858</v>
      </c>
      <c r="Q39" s="15">
        <v>2.0</v>
      </c>
      <c r="R39" s="29">
        <f>FRIGOR!$I39+FRIGOR!$Q39</f>
        <v>8</v>
      </c>
      <c r="S39" s="16" t="s">
        <v>11754</v>
      </c>
      <c r="T39" s="28" t="s">
        <v>63</v>
      </c>
      <c r="U39" s="15" t="s">
        <v>11820</v>
      </c>
      <c r="V39" s="16" t="s">
        <v>11754</v>
      </c>
      <c r="W39" s="15" t="s">
        <v>11860</v>
      </c>
      <c r="X39" s="15">
        <v>1.0</v>
      </c>
      <c r="Y39" s="15">
        <v>3.0</v>
      </c>
      <c r="Z39" s="15"/>
      <c r="AA39" s="15"/>
      <c r="AB39" s="29" t="str">
        <f>ARTICULOS_OSLE[[#This Row],[Costo]]*ARTICULOS_OSLE[[#This Row],[Pedido]]</f>
        <v>#ERROR!</v>
      </c>
      <c r="AC39" s="15"/>
      <c r="AD39" s="15"/>
      <c r="AE39" s="15"/>
      <c r="AF39" s="15"/>
      <c r="AG39" s="15"/>
      <c r="AH39" s="32" t="str">
        <f>IF(AND(ARTICULOS_OSLE[[#This Row],[FechaVenc]]=0,ARTICULOS_OSLE[[#This Row],[DiasVenc]]=0),"",ARTICULOS_OSLE[[#This Row],[FechaVenc]]-ARTICULOS_OSLE[[#This Row],[DiasVenc]])</f>
        <v>#ERROR!</v>
      </c>
      <c r="AI39" s="15"/>
      <c r="AJ39" s="15"/>
      <c r="AK39" s="15"/>
      <c r="AL39" s="15"/>
      <c r="AM39" s="15"/>
      <c r="AN39" s="15"/>
      <c r="AO39" s="16" t="s">
        <v>11857</v>
      </c>
      <c r="AP39" s="15"/>
      <c r="AQ39" s="15"/>
    </row>
    <row r="40" ht="15.75" customHeight="1">
      <c r="A40" s="15" t="s">
        <v>138</v>
      </c>
      <c r="B40" s="28" t="s">
        <v>12093</v>
      </c>
      <c r="C40" s="16" t="str">
        <f t="shared" si="1"/>
        <v>ALM34790156</v>
      </c>
      <c r="D40" s="16" t="s">
        <v>11857</v>
      </c>
      <c r="E40" s="15" t="s">
        <v>139</v>
      </c>
      <c r="F40" s="20">
        <f t="shared" si="10"/>
        <v>25778.41</v>
      </c>
      <c r="G40" s="29">
        <v>0.0</v>
      </c>
      <c r="H40" s="28"/>
      <c r="I40" s="50">
        <v>6.0</v>
      </c>
      <c r="J40" s="50">
        <v>6.0</v>
      </c>
      <c r="K40" s="16"/>
      <c r="L40" s="33">
        <f>((FRIGOR!$F40*(1+FRIGOR!$G40%))/FRIGOR!$J40)+FRIGOR!$K40</f>
        <v>4296.401667</v>
      </c>
      <c r="M40" s="15">
        <v>26.0</v>
      </c>
      <c r="N40" s="24">
        <f t="shared" si="2"/>
        <v>5800</v>
      </c>
      <c r="O40" s="40">
        <f t="shared" si="3"/>
        <v>9650</v>
      </c>
      <c r="P40" s="15" t="s">
        <v>11858</v>
      </c>
      <c r="Q40" s="15">
        <v>2.0</v>
      </c>
      <c r="R40" s="29">
        <f>FRIGOR!$I40+FRIGOR!$Q40</f>
        <v>8</v>
      </c>
      <c r="S40" s="16" t="s">
        <v>11754</v>
      </c>
      <c r="T40" s="28" t="s">
        <v>63</v>
      </c>
      <c r="U40" s="15" t="s">
        <v>11820</v>
      </c>
      <c r="V40" s="16" t="s">
        <v>11754</v>
      </c>
      <c r="W40" s="15" t="s">
        <v>11860</v>
      </c>
      <c r="X40" s="15">
        <v>1.0</v>
      </c>
      <c r="Y40" s="15">
        <v>0.0</v>
      </c>
      <c r="Z40" s="15"/>
      <c r="AA40" s="15"/>
      <c r="AB40" s="29" t="str">
        <f>ARTICULOS_OSLE[[#This Row],[Costo]]*ARTICULOS_OSLE[[#This Row],[Pedido]]</f>
        <v>#ERROR!</v>
      </c>
      <c r="AC40" s="15"/>
      <c r="AD40" s="15"/>
      <c r="AE40" s="15"/>
      <c r="AF40" s="15"/>
      <c r="AG40" s="15"/>
      <c r="AH40" s="32" t="str">
        <f>IF(AND(ARTICULOS_OSLE[[#This Row],[FechaVenc]]=0,ARTICULOS_OSLE[[#This Row],[DiasVenc]]=0),"",ARTICULOS_OSLE[[#This Row],[FechaVenc]]-ARTICULOS_OSLE[[#This Row],[DiasVenc]])</f>
        <v>#ERROR!</v>
      </c>
      <c r="AI40" s="15"/>
      <c r="AJ40" s="15"/>
      <c r="AK40" s="15"/>
      <c r="AL40" s="15"/>
      <c r="AM40" s="15"/>
      <c r="AN40" s="15"/>
      <c r="AO40" s="16" t="s">
        <v>11857</v>
      </c>
      <c r="AP40" s="15"/>
      <c r="AQ40" s="15"/>
    </row>
    <row r="41" ht="15.75" customHeight="1">
      <c r="A41" s="15" t="s">
        <v>140</v>
      </c>
      <c r="B41" s="28" t="s">
        <v>12094</v>
      </c>
      <c r="C41" s="16" t="str">
        <f t="shared" si="1"/>
        <v>ALM04840851</v>
      </c>
      <c r="D41" s="16" t="s">
        <v>11857</v>
      </c>
      <c r="E41" s="15" t="s">
        <v>141</v>
      </c>
      <c r="F41" s="20">
        <f t="shared" si="10"/>
        <v>25778.41</v>
      </c>
      <c r="G41" s="29">
        <v>0.0</v>
      </c>
      <c r="H41" s="28"/>
      <c r="I41" s="50">
        <v>6.0</v>
      </c>
      <c r="J41" s="50">
        <v>6.0</v>
      </c>
      <c r="K41" s="16"/>
      <c r="L41" s="33">
        <f>((FRIGOR!$F41*(1+FRIGOR!$G41%))/FRIGOR!$J41)+FRIGOR!$K41</f>
        <v>4296.401667</v>
      </c>
      <c r="M41" s="15">
        <v>26.0</v>
      </c>
      <c r="N41" s="43">
        <f t="shared" si="2"/>
        <v>5800</v>
      </c>
      <c r="O41" s="40">
        <f t="shared" si="3"/>
        <v>9650</v>
      </c>
      <c r="P41" s="15" t="s">
        <v>11858</v>
      </c>
      <c r="Q41" s="15">
        <v>2.0</v>
      </c>
      <c r="R41" s="29">
        <f>FRIGOR!$I41+FRIGOR!$Q41</f>
        <v>8</v>
      </c>
      <c r="S41" s="16" t="s">
        <v>11754</v>
      </c>
      <c r="T41" s="28" t="s">
        <v>63</v>
      </c>
      <c r="U41" s="15" t="s">
        <v>11820</v>
      </c>
      <c r="V41" s="16" t="s">
        <v>11754</v>
      </c>
      <c r="W41" s="15" t="s">
        <v>11860</v>
      </c>
      <c r="X41" s="15">
        <v>1.0</v>
      </c>
      <c r="Y41" s="15">
        <v>0.0</v>
      </c>
      <c r="Z41" s="15"/>
      <c r="AA41" s="15"/>
      <c r="AB41" s="29" t="str">
        <f>ARTICULOS_OSLE[[#This Row],[Costo]]*ARTICULOS_OSLE[[#This Row],[Pedido]]</f>
        <v>#ERROR!</v>
      </c>
      <c r="AC41" s="15"/>
      <c r="AD41" s="15"/>
      <c r="AE41" s="15"/>
      <c r="AF41" s="15"/>
      <c r="AG41" s="15"/>
      <c r="AH41" s="32" t="str">
        <f>IF(AND(ARTICULOS_OSLE[[#This Row],[FechaVenc]]=0,ARTICULOS_OSLE[[#This Row],[DiasVenc]]=0),"",ARTICULOS_OSLE[[#This Row],[FechaVenc]]-ARTICULOS_OSLE[[#This Row],[DiasVenc]])</f>
        <v>#ERROR!</v>
      </c>
      <c r="AI41" s="15"/>
      <c r="AJ41" s="15"/>
      <c r="AK41" s="15"/>
      <c r="AL41" s="15"/>
      <c r="AM41" s="15"/>
      <c r="AN41" s="15"/>
      <c r="AO41" s="16" t="s">
        <v>11857</v>
      </c>
      <c r="AP41" s="15"/>
      <c r="AQ41" s="15"/>
    </row>
    <row r="42" ht="15.75" customHeight="1">
      <c r="A42" s="15" t="s">
        <v>142</v>
      </c>
      <c r="B42" s="28" t="s">
        <v>12095</v>
      </c>
      <c r="C42" s="16" t="str">
        <f t="shared" si="1"/>
        <v>ALM04841230</v>
      </c>
      <c r="D42" s="16" t="s">
        <v>11857</v>
      </c>
      <c r="E42" s="15" t="s">
        <v>143</v>
      </c>
      <c r="F42" s="20">
        <f t="shared" si="10"/>
        <v>25778.41</v>
      </c>
      <c r="G42" s="29">
        <v>0.0</v>
      </c>
      <c r="H42" s="28"/>
      <c r="I42" s="50">
        <v>6.0</v>
      </c>
      <c r="J42" s="50">
        <v>6.0</v>
      </c>
      <c r="K42" s="16"/>
      <c r="L42" s="33">
        <f>((FRIGOR!$F42*(1+FRIGOR!$G42%))/FRIGOR!$J42)+FRIGOR!$K42</f>
        <v>4296.401667</v>
      </c>
      <c r="M42" s="15">
        <v>26.0</v>
      </c>
      <c r="N42" s="43">
        <f t="shared" si="2"/>
        <v>5800</v>
      </c>
      <c r="O42" s="40">
        <f t="shared" si="3"/>
        <v>9650</v>
      </c>
      <c r="P42" s="15" t="s">
        <v>11858</v>
      </c>
      <c r="Q42" s="15">
        <v>2.0</v>
      </c>
      <c r="R42" s="29">
        <f>FRIGOR!$I42+FRIGOR!$Q42</f>
        <v>8</v>
      </c>
      <c r="S42" s="16" t="s">
        <v>11754</v>
      </c>
      <c r="T42" s="28" t="s">
        <v>63</v>
      </c>
      <c r="U42" s="15" t="s">
        <v>11820</v>
      </c>
      <c r="V42" s="16" t="s">
        <v>11754</v>
      </c>
      <c r="W42" s="15" t="s">
        <v>11860</v>
      </c>
      <c r="X42" s="15">
        <v>1.0</v>
      </c>
      <c r="Y42" s="15">
        <v>1.0</v>
      </c>
      <c r="Z42" s="15"/>
      <c r="AA42" s="15"/>
      <c r="AB42" s="29" t="str">
        <f>ARTICULOS_OSLE[[#This Row],[Costo]]*ARTICULOS_OSLE[[#This Row],[Pedido]]</f>
        <v>#ERROR!</v>
      </c>
      <c r="AC42" s="15"/>
      <c r="AD42" s="15"/>
      <c r="AE42" s="15"/>
      <c r="AF42" s="15"/>
      <c r="AG42" s="15"/>
      <c r="AH42" s="32" t="str">
        <f>IF(AND(ARTICULOS_OSLE[[#This Row],[FechaVenc]]=0,ARTICULOS_OSLE[[#This Row],[DiasVenc]]=0),"",ARTICULOS_OSLE[[#This Row],[FechaVenc]]-ARTICULOS_OSLE[[#This Row],[DiasVenc]])</f>
        <v>#ERROR!</v>
      </c>
      <c r="AI42" s="15"/>
      <c r="AJ42" s="15"/>
      <c r="AK42" s="15"/>
      <c r="AL42" s="15"/>
      <c r="AM42" s="15"/>
      <c r="AN42" s="15"/>
      <c r="AO42" s="16" t="s">
        <v>11857</v>
      </c>
      <c r="AP42" s="15"/>
      <c r="AQ42" s="15"/>
    </row>
    <row r="43" ht="15.75" customHeight="1">
      <c r="A43" s="15" t="s">
        <v>144</v>
      </c>
      <c r="B43" s="28" t="s">
        <v>12096</v>
      </c>
      <c r="C43" s="16" t="str">
        <f t="shared" si="1"/>
        <v>ALM04840844</v>
      </c>
      <c r="D43" s="16" t="s">
        <v>11857</v>
      </c>
      <c r="E43" s="15" t="s">
        <v>145</v>
      </c>
      <c r="F43" s="20">
        <f t="shared" si="10"/>
        <v>25778.41</v>
      </c>
      <c r="G43" s="29">
        <v>0.0</v>
      </c>
      <c r="H43" s="28"/>
      <c r="I43" s="50">
        <v>6.0</v>
      </c>
      <c r="J43" s="50">
        <v>6.0</v>
      </c>
      <c r="K43" s="16"/>
      <c r="L43" s="33">
        <f>((FRIGOR!$F43*(1+FRIGOR!$G43%))/FRIGOR!$J43)+FRIGOR!$K43</f>
        <v>4296.401667</v>
      </c>
      <c r="M43" s="15">
        <v>26.0</v>
      </c>
      <c r="N43" s="24">
        <f t="shared" si="2"/>
        <v>5800</v>
      </c>
      <c r="O43" s="40">
        <f t="shared" si="3"/>
        <v>9650</v>
      </c>
      <c r="P43" s="15" t="s">
        <v>11858</v>
      </c>
      <c r="Q43" s="15">
        <v>2.0</v>
      </c>
      <c r="R43" s="29">
        <f>FRIGOR!$I43+FRIGOR!$Q43</f>
        <v>8</v>
      </c>
      <c r="S43" s="16" t="s">
        <v>11754</v>
      </c>
      <c r="T43" s="28" t="s">
        <v>63</v>
      </c>
      <c r="U43" s="15" t="s">
        <v>11820</v>
      </c>
      <c r="V43" s="16" t="s">
        <v>11754</v>
      </c>
      <c r="W43" s="15" t="s">
        <v>11860</v>
      </c>
      <c r="X43" s="15">
        <v>1.0</v>
      </c>
      <c r="Y43" s="15">
        <v>0.0</v>
      </c>
      <c r="Z43" s="15"/>
      <c r="AA43" s="15"/>
      <c r="AB43" s="29" t="str">
        <f>ARTICULOS_OSLE[[#This Row],[Costo]]*ARTICULOS_OSLE[[#This Row],[Pedido]]</f>
        <v>#ERROR!</v>
      </c>
      <c r="AC43" s="15"/>
      <c r="AD43" s="15"/>
      <c r="AE43" s="15"/>
      <c r="AF43" s="15"/>
      <c r="AG43" s="15"/>
      <c r="AH43" s="32" t="str">
        <f>IF(AND(ARTICULOS_OSLE[[#This Row],[FechaVenc]]=0,ARTICULOS_OSLE[[#This Row],[DiasVenc]]=0),"",ARTICULOS_OSLE[[#This Row],[FechaVenc]]-ARTICULOS_OSLE[[#This Row],[DiasVenc]])</f>
        <v>#ERROR!</v>
      </c>
      <c r="AI43" s="15"/>
      <c r="AJ43" s="15"/>
      <c r="AK43" s="15"/>
      <c r="AL43" s="15"/>
      <c r="AM43" s="15"/>
      <c r="AN43" s="15"/>
      <c r="AO43" s="16" t="s">
        <v>11857</v>
      </c>
      <c r="AP43" s="15"/>
      <c r="AQ43" s="15"/>
    </row>
    <row r="44" ht="15.75" customHeight="1">
      <c r="A44" s="15" t="s">
        <v>146</v>
      </c>
      <c r="B44" s="28" t="s">
        <v>12097</v>
      </c>
      <c r="C44" s="16" t="str">
        <f t="shared" si="1"/>
        <v>ALM34789839</v>
      </c>
      <c r="D44" s="16" t="s">
        <v>11857</v>
      </c>
      <c r="E44" s="15" t="s">
        <v>147</v>
      </c>
      <c r="F44" s="20">
        <f t="shared" si="10"/>
        <v>25778.41</v>
      </c>
      <c r="G44" s="29">
        <v>0.0</v>
      </c>
      <c r="H44" s="28"/>
      <c r="I44" s="50">
        <v>6.0</v>
      </c>
      <c r="J44" s="50">
        <v>6.0</v>
      </c>
      <c r="K44" s="16"/>
      <c r="L44" s="33">
        <f>((FRIGOR!$F44*(1+FRIGOR!$G44%))/FRIGOR!$J44)+FRIGOR!$K44</f>
        <v>4296.401667</v>
      </c>
      <c r="M44" s="15">
        <v>26.0</v>
      </c>
      <c r="N44" s="43">
        <f t="shared" si="2"/>
        <v>5800</v>
      </c>
      <c r="O44" s="40">
        <f t="shared" si="3"/>
        <v>9650</v>
      </c>
      <c r="P44" s="15" t="s">
        <v>11858</v>
      </c>
      <c r="Q44" s="15">
        <v>2.0</v>
      </c>
      <c r="R44" s="29">
        <f>FRIGOR!$I44+FRIGOR!$Q44</f>
        <v>8</v>
      </c>
      <c r="S44" s="16" t="s">
        <v>11754</v>
      </c>
      <c r="T44" s="28" t="s">
        <v>63</v>
      </c>
      <c r="U44" s="15" t="s">
        <v>11820</v>
      </c>
      <c r="V44" s="16" t="s">
        <v>11754</v>
      </c>
      <c r="W44" s="15" t="s">
        <v>11860</v>
      </c>
      <c r="X44" s="15">
        <v>1.0</v>
      </c>
      <c r="Y44" s="15">
        <v>0.0</v>
      </c>
      <c r="Z44" s="15"/>
      <c r="AA44" s="15"/>
      <c r="AB44" s="29" t="str">
        <f>ARTICULOS_OSLE[[#This Row],[Costo]]*ARTICULOS_OSLE[[#This Row],[Pedido]]</f>
        <v>#ERROR!</v>
      </c>
      <c r="AC44" s="15"/>
      <c r="AD44" s="15"/>
      <c r="AE44" s="15"/>
      <c r="AF44" s="15"/>
      <c r="AG44" s="15"/>
      <c r="AH44" s="32" t="str">
        <f>IF(AND(ARTICULOS_OSLE[[#This Row],[FechaVenc]]=0,ARTICULOS_OSLE[[#This Row],[DiasVenc]]=0),"",ARTICULOS_OSLE[[#This Row],[FechaVenc]]-ARTICULOS_OSLE[[#This Row],[DiasVenc]])</f>
        <v>#ERROR!</v>
      </c>
      <c r="AI44" s="15"/>
      <c r="AJ44" s="15"/>
      <c r="AK44" s="15"/>
      <c r="AL44" s="15"/>
      <c r="AM44" s="15"/>
      <c r="AN44" s="15"/>
      <c r="AO44" s="16" t="s">
        <v>11857</v>
      </c>
      <c r="AP44" s="15"/>
      <c r="AQ44" s="15"/>
    </row>
    <row r="45" ht="15.75" customHeight="1">
      <c r="A45" s="34"/>
      <c r="B45" s="34"/>
      <c r="C45" s="51"/>
      <c r="D45" s="51"/>
      <c r="E45" s="34"/>
      <c r="F45" s="52"/>
      <c r="G45" s="53"/>
      <c r="H45" s="35"/>
      <c r="J45" s="48"/>
      <c r="L45" s="3"/>
      <c r="N45" s="51"/>
      <c r="O45" s="34"/>
      <c r="Q45" s="51"/>
      <c r="V45" s="54"/>
    </row>
    <row r="46" ht="15.75" customHeight="1">
      <c r="A46" s="34"/>
      <c r="B46" s="34"/>
      <c r="C46" s="51"/>
      <c r="D46" s="51"/>
      <c r="E46" s="34"/>
      <c r="F46" s="52"/>
      <c r="G46" s="53"/>
      <c r="H46" s="35"/>
      <c r="J46" s="48"/>
      <c r="L46" s="3"/>
      <c r="N46" s="51"/>
      <c r="O46" s="34"/>
      <c r="Q46" s="51"/>
      <c r="V46" s="54"/>
    </row>
    <row r="47" ht="15.75" customHeight="1">
      <c r="A47" s="34"/>
      <c r="B47" s="34"/>
      <c r="C47" s="51"/>
      <c r="D47" s="51"/>
      <c r="E47" s="34"/>
      <c r="F47" s="52"/>
      <c r="G47" s="53"/>
      <c r="H47" s="35"/>
      <c r="J47" s="48"/>
      <c r="L47" s="3"/>
      <c r="N47" s="51"/>
      <c r="O47" s="34"/>
      <c r="Q47" s="51"/>
      <c r="V47" s="54"/>
    </row>
    <row r="48" ht="15.75" customHeight="1">
      <c r="A48" s="34"/>
      <c r="B48" s="34"/>
      <c r="C48" s="51"/>
      <c r="D48" s="51"/>
      <c r="E48" s="34"/>
      <c r="F48" s="52"/>
      <c r="G48" s="53"/>
      <c r="H48" s="35"/>
      <c r="J48" s="48"/>
      <c r="L48" s="3"/>
      <c r="N48" s="51"/>
      <c r="O48" s="34"/>
      <c r="Q48" s="51"/>
      <c r="V48" s="54"/>
    </row>
    <row r="49" ht="15.75" customHeight="1">
      <c r="A49" s="34"/>
      <c r="B49" s="34"/>
      <c r="C49" s="51"/>
      <c r="D49" s="51"/>
      <c r="E49" s="34"/>
      <c r="F49" s="52"/>
      <c r="G49" s="53"/>
      <c r="H49" s="35"/>
      <c r="J49" s="48"/>
      <c r="L49" s="3"/>
      <c r="N49" s="51"/>
      <c r="O49" s="34"/>
      <c r="Q49" s="51"/>
      <c r="V49" s="54"/>
    </row>
    <row r="50" ht="15.75" customHeight="1">
      <c r="A50" s="34"/>
      <c r="B50" s="34"/>
      <c r="C50" s="51"/>
      <c r="D50" s="51"/>
      <c r="E50" s="34"/>
      <c r="F50" s="52"/>
      <c r="G50" s="53"/>
      <c r="H50" s="35"/>
      <c r="J50" s="48"/>
      <c r="L50" s="3"/>
      <c r="N50" s="51"/>
      <c r="O50" s="34"/>
      <c r="Q50" s="51"/>
      <c r="V50" s="54"/>
    </row>
    <row r="51" ht="15.75" customHeight="1">
      <c r="A51" s="34"/>
      <c r="B51" s="34"/>
      <c r="C51" s="51"/>
      <c r="D51" s="51"/>
      <c r="E51" s="34"/>
      <c r="F51" s="52"/>
      <c r="G51" s="53"/>
      <c r="H51" s="35"/>
      <c r="J51" s="48"/>
      <c r="L51" s="3"/>
      <c r="N51" s="51"/>
      <c r="O51" s="34"/>
      <c r="Q51" s="51"/>
      <c r="V51" s="54"/>
    </row>
    <row r="52" ht="15.75" customHeight="1">
      <c r="A52" s="34"/>
      <c r="B52" s="34"/>
      <c r="C52" s="51"/>
      <c r="D52" s="51"/>
      <c r="E52" s="34"/>
      <c r="F52" s="52"/>
      <c r="G52" s="53"/>
      <c r="H52" s="35"/>
      <c r="J52" s="48"/>
      <c r="L52" s="3"/>
      <c r="N52" s="51"/>
      <c r="O52" s="34"/>
      <c r="Q52" s="51"/>
      <c r="V52" s="54"/>
    </row>
    <row r="53" ht="15.75" customHeight="1">
      <c r="A53" s="34"/>
      <c r="B53" s="34"/>
      <c r="C53" s="51"/>
      <c r="D53" s="51"/>
      <c r="E53" s="34"/>
      <c r="F53" s="52"/>
      <c r="G53" s="53"/>
      <c r="H53" s="35"/>
      <c r="J53" s="48"/>
      <c r="L53" s="3"/>
      <c r="N53" s="51"/>
      <c r="O53" s="34"/>
      <c r="Q53" s="51"/>
      <c r="V53" s="54"/>
    </row>
    <row r="54" ht="15.75" customHeight="1">
      <c r="A54" s="34"/>
      <c r="B54" s="34"/>
      <c r="C54" s="51"/>
      <c r="D54" s="51"/>
      <c r="E54" s="34"/>
      <c r="F54" s="52"/>
      <c r="G54" s="53"/>
      <c r="H54" s="35"/>
      <c r="J54" s="48"/>
      <c r="L54" s="3"/>
      <c r="N54" s="51"/>
      <c r="O54" s="34"/>
      <c r="Q54" s="51"/>
      <c r="V54" s="54"/>
    </row>
    <row r="55" ht="15.75" customHeight="1">
      <c r="A55" s="34"/>
      <c r="B55" s="34"/>
      <c r="C55" s="51"/>
      <c r="D55" s="51"/>
      <c r="E55" s="34"/>
      <c r="F55" s="52"/>
      <c r="G55" s="53"/>
      <c r="H55" s="35"/>
      <c r="J55" s="48"/>
      <c r="L55" s="3"/>
      <c r="N55" s="51"/>
      <c r="O55" s="34"/>
      <c r="Q55" s="51"/>
      <c r="V55" s="54"/>
    </row>
    <row r="56" ht="15.75" customHeight="1">
      <c r="A56" s="34"/>
      <c r="B56" s="34"/>
      <c r="C56" s="51"/>
      <c r="D56" s="51"/>
      <c r="E56" s="34"/>
      <c r="F56" s="52"/>
      <c r="G56" s="53"/>
      <c r="H56" s="35"/>
      <c r="J56" s="48"/>
      <c r="L56" s="3"/>
      <c r="N56" s="51"/>
      <c r="O56" s="34"/>
      <c r="Q56" s="51"/>
      <c r="V56" s="54"/>
    </row>
    <row r="57" ht="15.75" customHeight="1">
      <c r="A57" s="34"/>
      <c r="B57" s="34"/>
      <c r="C57" s="51"/>
      <c r="D57" s="51"/>
      <c r="E57" s="34"/>
      <c r="F57" s="52"/>
      <c r="G57" s="53"/>
      <c r="H57" s="35"/>
      <c r="J57" s="48"/>
      <c r="L57" s="3"/>
      <c r="N57" s="51"/>
      <c r="O57" s="34"/>
      <c r="Q57" s="51"/>
      <c r="V57" s="54"/>
    </row>
    <row r="58" ht="15.75" customHeight="1">
      <c r="A58" s="34"/>
      <c r="B58" s="34"/>
      <c r="C58" s="51"/>
      <c r="D58" s="51"/>
      <c r="E58" s="34"/>
      <c r="F58" s="52"/>
      <c r="G58" s="53"/>
      <c r="H58" s="35"/>
      <c r="J58" s="48"/>
      <c r="L58" s="3"/>
      <c r="N58" s="51"/>
      <c r="O58" s="34"/>
      <c r="Q58" s="51"/>
      <c r="V58" s="54"/>
    </row>
    <row r="59" ht="15.75" customHeight="1">
      <c r="A59" s="34"/>
      <c r="B59" s="34"/>
      <c r="C59" s="51"/>
      <c r="D59" s="51"/>
      <c r="E59" s="34"/>
      <c r="F59" s="52"/>
      <c r="G59" s="53"/>
      <c r="H59" s="35"/>
      <c r="J59" s="48"/>
      <c r="L59" s="3"/>
      <c r="N59" s="51"/>
      <c r="O59" s="34"/>
      <c r="Q59" s="51"/>
      <c r="V59" s="54"/>
    </row>
    <row r="60" ht="15.75" customHeight="1">
      <c r="A60" s="34"/>
      <c r="B60" s="34"/>
      <c r="C60" s="51"/>
      <c r="D60" s="51"/>
      <c r="E60" s="34"/>
      <c r="F60" s="52"/>
      <c r="G60" s="53"/>
      <c r="H60" s="35"/>
      <c r="J60" s="48"/>
      <c r="L60" s="3"/>
      <c r="N60" s="51"/>
      <c r="O60" s="34"/>
      <c r="Q60" s="51"/>
      <c r="V60" s="54"/>
    </row>
    <row r="61" ht="15.75" customHeight="1">
      <c r="A61" s="34"/>
      <c r="B61" s="34"/>
      <c r="C61" s="51"/>
      <c r="D61" s="51"/>
      <c r="E61" s="34"/>
      <c r="F61" s="52"/>
      <c r="G61" s="53"/>
      <c r="H61" s="35"/>
      <c r="J61" s="48"/>
      <c r="L61" s="3"/>
      <c r="N61" s="51"/>
      <c r="O61" s="34"/>
      <c r="Q61" s="51"/>
      <c r="V61" s="54"/>
    </row>
    <row r="62" ht="15.75" customHeight="1">
      <c r="A62" s="34"/>
      <c r="B62" s="34"/>
      <c r="C62" s="51"/>
      <c r="D62" s="51"/>
      <c r="E62" s="34"/>
      <c r="F62" s="52"/>
      <c r="G62" s="53"/>
      <c r="H62" s="35"/>
      <c r="J62" s="48"/>
      <c r="L62" s="3"/>
      <c r="N62" s="51"/>
      <c r="O62" s="34"/>
      <c r="Q62" s="51"/>
      <c r="V62" s="54"/>
    </row>
    <row r="63" ht="15.75" customHeight="1">
      <c r="A63" s="34"/>
      <c r="B63" s="34"/>
      <c r="C63" s="51"/>
      <c r="D63" s="51"/>
      <c r="E63" s="34"/>
      <c r="F63" s="52"/>
      <c r="G63" s="53"/>
      <c r="H63" s="35"/>
      <c r="J63" s="48"/>
      <c r="L63" s="3"/>
      <c r="N63" s="51"/>
      <c r="O63" s="34"/>
      <c r="Q63" s="51"/>
      <c r="V63" s="54"/>
    </row>
    <row r="64" ht="15.75" customHeight="1">
      <c r="A64" s="34"/>
      <c r="B64" s="34"/>
      <c r="C64" s="51"/>
      <c r="D64" s="51"/>
      <c r="E64" s="34"/>
      <c r="F64" s="52"/>
      <c r="G64" s="53"/>
      <c r="H64" s="35"/>
      <c r="J64" s="48"/>
      <c r="L64" s="3"/>
      <c r="N64" s="51"/>
      <c r="O64" s="34"/>
      <c r="Q64" s="51"/>
      <c r="V64" s="54"/>
    </row>
    <row r="65" ht="15.75" customHeight="1">
      <c r="A65" s="34"/>
      <c r="B65" s="34"/>
      <c r="C65" s="51"/>
      <c r="D65" s="51"/>
      <c r="E65" s="34"/>
      <c r="F65" s="52"/>
      <c r="G65" s="53"/>
      <c r="H65" s="35"/>
      <c r="J65" s="48"/>
      <c r="L65" s="3"/>
      <c r="N65" s="51"/>
      <c r="O65" s="34"/>
      <c r="Q65" s="51"/>
      <c r="V65" s="54"/>
    </row>
    <row r="66" ht="15.75" customHeight="1">
      <c r="A66" s="34"/>
      <c r="B66" s="34"/>
      <c r="C66" s="51"/>
      <c r="D66" s="51"/>
      <c r="E66" s="34"/>
      <c r="F66" s="52"/>
      <c r="G66" s="53"/>
      <c r="H66" s="35"/>
      <c r="J66" s="48"/>
      <c r="L66" s="3"/>
      <c r="N66" s="51"/>
      <c r="O66" s="34"/>
      <c r="Q66" s="51"/>
      <c r="V66" s="54"/>
    </row>
    <row r="67" ht="15.75" customHeight="1">
      <c r="A67" s="34"/>
      <c r="B67" s="34"/>
      <c r="C67" s="51"/>
      <c r="D67" s="51"/>
      <c r="E67" s="34"/>
      <c r="F67" s="52"/>
      <c r="G67" s="53"/>
      <c r="H67" s="35"/>
      <c r="J67" s="48"/>
      <c r="L67" s="3"/>
      <c r="N67" s="51"/>
      <c r="O67" s="34"/>
      <c r="Q67" s="51"/>
      <c r="V67" s="54"/>
    </row>
    <row r="68" ht="15.75" customHeight="1">
      <c r="A68" s="34"/>
      <c r="B68" s="34"/>
      <c r="C68" s="51"/>
      <c r="D68" s="51"/>
      <c r="E68" s="34"/>
      <c r="F68" s="52"/>
      <c r="G68" s="53"/>
      <c r="H68" s="35"/>
      <c r="J68" s="48"/>
      <c r="L68" s="3"/>
      <c r="N68" s="51"/>
      <c r="O68" s="34"/>
      <c r="Q68" s="51"/>
      <c r="V68" s="54"/>
    </row>
    <row r="69" ht="15.75" customHeight="1">
      <c r="A69" s="34"/>
      <c r="B69" s="34"/>
      <c r="C69" s="51"/>
      <c r="D69" s="51"/>
      <c r="E69" s="34"/>
      <c r="F69" s="52"/>
      <c r="G69" s="53"/>
      <c r="H69" s="35"/>
      <c r="J69" s="48"/>
      <c r="L69" s="3"/>
      <c r="N69" s="51"/>
      <c r="O69" s="34"/>
      <c r="Q69" s="51"/>
      <c r="V69" s="54"/>
    </row>
    <row r="70" ht="15.75" customHeight="1">
      <c r="A70" s="34"/>
      <c r="B70" s="34"/>
      <c r="C70" s="51"/>
      <c r="D70" s="51"/>
      <c r="E70" s="34"/>
      <c r="F70" s="52"/>
      <c r="G70" s="53"/>
      <c r="H70" s="35"/>
      <c r="J70" s="48"/>
      <c r="L70" s="3"/>
      <c r="N70" s="51"/>
      <c r="O70" s="34"/>
      <c r="Q70" s="51"/>
      <c r="V70" s="54"/>
    </row>
    <row r="71" ht="15.75" customHeight="1">
      <c r="A71" s="34"/>
      <c r="B71" s="34"/>
      <c r="C71" s="51"/>
      <c r="D71" s="51"/>
      <c r="E71" s="34"/>
      <c r="F71" s="52"/>
      <c r="G71" s="53"/>
      <c r="H71" s="35"/>
      <c r="J71" s="48"/>
      <c r="L71" s="3"/>
      <c r="N71" s="51"/>
      <c r="O71" s="34"/>
      <c r="Q71" s="51"/>
      <c r="V71" s="54"/>
    </row>
    <row r="72" ht="15.75" customHeight="1">
      <c r="A72" s="34"/>
      <c r="B72" s="34"/>
      <c r="C72" s="51"/>
      <c r="D72" s="51"/>
      <c r="E72" s="34"/>
      <c r="F72" s="52"/>
      <c r="G72" s="53"/>
      <c r="H72" s="35"/>
      <c r="J72" s="48"/>
      <c r="L72" s="3"/>
      <c r="N72" s="51"/>
      <c r="O72" s="34"/>
      <c r="Q72" s="51"/>
      <c r="V72" s="54"/>
    </row>
    <row r="73" ht="15.75" customHeight="1">
      <c r="A73" s="34"/>
      <c r="B73" s="34"/>
      <c r="C73" s="51"/>
      <c r="D73" s="51"/>
      <c r="E73" s="34"/>
      <c r="F73" s="52"/>
      <c r="G73" s="53"/>
      <c r="H73" s="35"/>
      <c r="J73" s="48"/>
      <c r="L73" s="3"/>
      <c r="N73" s="51"/>
      <c r="O73" s="34"/>
      <c r="Q73" s="51"/>
      <c r="V73" s="54"/>
    </row>
    <row r="74" ht="15.75" customHeight="1">
      <c r="A74" s="34"/>
      <c r="B74" s="34"/>
      <c r="C74" s="51"/>
      <c r="D74" s="51"/>
      <c r="E74" s="34"/>
      <c r="F74" s="52"/>
      <c r="G74" s="53"/>
      <c r="H74" s="35"/>
      <c r="J74" s="48"/>
      <c r="L74" s="3"/>
      <c r="N74" s="51"/>
      <c r="O74" s="34"/>
      <c r="Q74" s="51"/>
      <c r="V74" s="54"/>
    </row>
    <row r="75" ht="15.75" customHeight="1">
      <c r="A75" s="34"/>
      <c r="B75" s="34"/>
      <c r="C75" s="51"/>
      <c r="D75" s="51"/>
      <c r="E75" s="34"/>
      <c r="F75" s="52"/>
      <c r="G75" s="53"/>
      <c r="H75" s="35"/>
      <c r="J75" s="48"/>
      <c r="L75" s="3"/>
      <c r="N75" s="51"/>
      <c r="O75" s="34"/>
      <c r="Q75" s="51"/>
      <c r="V75" s="54"/>
    </row>
    <row r="76" ht="15.75" customHeight="1">
      <c r="A76" s="34"/>
      <c r="B76" s="34"/>
      <c r="C76" s="51"/>
      <c r="D76" s="51"/>
      <c r="E76" s="34"/>
      <c r="F76" s="52"/>
      <c r="G76" s="53"/>
      <c r="H76" s="35"/>
      <c r="J76" s="48"/>
      <c r="L76" s="3"/>
      <c r="N76" s="51"/>
      <c r="O76" s="34"/>
      <c r="Q76" s="51"/>
      <c r="V76" s="54"/>
    </row>
    <row r="77" ht="15.75" customHeight="1">
      <c r="A77" s="34"/>
      <c r="B77" s="34"/>
      <c r="C77" s="51"/>
      <c r="D77" s="51"/>
      <c r="E77" s="34"/>
      <c r="F77" s="52"/>
      <c r="G77" s="53"/>
      <c r="H77" s="35"/>
      <c r="J77" s="48"/>
      <c r="L77" s="3"/>
      <c r="N77" s="51"/>
      <c r="O77" s="34"/>
      <c r="Q77" s="51"/>
      <c r="V77" s="54"/>
    </row>
    <row r="78" ht="15.75" customHeight="1">
      <c r="A78" s="34"/>
      <c r="B78" s="34"/>
      <c r="C78" s="51"/>
      <c r="D78" s="51"/>
      <c r="E78" s="34"/>
      <c r="F78" s="52"/>
      <c r="G78" s="53"/>
      <c r="H78" s="35"/>
      <c r="J78" s="48"/>
      <c r="L78" s="3"/>
      <c r="N78" s="51"/>
      <c r="O78" s="34"/>
      <c r="Q78" s="51"/>
      <c r="V78" s="54"/>
    </row>
    <row r="79" ht="15.75" customHeight="1">
      <c r="A79" s="34"/>
      <c r="B79" s="34"/>
      <c r="C79" s="51"/>
      <c r="D79" s="51"/>
      <c r="E79" s="34"/>
      <c r="F79" s="52"/>
      <c r="G79" s="53"/>
      <c r="H79" s="35"/>
      <c r="J79" s="48"/>
      <c r="L79" s="3"/>
      <c r="N79" s="51"/>
      <c r="O79" s="34"/>
      <c r="Q79" s="51"/>
      <c r="V79" s="54"/>
    </row>
    <row r="80" ht="15.75" customHeight="1">
      <c r="A80" s="34"/>
      <c r="B80" s="34"/>
      <c r="C80" s="51"/>
      <c r="D80" s="51"/>
      <c r="E80" s="34"/>
      <c r="F80" s="52"/>
      <c r="G80" s="53"/>
      <c r="H80" s="35"/>
      <c r="J80" s="48"/>
      <c r="L80" s="3"/>
      <c r="N80" s="51"/>
      <c r="O80" s="34"/>
      <c r="Q80" s="51"/>
      <c r="V80" s="54"/>
    </row>
    <row r="81" ht="15.75" customHeight="1">
      <c r="A81" s="34"/>
      <c r="B81" s="34"/>
      <c r="C81" s="51"/>
      <c r="D81" s="51"/>
      <c r="E81" s="34"/>
      <c r="F81" s="52"/>
      <c r="G81" s="53"/>
      <c r="H81" s="35"/>
      <c r="J81" s="48"/>
      <c r="L81" s="3"/>
      <c r="N81" s="51"/>
      <c r="O81" s="34"/>
      <c r="Q81" s="51"/>
      <c r="V81" s="54"/>
    </row>
    <row r="82" ht="15.75" customHeight="1">
      <c r="A82" s="34"/>
      <c r="B82" s="34"/>
      <c r="C82" s="51"/>
      <c r="D82" s="51"/>
      <c r="E82" s="34"/>
      <c r="F82" s="52"/>
      <c r="G82" s="53"/>
      <c r="H82" s="35"/>
      <c r="J82" s="48"/>
      <c r="L82" s="3"/>
      <c r="N82" s="51"/>
      <c r="O82" s="34"/>
      <c r="Q82" s="51"/>
      <c r="V82" s="54"/>
    </row>
    <row r="83" ht="15.75" customHeight="1">
      <c r="A83" s="34"/>
      <c r="B83" s="34"/>
      <c r="C83" s="51"/>
      <c r="D83" s="51"/>
      <c r="E83" s="34"/>
      <c r="F83" s="52"/>
      <c r="G83" s="53"/>
      <c r="H83" s="35"/>
      <c r="J83" s="48"/>
      <c r="L83" s="3"/>
      <c r="N83" s="51"/>
      <c r="O83" s="34"/>
      <c r="Q83" s="51"/>
      <c r="V83" s="54"/>
    </row>
    <row r="84" ht="15.75" customHeight="1">
      <c r="A84" s="34"/>
      <c r="B84" s="34"/>
      <c r="C84" s="51"/>
      <c r="D84" s="51"/>
      <c r="E84" s="34"/>
      <c r="F84" s="52"/>
      <c r="G84" s="53"/>
      <c r="H84" s="35"/>
      <c r="J84" s="48"/>
      <c r="L84" s="3"/>
      <c r="N84" s="51"/>
      <c r="O84" s="34"/>
      <c r="Q84" s="51"/>
      <c r="V84" s="54"/>
    </row>
    <row r="85" ht="15.75" customHeight="1">
      <c r="A85" s="34"/>
      <c r="B85" s="34"/>
      <c r="C85" s="51"/>
      <c r="D85" s="51"/>
      <c r="E85" s="34"/>
      <c r="F85" s="52"/>
      <c r="G85" s="53"/>
      <c r="H85" s="35"/>
      <c r="J85" s="48"/>
      <c r="L85" s="3"/>
      <c r="N85" s="51"/>
      <c r="O85" s="34"/>
      <c r="Q85" s="51"/>
      <c r="V85" s="54"/>
    </row>
    <row r="86" ht="15.75" customHeight="1">
      <c r="A86" s="34"/>
      <c r="B86" s="34"/>
      <c r="C86" s="51"/>
      <c r="D86" s="51"/>
      <c r="E86" s="34"/>
      <c r="F86" s="52"/>
      <c r="G86" s="53"/>
      <c r="H86" s="35"/>
      <c r="J86" s="48"/>
      <c r="L86" s="3"/>
      <c r="N86" s="51"/>
      <c r="O86" s="34"/>
      <c r="Q86" s="51"/>
      <c r="V86" s="54"/>
    </row>
    <row r="87" ht="15.75" customHeight="1">
      <c r="A87" s="34"/>
      <c r="B87" s="34"/>
      <c r="C87" s="51"/>
      <c r="D87" s="51"/>
      <c r="E87" s="34"/>
      <c r="F87" s="52"/>
      <c r="G87" s="53"/>
      <c r="H87" s="35"/>
      <c r="J87" s="48"/>
      <c r="L87" s="3"/>
      <c r="N87" s="51"/>
      <c r="O87" s="34"/>
      <c r="Q87" s="51"/>
      <c r="V87" s="54"/>
    </row>
    <row r="88" ht="15.75" customHeight="1">
      <c r="A88" s="34"/>
      <c r="B88" s="34"/>
      <c r="C88" s="51"/>
      <c r="D88" s="51"/>
      <c r="E88" s="34"/>
      <c r="F88" s="52"/>
      <c r="G88" s="53"/>
      <c r="H88" s="35"/>
      <c r="J88" s="48"/>
      <c r="L88" s="3"/>
      <c r="N88" s="51"/>
      <c r="O88" s="34"/>
      <c r="Q88" s="51"/>
      <c r="V88" s="54"/>
    </row>
    <row r="89" ht="15.75" customHeight="1">
      <c r="A89" s="34"/>
      <c r="B89" s="34"/>
      <c r="C89" s="51"/>
      <c r="D89" s="51"/>
      <c r="E89" s="34"/>
      <c r="F89" s="52"/>
      <c r="G89" s="53"/>
      <c r="H89" s="35"/>
      <c r="J89" s="48"/>
      <c r="L89" s="3"/>
      <c r="N89" s="51"/>
      <c r="O89" s="34"/>
      <c r="Q89" s="51"/>
      <c r="V89" s="54"/>
    </row>
    <row r="90" ht="15.75" customHeight="1">
      <c r="A90" s="34"/>
      <c r="B90" s="34"/>
      <c r="C90" s="51"/>
      <c r="D90" s="51"/>
      <c r="E90" s="34"/>
      <c r="F90" s="52"/>
      <c r="G90" s="53"/>
      <c r="H90" s="35"/>
      <c r="J90" s="48"/>
      <c r="L90" s="3"/>
      <c r="N90" s="51"/>
      <c r="O90" s="34"/>
      <c r="Q90" s="51"/>
      <c r="V90" s="54"/>
    </row>
    <row r="91" ht="15.75" customHeight="1">
      <c r="A91" s="34"/>
      <c r="B91" s="34"/>
      <c r="C91" s="51"/>
      <c r="D91" s="51"/>
      <c r="E91" s="34"/>
      <c r="F91" s="52"/>
      <c r="G91" s="53"/>
      <c r="H91" s="35"/>
      <c r="J91" s="48"/>
      <c r="L91" s="3"/>
      <c r="N91" s="51"/>
      <c r="O91" s="34"/>
      <c r="Q91" s="51"/>
      <c r="V91" s="54"/>
    </row>
    <row r="92" ht="15.75" customHeight="1">
      <c r="A92" s="34"/>
      <c r="B92" s="34"/>
      <c r="C92" s="51"/>
      <c r="D92" s="51"/>
      <c r="E92" s="34"/>
      <c r="F92" s="52"/>
      <c r="G92" s="53"/>
      <c r="H92" s="35"/>
      <c r="J92" s="48"/>
      <c r="L92" s="3"/>
      <c r="N92" s="51"/>
      <c r="O92" s="34"/>
      <c r="Q92" s="51"/>
      <c r="V92" s="54"/>
    </row>
    <row r="93" ht="15.75" customHeight="1">
      <c r="A93" s="34"/>
      <c r="B93" s="34"/>
      <c r="C93" s="51"/>
      <c r="D93" s="51"/>
      <c r="E93" s="34"/>
      <c r="F93" s="52"/>
      <c r="G93" s="53"/>
      <c r="H93" s="35"/>
      <c r="J93" s="48"/>
      <c r="L93" s="3"/>
      <c r="N93" s="51"/>
      <c r="O93" s="34"/>
      <c r="Q93" s="51"/>
      <c r="V93" s="54"/>
    </row>
    <row r="94" ht="15.75" customHeight="1">
      <c r="A94" s="34"/>
      <c r="B94" s="34"/>
      <c r="C94" s="51"/>
      <c r="D94" s="51"/>
      <c r="E94" s="34"/>
      <c r="F94" s="52"/>
      <c r="G94" s="53"/>
      <c r="H94" s="35"/>
      <c r="J94" s="48"/>
      <c r="L94" s="3"/>
      <c r="N94" s="51"/>
      <c r="O94" s="34"/>
      <c r="Q94" s="51"/>
      <c r="V94" s="54"/>
    </row>
    <row r="95" ht="15.75" customHeight="1">
      <c r="A95" s="34"/>
      <c r="B95" s="34"/>
      <c r="C95" s="51"/>
      <c r="D95" s="51"/>
      <c r="E95" s="34"/>
      <c r="F95" s="52"/>
      <c r="G95" s="53"/>
      <c r="H95" s="35"/>
      <c r="J95" s="48"/>
      <c r="L95" s="3"/>
      <c r="N95" s="51"/>
      <c r="O95" s="34"/>
      <c r="Q95" s="51"/>
      <c r="V95" s="54"/>
    </row>
    <row r="96" ht="15.75" customHeight="1">
      <c r="A96" s="34"/>
      <c r="B96" s="34"/>
      <c r="C96" s="51"/>
      <c r="D96" s="51"/>
      <c r="E96" s="34"/>
      <c r="F96" s="52"/>
      <c r="G96" s="53"/>
      <c r="H96" s="35"/>
      <c r="J96" s="48"/>
      <c r="L96" s="3"/>
      <c r="N96" s="51"/>
      <c r="O96" s="34"/>
      <c r="Q96" s="51"/>
      <c r="V96" s="54"/>
    </row>
    <row r="97" ht="15.75" customHeight="1">
      <c r="A97" s="34"/>
      <c r="B97" s="34"/>
      <c r="C97" s="51"/>
      <c r="D97" s="51"/>
      <c r="E97" s="34"/>
      <c r="F97" s="52"/>
      <c r="G97" s="53"/>
      <c r="H97" s="35"/>
      <c r="J97" s="48"/>
      <c r="L97" s="3"/>
      <c r="N97" s="51"/>
      <c r="O97" s="34"/>
      <c r="Q97" s="51"/>
      <c r="V97" s="54"/>
    </row>
    <row r="98" ht="15.75" customHeight="1">
      <c r="A98" s="34"/>
      <c r="B98" s="34"/>
      <c r="C98" s="51"/>
      <c r="D98" s="51"/>
      <c r="E98" s="34"/>
      <c r="F98" s="52"/>
      <c r="G98" s="53"/>
      <c r="H98" s="35"/>
      <c r="J98" s="48"/>
      <c r="L98" s="3"/>
      <c r="N98" s="51"/>
      <c r="O98" s="34"/>
      <c r="Q98" s="51"/>
      <c r="V98" s="54"/>
    </row>
    <row r="99" ht="15.75" customHeight="1">
      <c r="A99" s="34"/>
      <c r="B99" s="34"/>
      <c r="C99" s="51"/>
      <c r="D99" s="51"/>
      <c r="E99" s="34"/>
      <c r="F99" s="52"/>
      <c r="G99" s="53"/>
      <c r="H99" s="35"/>
      <c r="J99" s="48"/>
      <c r="L99" s="3"/>
      <c r="N99" s="51"/>
      <c r="O99" s="34"/>
      <c r="Q99" s="51"/>
      <c r="V99" s="54"/>
    </row>
    <row r="100" ht="15.75" customHeight="1">
      <c r="A100" s="34"/>
      <c r="B100" s="34"/>
      <c r="C100" s="51"/>
      <c r="D100" s="51"/>
      <c r="E100" s="34"/>
      <c r="F100" s="52"/>
      <c r="G100" s="53"/>
      <c r="H100" s="35"/>
      <c r="J100" s="48"/>
      <c r="L100" s="3"/>
      <c r="N100" s="51"/>
      <c r="O100" s="34"/>
      <c r="Q100" s="51"/>
      <c r="V100" s="54"/>
    </row>
    <row r="101" ht="15.75" customHeight="1">
      <c r="A101" s="34"/>
      <c r="B101" s="34"/>
      <c r="C101" s="51"/>
      <c r="D101" s="51"/>
      <c r="E101" s="34"/>
      <c r="F101" s="52"/>
      <c r="G101" s="53"/>
      <c r="H101" s="35"/>
      <c r="J101" s="48"/>
      <c r="L101" s="3"/>
      <c r="N101" s="51"/>
      <c r="O101" s="34"/>
      <c r="Q101" s="51"/>
      <c r="V101" s="54"/>
    </row>
    <row r="102" ht="15.75" customHeight="1">
      <c r="A102" s="34"/>
      <c r="B102" s="34"/>
      <c r="C102" s="51"/>
      <c r="D102" s="51"/>
      <c r="E102" s="34"/>
      <c r="F102" s="52"/>
      <c r="G102" s="53"/>
      <c r="H102" s="35"/>
      <c r="J102" s="48"/>
      <c r="L102" s="3"/>
      <c r="N102" s="51"/>
      <c r="O102" s="34"/>
      <c r="Q102" s="51"/>
      <c r="V102" s="54"/>
    </row>
    <row r="103" ht="15.75" customHeight="1">
      <c r="A103" s="34"/>
      <c r="B103" s="34"/>
      <c r="C103" s="51"/>
      <c r="D103" s="51"/>
      <c r="E103" s="34"/>
      <c r="F103" s="52"/>
      <c r="G103" s="53"/>
      <c r="H103" s="35"/>
      <c r="J103" s="48"/>
      <c r="L103" s="3"/>
      <c r="N103" s="51"/>
      <c r="O103" s="34"/>
      <c r="Q103" s="51"/>
      <c r="V103" s="54"/>
    </row>
    <row r="104" ht="15.75" customHeight="1">
      <c r="A104" s="34"/>
      <c r="B104" s="34"/>
      <c r="C104" s="51"/>
      <c r="D104" s="51"/>
      <c r="E104" s="34"/>
      <c r="F104" s="52"/>
      <c r="G104" s="53"/>
      <c r="H104" s="35"/>
      <c r="J104" s="48"/>
      <c r="L104" s="3"/>
      <c r="N104" s="51"/>
      <c r="O104" s="34"/>
      <c r="Q104" s="51"/>
      <c r="V104" s="54"/>
    </row>
    <row r="105" ht="15.75" customHeight="1">
      <c r="A105" s="34"/>
      <c r="B105" s="34"/>
      <c r="C105" s="51"/>
      <c r="D105" s="51"/>
      <c r="E105" s="34"/>
      <c r="F105" s="52"/>
      <c r="G105" s="53"/>
      <c r="H105" s="35"/>
      <c r="J105" s="48"/>
      <c r="L105" s="3"/>
      <c r="N105" s="51"/>
      <c r="O105" s="34"/>
      <c r="Q105" s="51"/>
      <c r="V105" s="54"/>
    </row>
    <row r="106" ht="15.75" customHeight="1">
      <c r="A106" s="34"/>
      <c r="B106" s="34"/>
      <c r="C106" s="51"/>
      <c r="D106" s="51"/>
      <c r="E106" s="34"/>
      <c r="F106" s="52"/>
      <c r="G106" s="53"/>
      <c r="H106" s="35"/>
      <c r="J106" s="48"/>
      <c r="L106" s="3"/>
      <c r="N106" s="51"/>
      <c r="O106" s="34"/>
      <c r="Q106" s="51"/>
      <c r="V106" s="54"/>
    </row>
    <row r="107" ht="15.75" customHeight="1">
      <c r="A107" s="34"/>
      <c r="B107" s="34"/>
      <c r="C107" s="51"/>
      <c r="D107" s="51"/>
      <c r="E107" s="34"/>
      <c r="F107" s="52"/>
      <c r="G107" s="53"/>
      <c r="H107" s="35"/>
      <c r="J107" s="48"/>
      <c r="L107" s="3"/>
      <c r="N107" s="51"/>
      <c r="O107" s="34"/>
      <c r="Q107" s="51"/>
      <c r="V107" s="54"/>
    </row>
    <row r="108" ht="15.75" customHeight="1">
      <c r="A108" s="34"/>
      <c r="B108" s="34"/>
      <c r="C108" s="51"/>
      <c r="D108" s="51"/>
      <c r="E108" s="34"/>
      <c r="F108" s="52"/>
      <c r="G108" s="53"/>
      <c r="H108" s="35"/>
      <c r="J108" s="48"/>
      <c r="L108" s="3"/>
      <c r="N108" s="51"/>
      <c r="O108" s="34"/>
      <c r="Q108" s="51"/>
      <c r="V108" s="54"/>
    </row>
    <row r="109" ht="15.75" customHeight="1">
      <c r="A109" s="34"/>
      <c r="B109" s="34"/>
      <c r="C109" s="51"/>
      <c r="D109" s="51"/>
      <c r="E109" s="34"/>
      <c r="F109" s="52"/>
      <c r="G109" s="53"/>
      <c r="H109" s="35"/>
      <c r="J109" s="48"/>
      <c r="L109" s="3"/>
      <c r="N109" s="51"/>
      <c r="O109" s="34"/>
      <c r="Q109" s="51"/>
      <c r="V109" s="54"/>
    </row>
    <row r="110" ht="15.75" customHeight="1">
      <c r="A110" s="34"/>
      <c r="B110" s="34"/>
      <c r="C110" s="51"/>
      <c r="D110" s="51"/>
      <c r="E110" s="34"/>
      <c r="F110" s="52"/>
      <c r="G110" s="53"/>
      <c r="H110" s="35"/>
      <c r="J110" s="48"/>
      <c r="L110" s="3"/>
      <c r="N110" s="51"/>
      <c r="O110" s="34"/>
      <c r="Q110" s="51"/>
      <c r="V110" s="54"/>
    </row>
    <row r="111" ht="15.75" customHeight="1">
      <c r="A111" s="34"/>
      <c r="B111" s="34"/>
      <c r="C111" s="51"/>
      <c r="D111" s="51"/>
      <c r="E111" s="34"/>
      <c r="F111" s="52"/>
      <c r="G111" s="53"/>
      <c r="H111" s="35"/>
      <c r="J111" s="48"/>
      <c r="L111" s="3"/>
      <c r="N111" s="51"/>
      <c r="O111" s="34"/>
      <c r="Q111" s="51"/>
      <c r="V111" s="54"/>
    </row>
    <row r="112" ht="15.75" customHeight="1">
      <c r="A112" s="34"/>
      <c r="B112" s="34"/>
      <c r="C112" s="51"/>
      <c r="D112" s="51"/>
      <c r="E112" s="34"/>
      <c r="F112" s="52"/>
      <c r="G112" s="53"/>
      <c r="H112" s="35"/>
      <c r="J112" s="48"/>
      <c r="L112" s="3"/>
      <c r="N112" s="51"/>
      <c r="O112" s="34"/>
      <c r="Q112" s="51"/>
      <c r="V112" s="54"/>
    </row>
    <row r="113" ht="15.75" customHeight="1">
      <c r="A113" s="34"/>
      <c r="B113" s="34"/>
      <c r="C113" s="51"/>
      <c r="D113" s="51"/>
      <c r="E113" s="34"/>
      <c r="F113" s="52"/>
      <c r="G113" s="53"/>
      <c r="H113" s="35"/>
      <c r="J113" s="48"/>
      <c r="L113" s="3"/>
      <c r="N113" s="51"/>
      <c r="O113" s="34"/>
      <c r="Q113" s="51"/>
      <c r="V113" s="54"/>
    </row>
    <row r="114" ht="15.75" customHeight="1">
      <c r="A114" s="34"/>
      <c r="B114" s="34"/>
      <c r="C114" s="51"/>
      <c r="D114" s="51"/>
      <c r="E114" s="34"/>
      <c r="F114" s="52"/>
      <c r="G114" s="53"/>
      <c r="H114" s="35"/>
      <c r="J114" s="48"/>
      <c r="L114" s="3"/>
      <c r="N114" s="51"/>
      <c r="O114" s="34"/>
      <c r="Q114" s="51"/>
      <c r="V114" s="54"/>
    </row>
    <row r="115" ht="15.75" customHeight="1">
      <c r="A115" s="34"/>
      <c r="B115" s="34"/>
      <c r="C115" s="51"/>
      <c r="D115" s="51"/>
      <c r="E115" s="34"/>
      <c r="F115" s="52"/>
      <c r="G115" s="53"/>
      <c r="H115" s="35"/>
      <c r="J115" s="48"/>
      <c r="L115" s="3"/>
      <c r="N115" s="51"/>
      <c r="O115" s="34"/>
      <c r="Q115" s="51"/>
      <c r="V115" s="54"/>
    </row>
    <row r="116" ht="15.75" customHeight="1">
      <c r="A116" s="34"/>
      <c r="B116" s="34"/>
      <c r="C116" s="51"/>
      <c r="D116" s="51"/>
      <c r="E116" s="34"/>
      <c r="F116" s="52"/>
      <c r="G116" s="53"/>
      <c r="H116" s="35"/>
      <c r="J116" s="48"/>
      <c r="L116" s="3"/>
      <c r="N116" s="51"/>
      <c r="O116" s="34"/>
      <c r="Q116" s="51"/>
      <c r="V116" s="54"/>
    </row>
    <row r="117" ht="15.75" customHeight="1">
      <c r="A117" s="34"/>
      <c r="B117" s="34"/>
      <c r="C117" s="51"/>
      <c r="D117" s="51"/>
      <c r="E117" s="34"/>
      <c r="F117" s="52"/>
      <c r="G117" s="53"/>
      <c r="H117" s="35"/>
      <c r="J117" s="48"/>
      <c r="L117" s="3"/>
      <c r="N117" s="51"/>
      <c r="O117" s="34"/>
      <c r="Q117" s="51"/>
      <c r="V117" s="54"/>
    </row>
    <row r="118" ht="15.75" customHeight="1">
      <c r="A118" s="34"/>
      <c r="B118" s="34"/>
      <c r="C118" s="51"/>
      <c r="D118" s="51"/>
      <c r="E118" s="34"/>
      <c r="F118" s="52"/>
      <c r="G118" s="53"/>
      <c r="H118" s="35"/>
      <c r="J118" s="48"/>
      <c r="L118" s="3"/>
      <c r="N118" s="51"/>
      <c r="O118" s="34"/>
      <c r="Q118" s="51"/>
      <c r="V118" s="54"/>
    </row>
    <row r="119" ht="15.75" customHeight="1">
      <c r="A119" s="34"/>
      <c r="B119" s="34"/>
      <c r="C119" s="51"/>
      <c r="D119" s="51"/>
      <c r="E119" s="34"/>
      <c r="F119" s="52"/>
      <c r="G119" s="53"/>
      <c r="H119" s="35"/>
      <c r="J119" s="48"/>
      <c r="L119" s="3"/>
      <c r="N119" s="51"/>
      <c r="O119" s="34"/>
      <c r="Q119" s="51"/>
      <c r="V119" s="54"/>
    </row>
    <row r="120" ht="15.75" customHeight="1">
      <c r="A120" s="34"/>
      <c r="B120" s="34"/>
      <c r="C120" s="51"/>
      <c r="D120" s="51"/>
      <c r="E120" s="34"/>
      <c r="F120" s="52"/>
      <c r="G120" s="53"/>
      <c r="H120" s="35"/>
      <c r="J120" s="48"/>
      <c r="L120" s="3"/>
      <c r="N120" s="51"/>
      <c r="O120" s="34"/>
      <c r="Q120" s="51"/>
      <c r="V120" s="54"/>
    </row>
    <row r="121" ht="15.75" customHeight="1">
      <c r="A121" s="34"/>
      <c r="B121" s="34"/>
      <c r="C121" s="51"/>
      <c r="D121" s="51"/>
      <c r="E121" s="34"/>
      <c r="F121" s="52"/>
      <c r="G121" s="53"/>
      <c r="H121" s="35"/>
      <c r="J121" s="48"/>
      <c r="L121" s="3"/>
      <c r="N121" s="51"/>
      <c r="O121" s="34"/>
      <c r="Q121" s="51"/>
      <c r="V121" s="54"/>
    </row>
    <row r="122" ht="15.75" customHeight="1">
      <c r="A122" s="34"/>
      <c r="B122" s="34"/>
      <c r="C122" s="51"/>
      <c r="D122" s="51"/>
      <c r="E122" s="34"/>
      <c r="F122" s="52"/>
      <c r="G122" s="53"/>
      <c r="H122" s="35"/>
      <c r="J122" s="48"/>
      <c r="L122" s="3"/>
      <c r="N122" s="51"/>
      <c r="O122" s="34"/>
      <c r="Q122" s="51"/>
      <c r="V122" s="54"/>
    </row>
    <row r="123" ht="15.75" customHeight="1">
      <c r="A123" s="34"/>
      <c r="B123" s="34"/>
      <c r="C123" s="51"/>
      <c r="D123" s="51"/>
      <c r="E123" s="34"/>
      <c r="F123" s="52"/>
      <c r="G123" s="53"/>
      <c r="H123" s="35"/>
      <c r="J123" s="48"/>
      <c r="L123" s="3"/>
      <c r="N123" s="51"/>
      <c r="O123" s="34"/>
      <c r="Q123" s="51"/>
      <c r="V123" s="54"/>
    </row>
    <row r="124" ht="15.75" customHeight="1">
      <c r="A124" s="34"/>
      <c r="B124" s="34"/>
      <c r="C124" s="51"/>
      <c r="D124" s="51"/>
      <c r="E124" s="34"/>
      <c r="F124" s="52"/>
      <c r="G124" s="53"/>
      <c r="H124" s="35"/>
      <c r="J124" s="48"/>
      <c r="L124" s="3"/>
      <c r="N124" s="51"/>
      <c r="O124" s="34"/>
      <c r="Q124" s="51"/>
      <c r="V124" s="54"/>
    </row>
    <row r="125" ht="15.75" customHeight="1">
      <c r="A125" s="34"/>
      <c r="B125" s="34"/>
      <c r="C125" s="51"/>
      <c r="D125" s="51"/>
      <c r="E125" s="34"/>
      <c r="F125" s="52"/>
      <c r="G125" s="53"/>
      <c r="H125" s="35"/>
      <c r="J125" s="48"/>
      <c r="L125" s="3"/>
      <c r="N125" s="51"/>
      <c r="O125" s="34"/>
      <c r="Q125" s="51"/>
      <c r="V125" s="54"/>
    </row>
    <row r="126" ht="15.75" customHeight="1">
      <c r="A126" s="34"/>
      <c r="B126" s="34"/>
      <c r="C126" s="51"/>
      <c r="D126" s="51"/>
      <c r="E126" s="34"/>
      <c r="F126" s="52"/>
      <c r="G126" s="53"/>
      <c r="H126" s="35"/>
      <c r="J126" s="48"/>
      <c r="L126" s="3"/>
      <c r="N126" s="51"/>
      <c r="O126" s="34"/>
      <c r="Q126" s="51"/>
      <c r="V126" s="54"/>
    </row>
    <row r="127" ht="15.75" customHeight="1">
      <c r="A127" s="34"/>
      <c r="B127" s="34"/>
      <c r="C127" s="51"/>
      <c r="D127" s="51"/>
      <c r="E127" s="34"/>
      <c r="F127" s="52"/>
      <c r="G127" s="53"/>
      <c r="H127" s="35"/>
      <c r="J127" s="48"/>
      <c r="L127" s="3"/>
      <c r="N127" s="51"/>
      <c r="O127" s="34"/>
      <c r="Q127" s="51"/>
      <c r="V127" s="54"/>
    </row>
    <row r="128" ht="15.75" customHeight="1">
      <c r="A128" s="34"/>
      <c r="B128" s="34"/>
      <c r="C128" s="51"/>
      <c r="D128" s="51"/>
      <c r="E128" s="34"/>
      <c r="F128" s="52"/>
      <c r="G128" s="53"/>
      <c r="H128" s="35"/>
      <c r="J128" s="48"/>
      <c r="L128" s="3"/>
      <c r="N128" s="51"/>
      <c r="O128" s="34"/>
      <c r="Q128" s="51"/>
      <c r="V128" s="54"/>
    </row>
    <row r="129" ht="15.75" customHeight="1">
      <c r="A129" s="34"/>
      <c r="B129" s="34"/>
      <c r="C129" s="51"/>
      <c r="D129" s="51"/>
      <c r="E129" s="34"/>
      <c r="F129" s="52"/>
      <c r="G129" s="53"/>
      <c r="H129" s="35"/>
      <c r="J129" s="48"/>
      <c r="L129" s="3"/>
      <c r="N129" s="51"/>
      <c r="O129" s="34"/>
      <c r="Q129" s="51"/>
      <c r="V129" s="54"/>
    </row>
    <row r="130" ht="15.75" customHeight="1">
      <c r="A130" s="34"/>
      <c r="B130" s="34"/>
      <c r="C130" s="51"/>
      <c r="D130" s="51"/>
      <c r="E130" s="34"/>
      <c r="F130" s="52"/>
      <c r="G130" s="53"/>
      <c r="H130" s="35"/>
      <c r="J130" s="48"/>
      <c r="L130" s="3"/>
      <c r="N130" s="51"/>
      <c r="O130" s="34"/>
      <c r="Q130" s="51"/>
      <c r="V130" s="54"/>
    </row>
    <row r="131" ht="15.75" customHeight="1">
      <c r="A131" s="34"/>
      <c r="B131" s="34"/>
      <c r="C131" s="51"/>
      <c r="D131" s="51"/>
      <c r="E131" s="34"/>
      <c r="F131" s="52"/>
      <c r="G131" s="53"/>
      <c r="H131" s="35"/>
      <c r="J131" s="48"/>
      <c r="L131" s="3"/>
      <c r="N131" s="51"/>
      <c r="O131" s="34"/>
      <c r="Q131" s="51"/>
      <c r="V131" s="54"/>
    </row>
    <row r="132" ht="15.75" customHeight="1">
      <c r="A132" s="34"/>
      <c r="B132" s="34"/>
      <c r="C132" s="51"/>
      <c r="D132" s="51"/>
      <c r="E132" s="34"/>
      <c r="F132" s="52"/>
      <c r="G132" s="53"/>
      <c r="H132" s="35"/>
      <c r="J132" s="48"/>
      <c r="L132" s="3"/>
      <c r="N132" s="51"/>
      <c r="O132" s="34"/>
      <c r="Q132" s="51"/>
      <c r="V132" s="54"/>
    </row>
    <row r="133" ht="15.75" customHeight="1">
      <c r="A133" s="34"/>
      <c r="B133" s="34"/>
      <c r="C133" s="51"/>
      <c r="D133" s="51"/>
      <c r="E133" s="34"/>
      <c r="F133" s="52"/>
      <c r="G133" s="53"/>
      <c r="H133" s="35"/>
      <c r="J133" s="48"/>
      <c r="L133" s="3"/>
      <c r="N133" s="51"/>
      <c r="O133" s="34"/>
      <c r="Q133" s="51"/>
      <c r="V133" s="54"/>
    </row>
    <row r="134" ht="15.75" customHeight="1">
      <c r="A134" s="34"/>
      <c r="B134" s="34"/>
      <c r="C134" s="51"/>
      <c r="D134" s="51"/>
      <c r="E134" s="34"/>
      <c r="F134" s="52"/>
      <c r="G134" s="53"/>
      <c r="H134" s="35"/>
      <c r="J134" s="48"/>
      <c r="L134" s="3"/>
      <c r="N134" s="51"/>
      <c r="O134" s="34"/>
      <c r="Q134" s="51"/>
      <c r="V134" s="54"/>
    </row>
    <row r="135" ht="15.75" customHeight="1">
      <c r="A135" s="34"/>
      <c r="B135" s="34"/>
      <c r="C135" s="51"/>
      <c r="D135" s="51"/>
      <c r="E135" s="34"/>
      <c r="F135" s="52"/>
      <c r="G135" s="53"/>
      <c r="H135" s="35"/>
      <c r="J135" s="48"/>
      <c r="L135" s="3"/>
      <c r="N135" s="51"/>
      <c r="O135" s="34"/>
      <c r="Q135" s="51"/>
      <c r="V135" s="54"/>
    </row>
    <row r="136" ht="15.75" customHeight="1">
      <c r="A136" s="34"/>
      <c r="B136" s="34"/>
      <c r="C136" s="51"/>
      <c r="D136" s="51"/>
      <c r="E136" s="34"/>
      <c r="F136" s="52"/>
      <c r="G136" s="53"/>
      <c r="H136" s="35"/>
      <c r="J136" s="48"/>
      <c r="L136" s="3"/>
      <c r="N136" s="51"/>
      <c r="O136" s="34"/>
      <c r="Q136" s="51"/>
      <c r="V136" s="54"/>
    </row>
    <row r="137" ht="15.75" customHeight="1">
      <c r="A137" s="34"/>
      <c r="B137" s="34"/>
      <c r="C137" s="51"/>
      <c r="D137" s="51"/>
      <c r="E137" s="34"/>
      <c r="F137" s="52"/>
      <c r="G137" s="53"/>
      <c r="H137" s="35"/>
      <c r="J137" s="48"/>
      <c r="L137" s="3"/>
      <c r="N137" s="51"/>
      <c r="O137" s="34"/>
      <c r="Q137" s="51"/>
      <c r="V137" s="54"/>
    </row>
    <row r="138" ht="15.75" customHeight="1">
      <c r="A138" s="34"/>
      <c r="B138" s="34"/>
      <c r="C138" s="51"/>
      <c r="D138" s="51"/>
      <c r="E138" s="34"/>
      <c r="F138" s="52"/>
      <c r="G138" s="53"/>
      <c r="H138" s="35"/>
      <c r="J138" s="48"/>
      <c r="L138" s="3"/>
      <c r="N138" s="51"/>
      <c r="O138" s="34"/>
      <c r="Q138" s="51"/>
      <c r="V138" s="54"/>
    </row>
    <row r="139" ht="15.75" customHeight="1">
      <c r="A139" s="34"/>
      <c r="B139" s="34"/>
      <c r="C139" s="51"/>
      <c r="D139" s="51"/>
      <c r="E139" s="34"/>
      <c r="F139" s="52"/>
      <c r="G139" s="53"/>
      <c r="H139" s="35"/>
      <c r="J139" s="48"/>
      <c r="L139" s="3"/>
      <c r="N139" s="51"/>
      <c r="O139" s="34"/>
      <c r="Q139" s="51"/>
      <c r="V139" s="54"/>
    </row>
    <row r="140" ht="15.75" customHeight="1">
      <c r="A140" s="34"/>
      <c r="B140" s="34"/>
      <c r="C140" s="51"/>
      <c r="D140" s="51"/>
      <c r="E140" s="34"/>
      <c r="F140" s="52"/>
      <c r="G140" s="53"/>
      <c r="H140" s="35"/>
      <c r="J140" s="48"/>
      <c r="L140" s="3"/>
      <c r="N140" s="51"/>
      <c r="O140" s="34"/>
      <c r="Q140" s="51"/>
      <c r="V140" s="54"/>
    </row>
    <row r="141" ht="15.75" customHeight="1">
      <c r="A141" s="34"/>
      <c r="B141" s="34"/>
      <c r="C141" s="51"/>
      <c r="D141" s="51"/>
      <c r="E141" s="34"/>
      <c r="F141" s="52"/>
      <c r="G141" s="53"/>
      <c r="H141" s="35"/>
      <c r="J141" s="48"/>
      <c r="L141" s="3"/>
      <c r="N141" s="51"/>
      <c r="O141" s="34"/>
      <c r="Q141" s="51"/>
      <c r="V141" s="54"/>
    </row>
    <row r="142" ht="15.75" customHeight="1">
      <c r="A142" s="34"/>
      <c r="B142" s="34"/>
      <c r="C142" s="51"/>
      <c r="D142" s="51"/>
      <c r="E142" s="34"/>
      <c r="F142" s="52"/>
      <c r="G142" s="53"/>
      <c r="H142" s="35"/>
      <c r="J142" s="48"/>
      <c r="L142" s="3"/>
      <c r="N142" s="51"/>
      <c r="O142" s="34"/>
      <c r="Q142" s="51"/>
      <c r="V142" s="54"/>
    </row>
    <row r="143" ht="15.75" customHeight="1">
      <c r="A143" s="34"/>
      <c r="B143" s="34"/>
      <c r="C143" s="51"/>
      <c r="D143" s="51"/>
      <c r="E143" s="34"/>
      <c r="F143" s="52"/>
      <c r="G143" s="53"/>
      <c r="H143" s="35"/>
      <c r="J143" s="48"/>
      <c r="L143" s="3"/>
      <c r="N143" s="51"/>
      <c r="O143" s="34"/>
      <c r="Q143" s="51"/>
      <c r="V143" s="54"/>
    </row>
    <row r="144" ht="15.75" customHeight="1">
      <c r="A144" s="34"/>
      <c r="B144" s="34"/>
      <c r="C144" s="51"/>
      <c r="D144" s="51"/>
      <c r="E144" s="34"/>
      <c r="F144" s="52"/>
      <c r="G144" s="53"/>
      <c r="H144" s="35"/>
      <c r="J144" s="48"/>
      <c r="L144" s="3"/>
      <c r="N144" s="51"/>
      <c r="O144" s="34"/>
      <c r="Q144" s="51"/>
      <c r="V144" s="54"/>
    </row>
    <row r="145" ht="15.75" customHeight="1">
      <c r="A145" s="34"/>
      <c r="B145" s="34"/>
      <c r="C145" s="51"/>
      <c r="D145" s="51"/>
      <c r="E145" s="34"/>
      <c r="F145" s="52"/>
      <c r="G145" s="53"/>
      <c r="H145" s="35"/>
      <c r="J145" s="48"/>
      <c r="L145" s="3"/>
      <c r="N145" s="51"/>
      <c r="O145" s="34"/>
      <c r="Q145" s="51"/>
      <c r="V145" s="54"/>
    </row>
    <row r="146" ht="15.75" customHeight="1">
      <c r="A146" s="34"/>
      <c r="B146" s="34"/>
      <c r="C146" s="51"/>
      <c r="D146" s="51"/>
      <c r="E146" s="34"/>
      <c r="F146" s="52"/>
      <c r="G146" s="53"/>
      <c r="H146" s="35"/>
      <c r="J146" s="48"/>
      <c r="L146" s="3"/>
      <c r="N146" s="51"/>
      <c r="O146" s="34"/>
      <c r="Q146" s="51"/>
      <c r="V146" s="54"/>
    </row>
    <row r="147" ht="15.75" customHeight="1">
      <c r="A147" s="34"/>
      <c r="B147" s="34"/>
      <c r="C147" s="51"/>
      <c r="D147" s="51"/>
      <c r="E147" s="34"/>
      <c r="F147" s="52"/>
      <c r="G147" s="53"/>
      <c r="H147" s="35"/>
      <c r="J147" s="48"/>
      <c r="L147" s="3"/>
      <c r="N147" s="51"/>
      <c r="O147" s="34"/>
      <c r="Q147" s="51"/>
      <c r="V147" s="54"/>
    </row>
    <row r="148" ht="15.75" customHeight="1">
      <c r="A148" s="34"/>
      <c r="B148" s="34"/>
      <c r="C148" s="51"/>
      <c r="D148" s="51"/>
      <c r="E148" s="34"/>
      <c r="F148" s="52"/>
      <c r="G148" s="53"/>
      <c r="H148" s="35"/>
      <c r="J148" s="48"/>
      <c r="L148" s="3"/>
      <c r="N148" s="51"/>
      <c r="O148" s="34"/>
      <c r="Q148" s="51"/>
      <c r="V148" s="54"/>
    </row>
    <row r="149" ht="15.75" customHeight="1">
      <c r="A149" s="34"/>
      <c r="B149" s="34"/>
      <c r="C149" s="51"/>
      <c r="D149" s="51"/>
      <c r="E149" s="34"/>
      <c r="F149" s="52"/>
      <c r="G149" s="53"/>
      <c r="H149" s="35"/>
      <c r="J149" s="48"/>
      <c r="L149" s="3"/>
      <c r="N149" s="51"/>
      <c r="O149" s="34"/>
      <c r="Q149" s="51"/>
      <c r="V149" s="54"/>
    </row>
    <row r="150" ht="15.75" customHeight="1">
      <c r="A150" s="34"/>
      <c r="B150" s="34"/>
      <c r="C150" s="51"/>
      <c r="D150" s="51"/>
      <c r="E150" s="34"/>
      <c r="F150" s="52"/>
      <c r="G150" s="53"/>
      <c r="H150" s="35"/>
      <c r="J150" s="48"/>
      <c r="L150" s="3"/>
      <c r="N150" s="51"/>
      <c r="O150" s="34"/>
      <c r="Q150" s="51"/>
      <c r="V150" s="54"/>
    </row>
    <row r="151" ht="15.75" customHeight="1">
      <c r="A151" s="34"/>
      <c r="B151" s="34"/>
      <c r="C151" s="51"/>
      <c r="D151" s="51"/>
      <c r="E151" s="34"/>
      <c r="F151" s="52"/>
      <c r="G151" s="53"/>
      <c r="H151" s="35"/>
      <c r="J151" s="48"/>
      <c r="L151" s="3"/>
      <c r="N151" s="51"/>
      <c r="O151" s="34"/>
      <c r="Q151" s="51"/>
      <c r="V151" s="54"/>
    </row>
    <row r="152" ht="15.75" customHeight="1">
      <c r="A152" s="34"/>
      <c r="B152" s="34"/>
      <c r="C152" s="51"/>
      <c r="D152" s="51"/>
      <c r="E152" s="34"/>
      <c r="F152" s="52"/>
      <c r="G152" s="53"/>
      <c r="H152" s="35"/>
      <c r="J152" s="48"/>
      <c r="L152" s="3"/>
      <c r="N152" s="51"/>
      <c r="O152" s="34"/>
      <c r="Q152" s="51"/>
      <c r="V152" s="54"/>
    </row>
    <row r="153" ht="15.75" customHeight="1">
      <c r="A153" s="34"/>
      <c r="B153" s="34"/>
      <c r="C153" s="51"/>
      <c r="D153" s="51"/>
      <c r="E153" s="34"/>
      <c r="F153" s="52"/>
      <c r="G153" s="53"/>
      <c r="H153" s="35"/>
      <c r="J153" s="48"/>
      <c r="L153" s="3"/>
      <c r="N153" s="51"/>
      <c r="O153" s="34"/>
      <c r="Q153" s="51"/>
      <c r="V153" s="54"/>
    </row>
    <row r="154" ht="15.75" customHeight="1">
      <c r="A154" s="34"/>
      <c r="B154" s="34"/>
      <c r="C154" s="51"/>
      <c r="D154" s="51"/>
      <c r="E154" s="34"/>
      <c r="F154" s="52"/>
      <c r="G154" s="53"/>
      <c r="H154" s="35"/>
      <c r="J154" s="48"/>
      <c r="L154" s="3"/>
      <c r="N154" s="51"/>
      <c r="O154" s="34"/>
      <c r="Q154" s="51"/>
      <c r="V154" s="54"/>
    </row>
    <row r="155" ht="15.75" customHeight="1">
      <c r="A155" s="34"/>
      <c r="B155" s="34"/>
      <c r="C155" s="51"/>
      <c r="D155" s="51"/>
      <c r="E155" s="34"/>
      <c r="F155" s="52"/>
      <c r="G155" s="53"/>
      <c r="H155" s="35"/>
      <c r="J155" s="48"/>
      <c r="L155" s="3"/>
      <c r="N155" s="51"/>
      <c r="O155" s="34"/>
      <c r="Q155" s="51"/>
      <c r="V155" s="54"/>
    </row>
    <row r="156" ht="15.75" customHeight="1">
      <c r="A156" s="34"/>
      <c r="B156" s="34"/>
      <c r="C156" s="51"/>
      <c r="D156" s="51"/>
      <c r="E156" s="34"/>
      <c r="F156" s="52"/>
      <c r="G156" s="53"/>
      <c r="H156" s="35"/>
      <c r="J156" s="48"/>
      <c r="L156" s="3"/>
      <c r="N156" s="51"/>
      <c r="O156" s="34"/>
      <c r="Q156" s="51"/>
      <c r="V156" s="54"/>
    </row>
    <row r="157" ht="15.75" customHeight="1">
      <c r="A157" s="34"/>
      <c r="B157" s="34"/>
      <c r="C157" s="51"/>
      <c r="D157" s="51"/>
      <c r="E157" s="34"/>
      <c r="F157" s="52"/>
      <c r="G157" s="53"/>
      <c r="H157" s="35"/>
      <c r="J157" s="48"/>
      <c r="L157" s="3"/>
      <c r="N157" s="51"/>
      <c r="O157" s="34"/>
      <c r="Q157" s="51"/>
      <c r="V157" s="54"/>
    </row>
    <row r="158" ht="15.75" customHeight="1">
      <c r="A158" s="34"/>
      <c r="B158" s="34"/>
      <c r="C158" s="51"/>
      <c r="D158" s="51"/>
      <c r="E158" s="34"/>
      <c r="F158" s="52"/>
      <c r="G158" s="53"/>
      <c r="H158" s="35"/>
      <c r="J158" s="48"/>
      <c r="L158" s="3"/>
      <c r="N158" s="51"/>
      <c r="O158" s="34"/>
      <c r="Q158" s="51"/>
      <c r="V158" s="54"/>
    </row>
    <row r="159" ht="15.75" customHeight="1">
      <c r="A159" s="34"/>
      <c r="B159" s="34"/>
      <c r="C159" s="51"/>
      <c r="D159" s="51"/>
      <c r="E159" s="34"/>
      <c r="F159" s="52"/>
      <c r="G159" s="53"/>
      <c r="H159" s="35"/>
      <c r="J159" s="48"/>
      <c r="L159" s="3"/>
      <c r="N159" s="51"/>
      <c r="O159" s="34"/>
      <c r="Q159" s="51"/>
      <c r="V159" s="54"/>
    </row>
    <row r="160" ht="15.75" customHeight="1">
      <c r="A160" s="34"/>
      <c r="B160" s="34"/>
      <c r="C160" s="51"/>
      <c r="D160" s="51"/>
      <c r="E160" s="34"/>
      <c r="F160" s="52"/>
      <c r="G160" s="53"/>
      <c r="H160" s="35"/>
      <c r="J160" s="48"/>
      <c r="L160" s="3"/>
      <c r="N160" s="51"/>
      <c r="O160" s="34"/>
      <c r="Q160" s="51"/>
      <c r="V160" s="54"/>
    </row>
    <row r="161" ht="15.75" customHeight="1">
      <c r="A161" s="34"/>
      <c r="B161" s="34"/>
      <c r="C161" s="51"/>
      <c r="D161" s="51"/>
      <c r="E161" s="34"/>
      <c r="F161" s="52"/>
      <c r="G161" s="53"/>
      <c r="H161" s="35"/>
      <c r="J161" s="48"/>
      <c r="L161" s="3"/>
      <c r="N161" s="51"/>
      <c r="O161" s="34"/>
      <c r="Q161" s="51"/>
      <c r="V161" s="54"/>
    </row>
    <row r="162" ht="15.75" customHeight="1">
      <c r="A162" s="34"/>
      <c r="B162" s="34"/>
      <c r="C162" s="51"/>
      <c r="D162" s="51"/>
      <c r="E162" s="34"/>
      <c r="F162" s="52"/>
      <c r="G162" s="53"/>
      <c r="H162" s="35"/>
      <c r="J162" s="48"/>
      <c r="L162" s="3"/>
      <c r="N162" s="51"/>
      <c r="O162" s="34"/>
      <c r="Q162" s="51"/>
      <c r="V162" s="54"/>
    </row>
    <row r="163" ht="15.75" customHeight="1">
      <c r="A163" s="34"/>
      <c r="B163" s="34"/>
      <c r="C163" s="51"/>
      <c r="D163" s="51"/>
      <c r="E163" s="34"/>
      <c r="F163" s="52"/>
      <c r="G163" s="53"/>
      <c r="H163" s="35"/>
      <c r="J163" s="48"/>
      <c r="L163" s="3"/>
      <c r="N163" s="51"/>
      <c r="O163" s="34"/>
      <c r="Q163" s="51"/>
      <c r="V163" s="54"/>
    </row>
    <row r="164" ht="15.75" customHeight="1">
      <c r="A164" s="34"/>
      <c r="B164" s="34"/>
      <c r="C164" s="51"/>
      <c r="D164" s="51"/>
      <c r="E164" s="34"/>
      <c r="F164" s="52"/>
      <c r="G164" s="53"/>
      <c r="H164" s="35"/>
      <c r="J164" s="48"/>
      <c r="L164" s="3"/>
      <c r="N164" s="51"/>
      <c r="O164" s="34"/>
      <c r="Q164" s="51"/>
      <c r="V164" s="54"/>
    </row>
    <row r="165" ht="15.75" customHeight="1">
      <c r="A165" s="34"/>
      <c r="B165" s="34"/>
      <c r="C165" s="51"/>
      <c r="D165" s="51"/>
      <c r="E165" s="34"/>
      <c r="F165" s="52"/>
      <c r="G165" s="53"/>
      <c r="H165" s="35"/>
      <c r="J165" s="48"/>
      <c r="L165" s="3"/>
      <c r="N165" s="51"/>
      <c r="O165" s="34"/>
      <c r="Q165" s="51"/>
      <c r="V165" s="54"/>
    </row>
    <row r="166" ht="15.75" customHeight="1">
      <c r="A166" s="34"/>
      <c r="B166" s="34"/>
      <c r="C166" s="51"/>
      <c r="D166" s="51"/>
      <c r="E166" s="34"/>
      <c r="F166" s="52"/>
      <c r="G166" s="53"/>
      <c r="H166" s="35"/>
      <c r="J166" s="48"/>
      <c r="L166" s="3"/>
      <c r="N166" s="51"/>
      <c r="O166" s="34"/>
      <c r="Q166" s="51"/>
      <c r="V166" s="54"/>
    </row>
    <row r="167" ht="15.75" customHeight="1">
      <c r="A167" s="34"/>
      <c r="B167" s="34"/>
      <c r="C167" s="51"/>
      <c r="D167" s="51"/>
      <c r="E167" s="34"/>
      <c r="F167" s="52"/>
      <c r="G167" s="53"/>
      <c r="H167" s="35"/>
      <c r="J167" s="48"/>
      <c r="L167" s="3"/>
      <c r="N167" s="51"/>
      <c r="O167" s="34"/>
      <c r="Q167" s="51"/>
      <c r="V167" s="54"/>
    </row>
    <row r="168" ht="15.75" customHeight="1">
      <c r="A168" s="34"/>
      <c r="B168" s="34"/>
      <c r="C168" s="51"/>
      <c r="D168" s="51"/>
      <c r="E168" s="34"/>
      <c r="F168" s="52"/>
      <c r="G168" s="53"/>
      <c r="H168" s="35"/>
      <c r="J168" s="48"/>
      <c r="L168" s="3"/>
      <c r="N168" s="51"/>
      <c r="O168" s="34"/>
      <c r="Q168" s="51"/>
      <c r="V168" s="54"/>
    </row>
    <row r="169" ht="15.75" customHeight="1">
      <c r="A169" s="34"/>
      <c r="B169" s="34"/>
      <c r="C169" s="51"/>
      <c r="D169" s="51"/>
      <c r="E169" s="34"/>
      <c r="F169" s="52"/>
      <c r="G169" s="53"/>
      <c r="H169" s="35"/>
      <c r="J169" s="48"/>
      <c r="L169" s="3"/>
      <c r="N169" s="51"/>
      <c r="O169" s="34"/>
      <c r="Q169" s="51"/>
      <c r="V169" s="54"/>
    </row>
    <row r="170" ht="15.75" customHeight="1">
      <c r="A170" s="34"/>
      <c r="B170" s="34"/>
      <c r="C170" s="51"/>
      <c r="D170" s="51"/>
      <c r="E170" s="34"/>
      <c r="F170" s="52"/>
      <c r="G170" s="53"/>
      <c r="H170" s="35"/>
      <c r="J170" s="48"/>
      <c r="L170" s="3"/>
      <c r="N170" s="51"/>
      <c r="O170" s="34"/>
      <c r="Q170" s="51"/>
      <c r="V170" s="54"/>
    </row>
    <row r="171" ht="15.75" customHeight="1">
      <c r="A171" s="34"/>
      <c r="B171" s="34"/>
      <c r="C171" s="51"/>
      <c r="D171" s="51"/>
      <c r="E171" s="34"/>
      <c r="F171" s="52"/>
      <c r="G171" s="53"/>
      <c r="H171" s="35"/>
      <c r="J171" s="48"/>
      <c r="L171" s="3"/>
      <c r="N171" s="51"/>
      <c r="O171" s="34"/>
      <c r="Q171" s="51"/>
      <c r="V171" s="54"/>
    </row>
    <row r="172" ht="15.75" customHeight="1">
      <c r="A172" s="34"/>
      <c r="B172" s="34"/>
      <c r="C172" s="51"/>
      <c r="D172" s="51"/>
      <c r="E172" s="34"/>
      <c r="F172" s="52"/>
      <c r="G172" s="53"/>
      <c r="H172" s="35"/>
      <c r="J172" s="48"/>
      <c r="L172" s="3"/>
      <c r="N172" s="51"/>
      <c r="O172" s="34"/>
      <c r="Q172" s="51"/>
      <c r="V172" s="54"/>
    </row>
    <row r="173" ht="15.75" customHeight="1">
      <c r="A173" s="34"/>
      <c r="B173" s="34"/>
      <c r="C173" s="51"/>
      <c r="D173" s="51"/>
      <c r="E173" s="34"/>
      <c r="F173" s="52"/>
      <c r="G173" s="53"/>
      <c r="H173" s="35"/>
      <c r="J173" s="48"/>
      <c r="L173" s="3"/>
      <c r="N173" s="51"/>
      <c r="O173" s="34"/>
      <c r="Q173" s="51"/>
      <c r="V173" s="54"/>
    </row>
    <row r="174" ht="15.75" customHeight="1">
      <c r="A174" s="34"/>
      <c r="B174" s="34"/>
      <c r="C174" s="51"/>
      <c r="D174" s="51"/>
      <c r="E174" s="34"/>
      <c r="F174" s="52"/>
      <c r="G174" s="53"/>
      <c r="H174" s="35"/>
      <c r="J174" s="48"/>
      <c r="L174" s="3"/>
      <c r="N174" s="51"/>
      <c r="O174" s="34"/>
      <c r="Q174" s="51"/>
      <c r="V174" s="54"/>
    </row>
    <row r="175" ht="15.75" customHeight="1">
      <c r="A175" s="34"/>
      <c r="B175" s="34"/>
      <c r="C175" s="51"/>
      <c r="D175" s="51"/>
      <c r="E175" s="34"/>
      <c r="F175" s="52"/>
      <c r="G175" s="53"/>
      <c r="H175" s="35"/>
      <c r="J175" s="48"/>
      <c r="L175" s="3"/>
      <c r="N175" s="51"/>
      <c r="O175" s="34"/>
      <c r="Q175" s="51"/>
      <c r="V175" s="54"/>
    </row>
    <row r="176" ht="15.75" customHeight="1">
      <c r="A176" s="34"/>
      <c r="B176" s="34"/>
      <c r="C176" s="51"/>
      <c r="D176" s="51"/>
      <c r="E176" s="34"/>
      <c r="F176" s="52"/>
      <c r="G176" s="53"/>
      <c r="H176" s="35"/>
      <c r="J176" s="48"/>
      <c r="L176" s="3"/>
      <c r="N176" s="51"/>
      <c r="O176" s="34"/>
      <c r="Q176" s="51"/>
      <c r="V176" s="54"/>
    </row>
    <row r="177" ht="15.75" customHeight="1">
      <c r="A177" s="34"/>
      <c r="B177" s="34"/>
      <c r="C177" s="51"/>
      <c r="D177" s="51"/>
      <c r="E177" s="34"/>
      <c r="F177" s="52"/>
      <c r="G177" s="53"/>
      <c r="H177" s="35"/>
      <c r="J177" s="48"/>
      <c r="L177" s="3"/>
      <c r="N177" s="51"/>
      <c r="O177" s="34"/>
      <c r="Q177" s="51"/>
      <c r="V177" s="54"/>
    </row>
    <row r="178" ht="15.75" customHeight="1">
      <c r="A178" s="34"/>
      <c r="B178" s="34"/>
      <c r="C178" s="51"/>
      <c r="D178" s="51"/>
      <c r="E178" s="34"/>
      <c r="F178" s="52"/>
      <c r="G178" s="53"/>
      <c r="H178" s="35"/>
      <c r="J178" s="48"/>
      <c r="L178" s="3"/>
      <c r="N178" s="51"/>
      <c r="O178" s="34"/>
      <c r="Q178" s="51"/>
      <c r="V178" s="54"/>
    </row>
    <row r="179" ht="15.75" customHeight="1">
      <c r="A179" s="34"/>
      <c r="B179" s="34"/>
      <c r="C179" s="51"/>
      <c r="D179" s="51"/>
      <c r="E179" s="34"/>
      <c r="F179" s="52"/>
      <c r="G179" s="53"/>
      <c r="H179" s="35"/>
      <c r="J179" s="48"/>
      <c r="L179" s="3"/>
      <c r="N179" s="51"/>
      <c r="O179" s="34"/>
      <c r="Q179" s="51"/>
      <c r="V179" s="54"/>
    </row>
    <row r="180" ht="15.75" customHeight="1">
      <c r="A180" s="34"/>
      <c r="B180" s="34"/>
      <c r="C180" s="51"/>
      <c r="D180" s="51"/>
      <c r="E180" s="34"/>
      <c r="F180" s="52"/>
      <c r="G180" s="53"/>
      <c r="H180" s="35"/>
      <c r="J180" s="48"/>
      <c r="L180" s="3"/>
      <c r="N180" s="51"/>
      <c r="O180" s="34"/>
      <c r="Q180" s="51"/>
      <c r="V180" s="54"/>
    </row>
    <row r="181" ht="15.75" customHeight="1">
      <c r="A181" s="34"/>
      <c r="B181" s="34"/>
      <c r="C181" s="51"/>
      <c r="D181" s="51"/>
      <c r="E181" s="34"/>
      <c r="F181" s="52"/>
      <c r="G181" s="53"/>
      <c r="H181" s="35"/>
      <c r="J181" s="48"/>
      <c r="L181" s="3"/>
      <c r="N181" s="51"/>
      <c r="O181" s="34"/>
      <c r="Q181" s="51"/>
      <c r="V181" s="54"/>
    </row>
    <row r="182" ht="15.75" customHeight="1">
      <c r="A182" s="34"/>
      <c r="B182" s="34"/>
      <c r="C182" s="51"/>
      <c r="D182" s="51"/>
      <c r="E182" s="34"/>
      <c r="F182" s="52"/>
      <c r="G182" s="53"/>
      <c r="H182" s="35"/>
      <c r="J182" s="48"/>
      <c r="L182" s="3"/>
      <c r="N182" s="51"/>
      <c r="O182" s="34"/>
      <c r="Q182" s="51"/>
      <c r="V182" s="54"/>
    </row>
    <row r="183" ht="15.75" customHeight="1">
      <c r="A183" s="34"/>
      <c r="B183" s="34"/>
      <c r="C183" s="51"/>
      <c r="D183" s="51"/>
      <c r="E183" s="34"/>
      <c r="F183" s="52"/>
      <c r="G183" s="53"/>
      <c r="H183" s="35"/>
      <c r="J183" s="48"/>
      <c r="L183" s="3"/>
      <c r="N183" s="51"/>
      <c r="O183" s="34"/>
      <c r="Q183" s="51"/>
      <c r="V183" s="54"/>
    </row>
    <row r="184" ht="15.75" customHeight="1">
      <c r="A184" s="34"/>
      <c r="B184" s="34"/>
      <c r="C184" s="51"/>
      <c r="D184" s="51"/>
      <c r="E184" s="34"/>
      <c r="F184" s="52"/>
      <c r="G184" s="53"/>
      <c r="H184" s="35"/>
      <c r="J184" s="48"/>
      <c r="L184" s="3"/>
      <c r="N184" s="51"/>
      <c r="O184" s="34"/>
      <c r="Q184" s="51"/>
      <c r="V184" s="54"/>
    </row>
    <row r="185" ht="15.75" customHeight="1">
      <c r="A185" s="34"/>
      <c r="B185" s="34"/>
      <c r="C185" s="51"/>
      <c r="D185" s="51"/>
      <c r="E185" s="34"/>
      <c r="F185" s="52"/>
      <c r="G185" s="53"/>
      <c r="H185" s="35"/>
      <c r="J185" s="48"/>
      <c r="L185" s="3"/>
      <c r="N185" s="51"/>
      <c r="O185" s="34"/>
      <c r="Q185" s="51"/>
      <c r="V185" s="54"/>
    </row>
    <row r="186" ht="15.75" customHeight="1">
      <c r="A186" s="34"/>
      <c r="B186" s="34"/>
      <c r="C186" s="51"/>
      <c r="D186" s="51"/>
      <c r="E186" s="34"/>
      <c r="F186" s="52"/>
      <c r="G186" s="53"/>
      <c r="H186" s="35"/>
      <c r="J186" s="48"/>
      <c r="L186" s="3"/>
      <c r="N186" s="51"/>
      <c r="O186" s="34"/>
      <c r="Q186" s="51"/>
      <c r="V186" s="54"/>
    </row>
    <row r="187" ht="15.75" customHeight="1">
      <c r="A187" s="34"/>
      <c r="B187" s="34"/>
      <c r="C187" s="51"/>
      <c r="D187" s="51"/>
      <c r="E187" s="34"/>
      <c r="F187" s="52"/>
      <c r="G187" s="53"/>
      <c r="H187" s="35"/>
      <c r="J187" s="48"/>
      <c r="L187" s="3"/>
      <c r="N187" s="51"/>
      <c r="O187" s="34"/>
      <c r="Q187" s="51"/>
      <c r="V187" s="54"/>
    </row>
    <row r="188" ht="15.75" customHeight="1">
      <c r="A188" s="34"/>
      <c r="B188" s="34"/>
      <c r="C188" s="51"/>
      <c r="D188" s="51"/>
      <c r="E188" s="34"/>
      <c r="F188" s="52"/>
      <c r="G188" s="53"/>
      <c r="H188" s="35"/>
      <c r="J188" s="48"/>
      <c r="L188" s="3"/>
      <c r="N188" s="51"/>
      <c r="O188" s="34"/>
      <c r="Q188" s="51"/>
      <c r="V188" s="54"/>
    </row>
    <row r="189" ht="15.75" customHeight="1">
      <c r="A189" s="34"/>
      <c r="B189" s="34"/>
      <c r="C189" s="51"/>
      <c r="D189" s="51"/>
      <c r="E189" s="34"/>
      <c r="F189" s="52"/>
      <c r="G189" s="53"/>
      <c r="H189" s="35"/>
      <c r="J189" s="48"/>
      <c r="L189" s="3"/>
      <c r="N189" s="51"/>
      <c r="O189" s="34"/>
      <c r="Q189" s="51"/>
      <c r="V189" s="54"/>
    </row>
    <row r="190" ht="15.75" customHeight="1">
      <c r="A190" s="34"/>
      <c r="B190" s="34"/>
      <c r="C190" s="51"/>
      <c r="D190" s="51"/>
      <c r="E190" s="34"/>
      <c r="F190" s="52"/>
      <c r="G190" s="53"/>
      <c r="H190" s="35"/>
      <c r="J190" s="48"/>
      <c r="L190" s="3"/>
      <c r="N190" s="51"/>
      <c r="O190" s="34"/>
      <c r="Q190" s="51"/>
      <c r="V190" s="54"/>
    </row>
    <row r="191" ht="15.75" customHeight="1">
      <c r="A191" s="34"/>
      <c r="B191" s="34"/>
      <c r="C191" s="51"/>
      <c r="D191" s="51"/>
      <c r="E191" s="34"/>
      <c r="F191" s="52"/>
      <c r="G191" s="53"/>
      <c r="H191" s="35"/>
      <c r="J191" s="48"/>
      <c r="L191" s="3"/>
      <c r="N191" s="51"/>
      <c r="O191" s="34"/>
      <c r="Q191" s="51"/>
      <c r="V191" s="54"/>
    </row>
    <row r="192" ht="15.75" customHeight="1">
      <c r="A192" s="34"/>
      <c r="B192" s="34"/>
      <c r="C192" s="51"/>
      <c r="D192" s="51"/>
      <c r="E192" s="34"/>
      <c r="F192" s="52"/>
      <c r="G192" s="53"/>
      <c r="H192" s="35"/>
      <c r="J192" s="48"/>
      <c r="L192" s="3"/>
      <c r="N192" s="51"/>
      <c r="O192" s="34"/>
      <c r="Q192" s="51"/>
      <c r="V192" s="54"/>
    </row>
    <row r="193" ht="15.75" customHeight="1">
      <c r="A193" s="34"/>
      <c r="B193" s="34"/>
      <c r="C193" s="51"/>
      <c r="D193" s="51"/>
      <c r="E193" s="34"/>
      <c r="F193" s="52"/>
      <c r="G193" s="53"/>
      <c r="H193" s="35"/>
      <c r="J193" s="48"/>
      <c r="L193" s="3"/>
      <c r="N193" s="51"/>
      <c r="O193" s="34"/>
      <c r="Q193" s="51"/>
      <c r="V193" s="54"/>
    </row>
    <row r="194" ht="15.75" customHeight="1">
      <c r="A194" s="34"/>
      <c r="B194" s="34"/>
      <c r="C194" s="51"/>
      <c r="D194" s="51"/>
      <c r="E194" s="34"/>
      <c r="F194" s="52"/>
      <c r="G194" s="53"/>
      <c r="H194" s="35"/>
      <c r="J194" s="48"/>
      <c r="L194" s="3"/>
      <c r="N194" s="51"/>
      <c r="O194" s="34"/>
      <c r="Q194" s="51"/>
      <c r="V194" s="54"/>
    </row>
    <row r="195" ht="15.75" customHeight="1">
      <c r="A195" s="34"/>
      <c r="B195" s="34"/>
      <c r="C195" s="51"/>
      <c r="D195" s="51"/>
      <c r="E195" s="34"/>
      <c r="F195" s="52"/>
      <c r="G195" s="53"/>
      <c r="H195" s="35"/>
      <c r="J195" s="48"/>
      <c r="L195" s="3"/>
      <c r="N195" s="51"/>
      <c r="O195" s="34"/>
      <c r="Q195" s="51"/>
      <c r="V195" s="54"/>
    </row>
    <row r="196" ht="15.75" customHeight="1">
      <c r="A196" s="34"/>
      <c r="B196" s="34"/>
      <c r="C196" s="51"/>
      <c r="D196" s="51"/>
      <c r="E196" s="34"/>
      <c r="F196" s="52"/>
      <c r="G196" s="53"/>
      <c r="H196" s="35"/>
      <c r="J196" s="48"/>
      <c r="L196" s="3"/>
      <c r="N196" s="51"/>
      <c r="O196" s="34"/>
      <c r="Q196" s="51"/>
      <c r="V196" s="54"/>
    </row>
    <row r="197" ht="15.75" customHeight="1">
      <c r="A197" s="34"/>
      <c r="B197" s="34"/>
      <c r="C197" s="51"/>
      <c r="D197" s="51"/>
      <c r="E197" s="34"/>
      <c r="F197" s="52"/>
      <c r="G197" s="53"/>
      <c r="H197" s="35"/>
      <c r="J197" s="48"/>
      <c r="L197" s="3"/>
      <c r="N197" s="51"/>
      <c r="O197" s="34"/>
      <c r="Q197" s="51"/>
      <c r="V197" s="54"/>
    </row>
    <row r="198" ht="15.75" customHeight="1">
      <c r="A198" s="34"/>
      <c r="B198" s="34"/>
      <c r="C198" s="51"/>
      <c r="D198" s="51"/>
      <c r="E198" s="34"/>
      <c r="F198" s="52"/>
      <c r="G198" s="53"/>
      <c r="H198" s="35"/>
      <c r="J198" s="48"/>
      <c r="L198" s="3"/>
      <c r="N198" s="51"/>
      <c r="O198" s="34"/>
      <c r="Q198" s="51"/>
      <c r="V198" s="54"/>
    </row>
    <row r="199" ht="15.75" customHeight="1">
      <c r="A199" s="34"/>
      <c r="B199" s="34"/>
      <c r="C199" s="51"/>
      <c r="D199" s="51"/>
      <c r="E199" s="34"/>
      <c r="F199" s="52"/>
      <c r="G199" s="53"/>
      <c r="H199" s="35"/>
      <c r="J199" s="48"/>
      <c r="L199" s="3"/>
      <c r="N199" s="51"/>
      <c r="O199" s="34"/>
      <c r="Q199" s="51"/>
      <c r="V199" s="54"/>
    </row>
    <row r="200" ht="15.75" customHeight="1">
      <c r="A200" s="34"/>
      <c r="B200" s="34"/>
      <c r="C200" s="51"/>
      <c r="D200" s="51"/>
      <c r="E200" s="34"/>
      <c r="F200" s="52"/>
      <c r="G200" s="53"/>
      <c r="H200" s="35"/>
      <c r="J200" s="48"/>
      <c r="L200" s="3"/>
      <c r="N200" s="51"/>
      <c r="O200" s="34"/>
      <c r="Q200" s="51"/>
      <c r="V200" s="54"/>
    </row>
    <row r="201" ht="15.75" customHeight="1">
      <c r="A201" s="34"/>
      <c r="B201" s="34"/>
      <c r="C201" s="51"/>
      <c r="D201" s="51"/>
      <c r="E201" s="34"/>
      <c r="F201" s="52"/>
      <c r="G201" s="53"/>
      <c r="H201" s="35"/>
      <c r="J201" s="48"/>
      <c r="L201" s="3"/>
      <c r="N201" s="51"/>
      <c r="O201" s="34"/>
      <c r="Q201" s="51"/>
      <c r="V201" s="54"/>
    </row>
    <row r="202" ht="15.75" customHeight="1">
      <c r="A202" s="34"/>
      <c r="B202" s="34"/>
      <c r="C202" s="51"/>
      <c r="D202" s="51"/>
      <c r="E202" s="34"/>
      <c r="F202" s="52"/>
      <c r="G202" s="53"/>
      <c r="H202" s="35"/>
      <c r="J202" s="48"/>
      <c r="L202" s="3"/>
      <c r="N202" s="51"/>
      <c r="O202" s="34"/>
      <c r="Q202" s="51"/>
      <c r="V202" s="54"/>
    </row>
    <row r="203" ht="15.75" customHeight="1">
      <c r="A203" s="34"/>
      <c r="B203" s="34"/>
      <c r="C203" s="51"/>
      <c r="D203" s="51"/>
      <c r="E203" s="34"/>
      <c r="F203" s="52"/>
      <c r="G203" s="53"/>
      <c r="H203" s="35"/>
      <c r="J203" s="48"/>
      <c r="L203" s="3"/>
      <c r="N203" s="51"/>
      <c r="O203" s="34"/>
      <c r="Q203" s="51"/>
      <c r="V203" s="54"/>
    </row>
    <row r="204" ht="15.75" customHeight="1">
      <c r="A204" s="34"/>
      <c r="B204" s="34"/>
      <c r="C204" s="51"/>
      <c r="D204" s="51"/>
      <c r="E204" s="34"/>
      <c r="F204" s="52"/>
      <c r="G204" s="53"/>
      <c r="H204" s="35"/>
      <c r="J204" s="48"/>
      <c r="L204" s="3"/>
      <c r="N204" s="51"/>
      <c r="O204" s="34"/>
      <c r="Q204" s="51"/>
      <c r="V204" s="54"/>
    </row>
    <row r="205" ht="15.75" customHeight="1">
      <c r="A205" s="34"/>
      <c r="B205" s="34"/>
      <c r="C205" s="51"/>
      <c r="D205" s="51"/>
      <c r="E205" s="34"/>
      <c r="F205" s="52"/>
      <c r="G205" s="53"/>
      <c r="H205" s="35"/>
      <c r="J205" s="48"/>
      <c r="L205" s="3"/>
      <c r="N205" s="51"/>
      <c r="O205" s="34"/>
      <c r="Q205" s="51"/>
      <c r="V205" s="54"/>
    </row>
    <row r="206" ht="15.75" customHeight="1">
      <c r="A206" s="34"/>
      <c r="B206" s="34"/>
      <c r="C206" s="51"/>
      <c r="D206" s="51"/>
      <c r="E206" s="34"/>
      <c r="F206" s="52"/>
      <c r="G206" s="53"/>
      <c r="H206" s="35"/>
      <c r="J206" s="48"/>
      <c r="L206" s="3"/>
      <c r="N206" s="51"/>
      <c r="O206" s="34"/>
      <c r="Q206" s="51"/>
      <c r="V206" s="54"/>
    </row>
    <row r="207" ht="15.75" customHeight="1">
      <c r="A207" s="34"/>
      <c r="B207" s="34"/>
      <c r="C207" s="51"/>
      <c r="D207" s="51"/>
      <c r="E207" s="34"/>
      <c r="F207" s="52"/>
      <c r="G207" s="53"/>
      <c r="H207" s="35"/>
      <c r="J207" s="48"/>
      <c r="L207" s="3"/>
      <c r="N207" s="51"/>
      <c r="O207" s="34"/>
      <c r="Q207" s="51"/>
      <c r="V207" s="54"/>
    </row>
    <row r="208" ht="15.75" customHeight="1">
      <c r="A208" s="34"/>
      <c r="B208" s="34"/>
      <c r="C208" s="51"/>
      <c r="D208" s="51"/>
      <c r="E208" s="34"/>
      <c r="F208" s="52"/>
      <c r="G208" s="53"/>
      <c r="H208" s="35"/>
      <c r="J208" s="48"/>
      <c r="L208" s="3"/>
      <c r="N208" s="51"/>
      <c r="O208" s="34"/>
      <c r="Q208" s="51"/>
      <c r="V208" s="54"/>
    </row>
    <row r="209" ht="15.75" customHeight="1">
      <c r="A209" s="34"/>
      <c r="B209" s="34"/>
      <c r="C209" s="51"/>
      <c r="D209" s="51"/>
      <c r="E209" s="34"/>
      <c r="F209" s="52"/>
      <c r="G209" s="53"/>
      <c r="H209" s="35"/>
      <c r="J209" s="48"/>
      <c r="L209" s="3"/>
      <c r="N209" s="51"/>
      <c r="O209" s="34"/>
      <c r="Q209" s="51"/>
      <c r="V209" s="54"/>
    </row>
    <row r="210" ht="15.75" customHeight="1">
      <c r="A210" s="34"/>
      <c r="B210" s="34"/>
      <c r="C210" s="51"/>
      <c r="D210" s="51"/>
      <c r="E210" s="34"/>
      <c r="F210" s="52"/>
      <c r="G210" s="53"/>
      <c r="H210" s="35"/>
      <c r="J210" s="48"/>
      <c r="L210" s="3"/>
      <c r="N210" s="51"/>
      <c r="O210" s="34"/>
      <c r="Q210" s="51"/>
      <c r="V210" s="54"/>
    </row>
    <row r="211" ht="15.75" customHeight="1">
      <c r="A211" s="34"/>
      <c r="B211" s="34"/>
      <c r="C211" s="51"/>
      <c r="D211" s="51"/>
      <c r="E211" s="34"/>
      <c r="F211" s="52"/>
      <c r="G211" s="53"/>
      <c r="H211" s="35"/>
      <c r="J211" s="48"/>
      <c r="L211" s="3"/>
      <c r="N211" s="51"/>
      <c r="O211" s="34"/>
      <c r="Q211" s="51"/>
      <c r="V211" s="54"/>
    </row>
    <row r="212" ht="15.75" customHeight="1">
      <c r="A212" s="34"/>
      <c r="B212" s="34"/>
      <c r="C212" s="51"/>
      <c r="D212" s="51"/>
      <c r="E212" s="34"/>
      <c r="F212" s="52"/>
      <c r="G212" s="53"/>
      <c r="H212" s="35"/>
      <c r="J212" s="48"/>
      <c r="L212" s="3"/>
      <c r="N212" s="51"/>
      <c r="O212" s="34"/>
      <c r="Q212" s="51"/>
      <c r="V212" s="54"/>
    </row>
    <row r="213" ht="15.75" customHeight="1">
      <c r="A213" s="34"/>
      <c r="B213" s="34"/>
      <c r="C213" s="51"/>
      <c r="D213" s="51"/>
      <c r="E213" s="34"/>
      <c r="F213" s="52"/>
      <c r="G213" s="53"/>
      <c r="H213" s="35"/>
      <c r="J213" s="48"/>
      <c r="L213" s="3"/>
      <c r="N213" s="51"/>
      <c r="O213" s="34"/>
      <c r="Q213" s="51"/>
      <c r="V213" s="54"/>
    </row>
    <row r="214" ht="15.75" customHeight="1">
      <c r="A214" s="34"/>
      <c r="B214" s="34"/>
      <c r="C214" s="51"/>
      <c r="D214" s="51"/>
      <c r="E214" s="34"/>
      <c r="F214" s="52"/>
      <c r="G214" s="53"/>
      <c r="H214" s="35"/>
      <c r="J214" s="48"/>
      <c r="L214" s="3"/>
      <c r="N214" s="51"/>
      <c r="O214" s="34"/>
      <c r="Q214" s="51"/>
      <c r="V214" s="54"/>
    </row>
    <row r="215" ht="15.75" customHeight="1">
      <c r="A215" s="34"/>
      <c r="B215" s="34"/>
      <c r="C215" s="51"/>
      <c r="D215" s="51"/>
      <c r="E215" s="34"/>
      <c r="F215" s="52"/>
      <c r="G215" s="53"/>
      <c r="H215" s="35"/>
      <c r="J215" s="48"/>
      <c r="L215" s="3"/>
      <c r="N215" s="51"/>
      <c r="O215" s="34"/>
      <c r="Q215" s="51"/>
      <c r="V215" s="54"/>
    </row>
    <row r="216" ht="15.75" customHeight="1">
      <c r="A216" s="34"/>
      <c r="B216" s="34"/>
      <c r="C216" s="51"/>
      <c r="D216" s="51"/>
      <c r="E216" s="34"/>
      <c r="F216" s="52"/>
      <c r="G216" s="53"/>
      <c r="H216" s="35"/>
      <c r="J216" s="48"/>
      <c r="L216" s="3"/>
      <c r="N216" s="51"/>
      <c r="O216" s="34"/>
      <c r="Q216" s="51"/>
      <c r="V216" s="54"/>
    </row>
    <row r="217" ht="15.75" customHeight="1">
      <c r="A217" s="34"/>
      <c r="B217" s="34"/>
      <c r="C217" s="51"/>
      <c r="D217" s="51"/>
      <c r="E217" s="34"/>
      <c r="F217" s="52"/>
      <c r="G217" s="53"/>
      <c r="H217" s="35"/>
      <c r="J217" s="48"/>
      <c r="L217" s="3"/>
      <c r="N217" s="51"/>
      <c r="O217" s="34"/>
      <c r="Q217" s="51"/>
      <c r="V217" s="54"/>
    </row>
    <row r="218" ht="15.75" customHeight="1">
      <c r="A218" s="34"/>
      <c r="B218" s="34"/>
      <c r="C218" s="51"/>
      <c r="D218" s="51"/>
      <c r="E218" s="34"/>
      <c r="F218" s="52"/>
      <c r="G218" s="53"/>
      <c r="H218" s="35"/>
      <c r="J218" s="48"/>
      <c r="L218" s="3"/>
      <c r="N218" s="51"/>
      <c r="O218" s="34"/>
      <c r="Q218" s="51"/>
      <c r="V218" s="54"/>
    </row>
    <row r="219" ht="15.75" customHeight="1">
      <c r="A219" s="34"/>
      <c r="B219" s="34"/>
      <c r="C219" s="51"/>
      <c r="D219" s="51"/>
      <c r="E219" s="34"/>
      <c r="F219" s="52"/>
      <c r="G219" s="53"/>
      <c r="H219" s="35"/>
      <c r="J219" s="48"/>
      <c r="L219" s="3"/>
      <c r="N219" s="51"/>
      <c r="O219" s="34"/>
      <c r="Q219" s="51"/>
      <c r="V219" s="54"/>
    </row>
    <row r="220" ht="15.75" customHeight="1">
      <c r="A220" s="34"/>
      <c r="B220" s="34"/>
      <c r="C220" s="51"/>
      <c r="D220" s="51"/>
      <c r="E220" s="34"/>
      <c r="F220" s="52"/>
      <c r="G220" s="53"/>
      <c r="H220" s="35"/>
      <c r="J220" s="48"/>
      <c r="L220" s="3"/>
      <c r="N220" s="51"/>
      <c r="O220" s="34"/>
      <c r="Q220" s="51"/>
      <c r="V220" s="54"/>
    </row>
    <row r="221" ht="15.75" customHeight="1">
      <c r="A221" s="34"/>
      <c r="B221" s="34"/>
      <c r="C221" s="51"/>
      <c r="D221" s="51"/>
      <c r="E221" s="34"/>
      <c r="F221" s="52"/>
      <c r="G221" s="53"/>
      <c r="H221" s="35"/>
      <c r="J221" s="48"/>
      <c r="L221" s="3"/>
      <c r="N221" s="51"/>
      <c r="O221" s="34"/>
      <c r="Q221" s="51"/>
      <c r="V221" s="54"/>
    </row>
    <row r="222" ht="15.75" customHeight="1">
      <c r="A222" s="34"/>
      <c r="B222" s="34"/>
      <c r="C222" s="51"/>
      <c r="D222" s="51"/>
      <c r="E222" s="34"/>
      <c r="F222" s="52"/>
      <c r="G222" s="53"/>
      <c r="H222" s="35"/>
      <c r="J222" s="48"/>
      <c r="L222" s="3"/>
      <c r="N222" s="51"/>
      <c r="O222" s="34"/>
      <c r="Q222" s="51"/>
      <c r="V222" s="54"/>
    </row>
    <row r="223" ht="15.75" customHeight="1">
      <c r="A223" s="34"/>
      <c r="B223" s="34"/>
      <c r="C223" s="51"/>
      <c r="D223" s="51"/>
      <c r="E223" s="34"/>
      <c r="F223" s="52"/>
      <c r="G223" s="53"/>
      <c r="H223" s="35"/>
      <c r="J223" s="48"/>
      <c r="L223" s="3"/>
      <c r="N223" s="51"/>
      <c r="O223" s="34"/>
      <c r="Q223" s="51"/>
      <c r="V223" s="54"/>
    </row>
    <row r="224" ht="15.75" customHeight="1">
      <c r="A224" s="34"/>
      <c r="B224" s="34"/>
      <c r="C224" s="51"/>
      <c r="D224" s="51"/>
      <c r="E224" s="34"/>
      <c r="F224" s="52"/>
      <c r="G224" s="53"/>
      <c r="H224" s="35"/>
      <c r="J224" s="48"/>
      <c r="L224" s="3"/>
      <c r="N224" s="51"/>
      <c r="O224" s="34"/>
      <c r="Q224" s="51"/>
      <c r="V224" s="54"/>
    </row>
    <row r="225" ht="15.75" customHeight="1">
      <c r="A225" s="34"/>
      <c r="B225" s="34"/>
      <c r="C225" s="51"/>
      <c r="D225" s="51"/>
      <c r="E225" s="34"/>
      <c r="F225" s="52"/>
      <c r="G225" s="53"/>
      <c r="H225" s="35"/>
      <c r="J225" s="48"/>
      <c r="L225" s="3"/>
      <c r="N225" s="51"/>
      <c r="O225" s="34"/>
      <c r="Q225" s="51"/>
      <c r="V225" s="54"/>
    </row>
    <row r="226" ht="15.75" customHeight="1">
      <c r="A226" s="34"/>
      <c r="B226" s="34"/>
      <c r="C226" s="51"/>
      <c r="D226" s="51"/>
      <c r="E226" s="34"/>
      <c r="F226" s="52"/>
      <c r="G226" s="53"/>
      <c r="H226" s="35"/>
      <c r="J226" s="48"/>
      <c r="L226" s="3"/>
      <c r="N226" s="51"/>
      <c r="O226" s="34"/>
      <c r="Q226" s="51"/>
      <c r="V226" s="54"/>
    </row>
    <row r="227" ht="15.75" customHeight="1">
      <c r="A227" s="34"/>
      <c r="B227" s="34"/>
      <c r="C227" s="51"/>
      <c r="D227" s="51"/>
      <c r="E227" s="34"/>
      <c r="F227" s="52"/>
      <c r="G227" s="53"/>
      <c r="H227" s="35"/>
      <c r="J227" s="48"/>
      <c r="L227" s="3"/>
      <c r="N227" s="51"/>
      <c r="O227" s="34"/>
      <c r="Q227" s="51"/>
      <c r="V227" s="54"/>
    </row>
    <row r="228" ht="15.75" customHeight="1">
      <c r="A228" s="34"/>
      <c r="B228" s="34"/>
      <c r="C228" s="51"/>
      <c r="D228" s="51"/>
      <c r="E228" s="34"/>
      <c r="F228" s="52"/>
      <c r="G228" s="53"/>
      <c r="H228" s="35"/>
      <c r="J228" s="48"/>
      <c r="L228" s="3"/>
      <c r="N228" s="51"/>
      <c r="O228" s="34"/>
      <c r="Q228" s="51"/>
      <c r="V228" s="54"/>
    </row>
    <row r="229" ht="15.75" customHeight="1">
      <c r="A229" s="34"/>
      <c r="B229" s="34"/>
      <c r="C229" s="51"/>
      <c r="D229" s="51"/>
      <c r="E229" s="34"/>
      <c r="F229" s="52"/>
      <c r="G229" s="53"/>
      <c r="H229" s="35"/>
      <c r="J229" s="48"/>
      <c r="L229" s="3"/>
      <c r="N229" s="51"/>
      <c r="O229" s="34"/>
      <c r="Q229" s="51"/>
      <c r="V229" s="54"/>
    </row>
    <row r="230" ht="15.75" customHeight="1">
      <c r="A230" s="34"/>
      <c r="B230" s="34"/>
      <c r="C230" s="51"/>
      <c r="D230" s="51"/>
      <c r="E230" s="34"/>
      <c r="F230" s="52"/>
      <c r="G230" s="53"/>
      <c r="H230" s="35"/>
      <c r="J230" s="48"/>
      <c r="L230" s="3"/>
      <c r="N230" s="51"/>
      <c r="O230" s="34"/>
      <c r="Q230" s="51"/>
      <c r="V230" s="54"/>
    </row>
    <row r="231" ht="15.75" customHeight="1">
      <c r="A231" s="34"/>
      <c r="B231" s="34"/>
      <c r="C231" s="51"/>
      <c r="D231" s="51"/>
      <c r="E231" s="34"/>
      <c r="F231" s="52"/>
      <c r="G231" s="53"/>
      <c r="H231" s="35"/>
      <c r="J231" s="48"/>
      <c r="L231" s="3"/>
      <c r="N231" s="51"/>
      <c r="O231" s="34"/>
      <c r="Q231" s="51"/>
      <c r="V231" s="54"/>
    </row>
    <row r="232" ht="15.75" customHeight="1">
      <c r="A232" s="34"/>
      <c r="B232" s="34"/>
      <c r="C232" s="51"/>
      <c r="D232" s="51"/>
      <c r="E232" s="34"/>
      <c r="F232" s="52"/>
      <c r="G232" s="53"/>
      <c r="H232" s="35"/>
      <c r="J232" s="48"/>
      <c r="L232" s="3"/>
      <c r="N232" s="51"/>
      <c r="O232" s="34"/>
      <c r="Q232" s="51"/>
      <c r="V232" s="54"/>
    </row>
    <row r="233" ht="15.75" customHeight="1">
      <c r="A233" s="34"/>
      <c r="B233" s="34"/>
      <c r="C233" s="51"/>
      <c r="D233" s="51"/>
      <c r="E233" s="34"/>
      <c r="F233" s="52"/>
      <c r="G233" s="53"/>
      <c r="H233" s="35"/>
      <c r="J233" s="48"/>
      <c r="L233" s="3"/>
      <c r="N233" s="51"/>
      <c r="O233" s="34"/>
      <c r="Q233" s="51"/>
      <c r="V233" s="54"/>
    </row>
    <row r="234" ht="15.75" customHeight="1">
      <c r="A234" s="34"/>
      <c r="B234" s="34"/>
      <c r="C234" s="51"/>
      <c r="D234" s="51"/>
      <c r="E234" s="34"/>
      <c r="F234" s="52"/>
      <c r="G234" s="53"/>
      <c r="H234" s="35"/>
      <c r="J234" s="48"/>
      <c r="L234" s="3"/>
      <c r="N234" s="51"/>
      <c r="O234" s="34"/>
      <c r="Q234" s="51"/>
      <c r="V234" s="54"/>
    </row>
    <row r="235" ht="15.75" customHeight="1">
      <c r="A235" s="34"/>
      <c r="B235" s="34"/>
      <c r="C235" s="51"/>
      <c r="D235" s="51"/>
      <c r="E235" s="34"/>
      <c r="F235" s="52"/>
      <c r="G235" s="53"/>
      <c r="H235" s="35"/>
      <c r="J235" s="48"/>
      <c r="L235" s="3"/>
      <c r="N235" s="51"/>
      <c r="O235" s="34"/>
      <c r="Q235" s="51"/>
      <c r="V235" s="54"/>
    </row>
    <row r="236" ht="15.75" customHeight="1">
      <c r="A236" s="34"/>
      <c r="B236" s="34"/>
      <c r="C236" s="51"/>
      <c r="D236" s="51"/>
      <c r="E236" s="34"/>
      <c r="F236" s="52"/>
      <c r="G236" s="53"/>
      <c r="H236" s="35"/>
      <c r="J236" s="48"/>
      <c r="L236" s="3"/>
      <c r="N236" s="51"/>
      <c r="O236" s="34"/>
      <c r="Q236" s="51"/>
      <c r="V236" s="54"/>
    </row>
    <row r="237" ht="15.75" customHeight="1">
      <c r="A237" s="34"/>
      <c r="B237" s="34"/>
      <c r="C237" s="51"/>
      <c r="D237" s="51"/>
      <c r="E237" s="34"/>
      <c r="F237" s="52"/>
      <c r="G237" s="53"/>
      <c r="H237" s="35"/>
      <c r="J237" s="48"/>
      <c r="L237" s="3"/>
      <c r="N237" s="51"/>
      <c r="O237" s="34"/>
      <c r="Q237" s="51"/>
      <c r="V237" s="54"/>
    </row>
    <row r="238" ht="15.75" customHeight="1">
      <c r="A238" s="34"/>
      <c r="B238" s="34"/>
      <c r="C238" s="51"/>
      <c r="D238" s="51"/>
      <c r="E238" s="34"/>
      <c r="F238" s="52"/>
      <c r="G238" s="53"/>
      <c r="H238" s="35"/>
      <c r="J238" s="48"/>
      <c r="L238" s="3"/>
      <c r="N238" s="51"/>
      <c r="O238" s="34"/>
      <c r="Q238" s="51"/>
      <c r="V238" s="54"/>
    </row>
    <row r="239" ht="15.75" customHeight="1">
      <c r="A239" s="34"/>
      <c r="B239" s="34"/>
      <c r="C239" s="51"/>
      <c r="D239" s="51"/>
      <c r="E239" s="34"/>
      <c r="F239" s="52"/>
      <c r="G239" s="53"/>
      <c r="H239" s="35"/>
      <c r="J239" s="48"/>
      <c r="L239" s="3"/>
      <c r="N239" s="51"/>
      <c r="O239" s="34"/>
      <c r="Q239" s="51"/>
      <c r="V239" s="54"/>
    </row>
    <row r="240" ht="15.75" customHeight="1">
      <c r="A240" s="34"/>
      <c r="B240" s="34"/>
      <c r="C240" s="51"/>
      <c r="D240" s="51"/>
      <c r="E240" s="34"/>
      <c r="F240" s="52"/>
      <c r="G240" s="53"/>
      <c r="H240" s="35"/>
      <c r="J240" s="48"/>
      <c r="L240" s="3"/>
      <c r="N240" s="51"/>
      <c r="O240" s="34"/>
      <c r="Q240" s="51"/>
      <c r="V240" s="54"/>
    </row>
    <row r="241" ht="15.75" customHeight="1">
      <c r="A241" s="34"/>
      <c r="B241" s="34"/>
      <c r="C241" s="51"/>
      <c r="D241" s="51"/>
      <c r="E241" s="34"/>
      <c r="F241" s="52"/>
      <c r="G241" s="53"/>
      <c r="H241" s="35"/>
      <c r="J241" s="48"/>
      <c r="L241" s="3"/>
      <c r="N241" s="51"/>
      <c r="O241" s="34"/>
      <c r="Q241" s="51"/>
      <c r="V241" s="54"/>
    </row>
    <row r="242" ht="15.75" customHeight="1">
      <c r="A242" s="34"/>
      <c r="B242" s="34"/>
      <c r="C242" s="51"/>
      <c r="D242" s="51"/>
      <c r="E242" s="34"/>
      <c r="F242" s="52"/>
      <c r="G242" s="53"/>
      <c r="H242" s="35"/>
      <c r="J242" s="48"/>
      <c r="L242" s="3"/>
      <c r="N242" s="51"/>
      <c r="O242" s="34"/>
      <c r="Q242" s="51"/>
      <c r="V242" s="54"/>
    </row>
    <row r="243" ht="15.75" customHeight="1">
      <c r="A243" s="34"/>
      <c r="B243" s="34"/>
      <c r="C243" s="51"/>
      <c r="D243" s="51"/>
      <c r="E243" s="34"/>
      <c r="F243" s="52"/>
      <c r="G243" s="53"/>
      <c r="H243" s="35"/>
      <c r="J243" s="48"/>
      <c r="L243" s="3"/>
      <c r="N243" s="51"/>
      <c r="O243" s="34"/>
      <c r="Q243" s="51"/>
      <c r="V243" s="54"/>
    </row>
    <row r="244" ht="15.75" customHeight="1">
      <c r="A244" s="34"/>
      <c r="B244" s="34"/>
      <c r="C244" s="51"/>
      <c r="D244" s="51"/>
      <c r="E244" s="34"/>
      <c r="F244" s="52"/>
      <c r="G244" s="53"/>
      <c r="H244" s="35"/>
      <c r="J244" s="48"/>
      <c r="L244" s="3"/>
      <c r="N244" s="51"/>
      <c r="O244" s="34"/>
      <c r="Q244" s="51"/>
      <c r="V244" s="54"/>
    </row>
    <row r="245" ht="15.75" customHeight="1">
      <c r="A245" s="34"/>
      <c r="B245" s="34"/>
      <c r="C245" s="51"/>
      <c r="D245" s="51"/>
      <c r="E245" s="34"/>
      <c r="F245" s="52"/>
      <c r="G245" s="53"/>
      <c r="H245" s="35"/>
      <c r="J245" s="48"/>
      <c r="L245" s="3"/>
      <c r="N245" s="51"/>
      <c r="O245" s="34"/>
      <c r="Q245" s="51"/>
      <c r="V245" s="54"/>
    </row>
    <row r="246" ht="15.75" customHeight="1">
      <c r="A246" s="34"/>
      <c r="B246" s="34"/>
      <c r="C246" s="51"/>
      <c r="D246" s="51"/>
      <c r="E246" s="34"/>
      <c r="F246" s="52"/>
      <c r="G246" s="53"/>
      <c r="H246" s="35"/>
      <c r="J246" s="48"/>
      <c r="L246" s="3"/>
      <c r="N246" s="51"/>
      <c r="O246" s="34"/>
      <c r="Q246" s="51"/>
      <c r="V246" s="54"/>
    </row>
    <row r="247" ht="15.75" customHeight="1">
      <c r="A247" s="34"/>
      <c r="B247" s="34"/>
      <c r="C247" s="51"/>
      <c r="D247" s="51"/>
      <c r="E247" s="34"/>
      <c r="F247" s="52"/>
      <c r="G247" s="53"/>
      <c r="H247" s="35"/>
      <c r="J247" s="48"/>
      <c r="L247" s="3"/>
      <c r="N247" s="51"/>
      <c r="O247" s="34"/>
      <c r="Q247" s="51"/>
      <c r="V247" s="54"/>
    </row>
    <row r="248" ht="15.75" customHeight="1">
      <c r="A248" s="34"/>
      <c r="B248" s="34"/>
      <c r="C248" s="51"/>
      <c r="D248" s="51"/>
      <c r="E248" s="34"/>
      <c r="F248" s="52"/>
      <c r="G248" s="53"/>
      <c r="H248" s="35"/>
      <c r="J248" s="48"/>
      <c r="L248" s="3"/>
      <c r="N248" s="51"/>
      <c r="O248" s="34"/>
      <c r="Q248" s="51"/>
      <c r="V248" s="54"/>
    </row>
    <row r="249" ht="15.75" customHeight="1">
      <c r="A249" s="34"/>
      <c r="B249" s="34"/>
      <c r="C249" s="51"/>
      <c r="D249" s="51"/>
      <c r="E249" s="34"/>
      <c r="F249" s="52"/>
      <c r="G249" s="53"/>
      <c r="H249" s="35"/>
      <c r="J249" s="48"/>
      <c r="L249" s="3"/>
      <c r="N249" s="51"/>
      <c r="O249" s="34"/>
      <c r="Q249" s="51"/>
      <c r="V249" s="54"/>
    </row>
    <row r="250" ht="15.75" customHeight="1">
      <c r="A250" s="34"/>
      <c r="B250" s="34"/>
      <c r="C250" s="51"/>
      <c r="D250" s="51"/>
      <c r="E250" s="34"/>
      <c r="F250" s="52"/>
      <c r="G250" s="53"/>
      <c r="H250" s="35"/>
      <c r="J250" s="48"/>
      <c r="L250" s="3"/>
      <c r="N250" s="51"/>
      <c r="O250" s="34"/>
      <c r="Q250" s="51"/>
      <c r="V250" s="54"/>
    </row>
    <row r="251" ht="15.75" customHeight="1">
      <c r="A251" s="34"/>
      <c r="B251" s="34"/>
      <c r="C251" s="51"/>
      <c r="D251" s="51"/>
      <c r="E251" s="34"/>
      <c r="F251" s="52"/>
      <c r="G251" s="53"/>
      <c r="H251" s="35"/>
      <c r="J251" s="48"/>
      <c r="L251" s="3"/>
      <c r="N251" s="51"/>
      <c r="O251" s="34"/>
      <c r="Q251" s="51"/>
      <c r="V251" s="54"/>
    </row>
    <row r="252" ht="15.75" customHeight="1">
      <c r="A252" s="34"/>
      <c r="B252" s="34"/>
      <c r="C252" s="51"/>
      <c r="D252" s="51"/>
      <c r="E252" s="34"/>
      <c r="F252" s="52"/>
      <c r="G252" s="53"/>
      <c r="H252" s="35"/>
      <c r="J252" s="48"/>
      <c r="L252" s="3"/>
      <c r="N252" s="51"/>
      <c r="O252" s="34"/>
      <c r="Q252" s="51"/>
      <c r="V252" s="54"/>
    </row>
    <row r="253" ht="15.75" customHeight="1">
      <c r="A253" s="34"/>
      <c r="B253" s="34"/>
      <c r="C253" s="51"/>
      <c r="D253" s="51"/>
      <c r="E253" s="34"/>
      <c r="F253" s="52"/>
      <c r="G253" s="53"/>
      <c r="H253" s="35"/>
      <c r="J253" s="48"/>
      <c r="L253" s="3"/>
      <c r="N253" s="51"/>
      <c r="O253" s="34"/>
      <c r="Q253" s="51"/>
      <c r="V253" s="54"/>
    </row>
    <row r="254" ht="15.75" customHeight="1">
      <c r="A254" s="34"/>
      <c r="B254" s="34"/>
      <c r="C254" s="51"/>
      <c r="D254" s="51"/>
      <c r="E254" s="34"/>
      <c r="F254" s="52"/>
      <c r="G254" s="53"/>
      <c r="H254" s="35"/>
      <c r="J254" s="48"/>
      <c r="L254" s="3"/>
      <c r="N254" s="51"/>
      <c r="O254" s="34"/>
      <c r="Q254" s="51"/>
      <c r="V254" s="54"/>
    </row>
    <row r="255" ht="15.75" customHeight="1">
      <c r="A255" s="34"/>
      <c r="B255" s="34"/>
      <c r="C255" s="51"/>
      <c r="D255" s="51"/>
      <c r="E255" s="34"/>
      <c r="F255" s="52"/>
      <c r="G255" s="53"/>
      <c r="H255" s="35"/>
      <c r="J255" s="48"/>
      <c r="L255" s="3"/>
      <c r="N255" s="51"/>
      <c r="O255" s="34"/>
      <c r="Q255" s="51"/>
      <c r="V255" s="54"/>
    </row>
    <row r="256" ht="15.75" customHeight="1">
      <c r="A256" s="34"/>
      <c r="B256" s="34"/>
      <c r="C256" s="51"/>
      <c r="D256" s="51"/>
      <c r="E256" s="34"/>
      <c r="F256" s="52"/>
      <c r="G256" s="53"/>
      <c r="H256" s="35"/>
      <c r="J256" s="48"/>
      <c r="L256" s="3"/>
      <c r="N256" s="51"/>
      <c r="O256" s="34"/>
      <c r="Q256" s="51"/>
      <c r="V256" s="54"/>
    </row>
    <row r="257" ht="15.75" customHeight="1">
      <c r="A257" s="34"/>
      <c r="B257" s="34"/>
      <c r="C257" s="51"/>
      <c r="D257" s="51"/>
      <c r="E257" s="34"/>
      <c r="F257" s="52"/>
      <c r="G257" s="53"/>
      <c r="H257" s="35"/>
      <c r="J257" s="48"/>
      <c r="L257" s="3"/>
      <c r="N257" s="51"/>
      <c r="O257" s="34"/>
      <c r="Q257" s="51"/>
      <c r="V257" s="54"/>
    </row>
    <row r="258" ht="15.75" customHeight="1">
      <c r="A258" s="34"/>
      <c r="B258" s="34"/>
      <c r="C258" s="51"/>
      <c r="D258" s="51"/>
      <c r="E258" s="34"/>
      <c r="F258" s="52"/>
      <c r="G258" s="53"/>
      <c r="H258" s="35"/>
      <c r="J258" s="48"/>
      <c r="L258" s="3"/>
      <c r="N258" s="51"/>
      <c r="O258" s="34"/>
      <c r="Q258" s="51"/>
      <c r="V258" s="54"/>
    </row>
    <row r="259" ht="15.75" customHeight="1">
      <c r="A259" s="34"/>
      <c r="B259" s="34"/>
      <c r="C259" s="51"/>
      <c r="D259" s="51"/>
      <c r="E259" s="34"/>
      <c r="F259" s="52"/>
      <c r="G259" s="53"/>
      <c r="H259" s="35"/>
      <c r="J259" s="48"/>
      <c r="L259" s="3"/>
      <c r="N259" s="51"/>
      <c r="O259" s="34"/>
      <c r="Q259" s="51"/>
      <c r="V259" s="54"/>
    </row>
    <row r="260" ht="15.75" customHeight="1">
      <c r="A260" s="34"/>
      <c r="B260" s="34"/>
      <c r="C260" s="51"/>
      <c r="D260" s="51"/>
      <c r="E260" s="34"/>
      <c r="F260" s="52"/>
      <c r="G260" s="53"/>
      <c r="H260" s="35"/>
      <c r="J260" s="48"/>
      <c r="L260" s="3"/>
      <c r="N260" s="51"/>
      <c r="O260" s="34"/>
      <c r="Q260" s="51"/>
      <c r="V260" s="54"/>
    </row>
    <row r="261" ht="15.75" customHeight="1">
      <c r="A261" s="34"/>
      <c r="B261" s="34"/>
      <c r="C261" s="51"/>
      <c r="D261" s="51"/>
      <c r="E261" s="34"/>
      <c r="F261" s="52"/>
      <c r="G261" s="53"/>
      <c r="H261" s="35"/>
      <c r="J261" s="48"/>
      <c r="L261" s="3"/>
      <c r="N261" s="51"/>
      <c r="O261" s="34"/>
      <c r="Q261" s="51"/>
      <c r="V261" s="54"/>
    </row>
    <row r="262" ht="15.75" customHeight="1">
      <c r="A262" s="34"/>
      <c r="B262" s="34"/>
      <c r="C262" s="51"/>
      <c r="D262" s="51"/>
      <c r="E262" s="34"/>
      <c r="F262" s="52"/>
      <c r="G262" s="53"/>
      <c r="H262" s="35"/>
      <c r="J262" s="48"/>
      <c r="L262" s="3"/>
      <c r="N262" s="51"/>
      <c r="O262" s="34"/>
      <c r="Q262" s="51"/>
      <c r="V262" s="54"/>
    </row>
    <row r="263" ht="15.75" customHeight="1">
      <c r="A263" s="34"/>
      <c r="B263" s="34"/>
      <c r="C263" s="51"/>
      <c r="D263" s="51"/>
      <c r="E263" s="34"/>
      <c r="F263" s="52"/>
      <c r="G263" s="53"/>
      <c r="H263" s="35"/>
      <c r="J263" s="48"/>
      <c r="L263" s="3"/>
      <c r="N263" s="51"/>
      <c r="O263" s="34"/>
      <c r="Q263" s="51"/>
      <c r="V263" s="54"/>
    </row>
    <row r="264" ht="15.75" customHeight="1">
      <c r="A264" s="34"/>
      <c r="B264" s="34"/>
      <c r="C264" s="51"/>
      <c r="D264" s="51"/>
      <c r="E264" s="34"/>
      <c r="F264" s="52"/>
      <c r="G264" s="53"/>
      <c r="H264" s="35"/>
      <c r="J264" s="48"/>
      <c r="L264" s="3"/>
      <c r="N264" s="51"/>
      <c r="O264" s="34"/>
      <c r="Q264" s="51"/>
      <c r="V264" s="54"/>
    </row>
    <row r="265" ht="15.75" customHeight="1">
      <c r="A265" s="34"/>
      <c r="B265" s="34"/>
      <c r="C265" s="51"/>
      <c r="D265" s="51"/>
      <c r="E265" s="34"/>
      <c r="F265" s="52"/>
      <c r="G265" s="53"/>
      <c r="H265" s="35"/>
      <c r="J265" s="48"/>
      <c r="L265" s="3"/>
      <c r="N265" s="51"/>
      <c r="O265" s="34"/>
      <c r="Q265" s="51"/>
      <c r="V265" s="54"/>
    </row>
    <row r="266" ht="15.75" customHeight="1">
      <c r="A266" s="34"/>
      <c r="B266" s="34"/>
      <c r="C266" s="51"/>
      <c r="D266" s="51"/>
      <c r="E266" s="34"/>
      <c r="F266" s="52"/>
      <c r="G266" s="53"/>
      <c r="H266" s="35"/>
      <c r="J266" s="48"/>
      <c r="L266" s="3"/>
      <c r="N266" s="51"/>
      <c r="O266" s="34"/>
      <c r="Q266" s="51"/>
      <c r="V266" s="54"/>
    </row>
    <row r="267" ht="15.75" customHeight="1">
      <c r="A267" s="34"/>
      <c r="B267" s="34"/>
      <c r="C267" s="51"/>
      <c r="D267" s="51"/>
      <c r="E267" s="34"/>
      <c r="F267" s="52"/>
      <c r="G267" s="53"/>
      <c r="H267" s="35"/>
      <c r="J267" s="48"/>
      <c r="L267" s="3"/>
      <c r="N267" s="51"/>
      <c r="O267" s="34"/>
      <c r="Q267" s="51"/>
      <c r="V267" s="54"/>
    </row>
    <row r="268" ht="15.75" customHeight="1">
      <c r="A268" s="34"/>
      <c r="B268" s="34"/>
      <c r="C268" s="51"/>
      <c r="D268" s="51"/>
      <c r="E268" s="34"/>
      <c r="F268" s="52"/>
      <c r="G268" s="53"/>
      <c r="H268" s="35"/>
      <c r="J268" s="48"/>
      <c r="L268" s="3"/>
      <c r="N268" s="51"/>
      <c r="O268" s="34"/>
      <c r="Q268" s="51"/>
      <c r="V268" s="54"/>
    </row>
    <row r="269" ht="15.75" customHeight="1">
      <c r="A269" s="34"/>
      <c r="B269" s="34"/>
      <c r="C269" s="51"/>
      <c r="D269" s="51"/>
      <c r="E269" s="34"/>
      <c r="F269" s="52"/>
      <c r="G269" s="53"/>
      <c r="H269" s="35"/>
      <c r="J269" s="48"/>
      <c r="L269" s="3"/>
      <c r="N269" s="51"/>
      <c r="O269" s="34"/>
      <c r="Q269" s="51"/>
      <c r="V269" s="54"/>
    </row>
    <row r="270" ht="15.75" customHeight="1">
      <c r="A270" s="34"/>
      <c r="B270" s="34"/>
      <c r="C270" s="51"/>
      <c r="D270" s="51"/>
      <c r="E270" s="34"/>
      <c r="F270" s="52"/>
      <c r="G270" s="53"/>
      <c r="H270" s="35"/>
      <c r="J270" s="48"/>
      <c r="L270" s="3"/>
      <c r="N270" s="51"/>
      <c r="O270" s="34"/>
      <c r="Q270" s="51"/>
      <c r="V270" s="54"/>
    </row>
    <row r="271" ht="15.75" customHeight="1">
      <c r="A271" s="34"/>
      <c r="B271" s="34"/>
      <c r="C271" s="51"/>
      <c r="D271" s="51"/>
      <c r="E271" s="34"/>
      <c r="F271" s="52"/>
      <c r="G271" s="53"/>
      <c r="H271" s="35"/>
      <c r="J271" s="48"/>
      <c r="L271" s="3"/>
      <c r="N271" s="51"/>
      <c r="O271" s="34"/>
      <c r="Q271" s="51"/>
      <c r="V271" s="54"/>
    </row>
    <row r="272" ht="15.75" customHeight="1">
      <c r="A272" s="34"/>
      <c r="B272" s="34"/>
      <c r="C272" s="51"/>
      <c r="D272" s="51"/>
      <c r="E272" s="34"/>
      <c r="F272" s="52"/>
      <c r="G272" s="53"/>
      <c r="H272" s="35"/>
      <c r="J272" s="48"/>
      <c r="L272" s="3"/>
      <c r="N272" s="51"/>
      <c r="O272" s="34"/>
      <c r="Q272" s="51"/>
      <c r="V272" s="54"/>
    </row>
    <row r="273" ht="15.75" customHeight="1">
      <c r="A273" s="34"/>
      <c r="B273" s="34"/>
      <c r="C273" s="51"/>
      <c r="D273" s="51"/>
      <c r="E273" s="34"/>
      <c r="F273" s="52"/>
      <c r="G273" s="53"/>
      <c r="H273" s="35"/>
      <c r="J273" s="48"/>
      <c r="L273" s="3"/>
      <c r="N273" s="51"/>
      <c r="O273" s="34"/>
      <c r="Q273" s="51"/>
      <c r="V273" s="54"/>
    </row>
    <row r="274" ht="15.75" customHeight="1">
      <c r="A274" s="34"/>
      <c r="B274" s="34"/>
      <c r="C274" s="51"/>
      <c r="D274" s="51"/>
      <c r="E274" s="34"/>
      <c r="F274" s="52"/>
      <c r="G274" s="53"/>
      <c r="H274" s="35"/>
      <c r="J274" s="48"/>
      <c r="L274" s="3"/>
      <c r="N274" s="51"/>
      <c r="O274" s="34"/>
      <c r="Q274" s="51"/>
      <c r="V274" s="54"/>
    </row>
    <row r="275" ht="15.75" customHeight="1">
      <c r="A275" s="34"/>
      <c r="B275" s="34"/>
      <c r="C275" s="51"/>
      <c r="D275" s="51"/>
      <c r="E275" s="34"/>
      <c r="F275" s="52"/>
      <c r="G275" s="53"/>
      <c r="H275" s="35"/>
      <c r="J275" s="48"/>
      <c r="L275" s="3"/>
      <c r="N275" s="51"/>
      <c r="O275" s="34"/>
      <c r="Q275" s="51"/>
      <c r="V275" s="54"/>
    </row>
    <row r="276" ht="15.75" customHeight="1">
      <c r="A276" s="34"/>
      <c r="B276" s="34"/>
      <c r="C276" s="51"/>
      <c r="D276" s="51"/>
      <c r="E276" s="34"/>
      <c r="F276" s="52"/>
      <c r="G276" s="53"/>
      <c r="H276" s="35"/>
      <c r="J276" s="48"/>
      <c r="L276" s="3"/>
      <c r="N276" s="51"/>
      <c r="O276" s="34"/>
      <c r="Q276" s="51"/>
      <c r="V276" s="54"/>
    </row>
    <row r="277" ht="15.75" customHeight="1">
      <c r="A277" s="34"/>
      <c r="B277" s="34"/>
      <c r="C277" s="51"/>
      <c r="D277" s="51"/>
      <c r="E277" s="34"/>
      <c r="F277" s="52"/>
      <c r="G277" s="53"/>
      <c r="H277" s="35"/>
      <c r="J277" s="48"/>
      <c r="L277" s="3"/>
      <c r="N277" s="51"/>
      <c r="O277" s="34"/>
      <c r="Q277" s="51"/>
      <c r="V277" s="54"/>
    </row>
    <row r="278" ht="15.75" customHeight="1">
      <c r="A278" s="34"/>
      <c r="B278" s="34"/>
      <c r="C278" s="51"/>
      <c r="D278" s="51"/>
      <c r="E278" s="34"/>
      <c r="F278" s="52"/>
      <c r="G278" s="53"/>
      <c r="H278" s="35"/>
      <c r="J278" s="48"/>
      <c r="L278" s="3"/>
      <c r="N278" s="51"/>
      <c r="O278" s="34"/>
      <c r="Q278" s="51"/>
      <c r="V278" s="54"/>
    </row>
    <row r="279" ht="15.75" customHeight="1">
      <c r="A279" s="34"/>
      <c r="B279" s="34"/>
      <c r="C279" s="51"/>
      <c r="D279" s="51"/>
      <c r="E279" s="34"/>
      <c r="F279" s="52"/>
      <c r="G279" s="53"/>
      <c r="H279" s="35"/>
      <c r="J279" s="48"/>
      <c r="L279" s="3"/>
      <c r="N279" s="51"/>
      <c r="O279" s="34"/>
      <c r="Q279" s="51"/>
      <c r="V279" s="54"/>
    </row>
    <row r="280" ht="15.75" customHeight="1">
      <c r="A280" s="34"/>
      <c r="B280" s="34"/>
      <c r="C280" s="51"/>
      <c r="D280" s="51"/>
      <c r="E280" s="34"/>
      <c r="F280" s="52"/>
      <c r="G280" s="53"/>
      <c r="H280" s="35"/>
      <c r="J280" s="48"/>
      <c r="L280" s="3"/>
      <c r="N280" s="51"/>
      <c r="O280" s="34"/>
      <c r="Q280" s="51"/>
      <c r="V280" s="54"/>
    </row>
    <row r="281" ht="15.75" customHeight="1">
      <c r="A281" s="34"/>
      <c r="B281" s="34"/>
      <c r="C281" s="51"/>
      <c r="D281" s="51"/>
      <c r="E281" s="34"/>
      <c r="F281" s="52"/>
      <c r="G281" s="53"/>
      <c r="H281" s="35"/>
      <c r="J281" s="48"/>
      <c r="L281" s="3"/>
      <c r="N281" s="51"/>
      <c r="O281" s="34"/>
      <c r="Q281" s="51"/>
      <c r="V281" s="54"/>
    </row>
    <row r="282" ht="15.75" customHeight="1">
      <c r="A282" s="34"/>
      <c r="B282" s="34"/>
      <c r="C282" s="51"/>
      <c r="D282" s="51"/>
      <c r="E282" s="34"/>
      <c r="F282" s="52"/>
      <c r="G282" s="53"/>
      <c r="H282" s="35"/>
      <c r="J282" s="48"/>
      <c r="L282" s="3"/>
      <c r="N282" s="51"/>
      <c r="O282" s="34"/>
      <c r="Q282" s="51"/>
      <c r="V282" s="54"/>
    </row>
    <row r="283" ht="15.75" customHeight="1">
      <c r="A283" s="34"/>
      <c r="B283" s="34"/>
      <c r="C283" s="51"/>
      <c r="D283" s="51"/>
      <c r="E283" s="34"/>
      <c r="F283" s="52"/>
      <c r="G283" s="53"/>
      <c r="H283" s="35"/>
      <c r="J283" s="48"/>
      <c r="L283" s="3"/>
      <c r="N283" s="51"/>
      <c r="O283" s="34"/>
      <c r="Q283" s="51"/>
      <c r="V283" s="54"/>
    </row>
    <row r="284" ht="15.75" customHeight="1">
      <c r="A284" s="34"/>
      <c r="B284" s="34"/>
      <c r="C284" s="51"/>
      <c r="D284" s="51"/>
      <c r="E284" s="34"/>
      <c r="F284" s="52"/>
      <c r="G284" s="53"/>
      <c r="H284" s="35"/>
      <c r="J284" s="48"/>
      <c r="L284" s="3"/>
      <c r="N284" s="51"/>
      <c r="O284" s="34"/>
      <c r="Q284" s="51"/>
      <c r="V284" s="54"/>
    </row>
    <row r="285" ht="15.75" customHeight="1">
      <c r="A285" s="34"/>
      <c r="B285" s="34"/>
      <c r="C285" s="51"/>
      <c r="D285" s="51"/>
      <c r="E285" s="34"/>
      <c r="F285" s="52"/>
      <c r="G285" s="53"/>
      <c r="H285" s="35"/>
      <c r="J285" s="48"/>
      <c r="L285" s="3"/>
      <c r="N285" s="51"/>
      <c r="O285" s="34"/>
      <c r="Q285" s="51"/>
      <c r="V285" s="54"/>
    </row>
    <row r="286" ht="15.75" customHeight="1">
      <c r="A286" s="34"/>
      <c r="B286" s="34"/>
      <c r="C286" s="51"/>
      <c r="D286" s="51"/>
      <c r="E286" s="34"/>
      <c r="F286" s="52"/>
      <c r="G286" s="53"/>
      <c r="H286" s="35"/>
      <c r="J286" s="48"/>
      <c r="L286" s="3"/>
      <c r="N286" s="51"/>
      <c r="O286" s="34"/>
      <c r="Q286" s="51"/>
      <c r="V286" s="54"/>
    </row>
    <row r="287" ht="15.75" customHeight="1">
      <c r="A287" s="34"/>
      <c r="B287" s="34"/>
      <c r="C287" s="51"/>
      <c r="D287" s="51"/>
      <c r="E287" s="34"/>
      <c r="F287" s="52"/>
      <c r="G287" s="53"/>
      <c r="H287" s="35"/>
      <c r="J287" s="48"/>
      <c r="L287" s="3"/>
      <c r="N287" s="51"/>
      <c r="O287" s="34"/>
      <c r="Q287" s="51"/>
      <c r="V287" s="54"/>
    </row>
    <row r="288" ht="15.75" customHeight="1">
      <c r="A288" s="34"/>
      <c r="B288" s="34"/>
      <c r="C288" s="51"/>
      <c r="D288" s="51"/>
      <c r="E288" s="34"/>
      <c r="F288" s="52"/>
      <c r="G288" s="53"/>
      <c r="H288" s="35"/>
      <c r="J288" s="48"/>
      <c r="L288" s="3"/>
      <c r="N288" s="51"/>
      <c r="O288" s="34"/>
      <c r="Q288" s="51"/>
      <c r="V288" s="54"/>
    </row>
    <row r="289" ht="15.75" customHeight="1">
      <c r="A289" s="34"/>
      <c r="B289" s="34"/>
      <c r="C289" s="51"/>
      <c r="D289" s="51"/>
      <c r="E289" s="34"/>
      <c r="F289" s="52"/>
      <c r="G289" s="53"/>
      <c r="H289" s="35"/>
      <c r="J289" s="48"/>
      <c r="L289" s="3"/>
      <c r="N289" s="51"/>
      <c r="O289" s="34"/>
      <c r="Q289" s="51"/>
      <c r="V289" s="54"/>
    </row>
    <row r="290" ht="15.75" customHeight="1">
      <c r="A290" s="34"/>
      <c r="B290" s="34"/>
      <c r="C290" s="51"/>
      <c r="D290" s="51"/>
      <c r="E290" s="34"/>
      <c r="F290" s="52"/>
      <c r="G290" s="53"/>
      <c r="H290" s="35"/>
      <c r="J290" s="48"/>
      <c r="L290" s="3"/>
      <c r="N290" s="51"/>
      <c r="O290" s="34"/>
      <c r="Q290" s="51"/>
      <c r="V290" s="54"/>
    </row>
    <row r="291" ht="15.75" customHeight="1">
      <c r="A291" s="34"/>
      <c r="B291" s="34"/>
      <c r="C291" s="51"/>
      <c r="D291" s="51"/>
      <c r="E291" s="34"/>
      <c r="F291" s="52"/>
      <c r="G291" s="53"/>
      <c r="H291" s="35"/>
      <c r="J291" s="48"/>
      <c r="L291" s="3"/>
      <c r="N291" s="51"/>
      <c r="O291" s="34"/>
      <c r="Q291" s="51"/>
      <c r="V291" s="54"/>
    </row>
    <row r="292" ht="15.75" customHeight="1">
      <c r="A292" s="34"/>
      <c r="B292" s="34"/>
      <c r="C292" s="51"/>
      <c r="D292" s="51"/>
      <c r="E292" s="34"/>
      <c r="F292" s="52"/>
      <c r="G292" s="53"/>
      <c r="H292" s="35"/>
      <c r="J292" s="48"/>
      <c r="L292" s="3"/>
      <c r="N292" s="51"/>
      <c r="O292" s="34"/>
      <c r="Q292" s="51"/>
      <c r="V292" s="54"/>
    </row>
    <row r="293" ht="15.75" customHeight="1">
      <c r="A293" s="34"/>
      <c r="B293" s="34"/>
      <c r="C293" s="51"/>
      <c r="D293" s="51"/>
      <c r="E293" s="34"/>
      <c r="F293" s="52"/>
      <c r="G293" s="53"/>
      <c r="H293" s="35"/>
      <c r="J293" s="48"/>
      <c r="L293" s="3"/>
      <c r="N293" s="51"/>
      <c r="O293" s="34"/>
      <c r="Q293" s="51"/>
      <c r="V293" s="54"/>
    </row>
    <row r="294" ht="15.75" customHeight="1">
      <c r="A294" s="34"/>
      <c r="B294" s="34"/>
      <c r="C294" s="51"/>
      <c r="D294" s="51"/>
      <c r="E294" s="34"/>
      <c r="F294" s="52"/>
      <c r="G294" s="53"/>
      <c r="H294" s="35"/>
      <c r="J294" s="48"/>
      <c r="L294" s="3"/>
      <c r="N294" s="51"/>
      <c r="O294" s="34"/>
      <c r="Q294" s="51"/>
      <c r="V294" s="54"/>
    </row>
    <row r="295" ht="15.75" customHeight="1">
      <c r="A295" s="34"/>
      <c r="B295" s="34"/>
      <c r="C295" s="51"/>
      <c r="D295" s="51"/>
      <c r="E295" s="34"/>
      <c r="F295" s="52"/>
      <c r="G295" s="53"/>
      <c r="H295" s="35"/>
      <c r="J295" s="48"/>
      <c r="L295" s="3"/>
      <c r="N295" s="51"/>
      <c r="O295" s="34"/>
      <c r="Q295" s="51"/>
      <c r="V295" s="54"/>
    </row>
    <row r="296" ht="15.75" customHeight="1">
      <c r="A296" s="34"/>
      <c r="B296" s="34"/>
      <c r="C296" s="51"/>
      <c r="D296" s="51"/>
      <c r="E296" s="34"/>
      <c r="F296" s="52"/>
      <c r="G296" s="53"/>
      <c r="H296" s="35"/>
      <c r="J296" s="48"/>
      <c r="L296" s="3"/>
      <c r="N296" s="51"/>
      <c r="O296" s="34"/>
      <c r="Q296" s="51"/>
      <c r="V296" s="54"/>
    </row>
    <row r="297" ht="15.75" customHeight="1">
      <c r="A297" s="34"/>
      <c r="B297" s="34"/>
      <c r="C297" s="51"/>
      <c r="D297" s="51"/>
      <c r="E297" s="34"/>
      <c r="F297" s="52"/>
      <c r="G297" s="53"/>
      <c r="H297" s="35"/>
      <c r="J297" s="48"/>
      <c r="L297" s="3"/>
      <c r="N297" s="51"/>
      <c r="O297" s="34"/>
      <c r="Q297" s="51"/>
      <c r="V297" s="54"/>
    </row>
    <row r="298" ht="15.75" customHeight="1">
      <c r="A298" s="34"/>
      <c r="B298" s="34"/>
      <c r="C298" s="51"/>
      <c r="D298" s="51"/>
      <c r="E298" s="34"/>
      <c r="F298" s="52"/>
      <c r="G298" s="53"/>
      <c r="H298" s="35"/>
      <c r="J298" s="48"/>
      <c r="L298" s="3"/>
      <c r="N298" s="51"/>
      <c r="O298" s="34"/>
      <c r="Q298" s="51"/>
      <c r="V298" s="54"/>
    </row>
    <row r="299" ht="15.75" customHeight="1">
      <c r="A299" s="34"/>
      <c r="B299" s="34"/>
      <c r="C299" s="51"/>
      <c r="D299" s="51"/>
      <c r="E299" s="34"/>
      <c r="F299" s="52"/>
      <c r="G299" s="53"/>
      <c r="H299" s="35"/>
      <c r="J299" s="48"/>
      <c r="L299" s="3"/>
      <c r="N299" s="51"/>
      <c r="O299" s="34"/>
      <c r="Q299" s="51"/>
      <c r="V299" s="54"/>
    </row>
    <row r="300" ht="15.75" customHeight="1">
      <c r="A300" s="34"/>
      <c r="B300" s="34"/>
      <c r="C300" s="51"/>
      <c r="D300" s="51"/>
      <c r="E300" s="34"/>
      <c r="F300" s="52"/>
      <c r="G300" s="53"/>
      <c r="H300" s="35"/>
      <c r="J300" s="48"/>
      <c r="L300" s="3"/>
      <c r="N300" s="51"/>
      <c r="O300" s="34"/>
      <c r="Q300" s="51"/>
      <c r="V300" s="54"/>
    </row>
    <row r="301" ht="15.75" customHeight="1">
      <c r="A301" s="34"/>
      <c r="B301" s="34"/>
      <c r="C301" s="51"/>
      <c r="D301" s="51"/>
      <c r="E301" s="34"/>
      <c r="F301" s="52"/>
      <c r="G301" s="53"/>
      <c r="H301" s="35"/>
      <c r="J301" s="48"/>
      <c r="L301" s="3"/>
      <c r="N301" s="51"/>
      <c r="O301" s="34"/>
      <c r="Q301" s="51"/>
      <c r="V301" s="54"/>
    </row>
    <row r="302" ht="15.75" customHeight="1">
      <c r="A302" s="34"/>
      <c r="B302" s="34"/>
      <c r="C302" s="51"/>
      <c r="D302" s="51"/>
      <c r="E302" s="34"/>
      <c r="F302" s="52"/>
      <c r="G302" s="53"/>
      <c r="H302" s="35"/>
      <c r="J302" s="48"/>
      <c r="L302" s="3"/>
      <c r="N302" s="51"/>
      <c r="O302" s="34"/>
      <c r="Q302" s="51"/>
      <c r="V302" s="54"/>
    </row>
    <row r="303" ht="15.75" customHeight="1">
      <c r="A303" s="34"/>
      <c r="B303" s="34"/>
      <c r="C303" s="51"/>
      <c r="D303" s="51"/>
      <c r="E303" s="34"/>
      <c r="F303" s="52"/>
      <c r="G303" s="53"/>
      <c r="H303" s="35"/>
      <c r="J303" s="48"/>
      <c r="L303" s="3"/>
      <c r="N303" s="51"/>
      <c r="O303" s="34"/>
      <c r="Q303" s="51"/>
      <c r="V303" s="54"/>
    </row>
    <row r="304" ht="15.75" customHeight="1">
      <c r="A304" s="34"/>
      <c r="B304" s="34"/>
      <c r="C304" s="51"/>
      <c r="D304" s="51"/>
      <c r="E304" s="34"/>
      <c r="F304" s="52"/>
      <c r="G304" s="53"/>
      <c r="H304" s="35"/>
      <c r="J304" s="48"/>
      <c r="L304" s="3"/>
      <c r="N304" s="51"/>
      <c r="O304" s="34"/>
      <c r="Q304" s="51"/>
      <c r="V304" s="54"/>
    </row>
    <row r="305" ht="15.75" customHeight="1">
      <c r="A305" s="34"/>
      <c r="B305" s="34"/>
      <c r="C305" s="51"/>
      <c r="D305" s="51"/>
      <c r="E305" s="34"/>
      <c r="F305" s="52"/>
      <c r="G305" s="53"/>
      <c r="H305" s="35"/>
      <c r="J305" s="48"/>
      <c r="L305" s="3"/>
      <c r="N305" s="51"/>
      <c r="O305" s="34"/>
      <c r="Q305" s="51"/>
      <c r="V305" s="54"/>
    </row>
    <row r="306" ht="15.75" customHeight="1">
      <c r="A306" s="34"/>
      <c r="B306" s="34"/>
      <c r="C306" s="51"/>
      <c r="D306" s="51"/>
      <c r="E306" s="34"/>
      <c r="F306" s="52"/>
      <c r="G306" s="53"/>
      <c r="H306" s="35"/>
      <c r="J306" s="48"/>
      <c r="L306" s="3"/>
      <c r="N306" s="51"/>
      <c r="O306" s="34"/>
      <c r="Q306" s="51"/>
      <c r="V306" s="54"/>
    </row>
    <row r="307" ht="15.75" customHeight="1">
      <c r="A307" s="34"/>
      <c r="B307" s="34"/>
      <c r="C307" s="51"/>
      <c r="D307" s="51"/>
      <c r="E307" s="34"/>
      <c r="F307" s="52"/>
      <c r="G307" s="53"/>
      <c r="H307" s="35"/>
      <c r="J307" s="48"/>
      <c r="L307" s="3"/>
      <c r="N307" s="51"/>
      <c r="O307" s="34"/>
      <c r="Q307" s="51"/>
      <c r="V307" s="54"/>
    </row>
    <row r="308" ht="15.75" customHeight="1">
      <c r="A308" s="34"/>
      <c r="B308" s="34"/>
      <c r="C308" s="51"/>
      <c r="D308" s="51"/>
      <c r="E308" s="34"/>
      <c r="F308" s="52"/>
      <c r="G308" s="53"/>
      <c r="H308" s="35"/>
      <c r="J308" s="48"/>
      <c r="L308" s="3"/>
      <c r="N308" s="51"/>
      <c r="O308" s="34"/>
      <c r="Q308" s="51"/>
      <c r="V308" s="54"/>
    </row>
    <row r="309" ht="15.75" customHeight="1">
      <c r="A309" s="34"/>
      <c r="B309" s="34"/>
      <c r="C309" s="51"/>
      <c r="D309" s="51"/>
      <c r="E309" s="34"/>
      <c r="F309" s="52"/>
      <c r="G309" s="53"/>
      <c r="H309" s="35"/>
      <c r="J309" s="48"/>
      <c r="L309" s="3"/>
      <c r="N309" s="51"/>
      <c r="O309" s="34"/>
      <c r="Q309" s="51"/>
      <c r="V309" s="54"/>
    </row>
    <row r="310" ht="15.75" customHeight="1">
      <c r="A310" s="34"/>
      <c r="B310" s="34"/>
      <c r="C310" s="51"/>
      <c r="D310" s="51"/>
      <c r="E310" s="34"/>
      <c r="F310" s="52"/>
      <c r="G310" s="53"/>
      <c r="H310" s="35"/>
      <c r="J310" s="48"/>
      <c r="L310" s="3"/>
      <c r="N310" s="51"/>
      <c r="O310" s="34"/>
      <c r="Q310" s="51"/>
      <c r="V310" s="54"/>
    </row>
    <row r="311" ht="15.75" customHeight="1">
      <c r="A311" s="34"/>
      <c r="B311" s="34"/>
      <c r="C311" s="51"/>
      <c r="D311" s="51"/>
      <c r="E311" s="34"/>
      <c r="F311" s="52"/>
      <c r="G311" s="53"/>
      <c r="H311" s="35"/>
      <c r="J311" s="48"/>
      <c r="L311" s="3"/>
      <c r="N311" s="51"/>
      <c r="O311" s="34"/>
      <c r="Q311" s="51"/>
      <c r="V311" s="54"/>
    </row>
    <row r="312" ht="15.75" customHeight="1">
      <c r="A312" s="34"/>
      <c r="B312" s="34"/>
      <c r="C312" s="51"/>
      <c r="D312" s="51"/>
      <c r="E312" s="34"/>
      <c r="F312" s="52"/>
      <c r="G312" s="53"/>
      <c r="H312" s="35"/>
      <c r="J312" s="48"/>
      <c r="L312" s="3"/>
      <c r="N312" s="51"/>
      <c r="O312" s="34"/>
      <c r="Q312" s="51"/>
      <c r="V312" s="54"/>
    </row>
    <row r="313" ht="15.75" customHeight="1">
      <c r="A313" s="34"/>
      <c r="B313" s="34"/>
      <c r="C313" s="51"/>
      <c r="D313" s="51"/>
      <c r="E313" s="34"/>
      <c r="F313" s="52"/>
      <c r="G313" s="53"/>
      <c r="H313" s="35"/>
      <c r="J313" s="48"/>
      <c r="L313" s="3"/>
      <c r="N313" s="51"/>
      <c r="O313" s="34"/>
      <c r="Q313" s="51"/>
      <c r="V313" s="54"/>
    </row>
    <row r="314" ht="15.75" customHeight="1">
      <c r="A314" s="34"/>
      <c r="B314" s="34"/>
      <c r="C314" s="51"/>
      <c r="D314" s="51"/>
      <c r="E314" s="34"/>
      <c r="F314" s="52"/>
      <c r="G314" s="53"/>
      <c r="H314" s="35"/>
      <c r="J314" s="48"/>
      <c r="L314" s="3"/>
      <c r="N314" s="51"/>
      <c r="O314" s="34"/>
      <c r="Q314" s="51"/>
      <c r="V314" s="54"/>
    </row>
    <row r="315" ht="15.75" customHeight="1">
      <c r="A315" s="34"/>
      <c r="B315" s="34"/>
      <c r="C315" s="51"/>
      <c r="D315" s="51"/>
      <c r="E315" s="34"/>
      <c r="F315" s="52"/>
      <c r="G315" s="53"/>
      <c r="H315" s="35"/>
      <c r="J315" s="48"/>
      <c r="L315" s="3"/>
      <c r="N315" s="51"/>
      <c r="O315" s="34"/>
      <c r="Q315" s="51"/>
      <c r="V315" s="54"/>
    </row>
    <row r="316" ht="15.75" customHeight="1">
      <c r="A316" s="34"/>
      <c r="B316" s="34"/>
      <c r="C316" s="51"/>
      <c r="D316" s="51"/>
      <c r="E316" s="34"/>
      <c r="F316" s="52"/>
      <c r="G316" s="53"/>
      <c r="H316" s="35"/>
      <c r="J316" s="48"/>
      <c r="L316" s="3"/>
      <c r="N316" s="51"/>
      <c r="O316" s="34"/>
      <c r="Q316" s="51"/>
      <c r="V316" s="54"/>
    </row>
    <row r="317" ht="15.75" customHeight="1">
      <c r="A317" s="34"/>
      <c r="B317" s="34"/>
      <c r="C317" s="51"/>
      <c r="D317" s="51"/>
      <c r="E317" s="34"/>
      <c r="F317" s="52"/>
      <c r="G317" s="53"/>
      <c r="H317" s="35"/>
      <c r="J317" s="48"/>
      <c r="L317" s="3"/>
      <c r="N317" s="51"/>
      <c r="O317" s="34"/>
      <c r="Q317" s="51"/>
      <c r="V317" s="54"/>
    </row>
    <row r="318" ht="15.75" customHeight="1">
      <c r="A318" s="34"/>
      <c r="B318" s="34"/>
      <c r="C318" s="51"/>
      <c r="D318" s="51"/>
      <c r="E318" s="34"/>
      <c r="F318" s="52"/>
      <c r="G318" s="53"/>
      <c r="H318" s="35"/>
      <c r="J318" s="48"/>
      <c r="L318" s="3"/>
      <c r="N318" s="51"/>
      <c r="O318" s="34"/>
      <c r="Q318" s="51"/>
      <c r="V318" s="54"/>
    </row>
    <row r="319" ht="15.75" customHeight="1">
      <c r="A319" s="34"/>
      <c r="B319" s="34"/>
      <c r="C319" s="51"/>
      <c r="D319" s="51"/>
      <c r="E319" s="34"/>
      <c r="F319" s="52"/>
      <c r="G319" s="53"/>
      <c r="H319" s="35"/>
      <c r="J319" s="48"/>
      <c r="L319" s="3"/>
      <c r="N319" s="51"/>
      <c r="O319" s="34"/>
      <c r="Q319" s="51"/>
      <c r="V319" s="54"/>
    </row>
    <row r="320" ht="15.75" customHeight="1">
      <c r="A320" s="34"/>
      <c r="B320" s="34"/>
      <c r="C320" s="51"/>
      <c r="D320" s="51"/>
      <c r="E320" s="34"/>
      <c r="F320" s="52"/>
      <c r="G320" s="53"/>
      <c r="H320" s="35"/>
      <c r="J320" s="48"/>
      <c r="L320" s="3"/>
      <c r="N320" s="51"/>
      <c r="O320" s="34"/>
      <c r="Q320" s="51"/>
      <c r="V320" s="54"/>
    </row>
    <row r="321" ht="15.75" customHeight="1">
      <c r="A321" s="34"/>
      <c r="B321" s="34"/>
      <c r="C321" s="51"/>
      <c r="D321" s="51"/>
      <c r="E321" s="34"/>
      <c r="F321" s="52"/>
      <c r="G321" s="53"/>
      <c r="H321" s="35"/>
      <c r="J321" s="48"/>
      <c r="L321" s="3"/>
      <c r="N321" s="51"/>
      <c r="O321" s="34"/>
      <c r="Q321" s="51"/>
      <c r="V321" s="54"/>
    </row>
    <row r="322" ht="15.75" customHeight="1">
      <c r="A322" s="34"/>
      <c r="B322" s="34"/>
      <c r="C322" s="51"/>
      <c r="D322" s="51"/>
      <c r="E322" s="34"/>
      <c r="F322" s="52"/>
      <c r="G322" s="53"/>
      <c r="H322" s="35"/>
      <c r="J322" s="48"/>
      <c r="L322" s="3"/>
      <c r="N322" s="51"/>
      <c r="O322" s="34"/>
      <c r="Q322" s="51"/>
      <c r="V322" s="54"/>
    </row>
    <row r="323" ht="15.75" customHeight="1">
      <c r="A323" s="34"/>
      <c r="B323" s="34"/>
      <c r="C323" s="51"/>
      <c r="D323" s="51"/>
      <c r="E323" s="34"/>
      <c r="F323" s="52"/>
      <c r="G323" s="53"/>
      <c r="H323" s="35"/>
      <c r="J323" s="48"/>
      <c r="L323" s="3"/>
      <c r="N323" s="51"/>
      <c r="O323" s="34"/>
      <c r="Q323" s="51"/>
      <c r="V323" s="54"/>
    </row>
    <row r="324" ht="15.75" customHeight="1">
      <c r="A324" s="34"/>
      <c r="B324" s="34"/>
      <c r="C324" s="51"/>
      <c r="D324" s="51"/>
      <c r="E324" s="34"/>
      <c r="F324" s="52"/>
      <c r="G324" s="53"/>
      <c r="H324" s="35"/>
      <c r="J324" s="48"/>
      <c r="L324" s="3"/>
      <c r="N324" s="51"/>
      <c r="O324" s="34"/>
      <c r="Q324" s="51"/>
      <c r="V324" s="54"/>
    </row>
    <row r="325" ht="15.75" customHeight="1">
      <c r="A325" s="34"/>
      <c r="B325" s="34"/>
      <c r="C325" s="51"/>
      <c r="D325" s="51"/>
      <c r="E325" s="34"/>
      <c r="F325" s="52"/>
      <c r="G325" s="53"/>
      <c r="H325" s="35"/>
      <c r="J325" s="48"/>
      <c r="L325" s="3"/>
      <c r="N325" s="51"/>
      <c r="O325" s="34"/>
      <c r="Q325" s="51"/>
      <c r="V325" s="54"/>
    </row>
    <row r="326" ht="15.75" customHeight="1">
      <c r="A326" s="34"/>
      <c r="B326" s="34"/>
      <c r="C326" s="51"/>
      <c r="D326" s="51"/>
      <c r="E326" s="34"/>
      <c r="F326" s="52"/>
      <c r="G326" s="53"/>
      <c r="H326" s="35"/>
      <c r="J326" s="48"/>
      <c r="L326" s="3"/>
      <c r="N326" s="51"/>
      <c r="O326" s="34"/>
      <c r="Q326" s="51"/>
      <c r="V326" s="54"/>
    </row>
    <row r="327" ht="15.75" customHeight="1">
      <c r="A327" s="34"/>
      <c r="B327" s="34"/>
      <c r="C327" s="51"/>
      <c r="D327" s="51"/>
      <c r="E327" s="34"/>
      <c r="F327" s="52"/>
      <c r="G327" s="53"/>
      <c r="H327" s="35"/>
      <c r="J327" s="48"/>
      <c r="L327" s="3"/>
      <c r="N327" s="51"/>
      <c r="O327" s="34"/>
      <c r="Q327" s="51"/>
      <c r="V327" s="54"/>
    </row>
    <row r="328" ht="15.75" customHeight="1">
      <c r="A328" s="34"/>
      <c r="B328" s="34"/>
      <c r="C328" s="51"/>
      <c r="D328" s="51"/>
      <c r="E328" s="34"/>
      <c r="F328" s="52"/>
      <c r="G328" s="53"/>
      <c r="H328" s="35"/>
      <c r="J328" s="48"/>
      <c r="L328" s="3"/>
      <c r="N328" s="51"/>
      <c r="O328" s="34"/>
      <c r="Q328" s="51"/>
      <c r="V328" s="54"/>
    </row>
    <row r="329" ht="15.75" customHeight="1">
      <c r="A329" s="34"/>
      <c r="B329" s="34"/>
      <c r="C329" s="51"/>
      <c r="D329" s="51"/>
      <c r="E329" s="34"/>
      <c r="F329" s="52"/>
      <c r="G329" s="53"/>
      <c r="H329" s="35"/>
      <c r="J329" s="48"/>
      <c r="L329" s="3"/>
      <c r="N329" s="51"/>
      <c r="O329" s="34"/>
      <c r="Q329" s="51"/>
      <c r="V329" s="54"/>
    </row>
    <row r="330" ht="15.75" customHeight="1">
      <c r="A330" s="34"/>
      <c r="B330" s="34"/>
      <c r="C330" s="51"/>
      <c r="D330" s="51"/>
      <c r="E330" s="34"/>
      <c r="F330" s="52"/>
      <c r="G330" s="53"/>
      <c r="H330" s="35"/>
      <c r="J330" s="48"/>
      <c r="L330" s="3"/>
      <c r="N330" s="51"/>
      <c r="O330" s="34"/>
      <c r="Q330" s="51"/>
      <c r="V330" s="54"/>
    </row>
    <row r="331" ht="15.75" customHeight="1">
      <c r="A331" s="34"/>
      <c r="B331" s="34"/>
      <c r="C331" s="51"/>
      <c r="D331" s="51"/>
      <c r="E331" s="34"/>
      <c r="F331" s="52"/>
      <c r="G331" s="53"/>
      <c r="H331" s="35"/>
      <c r="J331" s="48"/>
      <c r="L331" s="3"/>
      <c r="N331" s="51"/>
      <c r="O331" s="34"/>
      <c r="Q331" s="51"/>
      <c r="V331" s="54"/>
    </row>
    <row r="332" ht="15.75" customHeight="1">
      <c r="A332" s="34"/>
      <c r="B332" s="34"/>
      <c r="C332" s="51"/>
      <c r="D332" s="51"/>
      <c r="E332" s="34"/>
      <c r="F332" s="52"/>
      <c r="G332" s="53"/>
      <c r="H332" s="35"/>
      <c r="J332" s="48"/>
      <c r="L332" s="3"/>
      <c r="N332" s="51"/>
      <c r="O332" s="34"/>
      <c r="Q332" s="51"/>
      <c r="V332" s="54"/>
    </row>
    <row r="333" ht="15.75" customHeight="1">
      <c r="A333" s="34"/>
      <c r="B333" s="34"/>
      <c r="C333" s="51"/>
      <c r="D333" s="51"/>
      <c r="E333" s="34"/>
      <c r="F333" s="52"/>
      <c r="G333" s="53"/>
      <c r="H333" s="35"/>
      <c r="J333" s="48"/>
      <c r="L333" s="3"/>
      <c r="N333" s="51"/>
      <c r="O333" s="34"/>
      <c r="Q333" s="51"/>
      <c r="V333" s="54"/>
    </row>
    <row r="334" ht="15.75" customHeight="1">
      <c r="A334" s="34"/>
      <c r="B334" s="34"/>
      <c r="C334" s="51"/>
      <c r="D334" s="51"/>
      <c r="E334" s="34"/>
      <c r="F334" s="52"/>
      <c r="G334" s="53"/>
      <c r="H334" s="35"/>
      <c r="J334" s="48"/>
      <c r="L334" s="3"/>
      <c r="N334" s="51"/>
      <c r="O334" s="34"/>
      <c r="Q334" s="51"/>
      <c r="V334" s="54"/>
    </row>
    <row r="335" ht="15.75" customHeight="1">
      <c r="A335" s="34"/>
      <c r="B335" s="34"/>
      <c r="C335" s="51"/>
      <c r="D335" s="51"/>
      <c r="E335" s="34"/>
      <c r="F335" s="52"/>
      <c r="G335" s="53"/>
      <c r="H335" s="35"/>
      <c r="J335" s="48"/>
      <c r="L335" s="3"/>
      <c r="N335" s="51"/>
      <c r="O335" s="34"/>
      <c r="Q335" s="51"/>
      <c r="V335" s="54"/>
    </row>
    <row r="336" ht="15.75" customHeight="1">
      <c r="A336" s="34"/>
      <c r="B336" s="34"/>
      <c r="C336" s="51"/>
      <c r="D336" s="51"/>
      <c r="E336" s="34"/>
      <c r="F336" s="52"/>
      <c r="G336" s="53"/>
      <c r="H336" s="35"/>
      <c r="J336" s="48"/>
      <c r="L336" s="3"/>
      <c r="N336" s="51"/>
      <c r="O336" s="34"/>
      <c r="Q336" s="51"/>
      <c r="V336" s="54"/>
    </row>
    <row r="337" ht="15.75" customHeight="1">
      <c r="A337" s="34"/>
      <c r="B337" s="34"/>
      <c r="C337" s="51"/>
      <c r="D337" s="51"/>
      <c r="E337" s="34"/>
      <c r="F337" s="52"/>
      <c r="G337" s="53"/>
      <c r="H337" s="35"/>
      <c r="J337" s="48"/>
      <c r="L337" s="3"/>
      <c r="N337" s="51"/>
      <c r="O337" s="34"/>
      <c r="Q337" s="51"/>
      <c r="V337" s="54"/>
    </row>
    <row r="338" ht="15.75" customHeight="1">
      <c r="A338" s="34"/>
      <c r="B338" s="34"/>
      <c r="C338" s="51"/>
      <c r="D338" s="51"/>
      <c r="E338" s="34"/>
      <c r="F338" s="52"/>
      <c r="G338" s="53"/>
      <c r="H338" s="35"/>
      <c r="J338" s="48"/>
      <c r="L338" s="3"/>
      <c r="N338" s="51"/>
      <c r="O338" s="34"/>
      <c r="Q338" s="51"/>
      <c r="V338" s="54"/>
    </row>
    <row r="339" ht="15.75" customHeight="1">
      <c r="A339" s="34"/>
      <c r="B339" s="34"/>
      <c r="C339" s="51"/>
      <c r="D339" s="51"/>
      <c r="E339" s="34"/>
      <c r="F339" s="52"/>
      <c r="G339" s="53"/>
      <c r="H339" s="35"/>
      <c r="J339" s="48"/>
      <c r="L339" s="3"/>
      <c r="N339" s="51"/>
      <c r="O339" s="34"/>
      <c r="Q339" s="51"/>
      <c r="V339" s="54"/>
    </row>
    <row r="340" ht="15.75" customHeight="1">
      <c r="A340" s="34"/>
      <c r="B340" s="34"/>
      <c r="C340" s="51"/>
      <c r="D340" s="51"/>
      <c r="E340" s="34"/>
      <c r="F340" s="52"/>
      <c r="G340" s="53"/>
      <c r="H340" s="35"/>
      <c r="J340" s="48"/>
      <c r="L340" s="3"/>
      <c r="N340" s="51"/>
      <c r="O340" s="34"/>
      <c r="Q340" s="51"/>
      <c r="V340" s="54"/>
    </row>
    <row r="341" ht="15.75" customHeight="1">
      <c r="A341" s="34"/>
      <c r="B341" s="34"/>
      <c r="C341" s="51"/>
      <c r="D341" s="51"/>
      <c r="E341" s="34"/>
      <c r="F341" s="52"/>
      <c r="G341" s="53"/>
      <c r="H341" s="35"/>
      <c r="J341" s="48"/>
      <c r="L341" s="3"/>
      <c r="N341" s="51"/>
      <c r="O341" s="34"/>
      <c r="Q341" s="51"/>
      <c r="V341" s="54"/>
    </row>
    <row r="342" ht="15.75" customHeight="1">
      <c r="A342" s="34"/>
      <c r="B342" s="34"/>
      <c r="C342" s="51"/>
      <c r="D342" s="51"/>
      <c r="E342" s="34"/>
      <c r="F342" s="52"/>
      <c r="G342" s="53"/>
      <c r="H342" s="35"/>
      <c r="J342" s="48"/>
      <c r="L342" s="3"/>
      <c r="N342" s="51"/>
      <c r="O342" s="34"/>
      <c r="Q342" s="51"/>
      <c r="V342" s="54"/>
    </row>
    <row r="343" ht="15.75" customHeight="1">
      <c r="A343" s="34"/>
      <c r="B343" s="34"/>
      <c r="C343" s="51"/>
      <c r="D343" s="51"/>
      <c r="E343" s="34"/>
      <c r="F343" s="52"/>
      <c r="G343" s="53"/>
      <c r="H343" s="35"/>
      <c r="J343" s="48"/>
      <c r="L343" s="3"/>
      <c r="N343" s="51"/>
      <c r="O343" s="34"/>
      <c r="Q343" s="51"/>
      <c r="V343" s="54"/>
    </row>
    <row r="344" ht="15.75" customHeight="1">
      <c r="A344" s="34"/>
      <c r="B344" s="34"/>
      <c r="C344" s="51"/>
      <c r="D344" s="51"/>
      <c r="E344" s="34"/>
      <c r="F344" s="52"/>
      <c r="G344" s="53"/>
      <c r="H344" s="35"/>
      <c r="J344" s="48"/>
      <c r="L344" s="3"/>
      <c r="N344" s="51"/>
      <c r="O344" s="34"/>
      <c r="Q344" s="51"/>
      <c r="V344" s="54"/>
    </row>
    <row r="345" ht="15.75" customHeight="1">
      <c r="A345" s="34"/>
      <c r="B345" s="34"/>
      <c r="C345" s="51"/>
      <c r="D345" s="51"/>
      <c r="E345" s="34"/>
      <c r="F345" s="52"/>
      <c r="G345" s="53"/>
      <c r="H345" s="35"/>
      <c r="J345" s="48"/>
      <c r="L345" s="3"/>
      <c r="N345" s="51"/>
      <c r="O345" s="34"/>
      <c r="Q345" s="51"/>
      <c r="V345" s="54"/>
    </row>
    <row r="346" ht="15.75" customHeight="1">
      <c r="A346" s="34"/>
      <c r="B346" s="34"/>
      <c r="C346" s="51"/>
      <c r="D346" s="51"/>
      <c r="E346" s="34"/>
      <c r="F346" s="52"/>
      <c r="G346" s="53"/>
      <c r="H346" s="35"/>
      <c r="J346" s="48"/>
      <c r="L346" s="3"/>
      <c r="N346" s="51"/>
      <c r="O346" s="34"/>
      <c r="Q346" s="51"/>
      <c r="V346" s="54"/>
    </row>
    <row r="347" ht="15.75" customHeight="1">
      <c r="A347" s="34"/>
      <c r="B347" s="34"/>
      <c r="C347" s="51"/>
      <c r="D347" s="51"/>
      <c r="E347" s="34"/>
      <c r="F347" s="52"/>
      <c r="G347" s="53"/>
      <c r="H347" s="35"/>
      <c r="J347" s="48"/>
      <c r="L347" s="3"/>
      <c r="N347" s="51"/>
      <c r="O347" s="34"/>
      <c r="Q347" s="51"/>
      <c r="V347" s="54"/>
    </row>
    <row r="348" ht="15.75" customHeight="1">
      <c r="A348" s="34"/>
      <c r="B348" s="34"/>
      <c r="C348" s="51"/>
      <c r="D348" s="51"/>
      <c r="E348" s="34"/>
      <c r="F348" s="52"/>
      <c r="G348" s="53"/>
      <c r="H348" s="35"/>
      <c r="J348" s="48"/>
      <c r="L348" s="3"/>
      <c r="N348" s="51"/>
      <c r="O348" s="34"/>
      <c r="Q348" s="51"/>
      <c r="V348" s="54"/>
    </row>
    <row r="349" ht="15.75" customHeight="1">
      <c r="A349" s="34"/>
      <c r="B349" s="34"/>
      <c r="C349" s="51"/>
      <c r="D349" s="51"/>
      <c r="E349" s="34"/>
      <c r="F349" s="52"/>
      <c r="G349" s="53"/>
      <c r="H349" s="35"/>
      <c r="J349" s="48"/>
      <c r="L349" s="3"/>
      <c r="N349" s="51"/>
      <c r="O349" s="34"/>
      <c r="Q349" s="51"/>
      <c r="V349" s="54"/>
    </row>
    <row r="350" ht="15.75" customHeight="1">
      <c r="A350" s="34"/>
      <c r="B350" s="34"/>
      <c r="C350" s="51"/>
      <c r="D350" s="51"/>
      <c r="E350" s="34"/>
      <c r="F350" s="52"/>
      <c r="G350" s="53"/>
      <c r="H350" s="35"/>
      <c r="J350" s="48"/>
      <c r="L350" s="3"/>
      <c r="N350" s="51"/>
      <c r="O350" s="34"/>
      <c r="Q350" s="51"/>
      <c r="V350" s="54"/>
    </row>
    <row r="351" ht="15.75" customHeight="1">
      <c r="A351" s="34"/>
      <c r="B351" s="34"/>
      <c r="C351" s="51"/>
      <c r="D351" s="51"/>
      <c r="E351" s="34"/>
      <c r="F351" s="52"/>
      <c r="G351" s="53"/>
      <c r="H351" s="35"/>
      <c r="J351" s="48"/>
      <c r="L351" s="3"/>
      <c r="N351" s="51"/>
      <c r="O351" s="34"/>
      <c r="Q351" s="51"/>
      <c r="V351" s="54"/>
    </row>
    <row r="352" ht="15.75" customHeight="1">
      <c r="A352" s="34"/>
      <c r="B352" s="34"/>
      <c r="C352" s="51"/>
      <c r="D352" s="51"/>
      <c r="E352" s="34"/>
      <c r="F352" s="52"/>
      <c r="G352" s="53"/>
      <c r="H352" s="35"/>
      <c r="J352" s="48"/>
      <c r="L352" s="3"/>
      <c r="N352" s="51"/>
      <c r="O352" s="34"/>
      <c r="Q352" s="51"/>
      <c r="V352" s="54"/>
    </row>
    <row r="353" ht="15.75" customHeight="1">
      <c r="A353" s="34"/>
      <c r="B353" s="34"/>
      <c r="C353" s="51"/>
      <c r="D353" s="51"/>
      <c r="E353" s="34"/>
      <c r="F353" s="52"/>
      <c r="G353" s="53"/>
      <c r="H353" s="35"/>
      <c r="J353" s="48"/>
      <c r="L353" s="3"/>
      <c r="N353" s="51"/>
      <c r="O353" s="34"/>
      <c r="Q353" s="51"/>
      <c r="V353" s="54"/>
    </row>
    <row r="354" ht="15.75" customHeight="1">
      <c r="A354" s="34"/>
      <c r="B354" s="34"/>
      <c r="C354" s="51"/>
      <c r="D354" s="51"/>
      <c r="E354" s="34"/>
      <c r="F354" s="52"/>
      <c r="G354" s="53"/>
      <c r="H354" s="35"/>
      <c r="J354" s="48"/>
      <c r="L354" s="3"/>
      <c r="N354" s="51"/>
      <c r="O354" s="34"/>
      <c r="Q354" s="51"/>
      <c r="V354" s="54"/>
    </row>
    <row r="355" ht="15.75" customHeight="1">
      <c r="A355" s="34"/>
      <c r="B355" s="34"/>
      <c r="C355" s="51"/>
      <c r="D355" s="51"/>
      <c r="E355" s="34"/>
      <c r="F355" s="52"/>
      <c r="G355" s="53"/>
      <c r="H355" s="35"/>
      <c r="J355" s="48"/>
      <c r="L355" s="3"/>
      <c r="N355" s="51"/>
      <c r="O355" s="34"/>
      <c r="Q355" s="51"/>
      <c r="V355" s="54"/>
    </row>
    <row r="356" ht="15.75" customHeight="1">
      <c r="A356" s="34"/>
      <c r="B356" s="34"/>
      <c r="C356" s="51"/>
      <c r="D356" s="51"/>
      <c r="E356" s="34"/>
      <c r="F356" s="52"/>
      <c r="G356" s="53"/>
      <c r="H356" s="35"/>
      <c r="J356" s="48"/>
      <c r="L356" s="3"/>
      <c r="N356" s="51"/>
      <c r="O356" s="34"/>
      <c r="Q356" s="51"/>
      <c r="V356" s="54"/>
    </row>
    <row r="357" ht="15.75" customHeight="1">
      <c r="A357" s="34"/>
      <c r="B357" s="34"/>
      <c r="C357" s="51"/>
      <c r="D357" s="51"/>
      <c r="E357" s="34"/>
      <c r="F357" s="52"/>
      <c r="G357" s="53"/>
      <c r="H357" s="35"/>
      <c r="J357" s="48"/>
      <c r="L357" s="3"/>
      <c r="N357" s="51"/>
      <c r="O357" s="34"/>
      <c r="Q357" s="51"/>
      <c r="V357" s="54"/>
    </row>
    <row r="358" ht="15.75" customHeight="1">
      <c r="A358" s="34"/>
      <c r="B358" s="34"/>
      <c r="C358" s="51"/>
      <c r="D358" s="51"/>
      <c r="E358" s="34"/>
      <c r="F358" s="52"/>
      <c r="G358" s="53"/>
      <c r="H358" s="35"/>
      <c r="J358" s="48"/>
      <c r="L358" s="3"/>
      <c r="N358" s="51"/>
      <c r="O358" s="34"/>
      <c r="Q358" s="51"/>
      <c r="V358" s="54"/>
    </row>
    <row r="359" ht="15.75" customHeight="1">
      <c r="A359" s="34"/>
      <c r="B359" s="34"/>
      <c r="C359" s="51"/>
      <c r="D359" s="51"/>
      <c r="E359" s="34"/>
      <c r="F359" s="52"/>
      <c r="G359" s="53"/>
      <c r="H359" s="35"/>
      <c r="J359" s="48"/>
      <c r="L359" s="3"/>
      <c r="N359" s="51"/>
      <c r="O359" s="34"/>
      <c r="Q359" s="51"/>
      <c r="V359" s="54"/>
    </row>
    <row r="360" ht="15.75" customHeight="1">
      <c r="A360" s="34"/>
      <c r="B360" s="34"/>
      <c r="C360" s="51"/>
      <c r="D360" s="51"/>
      <c r="E360" s="34"/>
      <c r="F360" s="52"/>
      <c r="G360" s="53"/>
      <c r="H360" s="35"/>
      <c r="J360" s="48"/>
      <c r="L360" s="3"/>
      <c r="N360" s="51"/>
      <c r="O360" s="34"/>
      <c r="Q360" s="51"/>
      <c r="V360" s="54"/>
    </row>
    <row r="361" ht="15.75" customHeight="1">
      <c r="A361" s="34"/>
      <c r="B361" s="34"/>
      <c r="C361" s="51"/>
      <c r="D361" s="51"/>
      <c r="E361" s="34"/>
      <c r="F361" s="52"/>
      <c r="G361" s="53"/>
      <c r="H361" s="35"/>
      <c r="J361" s="48"/>
      <c r="L361" s="3"/>
      <c r="N361" s="51"/>
      <c r="O361" s="34"/>
      <c r="Q361" s="51"/>
      <c r="V361" s="54"/>
    </row>
    <row r="362" ht="15.75" customHeight="1">
      <c r="A362" s="34"/>
      <c r="B362" s="34"/>
      <c r="C362" s="51"/>
      <c r="D362" s="51"/>
      <c r="E362" s="34"/>
      <c r="F362" s="52"/>
      <c r="G362" s="53"/>
      <c r="H362" s="35"/>
      <c r="J362" s="48"/>
      <c r="L362" s="3"/>
      <c r="N362" s="51"/>
      <c r="O362" s="34"/>
      <c r="Q362" s="51"/>
      <c r="V362" s="54"/>
    </row>
    <row r="363" ht="15.75" customHeight="1">
      <c r="A363" s="34"/>
      <c r="B363" s="34"/>
      <c r="C363" s="51"/>
      <c r="D363" s="51"/>
      <c r="E363" s="34"/>
      <c r="F363" s="52"/>
      <c r="G363" s="53"/>
      <c r="H363" s="35"/>
      <c r="J363" s="48"/>
      <c r="L363" s="3"/>
      <c r="N363" s="51"/>
      <c r="O363" s="34"/>
      <c r="Q363" s="51"/>
      <c r="V363" s="54"/>
    </row>
    <row r="364" ht="15.75" customHeight="1">
      <c r="A364" s="34"/>
      <c r="B364" s="34"/>
      <c r="C364" s="51"/>
      <c r="D364" s="51"/>
      <c r="E364" s="34"/>
      <c r="F364" s="52"/>
      <c r="G364" s="53"/>
      <c r="H364" s="35"/>
      <c r="J364" s="48"/>
      <c r="L364" s="3"/>
      <c r="N364" s="51"/>
      <c r="O364" s="34"/>
      <c r="Q364" s="51"/>
      <c r="V364" s="54"/>
    </row>
    <row r="365" ht="15.75" customHeight="1">
      <c r="A365" s="34"/>
      <c r="B365" s="34"/>
      <c r="C365" s="51"/>
      <c r="D365" s="51"/>
      <c r="E365" s="34"/>
      <c r="F365" s="52"/>
      <c r="G365" s="53"/>
      <c r="H365" s="35"/>
      <c r="J365" s="48"/>
      <c r="L365" s="3"/>
      <c r="N365" s="51"/>
      <c r="O365" s="34"/>
      <c r="Q365" s="51"/>
      <c r="V365" s="54"/>
    </row>
    <row r="366" ht="15.75" customHeight="1">
      <c r="A366" s="34"/>
      <c r="B366" s="34"/>
      <c r="C366" s="51"/>
      <c r="D366" s="51"/>
      <c r="E366" s="34"/>
      <c r="F366" s="52"/>
      <c r="G366" s="53"/>
      <c r="H366" s="35"/>
      <c r="J366" s="48"/>
      <c r="L366" s="3"/>
      <c r="N366" s="51"/>
      <c r="O366" s="34"/>
      <c r="Q366" s="51"/>
      <c r="V366" s="54"/>
    </row>
    <row r="367" ht="15.75" customHeight="1">
      <c r="A367" s="34"/>
      <c r="B367" s="34"/>
      <c r="C367" s="51"/>
      <c r="D367" s="51"/>
      <c r="E367" s="34"/>
      <c r="F367" s="52"/>
      <c r="G367" s="53"/>
      <c r="H367" s="35"/>
      <c r="J367" s="48"/>
      <c r="L367" s="3"/>
      <c r="N367" s="51"/>
      <c r="O367" s="34"/>
      <c r="Q367" s="51"/>
      <c r="V367" s="54"/>
    </row>
    <row r="368" ht="15.75" customHeight="1">
      <c r="A368" s="34"/>
      <c r="B368" s="34"/>
      <c r="C368" s="51"/>
      <c r="D368" s="51"/>
      <c r="E368" s="34"/>
      <c r="F368" s="52"/>
      <c r="G368" s="53"/>
      <c r="H368" s="35"/>
      <c r="J368" s="48"/>
      <c r="L368" s="3"/>
      <c r="N368" s="51"/>
      <c r="O368" s="34"/>
      <c r="Q368" s="51"/>
      <c r="V368" s="54"/>
    </row>
    <row r="369" ht="15.75" customHeight="1">
      <c r="A369" s="34"/>
      <c r="B369" s="34"/>
      <c r="C369" s="51"/>
      <c r="D369" s="51"/>
      <c r="E369" s="34"/>
      <c r="F369" s="52"/>
      <c r="G369" s="53"/>
      <c r="H369" s="35"/>
      <c r="J369" s="48"/>
      <c r="L369" s="3"/>
      <c r="N369" s="51"/>
      <c r="O369" s="34"/>
      <c r="Q369" s="51"/>
      <c r="V369" s="54"/>
    </row>
    <row r="370" ht="15.75" customHeight="1">
      <c r="A370" s="34"/>
      <c r="B370" s="34"/>
      <c r="C370" s="51"/>
      <c r="D370" s="51"/>
      <c r="E370" s="34"/>
      <c r="F370" s="52"/>
      <c r="G370" s="53"/>
      <c r="H370" s="35"/>
      <c r="J370" s="48"/>
      <c r="L370" s="3"/>
      <c r="N370" s="51"/>
      <c r="O370" s="34"/>
      <c r="Q370" s="51"/>
      <c r="V370" s="54"/>
    </row>
    <row r="371" ht="15.75" customHeight="1">
      <c r="A371" s="34"/>
      <c r="B371" s="34"/>
      <c r="C371" s="51"/>
      <c r="D371" s="51"/>
      <c r="E371" s="34"/>
      <c r="F371" s="52"/>
      <c r="G371" s="53"/>
      <c r="H371" s="35"/>
      <c r="J371" s="48"/>
      <c r="L371" s="3"/>
      <c r="N371" s="51"/>
      <c r="O371" s="34"/>
      <c r="Q371" s="51"/>
      <c r="V371" s="54"/>
    </row>
    <row r="372" ht="15.75" customHeight="1">
      <c r="A372" s="34"/>
      <c r="B372" s="34"/>
      <c r="C372" s="51"/>
      <c r="D372" s="51"/>
      <c r="E372" s="34"/>
      <c r="F372" s="52"/>
      <c r="G372" s="53"/>
      <c r="H372" s="35"/>
      <c r="J372" s="48"/>
      <c r="L372" s="3"/>
      <c r="N372" s="51"/>
      <c r="O372" s="34"/>
      <c r="Q372" s="51"/>
      <c r="V372" s="54"/>
    </row>
    <row r="373" ht="15.75" customHeight="1">
      <c r="A373" s="34"/>
      <c r="B373" s="34"/>
      <c r="C373" s="51"/>
      <c r="D373" s="51"/>
      <c r="E373" s="34"/>
      <c r="F373" s="52"/>
      <c r="G373" s="53"/>
      <c r="H373" s="35"/>
      <c r="J373" s="48"/>
      <c r="L373" s="3"/>
      <c r="N373" s="51"/>
      <c r="O373" s="34"/>
      <c r="Q373" s="51"/>
      <c r="V373" s="54"/>
    </row>
    <row r="374" ht="15.75" customHeight="1">
      <c r="A374" s="34"/>
      <c r="B374" s="34"/>
      <c r="C374" s="51"/>
      <c r="D374" s="51"/>
      <c r="E374" s="34"/>
      <c r="F374" s="52"/>
      <c r="G374" s="53"/>
      <c r="H374" s="35"/>
      <c r="J374" s="48"/>
      <c r="L374" s="3"/>
      <c r="N374" s="51"/>
      <c r="O374" s="34"/>
      <c r="Q374" s="51"/>
      <c r="V374" s="54"/>
    </row>
    <row r="375" ht="15.75" customHeight="1">
      <c r="A375" s="34"/>
      <c r="B375" s="34"/>
      <c r="C375" s="51"/>
      <c r="D375" s="51"/>
      <c r="E375" s="34"/>
      <c r="F375" s="52"/>
      <c r="G375" s="53"/>
      <c r="H375" s="35"/>
      <c r="J375" s="48"/>
      <c r="L375" s="3"/>
      <c r="N375" s="51"/>
      <c r="O375" s="34"/>
      <c r="Q375" s="51"/>
      <c r="V375" s="54"/>
    </row>
    <row r="376" ht="15.75" customHeight="1">
      <c r="A376" s="34"/>
      <c r="B376" s="34"/>
      <c r="C376" s="51"/>
      <c r="D376" s="51"/>
      <c r="E376" s="34"/>
      <c r="F376" s="52"/>
      <c r="G376" s="53"/>
      <c r="H376" s="35"/>
      <c r="J376" s="48"/>
      <c r="L376" s="3"/>
      <c r="N376" s="51"/>
      <c r="O376" s="34"/>
      <c r="Q376" s="51"/>
      <c r="V376" s="54"/>
    </row>
    <row r="377" ht="15.75" customHeight="1">
      <c r="A377" s="34"/>
      <c r="B377" s="34"/>
      <c r="C377" s="51"/>
      <c r="D377" s="51"/>
      <c r="E377" s="34"/>
      <c r="F377" s="52"/>
      <c r="G377" s="53"/>
      <c r="H377" s="35"/>
      <c r="J377" s="48"/>
      <c r="L377" s="3"/>
      <c r="N377" s="51"/>
      <c r="O377" s="34"/>
      <c r="Q377" s="51"/>
      <c r="V377" s="54"/>
    </row>
    <row r="378" ht="15.75" customHeight="1">
      <c r="A378" s="34"/>
      <c r="B378" s="34"/>
      <c r="C378" s="51"/>
      <c r="D378" s="51"/>
      <c r="E378" s="34"/>
      <c r="F378" s="52"/>
      <c r="G378" s="53"/>
      <c r="H378" s="35"/>
      <c r="J378" s="48"/>
      <c r="L378" s="3"/>
      <c r="N378" s="51"/>
      <c r="O378" s="34"/>
      <c r="Q378" s="51"/>
      <c r="V378" s="54"/>
    </row>
    <row r="379" ht="15.75" customHeight="1">
      <c r="A379" s="34"/>
      <c r="B379" s="34"/>
      <c r="C379" s="51"/>
      <c r="D379" s="51"/>
      <c r="E379" s="34"/>
      <c r="F379" s="52"/>
      <c r="G379" s="53"/>
      <c r="H379" s="35"/>
      <c r="J379" s="48"/>
      <c r="L379" s="3"/>
      <c r="N379" s="51"/>
      <c r="O379" s="34"/>
      <c r="Q379" s="51"/>
      <c r="V379" s="54"/>
    </row>
    <row r="380" ht="15.75" customHeight="1">
      <c r="A380" s="34"/>
      <c r="B380" s="34"/>
      <c r="C380" s="51"/>
      <c r="D380" s="51"/>
      <c r="E380" s="34"/>
      <c r="F380" s="52"/>
      <c r="G380" s="53"/>
      <c r="H380" s="35"/>
      <c r="J380" s="48"/>
      <c r="L380" s="3"/>
      <c r="N380" s="51"/>
      <c r="O380" s="34"/>
      <c r="Q380" s="51"/>
      <c r="V380" s="54"/>
    </row>
    <row r="381" ht="15.75" customHeight="1">
      <c r="A381" s="34"/>
      <c r="B381" s="34"/>
      <c r="C381" s="51"/>
      <c r="D381" s="51"/>
      <c r="E381" s="34"/>
      <c r="F381" s="52"/>
      <c r="G381" s="53"/>
      <c r="H381" s="35"/>
      <c r="J381" s="48"/>
      <c r="L381" s="3"/>
      <c r="N381" s="51"/>
      <c r="O381" s="34"/>
      <c r="Q381" s="51"/>
      <c r="V381" s="54"/>
    </row>
    <row r="382" ht="15.75" customHeight="1">
      <c r="A382" s="34"/>
      <c r="B382" s="34"/>
      <c r="C382" s="51"/>
      <c r="D382" s="51"/>
      <c r="E382" s="34"/>
      <c r="F382" s="52"/>
      <c r="G382" s="53"/>
      <c r="H382" s="35"/>
      <c r="J382" s="48"/>
      <c r="L382" s="3"/>
      <c r="N382" s="51"/>
      <c r="O382" s="34"/>
      <c r="Q382" s="51"/>
      <c r="V382" s="54"/>
    </row>
    <row r="383" ht="15.75" customHeight="1">
      <c r="A383" s="34"/>
      <c r="B383" s="34"/>
      <c r="C383" s="51"/>
      <c r="D383" s="51"/>
      <c r="E383" s="34"/>
      <c r="F383" s="52"/>
      <c r="G383" s="53"/>
      <c r="H383" s="35"/>
      <c r="J383" s="48"/>
      <c r="L383" s="3"/>
      <c r="N383" s="51"/>
      <c r="O383" s="34"/>
      <c r="Q383" s="51"/>
      <c r="V383" s="54"/>
    </row>
    <row r="384" ht="15.75" customHeight="1">
      <c r="A384" s="34"/>
      <c r="B384" s="34"/>
      <c r="C384" s="51"/>
      <c r="D384" s="51"/>
      <c r="E384" s="34"/>
      <c r="F384" s="52"/>
      <c r="G384" s="53"/>
      <c r="H384" s="35"/>
      <c r="J384" s="48"/>
      <c r="L384" s="3"/>
      <c r="N384" s="51"/>
      <c r="O384" s="34"/>
      <c r="Q384" s="51"/>
      <c r="V384" s="54"/>
    </row>
    <row r="385" ht="15.75" customHeight="1">
      <c r="A385" s="34"/>
      <c r="B385" s="34"/>
      <c r="C385" s="51"/>
      <c r="D385" s="51"/>
      <c r="E385" s="34"/>
      <c r="F385" s="52"/>
      <c r="G385" s="53"/>
      <c r="H385" s="35"/>
      <c r="J385" s="48"/>
      <c r="L385" s="3"/>
      <c r="N385" s="51"/>
      <c r="O385" s="34"/>
      <c r="Q385" s="51"/>
      <c r="V385" s="54"/>
    </row>
    <row r="386" ht="15.75" customHeight="1">
      <c r="A386" s="34"/>
      <c r="B386" s="34"/>
      <c r="C386" s="51"/>
      <c r="D386" s="51"/>
      <c r="E386" s="34"/>
      <c r="F386" s="52"/>
      <c r="G386" s="53"/>
      <c r="H386" s="35"/>
      <c r="J386" s="48"/>
      <c r="L386" s="3"/>
      <c r="N386" s="51"/>
      <c r="O386" s="34"/>
      <c r="Q386" s="51"/>
      <c r="V386" s="54"/>
    </row>
    <row r="387" ht="15.75" customHeight="1">
      <c r="A387" s="34"/>
      <c r="B387" s="34"/>
      <c r="C387" s="51"/>
      <c r="D387" s="51"/>
      <c r="E387" s="34"/>
      <c r="F387" s="52"/>
      <c r="G387" s="53"/>
      <c r="H387" s="35"/>
      <c r="J387" s="48"/>
      <c r="L387" s="3"/>
      <c r="N387" s="51"/>
      <c r="O387" s="34"/>
      <c r="Q387" s="51"/>
      <c r="V387" s="54"/>
    </row>
    <row r="388" ht="15.75" customHeight="1">
      <c r="A388" s="34"/>
      <c r="B388" s="34"/>
      <c r="C388" s="51"/>
      <c r="D388" s="51"/>
      <c r="E388" s="34"/>
      <c r="F388" s="52"/>
      <c r="G388" s="53"/>
      <c r="H388" s="35"/>
      <c r="J388" s="48"/>
      <c r="L388" s="3"/>
      <c r="N388" s="51"/>
      <c r="O388" s="34"/>
      <c r="Q388" s="51"/>
      <c r="V388" s="54"/>
    </row>
    <row r="389" ht="15.75" customHeight="1">
      <c r="A389" s="34"/>
      <c r="B389" s="34"/>
      <c r="C389" s="51"/>
      <c r="D389" s="51"/>
      <c r="E389" s="34"/>
      <c r="F389" s="52"/>
      <c r="G389" s="53"/>
      <c r="H389" s="35"/>
      <c r="J389" s="48"/>
      <c r="L389" s="3"/>
      <c r="N389" s="51"/>
      <c r="O389" s="34"/>
      <c r="Q389" s="51"/>
      <c r="V389" s="54"/>
    </row>
    <row r="390" ht="15.75" customHeight="1">
      <c r="A390" s="34"/>
      <c r="B390" s="34"/>
      <c r="C390" s="51"/>
      <c r="D390" s="51"/>
      <c r="E390" s="34"/>
      <c r="F390" s="52"/>
      <c r="G390" s="53"/>
      <c r="H390" s="35"/>
      <c r="J390" s="48"/>
      <c r="L390" s="3"/>
      <c r="N390" s="51"/>
      <c r="O390" s="34"/>
      <c r="Q390" s="51"/>
      <c r="V390" s="54"/>
    </row>
    <row r="391" ht="15.75" customHeight="1">
      <c r="A391" s="34"/>
      <c r="B391" s="34"/>
      <c r="C391" s="51"/>
      <c r="D391" s="51"/>
      <c r="E391" s="34"/>
      <c r="F391" s="52"/>
      <c r="G391" s="53"/>
      <c r="H391" s="35"/>
      <c r="J391" s="48"/>
      <c r="L391" s="3"/>
      <c r="N391" s="51"/>
      <c r="O391" s="34"/>
      <c r="Q391" s="51"/>
      <c r="V391" s="54"/>
    </row>
    <row r="392" ht="15.75" customHeight="1">
      <c r="A392" s="34"/>
      <c r="B392" s="34"/>
      <c r="C392" s="51"/>
      <c r="D392" s="51"/>
      <c r="E392" s="34"/>
      <c r="F392" s="52"/>
      <c r="G392" s="53"/>
      <c r="H392" s="35"/>
      <c r="J392" s="48"/>
      <c r="L392" s="3"/>
      <c r="N392" s="51"/>
      <c r="O392" s="34"/>
      <c r="Q392" s="51"/>
      <c r="V392" s="54"/>
    </row>
    <row r="393" ht="15.75" customHeight="1">
      <c r="A393" s="34"/>
      <c r="B393" s="34"/>
      <c r="C393" s="51"/>
      <c r="D393" s="51"/>
      <c r="E393" s="34"/>
      <c r="F393" s="52"/>
      <c r="G393" s="53"/>
      <c r="H393" s="35"/>
      <c r="J393" s="48"/>
      <c r="L393" s="3"/>
      <c r="N393" s="51"/>
      <c r="O393" s="34"/>
      <c r="Q393" s="51"/>
      <c r="V393" s="54"/>
    </row>
    <row r="394" ht="15.75" customHeight="1">
      <c r="A394" s="34"/>
      <c r="B394" s="34"/>
      <c r="C394" s="51"/>
      <c r="D394" s="51"/>
      <c r="E394" s="34"/>
      <c r="F394" s="52"/>
      <c r="G394" s="53"/>
      <c r="H394" s="35"/>
      <c r="J394" s="48"/>
      <c r="L394" s="3"/>
      <c r="N394" s="51"/>
      <c r="O394" s="34"/>
      <c r="Q394" s="51"/>
      <c r="V394" s="54"/>
    </row>
    <row r="395" ht="15.75" customHeight="1">
      <c r="A395" s="34"/>
      <c r="B395" s="34"/>
      <c r="C395" s="51"/>
      <c r="D395" s="51"/>
      <c r="E395" s="34"/>
      <c r="F395" s="52"/>
      <c r="G395" s="53"/>
      <c r="H395" s="35"/>
      <c r="J395" s="48"/>
      <c r="L395" s="3"/>
      <c r="N395" s="51"/>
      <c r="O395" s="34"/>
      <c r="Q395" s="51"/>
      <c r="V395" s="54"/>
    </row>
    <row r="396" ht="15.75" customHeight="1">
      <c r="A396" s="34"/>
      <c r="B396" s="34"/>
      <c r="C396" s="51"/>
      <c r="D396" s="51"/>
      <c r="E396" s="34"/>
      <c r="F396" s="52"/>
      <c r="G396" s="53"/>
      <c r="H396" s="35"/>
      <c r="J396" s="48"/>
      <c r="L396" s="3"/>
      <c r="N396" s="51"/>
      <c r="O396" s="34"/>
      <c r="Q396" s="51"/>
      <c r="V396" s="54"/>
    </row>
    <row r="397" ht="15.75" customHeight="1">
      <c r="A397" s="34"/>
      <c r="B397" s="34"/>
      <c r="C397" s="51"/>
      <c r="D397" s="51"/>
      <c r="E397" s="34"/>
      <c r="F397" s="52"/>
      <c r="G397" s="53"/>
      <c r="H397" s="35"/>
      <c r="J397" s="48"/>
      <c r="L397" s="3"/>
      <c r="N397" s="51"/>
      <c r="O397" s="34"/>
      <c r="Q397" s="51"/>
      <c r="V397" s="54"/>
    </row>
    <row r="398" ht="15.75" customHeight="1">
      <c r="A398" s="34"/>
      <c r="B398" s="34"/>
      <c r="C398" s="51"/>
      <c r="D398" s="51"/>
      <c r="E398" s="34"/>
      <c r="F398" s="52"/>
      <c r="G398" s="53"/>
      <c r="H398" s="35"/>
      <c r="J398" s="48"/>
      <c r="L398" s="3"/>
      <c r="N398" s="51"/>
      <c r="O398" s="34"/>
      <c r="Q398" s="51"/>
      <c r="V398" s="54"/>
    </row>
    <row r="399" ht="15.75" customHeight="1">
      <c r="A399" s="34"/>
      <c r="B399" s="34"/>
      <c r="C399" s="51"/>
      <c r="D399" s="51"/>
      <c r="E399" s="34"/>
      <c r="F399" s="52"/>
      <c r="G399" s="53"/>
      <c r="H399" s="35"/>
      <c r="J399" s="48"/>
      <c r="L399" s="3"/>
      <c r="N399" s="51"/>
      <c r="O399" s="34"/>
      <c r="Q399" s="51"/>
      <c r="V399" s="54"/>
    </row>
    <row r="400" ht="15.75" customHeight="1">
      <c r="A400" s="34"/>
      <c r="B400" s="34"/>
      <c r="C400" s="51"/>
      <c r="D400" s="51"/>
      <c r="E400" s="34"/>
      <c r="F400" s="52"/>
      <c r="G400" s="53"/>
      <c r="H400" s="35"/>
      <c r="J400" s="48"/>
      <c r="L400" s="3"/>
      <c r="N400" s="51"/>
      <c r="O400" s="34"/>
      <c r="Q400" s="51"/>
      <c r="V400" s="54"/>
    </row>
    <row r="401" ht="15.75" customHeight="1">
      <c r="A401" s="34"/>
      <c r="B401" s="34"/>
      <c r="C401" s="51"/>
      <c r="D401" s="51"/>
      <c r="E401" s="34"/>
      <c r="F401" s="52"/>
      <c r="G401" s="53"/>
      <c r="H401" s="35"/>
      <c r="J401" s="48"/>
      <c r="L401" s="3"/>
      <c r="N401" s="51"/>
      <c r="O401" s="34"/>
      <c r="Q401" s="51"/>
      <c r="V401" s="54"/>
    </row>
    <row r="402" ht="15.75" customHeight="1">
      <c r="A402" s="34"/>
      <c r="B402" s="34"/>
      <c r="C402" s="51"/>
      <c r="D402" s="51"/>
      <c r="E402" s="34"/>
      <c r="F402" s="52"/>
      <c r="G402" s="53"/>
      <c r="H402" s="35"/>
      <c r="J402" s="48"/>
      <c r="L402" s="3"/>
      <c r="N402" s="51"/>
      <c r="O402" s="34"/>
      <c r="Q402" s="51"/>
      <c r="V402" s="54"/>
    </row>
    <row r="403" ht="15.75" customHeight="1">
      <c r="A403" s="34"/>
      <c r="B403" s="34"/>
      <c r="C403" s="51"/>
      <c r="D403" s="51"/>
      <c r="E403" s="34"/>
      <c r="F403" s="52"/>
      <c r="G403" s="53"/>
      <c r="H403" s="35"/>
      <c r="J403" s="48"/>
      <c r="L403" s="3"/>
      <c r="N403" s="51"/>
      <c r="O403" s="34"/>
      <c r="Q403" s="51"/>
      <c r="V403" s="54"/>
    </row>
    <row r="404" ht="15.75" customHeight="1">
      <c r="A404" s="34"/>
      <c r="B404" s="34"/>
      <c r="C404" s="51"/>
      <c r="D404" s="51"/>
      <c r="E404" s="34"/>
      <c r="F404" s="52"/>
      <c r="G404" s="53"/>
      <c r="H404" s="35"/>
      <c r="J404" s="48"/>
      <c r="L404" s="3"/>
      <c r="N404" s="51"/>
      <c r="O404" s="34"/>
      <c r="Q404" s="51"/>
      <c r="V404" s="54"/>
    </row>
    <row r="405" ht="15.75" customHeight="1">
      <c r="A405" s="34"/>
      <c r="B405" s="34"/>
      <c r="C405" s="51"/>
      <c r="D405" s="51"/>
      <c r="E405" s="34"/>
      <c r="F405" s="52"/>
      <c r="G405" s="53"/>
      <c r="H405" s="35"/>
      <c r="J405" s="48"/>
      <c r="L405" s="3"/>
      <c r="N405" s="51"/>
      <c r="O405" s="34"/>
      <c r="Q405" s="51"/>
      <c r="V405" s="54"/>
    </row>
    <row r="406" ht="15.75" customHeight="1">
      <c r="A406" s="34"/>
      <c r="B406" s="34"/>
      <c r="C406" s="51"/>
      <c r="D406" s="51"/>
      <c r="E406" s="34"/>
      <c r="F406" s="52"/>
      <c r="G406" s="53"/>
      <c r="H406" s="35"/>
      <c r="J406" s="48"/>
      <c r="L406" s="3"/>
      <c r="N406" s="51"/>
      <c r="O406" s="34"/>
      <c r="Q406" s="51"/>
      <c r="V406" s="54"/>
    </row>
    <row r="407" ht="15.75" customHeight="1">
      <c r="A407" s="34"/>
      <c r="B407" s="34"/>
      <c r="C407" s="51"/>
      <c r="D407" s="51"/>
      <c r="E407" s="34"/>
      <c r="F407" s="52"/>
      <c r="G407" s="53"/>
      <c r="H407" s="35"/>
      <c r="J407" s="48"/>
      <c r="L407" s="3"/>
      <c r="N407" s="51"/>
      <c r="O407" s="34"/>
      <c r="Q407" s="51"/>
      <c r="V407" s="54"/>
    </row>
    <row r="408" ht="15.75" customHeight="1">
      <c r="A408" s="34"/>
      <c r="B408" s="34"/>
      <c r="C408" s="51"/>
      <c r="D408" s="51"/>
      <c r="E408" s="34"/>
      <c r="F408" s="52"/>
      <c r="G408" s="53"/>
      <c r="H408" s="35"/>
      <c r="J408" s="48"/>
      <c r="L408" s="3"/>
      <c r="N408" s="51"/>
      <c r="O408" s="34"/>
      <c r="Q408" s="51"/>
      <c r="V408" s="54"/>
    </row>
    <row r="409" ht="15.75" customHeight="1">
      <c r="A409" s="34"/>
      <c r="B409" s="34"/>
      <c r="C409" s="51"/>
      <c r="D409" s="51"/>
      <c r="E409" s="34"/>
      <c r="F409" s="52"/>
      <c r="G409" s="53"/>
      <c r="H409" s="35"/>
      <c r="J409" s="48"/>
      <c r="L409" s="3"/>
      <c r="N409" s="51"/>
      <c r="O409" s="34"/>
      <c r="Q409" s="51"/>
      <c r="V409" s="54"/>
    </row>
    <row r="410" ht="15.75" customHeight="1">
      <c r="A410" s="34"/>
      <c r="B410" s="34"/>
      <c r="C410" s="51"/>
      <c r="D410" s="51"/>
      <c r="E410" s="34"/>
      <c r="F410" s="52"/>
      <c r="G410" s="53"/>
      <c r="H410" s="35"/>
      <c r="J410" s="48"/>
      <c r="L410" s="3"/>
      <c r="N410" s="51"/>
      <c r="O410" s="34"/>
      <c r="Q410" s="51"/>
      <c r="V410" s="54"/>
    </row>
    <row r="411" ht="15.75" customHeight="1">
      <c r="A411" s="34"/>
      <c r="B411" s="34"/>
      <c r="C411" s="51"/>
      <c r="D411" s="51"/>
      <c r="E411" s="34"/>
      <c r="F411" s="52"/>
      <c r="G411" s="53"/>
      <c r="H411" s="35"/>
      <c r="J411" s="48"/>
      <c r="L411" s="3"/>
      <c r="N411" s="51"/>
      <c r="O411" s="34"/>
      <c r="Q411" s="51"/>
      <c r="V411" s="54"/>
    </row>
    <row r="412" ht="15.75" customHeight="1">
      <c r="A412" s="34"/>
      <c r="B412" s="34"/>
      <c r="C412" s="51"/>
      <c r="D412" s="51"/>
      <c r="E412" s="34"/>
      <c r="F412" s="52"/>
      <c r="G412" s="53"/>
      <c r="H412" s="35"/>
      <c r="J412" s="48"/>
      <c r="L412" s="3"/>
      <c r="N412" s="51"/>
      <c r="O412" s="34"/>
      <c r="Q412" s="51"/>
      <c r="V412" s="54"/>
    </row>
    <row r="413" ht="15.75" customHeight="1">
      <c r="A413" s="34"/>
      <c r="B413" s="34"/>
      <c r="C413" s="51"/>
      <c r="D413" s="51"/>
      <c r="E413" s="34"/>
      <c r="F413" s="52"/>
      <c r="G413" s="53"/>
      <c r="H413" s="35"/>
      <c r="J413" s="48"/>
      <c r="L413" s="3"/>
      <c r="N413" s="51"/>
      <c r="O413" s="34"/>
      <c r="Q413" s="51"/>
      <c r="V413" s="54"/>
    </row>
    <row r="414" ht="15.75" customHeight="1">
      <c r="A414" s="34"/>
      <c r="B414" s="34"/>
      <c r="C414" s="51"/>
      <c r="D414" s="51"/>
      <c r="E414" s="34"/>
      <c r="F414" s="52"/>
      <c r="G414" s="53"/>
      <c r="H414" s="35"/>
      <c r="J414" s="48"/>
      <c r="L414" s="3"/>
      <c r="N414" s="51"/>
      <c r="O414" s="34"/>
      <c r="Q414" s="51"/>
      <c r="V414" s="54"/>
    </row>
    <row r="415" ht="15.75" customHeight="1">
      <c r="A415" s="34"/>
      <c r="B415" s="34"/>
      <c r="C415" s="51"/>
      <c r="D415" s="51"/>
      <c r="E415" s="34"/>
      <c r="F415" s="52"/>
      <c r="G415" s="53"/>
      <c r="H415" s="35"/>
      <c r="J415" s="48"/>
      <c r="L415" s="3"/>
      <c r="N415" s="51"/>
      <c r="O415" s="34"/>
      <c r="Q415" s="51"/>
      <c r="V415" s="54"/>
    </row>
    <row r="416" ht="15.75" customHeight="1">
      <c r="A416" s="34"/>
      <c r="B416" s="34"/>
      <c r="C416" s="51"/>
      <c r="D416" s="51"/>
      <c r="E416" s="34"/>
      <c r="F416" s="52"/>
      <c r="G416" s="53"/>
      <c r="H416" s="35"/>
      <c r="J416" s="48"/>
      <c r="L416" s="3"/>
      <c r="N416" s="51"/>
      <c r="O416" s="34"/>
      <c r="Q416" s="51"/>
      <c r="V416" s="54"/>
    </row>
    <row r="417" ht="15.75" customHeight="1">
      <c r="A417" s="34"/>
      <c r="B417" s="34"/>
      <c r="C417" s="51"/>
      <c r="D417" s="51"/>
      <c r="E417" s="34"/>
      <c r="F417" s="52"/>
      <c r="G417" s="53"/>
      <c r="H417" s="35"/>
      <c r="J417" s="48"/>
      <c r="L417" s="3"/>
      <c r="N417" s="51"/>
      <c r="O417" s="34"/>
      <c r="Q417" s="51"/>
      <c r="V417" s="54"/>
    </row>
    <row r="418" ht="15.75" customHeight="1">
      <c r="A418" s="34"/>
      <c r="B418" s="34"/>
      <c r="C418" s="51"/>
      <c r="D418" s="51"/>
      <c r="E418" s="34"/>
      <c r="F418" s="52"/>
      <c r="G418" s="53"/>
      <c r="H418" s="35"/>
      <c r="J418" s="48"/>
      <c r="L418" s="3"/>
      <c r="N418" s="51"/>
      <c r="O418" s="34"/>
      <c r="Q418" s="51"/>
      <c r="V418" s="54"/>
    </row>
    <row r="419" ht="15.75" customHeight="1">
      <c r="A419" s="34"/>
      <c r="B419" s="34"/>
      <c r="C419" s="51"/>
      <c r="D419" s="51"/>
      <c r="E419" s="34"/>
      <c r="F419" s="52"/>
      <c r="G419" s="53"/>
      <c r="H419" s="35"/>
      <c r="J419" s="48"/>
      <c r="L419" s="3"/>
      <c r="N419" s="51"/>
      <c r="O419" s="34"/>
      <c r="Q419" s="51"/>
      <c r="V419" s="54"/>
    </row>
    <row r="420" ht="15.75" customHeight="1">
      <c r="A420" s="34"/>
      <c r="B420" s="34"/>
      <c r="C420" s="51"/>
      <c r="D420" s="51"/>
      <c r="E420" s="34"/>
      <c r="F420" s="52"/>
      <c r="G420" s="53"/>
      <c r="H420" s="35"/>
      <c r="J420" s="48"/>
      <c r="L420" s="3"/>
      <c r="N420" s="51"/>
      <c r="O420" s="34"/>
      <c r="Q420" s="51"/>
      <c r="V420" s="54"/>
    </row>
    <row r="421" ht="15.75" customHeight="1">
      <c r="A421" s="34"/>
      <c r="B421" s="34"/>
      <c r="C421" s="51"/>
      <c r="D421" s="51"/>
      <c r="E421" s="34"/>
      <c r="F421" s="52"/>
      <c r="G421" s="53"/>
      <c r="H421" s="35"/>
      <c r="J421" s="48"/>
      <c r="L421" s="3"/>
      <c r="N421" s="51"/>
      <c r="O421" s="34"/>
      <c r="Q421" s="51"/>
      <c r="V421" s="54"/>
    </row>
    <row r="422" ht="15.75" customHeight="1">
      <c r="A422" s="34"/>
      <c r="B422" s="34"/>
      <c r="C422" s="51"/>
      <c r="D422" s="51"/>
      <c r="E422" s="34"/>
      <c r="F422" s="52"/>
      <c r="G422" s="53"/>
      <c r="H422" s="35"/>
      <c r="J422" s="48"/>
      <c r="L422" s="3"/>
      <c r="N422" s="51"/>
      <c r="O422" s="34"/>
      <c r="Q422" s="51"/>
      <c r="V422" s="54"/>
    </row>
    <row r="423" ht="15.75" customHeight="1">
      <c r="A423" s="34"/>
      <c r="B423" s="34"/>
      <c r="C423" s="51"/>
      <c r="D423" s="51"/>
      <c r="E423" s="34"/>
      <c r="F423" s="52"/>
      <c r="G423" s="53"/>
      <c r="H423" s="35"/>
      <c r="J423" s="48"/>
      <c r="L423" s="3"/>
      <c r="N423" s="51"/>
      <c r="O423" s="34"/>
      <c r="Q423" s="51"/>
      <c r="V423" s="54"/>
    </row>
    <row r="424" ht="15.75" customHeight="1">
      <c r="A424" s="34"/>
      <c r="B424" s="34"/>
      <c r="C424" s="51"/>
      <c r="D424" s="51"/>
      <c r="E424" s="34"/>
      <c r="F424" s="52"/>
      <c r="G424" s="53"/>
      <c r="H424" s="35"/>
      <c r="J424" s="48"/>
      <c r="L424" s="3"/>
      <c r="N424" s="51"/>
      <c r="O424" s="34"/>
      <c r="Q424" s="51"/>
      <c r="V424" s="54"/>
    </row>
    <row r="425" ht="15.75" customHeight="1">
      <c r="A425" s="34"/>
      <c r="B425" s="34"/>
      <c r="C425" s="51"/>
      <c r="D425" s="51"/>
      <c r="E425" s="34"/>
      <c r="F425" s="52"/>
      <c r="G425" s="53"/>
      <c r="H425" s="35"/>
      <c r="J425" s="48"/>
      <c r="L425" s="3"/>
      <c r="N425" s="51"/>
      <c r="O425" s="34"/>
      <c r="Q425" s="51"/>
      <c r="V425" s="54"/>
    </row>
    <row r="426" ht="15.75" customHeight="1">
      <c r="A426" s="34"/>
      <c r="B426" s="34"/>
      <c r="C426" s="51"/>
      <c r="D426" s="51"/>
      <c r="E426" s="34"/>
      <c r="F426" s="52"/>
      <c r="G426" s="53"/>
      <c r="H426" s="35"/>
      <c r="J426" s="48"/>
      <c r="L426" s="3"/>
      <c r="N426" s="51"/>
      <c r="O426" s="34"/>
      <c r="Q426" s="51"/>
      <c r="V426" s="54"/>
    </row>
    <row r="427" ht="15.75" customHeight="1">
      <c r="A427" s="34"/>
      <c r="B427" s="34"/>
      <c r="C427" s="51"/>
      <c r="D427" s="51"/>
      <c r="E427" s="34"/>
      <c r="F427" s="52"/>
      <c r="G427" s="53"/>
      <c r="H427" s="35"/>
      <c r="J427" s="48"/>
      <c r="L427" s="3"/>
      <c r="N427" s="51"/>
      <c r="O427" s="34"/>
      <c r="Q427" s="51"/>
      <c r="V427" s="54"/>
    </row>
    <row r="428" ht="15.75" customHeight="1">
      <c r="A428" s="34"/>
      <c r="B428" s="34"/>
      <c r="C428" s="51"/>
      <c r="D428" s="51"/>
      <c r="E428" s="34"/>
      <c r="F428" s="52"/>
      <c r="G428" s="53"/>
      <c r="H428" s="35"/>
      <c r="J428" s="48"/>
      <c r="L428" s="3"/>
      <c r="N428" s="51"/>
      <c r="O428" s="34"/>
      <c r="Q428" s="51"/>
      <c r="V428" s="54"/>
    </row>
    <row r="429" ht="15.75" customHeight="1">
      <c r="A429" s="34"/>
      <c r="B429" s="34"/>
      <c r="C429" s="51"/>
      <c r="D429" s="51"/>
      <c r="E429" s="34"/>
      <c r="F429" s="52"/>
      <c r="G429" s="53"/>
      <c r="H429" s="35"/>
      <c r="J429" s="48"/>
      <c r="L429" s="3"/>
      <c r="N429" s="51"/>
      <c r="O429" s="34"/>
      <c r="Q429" s="51"/>
      <c r="V429" s="54"/>
    </row>
    <row r="430" ht="15.75" customHeight="1">
      <c r="A430" s="34"/>
      <c r="B430" s="34"/>
      <c r="C430" s="51"/>
      <c r="D430" s="51"/>
      <c r="E430" s="34"/>
      <c r="F430" s="52"/>
      <c r="G430" s="53"/>
      <c r="H430" s="35"/>
      <c r="J430" s="48"/>
      <c r="L430" s="3"/>
      <c r="N430" s="51"/>
      <c r="O430" s="34"/>
      <c r="Q430" s="51"/>
      <c r="V430" s="54"/>
    </row>
    <row r="431" ht="15.75" customHeight="1">
      <c r="A431" s="34"/>
      <c r="B431" s="34"/>
      <c r="C431" s="51"/>
      <c r="D431" s="51"/>
      <c r="E431" s="34"/>
      <c r="F431" s="52"/>
      <c r="G431" s="53"/>
      <c r="H431" s="35"/>
      <c r="J431" s="48"/>
      <c r="L431" s="3"/>
      <c r="N431" s="51"/>
      <c r="O431" s="34"/>
      <c r="Q431" s="51"/>
      <c r="V431" s="54"/>
    </row>
    <row r="432" ht="15.75" customHeight="1">
      <c r="A432" s="34"/>
      <c r="B432" s="34"/>
      <c r="C432" s="51"/>
      <c r="D432" s="51"/>
      <c r="E432" s="34"/>
      <c r="F432" s="52"/>
      <c r="G432" s="53"/>
      <c r="H432" s="35"/>
      <c r="J432" s="48"/>
      <c r="L432" s="3"/>
      <c r="N432" s="51"/>
      <c r="O432" s="34"/>
      <c r="Q432" s="51"/>
      <c r="V432" s="54"/>
    </row>
    <row r="433" ht="15.75" customHeight="1">
      <c r="A433" s="34"/>
      <c r="B433" s="34"/>
      <c r="C433" s="51"/>
      <c r="D433" s="51"/>
      <c r="E433" s="34"/>
      <c r="F433" s="52"/>
      <c r="G433" s="53"/>
      <c r="H433" s="35"/>
      <c r="J433" s="48"/>
      <c r="L433" s="3"/>
      <c r="N433" s="51"/>
      <c r="O433" s="34"/>
      <c r="Q433" s="51"/>
      <c r="V433" s="54"/>
    </row>
    <row r="434" ht="15.75" customHeight="1">
      <c r="A434" s="34"/>
      <c r="B434" s="34"/>
      <c r="C434" s="51"/>
      <c r="D434" s="51"/>
      <c r="E434" s="34"/>
      <c r="F434" s="52"/>
      <c r="G434" s="53"/>
      <c r="H434" s="35"/>
      <c r="J434" s="48"/>
      <c r="L434" s="3"/>
      <c r="N434" s="51"/>
      <c r="O434" s="34"/>
      <c r="Q434" s="51"/>
      <c r="V434" s="54"/>
    </row>
    <row r="435" ht="15.75" customHeight="1">
      <c r="A435" s="34"/>
      <c r="B435" s="34"/>
      <c r="C435" s="51"/>
      <c r="D435" s="51"/>
      <c r="E435" s="34"/>
      <c r="F435" s="52"/>
      <c r="G435" s="53"/>
      <c r="H435" s="35"/>
      <c r="J435" s="48"/>
      <c r="L435" s="3"/>
      <c r="N435" s="51"/>
      <c r="O435" s="34"/>
      <c r="Q435" s="51"/>
      <c r="V435" s="54"/>
    </row>
    <row r="436" ht="15.75" customHeight="1">
      <c r="A436" s="34"/>
      <c r="B436" s="34"/>
      <c r="C436" s="51"/>
      <c r="D436" s="51"/>
      <c r="E436" s="34"/>
      <c r="F436" s="52"/>
      <c r="G436" s="53"/>
      <c r="H436" s="35"/>
      <c r="J436" s="48"/>
      <c r="L436" s="3"/>
      <c r="N436" s="51"/>
      <c r="O436" s="34"/>
      <c r="Q436" s="51"/>
      <c r="V436" s="54"/>
    </row>
    <row r="437" ht="15.75" customHeight="1">
      <c r="A437" s="34"/>
      <c r="B437" s="34"/>
      <c r="C437" s="51"/>
      <c r="D437" s="51"/>
      <c r="E437" s="34"/>
      <c r="F437" s="52"/>
      <c r="G437" s="53"/>
      <c r="H437" s="35"/>
      <c r="J437" s="48"/>
      <c r="L437" s="3"/>
      <c r="N437" s="51"/>
      <c r="O437" s="34"/>
      <c r="Q437" s="51"/>
      <c r="V437" s="54"/>
    </row>
    <row r="438" ht="15.75" customHeight="1">
      <c r="A438" s="34"/>
      <c r="B438" s="34"/>
      <c r="C438" s="51"/>
      <c r="D438" s="51"/>
      <c r="E438" s="34"/>
      <c r="F438" s="52"/>
      <c r="G438" s="53"/>
      <c r="H438" s="35"/>
      <c r="J438" s="48"/>
      <c r="L438" s="3"/>
      <c r="N438" s="51"/>
      <c r="O438" s="34"/>
      <c r="Q438" s="51"/>
      <c r="V438" s="54"/>
    </row>
    <row r="439" ht="15.75" customHeight="1">
      <c r="A439" s="34"/>
      <c r="B439" s="34"/>
      <c r="C439" s="51"/>
      <c r="D439" s="51"/>
      <c r="E439" s="34"/>
      <c r="F439" s="52"/>
      <c r="G439" s="53"/>
      <c r="H439" s="35"/>
      <c r="J439" s="48"/>
      <c r="L439" s="3"/>
      <c r="N439" s="51"/>
      <c r="O439" s="34"/>
      <c r="Q439" s="51"/>
      <c r="V439" s="54"/>
    </row>
    <row r="440" ht="15.75" customHeight="1">
      <c r="A440" s="34"/>
      <c r="B440" s="34"/>
      <c r="C440" s="51"/>
      <c r="D440" s="51"/>
      <c r="E440" s="34"/>
      <c r="F440" s="52"/>
      <c r="G440" s="53"/>
      <c r="H440" s="35"/>
      <c r="J440" s="48"/>
      <c r="L440" s="3"/>
      <c r="N440" s="51"/>
      <c r="O440" s="34"/>
      <c r="Q440" s="51"/>
      <c r="V440" s="54"/>
    </row>
    <row r="441" ht="15.75" customHeight="1">
      <c r="A441" s="34"/>
      <c r="B441" s="34"/>
      <c r="C441" s="51"/>
      <c r="D441" s="51"/>
      <c r="E441" s="34"/>
      <c r="F441" s="52"/>
      <c r="G441" s="53"/>
      <c r="H441" s="35"/>
      <c r="J441" s="48"/>
      <c r="L441" s="3"/>
      <c r="N441" s="51"/>
      <c r="O441" s="34"/>
      <c r="Q441" s="51"/>
      <c r="V441" s="54"/>
    </row>
    <row r="442" ht="15.75" customHeight="1">
      <c r="A442" s="34"/>
      <c r="B442" s="34"/>
      <c r="C442" s="51"/>
      <c r="D442" s="51"/>
      <c r="E442" s="34"/>
      <c r="F442" s="52"/>
      <c r="G442" s="53"/>
      <c r="H442" s="35"/>
      <c r="J442" s="48"/>
      <c r="L442" s="3"/>
      <c r="N442" s="51"/>
      <c r="O442" s="34"/>
      <c r="Q442" s="51"/>
      <c r="V442" s="54"/>
    </row>
    <row r="443" ht="15.75" customHeight="1">
      <c r="A443" s="34"/>
      <c r="B443" s="34"/>
      <c r="C443" s="51"/>
      <c r="D443" s="51"/>
      <c r="E443" s="34"/>
      <c r="F443" s="52"/>
      <c r="G443" s="53"/>
      <c r="H443" s="35"/>
      <c r="J443" s="48"/>
      <c r="L443" s="3"/>
      <c r="N443" s="51"/>
      <c r="O443" s="34"/>
      <c r="Q443" s="51"/>
      <c r="V443" s="54"/>
    </row>
    <row r="444" ht="15.75" customHeight="1">
      <c r="A444" s="34"/>
      <c r="B444" s="34"/>
      <c r="C444" s="51"/>
      <c r="D444" s="51"/>
      <c r="E444" s="34"/>
      <c r="F444" s="52"/>
      <c r="G444" s="53"/>
      <c r="H444" s="35"/>
      <c r="J444" s="48"/>
      <c r="L444" s="3"/>
      <c r="N444" s="51"/>
      <c r="O444" s="34"/>
      <c r="Q444" s="51"/>
      <c r="V444" s="54"/>
    </row>
    <row r="445" ht="15.75" customHeight="1">
      <c r="A445" s="34"/>
      <c r="B445" s="34"/>
      <c r="C445" s="51"/>
      <c r="D445" s="51"/>
      <c r="E445" s="34"/>
      <c r="F445" s="52"/>
      <c r="G445" s="53"/>
      <c r="H445" s="35"/>
      <c r="J445" s="48"/>
      <c r="L445" s="3"/>
      <c r="N445" s="51"/>
      <c r="O445" s="34"/>
      <c r="Q445" s="51"/>
      <c r="V445" s="54"/>
    </row>
    <row r="446" ht="15.75" customHeight="1">
      <c r="A446" s="34"/>
      <c r="B446" s="34"/>
      <c r="C446" s="51"/>
      <c r="D446" s="51"/>
      <c r="E446" s="34"/>
      <c r="F446" s="52"/>
      <c r="G446" s="53"/>
      <c r="H446" s="35"/>
      <c r="J446" s="48"/>
      <c r="L446" s="3"/>
      <c r="N446" s="51"/>
      <c r="O446" s="34"/>
      <c r="Q446" s="51"/>
      <c r="V446" s="54"/>
    </row>
    <row r="447" ht="15.75" customHeight="1">
      <c r="A447" s="34"/>
      <c r="B447" s="34"/>
      <c r="C447" s="51"/>
      <c r="D447" s="51"/>
      <c r="E447" s="34"/>
      <c r="F447" s="52"/>
      <c r="G447" s="53"/>
      <c r="H447" s="35"/>
      <c r="J447" s="48"/>
      <c r="L447" s="3"/>
      <c r="N447" s="51"/>
      <c r="O447" s="34"/>
      <c r="Q447" s="51"/>
      <c r="V447" s="54"/>
    </row>
    <row r="448" ht="15.75" customHeight="1">
      <c r="A448" s="34"/>
      <c r="B448" s="34"/>
      <c r="C448" s="51"/>
      <c r="D448" s="51"/>
      <c r="E448" s="34"/>
      <c r="F448" s="52"/>
      <c r="G448" s="53"/>
      <c r="H448" s="35"/>
      <c r="J448" s="48"/>
      <c r="L448" s="3"/>
      <c r="N448" s="51"/>
      <c r="O448" s="34"/>
      <c r="Q448" s="51"/>
      <c r="V448" s="54"/>
    </row>
    <row r="449" ht="15.75" customHeight="1">
      <c r="A449" s="34"/>
      <c r="B449" s="34"/>
      <c r="C449" s="51"/>
      <c r="D449" s="51"/>
      <c r="E449" s="34"/>
      <c r="F449" s="52"/>
      <c r="G449" s="53"/>
      <c r="H449" s="35"/>
      <c r="J449" s="48"/>
      <c r="L449" s="3"/>
      <c r="N449" s="51"/>
      <c r="O449" s="34"/>
      <c r="Q449" s="51"/>
      <c r="V449" s="54"/>
    </row>
    <row r="450" ht="15.75" customHeight="1">
      <c r="A450" s="34"/>
      <c r="B450" s="34"/>
      <c r="C450" s="51"/>
      <c r="D450" s="51"/>
      <c r="E450" s="34"/>
      <c r="F450" s="52"/>
      <c r="G450" s="53"/>
      <c r="H450" s="35"/>
      <c r="J450" s="48"/>
      <c r="L450" s="3"/>
      <c r="N450" s="51"/>
      <c r="O450" s="34"/>
      <c r="Q450" s="51"/>
      <c r="V450" s="54"/>
    </row>
    <row r="451" ht="15.75" customHeight="1">
      <c r="A451" s="34"/>
      <c r="B451" s="34"/>
      <c r="C451" s="51"/>
      <c r="D451" s="51"/>
      <c r="E451" s="34"/>
      <c r="F451" s="52"/>
      <c r="G451" s="53"/>
      <c r="H451" s="35"/>
      <c r="J451" s="48"/>
      <c r="L451" s="3"/>
      <c r="N451" s="51"/>
      <c r="O451" s="34"/>
      <c r="Q451" s="51"/>
      <c r="V451" s="54"/>
    </row>
    <row r="452" ht="15.75" customHeight="1">
      <c r="A452" s="34"/>
      <c r="B452" s="34"/>
      <c r="C452" s="51"/>
      <c r="D452" s="51"/>
      <c r="E452" s="34"/>
      <c r="F452" s="52"/>
      <c r="G452" s="53"/>
      <c r="H452" s="35"/>
      <c r="J452" s="48"/>
      <c r="L452" s="3"/>
      <c r="N452" s="51"/>
      <c r="O452" s="34"/>
      <c r="Q452" s="51"/>
      <c r="V452" s="54"/>
    </row>
    <row r="453" ht="15.75" customHeight="1">
      <c r="A453" s="34"/>
      <c r="B453" s="34"/>
      <c r="C453" s="51"/>
      <c r="D453" s="51"/>
      <c r="E453" s="34"/>
      <c r="F453" s="52"/>
      <c r="G453" s="53"/>
      <c r="H453" s="35"/>
      <c r="J453" s="48"/>
      <c r="L453" s="3"/>
      <c r="N453" s="51"/>
      <c r="O453" s="34"/>
      <c r="Q453" s="51"/>
      <c r="V453" s="54"/>
    </row>
    <row r="454" ht="15.75" customHeight="1">
      <c r="A454" s="34"/>
      <c r="B454" s="34"/>
      <c r="C454" s="51"/>
      <c r="D454" s="51"/>
      <c r="E454" s="34"/>
      <c r="F454" s="52"/>
      <c r="G454" s="53"/>
      <c r="H454" s="35"/>
      <c r="J454" s="48"/>
      <c r="L454" s="3"/>
      <c r="N454" s="51"/>
      <c r="O454" s="34"/>
      <c r="Q454" s="51"/>
      <c r="V454" s="54"/>
    </row>
    <row r="455" ht="15.75" customHeight="1">
      <c r="A455" s="34"/>
      <c r="B455" s="34"/>
      <c r="C455" s="51"/>
      <c r="D455" s="51"/>
      <c r="E455" s="34"/>
      <c r="F455" s="52"/>
      <c r="G455" s="53"/>
      <c r="H455" s="35"/>
      <c r="J455" s="48"/>
      <c r="L455" s="3"/>
      <c r="N455" s="51"/>
      <c r="O455" s="34"/>
      <c r="Q455" s="51"/>
      <c r="V455" s="54"/>
    </row>
    <row r="456" ht="15.75" customHeight="1">
      <c r="A456" s="34"/>
      <c r="B456" s="34"/>
      <c r="C456" s="51"/>
      <c r="D456" s="51"/>
      <c r="E456" s="34"/>
      <c r="F456" s="52"/>
      <c r="G456" s="53"/>
      <c r="H456" s="35"/>
      <c r="J456" s="48"/>
      <c r="L456" s="3"/>
      <c r="N456" s="51"/>
      <c r="O456" s="34"/>
      <c r="Q456" s="51"/>
      <c r="V456" s="54"/>
    </row>
    <row r="457" ht="15.75" customHeight="1">
      <c r="A457" s="34"/>
      <c r="B457" s="34"/>
      <c r="C457" s="51"/>
      <c r="D457" s="51"/>
      <c r="E457" s="34"/>
      <c r="F457" s="52"/>
      <c r="G457" s="53"/>
      <c r="H457" s="35"/>
      <c r="J457" s="48"/>
      <c r="L457" s="3"/>
      <c r="N457" s="51"/>
      <c r="O457" s="34"/>
      <c r="Q457" s="51"/>
      <c r="V457" s="54"/>
    </row>
    <row r="458" ht="15.75" customHeight="1">
      <c r="A458" s="34"/>
      <c r="B458" s="34"/>
      <c r="C458" s="51"/>
      <c r="D458" s="51"/>
      <c r="E458" s="34"/>
      <c r="F458" s="52"/>
      <c r="G458" s="53"/>
      <c r="H458" s="35"/>
      <c r="J458" s="48"/>
      <c r="L458" s="3"/>
      <c r="N458" s="51"/>
      <c r="O458" s="34"/>
      <c r="Q458" s="51"/>
      <c r="V458" s="54"/>
    </row>
    <row r="459" ht="15.75" customHeight="1">
      <c r="A459" s="34"/>
      <c r="B459" s="34"/>
      <c r="C459" s="51"/>
      <c r="D459" s="51"/>
      <c r="E459" s="34"/>
      <c r="F459" s="52"/>
      <c r="G459" s="53"/>
      <c r="H459" s="35"/>
      <c r="J459" s="48"/>
      <c r="L459" s="3"/>
      <c r="N459" s="51"/>
      <c r="O459" s="34"/>
      <c r="Q459" s="51"/>
      <c r="V459" s="54"/>
    </row>
    <row r="460" ht="15.75" customHeight="1">
      <c r="A460" s="34"/>
      <c r="B460" s="34"/>
      <c r="C460" s="51"/>
      <c r="D460" s="51"/>
      <c r="E460" s="34"/>
      <c r="F460" s="52"/>
      <c r="G460" s="53"/>
      <c r="H460" s="35"/>
      <c r="J460" s="48"/>
      <c r="L460" s="3"/>
      <c r="N460" s="51"/>
      <c r="O460" s="34"/>
      <c r="Q460" s="51"/>
      <c r="V460" s="54"/>
    </row>
    <row r="461" ht="15.75" customHeight="1">
      <c r="A461" s="34"/>
      <c r="B461" s="34"/>
      <c r="C461" s="51"/>
      <c r="D461" s="51"/>
      <c r="E461" s="34"/>
      <c r="F461" s="52"/>
      <c r="G461" s="53"/>
      <c r="H461" s="35"/>
      <c r="J461" s="48"/>
      <c r="L461" s="3"/>
      <c r="N461" s="51"/>
      <c r="O461" s="34"/>
      <c r="Q461" s="51"/>
      <c r="V461" s="54"/>
    </row>
    <row r="462" ht="15.75" customHeight="1">
      <c r="A462" s="34"/>
      <c r="B462" s="34"/>
      <c r="C462" s="51"/>
      <c r="D462" s="51"/>
      <c r="E462" s="34"/>
      <c r="F462" s="52"/>
      <c r="G462" s="53"/>
      <c r="H462" s="35"/>
      <c r="J462" s="48"/>
      <c r="L462" s="3"/>
      <c r="N462" s="51"/>
      <c r="O462" s="34"/>
      <c r="Q462" s="51"/>
      <c r="V462" s="54"/>
    </row>
    <row r="463" ht="15.75" customHeight="1">
      <c r="A463" s="34"/>
      <c r="B463" s="34"/>
      <c r="C463" s="51"/>
      <c r="D463" s="51"/>
      <c r="E463" s="34"/>
      <c r="F463" s="52"/>
      <c r="G463" s="53"/>
      <c r="H463" s="35"/>
      <c r="J463" s="48"/>
      <c r="L463" s="3"/>
      <c r="N463" s="51"/>
      <c r="O463" s="34"/>
      <c r="Q463" s="51"/>
      <c r="V463" s="54"/>
    </row>
    <row r="464" ht="15.75" customHeight="1">
      <c r="A464" s="34"/>
      <c r="B464" s="34"/>
      <c r="C464" s="51"/>
      <c r="D464" s="51"/>
      <c r="E464" s="34"/>
      <c r="F464" s="52"/>
      <c r="G464" s="53"/>
      <c r="H464" s="35"/>
      <c r="J464" s="48"/>
      <c r="L464" s="3"/>
      <c r="N464" s="51"/>
      <c r="O464" s="34"/>
      <c r="Q464" s="51"/>
      <c r="V464" s="54"/>
    </row>
    <row r="465" ht="15.75" customHeight="1">
      <c r="A465" s="34"/>
      <c r="B465" s="34"/>
      <c r="C465" s="51"/>
      <c r="D465" s="51"/>
      <c r="E465" s="34"/>
      <c r="F465" s="52"/>
      <c r="G465" s="53"/>
      <c r="H465" s="35"/>
      <c r="J465" s="48"/>
      <c r="L465" s="3"/>
      <c r="N465" s="51"/>
      <c r="O465" s="34"/>
      <c r="Q465" s="51"/>
      <c r="V465" s="54"/>
    </row>
    <row r="466" ht="15.75" customHeight="1">
      <c r="A466" s="34"/>
      <c r="B466" s="34"/>
      <c r="C466" s="51"/>
      <c r="D466" s="51"/>
      <c r="E466" s="34"/>
      <c r="F466" s="52"/>
      <c r="G466" s="53"/>
      <c r="H466" s="35"/>
      <c r="J466" s="48"/>
      <c r="L466" s="3"/>
      <c r="N466" s="51"/>
      <c r="O466" s="34"/>
      <c r="Q466" s="51"/>
      <c r="V466" s="54"/>
    </row>
    <row r="467" ht="15.75" customHeight="1">
      <c r="A467" s="34"/>
      <c r="B467" s="34"/>
      <c r="C467" s="51"/>
      <c r="D467" s="51"/>
      <c r="E467" s="34"/>
      <c r="F467" s="52"/>
      <c r="G467" s="53"/>
      <c r="H467" s="35"/>
      <c r="J467" s="48"/>
      <c r="L467" s="3"/>
      <c r="N467" s="51"/>
      <c r="O467" s="34"/>
      <c r="Q467" s="51"/>
      <c r="V467" s="54"/>
    </row>
    <row r="468" ht="15.75" customHeight="1">
      <c r="A468" s="34"/>
      <c r="B468" s="34"/>
      <c r="C468" s="51"/>
      <c r="D468" s="51"/>
      <c r="E468" s="34"/>
      <c r="F468" s="52"/>
      <c r="G468" s="53"/>
      <c r="H468" s="35"/>
      <c r="J468" s="48"/>
      <c r="L468" s="3"/>
      <c r="N468" s="51"/>
      <c r="O468" s="34"/>
      <c r="Q468" s="51"/>
      <c r="V468" s="54"/>
    </row>
    <row r="469" ht="15.75" customHeight="1">
      <c r="A469" s="34"/>
      <c r="B469" s="34"/>
      <c r="C469" s="51"/>
      <c r="D469" s="51"/>
      <c r="E469" s="34"/>
      <c r="F469" s="52"/>
      <c r="G469" s="53"/>
      <c r="H469" s="35"/>
      <c r="J469" s="48"/>
      <c r="L469" s="3"/>
      <c r="N469" s="51"/>
      <c r="O469" s="34"/>
      <c r="Q469" s="51"/>
      <c r="V469" s="54"/>
    </row>
    <row r="470" ht="15.75" customHeight="1">
      <c r="A470" s="34"/>
      <c r="B470" s="34"/>
      <c r="C470" s="51"/>
      <c r="D470" s="51"/>
      <c r="E470" s="34"/>
      <c r="F470" s="52"/>
      <c r="G470" s="53"/>
      <c r="H470" s="35"/>
      <c r="J470" s="48"/>
      <c r="L470" s="3"/>
      <c r="N470" s="51"/>
      <c r="O470" s="34"/>
      <c r="Q470" s="51"/>
      <c r="V470" s="54"/>
    </row>
    <row r="471" ht="15.75" customHeight="1">
      <c r="A471" s="34"/>
      <c r="B471" s="34"/>
      <c r="C471" s="51"/>
      <c r="D471" s="51"/>
      <c r="E471" s="34"/>
      <c r="F471" s="52"/>
      <c r="G471" s="53"/>
      <c r="H471" s="35"/>
      <c r="J471" s="48"/>
      <c r="L471" s="3"/>
      <c r="N471" s="51"/>
      <c r="O471" s="34"/>
      <c r="Q471" s="51"/>
      <c r="V471" s="54"/>
    </row>
    <row r="472" ht="15.75" customHeight="1">
      <c r="A472" s="34"/>
      <c r="B472" s="34"/>
      <c r="C472" s="51"/>
      <c r="D472" s="51"/>
      <c r="E472" s="34"/>
      <c r="F472" s="52"/>
      <c r="G472" s="53"/>
      <c r="H472" s="35"/>
      <c r="J472" s="48"/>
      <c r="L472" s="3"/>
      <c r="N472" s="51"/>
      <c r="O472" s="34"/>
      <c r="Q472" s="51"/>
      <c r="V472" s="54"/>
    </row>
    <row r="473" ht="15.75" customHeight="1">
      <c r="A473" s="34"/>
      <c r="B473" s="34"/>
      <c r="C473" s="51"/>
      <c r="D473" s="51"/>
      <c r="E473" s="34"/>
      <c r="F473" s="52"/>
      <c r="G473" s="53"/>
      <c r="H473" s="35"/>
      <c r="J473" s="48"/>
      <c r="L473" s="3"/>
      <c r="N473" s="51"/>
      <c r="O473" s="34"/>
      <c r="Q473" s="51"/>
      <c r="V473" s="54"/>
    </row>
    <row r="474" ht="15.75" customHeight="1">
      <c r="A474" s="34"/>
      <c r="B474" s="34"/>
      <c r="C474" s="51"/>
      <c r="D474" s="51"/>
      <c r="E474" s="34"/>
      <c r="F474" s="52"/>
      <c r="G474" s="53"/>
      <c r="H474" s="35"/>
      <c r="J474" s="48"/>
      <c r="L474" s="3"/>
      <c r="N474" s="51"/>
      <c r="O474" s="34"/>
      <c r="Q474" s="51"/>
      <c r="V474" s="54"/>
    </row>
    <row r="475" ht="15.75" customHeight="1">
      <c r="A475" s="34"/>
      <c r="B475" s="34"/>
      <c r="C475" s="51"/>
      <c r="D475" s="51"/>
      <c r="E475" s="34"/>
      <c r="F475" s="52"/>
      <c r="G475" s="53"/>
      <c r="H475" s="35"/>
      <c r="J475" s="48"/>
      <c r="L475" s="3"/>
      <c r="N475" s="51"/>
      <c r="O475" s="34"/>
      <c r="Q475" s="51"/>
      <c r="V475" s="54"/>
    </row>
    <row r="476" ht="15.75" customHeight="1">
      <c r="A476" s="34"/>
      <c r="B476" s="34"/>
      <c r="C476" s="51"/>
      <c r="D476" s="51"/>
      <c r="E476" s="34"/>
      <c r="F476" s="52"/>
      <c r="G476" s="53"/>
      <c r="H476" s="35"/>
      <c r="J476" s="48"/>
      <c r="L476" s="3"/>
      <c r="N476" s="51"/>
      <c r="O476" s="34"/>
      <c r="Q476" s="51"/>
      <c r="V476" s="54"/>
    </row>
    <row r="477" ht="15.75" customHeight="1">
      <c r="A477" s="34"/>
      <c r="B477" s="34"/>
      <c r="C477" s="51"/>
      <c r="D477" s="51"/>
      <c r="E477" s="34"/>
      <c r="F477" s="52"/>
      <c r="G477" s="53"/>
      <c r="H477" s="35"/>
      <c r="J477" s="48"/>
      <c r="L477" s="3"/>
      <c r="N477" s="51"/>
      <c r="O477" s="34"/>
      <c r="Q477" s="51"/>
      <c r="V477" s="54"/>
    </row>
    <row r="478" ht="15.75" customHeight="1">
      <c r="A478" s="34"/>
      <c r="B478" s="34"/>
      <c r="C478" s="51"/>
      <c r="D478" s="51"/>
      <c r="E478" s="34"/>
      <c r="F478" s="52"/>
      <c r="G478" s="53"/>
      <c r="H478" s="35"/>
      <c r="J478" s="48"/>
      <c r="L478" s="3"/>
      <c r="N478" s="51"/>
      <c r="O478" s="34"/>
      <c r="Q478" s="51"/>
      <c r="V478" s="54"/>
    </row>
    <row r="479" ht="15.75" customHeight="1">
      <c r="A479" s="34"/>
      <c r="B479" s="34"/>
      <c r="C479" s="51"/>
      <c r="D479" s="51"/>
      <c r="E479" s="34"/>
      <c r="F479" s="52"/>
      <c r="G479" s="53"/>
      <c r="H479" s="35"/>
      <c r="J479" s="48"/>
      <c r="L479" s="3"/>
      <c r="N479" s="51"/>
      <c r="O479" s="34"/>
      <c r="Q479" s="51"/>
      <c r="V479" s="54"/>
    </row>
    <row r="480" ht="15.75" customHeight="1">
      <c r="A480" s="34"/>
      <c r="B480" s="34"/>
      <c r="C480" s="51"/>
      <c r="D480" s="51"/>
      <c r="E480" s="34"/>
      <c r="F480" s="52"/>
      <c r="G480" s="53"/>
      <c r="H480" s="35"/>
      <c r="J480" s="48"/>
      <c r="L480" s="3"/>
      <c r="N480" s="51"/>
      <c r="O480" s="34"/>
      <c r="Q480" s="51"/>
      <c r="V480" s="54"/>
    </row>
    <row r="481" ht="15.75" customHeight="1">
      <c r="A481" s="34"/>
      <c r="B481" s="34"/>
      <c r="C481" s="51"/>
      <c r="D481" s="51"/>
      <c r="E481" s="34"/>
      <c r="F481" s="52"/>
      <c r="G481" s="53"/>
      <c r="H481" s="35"/>
      <c r="J481" s="48"/>
      <c r="L481" s="3"/>
      <c r="N481" s="51"/>
      <c r="O481" s="34"/>
      <c r="Q481" s="51"/>
      <c r="V481" s="54"/>
    </row>
    <row r="482" ht="15.75" customHeight="1">
      <c r="A482" s="34"/>
      <c r="B482" s="34"/>
      <c r="C482" s="51"/>
      <c r="D482" s="51"/>
      <c r="E482" s="34"/>
      <c r="F482" s="52"/>
      <c r="G482" s="53"/>
      <c r="H482" s="35"/>
      <c r="J482" s="48"/>
      <c r="L482" s="3"/>
      <c r="N482" s="51"/>
      <c r="O482" s="34"/>
      <c r="Q482" s="51"/>
      <c r="V482" s="54"/>
    </row>
    <row r="483" ht="15.75" customHeight="1">
      <c r="A483" s="34"/>
      <c r="B483" s="34"/>
      <c r="C483" s="51"/>
      <c r="D483" s="51"/>
      <c r="E483" s="34"/>
      <c r="F483" s="52"/>
      <c r="G483" s="53"/>
      <c r="H483" s="35"/>
      <c r="J483" s="48"/>
      <c r="L483" s="3"/>
      <c r="N483" s="51"/>
      <c r="O483" s="34"/>
      <c r="Q483" s="51"/>
      <c r="V483" s="54"/>
    </row>
    <row r="484" ht="15.75" customHeight="1">
      <c r="A484" s="34"/>
      <c r="B484" s="34"/>
      <c r="C484" s="51"/>
      <c r="D484" s="51"/>
      <c r="E484" s="34"/>
      <c r="F484" s="52"/>
      <c r="G484" s="53"/>
      <c r="H484" s="35"/>
      <c r="J484" s="48"/>
      <c r="L484" s="3"/>
      <c r="N484" s="51"/>
      <c r="O484" s="34"/>
      <c r="Q484" s="51"/>
      <c r="V484" s="54"/>
    </row>
    <row r="485" ht="15.75" customHeight="1">
      <c r="A485" s="34"/>
      <c r="B485" s="34"/>
      <c r="C485" s="51"/>
      <c r="D485" s="51"/>
      <c r="E485" s="34"/>
      <c r="F485" s="52"/>
      <c r="G485" s="53"/>
      <c r="H485" s="35"/>
      <c r="J485" s="48"/>
      <c r="L485" s="3"/>
      <c r="N485" s="51"/>
      <c r="O485" s="34"/>
      <c r="Q485" s="51"/>
      <c r="V485" s="54"/>
    </row>
    <row r="486" ht="15.75" customHeight="1">
      <c r="A486" s="34"/>
      <c r="B486" s="34"/>
      <c r="C486" s="51"/>
      <c r="D486" s="51"/>
      <c r="E486" s="34"/>
      <c r="F486" s="52"/>
      <c r="G486" s="53"/>
      <c r="H486" s="35"/>
      <c r="J486" s="48"/>
      <c r="L486" s="3"/>
      <c r="N486" s="51"/>
      <c r="O486" s="34"/>
      <c r="Q486" s="51"/>
      <c r="V486" s="54"/>
    </row>
    <row r="487" ht="15.75" customHeight="1">
      <c r="A487" s="34"/>
      <c r="B487" s="34"/>
      <c r="C487" s="51"/>
      <c r="D487" s="51"/>
      <c r="E487" s="34"/>
      <c r="F487" s="52"/>
      <c r="G487" s="53"/>
      <c r="H487" s="35"/>
      <c r="J487" s="48"/>
      <c r="L487" s="3"/>
      <c r="N487" s="51"/>
      <c r="O487" s="34"/>
      <c r="Q487" s="51"/>
      <c r="V487" s="54"/>
    </row>
    <row r="488" ht="15.75" customHeight="1">
      <c r="A488" s="34"/>
      <c r="B488" s="34"/>
      <c r="C488" s="51"/>
      <c r="D488" s="51"/>
      <c r="E488" s="34"/>
      <c r="F488" s="52"/>
      <c r="G488" s="53"/>
      <c r="H488" s="35"/>
      <c r="J488" s="48"/>
      <c r="L488" s="3"/>
      <c r="N488" s="51"/>
      <c r="O488" s="34"/>
      <c r="Q488" s="51"/>
      <c r="V488" s="54"/>
    </row>
    <row r="489" ht="15.75" customHeight="1">
      <c r="A489" s="34"/>
      <c r="B489" s="34"/>
      <c r="C489" s="51"/>
      <c r="D489" s="51"/>
      <c r="E489" s="34"/>
      <c r="F489" s="52"/>
      <c r="G489" s="53"/>
      <c r="H489" s="35"/>
      <c r="J489" s="48"/>
      <c r="L489" s="3"/>
      <c r="N489" s="51"/>
      <c r="O489" s="34"/>
      <c r="Q489" s="51"/>
      <c r="V489" s="54"/>
    </row>
    <row r="490" ht="15.75" customHeight="1">
      <c r="A490" s="34"/>
      <c r="B490" s="34"/>
      <c r="C490" s="51"/>
      <c r="D490" s="51"/>
      <c r="E490" s="34"/>
      <c r="F490" s="52"/>
      <c r="G490" s="53"/>
      <c r="H490" s="35"/>
      <c r="J490" s="48"/>
      <c r="L490" s="3"/>
      <c r="N490" s="51"/>
      <c r="O490" s="34"/>
      <c r="Q490" s="51"/>
      <c r="V490" s="54"/>
    </row>
    <row r="491" ht="15.75" customHeight="1">
      <c r="A491" s="34"/>
      <c r="B491" s="34"/>
      <c r="C491" s="51"/>
      <c r="D491" s="51"/>
      <c r="E491" s="34"/>
      <c r="F491" s="52"/>
      <c r="G491" s="53"/>
      <c r="H491" s="35"/>
      <c r="J491" s="48"/>
      <c r="L491" s="3"/>
      <c r="N491" s="51"/>
      <c r="O491" s="34"/>
      <c r="Q491" s="51"/>
      <c r="V491" s="54"/>
    </row>
    <row r="492" ht="15.75" customHeight="1">
      <c r="A492" s="34"/>
      <c r="B492" s="34"/>
      <c r="C492" s="51"/>
      <c r="D492" s="51"/>
      <c r="E492" s="34"/>
      <c r="F492" s="52"/>
      <c r="G492" s="53"/>
      <c r="H492" s="35"/>
      <c r="J492" s="48"/>
      <c r="L492" s="3"/>
      <c r="N492" s="51"/>
      <c r="O492" s="34"/>
      <c r="Q492" s="51"/>
      <c r="V492" s="54"/>
    </row>
    <row r="493" ht="15.75" customHeight="1">
      <c r="A493" s="34"/>
      <c r="B493" s="34"/>
      <c r="C493" s="51"/>
      <c r="D493" s="51"/>
      <c r="E493" s="34"/>
      <c r="F493" s="52"/>
      <c r="G493" s="53"/>
      <c r="H493" s="35"/>
      <c r="J493" s="48"/>
      <c r="L493" s="3"/>
      <c r="N493" s="51"/>
      <c r="O493" s="34"/>
      <c r="Q493" s="51"/>
      <c r="V493" s="54"/>
    </row>
    <row r="494" ht="15.75" customHeight="1">
      <c r="A494" s="34"/>
      <c r="B494" s="34"/>
      <c r="C494" s="51"/>
      <c r="D494" s="51"/>
      <c r="E494" s="34"/>
      <c r="F494" s="52"/>
      <c r="G494" s="53"/>
      <c r="H494" s="35"/>
      <c r="J494" s="48"/>
      <c r="L494" s="3"/>
      <c r="N494" s="51"/>
      <c r="O494" s="34"/>
      <c r="Q494" s="51"/>
      <c r="V494" s="54"/>
    </row>
    <row r="495" ht="15.75" customHeight="1">
      <c r="A495" s="34"/>
      <c r="B495" s="34"/>
      <c r="C495" s="51"/>
      <c r="D495" s="51"/>
      <c r="E495" s="34"/>
      <c r="F495" s="52"/>
      <c r="G495" s="53"/>
      <c r="H495" s="35"/>
      <c r="J495" s="48"/>
      <c r="L495" s="3"/>
      <c r="N495" s="51"/>
      <c r="O495" s="34"/>
      <c r="Q495" s="51"/>
      <c r="V495" s="54"/>
    </row>
    <row r="496" ht="15.75" customHeight="1">
      <c r="A496" s="34"/>
      <c r="B496" s="34"/>
      <c r="C496" s="51"/>
      <c r="D496" s="51"/>
      <c r="E496" s="34"/>
      <c r="F496" s="52"/>
      <c r="G496" s="53"/>
      <c r="H496" s="35"/>
      <c r="J496" s="48"/>
      <c r="L496" s="3"/>
      <c r="N496" s="51"/>
      <c r="O496" s="34"/>
      <c r="Q496" s="51"/>
      <c r="V496" s="54"/>
    </row>
    <row r="497" ht="15.75" customHeight="1">
      <c r="A497" s="34"/>
      <c r="B497" s="34"/>
      <c r="C497" s="51"/>
      <c r="D497" s="51"/>
      <c r="E497" s="34"/>
      <c r="F497" s="52"/>
      <c r="G497" s="53"/>
      <c r="H497" s="35"/>
      <c r="J497" s="48"/>
      <c r="L497" s="3"/>
      <c r="N497" s="51"/>
      <c r="O497" s="34"/>
      <c r="Q497" s="51"/>
      <c r="V497" s="54"/>
    </row>
    <row r="498" ht="15.75" customHeight="1">
      <c r="A498" s="34"/>
      <c r="B498" s="34"/>
      <c r="C498" s="51"/>
      <c r="D498" s="51"/>
      <c r="E498" s="34"/>
      <c r="F498" s="52"/>
      <c r="G498" s="53"/>
      <c r="H498" s="35"/>
      <c r="J498" s="48"/>
      <c r="L498" s="3"/>
      <c r="N498" s="51"/>
      <c r="O498" s="34"/>
      <c r="Q498" s="51"/>
      <c r="V498" s="54"/>
    </row>
    <row r="499" ht="15.75" customHeight="1">
      <c r="A499" s="34"/>
      <c r="B499" s="34"/>
      <c r="C499" s="51"/>
      <c r="D499" s="51"/>
      <c r="E499" s="34"/>
      <c r="F499" s="52"/>
      <c r="G499" s="53"/>
      <c r="H499" s="35"/>
      <c r="J499" s="48"/>
      <c r="L499" s="3"/>
      <c r="N499" s="51"/>
      <c r="O499" s="34"/>
      <c r="Q499" s="51"/>
      <c r="V499" s="54"/>
    </row>
    <row r="500" ht="15.75" customHeight="1">
      <c r="A500" s="34"/>
      <c r="B500" s="34"/>
      <c r="C500" s="51"/>
      <c r="D500" s="51"/>
      <c r="E500" s="34"/>
      <c r="F500" s="52"/>
      <c r="G500" s="53"/>
      <c r="H500" s="35"/>
      <c r="J500" s="48"/>
      <c r="L500" s="3"/>
      <c r="N500" s="51"/>
      <c r="O500" s="34"/>
      <c r="Q500" s="51"/>
      <c r="V500" s="54"/>
    </row>
    <row r="501" ht="15.75" customHeight="1">
      <c r="A501" s="34"/>
      <c r="B501" s="34"/>
      <c r="C501" s="51"/>
      <c r="D501" s="51"/>
      <c r="E501" s="34"/>
      <c r="F501" s="52"/>
      <c r="G501" s="53"/>
      <c r="H501" s="35"/>
      <c r="J501" s="48"/>
      <c r="L501" s="3"/>
      <c r="N501" s="51"/>
      <c r="O501" s="34"/>
      <c r="Q501" s="51"/>
      <c r="V501" s="54"/>
    </row>
    <row r="502" ht="15.75" customHeight="1">
      <c r="A502" s="34"/>
      <c r="B502" s="34"/>
      <c r="C502" s="51"/>
      <c r="D502" s="51"/>
      <c r="E502" s="34"/>
      <c r="F502" s="52"/>
      <c r="G502" s="53"/>
      <c r="H502" s="35"/>
      <c r="J502" s="48"/>
      <c r="L502" s="3"/>
      <c r="N502" s="51"/>
      <c r="O502" s="34"/>
      <c r="Q502" s="51"/>
      <c r="V502" s="54"/>
    </row>
    <row r="503" ht="15.75" customHeight="1">
      <c r="A503" s="34"/>
      <c r="B503" s="34"/>
      <c r="C503" s="51"/>
      <c r="D503" s="51"/>
      <c r="E503" s="34"/>
      <c r="F503" s="52"/>
      <c r="G503" s="53"/>
      <c r="H503" s="35"/>
      <c r="J503" s="48"/>
      <c r="L503" s="3"/>
      <c r="N503" s="51"/>
      <c r="O503" s="34"/>
      <c r="Q503" s="51"/>
      <c r="V503" s="54"/>
    </row>
    <row r="504" ht="15.75" customHeight="1">
      <c r="A504" s="34"/>
      <c r="B504" s="34"/>
      <c r="C504" s="51"/>
      <c r="D504" s="51"/>
      <c r="E504" s="34"/>
      <c r="F504" s="52"/>
      <c r="G504" s="53"/>
      <c r="H504" s="35"/>
      <c r="J504" s="48"/>
      <c r="L504" s="3"/>
      <c r="N504" s="51"/>
      <c r="O504" s="34"/>
      <c r="Q504" s="51"/>
      <c r="V504" s="54"/>
    </row>
    <row r="505" ht="15.75" customHeight="1">
      <c r="A505" s="34"/>
      <c r="B505" s="34"/>
      <c r="C505" s="51"/>
      <c r="D505" s="51"/>
      <c r="E505" s="34"/>
      <c r="F505" s="52"/>
      <c r="G505" s="53"/>
      <c r="H505" s="35"/>
      <c r="J505" s="48"/>
      <c r="L505" s="3"/>
      <c r="N505" s="51"/>
      <c r="O505" s="34"/>
      <c r="Q505" s="51"/>
      <c r="V505" s="54"/>
    </row>
    <row r="506" ht="15.75" customHeight="1">
      <c r="A506" s="34"/>
      <c r="B506" s="34"/>
      <c r="C506" s="51"/>
      <c r="D506" s="51"/>
      <c r="E506" s="34"/>
      <c r="F506" s="52"/>
      <c r="G506" s="53"/>
      <c r="H506" s="35"/>
      <c r="J506" s="48"/>
      <c r="L506" s="3"/>
      <c r="N506" s="51"/>
      <c r="O506" s="34"/>
      <c r="Q506" s="51"/>
      <c r="V506" s="54"/>
    </row>
    <row r="507" ht="15.75" customHeight="1">
      <c r="A507" s="34"/>
      <c r="B507" s="34"/>
      <c r="C507" s="51"/>
      <c r="D507" s="51"/>
      <c r="E507" s="34"/>
      <c r="F507" s="52"/>
      <c r="G507" s="53"/>
      <c r="H507" s="35"/>
      <c r="J507" s="48"/>
      <c r="L507" s="3"/>
      <c r="N507" s="51"/>
      <c r="O507" s="34"/>
      <c r="Q507" s="51"/>
      <c r="V507" s="54"/>
    </row>
    <row r="508" ht="15.75" customHeight="1">
      <c r="A508" s="34"/>
      <c r="B508" s="34"/>
      <c r="C508" s="51"/>
      <c r="D508" s="51"/>
      <c r="E508" s="34"/>
      <c r="F508" s="52"/>
      <c r="G508" s="53"/>
      <c r="H508" s="35"/>
      <c r="J508" s="48"/>
      <c r="L508" s="3"/>
      <c r="N508" s="51"/>
      <c r="O508" s="34"/>
      <c r="Q508" s="51"/>
      <c r="V508" s="54"/>
    </row>
    <row r="509" ht="15.75" customHeight="1">
      <c r="A509" s="34"/>
      <c r="B509" s="34"/>
      <c r="C509" s="51"/>
      <c r="D509" s="51"/>
      <c r="E509" s="34"/>
      <c r="F509" s="52"/>
      <c r="G509" s="53"/>
      <c r="H509" s="35"/>
      <c r="J509" s="48"/>
      <c r="L509" s="3"/>
      <c r="N509" s="51"/>
      <c r="O509" s="34"/>
      <c r="Q509" s="51"/>
      <c r="V509" s="54"/>
    </row>
    <row r="510" ht="15.75" customHeight="1">
      <c r="A510" s="34"/>
      <c r="B510" s="34"/>
      <c r="C510" s="51"/>
      <c r="D510" s="51"/>
      <c r="E510" s="34"/>
      <c r="F510" s="52"/>
      <c r="G510" s="53"/>
      <c r="H510" s="35"/>
      <c r="J510" s="48"/>
      <c r="L510" s="3"/>
      <c r="N510" s="51"/>
      <c r="O510" s="34"/>
      <c r="Q510" s="51"/>
      <c r="V510" s="54"/>
    </row>
    <row r="511" ht="15.75" customHeight="1">
      <c r="A511" s="34"/>
      <c r="B511" s="34"/>
      <c r="C511" s="51"/>
      <c r="D511" s="51"/>
      <c r="E511" s="34"/>
      <c r="F511" s="52"/>
      <c r="G511" s="53"/>
      <c r="H511" s="35"/>
      <c r="J511" s="48"/>
      <c r="L511" s="3"/>
      <c r="N511" s="51"/>
      <c r="O511" s="34"/>
      <c r="Q511" s="51"/>
      <c r="V511" s="54"/>
    </row>
    <row r="512" ht="15.75" customHeight="1">
      <c r="A512" s="34"/>
      <c r="B512" s="34"/>
      <c r="C512" s="51"/>
      <c r="D512" s="51"/>
      <c r="E512" s="34"/>
      <c r="F512" s="52"/>
      <c r="G512" s="53"/>
      <c r="H512" s="35"/>
      <c r="J512" s="48"/>
      <c r="L512" s="3"/>
      <c r="N512" s="51"/>
      <c r="O512" s="34"/>
      <c r="Q512" s="51"/>
      <c r="V512" s="54"/>
    </row>
    <row r="513" ht="15.75" customHeight="1">
      <c r="A513" s="34"/>
      <c r="B513" s="34"/>
      <c r="C513" s="51"/>
      <c r="D513" s="51"/>
      <c r="E513" s="34"/>
      <c r="F513" s="52"/>
      <c r="G513" s="53"/>
      <c r="H513" s="35"/>
      <c r="J513" s="48"/>
      <c r="L513" s="3"/>
      <c r="N513" s="51"/>
      <c r="O513" s="34"/>
      <c r="Q513" s="51"/>
      <c r="V513" s="54"/>
    </row>
    <row r="514" ht="15.75" customHeight="1">
      <c r="A514" s="34"/>
      <c r="B514" s="34"/>
      <c r="C514" s="51"/>
      <c r="D514" s="51"/>
      <c r="E514" s="34"/>
      <c r="F514" s="52"/>
      <c r="G514" s="53"/>
      <c r="H514" s="35"/>
      <c r="J514" s="48"/>
      <c r="L514" s="3"/>
      <c r="N514" s="51"/>
      <c r="O514" s="34"/>
      <c r="Q514" s="51"/>
      <c r="V514" s="54"/>
    </row>
    <row r="515" ht="15.75" customHeight="1">
      <c r="A515" s="34"/>
      <c r="B515" s="34"/>
      <c r="C515" s="51"/>
      <c r="D515" s="51"/>
      <c r="E515" s="34"/>
      <c r="F515" s="52"/>
      <c r="G515" s="53"/>
      <c r="H515" s="35"/>
      <c r="J515" s="48"/>
      <c r="L515" s="3"/>
      <c r="N515" s="51"/>
      <c r="O515" s="34"/>
      <c r="Q515" s="51"/>
      <c r="V515" s="54"/>
    </row>
    <row r="516" ht="15.75" customHeight="1">
      <c r="A516" s="34"/>
      <c r="B516" s="34"/>
      <c r="C516" s="51"/>
      <c r="D516" s="51"/>
      <c r="E516" s="34"/>
      <c r="F516" s="52"/>
      <c r="G516" s="53"/>
      <c r="H516" s="35"/>
      <c r="J516" s="48"/>
      <c r="L516" s="3"/>
      <c r="N516" s="51"/>
      <c r="O516" s="34"/>
      <c r="Q516" s="51"/>
      <c r="V516" s="54"/>
    </row>
    <row r="517" ht="15.75" customHeight="1">
      <c r="A517" s="34"/>
      <c r="B517" s="34"/>
      <c r="C517" s="51"/>
      <c r="D517" s="51"/>
      <c r="E517" s="34"/>
      <c r="F517" s="52"/>
      <c r="G517" s="53"/>
      <c r="H517" s="35"/>
      <c r="J517" s="48"/>
      <c r="L517" s="3"/>
      <c r="N517" s="51"/>
      <c r="O517" s="34"/>
      <c r="Q517" s="51"/>
      <c r="V517" s="54"/>
    </row>
    <row r="518" ht="15.75" customHeight="1">
      <c r="A518" s="34"/>
      <c r="B518" s="34"/>
      <c r="C518" s="51"/>
      <c r="D518" s="51"/>
      <c r="E518" s="34"/>
      <c r="F518" s="52"/>
      <c r="G518" s="53"/>
      <c r="H518" s="35"/>
      <c r="J518" s="48"/>
      <c r="L518" s="3"/>
      <c r="N518" s="51"/>
      <c r="O518" s="34"/>
      <c r="Q518" s="51"/>
      <c r="V518" s="54"/>
    </row>
    <row r="519" ht="15.75" customHeight="1">
      <c r="A519" s="34"/>
      <c r="B519" s="34"/>
      <c r="C519" s="51"/>
      <c r="D519" s="51"/>
      <c r="E519" s="34"/>
      <c r="F519" s="52"/>
      <c r="G519" s="53"/>
      <c r="H519" s="35"/>
      <c r="J519" s="48"/>
      <c r="L519" s="3"/>
      <c r="N519" s="51"/>
      <c r="O519" s="34"/>
      <c r="Q519" s="51"/>
      <c r="V519" s="54"/>
    </row>
    <row r="520" ht="15.75" customHeight="1">
      <c r="A520" s="34"/>
      <c r="B520" s="34"/>
      <c r="C520" s="51"/>
      <c r="D520" s="51"/>
      <c r="E520" s="34"/>
      <c r="F520" s="52"/>
      <c r="G520" s="53"/>
      <c r="H520" s="35"/>
      <c r="J520" s="48"/>
      <c r="L520" s="3"/>
      <c r="N520" s="51"/>
      <c r="O520" s="34"/>
      <c r="Q520" s="51"/>
      <c r="V520" s="54"/>
    </row>
    <row r="521" ht="15.75" customHeight="1">
      <c r="A521" s="34"/>
      <c r="B521" s="34"/>
      <c r="C521" s="51"/>
      <c r="D521" s="51"/>
      <c r="E521" s="34"/>
      <c r="F521" s="52"/>
      <c r="G521" s="53"/>
      <c r="H521" s="35"/>
      <c r="J521" s="48"/>
      <c r="L521" s="3"/>
      <c r="N521" s="51"/>
      <c r="O521" s="34"/>
      <c r="Q521" s="51"/>
      <c r="V521" s="54"/>
    </row>
    <row r="522" ht="15.75" customHeight="1">
      <c r="A522" s="34"/>
      <c r="B522" s="34"/>
      <c r="C522" s="51"/>
      <c r="D522" s="51"/>
      <c r="E522" s="34"/>
      <c r="F522" s="52"/>
      <c r="G522" s="53"/>
      <c r="H522" s="35"/>
      <c r="J522" s="48"/>
      <c r="L522" s="3"/>
      <c r="N522" s="51"/>
      <c r="O522" s="34"/>
      <c r="Q522" s="51"/>
      <c r="V522" s="54"/>
    </row>
    <row r="523" ht="15.75" customHeight="1">
      <c r="A523" s="34"/>
      <c r="B523" s="34"/>
      <c r="C523" s="51"/>
      <c r="D523" s="51"/>
      <c r="E523" s="34"/>
      <c r="F523" s="52"/>
      <c r="G523" s="53"/>
      <c r="H523" s="35"/>
      <c r="J523" s="48"/>
      <c r="L523" s="3"/>
      <c r="N523" s="51"/>
      <c r="O523" s="34"/>
      <c r="Q523" s="51"/>
      <c r="V523" s="54"/>
    </row>
    <row r="524" ht="15.75" customHeight="1">
      <c r="A524" s="34"/>
      <c r="B524" s="34"/>
      <c r="C524" s="51"/>
      <c r="D524" s="51"/>
      <c r="E524" s="34"/>
      <c r="F524" s="52"/>
      <c r="G524" s="53"/>
      <c r="H524" s="35"/>
      <c r="J524" s="48"/>
      <c r="L524" s="3"/>
      <c r="N524" s="51"/>
      <c r="O524" s="34"/>
      <c r="Q524" s="51"/>
      <c r="V524" s="54"/>
    </row>
    <row r="525" ht="15.75" customHeight="1">
      <c r="A525" s="34"/>
      <c r="B525" s="34"/>
      <c r="C525" s="51"/>
      <c r="D525" s="51"/>
      <c r="E525" s="34"/>
      <c r="F525" s="52"/>
      <c r="G525" s="53"/>
      <c r="H525" s="35"/>
      <c r="J525" s="48"/>
      <c r="L525" s="3"/>
      <c r="N525" s="51"/>
      <c r="O525" s="34"/>
      <c r="Q525" s="51"/>
      <c r="V525" s="54"/>
    </row>
    <row r="526" ht="15.75" customHeight="1">
      <c r="A526" s="34"/>
      <c r="B526" s="34"/>
      <c r="C526" s="51"/>
      <c r="D526" s="51"/>
      <c r="E526" s="34"/>
      <c r="F526" s="52"/>
      <c r="G526" s="53"/>
      <c r="H526" s="35"/>
      <c r="J526" s="48"/>
      <c r="L526" s="3"/>
      <c r="N526" s="51"/>
      <c r="O526" s="34"/>
      <c r="Q526" s="51"/>
      <c r="V526" s="54"/>
    </row>
    <row r="527" ht="15.75" customHeight="1">
      <c r="A527" s="34"/>
      <c r="B527" s="34"/>
      <c r="C527" s="51"/>
      <c r="D527" s="51"/>
      <c r="E527" s="34"/>
      <c r="F527" s="52"/>
      <c r="G527" s="53"/>
      <c r="H527" s="35"/>
      <c r="J527" s="48"/>
      <c r="L527" s="3"/>
      <c r="N527" s="51"/>
      <c r="O527" s="34"/>
      <c r="Q527" s="51"/>
      <c r="V527" s="54"/>
    </row>
    <row r="528" ht="15.75" customHeight="1">
      <c r="A528" s="34"/>
      <c r="B528" s="34"/>
      <c r="C528" s="51"/>
      <c r="D528" s="51"/>
      <c r="E528" s="34"/>
      <c r="F528" s="52"/>
      <c r="G528" s="53"/>
      <c r="H528" s="35"/>
      <c r="J528" s="48"/>
      <c r="L528" s="3"/>
      <c r="N528" s="51"/>
      <c r="O528" s="34"/>
      <c r="Q528" s="51"/>
      <c r="V528" s="54"/>
    </row>
    <row r="529" ht="15.75" customHeight="1">
      <c r="A529" s="34"/>
      <c r="B529" s="34"/>
      <c r="C529" s="51"/>
      <c r="D529" s="51"/>
      <c r="E529" s="34"/>
      <c r="F529" s="52"/>
      <c r="G529" s="53"/>
      <c r="H529" s="35"/>
      <c r="J529" s="48"/>
      <c r="L529" s="3"/>
      <c r="N529" s="51"/>
      <c r="O529" s="34"/>
      <c r="Q529" s="51"/>
      <c r="V529" s="54"/>
    </row>
    <row r="530" ht="15.75" customHeight="1">
      <c r="A530" s="34"/>
      <c r="B530" s="34"/>
      <c r="C530" s="51"/>
      <c r="D530" s="51"/>
      <c r="E530" s="34"/>
      <c r="F530" s="52"/>
      <c r="G530" s="53"/>
      <c r="H530" s="35"/>
      <c r="J530" s="48"/>
      <c r="L530" s="3"/>
      <c r="N530" s="51"/>
      <c r="O530" s="34"/>
      <c r="Q530" s="51"/>
      <c r="V530" s="54"/>
    </row>
    <row r="531" ht="15.75" customHeight="1">
      <c r="A531" s="34"/>
      <c r="B531" s="34"/>
      <c r="C531" s="51"/>
      <c r="D531" s="51"/>
      <c r="E531" s="34"/>
      <c r="F531" s="52"/>
      <c r="G531" s="53"/>
      <c r="H531" s="35"/>
      <c r="J531" s="48"/>
      <c r="L531" s="3"/>
      <c r="N531" s="51"/>
      <c r="O531" s="34"/>
      <c r="Q531" s="51"/>
      <c r="V531" s="54"/>
    </row>
    <row r="532" ht="15.75" customHeight="1">
      <c r="A532" s="34"/>
      <c r="B532" s="34"/>
      <c r="C532" s="51"/>
      <c r="D532" s="51"/>
      <c r="E532" s="34"/>
      <c r="F532" s="52"/>
      <c r="G532" s="53"/>
      <c r="H532" s="35"/>
      <c r="J532" s="48"/>
      <c r="L532" s="3"/>
      <c r="N532" s="51"/>
      <c r="O532" s="34"/>
      <c r="Q532" s="51"/>
      <c r="V532" s="54"/>
    </row>
    <row r="533" ht="15.75" customHeight="1">
      <c r="A533" s="34"/>
      <c r="B533" s="34"/>
      <c r="C533" s="51"/>
      <c r="D533" s="51"/>
      <c r="E533" s="34"/>
      <c r="F533" s="52"/>
      <c r="G533" s="53"/>
      <c r="H533" s="35"/>
      <c r="J533" s="48"/>
      <c r="L533" s="3"/>
      <c r="N533" s="51"/>
      <c r="O533" s="34"/>
      <c r="Q533" s="51"/>
      <c r="V533" s="54"/>
    </row>
    <row r="534" ht="15.75" customHeight="1">
      <c r="A534" s="34"/>
      <c r="B534" s="34"/>
      <c r="C534" s="51"/>
      <c r="D534" s="51"/>
      <c r="E534" s="34"/>
      <c r="F534" s="52"/>
      <c r="G534" s="53"/>
      <c r="H534" s="35"/>
      <c r="J534" s="48"/>
      <c r="L534" s="3"/>
      <c r="N534" s="51"/>
      <c r="O534" s="34"/>
      <c r="Q534" s="51"/>
      <c r="V534" s="54"/>
    </row>
    <row r="535" ht="15.75" customHeight="1">
      <c r="A535" s="34"/>
      <c r="B535" s="34"/>
      <c r="C535" s="51"/>
      <c r="D535" s="51"/>
      <c r="E535" s="34"/>
      <c r="F535" s="52"/>
      <c r="G535" s="53"/>
      <c r="H535" s="35"/>
      <c r="J535" s="48"/>
      <c r="L535" s="3"/>
      <c r="N535" s="51"/>
      <c r="O535" s="34"/>
      <c r="Q535" s="51"/>
      <c r="V535" s="54"/>
    </row>
    <row r="536" ht="15.75" customHeight="1">
      <c r="A536" s="34"/>
      <c r="B536" s="34"/>
      <c r="C536" s="51"/>
      <c r="D536" s="51"/>
      <c r="E536" s="34"/>
      <c r="F536" s="52"/>
      <c r="G536" s="53"/>
      <c r="H536" s="35"/>
      <c r="J536" s="48"/>
      <c r="L536" s="3"/>
      <c r="N536" s="51"/>
      <c r="O536" s="34"/>
      <c r="Q536" s="51"/>
      <c r="V536" s="54"/>
    </row>
    <row r="537" ht="15.75" customHeight="1">
      <c r="A537" s="34"/>
      <c r="B537" s="34"/>
      <c r="C537" s="51"/>
      <c r="D537" s="51"/>
      <c r="E537" s="34"/>
      <c r="F537" s="52"/>
      <c r="G537" s="53"/>
      <c r="H537" s="35"/>
      <c r="J537" s="48"/>
      <c r="L537" s="3"/>
      <c r="N537" s="51"/>
      <c r="O537" s="34"/>
      <c r="Q537" s="51"/>
      <c r="V537" s="54"/>
    </row>
    <row r="538" ht="15.75" customHeight="1">
      <c r="A538" s="34"/>
      <c r="B538" s="34"/>
      <c r="C538" s="51"/>
      <c r="D538" s="51"/>
      <c r="E538" s="34"/>
      <c r="F538" s="52"/>
      <c r="G538" s="53"/>
      <c r="H538" s="35"/>
      <c r="J538" s="48"/>
      <c r="L538" s="3"/>
      <c r="N538" s="51"/>
      <c r="O538" s="34"/>
      <c r="Q538" s="51"/>
      <c r="V538" s="54"/>
    </row>
    <row r="539" ht="15.75" customHeight="1">
      <c r="A539" s="34"/>
      <c r="B539" s="34"/>
      <c r="C539" s="51"/>
      <c r="D539" s="51"/>
      <c r="E539" s="34"/>
      <c r="F539" s="52"/>
      <c r="G539" s="53"/>
      <c r="H539" s="35"/>
      <c r="J539" s="48"/>
      <c r="L539" s="3"/>
      <c r="N539" s="51"/>
      <c r="O539" s="34"/>
      <c r="Q539" s="51"/>
      <c r="V539" s="54"/>
    </row>
    <row r="540" ht="15.75" customHeight="1">
      <c r="A540" s="34"/>
      <c r="B540" s="34"/>
      <c r="C540" s="51"/>
      <c r="D540" s="51"/>
      <c r="E540" s="34"/>
      <c r="F540" s="52"/>
      <c r="G540" s="53"/>
      <c r="H540" s="35"/>
      <c r="J540" s="48"/>
      <c r="L540" s="3"/>
      <c r="N540" s="51"/>
      <c r="O540" s="34"/>
      <c r="Q540" s="51"/>
      <c r="V540" s="54"/>
    </row>
    <row r="541" ht="15.75" customHeight="1">
      <c r="A541" s="34"/>
      <c r="B541" s="34"/>
      <c r="C541" s="51"/>
      <c r="D541" s="51"/>
      <c r="E541" s="34"/>
      <c r="F541" s="52"/>
      <c r="G541" s="53"/>
      <c r="H541" s="35"/>
      <c r="J541" s="48"/>
      <c r="L541" s="3"/>
      <c r="N541" s="51"/>
      <c r="O541" s="34"/>
      <c r="Q541" s="51"/>
      <c r="V541" s="54"/>
    </row>
    <row r="542" ht="15.75" customHeight="1">
      <c r="A542" s="34"/>
      <c r="B542" s="34"/>
      <c r="C542" s="51"/>
      <c r="D542" s="51"/>
      <c r="E542" s="34"/>
      <c r="F542" s="52"/>
      <c r="G542" s="53"/>
      <c r="H542" s="35"/>
      <c r="J542" s="48"/>
      <c r="L542" s="3"/>
      <c r="N542" s="51"/>
      <c r="O542" s="34"/>
      <c r="Q542" s="51"/>
      <c r="V542" s="54"/>
    </row>
    <row r="543" ht="15.75" customHeight="1">
      <c r="A543" s="34"/>
      <c r="B543" s="34"/>
      <c r="C543" s="51"/>
      <c r="D543" s="51"/>
      <c r="E543" s="34"/>
      <c r="F543" s="52"/>
      <c r="G543" s="53"/>
      <c r="H543" s="35"/>
      <c r="J543" s="48"/>
      <c r="L543" s="3"/>
      <c r="N543" s="51"/>
      <c r="O543" s="34"/>
      <c r="Q543" s="51"/>
      <c r="V543" s="54"/>
    </row>
    <row r="544" ht="15.75" customHeight="1">
      <c r="A544" s="34"/>
      <c r="B544" s="34"/>
      <c r="C544" s="51"/>
      <c r="D544" s="51"/>
      <c r="E544" s="34"/>
      <c r="F544" s="52"/>
      <c r="G544" s="53"/>
      <c r="H544" s="35"/>
      <c r="J544" s="48"/>
      <c r="L544" s="3"/>
      <c r="N544" s="51"/>
      <c r="O544" s="34"/>
      <c r="Q544" s="51"/>
      <c r="V544" s="54"/>
    </row>
    <row r="545" ht="15.75" customHeight="1">
      <c r="A545" s="34"/>
      <c r="B545" s="34"/>
      <c r="C545" s="51"/>
      <c r="D545" s="51"/>
      <c r="E545" s="34"/>
      <c r="F545" s="52"/>
      <c r="G545" s="53"/>
      <c r="H545" s="35"/>
      <c r="J545" s="48"/>
      <c r="L545" s="3"/>
      <c r="N545" s="51"/>
      <c r="O545" s="34"/>
      <c r="Q545" s="51"/>
      <c r="V545" s="54"/>
    </row>
    <row r="546" ht="15.75" customHeight="1">
      <c r="A546" s="34"/>
      <c r="B546" s="34"/>
      <c r="C546" s="51"/>
      <c r="D546" s="51"/>
      <c r="E546" s="34"/>
      <c r="F546" s="52"/>
      <c r="G546" s="53"/>
      <c r="H546" s="35"/>
      <c r="J546" s="48"/>
      <c r="L546" s="3"/>
      <c r="N546" s="51"/>
      <c r="O546" s="34"/>
      <c r="Q546" s="51"/>
      <c r="V546" s="54"/>
    </row>
    <row r="547" ht="15.75" customHeight="1">
      <c r="A547" s="34"/>
      <c r="B547" s="34"/>
      <c r="C547" s="51"/>
      <c r="D547" s="51"/>
      <c r="E547" s="34"/>
      <c r="F547" s="52"/>
      <c r="G547" s="53"/>
      <c r="H547" s="35"/>
      <c r="J547" s="48"/>
      <c r="L547" s="3"/>
      <c r="N547" s="51"/>
      <c r="O547" s="34"/>
      <c r="Q547" s="51"/>
      <c r="V547" s="54"/>
    </row>
    <row r="548" ht="15.75" customHeight="1">
      <c r="A548" s="34"/>
      <c r="B548" s="34"/>
      <c r="C548" s="51"/>
      <c r="D548" s="51"/>
      <c r="E548" s="34"/>
      <c r="F548" s="52"/>
      <c r="G548" s="53"/>
      <c r="H548" s="35"/>
      <c r="J548" s="48"/>
      <c r="L548" s="3"/>
      <c r="N548" s="51"/>
      <c r="O548" s="34"/>
      <c r="Q548" s="51"/>
      <c r="V548" s="54"/>
    </row>
    <row r="549" ht="15.75" customHeight="1">
      <c r="A549" s="34"/>
      <c r="B549" s="34"/>
      <c r="C549" s="51"/>
      <c r="D549" s="51"/>
      <c r="E549" s="34"/>
      <c r="F549" s="52"/>
      <c r="G549" s="53"/>
      <c r="H549" s="35"/>
      <c r="J549" s="48"/>
      <c r="L549" s="3"/>
      <c r="N549" s="51"/>
      <c r="O549" s="34"/>
      <c r="Q549" s="51"/>
      <c r="V549" s="54"/>
    </row>
    <row r="550" ht="15.75" customHeight="1">
      <c r="A550" s="34"/>
      <c r="B550" s="34"/>
      <c r="C550" s="51"/>
      <c r="D550" s="51"/>
      <c r="E550" s="34"/>
      <c r="F550" s="52"/>
      <c r="G550" s="53"/>
      <c r="H550" s="35"/>
      <c r="J550" s="48"/>
      <c r="L550" s="3"/>
      <c r="N550" s="51"/>
      <c r="O550" s="34"/>
      <c r="Q550" s="51"/>
      <c r="V550" s="54"/>
    </row>
    <row r="551" ht="15.75" customHeight="1">
      <c r="A551" s="34"/>
      <c r="B551" s="34"/>
      <c r="C551" s="51"/>
      <c r="D551" s="51"/>
      <c r="E551" s="34"/>
      <c r="F551" s="52"/>
      <c r="G551" s="53"/>
      <c r="H551" s="35"/>
      <c r="J551" s="48"/>
      <c r="L551" s="3"/>
      <c r="N551" s="51"/>
      <c r="O551" s="34"/>
      <c r="Q551" s="51"/>
      <c r="V551" s="54"/>
    </row>
    <row r="552" ht="15.75" customHeight="1">
      <c r="A552" s="34"/>
      <c r="B552" s="34"/>
      <c r="C552" s="51"/>
      <c r="D552" s="51"/>
      <c r="E552" s="34"/>
      <c r="F552" s="52"/>
      <c r="G552" s="53"/>
      <c r="H552" s="35"/>
      <c r="J552" s="48"/>
      <c r="L552" s="3"/>
      <c r="N552" s="51"/>
      <c r="O552" s="34"/>
      <c r="Q552" s="51"/>
      <c r="V552" s="54"/>
    </row>
    <row r="553" ht="15.75" customHeight="1">
      <c r="A553" s="34"/>
      <c r="B553" s="34"/>
      <c r="C553" s="51"/>
      <c r="D553" s="51"/>
      <c r="E553" s="34"/>
      <c r="F553" s="52"/>
      <c r="G553" s="53"/>
      <c r="H553" s="35"/>
      <c r="J553" s="48"/>
      <c r="L553" s="3"/>
      <c r="N553" s="51"/>
      <c r="O553" s="34"/>
      <c r="Q553" s="51"/>
      <c r="V553" s="54"/>
    </row>
    <row r="554" ht="15.75" customHeight="1">
      <c r="A554" s="34"/>
      <c r="B554" s="34"/>
      <c r="C554" s="51"/>
      <c r="D554" s="51"/>
      <c r="E554" s="34"/>
      <c r="F554" s="52"/>
      <c r="G554" s="53"/>
      <c r="H554" s="35"/>
      <c r="J554" s="48"/>
      <c r="L554" s="3"/>
      <c r="N554" s="51"/>
      <c r="O554" s="34"/>
      <c r="Q554" s="51"/>
      <c r="V554" s="54"/>
    </row>
    <row r="555" ht="15.75" customHeight="1">
      <c r="A555" s="34"/>
      <c r="B555" s="34"/>
      <c r="C555" s="51"/>
      <c r="D555" s="51"/>
      <c r="E555" s="34"/>
      <c r="F555" s="52"/>
      <c r="G555" s="53"/>
      <c r="H555" s="35"/>
      <c r="J555" s="48"/>
      <c r="L555" s="3"/>
      <c r="N555" s="51"/>
      <c r="O555" s="34"/>
      <c r="Q555" s="51"/>
      <c r="V555" s="54"/>
    </row>
    <row r="556" ht="15.75" customHeight="1">
      <c r="A556" s="34"/>
      <c r="B556" s="34"/>
      <c r="C556" s="51"/>
      <c r="D556" s="51"/>
      <c r="E556" s="34"/>
      <c r="F556" s="52"/>
      <c r="G556" s="53"/>
      <c r="H556" s="35"/>
      <c r="J556" s="48"/>
      <c r="L556" s="3"/>
      <c r="N556" s="51"/>
      <c r="O556" s="34"/>
      <c r="Q556" s="51"/>
      <c r="V556" s="54"/>
    </row>
    <row r="557" ht="15.75" customHeight="1">
      <c r="A557" s="34"/>
      <c r="B557" s="34"/>
      <c r="C557" s="51"/>
      <c r="D557" s="51"/>
      <c r="E557" s="34"/>
      <c r="F557" s="52"/>
      <c r="G557" s="53"/>
      <c r="H557" s="35"/>
      <c r="J557" s="48"/>
      <c r="L557" s="3"/>
      <c r="N557" s="51"/>
      <c r="O557" s="34"/>
      <c r="Q557" s="51"/>
      <c r="V557" s="54"/>
    </row>
    <row r="558" ht="15.75" customHeight="1">
      <c r="A558" s="34"/>
      <c r="B558" s="34"/>
      <c r="C558" s="51"/>
      <c r="D558" s="51"/>
      <c r="E558" s="34"/>
      <c r="F558" s="52"/>
      <c r="G558" s="53"/>
      <c r="H558" s="35"/>
      <c r="J558" s="48"/>
      <c r="L558" s="3"/>
      <c r="N558" s="51"/>
      <c r="O558" s="34"/>
      <c r="Q558" s="51"/>
      <c r="V558" s="54"/>
    </row>
    <row r="559" ht="15.75" customHeight="1">
      <c r="A559" s="34"/>
      <c r="B559" s="34"/>
      <c r="C559" s="51"/>
      <c r="D559" s="51"/>
      <c r="E559" s="34"/>
      <c r="F559" s="52"/>
      <c r="G559" s="53"/>
      <c r="H559" s="35"/>
      <c r="J559" s="48"/>
      <c r="L559" s="3"/>
      <c r="N559" s="51"/>
      <c r="O559" s="34"/>
      <c r="Q559" s="51"/>
      <c r="V559" s="54"/>
    </row>
    <row r="560" ht="15.75" customHeight="1">
      <c r="A560" s="34"/>
      <c r="B560" s="34"/>
      <c r="C560" s="51"/>
      <c r="D560" s="51"/>
      <c r="E560" s="34"/>
      <c r="F560" s="52"/>
      <c r="G560" s="53"/>
      <c r="H560" s="35"/>
      <c r="J560" s="48"/>
      <c r="L560" s="3"/>
      <c r="N560" s="51"/>
      <c r="O560" s="34"/>
      <c r="Q560" s="51"/>
      <c r="V560" s="54"/>
    </row>
    <row r="561" ht="15.75" customHeight="1">
      <c r="A561" s="34"/>
      <c r="B561" s="34"/>
      <c r="C561" s="51"/>
      <c r="D561" s="51"/>
      <c r="E561" s="34"/>
      <c r="F561" s="52"/>
      <c r="G561" s="53"/>
      <c r="H561" s="35"/>
      <c r="J561" s="48"/>
      <c r="L561" s="3"/>
      <c r="N561" s="51"/>
      <c r="O561" s="34"/>
      <c r="Q561" s="51"/>
      <c r="V561" s="54"/>
    </row>
    <row r="562" ht="15.75" customHeight="1">
      <c r="A562" s="34"/>
      <c r="B562" s="34"/>
      <c r="C562" s="51"/>
      <c r="D562" s="51"/>
      <c r="E562" s="34"/>
      <c r="F562" s="52"/>
      <c r="G562" s="53"/>
      <c r="H562" s="35"/>
      <c r="J562" s="48"/>
      <c r="L562" s="3"/>
      <c r="N562" s="51"/>
      <c r="O562" s="34"/>
      <c r="Q562" s="51"/>
      <c r="V562" s="54"/>
    </row>
    <row r="563" ht="15.75" customHeight="1">
      <c r="A563" s="34"/>
      <c r="B563" s="34"/>
      <c r="C563" s="51"/>
      <c r="D563" s="51"/>
      <c r="E563" s="34"/>
      <c r="F563" s="52"/>
      <c r="G563" s="53"/>
      <c r="H563" s="35"/>
      <c r="J563" s="48"/>
      <c r="L563" s="3"/>
      <c r="N563" s="51"/>
      <c r="O563" s="34"/>
      <c r="Q563" s="51"/>
      <c r="V563" s="54"/>
    </row>
    <row r="564" ht="15.75" customHeight="1">
      <c r="A564" s="34"/>
      <c r="B564" s="34"/>
      <c r="C564" s="51"/>
      <c r="D564" s="51"/>
      <c r="E564" s="34"/>
      <c r="F564" s="52"/>
      <c r="G564" s="53"/>
      <c r="H564" s="35"/>
      <c r="J564" s="48"/>
      <c r="L564" s="3"/>
      <c r="N564" s="51"/>
      <c r="O564" s="34"/>
      <c r="Q564" s="51"/>
      <c r="V564" s="54"/>
    </row>
    <row r="565" ht="15.75" customHeight="1">
      <c r="A565" s="34"/>
      <c r="B565" s="34"/>
      <c r="C565" s="51"/>
      <c r="D565" s="51"/>
      <c r="E565" s="34"/>
      <c r="F565" s="52"/>
      <c r="G565" s="53"/>
      <c r="H565" s="35"/>
      <c r="J565" s="48"/>
      <c r="L565" s="3"/>
      <c r="N565" s="51"/>
      <c r="O565" s="34"/>
      <c r="Q565" s="51"/>
      <c r="V565" s="54"/>
    </row>
    <row r="566" ht="15.75" customHeight="1">
      <c r="A566" s="34"/>
      <c r="B566" s="34"/>
      <c r="C566" s="51"/>
      <c r="D566" s="51"/>
      <c r="E566" s="34"/>
      <c r="F566" s="52"/>
      <c r="G566" s="53"/>
      <c r="H566" s="35"/>
      <c r="J566" s="48"/>
      <c r="L566" s="3"/>
      <c r="N566" s="51"/>
      <c r="O566" s="34"/>
      <c r="Q566" s="51"/>
      <c r="V566" s="54"/>
    </row>
    <row r="567" ht="15.75" customHeight="1">
      <c r="A567" s="34"/>
      <c r="B567" s="34"/>
      <c r="C567" s="51"/>
      <c r="D567" s="51"/>
      <c r="E567" s="34"/>
      <c r="F567" s="52"/>
      <c r="G567" s="53"/>
      <c r="H567" s="35"/>
      <c r="J567" s="48"/>
      <c r="L567" s="3"/>
      <c r="N567" s="51"/>
      <c r="O567" s="34"/>
      <c r="Q567" s="51"/>
      <c r="V567" s="54"/>
    </row>
    <row r="568" ht="15.75" customHeight="1">
      <c r="A568" s="34"/>
      <c r="B568" s="34"/>
      <c r="C568" s="51"/>
      <c r="D568" s="51"/>
      <c r="E568" s="34"/>
      <c r="F568" s="52"/>
      <c r="G568" s="53"/>
      <c r="H568" s="35"/>
      <c r="J568" s="48"/>
      <c r="L568" s="3"/>
      <c r="N568" s="51"/>
      <c r="O568" s="34"/>
      <c r="Q568" s="51"/>
      <c r="V568" s="54"/>
    </row>
    <row r="569" ht="15.75" customHeight="1">
      <c r="A569" s="34"/>
      <c r="B569" s="34"/>
      <c r="C569" s="51"/>
      <c r="D569" s="51"/>
      <c r="E569" s="34"/>
      <c r="F569" s="52"/>
      <c r="G569" s="53"/>
      <c r="H569" s="35"/>
      <c r="J569" s="48"/>
      <c r="L569" s="3"/>
      <c r="N569" s="51"/>
      <c r="O569" s="34"/>
      <c r="Q569" s="51"/>
      <c r="V569" s="54"/>
    </row>
    <row r="570" ht="15.75" customHeight="1">
      <c r="A570" s="34"/>
      <c r="B570" s="34"/>
      <c r="C570" s="51"/>
      <c r="D570" s="51"/>
      <c r="E570" s="34"/>
      <c r="F570" s="52"/>
      <c r="G570" s="53"/>
      <c r="H570" s="35"/>
      <c r="J570" s="48"/>
      <c r="L570" s="3"/>
      <c r="N570" s="51"/>
      <c r="O570" s="34"/>
      <c r="Q570" s="51"/>
      <c r="V570" s="54"/>
    </row>
    <row r="571" ht="15.75" customHeight="1">
      <c r="A571" s="34"/>
      <c r="B571" s="34"/>
      <c r="C571" s="51"/>
      <c r="D571" s="51"/>
      <c r="E571" s="34"/>
      <c r="F571" s="52"/>
      <c r="G571" s="53"/>
      <c r="H571" s="35"/>
      <c r="J571" s="48"/>
      <c r="L571" s="3"/>
      <c r="N571" s="51"/>
      <c r="O571" s="34"/>
      <c r="Q571" s="51"/>
      <c r="V571" s="54"/>
    </row>
    <row r="572" ht="15.75" customHeight="1">
      <c r="A572" s="34"/>
      <c r="B572" s="34"/>
      <c r="C572" s="51"/>
      <c r="D572" s="51"/>
      <c r="E572" s="34"/>
      <c r="F572" s="52"/>
      <c r="G572" s="53"/>
      <c r="H572" s="35"/>
      <c r="J572" s="48"/>
      <c r="L572" s="3"/>
      <c r="N572" s="51"/>
      <c r="O572" s="34"/>
      <c r="Q572" s="51"/>
      <c r="V572" s="54"/>
    </row>
    <row r="573" ht="15.75" customHeight="1">
      <c r="A573" s="34"/>
      <c r="B573" s="34"/>
      <c r="C573" s="51"/>
      <c r="D573" s="51"/>
      <c r="E573" s="34"/>
      <c r="F573" s="52"/>
      <c r="G573" s="53"/>
      <c r="H573" s="35"/>
      <c r="J573" s="48"/>
      <c r="L573" s="3"/>
      <c r="N573" s="51"/>
      <c r="O573" s="34"/>
      <c r="Q573" s="51"/>
      <c r="V573" s="54"/>
    </row>
    <row r="574" ht="15.75" customHeight="1">
      <c r="A574" s="34"/>
      <c r="B574" s="34"/>
      <c r="C574" s="51"/>
      <c r="D574" s="51"/>
      <c r="E574" s="34"/>
      <c r="F574" s="52"/>
      <c r="G574" s="53"/>
      <c r="H574" s="35"/>
      <c r="J574" s="48"/>
      <c r="L574" s="3"/>
      <c r="N574" s="51"/>
      <c r="O574" s="34"/>
      <c r="Q574" s="51"/>
      <c r="V574" s="54"/>
    </row>
    <row r="575" ht="15.75" customHeight="1">
      <c r="A575" s="34"/>
      <c r="B575" s="34"/>
      <c r="C575" s="51"/>
      <c r="D575" s="51"/>
      <c r="E575" s="34"/>
      <c r="F575" s="52"/>
      <c r="G575" s="53"/>
      <c r="H575" s="35"/>
      <c r="J575" s="48"/>
      <c r="L575" s="3"/>
      <c r="N575" s="51"/>
      <c r="O575" s="34"/>
      <c r="Q575" s="51"/>
      <c r="V575" s="54"/>
    </row>
    <row r="576" ht="15.75" customHeight="1">
      <c r="A576" s="34"/>
      <c r="B576" s="34"/>
      <c r="C576" s="51"/>
      <c r="D576" s="51"/>
      <c r="E576" s="34"/>
      <c r="F576" s="52"/>
      <c r="G576" s="53"/>
      <c r="H576" s="35"/>
      <c r="J576" s="48"/>
      <c r="L576" s="3"/>
      <c r="N576" s="51"/>
      <c r="O576" s="34"/>
      <c r="Q576" s="51"/>
      <c r="V576" s="54"/>
    </row>
    <row r="577" ht="15.75" customHeight="1">
      <c r="A577" s="34"/>
      <c r="B577" s="34"/>
      <c r="C577" s="51"/>
      <c r="D577" s="51"/>
      <c r="E577" s="34"/>
      <c r="F577" s="52"/>
      <c r="G577" s="53"/>
      <c r="H577" s="35"/>
      <c r="J577" s="48"/>
      <c r="L577" s="3"/>
      <c r="N577" s="51"/>
      <c r="O577" s="34"/>
      <c r="Q577" s="51"/>
      <c r="V577" s="54"/>
    </row>
    <row r="578" ht="15.75" customHeight="1">
      <c r="A578" s="34"/>
      <c r="B578" s="34"/>
      <c r="C578" s="51"/>
      <c r="D578" s="51"/>
      <c r="E578" s="34"/>
      <c r="F578" s="52"/>
      <c r="G578" s="53"/>
      <c r="H578" s="35"/>
      <c r="J578" s="48"/>
      <c r="L578" s="3"/>
      <c r="N578" s="51"/>
      <c r="O578" s="34"/>
      <c r="Q578" s="51"/>
      <c r="V578" s="54"/>
    </row>
    <row r="579" ht="15.75" customHeight="1">
      <c r="A579" s="34"/>
      <c r="B579" s="34"/>
      <c r="C579" s="51"/>
      <c r="D579" s="51"/>
      <c r="E579" s="34"/>
      <c r="F579" s="52"/>
      <c r="G579" s="53"/>
      <c r="H579" s="35"/>
      <c r="J579" s="48"/>
      <c r="L579" s="3"/>
      <c r="N579" s="51"/>
      <c r="O579" s="34"/>
      <c r="Q579" s="51"/>
      <c r="V579" s="54"/>
    </row>
    <row r="580" ht="15.75" customHeight="1">
      <c r="A580" s="34"/>
      <c r="B580" s="34"/>
      <c r="C580" s="51"/>
      <c r="D580" s="51"/>
      <c r="E580" s="34"/>
      <c r="F580" s="52"/>
      <c r="G580" s="53"/>
      <c r="H580" s="35"/>
      <c r="J580" s="48"/>
      <c r="L580" s="3"/>
      <c r="N580" s="51"/>
      <c r="O580" s="34"/>
      <c r="Q580" s="51"/>
      <c r="V580" s="54"/>
    </row>
    <row r="581" ht="15.75" customHeight="1">
      <c r="A581" s="34"/>
      <c r="B581" s="34"/>
      <c r="C581" s="51"/>
      <c r="D581" s="51"/>
      <c r="E581" s="34"/>
      <c r="F581" s="52"/>
      <c r="G581" s="53"/>
      <c r="H581" s="35"/>
      <c r="J581" s="48"/>
      <c r="L581" s="3"/>
      <c r="N581" s="51"/>
      <c r="O581" s="34"/>
      <c r="Q581" s="51"/>
      <c r="V581" s="54"/>
    </row>
    <row r="582" ht="15.75" customHeight="1">
      <c r="A582" s="34"/>
      <c r="B582" s="34"/>
      <c r="C582" s="51"/>
      <c r="D582" s="51"/>
      <c r="E582" s="34"/>
      <c r="F582" s="52"/>
      <c r="G582" s="53"/>
      <c r="H582" s="35"/>
      <c r="J582" s="48"/>
      <c r="L582" s="3"/>
      <c r="N582" s="51"/>
      <c r="O582" s="34"/>
      <c r="Q582" s="51"/>
      <c r="V582" s="54"/>
    </row>
    <row r="583" ht="15.75" customHeight="1">
      <c r="A583" s="34"/>
      <c r="B583" s="34"/>
      <c r="C583" s="51"/>
      <c r="D583" s="51"/>
      <c r="E583" s="34"/>
      <c r="F583" s="52"/>
      <c r="G583" s="53"/>
      <c r="H583" s="35"/>
      <c r="J583" s="48"/>
      <c r="L583" s="3"/>
      <c r="N583" s="51"/>
      <c r="O583" s="34"/>
      <c r="Q583" s="51"/>
      <c r="V583" s="54"/>
    </row>
    <row r="584" ht="15.75" customHeight="1">
      <c r="A584" s="34"/>
      <c r="B584" s="34"/>
      <c r="C584" s="51"/>
      <c r="D584" s="51"/>
      <c r="E584" s="34"/>
      <c r="F584" s="52"/>
      <c r="G584" s="53"/>
      <c r="H584" s="35"/>
      <c r="J584" s="48"/>
      <c r="L584" s="3"/>
      <c r="N584" s="51"/>
      <c r="O584" s="34"/>
      <c r="Q584" s="51"/>
      <c r="V584" s="54"/>
    </row>
    <row r="585" ht="15.75" customHeight="1">
      <c r="A585" s="34"/>
      <c r="B585" s="34"/>
      <c r="C585" s="51"/>
      <c r="D585" s="51"/>
      <c r="E585" s="34"/>
      <c r="F585" s="52"/>
      <c r="G585" s="53"/>
      <c r="H585" s="35"/>
      <c r="J585" s="48"/>
      <c r="L585" s="3"/>
      <c r="N585" s="51"/>
      <c r="O585" s="34"/>
      <c r="Q585" s="51"/>
      <c r="V585" s="54"/>
    </row>
    <row r="586" ht="15.75" customHeight="1">
      <c r="A586" s="34"/>
      <c r="B586" s="34"/>
      <c r="C586" s="51"/>
      <c r="D586" s="51"/>
      <c r="E586" s="34"/>
      <c r="F586" s="52"/>
      <c r="G586" s="53"/>
      <c r="H586" s="35"/>
      <c r="J586" s="48"/>
      <c r="L586" s="3"/>
      <c r="N586" s="51"/>
      <c r="O586" s="34"/>
      <c r="Q586" s="51"/>
      <c r="V586" s="54"/>
    </row>
    <row r="587" ht="15.75" customHeight="1">
      <c r="A587" s="34"/>
      <c r="B587" s="34"/>
      <c r="C587" s="51"/>
      <c r="D587" s="51"/>
      <c r="E587" s="34"/>
      <c r="F587" s="52"/>
      <c r="G587" s="53"/>
      <c r="H587" s="35"/>
      <c r="J587" s="48"/>
      <c r="L587" s="3"/>
      <c r="N587" s="51"/>
      <c r="O587" s="34"/>
      <c r="Q587" s="51"/>
      <c r="V587" s="54"/>
    </row>
    <row r="588" ht="15.75" customHeight="1">
      <c r="A588" s="34"/>
      <c r="B588" s="34"/>
      <c r="C588" s="51"/>
      <c r="D588" s="51"/>
      <c r="E588" s="34"/>
      <c r="F588" s="52"/>
      <c r="G588" s="53"/>
      <c r="H588" s="35"/>
      <c r="J588" s="48"/>
      <c r="L588" s="3"/>
      <c r="N588" s="51"/>
      <c r="O588" s="34"/>
      <c r="Q588" s="51"/>
      <c r="V588" s="54"/>
    </row>
    <row r="589" ht="15.75" customHeight="1">
      <c r="A589" s="34"/>
      <c r="B589" s="34"/>
      <c r="C589" s="51"/>
      <c r="D589" s="51"/>
      <c r="E589" s="34"/>
      <c r="F589" s="52"/>
      <c r="G589" s="53"/>
      <c r="H589" s="35"/>
      <c r="J589" s="48"/>
      <c r="L589" s="3"/>
      <c r="N589" s="51"/>
      <c r="O589" s="34"/>
      <c r="Q589" s="51"/>
      <c r="V589" s="54"/>
    </row>
    <row r="590" ht="15.75" customHeight="1">
      <c r="A590" s="34"/>
      <c r="B590" s="34"/>
      <c r="C590" s="51"/>
      <c r="D590" s="51"/>
      <c r="E590" s="34"/>
      <c r="F590" s="52"/>
      <c r="G590" s="53"/>
      <c r="H590" s="35"/>
      <c r="J590" s="48"/>
      <c r="L590" s="3"/>
      <c r="N590" s="51"/>
      <c r="O590" s="34"/>
      <c r="Q590" s="51"/>
      <c r="V590" s="54"/>
    </row>
    <row r="591" ht="15.75" customHeight="1">
      <c r="A591" s="34"/>
      <c r="B591" s="34"/>
      <c r="C591" s="51"/>
      <c r="D591" s="51"/>
      <c r="E591" s="34"/>
      <c r="F591" s="52"/>
      <c r="G591" s="53"/>
      <c r="H591" s="35"/>
      <c r="J591" s="48"/>
      <c r="L591" s="3"/>
      <c r="N591" s="51"/>
      <c r="O591" s="34"/>
      <c r="Q591" s="51"/>
      <c r="V591" s="54"/>
    </row>
    <row r="592" ht="15.75" customHeight="1">
      <c r="A592" s="34"/>
      <c r="B592" s="34"/>
      <c r="C592" s="51"/>
      <c r="D592" s="51"/>
      <c r="E592" s="34"/>
      <c r="F592" s="52"/>
      <c r="G592" s="53"/>
      <c r="H592" s="35"/>
      <c r="J592" s="48"/>
      <c r="L592" s="3"/>
      <c r="N592" s="51"/>
      <c r="O592" s="34"/>
      <c r="Q592" s="51"/>
      <c r="V592" s="54"/>
    </row>
    <row r="593" ht="15.75" customHeight="1">
      <c r="A593" s="34"/>
      <c r="B593" s="34"/>
      <c r="C593" s="51"/>
      <c r="D593" s="51"/>
      <c r="E593" s="34"/>
      <c r="F593" s="52"/>
      <c r="G593" s="53"/>
      <c r="H593" s="35"/>
      <c r="J593" s="48"/>
      <c r="L593" s="3"/>
      <c r="N593" s="51"/>
      <c r="O593" s="34"/>
      <c r="Q593" s="51"/>
      <c r="V593" s="54"/>
    </row>
    <row r="594" ht="15.75" customHeight="1">
      <c r="A594" s="34"/>
      <c r="B594" s="34"/>
      <c r="C594" s="51"/>
      <c r="D594" s="51"/>
      <c r="E594" s="34"/>
      <c r="F594" s="52"/>
      <c r="G594" s="53"/>
      <c r="H594" s="35"/>
      <c r="J594" s="48"/>
      <c r="L594" s="3"/>
      <c r="N594" s="51"/>
      <c r="O594" s="34"/>
      <c r="Q594" s="51"/>
      <c r="V594" s="54"/>
    </row>
    <row r="595" ht="15.75" customHeight="1">
      <c r="A595" s="34"/>
      <c r="B595" s="34"/>
      <c r="C595" s="51"/>
      <c r="D595" s="51"/>
      <c r="E595" s="34"/>
      <c r="F595" s="52"/>
      <c r="G595" s="53"/>
      <c r="H595" s="35"/>
      <c r="J595" s="48"/>
      <c r="L595" s="3"/>
      <c r="N595" s="51"/>
      <c r="O595" s="34"/>
      <c r="Q595" s="51"/>
      <c r="V595" s="54"/>
    </row>
    <row r="596" ht="15.75" customHeight="1">
      <c r="A596" s="34"/>
      <c r="B596" s="34"/>
      <c r="C596" s="51"/>
      <c r="D596" s="51"/>
      <c r="E596" s="34"/>
      <c r="F596" s="52"/>
      <c r="G596" s="53"/>
      <c r="H596" s="35"/>
      <c r="J596" s="48"/>
      <c r="L596" s="3"/>
      <c r="N596" s="51"/>
      <c r="O596" s="34"/>
      <c r="Q596" s="51"/>
      <c r="V596" s="54"/>
    </row>
    <row r="597" ht="15.75" customHeight="1">
      <c r="A597" s="34"/>
      <c r="B597" s="34"/>
      <c r="C597" s="51"/>
      <c r="D597" s="51"/>
      <c r="E597" s="34"/>
      <c r="F597" s="52"/>
      <c r="G597" s="53"/>
      <c r="H597" s="35"/>
      <c r="J597" s="48"/>
      <c r="L597" s="3"/>
      <c r="N597" s="51"/>
      <c r="O597" s="34"/>
      <c r="Q597" s="51"/>
      <c r="V597" s="54"/>
    </row>
    <row r="598" ht="15.75" customHeight="1">
      <c r="A598" s="34"/>
      <c r="B598" s="34"/>
      <c r="C598" s="51"/>
      <c r="D598" s="51"/>
      <c r="E598" s="34"/>
      <c r="F598" s="52"/>
      <c r="G598" s="53"/>
      <c r="H598" s="35"/>
      <c r="J598" s="48"/>
      <c r="L598" s="3"/>
      <c r="N598" s="51"/>
      <c r="O598" s="34"/>
      <c r="Q598" s="51"/>
      <c r="V598" s="54"/>
    </row>
    <row r="599" ht="15.75" customHeight="1">
      <c r="A599" s="34"/>
      <c r="B599" s="34"/>
      <c r="C599" s="51"/>
      <c r="D599" s="51"/>
      <c r="E599" s="34"/>
      <c r="F599" s="52"/>
      <c r="G599" s="53"/>
      <c r="H599" s="35"/>
      <c r="J599" s="48"/>
      <c r="L599" s="3"/>
      <c r="N599" s="51"/>
      <c r="O599" s="34"/>
      <c r="Q599" s="51"/>
      <c r="V599" s="54"/>
    </row>
    <row r="600" ht="15.75" customHeight="1">
      <c r="A600" s="34"/>
      <c r="B600" s="34"/>
      <c r="C600" s="51"/>
      <c r="D600" s="51"/>
      <c r="E600" s="34"/>
      <c r="F600" s="52"/>
      <c r="G600" s="53"/>
      <c r="H600" s="35"/>
      <c r="J600" s="48"/>
      <c r="L600" s="3"/>
      <c r="N600" s="51"/>
      <c r="O600" s="34"/>
      <c r="Q600" s="51"/>
      <c r="V600" s="54"/>
    </row>
    <row r="601" ht="15.75" customHeight="1">
      <c r="A601" s="34"/>
      <c r="B601" s="34"/>
      <c r="C601" s="51"/>
      <c r="D601" s="51"/>
      <c r="E601" s="34"/>
      <c r="F601" s="52"/>
      <c r="G601" s="53"/>
      <c r="H601" s="35"/>
      <c r="J601" s="48"/>
      <c r="L601" s="3"/>
      <c r="N601" s="51"/>
      <c r="O601" s="34"/>
      <c r="Q601" s="51"/>
      <c r="V601" s="54"/>
    </row>
    <row r="602" ht="15.75" customHeight="1">
      <c r="A602" s="34"/>
      <c r="B602" s="34"/>
      <c r="C602" s="51"/>
      <c r="D602" s="51"/>
      <c r="E602" s="34"/>
      <c r="F602" s="52"/>
      <c r="G602" s="53"/>
      <c r="H602" s="35"/>
      <c r="J602" s="48"/>
      <c r="L602" s="3"/>
      <c r="N602" s="51"/>
      <c r="O602" s="34"/>
      <c r="Q602" s="51"/>
      <c r="V602" s="54"/>
    </row>
    <row r="603" ht="15.75" customHeight="1">
      <c r="A603" s="34"/>
      <c r="B603" s="34"/>
      <c r="C603" s="51"/>
      <c r="D603" s="51"/>
      <c r="E603" s="34"/>
      <c r="F603" s="52"/>
      <c r="G603" s="53"/>
      <c r="H603" s="35"/>
      <c r="J603" s="48"/>
      <c r="L603" s="3"/>
      <c r="N603" s="51"/>
      <c r="O603" s="34"/>
      <c r="Q603" s="51"/>
      <c r="V603" s="54"/>
    </row>
    <row r="604" ht="15.75" customHeight="1">
      <c r="A604" s="34"/>
      <c r="B604" s="34"/>
      <c r="C604" s="51"/>
      <c r="D604" s="51"/>
      <c r="E604" s="34"/>
      <c r="F604" s="52"/>
      <c r="G604" s="53"/>
      <c r="H604" s="35"/>
      <c r="J604" s="48"/>
      <c r="L604" s="3"/>
      <c r="N604" s="51"/>
      <c r="O604" s="34"/>
      <c r="Q604" s="51"/>
      <c r="V604" s="54"/>
    </row>
    <row r="605" ht="15.75" customHeight="1">
      <c r="A605" s="34"/>
      <c r="B605" s="34"/>
      <c r="C605" s="51"/>
      <c r="D605" s="51"/>
      <c r="E605" s="34"/>
      <c r="F605" s="52"/>
      <c r="G605" s="53"/>
      <c r="H605" s="35"/>
      <c r="J605" s="48"/>
      <c r="L605" s="3"/>
      <c r="N605" s="51"/>
      <c r="O605" s="34"/>
      <c r="Q605" s="51"/>
      <c r="V605" s="54"/>
    </row>
    <row r="606" ht="15.75" customHeight="1">
      <c r="A606" s="34"/>
      <c r="B606" s="34"/>
      <c r="C606" s="51"/>
      <c r="D606" s="51"/>
      <c r="E606" s="34"/>
      <c r="F606" s="52"/>
      <c r="G606" s="53"/>
      <c r="H606" s="35"/>
      <c r="J606" s="48"/>
      <c r="L606" s="3"/>
      <c r="N606" s="51"/>
      <c r="O606" s="34"/>
      <c r="Q606" s="51"/>
      <c r="V606" s="54"/>
    </row>
    <row r="607" ht="15.75" customHeight="1">
      <c r="A607" s="34"/>
      <c r="B607" s="34"/>
      <c r="C607" s="51"/>
      <c r="D607" s="51"/>
      <c r="E607" s="34"/>
      <c r="F607" s="52"/>
      <c r="G607" s="53"/>
      <c r="H607" s="35"/>
      <c r="J607" s="48"/>
      <c r="L607" s="3"/>
      <c r="N607" s="51"/>
      <c r="O607" s="34"/>
      <c r="Q607" s="51"/>
      <c r="V607" s="54"/>
    </row>
    <row r="608" ht="15.75" customHeight="1">
      <c r="A608" s="34"/>
      <c r="B608" s="34"/>
      <c r="C608" s="51"/>
      <c r="D608" s="51"/>
      <c r="E608" s="34"/>
      <c r="F608" s="52"/>
      <c r="G608" s="53"/>
      <c r="H608" s="35"/>
      <c r="J608" s="48"/>
      <c r="L608" s="3"/>
      <c r="N608" s="51"/>
      <c r="O608" s="34"/>
      <c r="Q608" s="51"/>
      <c r="V608" s="54"/>
    </row>
    <row r="609" ht="15.75" customHeight="1">
      <c r="A609" s="34"/>
      <c r="B609" s="34"/>
      <c r="C609" s="51"/>
      <c r="D609" s="51"/>
      <c r="E609" s="34"/>
      <c r="F609" s="52"/>
      <c r="G609" s="53"/>
      <c r="H609" s="35"/>
      <c r="J609" s="48"/>
      <c r="L609" s="3"/>
      <c r="N609" s="51"/>
      <c r="O609" s="34"/>
      <c r="Q609" s="51"/>
      <c r="V609" s="54"/>
    </row>
    <row r="610" ht="15.75" customHeight="1">
      <c r="A610" s="34"/>
      <c r="B610" s="34"/>
      <c r="C610" s="51"/>
      <c r="D610" s="51"/>
      <c r="E610" s="34"/>
      <c r="F610" s="52"/>
      <c r="G610" s="53"/>
      <c r="H610" s="35"/>
      <c r="J610" s="48"/>
      <c r="L610" s="3"/>
      <c r="N610" s="51"/>
      <c r="O610" s="34"/>
      <c r="Q610" s="51"/>
      <c r="V610" s="54"/>
    </row>
    <row r="611" ht="15.75" customHeight="1">
      <c r="A611" s="34"/>
      <c r="B611" s="34"/>
      <c r="C611" s="51"/>
      <c r="D611" s="51"/>
      <c r="E611" s="34"/>
      <c r="F611" s="52"/>
      <c r="G611" s="53"/>
      <c r="H611" s="35"/>
      <c r="J611" s="48"/>
      <c r="L611" s="3"/>
      <c r="N611" s="51"/>
      <c r="O611" s="34"/>
      <c r="Q611" s="51"/>
      <c r="V611" s="54"/>
    </row>
    <row r="612" ht="15.75" customHeight="1">
      <c r="A612" s="34"/>
      <c r="B612" s="34"/>
      <c r="C612" s="51"/>
      <c r="D612" s="51"/>
      <c r="E612" s="34"/>
      <c r="F612" s="52"/>
      <c r="G612" s="53"/>
      <c r="H612" s="35"/>
      <c r="J612" s="48"/>
      <c r="L612" s="3"/>
      <c r="N612" s="51"/>
      <c r="O612" s="34"/>
      <c r="Q612" s="51"/>
      <c r="V612" s="54"/>
    </row>
    <row r="613" ht="15.75" customHeight="1">
      <c r="A613" s="34"/>
      <c r="B613" s="34"/>
      <c r="C613" s="51"/>
      <c r="D613" s="51"/>
      <c r="E613" s="34"/>
      <c r="F613" s="52"/>
      <c r="G613" s="53"/>
      <c r="H613" s="35"/>
      <c r="J613" s="48"/>
      <c r="L613" s="3"/>
      <c r="N613" s="51"/>
      <c r="O613" s="34"/>
      <c r="Q613" s="51"/>
      <c r="V613" s="54"/>
    </row>
    <row r="614" ht="15.75" customHeight="1">
      <c r="A614" s="34"/>
      <c r="B614" s="34"/>
      <c r="C614" s="51"/>
      <c r="D614" s="51"/>
      <c r="E614" s="34"/>
      <c r="F614" s="52"/>
      <c r="G614" s="53"/>
      <c r="H614" s="35"/>
      <c r="J614" s="48"/>
      <c r="L614" s="3"/>
      <c r="N614" s="51"/>
      <c r="O614" s="34"/>
      <c r="Q614" s="51"/>
      <c r="V614" s="54"/>
    </row>
    <row r="615" ht="15.75" customHeight="1">
      <c r="A615" s="34"/>
      <c r="B615" s="34"/>
      <c r="C615" s="51"/>
      <c r="D615" s="51"/>
      <c r="E615" s="34"/>
      <c r="F615" s="52"/>
      <c r="G615" s="53"/>
      <c r="H615" s="35"/>
      <c r="J615" s="48"/>
      <c r="L615" s="3"/>
      <c r="N615" s="51"/>
      <c r="O615" s="34"/>
      <c r="Q615" s="51"/>
      <c r="V615" s="54"/>
    </row>
    <row r="616" ht="15.75" customHeight="1">
      <c r="A616" s="34"/>
      <c r="B616" s="34"/>
      <c r="C616" s="51"/>
      <c r="D616" s="51"/>
      <c r="E616" s="34"/>
      <c r="F616" s="52"/>
      <c r="G616" s="53"/>
      <c r="H616" s="35"/>
      <c r="J616" s="48"/>
      <c r="L616" s="3"/>
      <c r="N616" s="51"/>
      <c r="O616" s="34"/>
      <c r="Q616" s="51"/>
      <c r="V616" s="54"/>
    </row>
    <row r="617" ht="15.75" customHeight="1">
      <c r="A617" s="34"/>
      <c r="B617" s="34"/>
      <c r="C617" s="51"/>
      <c r="D617" s="51"/>
      <c r="E617" s="34"/>
      <c r="F617" s="52"/>
      <c r="G617" s="53"/>
      <c r="H617" s="35"/>
      <c r="J617" s="48"/>
      <c r="L617" s="3"/>
      <c r="N617" s="51"/>
      <c r="O617" s="34"/>
      <c r="Q617" s="51"/>
      <c r="V617" s="54"/>
    </row>
    <row r="618" ht="15.75" customHeight="1">
      <c r="A618" s="34"/>
      <c r="B618" s="34"/>
      <c r="C618" s="51"/>
      <c r="D618" s="51"/>
      <c r="E618" s="34"/>
      <c r="F618" s="52"/>
      <c r="G618" s="53"/>
      <c r="H618" s="35"/>
      <c r="J618" s="48"/>
      <c r="L618" s="3"/>
      <c r="N618" s="51"/>
      <c r="O618" s="34"/>
      <c r="Q618" s="51"/>
      <c r="V618" s="54"/>
    </row>
    <row r="619" ht="15.75" customHeight="1">
      <c r="A619" s="34"/>
      <c r="B619" s="34"/>
      <c r="C619" s="51"/>
      <c r="D619" s="51"/>
      <c r="E619" s="34"/>
      <c r="F619" s="52"/>
      <c r="G619" s="53"/>
      <c r="H619" s="35"/>
      <c r="J619" s="48"/>
      <c r="L619" s="3"/>
      <c r="N619" s="51"/>
      <c r="O619" s="34"/>
      <c r="Q619" s="51"/>
      <c r="V619" s="54"/>
    </row>
    <row r="620" ht="15.75" customHeight="1">
      <c r="A620" s="34"/>
      <c r="B620" s="34"/>
      <c r="C620" s="51"/>
      <c r="D620" s="51"/>
      <c r="E620" s="34"/>
      <c r="F620" s="52"/>
      <c r="G620" s="53"/>
      <c r="H620" s="35"/>
      <c r="J620" s="48"/>
      <c r="L620" s="3"/>
      <c r="N620" s="51"/>
      <c r="O620" s="34"/>
      <c r="Q620" s="51"/>
      <c r="V620" s="54"/>
    </row>
    <row r="621" ht="15.75" customHeight="1">
      <c r="A621" s="34"/>
      <c r="B621" s="34"/>
      <c r="C621" s="51"/>
      <c r="D621" s="51"/>
      <c r="E621" s="34"/>
      <c r="F621" s="52"/>
      <c r="G621" s="53"/>
      <c r="H621" s="35"/>
      <c r="J621" s="48"/>
      <c r="L621" s="3"/>
      <c r="N621" s="51"/>
      <c r="O621" s="34"/>
      <c r="Q621" s="51"/>
      <c r="V621" s="54"/>
    </row>
    <row r="622" ht="15.75" customHeight="1">
      <c r="A622" s="34"/>
      <c r="B622" s="34"/>
      <c r="C622" s="51"/>
      <c r="D622" s="51"/>
      <c r="E622" s="34"/>
      <c r="F622" s="52"/>
      <c r="G622" s="53"/>
      <c r="H622" s="35"/>
      <c r="J622" s="48"/>
      <c r="L622" s="3"/>
      <c r="N622" s="51"/>
      <c r="O622" s="34"/>
      <c r="Q622" s="51"/>
      <c r="V622" s="54"/>
    </row>
    <row r="623" ht="15.75" customHeight="1">
      <c r="A623" s="34"/>
      <c r="B623" s="34"/>
      <c r="C623" s="51"/>
      <c r="D623" s="51"/>
      <c r="E623" s="34"/>
      <c r="F623" s="52"/>
      <c r="G623" s="53"/>
      <c r="H623" s="35"/>
      <c r="J623" s="48"/>
      <c r="L623" s="3"/>
      <c r="N623" s="51"/>
      <c r="O623" s="34"/>
      <c r="Q623" s="51"/>
      <c r="V623" s="54"/>
    </row>
    <row r="624" ht="15.75" customHeight="1">
      <c r="A624" s="34"/>
      <c r="B624" s="34"/>
      <c r="C624" s="51"/>
      <c r="D624" s="51"/>
      <c r="E624" s="34"/>
      <c r="F624" s="52"/>
      <c r="G624" s="53"/>
      <c r="H624" s="35"/>
      <c r="J624" s="48"/>
      <c r="L624" s="3"/>
      <c r="N624" s="51"/>
      <c r="O624" s="34"/>
      <c r="Q624" s="51"/>
      <c r="V624" s="54"/>
    </row>
    <row r="625" ht="15.75" customHeight="1">
      <c r="A625" s="34"/>
      <c r="B625" s="34"/>
      <c r="C625" s="51"/>
      <c r="D625" s="51"/>
      <c r="E625" s="34"/>
      <c r="F625" s="52"/>
      <c r="G625" s="53"/>
      <c r="H625" s="35"/>
      <c r="J625" s="48"/>
      <c r="L625" s="3"/>
      <c r="N625" s="51"/>
      <c r="O625" s="34"/>
      <c r="Q625" s="51"/>
      <c r="V625" s="54"/>
    </row>
    <row r="626" ht="15.75" customHeight="1">
      <c r="A626" s="34"/>
      <c r="B626" s="34"/>
      <c r="C626" s="51"/>
      <c r="D626" s="51"/>
      <c r="E626" s="34"/>
      <c r="F626" s="52"/>
      <c r="G626" s="53"/>
      <c r="H626" s="35"/>
      <c r="J626" s="48"/>
      <c r="L626" s="3"/>
      <c r="N626" s="51"/>
      <c r="O626" s="34"/>
      <c r="Q626" s="51"/>
      <c r="V626" s="54"/>
    </row>
    <row r="627" ht="15.75" customHeight="1">
      <c r="A627" s="34"/>
      <c r="B627" s="34"/>
      <c r="C627" s="51"/>
      <c r="D627" s="51"/>
      <c r="E627" s="34"/>
      <c r="F627" s="52"/>
      <c r="G627" s="53"/>
      <c r="H627" s="35"/>
      <c r="J627" s="48"/>
      <c r="L627" s="3"/>
      <c r="N627" s="51"/>
      <c r="O627" s="34"/>
      <c r="Q627" s="51"/>
      <c r="V627" s="54"/>
    </row>
    <row r="628" ht="15.75" customHeight="1">
      <c r="A628" s="34"/>
      <c r="B628" s="34"/>
      <c r="C628" s="51"/>
      <c r="D628" s="51"/>
      <c r="E628" s="34"/>
      <c r="F628" s="52"/>
      <c r="G628" s="53"/>
      <c r="H628" s="35"/>
      <c r="J628" s="48"/>
      <c r="L628" s="3"/>
      <c r="N628" s="51"/>
      <c r="O628" s="34"/>
      <c r="Q628" s="51"/>
      <c r="V628" s="54"/>
    </row>
    <row r="629" ht="15.75" customHeight="1">
      <c r="A629" s="34"/>
      <c r="B629" s="34"/>
      <c r="C629" s="51"/>
      <c r="D629" s="51"/>
      <c r="E629" s="34"/>
      <c r="F629" s="52"/>
      <c r="G629" s="53"/>
      <c r="H629" s="35"/>
      <c r="J629" s="48"/>
      <c r="L629" s="3"/>
      <c r="N629" s="51"/>
      <c r="O629" s="34"/>
      <c r="Q629" s="51"/>
      <c r="V629" s="54"/>
    </row>
    <row r="630" ht="15.75" customHeight="1">
      <c r="A630" s="34"/>
      <c r="B630" s="34"/>
      <c r="C630" s="51"/>
      <c r="D630" s="51"/>
      <c r="E630" s="34"/>
      <c r="F630" s="52"/>
      <c r="G630" s="53"/>
      <c r="H630" s="35"/>
      <c r="J630" s="48"/>
      <c r="L630" s="3"/>
      <c r="N630" s="51"/>
      <c r="O630" s="34"/>
      <c r="Q630" s="51"/>
      <c r="V630" s="54"/>
    </row>
    <row r="631" ht="15.75" customHeight="1">
      <c r="A631" s="34"/>
      <c r="B631" s="34"/>
      <c r="C631" s="51"/>
      <c r="D631" s="51"/>
      <c r="E631" s="34"/>
      <c r="F631" s="52"/>
      <c r="G631" s="53"/>
      <c r="H631" s="35"/>
      <c r="J631" s="48"/>
      <c r="L631" s="3"/>
      <c r="N631" s="51"/>
      <c r="O631" s="34"/>
      <c r="Q631" s="51"/>
      <c r="V631" s="54"/>
    </row>
    <row r="632" ht="15.75" customHeight="1">
      <c r="A632" s="34"/>
      <c r="B632" s="34"/>
      <c r="C632" s="51"/>
      <c r="D632" s="51"/>
      <c r="E632" s="34"/>
      <c r="F632" s="52"/>
      <c r="G632" s="53"/>
      <c r="H632" s="35"/>
      <c r="J632" s="48"/>
      <c r="L632" s="3"/>
      <c r="N632" s="51"/>
      <c r="O632" s="34"/>
      <c r="Q632" s="51"/>
      <c r="V632" s="54"/>
    </row>
    <row r="633" ht="15.75" customHeight="1">
      <c r="A633" s="34"/>
      <c r="B633" s="34"/>
      <c r="C633" s="51"/>
      <c r="D633" s="51"/>
      <c r="E633" s="34"/>
      <c r="F633" s="52"/>
      <c r="G633" s="53"/>
      <c r="H633" s="35"/>
      <c r="J633" s="48"/>
      <c r="L633" s="3"/>
      <c r="N633" s="51"/>
      <c r="O633" s="34"/>
      <c r="Q633" s="51"/>
      <c r="V633" s="54"/>
    </row>
    <row r="634" ht="15.75" customHeight="1">
      <c r="A634" s="34"/>
      <c r="B634" s="34"/>
      <c r="C634" s="51"/>
      <c r="D634" s="51"/>
      <c r="E634" s="34"/>
      <c r="F634" s="52"/>
      <c r="G634" s="53"/>
      <c r="H634" s="35"/>
      <c r="J634" s="48"/>
      <c r="L634" s="3"/>
      <c r="N634" s="51"/>
      <c r="O634" s="34"/>
      <c r="Q634" s="51"/>
      <c r="V634" s="54"/>
    </row>
    <row r="635" ht="15.75" customHeight="1">
      <c r="A635" s="34"/>
      <c r="B635" s="34"/>
      <c r="C635" s="51"/>
      <c r="D635" s="51"/>
      <c r="E635" s="34"/>
      <c r="F635" s="52"/>
      <c r="G635" s="53"/>
      <c r="H635" s="35"/>
      <c r="J635" s="48"/>
      <c r="L635" s="3"/>
      <c r="N635" s="51"/>
      <c r="O635" s="34"/>
      <c r="Q635" s="51"/>
      <c r="V635" s="54"/>
    </row>
    <row r="636" ht="15.75" customHeight="1">
      <c r="A636" s="34"/>
      <c r="B636" s="34"/>
      <c r="C636" s="51"/>
      <c r="D636" s="51"/>
      <c r="E636" s="34"/>
      <c r="F636" s="52"/>
      <c r="G636" s="53"/>
      <c r="H636" s="35"/>
      <c r="J636" s="48"/>
      <c r="L636" s="3"/>
      <c r="N636" s="51"/>
      <c r="O636" s="34"/>
      <c r="Q636" s="51"/>
      <c r="V636" s="54"/>
    </row>
    <row r="637" ht="15.75" customHeight="1">
      <c r="A637" s="34"/>
      <c r="B637" s="34"/>
      <c r="C637" s="51"/>
      <c r="D637" s="51"/>
      <c r="E637" s="34"/>
      <c r="F637" s="52"/>
      <c r="G637" s="53"/>
      <c r="H637" s="35"/>
      <c r="J637" s="48"/>
      <c r="L637" s="3"/>
      <c r="N637" s="51"/>
      <c r="O637" s="34"/>
      <c r="Q637" s="51"/>
      <c r="V637" s="54"/>
    </row>
    <row r="638" ht="15.75" customHeight="1">
      <c r="A638" s="34"/>
      <c r="B638" s="34"/>
      <c r="C638" s="51"/>
      <c r="D638" s="51"/>
      <c r="E638" s="34"/>
      <c r="F638" s="52"/>
      <c r="G638" s="53"/>
      <c r="H638" s="35"/>
      <c r="J638" s="48"/>
      <c r="L638" s="3"/>
      <c r="N638" s="51"/>
      <c r="O638" s="34"/>
      <c r="Q638" s="51"/>
      <c r="V638" s="54"/>
    </row>
    <row r="639" ht="15.75" customHeight="1">
      <c r="A639" s="34"/>
      <c r="B639" s="34"/>
      <c r="C639" s="51"/>
      <c r="D639" s="51"/>
      <c r="E639" s="34"/>
      <c r="F639" s="52"/>
      <c r="G639" s="53"/>
      <c r="H639" s="35"/>
      <c r="J639" s="48"/>
      <c r="L639" s="3"/>
      <c r="N639" s="51"/>
      <c r="O639" s="34"/>
      <c r="Q639" s="51"/>
      <c r="V639" s="54"/>
    </row>
    <row r="640" ht="15.75" customHeight="1">
      <c r="A640" s="34"/>
      <c r="B640" s="34"/>
      <c r="C640" s="51"/>
      <c r="D640" s="51"/>
      <c r="E640" s="34"/>
      <c r="F640" s="52"/>
      <c r="G640" s="53"/>
      <c r="H640" s="35"/>
      <c r="J640" s="48"/>
      <c r="L640" s="3"/>
      <c r="N640" s="51"/>
      <c r="O640" s="34"/>
      <c r="Q640" s="51"/>
      <c r="V640" s="54"/>
    </row>
    <row r="641" ht="15.75" customHeight="1">
      <c r="A641" s="34"/>
      <c r="B641" s="34"/>
      <c r="C641" s="51"/>
      <c r="D641" s="51"/>
      <c r="E641" s="34"/>
      <c r="F641" s="52"/>
      <c r="G641" s="53"/>
      <c r="H641" s="35"/>
      <c r="J641" s="48"/>
      <c r="L641" s="3"/>
      <c r="N641" s="51"/>
      <c r="O641" s="34"/>
      <c r="Q641" s="51"/>
      <c r="V641" s="54"/>
    </row>
    <row r="642" ht="15.75" customHeight="1">
      <c r="A642" s="34"/>
      <c r="B642" s="34"/>
      <c r="C642" s="51"/>
      <c r="D642" s="51"/>
      <c r="E642" s="34"/>
      <c r="F642" s="52"/>
      <c r="G642" s="53"/>
      <c r="H642" s="35"/>
      <c r="J642" s="48"/>
      <c r="L642" s="3"/>
      <c r="N642" s="51"/>
      <c r="O642" s="34"/>
      <c r="Q642" s="51"/>
      <c r="V642" s="54"/>
    </row>
    <row r="643" ht="15.75" customHeight="1">
      <c r="A643" s="34"/>
      <c r="B643" s="34"/>
      <c r="C643" s="51"/>
      <c r="D643" s="51"/>
      <c r="E643" s="34"/>
      <c r="F643" s="52"/>
      <c r="G643" s="53"/>
      <c r="H643" s="35"/>
      <c r="J643" s="48"/>
      <c r="L643" s="3"/>
      <c r="N643" s="51"/>
      <c r="O643" s="34"/>
      <c r="Q643" s="51"/>
      <c r="V643" s="54"/>
    </row>
    <row r="644" ht="15.75" customHeight="1">
      <c r="A644" s="34"/>
      <c r="B644" s="34"/>
      <c r="C644" s="51"/>
      <c r="D644" s="51"/>
      <c r="E644" s="34"/>
      <c r="F644" s="52"/>
      <c r="G644" s="53"/>
      <c r="H644" s="35"/>
      <c r="J644" s="48"/>
      <c r="L644" s="3"/>
      <c r="N644" s="51"/>
      <c r="O644" s="34"/>
      <c r="Q644" s="51"/>
      <c r="V644" s="54"/>
    </row>
    <row r="645" ht="15.75" customHeight="1">
      <c r="A645" s="34"/>
      <c r="B645" s="34"/>
      <c r="C645" s="51"/>
      <c r="D645" s="51"/>
      <c r="E645" s="34"/>
      <c r="F645" s="52"/>
      <c r="G645" s="53"/>
      <c r="H645" s="35"/>
      <c r="J645" s="48"/>
      <c r="L645" s="3"/>
      <c r="N645" s="51"/>
      <c r="O645" s="34"/>
      <c r="Q645" s="51"/>
      <c r="V645" s="54"/>
    </row>
    <row r="646" ht="15.75" customHeight="1">
      <c r="A646" s="34"/>
      <c r="B646" s="34"/>
      <c r="C646" s="51"/>
      <c r="D646" s="51"/>
      <c r="E646" s="34"/>
      <c r="F646" s="52"/>
      <c r="G646" s="53"/>
      <c r="H646" s="35"/>
      <c r="J646" s="48"/>
      <c r="L646" s="3"/>
      <c r="N646" s="51"/>
      <c r="O646" s="34"/>
      <c r="Q646" s="51"/>
      <c r="V646" s="54"/>
    </row>
    <row r="647" ht="15.75" customHeight="1">
      <c r="A647" s="34"/>
      <c r="B647" s="34"/>
      <c r="C647" s="51"/>
      <c r="D647" s="51"/>
      <c r="E647" s="34"/>
      <c r="F647" s="52"/>
      <c r="G647" s="53"/>
      <c r="H647" s="35"/>
      <c r="J647" s="48"/>
      <c r="L647" s="3"/>
      <c r="N647" s="51"/>
      <c r="O647" s="34"/>
      <c r="Q647" s="51"/>
      <c r="V647" s="54"/>
    </row>
    <row r="648" ht="15.75" customHeight="1">
      <c r="A648" s="34"/>
      <c r="B648" s="34"/>
      <c r="C648" s="51"/>
      <c r="D648" s="51"/>
      <c r="E648" s="34"/>
      <c r="F648" s="52"/>
      <c r="G648" s="53"/>
      <c r="H648" s="35"/>
      <c r="J648" s="48"/>
      <c r="L648" s="3"/>
      <c r="N648" s="51"/>
      <c r="O648" s="34"/>
      <c r="Q648" s="51"/>
      <c r="V648" s="54"/>
    </row>
    <row r="649" ht="15.75" customHeight="1">
      <c r="A649" s="34"/>
      <c r="B649" s="34"/>
      <c r="C649" s="51"/>
      <c r="D649" s="51"/>
      <c r="E649" s="34"/>
      <c r="F649" s="52"/>
      <c r="G649" s="53"/>
      <c r="H649" s="35"/>
      <c r="J649" s="48"/>
      <c r="L649" s="3"/>
      <c r="N649" s="51"/>
      <c r="O649" s="34"/>
      <c r="Q649" s="51"/>
      <c r="V649" s="54"/>
    </row>
    <row r="650" ht="15.75" customHeight="1">
      <c r="A650" s="34"/>
      <c r="B650" s="34"/>
      <c r="C650" s="51"/>
      <c r="D650" s="51"/>
      <c r="E650" s="34"/>
      <c r="F650" s="52"/>
      <c r="G650" s="53"/>
      <c r="H650" s="35"/>
      <c r="J650" s="48"/>
      <c r="L650" s="3"/>
      <c r="N650" s="51"/>
      <c r="O650" s="34"/>
      <c r="Q650" s="51"/>
      <c r="V650" s="54"/>
    </row>
    <row r="651" ht="15.75" customHeight="1">
      <c r="A651" s="34"/>
      <c r="B651" s="34"/>
      <c r="C651" s="51"/>
      <c r="D651" s="51"/>
      <c r="E651" s="34"/>
      <c r="F651" s="52"/>
      <c r="G651" s="53"/>
      <c r="H651" s="35"/>
      <c r="J651" s="48"/>
      <c r="L651" s="3"/>
      <c r="N651" s="51"/>
      <c r="O651" s="34"/>
      <c r="Q651" s="51"/>
      <c r="V651" s="54"/>
    </row>
    <row r="652" ht="15.75" customHeight="1">
      <c r="A652" s="34"/>
      <c r="B652" s="34"/>
      <c r="C652" s="51"/>
      <c r="D652" s="51"/>
      <c r="E652" s="34"/>
      <c r="F652" s="52"/>
      <c r="G652" s="53"/>
      <c r="H652" s="35"/>
      <c r="J652" s="48"/>
      <c r="L652" s="3"/>
      <c r="N652" s="51"/>
      <c r="O652" s="34"/>
      <c r="Q652" s="51"/>
      <c r="V652" s="54"/>
    </row>
    <row r="653" ht="15.75" customHeight="1">
      <c r="A653" s="34"/>
      <c r="B653" s="34"/>
      <c r="C653" s="51"/>
      <c r="D653" s="51"/>
      <c r="E653" s="34"/>
      <c r="F653" s="52"/>
      <c r="G653" s="53"/>
      <c r="H653" s="35"/>
      <c r="J653" s="48"/>
      <c r="L653" s="3"/>
      <c r="N653" s="51"/>
      <c r="O653" s="34"/>
      <c r="Q653" s="51"/>
      <c r="V653" s="54"/>
    </row>
    <row r="654" ht="15.75" customHeight="1">
      <c r="A654" s="34"/>
      <c r="B654" s="34"/>
      <c r="C654" s="51"/>
      <c r="D654" s="51"/>
      <c r="E654" s="34"/>
      <c r="F654" s="52"/>
      <c r="G654" s="53"/>
      <c r="H654" s="35"/>
      <c r="J654" s="48"/>
      <c r="L654" s="3"/>
      <c r="N654" s="51"/>
      <c r="O654" s="34"/>
      <c r="Q654" s="51"/>
      <c r="V654" s="54"/>
    </row>
    <row r="655" ht="15.75" customHeight="1">
      <c r="A655" s="34"/>
      <c r="B655" s="34"/>
      <c r="C655" s="51"/>
      <c r="D655" s="51"/>
      <c r="E655" s="34"/>
      <c r="F655" s="52"/>
      <c r="G655" s="53"/>
      <c r="H655" s="35"/>
      <c r="J655" s="48"/>
      <c r="L655" s="3"/>
      <c r="N655" s="51"/>
      <c r="O655" s="34"/>
      <c r="Q655" s="51"/>
      <c r="V655" s="54"/>
    </row>
    <row r="656" ht="15.75" customHeight="1">
      <c r="A656" s="34"/>
      <c r="B656" s="34"/>
      <c r="C656" s="51"/>
      <c r="D656" s="51"/>
      <c r="E656" s="34"/>
      <c r="F656" s="52"/>
      <c r="G656" s="53"/>
      <c r="H656" s="35"/>
      <c r="J656" s="48"/>
      <c r="L656" s="3"/>
      <c r="N656" s="51"/>
      <c r="O656" s="34"/>
      <c r="Q656" s="51"/>
      <c r="V656" s="54"/>
    </row>
    <row r="657" ht="15.75" customHeight="1">
      <c r="A657" s="34"/>
      <c r="B657" s="34"/>
      <c r="C657" s="51"/>
      <c r="D657" s="51"/>
      <c r="E657" s="34"/>
      <c r="F657" s="52"/>
      <c r="G657" s="53"/>
      <c r="H657" s="35"/>
      <c r="J657" s="48"/>
      <c r="L657" s="3"/>
      <c r="N657" s="51"/>
      <c r="O657" s="34"/>
      <c r="Q657" s="51"/>
      <c r="V657" s="54"/>
    </row>
    <row r="658" ht="15.75" customHeight="1">
      <c r="A658" s="34"/>
      <c r="B658" s="34"/>
      <c r="C658" s="51"/>
      <c r="D658" s="51"/>
      <c r="E658" s="34"/>
      <c r="F658" s="52"/>
      <c r="G658" s="53"/>
      <c r="H658" s="35"/>
      <c r="J658" s="48"/>
      <c r="L658" s="3"/>
      <c r="N658" s="51"/>
      <c r="O658" s="34"/>
      <c r="Q658" s="51"/>
      <c r="V658" s="54"/>
    </row>
    <row r="659" ht="15.75" customHeight="1">
      <c r="A659" s="34"/>
      <c r="B659" s="34"/>
      <c r="C659" s="51"/>
      <c r="D659" s="51"/>
      <c r="E659" s="34"/>
      <c r="F659" s="52"/>
      <c r="G659" s="53"/>
      <c r="H659" s="35"/>
      <c r="J659" s="48"/>
      <c r="L659" s="3"/>
      <c r="N659" s="51"/>
      <c r="O659" s="34"/>
      <c r="Q659" s="51"/>
      <c r="V659" s="54"/>
    </row>
    <row r="660" ht="15.75" customHeight="1">
      <c r="A660" s="34"/>
      <c r="B660" s="34"/>
      <c r="C660" s="51"/>
      <c r="D660" s="51"/>
      <c r="E660" s="34"/>
      <c r="F660" s="52"/>
      <c r="G660" s="53"/>
      <c r="H660" s="35"/>
      <c r="J660" s="48"/>
      <c r="L660" s="3"/>
      <c r="N660" s="51"/>
      <c r="O660" s="34"/>
      <c r="Q660" s="51"/>
      <c r="V660" s="54"/>
    </row>
    <row r="661" ht="15.75" customHeight="1">
      <c r="A661" s="34"/>
      <c r="B661" s="34"/>
      <c r="C661" s="51"/>
      <c r="D661" s="51"/>
      <c r="E661" s="34"/>
      <c r="F661" s="52"/>
      <c r="G661" s="53"/>
      <c r="H661" s="35"/>
      <c r="J661" s="48"/>
      <c r="L661" s="3"/>
      <c r="N661" s="51"/>
      <c r="O661" s="34"/>
      <c r="Q661" s="51"/>
      <c r="V661" s="54"/>
    </row>
    <row r="662" ht="15.75" customHeight="1">
      <c r="A662" s="34"/>
      <c r="B662" s="34"/>
      <c r="C662" s="51"/>
      <c r="D662" s="51"/>
      <c r="E662" s="34"/>
      <c r="F662" s="52"/>
      <c r="G662" s="53"/>
      <c r="H662" s="35"/>
      <c r="J662" s="48"/>
      <c r="L662" s="3"/>
      <c r="N662" s="51"/>
      <c r="O662" s="34"/>
      <c r="Q662" s="51"/>
      <c r="V662" s="54"/>
    </row>
    <row r="663" ht="15.75" customHeight="1">
      <c r="A663" s="34"/>
      <c r="B663" s="34"/>
      <c r="C663" s="51"/>
      <c r="D663" s="51"/>
      <c r="E663" s="34"/>
      <c r="F663" s="52"/>
      <c r="G663" s="53"/>
      <c r="H663" s="35"/>
      <c r="J663" s="48"/>
      <c r="L663" s="3"/>
      <c r="N663" s="51"/>
      <c r="O663" s="34"/>
      <c r="Q663" s="51"/>
      <c r="V663" s="54"/>
    </row>
    <row r="664" ht="15.75" customHeight="1">
      <c r="A664" s="34"/>
      <c r="B664" s="34"/>
      <c r="C664" s="51"/>
      <c r="D664" s="51"/>
      <c r="E664" s="34"/>
      <c r="F664" s="52"/>
      <c r="G664" s="53"/>
      <c r="H664" s="35"/>
      <c r="J664" s="48"/>
      <c r="L664" s="3"/>
      <c r="N664" s="51"/>
      <c r="O664" s="34"/>
      <c r="Q664" s="51"/>
      <c r="V664" s="54"/>
    </row>
    <row r="665" ht="15.75" customHeight="1">
      <c r="A665" s="34"/>
      <c r="B665" s="34"/>
      <c r="C665" s="51"/>
      <c r="D665" s="51"/>
      <c r="E665" s="34"/>
      <c r="F665" s="52"/>
      <c r="G665" s="53"/>
      <c r="H665" s="35"/>
      <c r="J665" s="48"/>
      <c r="L665" s="3"/>
      <c r="N665" s="51"/>
      <c r="O665" s="34"/>
      <c r="Q665" s="51"/>
      <c r="V665" s="54"/>
    </row>
    <row r="666" ht="15.75" customHeight="1">
      <c r="A666" s="34"/>
      <c r="B666" s="34"/>
      <c r="C666" s="51"/>
      <c r="D666" s="51"/>
      <c r="E666" s="34"/>
      <c r="F666" s="52"/>
      <c r="G666" s="53"/>
      <c r="H666" s="35"/>
      <c r="J666" s="48"/>
      <c r="L666" s="3"/>
      <c r="N666" s="51"/>
      <c r="O666" s="34"/>
      <c r="Q666" s="51"/>
      <c r="V666" s="54"/>
    </row>
    <row r="667" ht="15.75" customHeight="1">
      <c r="A667" s="34"/>
      <c r="B667" s="34"/>
      <c r="C667" s="51"/>
      <c r="D667" s="51"/>
      <c r="E667" s="34"/>
      <c r="F667" s="52"/>
      <c r="G667" s="53"/>
      <c r="H667" s="35"/>
      <c r="J667" s="48"/>
      <c r="L667" s="3"/>
      <c r="N667" s="51"/>
      <c r="O667" s="34"/>
      <c r="Q667" s="51"/>
      <c r="V667" s="54"/>
    </row>
    <row r="668" ht="15.75" customHeight="1">
      <c r="A668" s="34"/>
      <c r="B668" s="34"/>
      <c r="C668" s="51"/>
      <c r="D668" s="51"/>
      <c r="E668" s="34"/>
      <c r="F668" s="52"/>
      <c r="G668" s="53"/>
      <c r="H668" s="35"/>
      <c r="J668" s="48"/>
      <c r="L668" s="3"/>
      <c r="N668" s="51"/>
      <c r="O668" s="34"/>
      <c r="Q668" s="51"/>
      <c r="V668" s="54"/>
    </row>
    <row r="669" ht="15.75" customHeight="1">
      <c r="A669" s="34"/>
      <c r="B669" s="34"/>
      <c r="C669" s="51"/>
      <c r="D669" s="51"/>
      <c r="E669" s="34"/>
      <c r="F669" s="52"/>
      <c r="G669" s="53"/>
      <c r="H669" s="35"/>
      <c r="J669" s="48"/>
      <c r="L669" s="3"/>
      <c r="N669" s="51"/>
      <c r="O669" s="34"/>
      <c r="Q669" s="51"/>
      <c r="V669" s="54"/>
    </row>
    <row r="670" ht="15.75" customHeight="1">
      <c r="A670" s="34"/>
      <c r="B670" s="34"/>
      <c r="C670" s="51"/>
      <c r="D670" s="51"/>
      <c r="E670" s="34"/>
      <c r="F670" s="52"/>
      <c r="G670" s="53"/>
      <c r="H670" s="35"/>
      <c r="J670" s="48"/>
      <c r="L670" s="3"/>
      <c r="N670" s="51"/>
      <c r="O670" s="34"/>
      <c r="Q670" s="51"/>
      <c r="V670" s="54"/>
    </row>
    <row r="671" ht="15.75" customHeight="1">
      <c r="A671" s="34"/>
      <c r="B671" s="34"/>
      <c r="C671" s="51"/>
      <c r="D671" s="51"/>
      <c r="E671" s="34"/>
      <c r="F671" s="52"/>
      <c r="G671" s="53"/>
      <c r="H671" s="35"/>
      <c r="J671" s="48"/>
      <c r="L671" s="3"/>
      <c r="N671" s="51"/>
      <c r="O671" s="34"/>
      <c r="Q671" s="51"/>
      <c r="V671" s="54"/>
    </row>
    <row r="672" ht="15.75" customHeight="1">
      <c r="A672" s="34"/>
      <c r="B672" s="34"/>
      <c r="C672" s="51"/>
      <c r="D672" s="51"/>
      <c r="E672" s="34"/>
      <c r="F672" s="52"/>
      <c r="G672" s="53"/>
      <c r="H672" s="35"/>
      <c r="J672" s="48"/>
      <c r="L672" s="3"/>
      <c r="N672" s="51"/>
      <c r="O672" s="34"/>
      <c r="Q672" s="51"/>
      <c r="V672" s="54"/>
    </row>
    <row r="673" ht="15.75" customHeight="1">
      <c r="A673" s="34"/>
      <c r="B673" s="34"/>
      <c r="C673" s="51"/>
      <c r="D673" s="51"/>
      <c r="E673" s="34"/>
      <c r="F673" s="52"/>
      <c r="G673" s="53"/>
      <c r="H673" s="35"/>
      <c r="J673" s="48"/>
      <c r="L673" s="3"/>
      <c r="N673" s="51"/>
      <c r="O673" s="34"/>
      <c r="Q673" s="51"/>
      <c r="V673" s="54"/>
    </row>
    <row r="674" ht="15.75" customHeight="1">
      <c r="A674" s="34"/>
      <c r="B674" s="34"/>
      <c r="C674" s="51"/>
      <c r="D674" s="51"/>
      <c r="E674" s="34"/>
      <c r="F674" s="52"/>
      <c r="G674" s="53"/>
      <c r="H674" s="35"/>
      <c r="J674" s="48"/>
      <c r="L674" s="3"/>
      <c r="N674" s="51"/>
      <c r="O674" s="34"/>
      <c r="Q674" s="51"/>
      <c r="V674" s="54"/>
    </row>
    <row r="675" ht="15.75" customHeight="1">
      <c r="A675" s="34"/>
      <c r="B675" s="34"/>
      <c r="C675" s="51"/>
      <c r="D675" s="51"/>
      <c r="E675" s="34"/>
      <c r="F675" s="52"/>
      <c r="G675" s="53"/>
      <c r="H675" s="35"/>
      <c r="J675" s="48"/>
      <c r="L675" s="3"/>
      <c r="N675" s="51"/>
      <c r="O675" s="34"/>
      <c r="Q675" s="51"/>
      <c r="V675" s="54"/>
    </row>
    <row r="676" ht="15.75" customHeight="1">
      <c r="A676" s="34"/>
      <c r="B676" s="34"/>
      <c r="C676" s="51"/>
      <c r="D676" s="51"/>
      <c r="E676" s="34"/>
      <c r="F676" s="52"/>
      <c r="G676" s="53"/>
      <c r="H676" s="35"/>
      <c r="J676" s="48"/>
      <c r="L676" s="3"/>
      <c r="N676" s="51"/>
      <c r="O676" s="34"/>
      <c r="Q676" s="51"/>
      <c r="V676" s="54"/>
    </row>
    <row r="677" ht="15.75" customHeight="1">
      <c r="A677" s="34"/>
      <c r="B677" s="34"/>
      <c r="C677" s="51"/>
      <c r="D677" s="51"/>
      <c r="E677" s="34"/>
      <c r="F677" s="52"/>
      <c r="G677" s="53"/>
      <c r="H677" s="35"/>
      <c r="J677" s="48"/>
      <c r="L677" s="3"/>
      <c r="N677" s="51"/>
      <c r="O677" s="34"/>
      <c r="Q677" s="51"/>
      <c r="V677" s="54"/>
    </row>
    <row r="678" ht="15.75" customHeight="1">
      <c r="A678" s="34"/>
      <c r="B678" s="34"/>
      <c r="C678" s="51"/>
      <c r="D678" s="51"/>
      <c r="E678" s="34"/>
      <c r="F678" s="52"/>
      <c r="G678" s="53"/>
      <c r="H678" s="35"/>
      <c r="J678" s="48"/>
      <c r="L678" s="3"/>
      <c r="N678" s="51"/>
      <c r="O678" s="34"/>
      <c r="Q678" s="51"/>
      <c r="V678" s="54"/>
    </row>
    <row r="679" ht="15.75" customHeight="1">
      <c r="A679" s="34"/>
      <c r="B679" s="34"/>
      <c r="C679" s="51"/>
      <c r="D679" s="51"/>
      <c r="E679" s="34"/>
      <c r="F679" s="52"/>
      <c r="G679" s="53"/>
      <c r="H679" s="35"/>
      <c r="J679" s="48"/>
      <c r="L679" s="3"/>
      <c r="N679" s="51"/>
      <c r="O679" s="34"/>
      <c r="Q679" s="51"/>
      <c r="V679" s="54"/>
    </row>
    <row r="680" ht="15.75" customHeight="1">
      <c r="A680" s="34"/>
      <c r="B680" s="34"/>
      <c r="C680" s="51"/>
      <c r="D680" s="51"/>
      <c r="E680" s="34"/>
      <c r="F680" s="52"/>
      <c r="G680" s="53"/>
      <c r="H680" s="35"/>
      <c r="J680" s="48"/>
      <c r="L680" s="3"/>
      <c r="N680" s="51"/>
      <c r="O680" s="34"/>
      <c r="Q680" s="51"/>
      <c r="V680" s="54"/>
    </row>
    <row r="681" ht="15.75" customHeight="1">
      <c r="A681" s="34"/>
      <c r="B681" s="34"/>
      <c r="C681" s="51"/>
      <c r="D681" s="51"/>
      <c r="E681" s="34"/>
      <c r="F681" s="52"/>
      <c r="G681" s="53"/>
      <c r="H681" s="35"/>
      <c r="J681" s="48"/>
      <c r="L681" s="3"/>
      <c r="N681" s="51"/>
      <c r="O681" s="34"/>
      <c r="Q681" s="51"/>
      <c r="V681" s="54"/>
    </row>
    <row r="682" ht="15.75" customHeight="1">
      <c r="A682" s="34"/>
      <c r="B682" s="34"/>
      <c r="C682" s="51"/>
      <c r="D682" s="51"/>
      <c r="E682" s="34"/>
      <c r="F682" s="52"/>
      <c r="G682" s="53"/>
      <c r="H682" s="35"/>
      <c r="J682" s="48"/>
      <c r="L682" s="3"/>
      <c r="N682" s="51"/>
      <c r="O682" s="34"/>
      <c r="Q682" s="51"/>
      <c r="V682" s="54"/>
    </row>
    <row r="683" ht="15.75" customHeight="1">
      <c r="A683" s="34"/>
      <c r="B683" s="34"/>
      <c r="C683" s="51"/>
      <c r="D683" s="51"/>
      <c r="E683" s="34"/>
      <c r="F683" s="52"/>
      <c r="G683" s="53"/>
      <c r="H683" s="35"/>
      <c r="J683" s="48"/>
      <c r="L683" s="3"/>
      <c r="N683" s="51"/>
      <c r="O683" s="34"/>
      <c r="Q683" s="51"/>
      <c r="V683" s="54"/>
    </row>
    <row r="684" ht="15.75" customHeight="1">
      <c r="A684" s="34"/>
      <c r="B684" s="34"/>
      <c r="C684" s="51"/>
      <c r="D684" s="51"/>
      <c r="E684" s="34"/>
      <c r="F684" s="52"/>
      <c r="G684" s="53"/>
      <c r="H684" s="35"/>
      <c r="J684" s="48"/>
      <c r="L684" s="3"/>
      <c r="N684" s="51"/>
      <c r="O684" s="34"/>
      <c r="Q684" s="51"/>
      <c r="V684" s="54"/>
    </row>
    <row r="685" ht="15.75" customHeight="1">
      <c r="A685" s="34"/>
      <c r="B685" s="34"/>
      <c r="C685" s="51"/>
      <c r="D685" s="51"/>
      <c r="E685" s="34"/>
      <c r="F685" s="52"/>
      <c r="G685" s="53"/>
      <c r="H685" s="35"/>
      <c r="J685" s="48"/>
      <c r="L685" s="3"/>
      <c r="N685" s="51"/>
      <c r="O685" s="34"/>
      <c r="Q685" s="51"/>
      <c r="V685" s="54"/>
    </row>
    <row r="686" ht="15.75" customHeight="1">
      <c r="A686" s="34"/>
      <c r="B686" s="34"/>
      <c r="C686" s="51"/>
      <c r="D686" s="51"/>
      <c r="E686" s="34"/>
      <c r="F686" s="52"/>
      <c r="G686" s="53"/>
      <c r="H686" s="35"/>
      <c r="J686" s="48"/>
      <c r="L686" s="3"/>
      <c r="N686" s="51"/>
      <c r="O686" s="34"/>
      <c r="Q686" s="51"/>
      <c r="V686" s="54"/>
    </row>
    <row r="687" ht="15.75" customHeight="1">
      <c r="A687" s="34"/>
      <c r="B687" s="34"/>
      <c r="C687" s="51"/>
      <c r="D687" s="51"/>
      <c r="E687" s="34"/>
      <c r="F687" s="52"/>
      <c r="G687" s="53"/>
      <c r="H687" s="35"/>
      <c r="J687" s="48"/>
      <c r="L687" s="3"/>
      <c r="N687" s="51"/>
      <c r="O687" s="34"/>
      <c r="Q687" s="51"/>
      <c r="V687" s="54"/>
    </row>
    <row r="688" ht="15.75" customHeight="1">
      <c r="A688" s="34"/>
      <c r="B688" s="34"/>
      <c r="C688" s="51"/>
      <c r="D688" s="51"/>
      <c r="E688" s="34"/>
      <c r="F688" s="52"/>
      <c r="G688" s="53"/>
      <c r="H688" s="35"/>
      <c r="J688" s="48"/>
      <c r="L688" s="3"/>
      <c r="N688" s="51"/>
      <c r="O688" s="34"/>
      <c r="Q688" s="51"/>
      <c r="V688" s="54"/>
    </row>
    <row r="689" ht="15.75" customHeight="1">
      <c r="A689" s="34"/>
      <c r="B689" s="34"/>
      <c r="C689" s="51"/>
      <c r="D689" s="51"/>
      <c r="E689" s="34"/>
      <c r="F689" s="52"/>
      <c r="G689" s="53"/>
      <c r="H689" s="35"/>
      <c r="J689" s="48"/>
      <c r="L689" s="3"/>
      <c r="N689" s="51"/>
      <c r="O689" s="34"/>
      <c r="Q689" s="51"/>
      <c r="V689" s="54"/>
    </row>
    <row r="690" ht="15.75" customHeight="1">
      <c r="A690" s="34"/>
      <c r="B690" s="34"/>
      <c r="C690" s="51"/>
      <c r="D690" s="51"/>
      <c r="E690" s="34"/>
      <c r="F690" s="52"/>
      <c r="G690" s="53"/>
      <c r="H690" s="35"/>
      <c r="J690" s="48"/>
      <c r="L690" s="3"/>
      <c r="N690" s="51"/>
      <c r="O690" s="34"/>
      <c r="Q690" s="51"/>
      <c r="V690" s="54"/>
    </row>
    <row r="691" ht="15.75" customHeight="1">
      <c r="A691" s="34"/>
      <c r="B691" s="34"/>
      <c r="C691" s="51"/>
      <c r="D691" s="51"/>
      <c r="E691" s="34"/>
      <c r="F691" s="52"/>
      <c r="G691" s="53"/>
      <c r="H691" s="35"/>
      <c r="J691" s="48"/>
      <c r="L691" s="3"/>
      <c r="N691" s="51"/>
      <c r="O691" s="34"/>
      <c r="Q691" s="51"/>
      <c r="V691" s="54"/>
    </row>
    <row r="692" ht="15.75" customHeight="1">
      <c r="A692" s="34"/>
      <c r="B692" s="34"/>
      <c r="C692" s="51"/>
      <c r="D692" s="51"/>
      <c r="E692" s="34"/>
      <c r="F692" s="52"/>
      <c r="G692" s="53"/>
      <c r="H692" s="35"/>
      <c r="J692" s="48"/>
      <c r="L692" s="3"/>
      <c r="N692" s="51"/>
      <c r="O692" s="34"/>
      <c r="Q692" s="51"/>
      <c r="V692" s="54"/>
    </row>
    <row r="693" ht="15.75" customHeight="1">
      <c r="A693" s="34"/>
      <c r="B693" s="34"/>
      <c r="C693" s="51"/>
      <c r="D693" s="51"/>
      <c r="E693" s="34"/>
      <c r="F693" s="52"/>
      <c r="G693" s="53"/>
      <c r="H693" s="35"/>
      <c r="J693" s="48"/>
      <c r="L693" s="3"/>
      <c r="N693" s="51"/>
      <c r="O693" s="34"/>
      <c r="Q693" s="51"/>
      <c r="V693" s="54"/>
    </row>
    <row r="694" ht="15.75" customHeight="1">
      <c r="A694" s="34"/>
      <c r="B694" s="34"/>
      <c r="C694" s="51"/>
      <c r="D694" s="51"/>
      <c r="E694" s="34"/>
      <c r="F694" s="52"/>
      <c r="G694" s="53"/>
      <c r="H694" s="35"/>
      <c r="J694" s="48"/>
      <c r="L694" s="3"/>
      <c r="N694" s="51"/>
      <c r="O694" s="34"/>
      <c r="Q694" s="51"/>
      <c r="V694" s="54"/>
    </row>
    <row r="695" ht="15.75" customHeight="1">
      <c r="A695" s="34"/>
      <c r="B695" s="34"/>
      <c r="C695" s="51"/>
      <c r="D695" s="51"/>
      <c r="E695" s="34"/>
      <c r="F695" s="52"/>
      <c r="G695" s="53"/>
      <c r="H695" s="35"/>
      <c r="J695" s="48"/>
      <c r="L695" s="3"/>
      <c r="N695" s="51"/>
      <c r="O695" s="34"/>
      <c r="Q695" s="51"/>
      <c r="V695" s="54"/>
    </row>
    <row r="696" ht="15.75" customHeight="1">
      <c r="A696" s="34"/>
      <c r="B696" s="34"/>
      <c r="C696" s="51"/>
      <c r="D696" s="51"/>
      <c r="E696" s="34"/>
      <c r="F696" s="52"/>
      <c r="G696" s="53"/>
      <c r="H696" s="35"/>
      <c r="J696" s="48"/>
      <c r="L696" s="3"/>
      <c r="N696" s="51"/>
      <c r="O696" s="34"/>
      <c r="Q696" s="51"/>
      <c r="V696" s="54"/>
    </row>
    <row r="697" ht="15.75" customHeight="1">
      <c r="A697" s="34"/>
      <c r="B697" s="34"/>
      <c r="C697" s="51"/>
      <c r="D697" s="51"/>
      <c r="E697" s="34"/>
      <c r="F697" s="52"/>
      <c r="G697" s="53"/>
      <c r="H697" s="35"/>
      <c r="J697" s="48"/>
      <c r="L697" s="3"/>
      <c r="N697" s="51"/>
      <c r="O697" s="34"/>
      <c r="Q697" s="51"/>
      <c r="V697" s="54"/>
    </row>
    <row r="698" ht="15.75" customHeight="1">
      <c r="A698" s="34"/>
      <c r="B698" s="34"/>
      <c r="C698" s="51"/>
      <c r="D698" s="51"/>
      <c r="E698" s="34"/>
      <c r="F698" s="52"/>
      <c r="G698" s="53"/>
      <c r="H698" s="35"/>
      <c r="J698" s="48"/>
      <c r="L698" s="3"/>
      <c r="N698" s="51"/>
      <c r="O698" s="34"/>
      <c r="Q698" s="51"/>
      <c r="V698" s="54"/>
    </row>
    <row r="699" ht="15.75" customHeight="1">
      <c r="A699" s="34"/>
      <c r="B699" s="34"/>
      <c r="C699" s="51"/>
      <c r="D699" s="51"/>
      <c r="E699" s="34"/>
      <c r="F699" s="52"/>
      <c r="G699" s="53"/>
      <c r="H699" s="35"/>
      <c r="J699" s="48"/>
      <c r="L699" s="3"/>
      <c r="N699" s="51"/>
      <c r="O699" s="34"/>
      <c r="Q699" s="51"/>
      <c r="V699" s="54"/>
    </row>
    <row r="700" ht="15.75" customHeight="1">
      <c r="A700" s="34"/>
      <c r="B700" s="34"/>
      <c r="C700" s="51"/>
      <c r="D700" s="51"/>
      <c r="E700" s="34"/>
      <c r="F700" s="52"/>
      <c r="G700" s="53"/>
      <c r="H700" s="35"/>
      <c r="J700" s="48"/>
      <c r="L700" s="3"/>
      <c r="N700" s="51"/>
      <c r="O700" s="34"/>
      <c r="Q700" s="51"/>
      <c r="V700" s="54"/>
    </row>
    <row r="701" ht="15.75" customHeight="1">
      <c r="A701" s="34"/>
      <c r="B701" s="34"/>
      <c r="C701" s="51"/>
      <c r="D701" s="51"/>
      <c r="E701" s="34"/>
      <c r="F701" s="52"/>
      <c r="G701" s="53"/>
      <c r="H701" s="35"/>
      <c r="J701" s="48"/>
      <c r="L701" s="3"/>
      <c r="N701" s="51"/>
      <c r="O701" s="34"/>
      <c r="Q701" s="51"/>
      <c r="V701" s="54"/>
    </row>
    <row r="702" ht="15.75" customHeight="1">
      <c r="A702" s="34"/>
      <c r="B702" s="34"/>
      <c r="C702" s="51"/>
      <c r="D702" s="51"/>
      <c r="E702" s="34"/>
      <c r="F702" s="52"/>
      <c r="G702" s="53"/>
      <c r="H702" s="35"/>
      <c r="J702" s="48"/>
      <c r="L702" s="3"/>
      <c r="N702" s="51"/>
      <c r="O702" s="34"/>
      <c r="Q702" s="51"/>
      <c r="V702" s="54"/>
    </row>
    <row r="703" ht="15.75" customHeight="1">
      <c r="A703" s="34"/>
      <c r="B703" s="34"/>
      <c r="C703" s="51"/>
      <c r="D703" s="51"/>
      <c r="E703" s="34"/>
      <c r="F703" s="52"/>
      <c r="G703" s="53"/>
      <c r="H703" s="35"/>
      <c r="J703" s="48"/>
      <c r="L703" s="3"/>
      <c r="N703" s="51"/>
      <c r="O703" s="34"/>
      <c r="Q703" s="51"/>
      <c r="V703" s="54"/>
    </row>
    <row r="704" ht="15.75" customHeight="1">
      <c r="A704" s="34"/>
      <c r="B704" s="34"/>
      <c r="C704" s="51"/>
      <c r="D704" s="51"/>
      <c r="E704" s="34"/>
      <c r="F704" s="52"/>
      <c r="G704" s="53"/>
      <c r="H704" s="35"/>
      <c r="J704" s="48"/>
      <c r="L704" s="3"/>
      <c r="N704" s="51"/>
      <c r="O704" s="34"/>
      <c r="Q704" s="51"/>
      <c r="V704" s="54"/>
    </row>
    <row r="705" ht="15.75" customHeight="1">
      <c r="A705" s="34"/>
      <c r="B705" s="34"/>
      <c r="C705" s="51"/>
      <c r="D705" s="51"/>
      <c r="E705" s="34"/>
      <c r="F705" s="52"/>
      <c r="G705" s="53"/>
      <c r="H705" s="35"/>
      <c r="J705" s="48"/>
      <c r="L705" s="3"/>
      <c r="N705" s="51"/>
      <c r="O705" s="34"/>
      <c r="Q705" s="51"/>
      <c r="V705" s="54"/>
    </row>
    <row r="706" ht="15.75" customHeight="1">
      <c r="A706" s="34"/>
      <c r="B706" s="34"/>
      <c r="C706" s="51"/>
      <c r="D706" s="51"/>
      <c r="E706" s="34"/>
      <c r="F706" s="52"/>
      <c r="G706" s="53"/>
      <c r="H706" s="35"/>
      <c r="J706" s="48"/>
      <c r="L706" s="3"/>
      <c r="N706" s="51"/>
      <c r="O706" s="34"/>
      <c r="Q706" s="51"/>
      <c r="V706" s="54"/>
    </row>
    <row r="707" ht="15.75" customHeight="1">
      <c r="A707" s="34"/>
      <c r="B707" s="34"/>
      <c r="C707" s="51"/>
      <c r="D707" s="51"/>
      <c r="E707" s="34"/>
      <c r="F707" s="52"/>
      <c r="G707" s="53"/>
      <c r="H707" s="35"/>
      <c r="J707" s="48"/>
      <c r="L707" s="3"/>
      <c r="N707" s="51"/>
      <c r="O707" s="34"/>
      <c r="Q707" s="51"/>
      <c r="V707" s="54"/>
    </row>
    <row r="708" ht="15.75" customHeight="1">
      <c r="A708" s="34"/>
      <c r="B708" s="34"/>
      <c r="C708" s="51"/>
      <c r="D708" s="51"/>
      <c r="E708" s="34"/>
      <c r="F708" s="52"/>
      <c r="G708" s="53"/>
      <c r="H708" s="35"/>
      <c r="J708" s="48"/>
      <c r="L708" s="3"/>
      <c r="N708" s="51"/>
      <c r="O708" s="34"/>
      <c r="Q708" s="51"/>
      <c r="V708" s="54"/>
    </row>
    <row r="709" ht="15.75" customHeight="1">
      <c r="A709" s="34"/>
      <c r="B709" s="34"/>
      <c r="C709" s="51"/>
      <c r="D709" s="51"/>
      <c r="E709" s="34"/>
      <c r="F709" s="52"/>
      <c r="G709" s="53"/>
      <c r="H709" s="35"/>
      <c r="J709" s="48"/>
      <c r="L709" s="3"/>
      <c r="N709" s="51"/>
      <c r="O709" s="34"/>
      <c r="Q709" s="51"/>
      <c r="V709" s="54"/>
    </row>
    <row r="710" ht="15.75" customHeight="1">
      <c r="A710" s="34"/>
      <c r="B710" s="34"/>
      <c r="C710" s="51"/>
      <c r="D710" s="51"/>
      <c r="E710" s="34"/>
      <c r="F710" s="52"/>
      <c r="G710" s="53"/>
      <c r="H710" s="35"/>
      <c r="J710" s="48"/>
      <c r="L710" s="3"/>
      <c r="N710" s="51"/>
      <c r="O710" s="34"/>
      <c r="Q710" s="51"/>
      <c r="V710" s="54"/>
    </row>
    <row r="711" ht="15.75" customHeight="1">
      <c r="A711" s="34"/>
      <c r="B711" s="34"/>
      <c r="C711" s="51"/>
      <c r="D711" s="51"/>
      <c r="E711" s="34"/>
      <c r="F711" s="52"/>
      <c r="G711" s="53"/>
      <c r="H711" s="35"/>
      <c r="J711" s="48"/>
      <c r="L711" s="3"/>
      <c r="N711" s="51"/>
      <c r="O711" s="34"/>
      <c r="Q711" s="51"/>
      <c r="V711" s="54"/>
    </row>
    <row r="712" ht="15.75" customHeight="1">
      <c r="A712" s="34"/>
      <c r="B712" s="34"/>
      <c r="C712" s="51"/>
      <c r="D712" s="51"/>
      <c r="E712" s="34"/>
      <c r="F712" s="52"/>
      <c r="G712" s="53"/>
      <c r="H712" s="35"/>
      <c r="J712" s="48"/>
      <c r="L712" s="3"/>
      <c r="N712" s="51"/>
      <c r="O712" s="34"/>
      <c r="Q712" s="51"/>
      <c r="V712" s="54"/>
    </row>
    <row r="713" ht="15.75" customHeight="1">
      <c r="A713" s="34"/>
      <c r="B713" s="34"/>
      <c r="C713" s="51"/>
      <c r="D713" s="51"/>
      <c r="E713" s="34"/>
      <c r="F713" s="52"/>
      <c r="G713" s="53"/>
      <c r="H713" s="35"/>
      <c r="J713" s="48"/>
      <c r="L713" s="3"/>
      <c r="N713" s="51"/>
      <c r="O713" s="34"/>
      <c r="Q713" s="51"/>
      <c r="V713" s="54"/>
    </row>
    <row r="714" ht="15.75" customHeight="1">
      <c r="A714" s="34"/>
      <c r="B714" s="34"/>
      <c r="C714" s="51"/>
      <c r="D714" s="51"/>
      <c r="E714" s="34"/>
      <c r="F714" s="52"/>
      <c r="G714" s="53"/>
      <c r="H714" s="35"/>
      <c r="J714" s="48"/>
      <c r="L714" s="3"/>
      <c r="N714" s="51"/>
      <c r="O714" s="34"/>
      <c r="Q714" s="51"/>
      <c r="V714" s="54"/>
    </row>
    <row r="715" ht="15.75" customHeight="1">
      <c r="A715" s="34"/>
      <c r="B715" s="34"/>
      <c r="C715" s="51"/>
      <c r="D715" s="51"/>
      <c r="E715" s="34"/>
      <c r="F715" s="52"/>
      <c r="G715" s="53"/>
      <c r="H715" s="35"/>
      <c r="J715" s="48"/>
      <c r="L715" s="3"/>
      <c r="N715" s="51"/>
      <c r="O715" s="34"/>
      <c r="Q715" s="51"/>
      <c r="V715" s="54"/>
    </row>
    <row r="716" ht="15.75" customHeight="1">
      <c r="A716" s="34"/>
      <c r="B716" s="34"/>
      <c r="C716" s="51"/>
      <c r="D716" s="51"/>
      <c r="E716" s="34"/>
      <c r="F716" s="52"/>
      <c r="G716" s="53"/>
      <c r="H716" s="35"/>
      <c r="J716" s="48"/>
      <c r="L716" s="3"/>
      <c r="N716" s="51"/>
      <c r="O716" s="34"/>
      <c r="Q716" s="51"/>
      <c r="V716" s="54"/>
    </row>
    <row r="717" ht="15.75" customHeight="1">
      <c r="A717" s="34"/>
      <c r="B717" s="34"/>
      <c r="C717" s="51"/>
      <c r="D717" s="51"/>
      <c r="E717" s="34"/>
      <c r="F717" s="52"/>
      <c r="G717" s="53"/>
      <c r="H717" s="35"/>
      <c r="J717" s="48"/>
      <c r="L717" s="3"/>
      <c r="N717" s="51"/>
      <c r="O717" s="34"/>
      <c r="Q717" s="51"/>
      <c r="V717" s="54"/>
    </row>
    <row r="718" ht="15.75" customHeight="1">
      <c r="A718" s="34"/>
      <c r="B718" s="34"/>
      <c r="C718" s="51"/>
      <c r="D718" s="51"/>
      <c r="E718" s="34"/>
      <c r="F718" s="52"/>
      <c r="G718" s="53"/>
      <c r="H718" s="35"/>
      <c r="J718" s="48"/>
      <c r="L718" s="3"/>
      <c r="N718" s="51"/>
      <c r="O718" s="34"/>
      <c r="Q718" s="51"/>
      <c r="V718" s="54"/>
    </row>
    <row r="719" ht="15.75" customHeight="1">
      <c r="A719" s="34"/>
      <c r="B719" s="34"/>
      <c r="C719" s="51"/>
      <c r="D719" s="51"/>
      <c r="E719" s="34"/>
      <c r="F719" s="52"/>
      <c r="G719" s="53"/>
      <c r="H719" s="35"/>
      <c r="J719" s="48"/>
      <c r="L719" s="3"/>
      <c r="N719" s="51"/>
      <c r="O719" s="34"/>
      <c r="Q719" s="51"/>
      <c r="V719" s="54"/>
    </row>
    <row r="720" ht="15.75" customHeight="1">
      <c r="A720" s="34"/>
      <c r="B720" s="34"/>
      <c r="C720" s="51"/>
      <c r="D720" s="51"/>
      <c r="E720" s="34"/>
      <c r="F720" s="52"/>
      <c r="G720" s="53"/>
      <c r="H720" s="35"/>
      <c r="J720" s="48"/>
      <c r="L720" s="3"/>
      <c r="N720" s="51"/>
      <c r="O720" s="34"/>
      <c r="Q720" s="51"/>
      <c r="V720" s="54"/>
    </row>
    <row r="721" ht="15.75" customHeight="1">
      <c r="A721" s="34"/>
      <c r="B721" s="34"/>
      <c r="C721" s="51"/>
      <c r="D721" s="51"/>
      <c r="E721" s="34"/>
      <c r="F721" s="52"/>
      <c r="G721" s="53"/>
      <c r="H721" s="35"/>
      <c r="J721" s="48"/>
      <c r="L721" s="3"/>
      <c r="N721" s="51"/>
      <c r="O721" s="34"/>
      <c r="Q721" s="51"/>
      <c r="V721" s="54"/>
    </row>
    <row r="722" ht="15.75" customHeight="1">
      <c r="A722" s="34"/>
      <c r="B722" s="34"/>
      <c r="C722" s="51"/>
      <c r="D722" s="51"/>
      <c r="E722" s="34"/>
      <c r="F722" s="52"/>
      <c r="G722" s="53"/>
      <c r="H722" s="35"/>
      <c r="J722" s="48"/>
      <c r="L722" s="3"/>
      <c r="N722" s="51"/>
      <c r="O722" s="34"/>
      <c r="Q722" s="51"/>
      <c r="V722" s="54"/>
    </row>
    <row r="723" ht="15.75" customHeight="1">
      <c r="A723" s="34"/>
      <c r="B723" s="34"/>
      <c r="C723" s="51"/>
      <c r="D723" s="51"/>
      <c r="E723" s="34"/>
      <c r="F723" s="52"/>
      <c r="G723" s="53"/>
      <c r="H723" s="35"/>
      <c r="J723" s="48"/>
      <c r="L723" s="3"/>
      <c r="N723" s="51"/>
      <c r="O723" s="34"/>
      <c r="Q723" s="51"/>
      <c r="V723" s="54"/>
    </row>
    <row r="724" ht="15.75" customHeight="1">
      <c r="A724" s="34"/>
      <c r="B724" s="34"/>
      <c r="C724" s="51"/>
      <c r="D724" s="51"/>
      <c r="E724" s="34"/>
      <c r="F724" s="52"/>
      <c r="G724" s="53"/>
      <c r="H724" s="35"/>
      <c r="J724" s="48"/>
      <c r="L724" s="3"/>
      <c r="N724" s="51"/>
      <c r="O724" s="34"/>
      <c r="Q724" s="51"/>
      <c r="V724" s="54"/>
    </row>
    <row r="725" ht="15.75" customHeight="1">
      <c r="A725" s="34"/>
      <c r="B725" s="34"/>
      <c r="C725" s="51"/>
      <c r="D725" s="51"/>
      <c r="E725" s="34"/>
      <c r="F725" s="52"/>
      <c r="G725" s="53"/>
      <c r="H725" s="35"/>
      <c r="J725" s="48"/>
      <c r="L725" s="3"/>
      <c r="N725" s="51"/>
      <c r="O725" s="34"/>
      <c r="Q725" s="51"/>
      <c r="V725" s="54"/>
    </row>
    <row r="726" ht="15.75" customHeight="1">
      <c r="A726" s="34"/>
      <c r="B726" s="34"/>
      <c r="C726" s="51"/>
      <c r="D726" s="51"/>
      <c r="E726" s="34"/>
      <c r="F726" s="52"/>
      <c r="G726" s="53"/>
      <c r="H726" s="35"/>
      <c r="J726" s="48"/>
      <c r="L726" s="3"/>
      <c r="N726" s="51"/>
      <c r="O726" s="34"/>
      <c r="Q726" s="51"/>
      <c r="V726" s="54"/>
    </row>
    <row r="727" ht="15.75" customHeight="1">
      <c r="A727" s="34"/>
      <c r="B727" s="34"/>
      <c r="C727" s="51"/>
      <c r="D727" s="51"/>
      <c r="E727" s="34"/>
      <c r="F727" s="52"/>
      <c r="G727" s="53"/>
      <c r="H727" s="35"/>
      <c r="J727" s="48"/>
      <c r="L727" s="3"/>
      <c r="N727" s="51"/>
      <c r="O727" s="34"/>
      <c r="Q727" s="51"/>
      <c r="V727" s="54"/>
    </row>
    <row r="728" ht="15.75" customHeight="1">
      <c r="A728" s="34"/>
      <c r="B728" s="34"/>
      <c r="C728" s="51"/>
      <c r="D728" s="51"/>
      <c r="E728" s="34"/>
      <c r="F728" s="52"/>
      <c r="G728" s="53"/>
      <c r="H728" s="35"/>
      <c r="J728" s="48"/>
      <c r="L728" s="3"/>
      <c r="N728" s="51"/>
      <c r="O728" s="34"/>
      <c r="Q728" s="51"/>
      <c r="V728" s="54"/>
    </row>
    <row r="729" ht="15.75" customHeight="1">
      <c r="A729" s="34"/>
      <c r="B729" s="34"/>
      <c r="C729" s="51"/>
      <c r="D729" s="51"/>
      <c r="E729" s="34"/>
      <c r="F729" s="52"/>
      <c r="G729" s="53"/>
      <c r="H729" s="35"/>
      <c r="J729" s="48"/>
      <c r="L729" s="3"/>
      <c r="N729" s="51"/>
      <c r="O729" s="34"/>
      <c r="Q729" s="51"/>
      <c r="V729" s="54"/>
    </row>
    <row r="730" ht="15.75" customHeight="1">
      <c r="A730" s="34"/>
      <c r="B730" s="34"/>
      <c r="C730" s="51"/>
      <c r="D730" s="51"/>
      <c r="E730" s="34"/>
      <c r="F730" s="52"/>
      <c r="G730" s="53"/>
      <c r="H730" s="35"/>
      <c r="J730" s="48"/>
      <c r="L730" s="3"/>
      <c r="N730" s="51"/>
      <c r="O730" s="34"/>
      <c r="Q730" s="51"/>
      <c r="V730" s="54"/>
    </row>
    <row r="731" ht="15.75" customHeight="1">
      <c r="A731" s="34"/>
      <c r="B731" s="34"/>
      <c r="C731" s="51"/>
      <c r="D731" s="51"/>
      <c r="E731" s="34"/>
      <c r="F731" s="52"/>
      <c r="G731" s="53"/>
      <c r="H731" s="35"/>
      <c r="J731" s="48"/>
      <c r="L731" s="3"/>
      <c r="N731" s="51"/>
      <c r="O731" s="34"/>
      <c r="Q731" s="51"/>
      <c r="V731" s="54"/>
    </row>
    <row r="732" ht="15.75" customHeight="1">
      <c r="A732" s="34"/>
      <c r="B732" s="34"/>
      <c r="C732" s="51"/>
      <c r="D732" s="51"/>
      <c r="E732" s="34"/>
      <c r="F732" s="52"/>
      <c r="G732" s="53"/>
      <c r="H732" s="35"/>
      <c r="J732" s="48"/>
      <c r="L732" s="3"/>
      <c r="N732" s="51"/>
      <c r="O732" s="34"/>
      <c r="Q732" s="51"/>
      <c r="V732" s="54"/>
    </row>
    <row r="733" ht="15.75" customHeight="1">
      <c r="A733" s="34"/>
      <c r="B733" s="34"/>
      <c r="C733" s="51"/>
      <c r="D733" s="51"/>
      <c r="E733" s="34"/>
      <c r="F733" s="52"/>
      <c r="G733" s="53"/>
      <c r="H733" s="35"/>
      <c r="J733" s="48"/>
      <c r="L733" s="3"/>
      <c r="N733" s="51"/>
      <c r="O733" s="34"/>
      <c r="Q733" s="51"/>
      <c r="V733" s="54"/>
    </row>
    <row r="734" ht="15.75" customHeight="1">
      <c r="A734" s="34"/>
      <c r="B734" s="34"/>
      <c r="C734" s="51"/>
      <c r="D734" s="51"/>
      <c r="E734" s="34"/>
      <c r="F734" s="52"/>
      <c r="G734" s="53"/>
      <c r="H734" s="35"/>
      <c r="J734" s="48"/>
      <c r="L734" s="3"/>
      <c r="N734" s="51"/>
      <c r="O734" s="34"/>
      <c r="Q734" s="51"/>
      <c r="V734" s="54"/>
    </row>
    <row r="735" ht="15.75" customHeight="1">
      <c r="A735" s="34"/>
      <c r="B735" s="34"/>
      <c r="C735" s="51"/>
      <c r="D735" s="51"/>
      <c r="E735" s="34"/>
      <c r="F735" s="52"/>
      <c r="G735" s="53"/>
      <c r="H735" s="35"/>
      <c r="J735" s="48"/>
      <c r="L735" s="3"/>
      <c r="N735" s="51"/>
      <c r="O735" s="34"/>
      <c r="Q735" s="51"/>
      <c r="V735" s="54"/>
    </row>
    <row r="736" ht="15.75" customHeight="1">
      <c r="A736" s="34"/>
      <c r="B736" s="34"/>
      <c r="C736" s="51"/>
      <c r="D736" s="51"/>
      <c r="E736" s="34"/>
      <c r="F736" s="52"/>
      <c r="G736" s="53"/>
      <c r="H736" s="35"/>
      <c r="J736" s="48"/>
      <c r="L736" s="3"/>
      <c r="N736" s="51"/>
      <c r="O736" s="34"/>
      <c r="Q736" s="51"/>
      <c r="V736" s="54"/>
    </row>
    <row r="737" ht="15.75" customHeight="1">
      <c r="A737" s="34"/>
      <c r="B737" s="34"/>
      <c r="C737" s="51"/>
      <c r="D737" s="51"/>
      <c r="E737" s="34"/>
      <c r="F737" s="52"/>
      <c r="G737" s="53"/>
      <c r="H737" s="35"/>
      <c r="J737" s="48"/>
      <c r="L737" s="3"/>
      <c r="N737" s="51"/>
      <c r="O737" s="34"/>
      <c r="Q737" s="51"/>
      <c r="V737" s="54"/>
    </row>
    <row r="738" ht="15.75" customHeight="1">
      <c r="A738" s="34"/>
      <c r="B738" s="34"/>
      <c r="C738" s="51"/>
      <c r="D738" s="51"/>
      <c r="E738" s="34"/>
      <c r="F738" s="52"/>
      <c r="G738" s="53"/>
      <c r="H738" s="35"/>
      <c r="J738" s="48"/>
      <c r="L738" s="3"/>
      <c r="N738" s="51"/>
      <c r="O738" s="34"/>
      <c r="Q738" s="51"/>
      <c r="V738" s="54"/>
    </row>
    <row r="739" ht="15.75" customHeight="1">
      <c r="A739" s="34"/>
      <c r="B739" s="34"/>
      <c r="C739" s="51"/>
      <c r="D739" s="51"/>
      <c r="E739" s="34"/>
      <c r="F739" s="52"/>
      <c r="G739" s="53"/>
      <c r="H739" s="35"/>
      <c r="J739" s="48"/>
      <c r="L739" s="3"/>
      <c r="N739" s="51"/>
      <c r="O739" s="34"/>
      <c r="Q739" s="51"/>
      <c r="V739" s="54"/>
    </row>
    <row r="740" ht="15.75" customHeight="1">
      <c r="A740" s="34"/>
      <c r="B740" s="34"/>
      <c r="C740" s="51"/>
      <c r="D740" s="51"/>
      <c r="E740" s="34"/>
      <c r="F740" s="52"/>
      <c r="G740" s="53"/>
      <c r="H740" s="35"/>
      <c r="J740" s="48"/>
      <c r="L740" s="3"/>
      <c r="N740" s="51"/>
      <c r="O740" s="34"/>
      <c r="Q740" s="51"/>
      <c r="V740" s="54"/>
    </row>
    <row r="741" ht="15.75" customHeight="1">
      <c r="A741" s="34"/>
      <c r="B741" s="34"/>
      <c r="C741" s="51"/>
      <c r="D741" s="51"/>
      <c r="E741" s="34"/>
      <c r="F741" s="52"/>
      <c r="G741" s="53"/>
      <c r="H741" s="35"/>
      <c r="J741" s="48"/>
      <c r="L741" s="3"/>
      <c r="N741" s="51"/>
      <c r="O741" s="34"/>
      <c r="Q741" s="51"/>
      <c r="V741" s="54"/>
    </row>
    <row r="742" ht="15.75" customHeight="1">
      <c r="A742" s="34"/>
      <c r="B742" s="34"/>
      <c r="C742" s="51"/>
      <c r="D742" s="51"/>
      <c r="E742" s="34"/>
      <c r="F742" s="52"/>
      <c r="G742" s="53"/>
      <c r="H742" s="35"/>
      <c r="J742" s="48"/>
      <c r="L742" s="3"/>
      <c r="N742" s="51"/>
      <c r="O742" s="34"/>
      <c r="Q742" s="51"/>
      <c r="V742" s="54"/>
    </row>
    <row r="743" ht="15.75" customHeight="1">
      <c r="A743" s="34"/>
      <c r="B743" s="34"/>
      <c r="C743" s="51"/>
      <c r="D743" s="51"/>
      <c r="E743" s="34"/>
      <c r="F743" s="52"/>
      <c r="G743" s="53"/>
      <c r="H743" s="35"/>
      <c r="J743" s="48"/>
      <c r="L743" s="3"/>
      <c r="N743" s="51"/>
      <c r="O743" s="34"/>
      <c r="Q743" s="51"/>
      <c r="V743" s="54"/>
    </row>
    <row r="744" ht="15.75" customHeight="1">
      <c r="A744" s="34"/>
      <c r="B744" s="34"/>
      <c r="C744" s="51"/>
      <c r="D744" s="51"/>
      <c r="E744" s="34"/>
      <c r="F744" s="52"/>
      <c r="G744" s="53"/>
      <c r="H744" s="35"/>
      <c r="J744" s="48"/>
      <c r="L744" s="3"/>
      <c r="N744" s="51"/>
      <c r="O744" s="34"/>
      <c r="Q744" s="51"/>
      <c r="V744" s="54"/>
    </row>
    <row r="745" ht="15.75" customHeight="1">
      <c r="A745" s="34"/>
      <c r="B745" s="34"/>
      <c r="C745" s="51"/>
      <c r="D745" s="51"/>
      <c r="E745" s="34"/>
      <c r="F745" s="52"/>
      <c r="G745" s="53"/>
      <c r="H745" s="35"/>
      <c r="J745" s="48"/>
      <c r="L745" s="3"/>
      <c r="N745" s="51"/>
      <c r="O745" s="34"/>
      <c r="Q745" s="51"/>
      <c r="V745" s="54"/>
    </row>
    <row r="746" ht="15.75" customHeight="1">
      <c r="A746" s="34"/>
      <c r="B746" s="34"/>
      <c r="C746" s="51"/>
      <c r="D746" s="51"/>
      <c r="E746" s="34"/>
      <c r="F746" s="52"/>
      <c r="G746" s="53"/>
      <c r="H746" s="35"/>
      <c r="J746" s="48"/>
      <c r="L746" s="3"/>
      <c r="N746" s="51"/>
      <c r="O746" s="34"/>
      <c r="Q746" s="51"/>
      <c r="V746" s="54"/>
    </row>
    <row r="747" ht="15.75" customHeight="1">
      <c r="A747" s="34"/>
      <c r="B747" s="34"/>
      <c r="C747" s="51"/>
      <c r="D747" s="51"/>
      <c r="E747" s="34"/>
      <c r="F747" s="52"/>
      <c r="G747" s="53"/>
      <c r="H747" s="35"/>
      <c r="J747" s="48"/>
      <c r="L747" s="3"/>
      <c r="N747" s="51"/>
      <c r="O747" s="34"/>
      <c r="Q747" s="51"/>
      <c r="V747" s="54"/>
    </row>
    <row r="748" ht="15.75" customHeight="1">
      <c r="A748" s="34"/>
      <c r="B748" s="34"/>
      <c r="C748" s="51"/>
      <c r="D748" s="51"/>
      <c r="E748" s="34"/>
      <c r="F748" s="52"/>
      <c r="G748" s="53"/>
      <c r="H748" s="35"/>
      <c r="J748" s="48"/>
      <c r="L748" s="3"/>
      <c r="N748" s="51"/>
      <c r="O748" s="34"/>
      <c r="Q748" s="51"/>
      <c r="V748" s="54"/>
    </row>
    <row r="749" ht="15.75" customHeight="1">
      <c r="A749" s="34"/>
      <c r="B749" s="34"/>
      <c r="C749" s="51"/>
      <c r="D749" s="51"/>
      <c r="E749" s="34"/>
      <c r="F749" s="52"/>
      <c r="G749" s="53"/>
      <c r="H749" s="35"/>
      <c r="J749" s="48"/>
      <c r="L749" s="3"/>
      <c r="N749" s="51"/>
      <c r="O749" s="34"/>
      <c r="Q749" s="51"/>
      <c r="V749" s="54"/>
    </row>
    <row r="750" ht="15.75" customHeight="1">
      <c r="A750" s="34"/>
      <c r="B750" s="34"/>
      <c r="C750" s="51"/>
      <c r="D750" s="51"/>
      <c r="E750" s="34"/>
      <c r="F750" s="52"/>
      <c r="G750" s="53"/>
      <c r="H750" s="35"/>
      <c r="J750" s="48"/>
      <c r="L750" s="3"/>
      <c r="N750" s="51"/>
      <c r="O750" s="34"/>
      <c r="Q750" s="51"/>
      <c r="V750" s="54"/>
    </row>
    <row r="751" ht="15.75" customHeight="1">
      <c r="A751" s="34"/>
      <c r="B751" s="34"/>
      <c r="C751" s="51"/>
      <c r="D751" s="51"/>
      <c r="E751" s="34"/>
      <c r="F751" s="52"/>
      <c r="G751" s="53"/>
      <c r="H751" s="35"/>
      <c r="J751" s="48"/>
      <c r="L751" s="3"/>
      <c r="N751" s="51"/>
      <c r="O751" s="34"/>
      <c r="Q751" s="51"/>
      <c r="V751" s="54"/>
    </row>
    <row r="752" ht="15.75" customHeight="1">
      <c r="A752" s="34"/>
      <c r="B752" s="34"/>
      <c r="C752" s="51"/>
      <c r="D752" s="51"/>
      <c r="E752" s="34"/>
      <c r="F752" s="52"/>
      <c r="G752" s="53"/>
      <c r="H752" s="35"/>
      <c r="J752" s="48"/>
      <c r="L752" s="3"/>
      <c r="N752" s="51"/>
      <c r="O752" s="34"/>
      <c r="Q752" s="51"/>
      <c r="V752" s="54"/>
    </row>
    <row r="753" ht="15.75" customHeight="1">
      <c r="A753" s="34"/>
      <c r="B753" s="34"/>
      <c r="C753" s="51"/>
      <c r="D753" s="51"/>
      <c r="E753" s="34"/>
      <c r="F753" s="52"/>
      <c r="G753" s="53"/>
      <c r="H753" s="35"/>
      <c r="J753" s="48"/>
      <c r="L753" s="3"/>
      <c r="N753" s="51"/>
      <c r="O753" s="34"/>
      <c r="Q753" s="51"/>
      <c r="V753" s="54"/>
    </row>
    <row r="754" ht="15.75" customHeight="1">
      <c r="A754" s="34"/>
      <c r="B754" s="34"/>
      <c r="C754" s="51"/>
      <c r="D754" s="51"/>
      <c r="E754" s="34"/>
      <c r="F754" s="52"/>
      <c r="G754" s="53"/>
      <c r="H754" s="35"/>
      <c r="J754" s="48"/>
      <c r="L754" s="3"/>
      <c r="N754" s="51"/>
      <c r="O754" s="34"/>
      <c r="Q754" s="51"/>
      <c r="V754" s="54"/>
    </row>
    <row r="755" ht="15.75" customHeight="1">
      <c r="A755" s="34"/>
      <c r="B755" s="34"/>
      <c r="C755" s="51"/>
      <c r="D755" s="51"/>
      <c r="E755" s="34"/>
      <c r="F755" s="52"/>
      <c r="G755" s="53"/>
      <c r="H755" s="35"/>
      <c r="J755" s="48"/>
      <c r="L755" s="3"/>
      <c r="N755" s="51"/>
      <c r="O755" s="34"/>
      <c r="Q755" s="51"/>
      <c r="V755" s="54"/>
    </row>
    <row r="756" ht="15.75" customHeight="1">
      <c r="A756" s="34"/>
      <c r="B756" s="34"/>
      <c r="C756" s="51"/>
      <c r="D756" s="51"/>
      <c r="E756" s="34"/>
      <c r="F756" s="52"/>
      <c r="G756" s="53"/>
      <c r="H756" s="35"/>
      <c r="J756" s="48"/>
      <c r="L756" s="3"/>
      <c r="N756" s="51"/>
      <c r="O756" s="34"/>
      <c r="Q756" s="51"/>
      <c r="V756" s="54"/>
    </row>
    <row r="757" ht="15.75" customHeight="1">
      <c r="A757" s="34"/>
      <c r="B757" s="34"/>
      <c r="C757" s="51"/>
      <c r="D757" s="51"/>
      <c r="E757" s="34"/>
      <c r="F757" s="52"/>
      <c r="G757" s="53"/>
      <c r="H757" s="35"/>
      <c r="J757" s="48"/>
      <c r="L757" s="3"/>
      <c r="N757" s="51"/>
      <c r="O757" s="34"/>
      <c r="Q757" s="51"/>
      <c r="V757" s="54"/>
    </row>
    <row r="758" ht="15.75" customHeight="1">
      <c r="A758" s="34"/>
      <c r="B758" s="34"/>
      <c r="C758" s="51"/>
      <c r="D758" s="51"/>
      <c r="E758" s="34"/>
      <c r="F758" s="52"/>
      <c r="G758" s="53"/>
      <c r="H758" s="35"/>
      <c r="J758" s="48"/>
      <c r="L758" s="3"/>
      <c r="N758" s="51"/>
      <c r="O758" s="34"/>
      <c r="Q758" s="51"/>
      <c r="V758" s="54"/>
    </row>
    <row r="759" ht="15.75" customHeight="1">
      <c r="A759" s="34"/>
      <c r="B759" s="34"/>
      <c r="C759" s="51"/>
      <c r="D759" s="51"/>
      <c r="E759" s="34"/>
      <c r="F759" s="52"/>
      <c r="G759" s="53"/>
      <c r="H759" s="35"/>
      <c r="J759" s="48"/>
      <c r="L759" s="3"/>
      <c r="N759" s="51"/>
      <c r="O759" s="34"/>
      <c r="Q759" s="51"/>
      <c r="V759" s="54"/>
    </row>
    <row r="760" ht="15.75" customHeight="1">
      <c r="A760" s="34"/>
      <c r="B760" s="34"/>
      <c r="C760" s="51"/>
      <c r="D760" s="51"/>
      <c r="E760" s="34"/>
      <c r="F760" s="52"/>
      <c r="G760" s="53"/>
      <c r="H760" s="35"/>
      <c r="J760" s="48"/>
      <c r="L760" s="3"/>
      <c r="N760" s="51"/>
      <c r="O760" s="34"/>
      <c r="Q760" s="51"/>
      <c r="V760" s="54"/>
    </row>
    <row r="761" ht="15.75" customHeight="1">
      <c r="A761" s="34"/>
      <c r="B761" s="34"/>
      <c r="C761" s="51"/>
      <c r="D761" s="51"/>
      <c r="E761" s="34"/>
      <c r="F761" s="52"/>
      <c r="G761" s="53"/>
      <c r="H761" s="35"/>
      <c r="J761" s="48"/>
      <c r="L761" s="3"/>
      <c r="N761" s="51"/>
      <c r="O761" s="34"/>
      <c r="Q761" s="51"/>
      <c r="V761" s="54"/>
    </row>
    <row r="762" ht="15.75" customHeight="1">
      <c r="A762" s="34"/>
      <c r="B762" s="34"/>
      <c r="C762" s="51"/>
      <c r="D762" s="51"/>
      <c r="E762" s="34"/>
      <c r="F762" s="52"/>
      <c r="G762" s="53"/>
      <c r="H762" s="35"/>
      <c r="J762" s="48"/>
      <c r="L762" s="3"/>
      <c r="N762" s="51"/>
      <c r="O762" s="34"/>
      <c r="Q762" s="51"/>
      <c r="V762" s="54"/>
    </row>
    <row r="763" ht="15.75" customHeight="1">
      <c r="A763" s="34"/>
      <c r="B763" s="34"/>
      <c r="C763" s="51"/>
      <c r="D763" s="51"/>
      <c r="E763" s="34"/>
      <c r="F763" s="52"/>
      <c r="G763" s="53"/>
      <c r="H763" s="35"/>
      <c r="J763" s="48"/>
      <c r="L763" s="3"/>
      <c r="N763" s="51"/>
      <c r="O763" s="34"/>
      <c r="Q763" s="51"/>
      <c r="V763" s="54"/>
    </row>
    <row r="764" ht="15.75" customHeight="1">
      <c r="A764" s="34"/>
      <c r="B764" s="34"/>
      <c r="C764" s="51"/>
      <c r="D764" s="51"/>
      <c r="E764" s="34"/>
      <c r="F764" s="52"/>
      <c r="G764" s="53"/>
      <c r="H764" s="35"/>
      <c r="J764" s="48"/>
      <c r="L764" s="3"/>
      <c r="N764" s="51"/>
      <c r="O764" s="34"/>
      <c r="Q764" s="51"/>
      <c r="V764" s="54"/>
    </row>
    <row r="765" ht="15.75" customHeight="1">
      <c r="A765" s="34"/>
      <c r="B765" s="34"/>
      <c r="C765" s="51"/>
      <c r="D765" s="51"/>
      <c r="E765" s="34"/>
      <c r="F765" s="52"/>
      <c r="G765" s="53"/>
      <c r="H765" s="35"/>
      <c r="J765" s="48"/>
      <c r="L765" s="3"/>
      <c r="N765" s="51"/>
      <c r="O765" s="34"/>
      <c r="Q765" s="51"/>
      <c r="V765" s="54"/>
    </row>
    <row r="766" ht="15.75" customHeight="1">
      <c r="A766" s="34"/>
      <c r="B766" s="34"/>
      <c r="C766" s="51"/>
      <c r="D766" s="51"/>
      <c r="E766" s="34"/>
      <c r="F766" s="52"/>
      <c r="G766" s="53"/>
      <c r="H766" s="35"/>
      <c r="J766" s="48"/>
      <c r="L766" s="3"/>
      <c r="N766" s="51"/>
      <c r="O766" s="34"/>
      <c r="Q766" s="51"/>
      <c r="V766" s="54"/>
    </row>
    <row r="767" ht="15.75" customHeight="1">
      <c r="A767" s="34"/>
      <c r="B767" s="34"/>
      <c r="C767" s="51"/>
      <c r="D767" s="51"/>
      <c r="E767" s="34"/>
      <c r="F767" s="52"/>
      <c r="G767" s="53"/>
      <c r="H767" s="35"/>
      <c r="J767" s="48"/>
      <c r="L767" s="3"/>
      <c r="N767" s="51"/>
      <c r="O767" s="34"/>
      <c r="Q767" s="51"/>
      <c r="V767" s="54"/>
    </row>
    <row r="768" ht="15.75" customHeight="1">
      <c r="A768" s="34"/>
      <c r="B768" s="34"/>
      <c r="C768" s="51"/>
      <c r="D768" s="51"/>
      <c r="E768" s="34"/>
      <c r="F768" s="52"/>
      <c r="G768" s="53"/>
      <c r="H768" s="35"/>
      <c r="J768" s="48"/>
      <c r="L768" s="3"/>
      <c r="N768" s="51"/>
      <c r="O768" s="34"/>
      <c r="Q768" s="51"/>
      <c r="V768" s="54"/>
    </row>
    <row r="769" ht="15.75" customHeight="1">
      <c r="A769" s="34"/>
      <c r="B769" s="34"/>
      <c r="C769" s="51"/>
      <c r="D769" s="51"/>
      <c r="E769" s="34"/>
      <c r="F769" s="52"/>
      <c r="G769" s="53"/>
      <c r="H769" s="35"/>
      <c r="J769" s="48"/>
      <c r="L769" s="3"/>
      <c r="N769" s="51"/>
      <c r="O769" s="34"/>
      <c r="Q769" s="51"/>
      <c r="V769" s="54"/>
    </row>
    <row r="770" ht="15.75" customHeight="1">
      <c r="A770" s="34"/>
      <c r="B770" s="34"/>
      <c r="C770" s="51"/>
      <c r="D770" s="51"/>
      <c r="E770" s="34"/>
      <c r="F770" s="52"/>
      <c r="G770" s="53"/>
      <c r="H770" s="35"/>
      <c r="J770" s="48"/>
      <c r="L770" s="3"/>
      <c r="N770" s="51"/>
      <c r="O770" s="34"/>
      <c r="Q770" s="51"/>
      <c r="V770" s="54"/>
    </row>
    <row r="771" ht="15.75" customHeight="1">
      <c r="A771" s="34"/>
      <c r="B771" s="34"/>
      <c r="C771" s="51"/>
      <c r="D771" s="51"/>
      <c r="E771" s="34"/>
      <c r="F771" s="52"/>
      <c r="G771" s="53"/>
      <c r="H771" s="35"/>
      <c r="J771" s="48"/>
      <c r="L771" s="3"/>
      <c r="N771" s="51"/>
      <c r="O771" s="34"/>
      <c r="Q771" s="51"/>
      <c r="V771" s="54"/>
    </row>
    <row r="772" ht="15.75" customHeight="1">
      <c r="A772" s="34"/>
      <c r="B772" s="34"/>
      <c r="C772" s="51"/>
      <c r="D772" s="51"/>
      <c r="E772" s="34"/>
      <c r="F772" s="52"/>
      <c r="G772" s="53"/>
      <c r="H772" s="35"/>
      <c r="J772" s="48"/>
      <c r="L772" s="3"/>
      <c r="N772" s="51"/>
      <c r="O772" s="34"/>
      <c r="Q772" s="51"/>
      <c r="V772" s="54"/>
    </row>
    <row r="773" ht="15.75" customHeight="1">
      <c r="A773" s="34"/>
      <c r="B773" s="34"/>
      <c r="C773" s="51"/>
      <c r="D773" s="51"/>
      <c r="E773" s="34"/>
      <c r="F773" s="52"/>
      <c r="G773" s="53"/>
      <c r="H773" s="35"/>
      <c r="J773" s="48"/>
      <c r="L773" s="3"/>
      <c r="N773" s="51"/>
      <c r="O773" s="34"/>
      <c r="Q773" s="51"/>
      <c r="V773" s="54"/>
    </row>
    <row r="774" ht="15.75" customHeight="1">
      <c r="A774" s="34"/>
      <c r="B774" s="34"/>
      <c r="C774" s="51"/>
      <c r="D774" s="51"/>
      <c r="E774" s="34"/>
      <c r="F774" s="52"/>
      <c r="G774" s="53"/>
      <c r="H774" s="35"/>
      <c r="J774" s="48"/>
      <c r="L774" s="3"/>
      <c r="N774" s="51"/>
      <c r="O774" s="34"/>
      <c r="Q774" s="51"/>
      <c r="V774" s="54"/>
    </row>
    <row r="775" ht="15.75" customHeight="1">
      <c r="A775" s="34"/>
      <c r="B775" s="34"/>
      <c r="C775" s="51"/>
      <c r="D775" s="51"/>
      <c r="E775" s="34"/>
      <c r="F775" s="52"/>
      <c r="G775" s="53"/>
      <c r="H775" s="35"/>
      <c r="J775" s="48"/>
      <c r="L775" s="3"/>
      <c r="N775" s="51"/>
      <c r="O775" s="34"/>
      <c r="Q775" s="51"/>
      <c r="V775" s="54"/>
    </row>
    <row r="776" ht="15.75" customHeight="1">
      <c r="A776" s="34"/>
      <c r="B776" s="34"/>
      <c r="C776" s="51"/>
      <c r="D776" s="51"/>
      <c r="E776" s="34"/>
      <c r="F776" s="52"/>
      <c r="G776" s="53"/>
      <c r="H776" s="35"/>
      <c r="J776" s="48"/>
      <c r="L776" s="3"/>
      <c r="N776" s="51"/>
      <c r="O776" s="34"/>
      <c r="Q776" s="51"/>
      <c r="V776" s="54"/>
    </row>
    <row r="777" ht="15.75" customHeight="1">
      <c r="A777" s="34"/>
      <c r="B777" s="34"/>
      <c r="C777" s="51"/>
      <c r="D777" s="51"/>
      <c r="E777" s="34"/>
      <c r="F777" s="52"/>
      <c r="G777" s="53"/>
      <c r="H777" s="35"/>
      <c r="J777" s="48"/>
      <c r="L777" s="3"/>
      <c r="N777" s="51"/>
      <c r="O777" s="34"/>
      <c r="Q777" s="51"/>
      <c r="V777" s="54"/>
    </row>
    <row r="778" ht="15.75" customHeight="1">
      <c r="A778" s="34"/>
      <c r="B778" s="34"/>
      <c r="C778" s="51"/>
      <c r="D778" s="51"/>
      <c r="E778" s="34"/>
      <c r="F778" s="52"/>
      <c r="G778" s="53"/>
      <c r="H778" s="35"/>
      <c r="J778" s="48"/>
      <c r="L778" s="3"/>
      <c r="N778" s="51"/>
      <c r="O778" s="34"/>
      <c r="Q778" s="51"/>
      <c r="V778" s="54"/>
    </row>
    <row r="779" ht="15.75" customHeight="1">
      <c r="A779" s="34"/>
      <c r="B779" s="34"/>
      <c r="C779" s="51"/>
      <c r="D779" s="51"/>
      <c r="E779" s="34"/>
      <c r="F779" s="52"/>
      <c r="G779" s="53"/>
      <c r="H779" s="35"/>
      <c r="J779" s="48"/>
      <c r="L779" s="3"/>
      <c r="N779" s="51"/>
      <c r="O779" s="34"/>
      <c r="Q779" s="51"/>
      <c r="V779" s="54"/>
    </row>
    <row r="780" ht="15.75" customHeight="1">
      <c r="A780" s="34"/>
      <c r="B780" s="34"/>
      <c r="C780" s="51"/>
      <c r="D780" s="51"/>
      <c r="E780" s="34"/>
      <c r="F780" s="52"/>
      <c r="G780" s="53"/>
      <c r="H780" s="35"/>
      <c r="J780" s="48"/>
      <c r="L780" s="3"/>
      <c r="N780" s="51"/>
      <c r="O780" s="34"/>
      <c r="Q780" s="51"/>
      <c r="V780" s="54"/>
    </row>
    <row r="781" ht="15.75" customHeight="1">
      <c r="A781" s="34"/>
      <c r="B781" s="34"/>
      <c r="C781" s="51"/>
      <c r="D781" s="51"/>
      <c r="E781" s="34"/>
      <c r="F781" s="52"/>
      <c r="G781" s="53"/>
      <c r="H781" s="35"/>
      <c r="J781" s="48"/>
      <c r="L781" s="3"/>
      <c r="N781" s="51"/>
      <c r="O781" s="34"/>
      <c r="Q781" s="51"/>
      <c r="V781" s="54"/>
    </row>
    <row r="782" ht="15.75" customHeight="1">
      <c r="A782" s="34"/>
      <c r="B782" s="34"/>
      <c r="C782" s="51"/>
      <c r="D782" s="51"/>
      <c r="E782" s="34"/>
      <c r="F782" s="52"/>
      <c r="G782" s="53"/>
      <c r="H782" s="35"/>
      <c r="J782" s="48"/>
      <c r="L782" s="3"/>
      <c r="N782" s="51"/>
      <c r="O782" s="34"/>
      <c r="Q782" s="51"/>
      <c r="V782" s="54"/>
    </row>
    <row r="783" ht="15.75" customHeight="1">
      <c r="A783" s="34"/>
      <c r="B783" s="34"/>
      <c r="C783" s="51"/>
      <c r="D783" s="51"/>
      <c r="E783" s="34"/>
      <c r="F783" s="52"/>
      <c r="G783" s="53"/>
      <c r="H783" s="35"/>
      <c r="J783" s="48"/>
      <c r="L783" s="3"/>
      <c r="N783" s="51"/>
      <c r="O783" s="34"/>
      <c r="Q783" s="51"/>
      <c r="V783" s="54"/>
    </row>
    <row r="784" ht="15.75" customHeight="1">
      <c r="A784" s="34"/>
      <c r="B784" s="34"/>
      <c r="C784" s="51"/>
      <c r="D784" s="51"/>
      <c r="E784" s="34"/>
      <c r="F784" s="52"/>
      <c r="G784" s="53"/>
      <c r="H784" s="35"/>
      <c r="J784" s="48"/>
      <c r="L784" s="3"/>
      <c r="N784" s="51"/>
      <c r="O784" s="34"/>
      <c r="Q784" s="51"/>
      <c r="V784" s="54"/>
    </row>
    <row r="785" ht="15.75" customHeight="1">
      <c r="A785" s="34"/>
      <c r="B785" s="34"/>
      <c r="C785" s="51"/>
      <c r="D785" s="51"/>
      <c r="E785" s="34"/>
      <c r="F785" s="52"/>
      <c r="G785" s="53"/>
      <c r="H785" s="35"/>
      <c r="J785" s="48"/>
      <c r="L785" s="3"/>
      <c r="N785" s="51"/>
      <c r="O785" s="34"/>
      <c r="Q785" s="51"/>
      <c r="V785" s="54"/>
    </row>
    <row r="786" ht="15.75" customHeight="1">
      <c r="A786" s="34"/>
      <c r="B786" s="34"/>
      <c r="C786" s="51"/>
      <c r="D786" s="51"/>
      <c r="E786" s="34"/>
      <c r="F786" s="52"/>
      <c r="G786" s="53"/>
      <c r="H786" s="35"/>
      <c r="J786" s="48"/>
      <c r="L786" s="3"/>
      <c r="N786" s="51"/>
      <c r="O786" s="34"/>
      <c r="Q786" s="51"/>
      <c r="V786" s="54"/>
    </row>
    <row r="787" ht="15.75" customHeight="1">
      <c r="A787" s="34"/>
      <c r="B787" s="34"/>
      <c r="C787" s="51"/>
      <c r="D787" s="51"/>
      <c r="E787" s="34"/>
      <c r="F787" s="52"/>
      <c r="G787" s="53"/>
      <c r="H787" s="35"/>
      <c r="J787" s="48"/>
      <c r="L787" s="3"/>
      <c r="N787" s="51"/>
      <c r="O787" s="34"/>
      <c r="Q787" s="51"/>
      <c r="V787" s="54"/>
    </row>
    <row r="788" ht="15.75" customHeight="1">
      <c r="A788" s="34"/>
      <c r="B788" s="34"/>
      <c r="C788" s="51"/>
      <c r="D788" s="51"/>
      <c r="E788" s="34"/>
      <c r="F788" s="52"/>
      <c r="G788" s="53"/>
      <c r="H788" s="35"/>
      <c r="J788" s="48"/>
      <c r="L788" s="3"/>
      <c r="N788" s="51"/>
      <c r="O788" s="34"/>
      <c r="Q788" s="51"/>
      <c r="V788" s="54"/>
    </row>
    <row r="789" ht="15.75" customHeight="1">
      <c r="A789" s="34"/>
      <c r="B789" s="34"/>
      <c r="C789" s="51"/>
      <c r="D789" s="51"/>
      <c r="E789" s="34"/>
      <c r="F789" s="52"/>
      <c r="G789" s="53"/>
      <c r="H789" s="35"/>
      <c r="J789" s="48"/>
      <c r="L789" s="3"/>
      <c r="N789" s="51"/>
      <c r="O789" s="34"/>
      <c r="Q789" s="51"/>
      <c r="V789" s="54"/>
    </row>
    <row r="790" ht="15.75" customHeight="1">
      <c r="A790" s="34"/>
      <c r="B790" s="34"/>
      <c r="C790" s="51"/>
      <c r="D790" s="51"/>
      <c r="E790" s="34"/>
      <c r="F790" s="52"/>
      <c r="G790" s="53"/>
      <c r="H790" s="35"/>
      <c r="J790" s="48"/>
      <c r="L790" s="3"/>
      <c r="N790" s="51"/>
      <c r="O790" s="34"/>
      <c r="Q790" s="51"/>
      <c r="V790" s="54"/>
    </row>
    <row r="791" ht="15.75" customHeight="1">
      <c r="A791" s="34"/>
      <c r="B791" s="34"/>
      <c r="C791" s="51"/>
      <c r="D791" s="51"/>
      <c r="E791" s="34"/>
      <c r="F791" s="52"/>
      <c r="G791" s="53"/>
      <c r="H791" s="35"/>
      <c r="J791" s="48"/>
      <c r="L791" s="3"/>
      <c r="N791" s="51"/>
      <c r="O791" s="34"/>
      <c r="Q791" s="51"/>
      <c r="V791" s="54"/>
    </row>
    <row r="792" ht="15.75" customHeight="1">
      <c r="A792" s="34"/>
      <c r="B792" s="34"/>
      <c r="C792" s="51"/>
      <c r="D792" s="51"/>
      <c r="E792" s="34"/>
      <c r="F792" s="52"/>
      <c r="G792" s="53"/>
      <c r="H792" s="35"/>
      <c r="J792" s="48"/>
      <c r="L792" s="3"/>
      <c r="N792" s="51"/>
      <c r="O792" s="34"/>
      <c r="Q792" s="51"/>
      <c r="V792" s="54"/>
    </row>
    <row r="793" ht="15.75" customHeight="1">
      <c r="A793" s="34"/>
      <c r="B793" s="34"/>
      <c r="C793" s="51"/>
      <c r="D793" s="51"/>
      <c r="E793" s="34"/>
      <c r="F793" s="52"/>
      <c r="G793" s="53"/>
      <c r="H793" s="35"/>
      <c r="J793" s="48"/>
      <c r="L793" s="3"/>
      <c r="N793" s="51"/>
      <c r="O793" s="34"/>
      <c r="Q793" s="51"/>
      <c r="V793" s="54"/>
    </row>
    <row r="794" ht="15.75" customHeight="1">
      <c r="A794" s="34"/>
      <c r="B794" s="34"/>
      <c r="C794" s="51"/>
      <c r="D794" s="51"/>
      <c r="E794" s="34"/>
      <c r="F794" s="52"/>
      <c r="G794" s="53"/>
      <c r="H794" s="35"/>
      <c r="J794" s="48"/>
      <c r="L794" s="3"/>
      <c r="N794" s="51"/>
      <c r="O794" s="34"/>
      <c r="Q794" s="51"/>
      <c r="V794" s="54"/>
    </row>
    <row r="795" ht="15.75" customHeight="1">
      <c r="A795" s="34"/>
      <c r="B795" s="34"/>
      <c r="C795" s="51"/>
      <c r="D795" s="51"/>
      <c r="E795" s="34"/>
      <c r="F795" s="52"/>
      <c r="G795" s="53"/>
      <c r="H795" s="35"/>
      <c r="J795" s="48"/>
      <c r="L795" s="3"/>
      <c r="N795" s="51"/>
      <c r="O795" s="34"/>
      <c r="Q795" s="51"/>
      <c r="V795" s="54"/>
    </row>
    <row r="796" ht="15.75" customHeight="1">
      <c r="A796" s="34"/>
      <c r="B796" s="34"/>
      <c r="C796" s="51"/>
      <c r="D796" s="51"/>
      <c r="E796" s="34"/>
      <c r="F796" s="52"/>
      <c r="G796" s="53"/>
      <c r="H796" s="35"/>
      <c r="J796" s="48"/>
      <c r="L796" s="3"/>
      <c r="N796" s="51"/>
      <c r="O796" s="34"/>
      <c r="Q796" s="51"/>
      <c r="V796" s="54"/>
    </row>
    <row r="797" ht="15.75" customHeight="1">
      <c r="A797" s="34"/>
      <c r="B797" s="34"/>
      <c r="C797" s="51"/>
      <c r="D797" s="51"/>
      <c r="E797" s="34"/>
      <c r="F797" s="52"/>
      <c r="G797" s="53"/>
      <c r="H797" s="35"/>
      <c r="J797" s="48"/>
      <c r="L797" s="3"/>
      <c r="N797" s="51"/>
      <c r="O797" s="34"/>
      <c r="Q797" s="51"/>
      <c r="V797" s="54"/>
    </row>
    <row r="798" ht="15.75" customHeight="1">
      <c r="A798" s="34"/>
      <c r="B798" s="34"/>
      <c r="C798" s="51"/>
      <c r="D798" s="51"/>
      <c r="E798" s="34"/>
      <c r="F798" s="52"/>
      <c r="G798" s="53"/>
      <c r="H798" s="35"/>
      <c r="J798" s="48"/>
      <c r="L798" s="3"/>
      <c r="N798" s="51"/>
      <c r="O798" s="34"/>
      <c r="Q798" s="51"/>
      <c r="V798" s="54"/>
    </row>
    <row r="799" ht="15.75" customHeight="1">
      <c r="A799" s="34"/>
      <c r="B799" s="34"/>
      <c r="C799" s="51"/>
      <c r="D799" s="51"/>
      <c r="E799" s="34"/>
      <c r="F799" s="52"/>
      <c r="G799" s="53"/>
      <c r="H799" s="35"/>
      <c r="J799" s="48"/>
      <c r="L799" s="3"/>
      <c r="N799" s="51"/>
      <c r="O799" s="34"/>
      <c r="Q799" s="51"/>
      <c r="V799" s="54"/>
    </row>
    <row r="800" ht="15.75" customHeight="1">
      <c r="A800" s="34"/>
      <c r="B800" s="34"/>
      <c r="C800" s="51"/>
      <c r="D800" s="51"/>
      <c r="E800" s="34"/>
      <c r="F800" s="52"/>
      <c r="G800" s="53"/>
      <c r="H800" s="35"/>
      <c r="J800" s="48"/>
      <c r="L800" s="3"/>
      <c r="N800" s="51"/>
      <c r="O800" s="34"/>
      <c r="Q800" s="51"/>
      <c r="V800" s="54"/>
    </row>
    <row r="801" ht="15.75" customHeight="1">
      <c r="A801" s="34"/>
      <c r="B801" s="34"/>
      <c r="C801" s="51"/>
      <c r="D801" s="51"/>
      <c r="E801" s="34"/>
      <c r="F801" s="52"/>
      <c r="G801" s="53"/>
      <c r="H801" s="35"/>
      <c r="J801" s="48"/>
      <c r="L801" s="3"/>
      <c r="N801" s="51"/>
      <c r="O801" s="34"/>
      <c r="Q801" s="51"/>
      <c r="V801" s="54"/>
    </row>
    <row r="802" ht="15.75" customHeight="1">
      <c r="A802" s="34"/>
      <c r="B802" s="34"/>
      <c r="C802" s="51"/>
      <c r="D802" s="51"/>
      <c r="E802" s="34"/>
      <c r="F802" s="52"/>
      <c r="G802" s="53"/>
      <c r="H802" s="35"/>
      <c r="J802" s="48"/>
      <c r="L802" s="3"/>
      <c r="N802" s="51"/>
      <c r="O802" s="34"/>
      <c r="Q802" s="51"/>
      <c r="V802" s="54"/>
    </row>
    <row r="803" ht="15.75" customHeight="1">
      <c r="A803" s="34"/>
      <c r="B803" s="34"/>
      <c r="C803" s="51"/>
      <c r="D803" s="51"/>
      <c r="E803" s="34"/>
      <c r="F803" s="52"/>
      <c r="G803" s="53"/>
      <c r="H803" s="35"/>
      <c r="J803" s="48"/>
      <c r="L803" s="3"/>
      <c r="N803" s="51"/>
      <c r="O803" s="34"/>
      <c r="Q803" s="51"/>
      <c r="V803" s="54"/>
    </row>
    <row r="804" ht="15.75" customHeight="1">
      <c r="A804" s="34"/>
      <c r="B804" s="34"/>
      <c r="C804" s="51"/>
      <c r="D804" s="51"/>
      <c r="E804" s="34"/>
      <c r="F804" s="52"/>
      <c r="G804" s="53"/>
      <c r="H804" s="35"/>
      <c r="J804" s="48"/>
      <c r="L804" s="3"/>
      <c r="N804" s="51"/>
      <c r="O804" s="34"/>
      <c r="Q804" s="51"/>
      <c r="V804" s="54"/>
    </row>
    <row r="805" ht="15.75" customHeight="1">
      <c r="A805" s="34"/>
      <c r="B805" s="34"/>
      <c r="C805" s="51"/>
      <c r="D805" s="51"/>
      <c r="E805" s="34"/>
      <c r="F805" s="52"/>
      <c r="G805" s="53"/>
      <c r="H805" s="35"/>
      <c r="J805" s="48"/>
      <c r="L805" s="3"/>
      <c r="N805" s="51"/>
      <c r="O805" s="34"/>
      <c r="Q805" s="51"/>
      <c r="V805" s="54"/>
    </row>
    <row r="806" ht="15.75" customHeight="1">
      <c r="A806" s="34"/>
      <c r="B806" s="34"/>
      <c r="C806" s="51"/>
      <c r="D806" s="51"/>
      <c r="E806" s="34"/>
      <c r="F806" s="52"/>
      <c r="G806" s="53"/>
      <c r="H806" s="35"/>
      <c r="J806" s="48"/>
      <c r="L806" s="3"/>
      <c r="N806" s="51"/>
      <c r="O806" s="34"/>
      <c r="Q806" s="51"/>
      <c r="V806" s="54"/>
    </row>
    <row r="807" ht="15.75" customHeight="1">
      <c r="A807" s="34"/>
      <c r="B807" s="34"/>
      <c r="C807" s="51"/>
      <c r="D807" s="51"/>
      <c r="E807" s="34"/>
      <c r="F807" s="52"/>
      <c r="G807" s="53"/>
      <c r="H807" s="35"/>
      <c r="J807" s="48"/>
      <c r="L807" s="3"/>
      <c r="N807" s="51"/>
      <c r="O807" s="34"/>
      <c r="Q807" s="51"/>
      <c r="V807" s="54"/>
    </row>
    <row r="808" ht="15.75" customHeight="1">
      <c r="A808" s="34"/>
      <c r="B808" s="34"/>
      <c r="C808" s="51"/>
      <c r="D808" s="51"/>
      <c r="E808" s="34"/>
      <c r="F808" s="52"/>
      <c r="G808" s="53"/>
      <c r="H808" s="35"/>
      <c r="J808" s="48"/>
      <c r="L808" s="3"/>
      <c r="N808" s="51"/>
      <c r="O808" s="34"/>
      <c r="Q808" s="51"/>
      <c r="V808" s="54"/>
    </row>
    <row r="809" ht="15.75" customHeight="1">
      <c r="A809" s="34"/>
      <c r="B809" s="34"/>
      <c r="C809" s="51"/>
      <c r="D809" s="51"/>
      <c r="E809" s="34"/>
      <c r="F809" s="52"/>
      <c r="G809" s="53"/>
      <c r="H809" s="35"/>
      <c r="J809" s="48"/>
      <c r="L809" s="3"/>
      <c r="N809" s="51"/>
      <c r="O809" s="34"/>
      <c r="Q809" s="51"/>
      <c r="V809" s="54"/>
    </row>
    <row r="810" ht="15.75" customHeight="1">
      <c r="A810" s="34"/>
      <c r="B810" s="34"/>
      <c r="C810" s="51"/>
      <c r="D810" s="51"/>
      <c r="E810" s="34"/>
      <c r="F810" s="52"/>
      <c r="G810" s="53"/>
      <c r="H810" s="35"/>
      <c r="J810" s="48"/>
      <c r="L810" s="3"/>
      <c r="N810" s="51"/>
      <c r="O810" s="34"/>
      <c r="Q810" s="51"/>
      <c r="V810" s="54"/>
    </row>
    <row r="811" ht="15.75" customHeight="1">
      <c r="A811" s="34"/>
      <c r="B811" s="34"/>
      <c r="C811" s="51"/>
      <c r="D811" s="51"/>
      <c r="E811" s="34"/>
      <c r="F811" s="52"/>
      <c r="G811" s="53"/>
      <c r="H811" s="35"/>
      <c r="J811" s="48"/>
      <c r="L811" s="3"/>
      <c r="N811" s="51"/>
      <c r="O811" s="34"/>
      <c r="Q811" s="51"/>
      <c r="V811" s="54"/>
    </row>
    <row r="812" ht="15.75" customHeight="1">
      <c r="A812" s="34"/>
      <c r="B812" s="34"/>
      <c r="C812" s="51"/>
      <c r="D812" s="51"/>
      <c r="E812" s="34"/>
      <c r="F812" s="52"/>
      <c r="G812" s="53"/>
      <c r="H812" s="35"/>
      <c r="J812" s="48"/>
      <c r="L812" s="3"/>
      <c r="N812" s="51"/>
      <c r="O812" s="34"/>
      <c r="Q812" s="51"/>
      <c r="V812" s="54"/>
    </row>
    <row r="813" ht="15.75" customHeight="1">
      <c r="A813" s="34"/>
      <c r="B813" s="34"/>
      <c r="C813" s="51"/>
      <c r="D813" s="51"/>
      <c r="E813" s="34"/>
      <c r="F813" s="52"/>
      <c r="G813" s="53"/>
      <c r="H813" s="35"/>
      <c r="J813" s="48"/>
      <c r="L813" s="3"/>
      <c r="N813" s="51"/>
      <c r="O813" s="34"/>
      <c r="Q813" s="51"/>
      <c r="V813" s="54"/>
    </row>
    <row r="814" ht="15.75" customHeight="1">
      <c r="A814" s="34"/>
      <c r="B814" s="34"/>
      <c r="C814" s="51"/>
      <c r="D814" s="51"/>
      <c r="E814" s="34"/>
      <c r="F814" s="52"/>
      <c r="G814" s="53"/>
      <c r="H814" s="35"/>
      <c r="J814" s="48"/>
      <c r="L814" s="3"/>
      <c r="N814" s="51"/>
      <c r="O814" s="34"/>
      <c r="Q814" s="51"/>
      <c r="V814" s="54"/>
    </row>
    <row r="815" ht="15.75" customHeight="1">
      <c r="A815" s="34"/>
      <c r="B815" s="34"/>
      <c r="C815" s="51"/>
      <c r="D815" s="51"/>
      <c r="E815" s="34"/>
      <c r="F815" s="52"/>
      <c r="G815" s="53"/>
      <c r="H815" s="35"/>
      <c r="J815" s="48"/>
      <c r="L815" s="3"/>
      <c r="N815" s="51"/>
      <c r="O815" s="34"/>
      <c r="Q815" s="51"/>
      <c r="V815" s="54"/>
    </row>
    <row r="816" ht="15.75" customHeight="1">
      <c r="A816" s="34"/>
      <c r="B816" s="34"/>
      <c r="C816" s="51"/>
      <c r="D816" s="51"/>
      <c r="E816" s="34"/>
      <c r="F816" s="52"/>
      <c r="G816" s="53"/>
      <c r="H816" s="35"/>
      <c r="J816" s="48"/>
      <c r="L816" s="3"/>
      <c r="N816" s="51"/>
      <c r="O816" s="34"/>
      <c r="Q816" s="51"/>
      <c r="V816" s="54"/>
    </row>
    <row r="817" ht="15.75" customHeight="1">
      <c r="A817" s="34"/>
      <c r="B817" s="34"/>
      <c r="C817" s="51"/>
      <c r="D817" s="51"/>
      <c r="E817" s="34"/>
      <c r="F817" s="52"/>
      <c r="G817" s="53"/>
      <c r="H817" s="35"/>
      <c r="J817" s="48"/>
      <c r="L817" s="3"/>
      <c r="N817" s="51"/>
      <c r="O817" s="34"/>
      <c r="Q817" s="51"/>
      <c r="V817" s="54"/>
    </row>
    <row r="818" ht="15.75" customHeight="1">
      <c r="A818" s="34"/>
      <c r="B818" s="34"/>
      <c r="C818" s="51"/>
      <c r="D818" s="51"/>
      <c r="E818" s="34"/>
      <c r="F818" s="52"/>
      <c r="G818" s="53"/>
      <c r="H818" s="35"/>
      <c r="J818" s="48"/>
      <c r="L818" s="3"/>
      <c r="N818" s="51"/>
      <c r="O818" s="34"/>
      <c r="Q818" s="51"/>
      <c r="V818" s="54"/>
    </row>
    <row r="819" ht="15.75" customHeight="1">
      <c r="A819" s="34"/>
      <c r="B819" s="34"/>
      <c r="C819" s="51"/>
      <c r="D819" s="51"/>
      <c r="E819" s="34"/>
      <c r="F819" s="52"/>
      <c r="G819" s="53"/>
      <c r="H819" s="35"/>
      <c r="J819" s="48"/>
      <c r="L819" s="3"/>
      <c r="N819" s="51"/>
      <c r="O819" s="34"/>
      <c r="Q819" s="51"/>
      <c r="V819" s="54"/>
    </row>
    <row r="820" ht="15.75" customHeight="1">
      <c r="A820" s="34"/>
      <c r="B820" s="34"/>
      <c r="C820" s="51"/>
      <c r="D820" s="51"/>
      <c r="E820" s="34"/>
      <c r="F820" s="52"/>
      <c r="G820" s="53"/>
      <c r="H820" s="35"/>
      <c r="J820" s="48"/>
      <c r="L820" s="3"/>
      <c r="N820" s="51"/>
      <c r="O820" s="34"/>
      <c r="Q820" s="51"/>
      <c r="V820" s="54"/>
    </row>
    <row r="821" ht="15.75" customHeight="1">
      <c r="A821" s="34"/>
      <c r="B821" s="34"/>
      <c r="C821" s="51"/>
      <c r="D821" s="51"/>
      <c r="E821" s="34"/>
      <c r="F821" s="52"/>
      <c r="G821" s="53"/>
      <c r="H821" s="35"/>
      <c r="J821" s="48"/>
      <c r="L821" s="3"/>
      <c r="N821" s="51"/>
      <c r="O821" s="34"/>
      <c r="Q821" s="51"/>
      <c r="V821" s="54"/>
    </row>
    <row r="822" ht="15.75" customHeight="1">
      <c r="A822" s="34"/>
      <c r="B822" s="34"/>
      <c r="C822" s="51"/>
      <c r="D822" s="51"/>
      <c r="E822" s="34"/>
      <c r="F822" s="52"/>
      <c r="G822" s="53"/>
      <c r="H822" s="35"/>
      <c r="J822" s="48"/>
      <c r="L822" s="3"/>
      <c r="N822" s="51"/>
      <c r="O822" s="34"/>
      <c r="Q822" s="51"/>
      <c r="V822" s="54"/>
    </row>
    <row r="823" ht="15.75" customHeight="1">
      <c r="A823" s="34"/>
      <c r="B823" s="34"/>
      <c r="C823" s="51"/>
      <c r="D823" s="51"/>
      <c r="E823" s="34"/>
      <c r="F823" s="52"/>
      <c r="G823" s="53"/>
      <c r="H823" s="35"/>
      <c r="J823" s="48"/>
      <c r="L823" s="3"/>
      <c r="N823" s="51"/>
      <c r="O823" s="34"/>
      <c r="Q823" s="51"/>
      <c r="V823" s="54"/>
    </row>
    <row r="824" ht="15.75" customHeight="1">
      <c r="A824" s="34"/>
      <c r="B824" s="34"/>
      <c r="C824" s="51"/>
      <c r="D824" s="51"/>
      <c r="E824" s="34"/>
      <c r="F824" s="52"/>
      <c r="G824" s="53"/>
      <c r="H824" s="35"/>
      <c r="J824" s="48"/>
      <c r="L824" s="3"/>
      <c r="N824" s="51"/>
      <c r="O824" s="34"/>
      <c r="Q824" s="51"/>
      <c r="V824" s="54"/>
    </row>
    <row r="825" ht="15.75" customHeight="1">
      <c r="A825" s="34"/>
      <c r="B825" s="34"/>
      <c r="C825" s="51"/>
      <c r="D825" s="51"/>
      <c r="E825" s="34"/>
      <c r="F825" s="52"/>
      <c r="G825" s="53"/>
      <c r="H825" s="35"/>
      <c r="J825" s="48"/>
      <c r="L825" s="3"/>
      <c r="N825" s="51"/>
      <c r="O825" s="34"/>
      <c r="Q825" s="51"/>
      <c r="V825" s="54"/>
    </row>
    <row r="826" ht="15.75" customHeight="1">
      <c r="A826" s="34"/>
      <c r="B826" s="34"/>
      <c r="C826" s="51"/>
      <c r="D826" s="51"/>
      <c r="E826" s="34"/>
      <c r="F826" s="52"/>
      <c r="G826" s="53"/>
      <c r="H826" s="35"/>
      <c r="J826" s="48"/>
      <c r="L826" s="3"/>
      <c r="N826" s="51"/>
      <c r="O826" s="34"/>
      <c r="Q826" s="51"/>
      <c r="V826" s="54"/>
    </row>
    <row r="827" ht="15.75" customHeight="1">
      <c r="A827" s="34"/>
      <c r="B827" s="34"/>
      <c r="C827" s="51"/>
      <c r="D827" s="51"/>
      <c r="E827" s="34"/>
      <c r="F827" s="52"/>
      <c r="G827" s="53"/>
      <c r="H827" s="35"/>
      <c r="J827" s="48"/>
      <c r="L827" s="3"/>
      <c r="N827" s="51"/>
      <c r="O827" s="34"/>
      <c r="Q827" s="51"/>
      <c r="V827" s="54"/>
    </row>
    <row r="828" ht="15.75" customHeight="1">
      <c r="A828" s="34"/>
      <c r="B828" s="34"/>
      <c r="C828" s="51"/>
      <c r="D828" s="51"/>
      <c r="E828" s="34"/>
      <c r="F828" s="52"/>
      <c r="G828" s="53"/>
      <c r="H828" s="35"/>
      <c r="J828" s="48"/>
      <c r="L828" s="3"/>
      <c r="N828" s="51"/>
      <c r="O828" s="34"/>
      <c r="Q828" s="51"/>
      <c r="V828" s="54"/>
    </row>
    <row r="829" ht="15.75" customHeight="1">
      <c r="A829" s="34"/>
      <c r="B829" s="34"/>
      <c r="C829" s="51"/>
      <c r="D829" s="51"/>
      <c r="E829" s="34"/>
      <c r="F829" s="52"/>
      <c r="G829" s="53"/>
      <c r="H829" s="35"/>
      <c r="J829" s="48"/>
      <c r="L829" s="3"/>
      <c r="N829" s="51"/>
      <c r="O829" s="34"/>
      <c r="Q829" s="51"/>
      <c r="V829" s="54"/>
    </row>
    <row r="830" ht="15.75" customHeight="1">
      <c r="A830" s="34"/>
      <c r="B830" s="34"/>
      <c r="C830" s="51"/>
      <c r="D830" s="51"/>
      <c r="E830" s="34"/>
      <c r="F830" s="52"/>
      <c r="G830" s="53"/>
      <c r="H830" s="35"/>
      <c r="J830" s="48"/>
      <c r="L830" s="3"/>
      <c r="N830" s="51"/>
      <c r="O830" s="34"/>
      <c r="Q830" s="51"/>
      <c r="V830" s="54"/>
    </row>
    <row r="831" ht="15.75" customHeight="1">
      <c r="A831" s="34"/>
      <c r="B831" s="34"/>
      <c r="C831" s="51"/>
      <c r="D831" s="51"/>
      <c r="E831" s="34"/>
      <c r="F831" s="52"/>
      <c r="G831" s="53"/>
      <c r="H831" s="35"/>
      <c r="J831" s="48"/>
      <c r="L831" s="3"/>
      <c r="N831" s="51"/>
      <c r="O831" s="34"/>
      <c r="Q831" s="51"/>
      <c r="V831" s="54"/>
    </row>
    <row r="832" ht="15.75" customHeight="1">
      <c r="A832" s="34"/>
      <c r="B832" s="34"/>
      <c r="C832" s="51"/>
      <c r="D832" s="51"/>
      <c r="E832" s="34"/>
      <c r="F832" s="52"/>
      <c r="G832" s="53"/>
      <c r="H832" s="35"/>
      <c r="J832" s="48"/>
      <c r="L832" s="3"/>
      <c r="N832" s="51"/>
      <c r="O832" s="34"/>
      <c r="Q832" s="51"/>
      <c r="V832" s="54"/>
    </row>
    <row r="833" ht="15.75" customHeight="1">
      <c r="A833" s="34"/>
      <c r="B833" s="34"/>
      <c r="C833" s="51"/>
      <c r="D833" s="51"/>
      <c r="E833" s="34"/>
      <c r="F833" s="52"/>
      <c r="G833" s="53"/>
      <c r="H833" s="35"/>
      <c r="J833" s="48"/>
      <c r="L833" s="3"/>
      <c r="N833" s="51"/>
      <c r="O833" s="34"/>
      <c r="Q833" s="51"/>
      <c r="V833" s="54"/>
    </row>
    <row r="834" ht="15.75" customHeight="1">
      <c r="A834" s="34"/>
      <c r="B834" s="34"/>
      <c r="C834" s="51"/>
      <c r="D834" s="51"/>
      <c r="E834" s="34"/>
      <c r="F834" s="52"/>
      <c r="G834" s="53"/>
      <c r="H834" s="35"/>
      <c r="J834" s="48"/>
      <c r="L834" s="3"/>
      <c r="N834" s="51"/>
      <c r="O834" s="34"/>
      <c r="Q834" s="51"/>
      <c r="V834" s="54"/>
    </row>
    <row r="835" ht="15.75" customHeight="1">
      <c r="A835" s="34"/>
      <c r="B835" s="34"/>
      <c r="C835" s="51"/>
      <c r="D835" s="51"/>
      <c r="E835" s="34"/>
      <c r="F835" s="52"/>
      <c r="G835" s="53"/>
      <c r="H835" s="35"/>
      <c r="J835" s="48"/>
      <c r="L835" s="3"/>
      <c r="N835" s="51"/>
      <c r="O835" s="34"/>
      <c r="Q835" s="51"/>
      <c r="V835" s="54"/>
    </row>
    <row r="836" ht="15.75" customHeight="1">
      <c r="A836" s="34"/>
      <c r="B836" s="34"/>
      <c r="C836" s="51"/>
      <c r="D836" s="51"/>
      <c r="E836" s="34"/>
      <c r="F836" s="52"/>
      <c r="G836" s="53"/>
      <c r="H836" s="35"/>
      <c r="J836" s="48"/>
      <c r="L836" s="3"/>
      <c r="N836" s="51"/>
      <c r="O836" s="34"/>
      <c r="Q836" s="51"/>
      <c r="V836" s="54"/>
    </row>
    <row r="837" ht="15.75" customHeight="1">
      <c r="A837" s="34"/>
      <c r="B837" s="34"/>
      <c r="C837" s="51"/>
      <c r="D837" s="51"/>
      <c r="E837" s="34"/>
      <c r="F837" s="52"/>
      <c r="G837" s="53"/>
      <c r="H837" s="35"/>
      <c r="J837" s="48"/>
      <c r="L837" s="3"/>
      <c r="N837" s="51"/>
      <c r="O837" s="34"/>
      <c r="Q837" s="51"/>
      <c r="V837" s="54"/>
    </row>
    <row r="838" ht="15.75" customHeight="1">
      <c r="A838" s="34"/>
      <c r="B838" s="34"/>
      <c r="C838" s="51"/>
      <c r="D838" s="51"/>
      <c r="E838" s="34"/>
      <c r="F838" s="52"/>
      <c r="G838" s="53"/>
      <c r="H838" s="35"/>
      <c r="J838" s="48"/>
      <c r="L838" s="3"/>
      <c r="N838" s="51"/>
      <c r="O838" s="34"/>
      <c r="Q838" s="51"/>
      <c r="V838" s="54"/>
    </row>
    <row r="839" ht="15.75" customHeight="1">
      <c r="A839" s="34"/>
      <c r="B839" s="34"/>
      <c r="C839" s="51"/>
      <c r="D839" s="51"/>
      <c r="E839" s="34"/>
      <c r="F839" s="52"/>
      <c r="G839" s="53"/>
      <c r="H839" s="35"/>
      <c r="J839" s="48"/>
      <c r="L839" s="3"/>
      <c r="N839" s="51"/>
      <c r="O839" s="34"/>
      <c r="Q839" s="51"/>
      <c r="V839" s="54"/>
    </row>
    <row r="840" ht="15.75" customHeight="1">
      <c r="A840" s="34"/>
      <c r="B840" s="34"/>
      <c r="C840" s="51"/>
      <c r="D840" s="51"/>
      <c r="E840" s="34"/>
      <c r="F840" s="52"/>
      <c r="G840" s="53"/>
      <c r="H840" s="35"/>
      <c r="J840" s="48"/>
      <c r="L840" s="3"/>
      <c r="N840" s="51"/>
      <c r="O840" s="34"/>
      <c r="Q840" s="51"/>
      <c r="V840" s="54"/>
    </row>
    <row r="841" ht="15.75" customHeight="1">
      <c r="A841" s="34"/>
      <c r="B841" s="34"/>
      <c r="C841" s="51"/>
      <c r="D841" s="51"/>
      <c r="E841" s="34"/>
      <c r="F841" s="52"/>
      <c r="G841" s="53"/>
      <c r="H841" s="35"/>
      <c r="J841" s="48"/>
      <c r="L841" s="3"/>
      <c r="N841" s="51"/>
      <c r="O841" s="34"/>
      <c r="Q841" s="51"/>
      <c r="V841" s="54"/>
    </row>
    <row r="842" ht="15.75" customHeight="1">
      <c r="A842" s="34"/>
      <c r="B842" s="34"/>
      <c r="C842" s="51"/>
      <c r="D842" s="51"/>
      <c r="E842" s="34"/>
      <c r="F842" s="52"/>
      <c r="G842" s="53"/>
      <c r="H842" s="35"/>
      <c r="J842" s="48"/>
      <c r="L842" s="3"/>
      <c r="N842" s="51"/>
      <c r="O842" s="34"/>
      <c r="Q842" s="51"/>
      <c r="V842" s="54"/>
    </row>
    <row r="843" ht="15.75" customHeight="1">
      <c r="A843" s="34"/>
      <c r="B843" s="34"/>
      <c r="C843" s="51"/>
      <c r="D843" s="51"/>
      <c r="E843" s="34"/>
      <c r="F843" s="52"/>
      <c r="G843" s="53"/>
      <c r="H843" s="35"/>
      <c r="J843" s="48"/>
      <c r="L843" s="3"/>
      <c r="N843" s="51"/>
      <c r="O843" s="34"/>
      <c r="Q843" s="51"/>
      <c r="V843" s="54"/>
    </row>
    <row r="844" ht="15.75" customHeight="1">
      <c r="A844" s="34"/>
      <c r="B844" s="34"/>
      <c r="C844" s="51"/>
      <c r="D844" s="51"/>
      <c r="E844" s="34"/>
      <c r="F844" s="52"/>
      <c r="G844" s="53"/>
      <c r="H844" s="35"/>
      <c r="J844" s="48"/>
      <c r="L844" s="3"/>
      <c r="N844" s="51"/>
      <c r="O844" s="34"/>
      <c r="Q844" s="51"/>
      <c r="V844" s="54"/>
    </row>
    <row r="845" ht="15.75" customHeight="1">
      <c r="A845" s="34"/>
      <c r="B845" s="34"/>
      <c r="C845" s="51"/>
      <c r="D845" s="51"/>
      <c r="E845" s="34"/>
      <c r="F845" s="52"/>
      <c r="G845" s="53"/>
      <c r="H845" s="35"/>
      <c r="J845" s="48"/>
      <c r="L845" s="3"/>
      <c r="N845" s="51"/>
      <c r="O845" s="34"/>
      <c r="Q845" s="51"/>
      <c r="V845" s="54"/>
    </row>
    <row r="846" ht="15.75" customHeight="1">
      <c r="A846" s="34"/>
      <c r="B846" s="34"/>
      <c r="C846" s="51"/>
      <c r="D846" s="51"/>
      <c r="E846" s="34"/>
      <c r="F846" s="52"/>
      <c r="G846" s="53"/>
      <c r="H846" s="35"/>
      <c r="J846" s="48"/>
      <c r="L846" s="3"/>
      <c r="N846" s="51"/>
      <c r="O846" s="34"/>
      <c r="Q846" s="51"/>
      <c r="V846" s="54"/>
    </row>
    <row r="847" ht="15.75" customHeight="1">
      <c r="A847" s="34"/>
      <c r="B847" s="34"/>
      <c r="C847" s="51"/>
      <c r="D847" s="51"/>
      <c r="E847" s="34"/>
      <c r="F847" s="52"/>
      <c r="G847" s="53"/>
      <c r="H847" s="35"/>
      <c r="J847" s="48"/>
      <c r="L847" s="3"/>
      <c r="N847" s="51"/>
      <c r="O847" s="34"/>
      <c r="Q847" s="51"/>
      <c r="V847" s="54"/>
    </row>
    <row r="848" ht="15.75" customHeight="1">
      <c r="A848" s="34"/>
      <c r="B848" s="34"/>
      <c r="C848" s="51"/>
      <c r="D848" s="51"/>
      <c r="E848" s="34"/>
      <c r="F848" s="52"/>
      <c r="G848" s="53"/>
      <c r="H848" s="35"/>
      <c r="J848" s="48"/>
      <c r="L848" s="3"/>
      <c r="N848" s="51"/>
      <c r="O848" s="34"/>
      <c r="Q848" s="51"/>
      <c r="V848" s="54"/>
    </row>
    <row r="849" ht="15.75" customHeight="1">
      <c r="A849" s="34"/>
      <c r="B849" s="34"/>
      <c r="C849" s="51"/>
      <c r="D849" s="51"/>
      <c r="E849" s="34"/>
      <c r="F849" s="52"/>
      <c r="G849" s="53"/>
      <c r="H849" s="35"/>
      <c r="J849" s="48"/>
      <c r="L849" s="3"/>
      <c r="N849" s="51"/>
      <c r="O849" s="34"/>
      <c r="Q849" s="51"/>
      <c r="V849" s="54"/>
    </row>
    <row r="850" ht="15.75" customHeight="1">
      <c r="A850" s="34"/>
      <c r="B850" s="34"/>
      <c r="C850" s="51"/>
      <c r="D850" s="51"/>
      <c r="E850" s="34"/>
      <c r="F850" s="52"/>
      <c r="G850" s="53"/>
      <c r="H850" s="35"/>
      <c r="J850" s="48"/>
      <c r="L850" s="3"/>
      <c r="N850" s="51"/>
      <c r="O850" s="34"/>
      <c r="Q850" s="51"/>
      <c r="V850" s="54"/>
    </row>
    <row r="851" ht="15.75" customHeight="1">
      <c r="A851" s="34"/>
      <c r="B851" s="34"/>
      <c r="C851" s="51"/>
      <c r="D851" s="51"/>
      <c r="E851" s="34"/>
      <c r="F851" s="52"/>
      <c r="G851" s="53"/>
      <c r="H851" s="35"/>
      <c r="J851" s="48"/>
      <c r="L851" s="3"/>
      <c r="N851" s="51"/>
      <c r="O851" s="34"/>
      <c r="Q851" s="51"/>
      <c r="V851" s="54"/>
    </row>
    <row r="852" ht="15.75" customHeight="1">
      <c r="A852" s="34"/>
      <c r="B852" s="34"/>
      <c r="C852" s="51"/>
      <c r="D852" s="51"/>
      <c r="E852" s="34"/>
      <c r="F852" s="52"/>
      <c r="G852" s="53"/>
      <c r="H852" s="35"/>
      <c r="J852" s="48"/>
      <c r="L852" s="3"/>
      <c r="N852" s="51"/>
      <c r="O852" s="34"/>
      <c r="Q852" s="51"/>
      <c r="V852" s="54"/>
    </row>
    <row r="853" ht="15.75" customHeight="1">
      <c r="A853" s="34"/>
      <c r="B853" s="34"/>
      <c r="C853" s="51"/>
      <c r="D853" s="51"/>
      <c r="E853" s="34"/>
      <c r="F853" s="52"/>
      <c r="G853" s="53"/>
      <c r="H853" s="35"/>
      <c r="J853" s="48"/>
      <c r="L853" s="3"/>
      <c r="N853" s="51"/>
      <c r="O853" s="34"/>
      <c r="Q853" s="51"/>
      <c r="V853" s="54"/>
    </row>
    <row r="854" ht="15.75" customHeight="1">
      <c r="A854" s="34"/>
      <c r="B854" s="34"/>
      <c r="C854" s="51"/>
      <c r="D854" s="51"/>
      <c r="E854" s="34"/>
      <c r="F854" s="52"/>
      <c r="G854" s="53"/>
      <c r="H854" s="35"/>
      <c r="J854" s="48"/>
      <c r="L854" s="3"/>
      <c r="N854" s="51"/>
      <c r="O854" s="34"/>
      <c r="Q854" s="51"/>
      <c r="V854" s="54"/>
    </row>
    <row r="855" ht="15.75" customHeight="1">
      <c r="A855" s="34"/>
      <c r="B855" s="34"/>
      <c r="C855" s="51"/>
      <c r="D855" s="51"/>
      <c r="E855" s="34"/>
      <c r="F855" s="52"/>
      <c r="G855" s="53"/>
      <c r="H855" s="35"/>
      <c r="J855" s="48"/>
      <c r="L855" s="3"/>
      <c r="N855" s="51"/>
      <c r="O855" s="34"/>
      <c r="Q855" s="51"/>
      <c r="V855" s="54"/>
    </row>
    <row r="856" ht="15.75" customHeight="1">
      <c r="A856" s="34"/>
      <c r="B856" s="34"/>
      <c r="C856" s="51"/>
      <c r="D856" s="51"/>
      <c r="E856" s="34"/>
      <c r="F856" s="52"/>
      <c r="G856" s="53"/>
      <c r="H856" s="35"/>
      <c r="J856" s="48"/>
      <c r="L856" s="3"/>
      <c r="N856" s="51"/>
      <c r="O856" s="34"/>
      <c r="Q856" s="51"/>
      <c r="V856" s="54"/>
    </row>
    <row r="857" ht="15.75" customHeight="1">
      <c r="A857" s="34"/>
      <c r="B857" s="34"/>
      <c r="C857" s="51"/>
      <c r="D857" s="51"/>
      <c r="E857" s="34"/>
      <c r="F857" s="52"/>
      <c r="G857" s="53"/>
      <c r="H857" s="35"/>
      <c r="J857" s="48"/>
      <c r="L857" s="3"/>
      <c r="N857" s="51"/>
      <c r="O857" s="34"/>
      <c r="Q857" s="51"/>
      <c r="V857" s="54"/>
    </row>
    <row r="858" ht="15.75" customHeight="1">
      <c r="A858" s="34"/>
      <c r="B858" s="34"/>
      <c r="C858" s="51"/>
      <c r="D858" s="51"/>
      <c r="E858" s="34"/>
      <c r="F858" s="52"/>
      <c r="G858" s="53"/>
      <c r="H858" s="35"/>
      <c r="J858" s="48"/>
      <c r="L858" s="3"/>
      <c r="N858" s="51"/>
      <c r="O858" s="34"/>
      <c r="Q858" s="51"/>
      <c r="V858" s="54"/>
    </row>
    <row r="859" ht="15.75" customHeight="1">
      <c r="A859" s="34"/>
      <c r="B859" s="34"/>
      <c r="C859" s="51"/>
      <c r="D859" s="51"/>
      <c r="E859" s="34"/>
      <c r="F859" s="52"/>
      <c r="G859" s="53"/>
      <c r="H859" s="35"/>
      <c r="J859" s="48"/>
      <c r="L859" s="3"/>
      <c r="N859" s="51"/>
      <c r="O859" s="34"/>
      <c r="Q859" s="51"/>
      <c r="V859" s="54"/>
    </row>
    <row r="860" ht="15.75" customHeight="1">
      <c r="A860" s="34"/>
      <c r="B860" s="34"/>
      <c r="C860" s="51"/>
      <c r="D860" s="51"/>
      <c r="E860" s="34"/>
      <c r="F860" s="52"/>
      <c r="G860" s="53"/>
      <c r="H860" s="35"/>
      <c r="J860" s="48"/>
      <c r="L860" s="3"/>
      <c r="N860" s="51"/>
      <c r="O860" s="34"/>
      <c r="Q860" s="51"/>
      <c r="V860" s="54"/>
    </row>
    <row r="861" ht="15.75" customHeight="1">
      <c r="A861" s="34"/>
      <c r="B861" s="34"/>
      <c r="C861" s="51"/>
      <c r="D861" s="51"/>
      <c r="E861" s="34"/>
      <c r="F861" s="52"/>
      <c r="G861" s="53"/>
      <c r="H861" s="35"/>
      <c r="J861" s="48"/>
      <c r="L861" s="3"/>
      <c r="N861" s="51"/>
      <c r="O861" s="34"/>
      <c r="Q861" s="51"/>
      <c r="V861" s="54"/>
    </row>
    <row r="862" ht="15.75" customHeight="1">
      <c r="A862" s="34"/>
      <c r="B862" s="34"/>
      <c r="C862" s="51"/>
      <c r="D862" s="51"/>
      <c r="E862" s="34"/>
      <c r="F862" s="52"/>
      <c r="G862" s="53"/>
      <c r="H862" s="35"/>
      <c r="J862" s="48"/>
      <c r="L862" s="3"/>
      <c r="N862" s="51"/>
      <c r="O862" s="34"/>
      <c r="Q862" s="51"/>
      <c r="V862" s="54"/>
    </row>
    <row r="863" ht="15.75" customHeight="1">
      <c r="A863" s="34"/>
      <c r="B863" s="34"/>
      <c r="C863" s="51"/>
      <c r="D863" s="51"/>
      <c r="E863" s="34"/>
      <c r="F863" s="52"/>
      <c r="G863" s="53"/>
      <c r="H863" s="35"/>
      <c r="J863" s="48"/>
      <c r="L863" s="3"/>
      <c r="N863" s="51"/>
      <c r="O863" s="34"/>
      <c r="Q863" s="51"/>
      <c r="V863" s="54"/>
    </row>
    <row r="864" ht="15.75" customHeight="1">
      <c r="A864" s="34"/>
      <c r="B864" s="34"/>
      <c r="C864" s="51"/>
      <c r="D864" s="51"/>
      <c r="E864" s="34"/>
      <c r="F864" s="52"/>
      <c r="G864" s="53"/>
      <c r="H864" s="35"/>
      <c r="J864" s="48"/>
      <c r="L864" s="3"/>
      <c r="N864" s="51"/>
      <c r="O864" s="34"/>
      <c r="Q864" s="51"/>
      <c r="V864" s="54"/>
    </row>
    <row r="865" ht="15.75" customHeight="1">
      <c r="A865" s="34"/>
      <c r="B865" s="34"/>
      <c r="C865" s="51"/>
      <c r="D865" s="51"/>
      <c r="E865" s="34"/>
      <c r="F865" s="52"/>
      <c r="G865" s="53"/>
      <c r="H865" s="35"/>
      <c r="J865" s="48"/>
      <c r="L865" s="3"/>
      <c r="N865" s="51"/>
      <c r="O865" s="34"/>
      <c r="Q865" s="51"/>
      <c r="V865" s="54"/>
    </row>
    <row r="866" ht="15.75" customHeight="1">
      <c r="A866" s="34"/>
      <c r="B866" s="34"/>
      <c r="C866" s="51"/>
      <c r="D866" s="51"/>
      <c r="E866" s="34"/>
      <c r="F866" s="52"/>
      <c r="G866" s="53"/>
      <c r="H866" s="35"/>
      <c r="J866" s="48"/>
      <c r="L866" s="3"/>
      <c r="N866" s="51"/>
      <c r="O866" s="34"/>
      <c r="Q866" s="51"/>
      <c r="V866" s="54"/>
    </row>
    <row r="867" ht="15.75" customHeight="1">
      <c r="A867" s="34"/>
      <c r="B867" s="34"/>
      <c r="C867" s="51"/>
      <c r="D867" s="51"/>
      <c r="E867" s="34"/>
      <c r="F867" s="52"/>
      <c r="G867" s="53"/>
      <c r="H867" s="35"/>
      <c r="J867" s="48"/>
      <c r="L867" s="3"/>
      <c r="N867" s="51"/>
      <c r="O867" s="34"/>
      <c r="Q867" s="51"/>
      <c r="V867" s="54"/>
    </row>
    <row r="868" ht="15.75" customHeight="1">
      <c r="A868" s="34"/>
      <c r="B868" s="34"/>
      <c r="C868" s="51"/>
      <c r="D868" s="51"/>
      <c r="E868" s="34"/>
      <c r="F868" s="52"/>
      <c r="G868" s="53"/>
      <c r="H868" s="35"/>
      <c r="J868" s="48"/>
      <c r="L868" s="3"/>
      <c r="N868" s="51"/>
      <c r="O868" s="34"/>
      <c r="Q868" s="51"/>
      <c r="V868" s="54"/>
    </row>
    <row r="869" ht="15.75" customHeight="1">
      <c r="A869" s="34"/>
      <c r="B869" s="34"/>
      <c r="C869" s="51"/>
      <c r="D869" s="51"/>
      <c r="E869" s="34"/>
      <c r="F869" s="52"/>
      <c r="G869" s="53"/>
      <c r="H869" s="35"/>
      <c r="J869" s="48"/>
      <c r="L869" s="3"/>
      <c r="N869" s="51"/>
      <c r="O869" s="34"/>
      <c r="Q869" s="51"/>
      <c r="V869" s="54"/>
    </row>
    <row r="870" ht="15.75" customHeight="1">
      <c r="A870" s="34"/>
      <c r="B870" s="34"/>
      <c r="C870" s="51"/>
      <c r="D870" s="51"/>
      <c r="E870" s="34"/>
      <c r="F870" s="52"/>
      <c r="G870" s="53"/>
      <c r="H870" s="35"/>
      <c r="J870" s="48"/>
      <c r="L870" s="3"/>
      <c r="N870" s="51"/>
      <c r="O870" s="34"/>
      <c r="Q870" s="51"/>
      <c r="V870" s="54"/>
    </row>
    <row r="871" ht="15.75" customHeight="1">
      <c r="A871" s="34"/>
      <c r="B871" s="34"/>
      <c r="C871" s="51"/>
      <c r="D871" s="51"/>
      <c r="E871" s="34"/>
      <c r="F871" s="52"/>
      <c r="G871" s="53"/>
      <c r="H871" s="35"/>
      <c r="J871" s="48"/>
      <c r="L871" s="3"/>
      <c r="N871" s="51"/>
      <c r="O871" s="34"/>
      <c r="Q871" s="51"/>
      <c r="V871" s="54"/>
    </row>
    <row r="872" ht="15.75" customHeight="1">
      <c r="A872" s="34"/>
      <c r="B872" s="34"/>
      <c r="C872" s="51"/>
      <c r="D872" s="51"/>
      <c r="E872" s="34"/>
      <c r="F872" s="52"/>
      <c r="G872" s="53"/>
      <c r="H872" s="35"/>
      <c r="J872" s="48"/>
      <c r="L872" s="3"/>
      <c r="N872" s="51"/>
      <c r="O872" s="34"/>
      <c r="Q872" s="51"/>
      <c r="V872" s="54"/>
    </row>
    <row r="873" ht="15.75" customHeight="1">
      <c r="A873" s="34"/>
      <c r="B873" s="34"/>
      <c r="C873" s="51"/>
      <c r="D873" s="51"/>
      <c r="E873" s="34"/>
      <c r="F873" s="52"/>
      <c r="G873" s="53"/>
      <c r="H873" s="35"/>
      <c r="J873" s="48"/>
      <c r="L873" s="3"/>
      <c r="N873" s="51"/>
      <c r="O873" s="34"/>
      <c r="Q873" s="51"/>
      <c r="V873" s="54"/>
    </row>
    <row r="874" ht="15.75" customHeight="1">
      <c r="A874" s="34"/>
      <c r="B874" s="34"/>
      <c r="C874" s="51"/>
      <c r="D874" s="51"/>
      <c r="E874" s="34"/>
      <c r="F874" s="52"/>
      <c r="G874" s="53"/>
      <c r="H874" s="35"/>
      <c r="J874" s="48"/>
      <c r="L874" s="3"/>
      <c r="N874" s="51"/>
      <c r="O874" s="34"/>
      <c r="Q874" s="51"/>
      <c r="V874" s="54"/>
    </row>
    <row r="875" ht="15.75" customHeight="1">
      <c r="A875" s="34"/>
      <c r="B875" s="34"/>
      <c r="C875" s="51"/>
      <c r="D875" s="51"/>
      <c r="E875" s="34"/>
      <c r="F875" s="52"/>
      <c r="G875" s="53"/>
      <c r="H875" s="35"/>
      <c r="J875" s="48"/>
      <c r="L875" s="3"/>
      <c r="N875" s="51"/>
      <c r="O875" s="34"/>
      <c r="Q875" s="51"/>
      <c r="V875" s="54"/>
    </row>
    <row r="876" ht="15.75" customHeight="1">
      <c r="A876" s="34"/>
      <c r="B876" s="34"/>
      <c r="C876" s="51"/>
      <c r="D876" s="51"/>
      <c r="E876" s="34"/>
      <c r="F876" s="52"/>
      <c r="G876" s="53"/>
      <c r="H876" s="35"/>
      <c r="J876" s="48"/>
      <c r="L876" s="3"/>
      <c r="N876" s="51"/>
      <c r="O876" s="34"/>
      <c r="Q876" s="51"/>
      <c r="V876" s="54"/>
    </row>
    <row r="877" ht="15.75" customHeight="1">
      <c r="A877" s="34"/>
      <c r="B877" s="34"/>
      <c r="C877" s="51"/>
      <c r="D877" s="51"/>
      <c r="E877" s="34"/>
      <c r="F877" s="52"/>
      <c r="G877" s="53"/>
      <c r="H877" s="35"/>
      <c r="J877" s="48"/>
      <c r="L877" s="3"/>
      <c r="N877" s="51"/>
      <c r="O877" s="34"/>
      <c r="Q877" s="51"/>
      <c r="V877" s="54"/>
    </row>
    <row r="878" ht="15.75" customHeight="1">
      <c r="A878" s="34"/>
      <c r="B878" s="34"/>
      <c r="C878" s="51"/>
      <c r="D878" s="51"/>
      <c r="E878" s="34"/>
      <c r="F878" s="52"/>
      <c r="G878" s="53"/>
      <c r="H878" s="35"/>
      <c r="J878" s="48"/>
      <c r="L878" s="3"/>
      <c r="N878" s="51"/>
      <c r="O878" s="34"/>
      <c r="Q878" s="51"/>
      <c r="V878" s="54"/>
    </row>
    <row r="879" ht="15.75" customHeight="1">
      <c r="A879" s="34"/>
      <c r="B879" s="34"/>
      <c r="C879" s="51"/>
      <c r="D879" s="51"/>
      <c r="E879" s="34"/>
      <c r="F879" s="52"/>
      <c r="G879" s="53"/>
      <c r="H879" s="35"/>
      <c r="J879" s="48"/>
      <c r="L879" s="3"/>
      <c r="N879" s="51"/>
      <c r="O879" s="34"/>
      <c r="Q879" s="51"/>
      <c r="V879" s="54"/>
    </row>
    <row r="880" ht="15.75" customHeight="1">
      <c r="A880" s="34"/>
      <c r="B880" s="34"/>
      <c r="C880" s="51"/>
      <c r="D880" s="51"/>
      <c r="E880" s="34"/>
      <c r="F880" s="52"/>
      <c r="G880" s="53"/>
      <c r="H880" s="35"/>
      <c r="J880" s="48"/>
      <c r="L880" s="3"/>
      <c r="N880" s="51"/>
      <c r="O880" s="34"/>
      <c r="Q880" s="51"/>
      <c r="V880" s="54"/>
    </row>
    <row r="881" ht="15.75" customHeight="1">
      <c r="A881" s="34"/>
      <c r="B881" s="34"/>
      <c r="C881" s="51"/>
      <c r="D881" s="51"/>
      <c r="E881" s="34"/>
      <c r="F881" s="52"/>
      <c r="G881" s="53"/>
      <c r="H881" s="35"/>
      <c r="J881" s="48"/>
      <c r="L881" s="3"/>
      <c r="N881" s="51"/>
      <c r="O881" s="34"/>
      <c r="Q881" s="51"/>
      <c r="V881" s="54"/>
    </row>
    <row r="882" ht="15.75" customHeight="1">
      <c r="A882" s="34"/>
      <c r="B882" s="34"/>
      <c r="C882" s="51"/>
      <c r="D882" s="51"/>
      <c r="E882" s="34"/>
      <c r="F882" s="52"/>
      <c r="G882" s="53"/>
      <c r="H882" s="35"/>
      <c r="J882" s="48"/>
      <c r="L882" s="3"/>
      <c r="N882" s="51"/>
      <c r="O882" s="34"/>
      <c r="Q882" s="51"/>
      <c r="V882" s="54"/>
    </row>
    <row r="883" ht="15.75" customHeight="1">
      <c r="A883" s="34"/>
      <c r="B883" s="34"/>
      <c r="C883" s="51"/>
      <c r="D883" s="51"/>
      <c r="E883" s="34"/>
      <c r="F883" s="52"/>
      <c r="G883" s="53"/>
      <c r="H883" s="35"/>
      <c r="J883" s="48"/>
      <c r="L883" s="3"/>
      <c r="N883" s="51"/>
      <c r="O883" s="34"/>
      <c r="Q883" s="51"/>
      <c r="V883" s="54"/>
    </row>
    <row r="884" ht="15.75" customHeight="1">
      <c r="A884" s="34"/>
      <c r="B884" s="34"/>
      <c r="C884" s="51"/>
      <c r="D884" s="51"/>
      <c r="E884" s="34"/>
      <c r="F884" s="52"/>
      <c r="G884" s="53"/>
      <c r="H884" s="35"/>
      <c r="J884" s="48"/>
      <c r="L884" s="3"/>
      <c r="N884" s="51"/>
      <c r="O884" s="34"/>
      <c r="Q884" s="51"/>
      <c r="V884" s="54"/>
    </row>
    <row r="885" ht="15.75" customHeight="1">
      <c r="A885" s="34"/>
      <c r="B885" s="34"/>
      <c r="C885" s="51"/>
      <c r="D885" s="51"/>
      <c r="E885" s="34"/>
      <c r="F885" s="52"/>
      <c r="G885" s="53"/>
      <c r="H885" s="35"/>
      <c r="J885" s="48"/>
      <c r="L885" s="3"/>
      <c r="N885" s="51"/>
      <c r="O885" s="34"/>
      <c r="Q885" s="51"/>
      <c r="V885" s="54"/>
    </row>
    <row r="886" ht="15.75" customHeight="1">
      <c r="A886" s="34"/>
      <c r="B886" s="34"/>
      <c r="C886" s="51"/>
      <c r="D886" s="51"/>
      <c r="E886" s="34"/>
      <c r="F886" s="52"/>
      <c r="G886" s="53"/>
      <c r="H886" s="35"/>
      <c r="J886" s="48"/>
      <c r="L886" s="3"/>
      <c r="N886" s="51"/>
      <c r="O886" s="34"/>
      <c r="Q886" s="51"/>
      <c r="V886" s="54"/>
    </row>
    <row r="887" ht="15.75" customHeight="1">
      <c r="A887" s="34"/>
      <c r="B887" s="34"/>
      <c r="C887" s="51"/>
      <c r="D887" s="51"/>
      <c r="E887" s="34"/>
      <c r="F887" s="52"/>
      <c r="G887" s="53"/>
      <c r="H887" s="35"/>
      <c r="J887" s="48"/>
      <c r="L887" s="3"/>
      <c r="N887" s="51"/>
      <c r="O887" s="34"/>
      <c r="Q887" s="51"/>
      <c r="V887" s="54"/>
    </row>
    <row r="888" ht="15.75" customHeight="1">
      <c r="A888" s="34"/>
      <c r="B888" s="34"/>
      <c r="C888" s="51"/>
      <c r="D888" s="51"/>
      <c r="E888" s="34"/>
      <c r="F888" s="52"/>
      <c r="G888" s="53"/>
      <c r="H888" s="35"/>
      <c r="J888" s="48"/>
      <c r="L888" s="3"/>
      <c r="N888" s="51"/>
      <c r="O888" s="34"/>
      <c r="Q888" s="51"/>
      <c r="V888" s="54"/>
    </row>
    <row r="889" ht="15.75" customHeight="1">
      <c r="A889" s="34"/>
      <c r="B889" s="34"/>
      <c r="C889" s="51"/>
      <c r="D889" s="51"/>
      <c r="E889" s="34"/>
      <c r="F889" s="52"/>
      <c r="G889" s="53"/>
      <c r="H889" s="35"/>
      <c r="J889" s="48"/>
      <c r="L889" s="3"/>
      <c r="N889" s="51"/>
      <c r="O889" s="34"/>
      <c r="Q889" s="51"/>
      <c r="V889" s="54"/>
    </row>
    <row r="890" ht="15.75" customHeight="1">
      <c r="A890" s="34"/>
      <c r="B890" s="34"/>
      <c r="C890" s="51"/>
      <c r="D890" s="51"/>
      <c r="E890" s="34"/>
      <c r="F890" s="52"/>
      <c r="G890" s="53"/>
      <c r="H890" s="35"/>
      <c r="J890" s="48"/>
      <c r="L890" s="3"/>
      <c r="N890" s="51"/>
      <c r="O890" s="34"/>
      <c r="Q890" s="51"/>
      <c r="V890" s="54"/>
    </row>
    <row r="891" ht="15.75" customHeight="1">
      <c r="A891" s="34"/>
      <c r="B891" s="34"/>
      <c r="C891" s="51"/>
      <c r="D891" s="51"/>
      <c r="E891" s="34"/>
      <c r="F891" s="52"/>
      <c r="G891" s="53"/>
      <c r="H891" s="35"/>
      <c r="J891" s="48"/>
      <c r="L891" s="3"/>
      <c r="N891" s="51"/>
      <c r="O891" s="34"/>
      <c r="Q891" s="51"/>
      <c r="V891" s="54"/>
    </row>
    <row r="892" ht="15.75" customHeight="1">
      <c r="A892" s="34"/>
      <c r="B892" s="34"/>
      <c r="C892" s="51"/>
      <c r="D892" s="51"/>
      <c r="E892" s="34"/>
      <c r="F892" s="52"/>
      <c r="G892" s="53"/>
      <c r="H892" s="35"/>
      <c r="J892" s="48"/>
      <c r="L892" s="3"/>
      <c r="N892" s="51"/>
      <c r="O892" s="34"/>
      <c r="Q892" s="51"/>
      <c r="V892" s="54"/>
    </row>
    <row r="893" ht="15.75" customHeight="1">
      <c r="A893" s="34"/>
      <c r="B893" s="34"/>
      <c r="C893" s="51"/>
      <c r="D893" s="51"/>
      <c r="E893" s="34"/>
      <c r="F893" s="52"/>
      <c r="G893" s="53"/>
      <c r="H893" s="35"/>
      <c r="J893" s="48"/>
      <c r="L893" s="3"/>
      <c r="N893" s="51"/>
      <c r="O893" s="34"/>
      <c r="Q893" s="51"/>
      <c r="V893" s="54"/>
    </row>
    <row r="894" ht="15.75" customHeight="1">
      <c r="A894" s="34"/>
      <c r="B894" s="34"/>
      <c r="C894" s="51"/>
      <c r="D894" s="51"/>
      <c r="E894" s="34"/>
      <c r="F894" s="52"/>
      <c r="G894" s="53"/>
      <c r="H894" s="35"/>
      <c r="J894" s="48"/>
      <c r="L894" s="3"/>
      <c r="N894" s="51"/>
      <c r="O894" s="34"/>
      <c r="Q894" s="51"/>
      <c r="V894" s="54"/>
    </row>
    <row r="895" ht="15.75" customHeight="1">
      <c r="A895" s="34"/>
      <c r="B895" s="34"/>
      <c r="C895" s="51"/>
      <c r="D895" s="51"/>
      <c r="E895" s="34"/>
      <c r="F895" s="52"/>
      <c r="G895" s="53"/>
      <c r="H895" s="35"/>
      <c r="J895" s="48"/>
      <c r="L895" s="3"/>
      <c r="N895" s="51"/>
      <c r="O895" s="34"/>
      <c r="Q895" s="51"/>
      <c r="V895" s="54"/>
    </row>
    <row r="896" ht="15.75" customHeight="1">
      <c r="A896" s="34"/>
      <c r="B896" s="34"/>
      <c r="C896" s="51"/>
      <c r="D896" s="51"/>
      <c r="E896" s="34"/>
      <c r="F896" s="52"/>
      <c r="G896" s="53"/>
      <c r="H896" s="35"/>
      <c r="J896" s="48"/>
      <c r="L896" s="3"/>
      <c r="N896" s="51"/>
      <c r="O896" s="34"/>
      <c r="Q896" s="51"/>
      <c r="V896" s="54"/>
    </row>
    <row r="897" ht="15.75" customHeight="1">
      <c r="A897" s="34"/>
      <c r="B897" s="34"/>
      <c r="C897" s="51"/>
      <c r="D897" s="51"/>
      <c r="E897" s="34"/>
      <c r="F897" s="52"/>
      <c r="G897" s="53"/>
      <c r="H897" s="35"/>
      <c r="J897" s="48"/>
      <c r="L897" s="3"/>
      <c r="N897" s="51"/>
      <c r="O897" s="34"/>
      <c r="Q897" s="51"/>
      <c r="V897" s="54"/>
    </row>
    <row r="898" ht="15.75" customHeight="1">
      <c r="A898" s="34"/>
      <c r="B898" s="34"/>
      <c r="C898" s="51"/>
      <c r="D898" s="51"/>
      <c r="E898" s="34"/>
      <c r="F898" s="52"/>
      <c r="G898" s="53"/>
      <c r="H898" s="35"/>
      <c r="J898" s="48"/>
      <c r="L898" s="3"/>
      <c r="N898" s="51"/>
      <c r="O898" s="34"/>
      <c r="Q898" s="51"/>
      <c r="V898" s="54"/>
    </row>
    <row r="899" ht="15.75" customHeight="1">
      <c r="A899" s="34"/>
      <c r="B899" s="34"/>
      <c r="C899" s="51"/>
      <c r="D899" s="51"/>
      <c r="E899" s="34"/>
      <c r="F899" s="52"/>
      <c r="G899" s="53"/>
      <c r="H899" s="35"/>
      <c r="J899" s="48"/>
      <c r="L899" s="3"/>
      <c r="N899" s="51"/>
      <c r="O899" s="34"/>
      <c r="Q899" s="51"/>
      <c r="V899" s="54"/>
    </row>
    <row r="900" ht="15.75" customHeight="1">
      <c r="A900" s="34"/>
      <c r="B900" s="34"/>
      <c r="C900" s="51"/>
      <c r="D900" s="51"/>
      <c r="E900" s="34"/>
      <c r="F900" s="52"/>
      <c r="G900" s="53"/>
      <c r="H900" s="35"/>
      <c r="J900" s="48"/>
      <c r="L900" s="3"/>
      <c r="N900" s="51"/>
      <c r="O900" s="34"/>
      <c r="Q900" s="51"/>
      <c r="V900" s="54"/>
    </row>
    <row r="901" ht="15.75" customHeight="1">
      <c r="A901" s="34"/>
      <c r="B901" s="34"/>
      <c r="C901" s="51"/>
      <c r="D901" s="51"/>
      <c r="E901" s="34"/>
      <c r="F901" s="52"/>
      <c r="G901" s="53"/>
      <c r="H901" s="35"/>
      <c r="J901" s="48"/>
      <c r="L901" s="3"/>
      <c r="N901" s="51"/>
      <c r="O901" s="34"/>
      <c r="Q901" s="51"/>
      <c r="V901" s="54"/>
    </row>
    <row r="902" ht="15.75" customHeight="1">
      <c r="A902" s="34"/>
      <c r="B902" s="34"/>
      <c r="C902" s="51"/>
      <c r="D902" s="51"/>
      <c r="E902" s="34"/>
      <c r="F902" s="52"/>
      <c r="G902" s="53"/>
      <c r="H902" s="35"/>
      <c r="J902" s="48"/>
      <c r="L902" s="3"/>
      <c r="N902" s="51"/>
      <c r="O902" s="34"/>
      <c r="Q902" s="51"/>
      <c r="V902" s="54"/>
    </row>
    <row r="903" ht="15.75" customHeight="1">
      <c r="A903" s="34"/>
      <c r="B903" s="34"/>
      <c r="C903" s="51"/>
      <c r="D903" s="51"/>
      <c r="E903" s="34"/>
      <c r="F903" s="52"/>
      <c r="G903" s="53"/>
      <c r="H903" s="35"/>
      <c r="J903" s="48"/>
      <c r="L903" s="3"/>
      <c r="N903" s="51"/>
      <c r="O903" s="34"/>
      <c r="Q903" s="51"/>
      <c r="V903" s="54"/>
    </row>
    <row r="904" ht="15.75" customHeight="1">
      <c r="A904" s="34"/>
      <c r="B904" s="34"/>
      <c r="C904" s="51"/>
      <c r="D904" s="51"/>
      <c r="E904" s="34"/>
      <c r="F904" s="52"/>
      <c r="G904" s="53"/>
      <c r="H904" s="35"/>
      <c r="J904" s="48"/>
      <c r="L904" s="3"/>
      <c r="N904" s="51"/>
      <c r="O904" s="34"/>
      <c r="Q904" s="51"/>
      <c r="V904" s="54"/>
    </row>
    <row r="905" ht="15.75" customHeight="1">
      <c r="A905" s="34"/>
      <c r="B905" s="34"/>
      <c r="C905" s="51"/>
      <c r="D905" s="51"/>
      <c r="E905" s="34"/>
      <c r="F905" s="52"/>
      <c r="G905" s="53"/>
      <c r="H905" s="35"/>
      <c r="J905" s="48"/>
      <c r="L905" s="3"/>
      <c r="N905" s="51"/>
      <c r="O905" s="34"/>
      <c r="Q905" s="51"/>
      <c r="V905" s="54"/>
    </row>
    <row r="906" ht="15.75" customHeight="1">
      <c r="A906" s="34"/>
      <c r="B906" s="34"/>
      <c r="C906" s="51"/>
      <c r="D906" s="51"/>
      <c r="E906" s="34"/>
      <c r="F906" s="52"/>
      <c r="G906" s="53"/>
      <c r="H906" s="35"/>
      <c r="J906" s="48"/>
      <c r="L906" s="3"/>
      <c r="N906" s="51"/>
      <c r="O906" s="34"/>
      <c r="Q906" s="51"/>
      <c r="V906" s="54"/>
    </row>
    <row r="907" ht="15.75" customHeight="1">
      <c r="A907" s="34"/>
      <c r="B907" s="34"/>
      <c r="C907" s="51"/>
      <c r="D907" s="51"/>
      <c r="E907" s="34"/>
      <c r="F907" s="52"/>
      <c r="G907" s="53"/>
      <c r="H907" s="35"/>
      <c r="J907" s="48"/>
      <c r="L907" s="3"/>
      <c r="N907" s="51"/>
      <c r="O907" s="34"/>
      <c r="Q907" s="51"/>
      <c r="V907" s="54"/>
    </row>
    <row r="908" ht="15.75" customHeight="1">
      <c r="A908" s="34"/>
      <c r="B908" s="34"/>
      <c r="C908" s="51"/>
      <c r="D908" s="51"/>
      <c r="E908" s="34"/>
      <c r="F908" s="52"/>
      <c r="G908" s="53"/>
      <c r="H908" s="35"/>
      <c r="J908" s="48"/>
      <c r="L908" s="3"/>
      <c r="N908" s="51"/>
      <c r="O908" s="34"/>
      <c r="Q908" s="51"/>
      <c r="V908" s="54"/>
    </row>
    <row r="909" ht="15.75" customHeight="1">
      <c r="A909" s="34"/>
      <c r="B909" s="34"/>
      <c r="C909" s="51"/>
      <c r="D909" s="51"/>
      <c r="E909" s="34"/>
      <c r="F909" s="52"/>
      <c r="G909" s="53"/>
      <c r="H909" s="35"/>
      <c r="J909" s="48"/>
      <c r="L909" s="3"/>
      <c r="N909" s="51"/>
      <c r="O909" s="34"/>
      <c r="Q909" s="51"/>
      <c r="V909" s="54"/>
    </row>
    <row r="910" ht="15.75" customHeight="1">
      <c r="A910" s="34"/>
      <c r="B910" s="34"/>
      <c r="C910" s="51"/>
      <c r="D910" s="51"/>
      <c r="E910" s="34"/>
      <c r="F910" s="52"/>
      <c r="G910" s="53"/>
      <c r="H910" s="35"/>
      <c r="J910" s="48"/>
      <c r="L910" s="3"/>
      <c r="N910" s="51"/>
      <c r="O910" s="34"/>
      <c r="Q910" s="51"/>
      <c r="V910" s="54"/>
    </row>
    <row r="911" ht="15.75" customHeight="1">
      <c r="A911" s="34"/>
      <c r="B911" s="34"/>
      <c r="C911" s="51"/>
      <c r="D911" s="51"/>
      <c r="E911" s="34"/>
      <c r="F911" s="52"/>
      <c r="G911" s="53"/>
      <c r="H911" s="35"/>
      <c r="J911" s="48"/>
      <c r="L911" s="3"/>
      <c r="N911" s="51"/>
      <c r="O911" s="34"/>
      <c r="Q911" s="51"/>
      <c r="V911" s="54"/>
    </row>
    <row r="912" ht="15.75" customHeight="1">
      <c r="A912" s="34"/>
      <c r="B912" s="34"/>
      <c r="C912" s="51"/>
      <c r="D912" s="51"/>
      <c r="E912" s="34"/>
      <c r="F912" s="52"/>
      <c r="G912" s="53"/>
      <c r="H912" s="35"/>
      <c r="J912" s="48"/>
      <c r="L912" s="3"/>
      <c r="N912" s="51"/>
      <c r="O912" s="34"/>
      <c r="Q912" s="51"/>
      <c r="V912" s="54"/>
    </row>
    <row r="913" ht="15.75" customHeight="1">
      <c r="A913" s="34"/>
      <c r="B913" s="34"/>
      <c r="C913" s="51"/>
      <c r="D913" s="51"/>
      <c r="E913" s="34"/>
      <c r="F913" s="52"/>
      <c r="G913" s="53"/>
      <c r="H913" s="35"/>
      <c r="J913" s="48"/>
      <c r="L913" s="3"/>
      <c r="N913" s="51"/>
      <c r="O913" s="34"/>
      <c r="Q913" s="51"/>
      <c r="V913" s="54"/>
    </row>
    <row r="914" ht="15.75" customHeight="1">
      <c r="A914" s="34"/>
      <c r="B914" s="34"/>
      <c r="C914" s="51"/>
      <c r="D914" s="51"/>
      <c r="E914" s="34"/>
      <c r="F914" s="52"/>
      <c r="G914" s="53"/>
      <c r="H914" s="35"/>
      <c r="J914" s="48"/>
      <c r="L914" s="3"/>
      <c r="N914" s="51"/>
      <c r="O914" s="34"/>
      <c r="Q914" s="51"/>
      <c r="V914" s="54"/>
    </row>
    <row r="915" ht="15.75" customHeight="1">
      <c r="A915" s="34"/>
      <c r="B915" s="34"/>
      <c r="C915" s="51"/>
      <c r="D915" s="51"/>
      <c r="E915" s="34"/>
      <c r="F915" s="52"/>
      <c r="G915" s="53"/>
      <c r="H915" s="35"/>
      <c r="J915" s="48"/>
      <c r="L915" s="3"/>
      <c r="N915" s="51"/>
      <c r="O915" s="34"/>
      <c r="Q915" s="51"/>
      <c r="V915" s="54"/>
    </row>
    <row r="916" ht="15.75" customHeight="1">
      <c r="A916" s="34"/>
      <c r="B916" s="34"/>
      <c r="C916" s="51"/>
      <c r="D916" s="51"/>
      <c r="E916" s="34"/>
      <c r="F916" s="52"/>
      <c r="G916" s="53"/>
      <c r="H916" s="35"/>
      <c r="J916" s="48"/>
      <c r="L916" s="3"/>
      <c r="N916" s="51"/>
      <c r="O916" s="34"/>
      <c r="Q916" s="51"/>
      <c r="V916" s="54"/>
    </row>
    <row r="917" ht="15.75" customHeight="1">
      <c r="A917" s="34"/>
      <c r="B917" s="34"/>
      <c r="C917" s="51"/>
      <c r="D917" s="51"/>
      <c r="E917" s="34"/>
      <c r="F917" s="52"/>
      <c r="G917" s="53"/>
      <c r="H917" s="35"/>
      <c r="J917" s="48"/>
      <c r="L917" s="3"/>
      <c r="N917" s="51"/>
      <c r="O917" s="34"/>
      <c r="Q917" s="51"/>
      <c r="V917" s="54"/>
    </row>
    <row r="918" ht="15.75" customHeight="1">
      <c r="A918" s="34"/>
      <c r="B918" s="34"/>
      <c r="C918" s="51"/>
      <c r="D918" s="51"/>
      <c r="E918" s="34"/>
      <c r="F918" s="52"/>
      <c r="G918" s="53"/>
      <c r="H918" s="35"/>
      <c r="J918" s="48"/>
      <c r="L918" s="3"/>
      <c r="N918" s="51"/>
      <c r="O918" s="34"/>
      <c r="Q918" s="51"/>
      <c r="V918" s="54"/>
    </row>
    <row r="919" ht="15.75" customHeight="1">
      <c r="A919" s="34"/>
      <c r="B919" s="34"/>
      <c r="C919" s="51"/>
      <c r="D919" s="51"/>
      <c r="E919" s="34"/>
      <c r="F919" s="52"/>
      <c r="G919" s="53"/>
      <c r="H919" s="35"/>
      <c r="J919" s="48"/>
      <c r="L919" s="3"/>
      <c r="N919" s="51"/>
      <c r="O919" s="34"/>
      <c r="Q919" s="51"/>
      <c r="V919" s="54"/>
    </row>
    <row r="920" ht="15.75" customHeight="1">
      <c r="A920" s="34"/>
      <c r="B920" s="34"/>
      <c r="C920" s="51"/>
      <c r="D920" s="51"/>
      <c r="E920" s="34"/>
      <c r="F920" s="52"/>
      <c r="G920" s="53"/>
      <c r="H920" s="35"/>
      <c r="J920" s="48"/>
      <c r="L920" s="3"/>
      <c r="N920" s="51"/>
      <c r="O920" s="34"/>
      <c r="Q920" s="51"/>
      <c r="V920" s="54"/>
    </row>
    <row r="921" ht="15.75" customHeight="1">
      <c r="A921" s="34"/>
      <c r="B921" s="34"/>
      <c r="C921" s="51"/>
      <c r="D921" s="51"/>
      <c r="E921" s="34"/>
      <c r="F921" s="52"/>
      <c r="G921" s="53"/>
      <c r="H921" s="35"/>
      <c r="J921" s="48"/>
      <c r="L921" s="3"/>
      <c r="N921" s="51"/>
      <c r="O921" s="34"/>
      <c r="Q921" s="51"/>
      <c r="V921" s="54"/>
    </row>
    <row r="922" ht="15.75" customHeight="1">
      <c r="A922" s="34"/>
      <c r="B922" s="34"/>
      <c r="C922" s="51"/>
      <c r="D922" s="51"/>
      <c r="E922" s="34"/>
      <c r="F922" s="52"/>
      <c r="G922" s="53"/>
      <c r="H922" s="35"/>
      <c r="J922" s="48"/>
      <c r="L922" s="3"/>
      <c r="N922" s="51"/>
      <c r="O922" s="34"/>
      <c r="Q922" s="51"/>
      <c r="V922" s="54"/>
    </row>
    <row r="923" ht="15.75" customHeight="1">
      <c r="A923" s="34"/>
      <c r="B923" s="34"/>
      <c r="C923" s="51"/>
      <c r="D923" s="51"/>
      <c r="E923" s="34"/>
      <c r="F923" s="52"/>
      <c r="G923" s="53"/>
      <c r="H923" s="35"/>
      <c r="J923" s="48"/>
      <c r="L923" s="3"/>
      <c r="N923" s="51"/>
      <c r="O923" s="34"/>
      <c r="Q923" s="51"/>
      <c r="V923" s="54"/>
    </row>
    <row r="924" ht="15.75" customHeight="1">
      <c r="A924" s="34"/>
      <c r="B924" s="34"/>
      <c r="C924" s="51"/>
      <c r="D924" s="51"/>
      <c r="E924" s="34"/>
      <c r="F924" s="52"/>
      <c r="G924" s="53"/>
      <c r="H924" s="35"/>
      <c r="J924" s="48"/>
      <c r="L924" s="3"/>
      <c r="N924" s="51"/>
      <c r="O924" s="34"/>
      <c r="Q924" s="51"/>
      <c r="V924" s="54"/>
    </row>
    <row r="925" ht="15.75" customHeight="1">
      <c r="A925" s="34"/>
      <c r="B925" s="34"/>
      <c r="C925" s="51"/>
      <c r="D925" s="51"/>
      <c r="E925" s="34"/>
      <c r="F925" s="52"/>
      <c r="G925" s="53"/>
      <c r="H925" s="35"/>
      <c r="J925" s="48"/>
      <c r="L925" s="3"/>
      <c r="N925" s="51"/>
      <c r="O925" s="34"/>
      <c r="Q925" s="51"/>
      <c r="V925" s="54"/>
    </row>
    <row r="926" ht="15.75" customHeight="1">
      <c r="A926" s="34"/>
      <c r="B926" s="34"/>
      <c r="C926" s="51"/>
      <c r="D926" s="51"/>
      <c r="E926" s="34"/>
      <c r="F926" s="52"/>
      <c r="G926" s="53"/>
      <c r="H926" s="35"/>
      <c r="J926" s="48"/>
      <c r="L926" s="3"/>
      <c r="N926" s="51"/>
      <c r="O926" s="34"/>
      <c r="Q926" s="51"/>
      <c r="V926" s="54"/>
    </row>
    <row r="927" ht="15.75" customHeight="1">
      <c r="A927" s="34"/>
      <c r="B927" s="34"/>
      <c r="C927" s="51"/>
      <c r="D927" s="51"/>
      <c r="E927" s="34"/>
      <c r="F927" s="52"/>
      <c r="G927" s="53"/>
      <c r="H927" s="35"/>
      <c r="J927" s="48"/>
      <c r="L927" s="3"/>
      <c r="N927" s="51"/>
      <c r="O927" s="34"/>
      <c r="Q927" s="51"/>
      <c r="V927" s="54"/>
    </row>
    <row r="928" ht="15.75" customHeight="1">
      <c r="A928" s="34"/>
      <c r="B928" s="34"/>
      <c r="C928" s="51"/>
      <c r="D928" s="51"/>
      <c r="E928" s="34"/>
      <c r="F928" s="52"/>
      <c r="G928" s="53"/>
      <c r="H928" s="35"/>
      <c r="J928" s="48"/>
      <c r="L928" s="3"/>
      <c r="N928" s="51"/>
      <c r="O928" s="34"/>
      <c r="Q928" s="51"/>
      <c r="V928" s="54"/>
    </row>
    <row r="929" ht="15.75" customHeight="1">
      <c r="A929" s="34"/>
      <c r="B929" s="34"/>
      <c r="C929" s="51"/>
      <c r="D929" s="51"/>
      <c r="E929" s="34"/>
      <c r="F929" s="52"/>
      <c r="G929" s="53"/>
      <c r="H929" s="35"/>
      <c r="J929" s="48"/>
      <c r="L929" s="3"/>
      <c r="N929" s="51"/>
      <c r="O929" s="34"/>
      <c r="Q929" s="51"/>
      <c r="V929" s="54"/>
    </row>
    <row r="930" ht="15.75" customHeight="1">
      <c r="A930" s="34"/>
      <c r="B930" s="34"/>
      <c r="C930" s="51"/>
      <c r="D930" s="51"/>
      <c r="E930" s="34"/>
      <c r="F930" s="52"/>
      <c r="G930" s="53"/>
      <c r="H930" s="35"/>
      <c r="J930" s="48"/>
      <c r="L930" s="3"/>
      <c r="N930" s="51"/>
      <c r="O930" s="34"/>
      <c r="Q930" s="51"/>
      <c r="V930" s="54"/>
    </row>
    <row r="931" ht="15.75" customHeight="1">
      <c r="A931" s="34"/>
      <c r="B931" s="34"/>
      <c r="C931" s="51"/>
      <c r="D931" s="51"/>
      <c r="E931" s="34"/>
      <c r="F931" s="52"/>
      <c r="G931" s="53"/>
      <c r="H931" s="35"/>
      <c r="J931" s="48"/>
      <c r="L931" s="3"/>
      <c r="N931" s="51"/>
      <c r="O931" s="34"/>
      <c r="Q931" s="51"/>
      <c r="V931" s="54"/>
    </row>
    <row r="932" ht="15.75" customHeight="1">
      <c r="A932" s="34"/>
      <c r="B932" s="34"/>
      <c r="C932" s="51"/>
      <c r="D932" s="51"/>
      <c r="E932" s="34"/>
      <c r="F932" s="52"/>
      <c r="G932" s="53"/>
      <c r="H932" s="35"/>
      <c r="J932" s="48"/>
      <c r="L932" s="3"/>
      <c r="N932" s="51"/>
      <c r="O932" s="34"/>
      <c r="Q932" s="51"/>
      <c r="V932" s="54"/>
    </row>
    <row r="933" ht="15.75" customHeight="1">
      <c r="A933" s="34"/>
      <c r="B933" s="34"/>
      <c r="C933" s="51"/>
      <c r="D933" s="51"/>
      <c r="E933" s="34"/>
      <c r="F933" s="52"/>
      <c r="G933" s="53"/>
      <c r="H933" s="35"/>
      <c r="J933" s="48"/>
      <c r="L933" s="3"/>
      <c r="N933" s="51"/>
      <c r="O933" s="34"/>
      <c r="Q933" s="51"/>
      <c r="V933" s="54"/>
    </row>
    <row r="934" ht="15.75" customHeight="1">
      <c r="A934" s="34"/>
      <c r="B934" s="34"/>
      <c r="C934" s="51"/>
      <c r="D934" s="51"/>
      <c r="E934" s="34"/>
      <c r="F934" s="52"/>
      <c r="G934" s="53"/>
      <c r="H934" s="35"/>
      <c r="J934" s="48"/>
      <c r="L934" s="3"/>
      <c r="N934" s="51"/>
      <c r="O934" s="34"/>
      <c r="Q934" s="51"/>
      <c r="V934" s="54"/>
    </row>
    <row r="935" ht="15.75" customHeight="1">
      <c r="A935" s="34"/>
      <c r="B935" s="34"/>
      <c r="C935" s="51"/>
      <c r="D935" s="51"/>
      <c r="E935" s="34"/>
      <c r="F935" s="52"/>
      <c r="G935" s="53"/>
      <c r="H935" s="35"/>
      <c r="J935" s="48"/>
      <c r="L935" s="3"/>
      <c r="N935" s="51"/>
      <c r="O935" s="34"/>
      <c r="Q935" s="51"/>
      <c r="V935" s="54"/>
    </row>
    <row r="936" ht="15.75" customHeight="1">
      <c r="A936" s="34"/>
      <c r="B936" s="34"/>
      <c r="C936" s="51"/>
      <c r="D936" s="51"/>
      <c r="E936" s="34"/>
      <c r="F936" s="52"/>
      <c r="G936" s="53"/>
      <c r="H936" s="35"/>
      <c r="J936" s="48"/>
      <c r="L936" s="3"/>
      <c r="N936" s="51"/>
      <c r="O936" s="34"/>
      <c r="Q936" s="51"/>
      <c r="V936" s="54"/>
    </row>
    <row r="937" ht="15.75" customHeight="1">
      <c r="A937" s="34"/>
      <c r="B937" s="34"/>
      <c r="C937" s="51"/>
      <c r="D937" s="51"/>
      <c r="E937" s="34"/>
      <c r="F937" s="52"/>
      <c r="G937" s="53"/>
      <c r="H937" s="35"/>
      <c r="J937" s="48"/>
      <c r="L937" s="3"/>
      <c r="N937" s="51"/>
      <c r="O937" s="34"/>
      <c r="Q937" s="51"/>
      <c r="V937" s="54"/>
    </row>
    <row r="938" ht="15.75" customHeight="1">
      <c r="A938" s="34"/>
      <c r="B938" s="34"/>
      <c r="C938" s="51"/>
      <c r="D938" s="51"/>
      <c r="E938" s="34"/>
      <c r="F938" s="52"/>
      <c r="G938" s="53"/>
      <c r="H938" s="35"/>
      <c r="J938" s="48"/>
      <c r="L938" s="3"/>
      <c r="N938" s="51"/>
      <c r="O938" s="34"/>
      <c r="Q938" s="51"/>
      <c r="V938" s="54"/>
    </row>
    <row r="939" ht="15.75" customHeight="1">
      <c r="A939" s="34"/>
      <c r="B939" s="34"/>
      <c r="C939" s="51"/>
      <c r="D939" s="51"/>
      <c r="E939" s="34"/>
      <c r="F939" s="52"/>
      <c r="G939" s="53"/>
      <c r="H939" s="35"/>
      <c r="J939" s="48"/>
      <c r="L939" s="3"/>
      <c r="N939" s="51"/>
      <c r="O939" s="34"/>
      <c r="Q939" s="51"/>
      <c r="V939" s="54"/>
    </row>
    <row r="940" ht="15.75" customHeight="1">
      <c r="A940" s="34"/>
      <c r="B940" s="34"/>
      <c r="C940" s="51"/>
      <c r="D940" s="51"/>
      <c r="E940" s="34"/>
      <c r="F940" s="52"/>
      <c r="G940" s="53"/>
      <c r="H940" s="35"/>
      <c r="J940" s="48"/>
      <c r="L940" s="3"/>
      <c r="N940" s="51"/>
      <c r="O940" s="34"/>
      <c r="Q940" s="51"/>
      <c r="V940" s="54"/>
    </row>
    <row r="941" ht="15.75" customHeight="1">
      <c r="A941" s="34"/>
      <c r="B941" s="34"/>
      <c r="C941" s="51"/>
      <c r="D941" s="51"/>
      <c r="E941" s="34"/>
      <c r="F941" s="52"/>
      <c r="G941" s="53"/>
      <c r="H941" s="35"/>
      <c r="J941" s="48"/>
      <c r="L941" s="3"/>
      <c r="N941" s="51"/>
      <c r="O941" s="34"/>
      <c r="Q941" s="51"/>
      <c r="V941" s="54"/>
    </row>
    <row r="942" ht="15.75" customHeight="1">
      <c r="A942" s="34"/>
      <c r="B942" s="34"/>
      <c r="C942" s="51"/>
      <c r="D942" s="51"/>
      <c r="E942" s="34"/>
      <c r="F942" s="52"/>
      <c r="G942" s="53"/>
      <c r="H942" s="35"/>
      <c r="J942" s="48"/>
      <c r="L942" s="3"/>
      <c r="N942" s="51"/>
      <c r="O942" s="34"/>
      <c r="Q942" s="51"/>
      <c r="V942" s="54"/>
    </row>
    <row r="943" ht="15.75" customHeight="1">
      <c r="A943" s="34"/>
      <c r="B943" s="34"/>
      <c r="C943" s="51"/>
      <c r="D943" s="51"/>
      <c r="E943" s="34"/>
      <c r="F943" s="52"/>
      <c r="G943" s="53"/>
      <c r="H943" s="35"/>
      <c r="J943" s="48"/>
      <c r="L943" s="3"/>
      <c r="N943" s="51"/>
      <c r="O943" s="34"/>
      <c r="Q943" s="51"/>
      <c r="V943" s="54"/>
    </row>
    <row r="944" ht="15.75" customHeight="1">
      <c r="A944" s="34"/>
      <c r="B944" s="34"/>
      <c r="C944" s="51"/>
      <c r="D944" s="51"/>
      <c r="E944" s="34"/>
      <c r="F944" s="52"/>
      <c r="G944" s="53"/>
      <c r="H944" s="35"/>
      <c r="J944" s="48"/>
      <c r="L944" s="3"/>
      <c r="N944" s="51"/>
      <c r="O944" s="34"/>
      <c r="Q944" s="51"/>
      <c r="V944" s="54"/>
    </row>
    <row r="945" ht="15.75" customHeight="1">
      <c r="A945" s="34"/>
      <c r="B945" s="34"/>
      <c r="C945" s="51"/>
      <c r="D945" s="51"/>
      <c r="E945" s="34"/>
      <c r="F945" s="52"/>
      <c r="G945" s="53"/>
      <c r="H945" s="35"/>
      <c r="J945" s="48"/>
      <c r="L945" s="3"/>
      <c r="N945" s="51"/>
      <c r="O945" s="34"/>
      <c r="Q945" s="51"/>
      <c r="V945" s="54"/>
    </row>
    <row r="946" ht="15.75" customHeight="1">
      <c r="A946" s="34"/>
      <c r="B946" s="34"/>
      <c r="C946" s="51"/>
      <c r="D946" s="51"/>
      <c r="E946" s="34"/>
      <c r="F946" s="52"/>
      <c r="G946" s="53"/>
      <c r="H946" s="35"/>
      <c r="J946" s="48"/>
      <c r="L946" s="3"/>
      <c r="N946" s="51"/>
      <c r="O946" s="34"/>
      <c r="Q946" s="51"/>
      <c r="V946" s="54"/>
    </row>
    <row r="947" ht="15.75" customHeight="1">
      <c r="A947" s="34"/>
      <c r="B947" s="34"/>
      <c r="C947" s="51"/>
      <c r="D947" s="51"/>
      <c r="E947" s="34"/>
      <c r="F947" s="52"/>
      <c r="G947" s="53"/>
      <c r="H947" s="35"/>
      <c r="J947" s="48"/>
      <c r="L947" s="3"/>
      <c r="N947" s="51"/>
      <c r="O947" s="34"/>
      <c r="Q947" s="51"/>
      <c r="V947" s="54"/>
    </row>
    <row r="948" ht="15.75" customHeight="1">
      <c r="A948" s="34"/>
      <c r="B948" s="34"/>
      <c r="C948" s="51"/>
      <c r="D948" s="51"/>
      <c r="E948" s="34"/>
      <c r="F948" s="52"/>
      <c r="G948" s="53"/>
      <c r="H948" s="35"/>
      <c r="J948" s="48"/>
      <c r="L948" s="3"/>
      <c r="N948" s="51"/>
      <c r="O948" s="34"/>
      <c r="Q948" s="51"/>
      <c r="V948" s="54"/>
    </row>
    <row r="949" ht="15.75" customHeight="1">
      <c r="A949" s="34"/>
      <c r="B949" s="34"/>
      <c r="C949" s="51"/>
      <c r="D949" s="51"/>
      <c r="E949" s="34"/>
      <c r="F949" s="52"/>
      <c r="G949" s="53"/>
      <c r="H949" s="35"/>
      <c r="J949" s="48"/>
      <c r="L949" s="3"/>
      <c r="N949" s="51"/>
      <c r="O949" s="34"/>
      <c r="Q949" s="51"/>
      <c r="V949" s="54"/>
    </row>
    <row r="950" ht="15.75" customHeight="1">
      <c r="A950" s="34"/>
      <c r="B950" s="34"/>
      <c r="C950" s="51"/>
      <c r="D950" s="51"/>
      <c r="E950" s="34"/>
      <c r="F950" s="52"/>
      <c r="G950" s="53"/>
      <c r="H950" s="35"/>
      <c r="J950" s="48"/>
      <c r="L950" s="3"/>
      <c r="N950" s="51"/>
      <c r="O950" s="34"/>
      <c r="Q950" s="51"/>
      <c r="V950" s="54"/>
    </row>
    <row r="951" ht="15.75" customHeight="1">
      <c r="A951" s="34"/>
      <c r="B951" s="34"/>
      <c r="C951" s="51"/>
      <c r="D951" s="51"/>
      <c r="E951" s="34"/>
      <c r="F951" s="52"/>
      <c r="G951" s="53"/>
      <c r="H951" s="35"/>
      <c r="J951" s="48"/>
      <c r="L951" s="3"/>
      <c r="N951" s="51"/>
      <c r="O951" s="34"/>
      <c r="Q951" s="51"/>
      <c r="V951" s="54"/>
    </row>
    <row r="952" ht="15.75" customHeight="1">
      <c r="A952" s="34"/>
      <c r="B952" s="34"/>
      <c r="C952" s="51"/>
      <c r="D952" s="51"/>
      <c r="E952" s="34"/>
      <c r="F952" s="52"/>
      <c r="G952" s="53"/>
      <c r="H952" s="35"/>
      <c r="J952" s="48"/>
      <c r="L952" s="3"/>
      <c r="N952" s="51"/>
      <c r="O952" s="34"/>
      <c r="Q952" s="51"/>
      <c r="V952" s="54"/>
    </row>
    <row r="953" ht="15.75" customHeight="1">
      <c r="A953" s="34"/>
      <c r="B953" s="34"/>
      <c r="C953" s="51"/>
      <c r="D953" s="51"/>
      <c r="E953" s="34"/>
      <c r="F953" s="52"/>
      <c r="G953" s="53"/>
      <c r="H953" s="35"/>
      <c r="J953" s="48"/>
      <c r="L953" s="3"/>
      <c r="N953" s="51"/>
      <c r="O953" s="34"/>
      <c r="Q953" s="51"/>
      <c r="V953" s="54"/>
    </row>
    <row r="954" ht="15.75" customHeight="1">
      <c r="A954" s="34"/>
      <c r="B954" s="34"/>
      <c r="C954" s="51"/>
      <c r="D954" s="51"/>
      <c r="E954" s="34"/>
      <c r="F954" s="52"/>
      <c r="G954" s="53"/>
      <c r="H954" s="35"/>
      <c r="J954" s="48"/>
      <c r="L954" s="3"/>
      <c r="N954" s="51"/>
      <c r="O954" s="34"/>
      <c r="Q954" s="51"/>
      <c r="V954" s="54"/>
    </row>
    <row r="955" ht="15.75" customHeight="1">
      <c r="A955" s="34"/>
      <c r="B955" s="34"/>
      <c r="C955" s="51"/>
      <c r="D955" s="51"/>
      <c r="E955" s="34"/>
      <c r="F955" s="52"/>
      <c r="G955" s="53"/>
      <c r="H955" s="35"/>
      <c r="J955" s="48"/>
      <c r="L955" s="3"/>
      <c r="N955" s="51"/>
      <c r="O955" s="34"/>
      <c r="Q955" s="51"/>
      <c r="V955" s="54"/>
    </row>
    <row r="956" ht="15.75" customHeight="1">
      <c r="A956" s="34"/>
      <c r="B956" s="34"/>
      <c r="C956" s="51"/>
      <c r="D956" s="51"/>
      <c r="E956" s="34"/>
      <c r="F956" s="52"/>
      <c r="G956" s="53"/>
      <c r="H956" s="35"/>
      <c r="J956" s="48"/>
      <c r="L956" s="3"/>
      <c r="N956" s="51"/>
      <c r="O956" s="34"/>
      <c r="Q956" s="51"/>
      <c r="V956" s="54"/>
    </row>
    <row r="957" ht="15.75" customHeight="1">
      <c r="A957" s="34"/>
      <c r="B957" s="34"/>
      <c r="C957" s="51"/>
      <c r="D957" s="51"/>
      <c r="E957" s="34"/>
      <c r="F957" s="52"/>
      <c r="G957" s="53"/>
      <c r="H957" s="35"/>
      <c r="J957" s="48"/>
      <c r="L957" s="3"/>
      <c r="N957" s="51"/>
      <c r="O957" s="34"/>
      <c r="Q957" s="51"/>
      <c r="V957" s="54"/>
    </row>
    <row r="958" ht="15.75" customHeight="1">
      <c r="A958" s="34"/>
      <c r="B958" s="34"/>
      <c r="C958" s="51"/>
      <c r="D958" s="51"/>
      <c r="E958" s="34"/>
      <c r="F958" s="52"/>
      <c r="G958" s="53"/>
      <c r="H958" s="35"/>
      <c r="J958" s="48"/>
      <c r="L958" s="3"/>
      <c r="N958" s="51"/>
      <c r="O958" s="34"/>
      <c r="Q958" s="51"/>
      <c r="V958" s="54"/>
    </row>
    <row r="959" ht="15.75" customHeight="1">
      <c r="A959" s="34"/>
      <c r="B959" s="34"/>
      <c r="C959" s="51"/>
      <c r="D959" s="51"/>
      <c r="E959" s="34"/>
      <c r="F959" s="52"/>
      <c r="G959" s="53"/>
      <c r="H959" s="35"/>
      <c r="J959" s="48"/>
      <c r="L959" s="3"/>
      <c r="N959" s="51"/>
      <c r="O959" s="34"/>
      <c r="Q959" s="51"/>
      <c r="V959" s="54"/>
    </row>
    <row r="960" ht="15.75" customHeight="1">
      <c r="A960" s="34"/>
      <c r="B960" s="34"/>
      <c r="C960" s="51"/>
      <c r="D960" s="51"/>
      <c r="E960" s="34"/>
      <c r="F960" s="52"/>
      <c r="G960" s="53"/>
      <c r="H960" s="35"/>
      <c r="J960" s="48"/>
      <c r="L960" s="3"/>
      <c r="N960" s="51"/>
      <c r="O960" s="34"/>
      <c r="Q960" s="51"/>
      <c r="V960" s="54"/>
    </row>
    <row r="961" ht="15.75" customHeight="1">
      <c r="A961" s="34"/>
      <c r="B961" s="34"/>
      <c r="C961" s="51"/>
      <c r="D961" s="51"/>
      <c r="E961" s="34"/>
      <c r="F961" s="52"/>
      <c r="G961" s="53"/>
      <c r="H961" s="35"/>
      <c r="J961" s="48"/>
      <c r="L961" s="3"/>
      <c r="N961" s="51"/>
      <c r="O961" s="34"/>
      <c r="Q961" s="51"/>
      <c r="V961" s="54"/>
    </row>
    <row r="962" ht="15.75" customHeight="1">
      <c r="A962" s="34"/>
      <c r="B962" s="34"/>
      <c r="C962" s="51"/>
      <c r="D962" s="51"/>
      <c r="E962" s="34"/>
      <c r="F962" s="52"/>
      <c r="G962" s="53"/>
      <c r="H962" s="35"/>
      <c r="J962" s="48"/>
      <c r="L962" s="3"/>
      <c r="N962" s="51"/>
      <c r="O962" s="34"/>
      <c r="Q962" s="51"/>
      <c r="V962" s="54"/>
    </row>
    <row r="963" ht="15.75" customHeight="1">
      <c r="A963" s="34"/>
      <c r="B963" s="34"/>
      <c r="C963" s="51"/>
      <c r="D963" s="51"/>
      <c r="E963" s="34"/>
      <c r="F963" s="52"/>
      <c r="G963" s="53"/>
      <c r="H963" s="35"/>
      <c r="J963" s="48"/>
      <c r="L963" s="3"/>
      <c r="N963" s="51"/>
      <c r="O963" s="34"/>
      <c r="Q963" s="51"/>
      <c r="V963" s="54"/>
    </row>
    <row r="964" ht="15.75" customHeight="1">
      <c r="A964" s="34"/>
      <c r="B964" s="34"/>
      <c r="C964" s="51"/>
      <c r="D964" s="51"/>
      <c r="E964" s="34"/>
      <c r="F964" s="52"/>
      <c r="G964" s="53"/>
      <c r="H964" s="35"/>
      <c r="J964" s="48"/>
      <c r="L964" s="3"/>
      <c r="N964" s="51"/>
      <c r="O964" s="34"/>
      <c r="Q964" s="51"/>
      <c r="V964" s="54"/>
    </row>
    <row r="965" ht="15.75" customHeight="1">
      <c r="A965" s="34"/>
      <c r="B965" s="34"/>
      <c r="C965" s="51"/>
      <c r="D965" s="51"/>
      <c r="E965" s="34"/>
      <c r="F965" s="52"/>
      <c r="G965" s="53"/>
      <c r="H965" s="35"/>
      <c r="J965" s="48"/>
      <c r="L965" s="3"/>
      <c r="N965" s="51"/>
      <c r="O965" s="34"/>
      <c r="Q965" s="51"/>
      <c r="V965" s="54"/>
    </row>
    <row r="966" ht="15.75" customHeight="1">
      <c r="A966" s="34"/>
      <c r="B966" s="34"/>
      <c r="C966" s="51"/>
      <c r="D966" s="51"/>
      <c r="E966" s="34"/>
      <c r="F966" s="52"/>
      <c r="G966" s="53"/>
      <c r="H966" s="35"/>
      <c r="J966" s="48"/>
      <c r="L966" s="3"/>
      <c r="N966" s="51"/>
      <c r="O966" s="34"/>
      <c r="Q966" s="51"/>
      <c r="V966" s="54"/>
    </row>
    <row r="967" ht="15.75" customHeight="1">
      <c r="A967" s="34"/>
      <c r="B967" s="34"/>
      <c r="C967" s="51"/>
      <c r="D967" s="51"/>
      <c r="E967" s="34"/>
      <c r="F967" s="52"/>
      <c r="G967" s="53"/>
      <c r="H967" s="35"/>
      <c r="J967" s="48"/>
      <c r="L967" s="3"/>
      <c r="N967" s="51"/>
      <c r="O967" s="34"/>
      <c r="Q967" s="51"/>
      <c r="V967" s="54"/>
    </row>
    <row r="968" ht="15.75" customHeight="1">
      <c r="A968" s="34"/>
      <c r="B968" s="34"/>
      <c r="C968" s="51"/>
      <c r="D968" s="51"/>
      <c r="E968" s="34"/>
      <c r="F968" s="52"/>
      <c r="G968" s="53"/>
      <c r="H968" s="35"/>
      <c r="J968" s="48"/>
      <c r="L968" s="3"/>
      <c r="N968" s="51"/>
      <c r="O968" s="34"/>
      <c r="Q968" s="51"/>
      <c r="V968" s="54"/>
    </row>
    <row r="969" ht="15.75" customHeight="1">
      <c r="A969" s="34"/>
      <c r="B969" s="34"/>
      <c r="C969" s="51"/>
      <c r="D969" s="51"/>
      <c r="E969" s="34"/>
      <c r="F969" s="52"/>
      <c r="G969" s="53"/>
      <c r="H969" s="35"/>
      <c r="J969" s="48"/>
      <c r="L969" s="3"/>
      <c r="N969" s="51"/>
      <c r="O969" s="34"/>
      <c r="Q969" s="51"/>
      <c r="V969" s="54"/>
    </row>
    <row r="970" ht="15.75" customHeight="1">
      <c r="A970" s="34"/>
      <c r="B970" s="34"/>
      <c r="C970" s="51"/>
      <c r="D970" s="51"/>
      <c r="E970" s="34"/>
      <c r="F970" s="52"/>
      <c r="G970" s="53"/>
      <c r="H970" s="35"/>
      <c r="J970" s="48"/>
      <c r="L970" s="3"/>
      <c r="N970" s="51"/>
      <c r="O970" s="34"/>
      <c r="Q970" s="51"/>
      <c r="V970" s="54"/>
    </row>
    <row r="971" ht="15.75" customHeight="1">
      <c r="A971" s="34"/>
      <c r="B971" s="34"/>
      <c r="C971" s="51"/>
      <c r="D971" s="51"/>
      <c r="E971" s="34"/>
      <c r="F971" s="52"/>
      <c r="G971" s="53"/>
      <c r="H971" s="35"/>
      <c r="J971" s="48"/>
      <c r="L971" s="3"/>
      <c r="N971" s="51"/>
      <c r="O971" s="34"/>
      <c r="Q971" s="51"/>
      <c r="V971" s="54"/>
    </row>
    <row r="972" ht="15.75" customHeight="1">
      <c r="A972" s="34"/>
      <c r="B972" s="34"/>
      <c r="C972" s="51"/>
      <c r="D972" s="51"/>
      <c r="E972" s="34"/>
      <c r="F972" s="52"/>
      <c r="G972" s="53"/>
      <c r="H972" s="35"/>
      <c r="J972" s="48"/>
      <c r="L972" s="3"/>
      <c r="N972" s="51"/>
      <c r="O972" s="34"/>
      <c r="Q972" s="51"/>
      <c r="V972" s="54"/>
    </row>
    <row r="973" ht="15.75" customHeight="1">
      <c r="A973" s="34"/>
      <c r="B973" s="34"/>
      <c r="C973" s="51"/>
      <c r="D973" s="51"/>
      <c r="E973" s="34"/>
      <c r="F973" s="52"/>
      <c r="G973" s="53"/>
      <c r="H973" s="35"/>
      <c r="J973" s="48"/>
      <c r="L973" s="3"/>
      <c r="N973" s="51"/>
      <c r="O973" s="34"/>
      <c r="Q973" s="51"/>
      <c r="V973" s="54"/>
    </row>
    <row r="974" ht="15.75" customHeight="1">
      <c r="A974" s="34"/>
      <c r="B974" s="34"/>
      <c r="C974" s="51"/>
      <c r="D974" s="51"/>
      <c r="E974" s="34"/>
      <c r="F974" s="52"/>
      <c r="G974" s="53"/>
      <c r="H974" s="35"/>
      <c r="J974" s="48"/>
      <c r="L974" s="3"/>
      <c r="N974" s="51"/>
      <c r="O974" s="34"/>
      <c r="Q974" s="51"/>
      <c r="V974" s="54"/>
    </row>
    <row r="975" ht="15.75" customHeight="1">
      <c r="A975" s="34"/>
      <c r="B975" s="34"/>
      <c r="C975" s="51"/>
      <c r="D975" s="51"/>
      <c r="E975" s="34"/>
      <c r="F975" s="52"/>
      <c r="G975" s="53"/>
      <c r="H975" s="35"/>
      <c r="J975" s="48"/>
      <c r="L975" s="3"/>
      <c r="N975" s="51"/>
      <c r="O975" s="34"/>
      <c r="Q975" s="51"/>
      <c r="V975" s="54"/>
    </row>
    <row r="976" ht="15.75" customHeight="1">
      <c r="A976" s="34"/>
      <c r="B976" s="34"/>
      <c r="C976" s="51"/>
      <c r="D976" s="51"/>
      <c r="E976" s="34"/>
      <c r="F976" s="52"/>
      <c r="G976" s="53"/>
      <c r="H976" s="35"/>
      <c r="J976" s="48"/>
      <c r="L976" s="3"/>
      <c r="N976" s="51"/>
      <c r="O976" s="34"/>
      <c r="Q976" s="51"/>
      <c r="V976" s="54"/>
    </row>
    <row r="977" ht="15.75" customHeight="1">
      <c r="A977" s="34"/>
      <c r="B977" s="34"/>
      <c r="C977" s="51"/>
      <c r="D977" s="51"/>
      <c r="E977" s="34"/>
      <c r="F977" s="52"/>
      <c r="G977" s="53"/>
      <c r="H977" s="35"/>
      <c r="J977" s="48"/>
      <c r="L977" s="3"/>
      <c r="N977" s="51"/>
      <c r="O977" s="34"/>
      <c r="Q977" s="51"/>
      <c r="V977" s="54"/>
    </row>
    <row r="978" ht="15.75" customHeight="1">
      <c r="A978" s="34"/>
      <c r="B978" s="34"/>
      <c r="C978" s="51"/>
      <c r="D978" s="51"/>
      <c r="E978" s="34"/>
      <c r="F978" s="52"/>
      <c r="G978" s="53"/>
      <c r="H978" s="35"/>
      <c r="J978" s="48"/>
      <c r="L978" s="3"/>
      <c r="N978" s="51"/>
      <c r="O978" s="34"/>
      <c r="Q978" s="51"/>
      <c r="V978" s="54"/>
    </row>
    <row r="979" ht="15.75" customHeight="1">
      <c r="A979" s="34"/>
      <c r="B979" s="34"/>
      <c r="C979" s="51"/>
      <c r="D979" s="51"/>
      <c r="E979" s="34"/>
      <c r="F979" s="52"/>
      <c r="G979" s="53"/>
      <c r="H979" s="35"/>
      <c r="J979" s="48"/>
      <c r="L979" s="3"/>
      <c r="N979" s="51"/>
      <c r="O979" s="34"/>
      <c r="Q979" s="51"/>
      <c r="V979" s="54"/>
    </row>
    <row r="980" ht="15.75" customHeight="1">
      <c r="A980" s="34"/>
      <c r="B980" s="34"/>
      <c r="C980" s="51"/>
      <c r="D980" s="51"/>
      <c r="E980" s="34"/>
      <c r="F980" s="52"/>
      <c r="G980" s="53"/>
      <c r="H980" s="35"/>
      <c r="J980" s="48"/>
      <c r="L980" s="3"/>
      <c r="N980" s="51"/>
      <c r="O980" s="34"/>
      <c r="Q980" s="51"/>
      <c r="V980" s="54"/>
    </row>
    <row r="981" ht="15.75" customHeight="1">
      <c r="A981" s="34"/>
      <c r="B981" s="34"/>
      <c r="C981" s="51"/>
      <c r="D981" s="51"/>
      <c r="E981" s="34"/>
      <c r="F981" s="52"/>
      <c r="G981" s="53"/>
      <c r="H981" s="35"/>
      <c r="J981" s="48"/>
      <c r="L981" s="3"/>
      <c r="N981" s="51"/>
      <c r="O981" s="34"/>
      <c r="Q981" s="51"/>
      <c r="V981" s="54"/>
    </row>
    <row r="982" ht="15.75" customHeight="1">
      <c r="A982" s="34"/>
      <c r="B982" s="34"/>
      <c r="C982" s="51"/>
      <c r="D982" s="51"/>
      <c r="E982" s="34"/>
      <c r="F982" s="52"/>
      <c r="G982" s="53"/>
      <c r="H982" s="35"/>
      <c r="J982" s="48"/>
      <c r="L982" s="3"/>
      <c r="N982" s="51"/>
      <c r="O982" s="34"/>
      <c r="Q982" s="51"/>
      <c r="V982" s="54"/>
    </row>
    <row r="983" ht="15.75" customHeight="1">
      <c r="A983" s="34"/>
      <c r="B983" s="34"/>
      <c r="C983" s="51"/>
      <c r="D983" s="51"/>
      <c r="E983" s="34"/>
      <c r="F983" s="52"/>
      <c r="G983" s="53"/>
      <c r="H983" s="35"/>
      <c r="J983" s="48"/>
      <c r="L983" s="3"/>
      <c r="N983" s="51"/>
      <c r="O983" s="34"/>
      <c r="Q983" s="51"/>
      <c r="V983" s="54"/>
    </row>
    <row r="984" ht="15.75" customHeight="1">
      <c r="A984" s="34"/>
      <c r="B984" s="34"/>
      <c r="C984" s="51"/>
      <c r="D984" s="51"/>
      <c r="E984" s="34"/>
      <c r="F984" s="52"/>
      <c r="G984" s="53"/>
      <c r="H984" s="35"/>
      <c r="J984" s="48"/>
      <c r="L984" s="3"/>
      <c r="N984" s="51"/>
      <c r="O984" s="34"/>
      <c r="Q984" s="51"/>
      <c r="V984" s="54"/>
    </row>
    <row r="985" ht="15.75" customHeight="1">
      <c r="A985" s="34"/>
      <c r="B985" s="34"/>
      <c r="C985" s="51"/>
      <c r="D985" s="51"/>
      <c r="E985" s="34"/>
      <c r="F985" s="52"/>
      <c r="G985" s="53"/>
      <c r="H985" s="35"/>
      <c r="J985" s="48"/>
      <c r="L985" s="3"/>
      <c r="N985" s="51"/>
      <c r="O985" s="34"/>
      <c r="Q985" s="51"/>
      <c r="V985" s="54"/>
    </row>
    <row r="986" ht="15.75" customHeight="1">
      <c r="A986" s="34"/>
      <c r="B986" s="34"/>
      <c r="C986" s="51"/>
      <c r="D986" s="51"/>
      <c r="E986" s="34"/>
      <c r="F986" s="52"/>
      <c r="G986" s="53"/>
      <c r="H986" s="35"/>
      <c r="J986" s="48"/>
      <c r="L986" s="3"/>
      <c r="N986" s="51"/>
      <c r="O986" s="34"/>
      <c r="Q986" s="51"/>
      <c r="V986" s="54"/>
    </row>
    <row r="987" ht="15.75" customHeight="1">
      <c r="A987" s="34"/>
      <c r="B987" s="34"/>
      <c r="C987" s="51"/>
      <c r="D987" s="51"/>
      <c r="E987" s="34"/>
      <c r="F987" s="52"/>
      <c r="G987" s="53"/>
      <c r="H987" s="35"/>
      <c r="J987" s="48"/>
      <c r="L987" s="3"/>
      <c r="N987" s="51"/>
      <c r="O987" s="34"/>
      <c r="Q987" s="51"/>
      <c r="V987" s="54"/>
    </row>
    <row r="988" ht="15.75" customHeight="1">
      <c r="A988" s="34"/>
      <c r="B988" s="34"/>
      <c r="C988" s="51"/>
      <c r="D988" s="51"/>
      <c r="E988" s="34"/>
      <c r="F988" s="52"/>
      <c r="G988" s="53"/>
      <c r="H988" s="35"/>
      <c r="J988" s="48"/>
      <c r="L988" s="3"/>
      <c r="N988" s="51"/>
      <c r="O988" s="34"/>
      <c r="Q988" s="51"/>
      <c r="V988" s="54"/>
    </row>
    <row r="989" ht="15.75" customHeight="1">
      <c r="A989" s="34"/>
      <c r="B989" s="34"/>
      <c r="C989" s="51"/>
      <c r="D989" s="51"/>
      <c r="E989" s="34"/>
      <c r="F989" s="52"/>
      <c r="G989" s="53"/>
      <c r="H989" s="35"/>
      <c r="J989" s="48"/>
      <c r="L989" s="3"/>
      <c r="N989" s="51"/>
      <c r="O989" s="34"/>
      <c r="Q989" s="51"/>
      <c r="V989" s="54"/>
    </row>
    <row r="990" ht="15.75" customHeight="1">
      <c r="A990" s="34"/>
      <c r="B990" s="34"/>
      <c r="C990" s="51"/>
      <c r="D990" s="51"/>
      <c r="E990" s="34"/>
      <c r="F990" s="52"/>
      <c r="G990" s="53"/>
      <c r="H990" s="35"/>
      <c r="J990" s="48"/>
      <c r="L990" s="3"/>
      <c r="N990" s="51"/>
      <c r="O990" s="34"/>
      <c r="Q990" s="51"/>
      <c r="V990" s="54"/>
    </row>
    <row r="991" ht="15.75" customHeight="1">
      <c r="A991" s="34"/>
      <c r="B991" s="34"/>
      <c r="C991" s="51"/>
      <c r="D991" s="51"/>
      <c r="E991" s="34"/>
      <c r="F991" s="52"/>
      <c r="G991" s="53"/>
      <c r="H991" s="35"/>
      <c r="J991" s="48"/>
      <c r="L991" s="3"/>
      <c r="N991" s="51"/>
      <c r="O991" s="34"/>
      <c r="Q991" s="51"/>
      <c r="V991" s="54"/>
    </row>
    <row r="992" ht="15.75" customHeight="1">
      <c r="A992" s="34"/>
      <c r="B992" s="34"/>
      <c r="C992" s="51"/>
      <c r="D992" s="51"/>
      <c r="E992" s="34"/>
      <c r="F992" s="52"/>
      <c r="G992" s="53"/>
      <c r="H992" s="35"/>
      <c r="J992" s="48"/>
      <c r="L992" s="3"/>
      <c r="N992" s="51"/>
      <c r="O992" s="34"/>
      <c r="Q992" s="51"/>
      <c r="V992" s="54"/>
    </row>
    <row r="993" ht="15.75" customHeight="1">
      <c r="A993" s="34"/>
      <c r="B993" s="34"/>
      <c r="C993" s="51"/>
      <c r="D993" s="51"/>
      <c r="E993" s="34"/>
      <c r="F993" s="52"/>
      <c r="G993" s="53"/>
      <c r="H993" s="35"/>
      <c r="J993" s="48"/>
      <c r="L993" s="3"/>
      <c r="N993" s="51"/>
      <c r="O993" s="34"/>
      <c r="Q993" s="51"/>
      <c r="V993" s="54"/>
    </row>
    <row r="994" ht="15.75" customHeight="1">
      <c r="A994" s="34"/>
      <c r="B994" s="34"/>
      <c r="C994" s="51"/>
      <c r="D994" s="51"/>
      <c r="E994" s="34"/>
      <c r="F994" s="52"/>
      <c r="G994" s="53"/>
      <c r="H994" s="35"/>
      <c r="J994" s="48"/>
      <c r="L994" s="3"/>
      <c r="N994" s="51"/>
      <c r="O994" s="34"/>
      <c r="Q994" s="51"/>
      <c r="V994" s="54"/>
    </row>
    <row r="995" ht="15.75" customHeight="1">
      <c r="A995" s="34"/>
      <c r="B995" s="34"/>
      <c r="C995" s="51"/>
      <c r="D995" s="51"/>
      <c r="E995" s="34"/>
      <c r="F995" s="52"/>
      <c r="G995" s="53"/>
      <c r="H995" s="35"/>
      <c r="J995" s="48"/>
      <c r="L995" s="3"/>
      <c r="N995" s="51"/>
      <c r="O995" s="34"/>
      <c r="Q995" s="51"/>
      <c r="V995" s="54"/>
    </row>
    <row r="996" ht="15.75" customHeight="1">
      <c r="A996" s="34"/>
      <c r="B996" s="34"/>
      <c r="C996" s="51"/>
      <c r="D996" s="51"/>
      <c r="E996" s="34"/>
      <c r="F996" s="52"/>
      <c r="G996" s="53"/>
      <c r="H996" s="35"/>
      <c r="J996" s="48"/>
      <c r="L996" s="3"/>
      <c r="N996" s="51"/>
      <c r="O996" s="34"/>
      <c r="Q996" s="51"/>
      <c r="V996" s="54"/>
    </row>
    <row r="997" ht="15.75" customHeight="1">
      <c r="A997" s="34"/>
      <c r="B997" s="34"/>
      <c r="C997" s="51"/>
      <c r="D997" s="51"/>
      <c r="E997" s="34"/>
      <c r="F997" s="52"/>
      <c r="G997" s="53"/>
      <c r="H997" s="35"/>
      <c r="J997" s="48"/>
      <c r="L997" s="3"/>
      <c r="N997" s="51"/>
      <c r="O997" s="34"/>
      <c r="Q997" s="51"/>
      <c r="V997" s="54"/>
    </row>
    <row r="998" ht="15.75" customHeight="1">
      <c r="A998" s="34"/>
      <c r="B998" s="34"/>
      <c r="C998" s="51"/>
      <c r="D998" s="51"/>
      <c r="E998" s="34"/>
      <c r="F998" s="52"/>
      <c r="G998" s="53"/>
      <c r="H998" s="35"/>
      <c r="J998" s="48"/>
      <c r="L998" s="3"/>
      <c r="N998" s="51"/>
      <c r="O998" s="34"/>
      <c r="Q998" s="51"/>
      <c r="V998" s="54"/>
    </row>
    <row r="999" ht="15.75" customHeight="1">
      <c r="A999" s="34"/>
      <c r="B999" s="34"/>
      <c r="C999" s="51"/>
      <c r="D999" s="51"/>
      <c r="E999" s="34"/>
      <c r="F999" s="52"/>
      <c r="G999" s="53"/>
      <c r="H999" s="35"/>
      <c r="J999" s="48"/>
      <c r="L999" s="3"/>
      <c r="N999" s="51"/>
      <c r="O999" s="34"/>
      <c r="Q999" s="51"/>
      <c r="V999" s="54"/>
    </row>
    <row r="1000" ht="15.75" customHeight="1">
      <c r="A1000" s="34"/>
      <c r="B1000" s="34"/>
      <c r="C1000" s="51"/>
      <c r="D1000" s="51"/>
      <c r="E1000" s="34"/>
      <c r="F1000" s="52"/>
      <c r="G1000" s="53"/>
      <c r="H1000" s="35"/>
      <c r="J1000" s="48"/>
      <c r="L1000" s="3"/>
      <c r="N1000" s="51"/>
      <c r="O1000" s="34"/>
      <c r="Q1000" s="51"/>
      <c r="V1000" s="54"/>
    </row>
  </sheetData>
  <conditionalFormatting sqref="L1:L44">
    <cfRule type="cellIs" dxfId="4" priority="1" operator="greaterThan">
      <formula>0</formula>
    </cfRule>
  </conditionalFormatting>
  <dataValidations>
    <dataValidation type="list" allowBlank="1" showErrorMessage="1" sqref="S1:S44">
      <formula1>LISTAS!$A:$A</formula1>
    </dataValidation>
    <dataValidation type="list" allowBlank="1" showErrorMessage="1" sqref="U1:U44">
      <formula1>LISTAS!$E:$E</formula1>
    </dataValidation>
    <dataValidation type="list" allowBlank="1" showErrorMessage="1" sqref="T4:T44 O45:O1000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7.25"/>
    <col customWidth="1" min="2" max="2" width="6.13"/>
    <col customWidth="1" min="3" max="3" width="6.38"/>
    <col customWidth="1" min="4" max="4" width="6.88"/>
    <col customWidth="1" min="5" max="5" width="44.75"/>
    <col customWidth="1" min="6" max="6" width="11.88"/>
    <col customWidth="1" min="7" max="7" width="8.25"/>
    <col customWidth="1" min="8" max="8" width="5.13"/>
    <col customWidth="1" min="9" max="9" width="6.25"/>
    <col customWidth="1" min="10" max="10" width="11.38"/>
    <col customWidth="1" min="11" max="11" width="10.13"/>
    <col customWidth="1" min="12" max="12" width="10.38"/>
    <col customWidth="1" min="13" max="17" width="11.38"/>
    <col customWidth="1" min="18" max="18" width="8.25"/>
    <col customWidth="1" min="19" max="23" width="11.38"/>
    <col customWidth="1" min="24" max="24" width="9.25"/>
    <col customWidth="1" min="25" max="26" width="11.38"/>
    <col customWidth="1" min="27" max="27" width="12.38"/>
    <col customWidth="1" min="28" max="28" width="13.63"/>
    <col customWidth="1" min="29" max="30" width="11.38"/>
    <col customWidth="1" min="31" max="31" width="12.38"/>
    <col customWidth="1" min="32" max="32" width="12.63"/>
    <col customWidth="1" min="33" max="37" width="11.38"/>
    <col customWidth="1" min="38" max="38" width="20.0"/>
    <col customWidth="1" min="39" max="39" width="13.25"/>
    <col customWidth="1" min="40" max="40" width="11.63"/>
    <col customWidth="1" min="41" max="41" width="18.75"/>
    <col customWidth="1" min="42" max="42" width="11.38"/>
    <col customWidth="1" min="43" max="43" width="14.25"/>
  </cols>
  <sheetData>
    <row r="1" ht="16.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55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>
      <c r="A2" s="28" t="s">
        <v>148</v>
      </c>
      <c r="B2" s="28" t="s">
        <v>12098</v>
      </c>
      <c r="C2" s="16" t="str">
        <f t="shared" ref="C2:C24" si="1">CONCATENATE(LEFT(T2,3),RIGHT(A2,8))</f>
        <v>KIO77943446</v>
      </c>
      <c r="D2" s="15" t="s">
        <v>11857</v>
      </c>
      <c r="E2" s="56" t="s">
        <v>149</v>
      </c>
      <c r="F2" s="20">
        <v>4005.58</v>
      </c>
      <c r="G2" s="29">
        <v>21.0</v>
      </c>
      <c r="H2" s="28" t="s">
        <v>12099</v>
      </c>
      <c r="I2" s="50">
        <v>15.0</v>
      </c>
      <c r="J2" s="50">
        <v>15.0</v>
      </c>
      <c r="K2" s="50"/>
      <c r="L2" s="33">
        <f>((NORNES!$F2*(1+NORNES!$G2%))/NORNES!$J2)+NORNES!$K2</f>
        <v>323.1167867</v>
      </c>
      <c r="M2" s="15">
        <v>30.0</v>
      </c>
      <c r="N2" s="24">
        <f t="shared" ref="N2:N24" si="2">IF(L2&gt;=5,MROUND(L2/(1-M2/100),50),10)</f>
        <v>450</v>
      </c>
      <c r="O2" s="40">
        <f t="shared" ref="O2:O24" si="3">MROUND(N2/0.6,50)</f>
        <v>750</v>
      </c>
      <c r="P2" s="15" t="s">
        <v>11858</v>
      </c>
      <c r="Q2" s="15">
        <v>3.0</v>
      </c>
      <c r="R2" s="29">
        <f>NORNES!$I2+NORNES!$Q2</f>
        <v>18</v>
      </c>
      <c r="S2" s="15" t="s">
        <v>62</v>
      </c>
      <c r="T2" s="28" t="s">
        <v>15</v>
      </c>
      <c r="U2" s="15" t="s">
        <v>11759</v>
      </c>
      <c r="V2" s="16" t="s">
        <v>12100</v>
      </c>
      <c r="W2" s="15" t="s">
        <v>11860</v>
      </c>
      <c r="X2" s="15">
        <v>1.0</v>
      </c>
      <c r="Y2" s="15">
        <v>0.0</v>
      </c>
      <c r="Z2" s="15"/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6" t="s">
        <v>11857</v>
      </c>
      <c r="AP2" s="15"/>
      <c r="AQ2" s="15"/>
    </row>
    <row r="3">
      <c r="A3" s="28" t="s">
        <v>150</v>
      </c>
      <c r="B3" s="28"/>
      <c r="C3" s="16" t="str">
        <f t="shared" si="1"/>
        <v>KIO77929235</v>
      </c>
      <c r="D3" s="15" t="s">
        <v>11857</v>
      </c>
      <c r="E3" s="56" t="s">
        <v>151</v>
      </c>
      <c r="F3" s="20">
        <v>6520.45</v>
      </c>
      <c r="G3" s="29">
        <v>21.0</v>
      </c>
      <c r="H3" s="28" t="s">
        <v>12099</v>
      </c>
      <c r="I3" s="50">
        <v>16.0</v>
      </c>
      <c r="J3" s="50">
        <v>16.0</v>
      </c>
      <c r="K3" s="50"/>
      <c r="L3" s="33">
        <f>((NORNES!$F3*(1+NORNES!$G3%))/NORNES!$J3)+NORNES!$K3</f>
        <v>493.1090313</v>
      </c>
      <c r="M3" s="15">
        <v>30.0</v>
      </c>
      <c r="N3" s="43">
        <f t="shared" si="2"/>
        <v>700</v>
      </c>
      <c r="O3" s="40">
        <f t="shared" si="3"/>
        <v>1150</v>
      </c>
      <c r="P3" s="15" t="s">
        <v>11858</v>
      </c>
      <c r="Q3" s="15">
        <v>4.0</v>
      </c>
      <c r="R3" s="29">
        <f>NORNES!$I3+NORNES!$Q3</f>
        <v>20</v>
      </c>
      <c r="S3" s="15" t="s">
        <v>62</v>
      </c>
      <c r="T3" s="28" t="s">
        <v>15</v>
      </c>
      <c r="U3" s="15" t="s">
        <v>11759</v>
      </c>
      <c r="V3" s="16" t="s">
        <v>12100</v>
      </c>
      <c r="W3" s="15" t="s">
        <v>11860</v>
      </c>
      <c r="X3" s="15">
        <v>1.0</v>
      </c>
      <c r="Y3" s="15">
        <v>22.0</v>
      </c>
      <c r="Z3" s="15"/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6" t="s">
        <v>11857</v>
      </c>
      <c r="AP3" s="15"/>
      <c r="AQ3" s="15"/>
    </row>
    <row r="4">
      <c r="A4" s="28" t="s">
        <v>152</v>
      </c>
      <c r="B4" s="28"/>
      <c r="C4" s="16" t="str">
        <f t="shared" si="1"/>
        <v>KIO08113952</v>
      </c>
      <c r="D4" s="15" t="s">
        <v>11857</v>
      </c>
      <c r="E4" s="56" t="s">
        <v>153</v>
      </c>
      <c r="F4" s="20">
        <v>3923.97</v>
      </c>
      <c r="G4" s="29">
        <v>21.0</v>
      </c>
      <c r="H4" s="28" t="s">
        <v>12099</v>
      </c>
      <c r="I4" s="50">
        <v>6.0</v>
      </c>
      <c r="J4" s="50">
        <v>1.0</v>
      </c>
      <c r="K4" s="50"/>
      <c r="L4" s="33">
        <f>((NORNES!$F4*(1+NORNES!$G4%))/NORNES!$J4)+NORNES!$K4</f>
        <v>4748.0037</v>
      </c>
      <c r="M4" s="15">
        <v>30.0</v>
      </c>
      <c r="N4" s="43">
        <f t="shared" si="2"/>
        <v>6800</v>
      </c>
      <c r="O4" s="40">
        <f t="shared" si="3"/>
        <v>11350</v>
      </c>
      <c r="P4" s="15" t="s">
        <v>11858</v>
      </c>
      <c r="Q4" s="15">
        <v>2.0</v>
      </c>
      <c r="R4" s="29">
        <f>NORNES!$I4+NORNES!$Q4</f>
        <v>8</v>
      </c>
      <c r="S4" s="15" t="s">
        <v>62</v>
      </c>
      <c r="T4" s="28" t="s">
        <v>15</v>
      </c>
      <c r="U4" s="15" t="s">
        <v>11759</v>
      </c>
      <c r="V4" s="16" t="s">
        <v>12100</v>
      </c>
      <c r="W4" s="15" t="s">
        <v>11860</v>
      </c>
      <c r="X4" s="15">
        <v>1.0</v>
      </c>
      <c r="Y4" s="15">
        <v>4.0</v>
      </c>
      <c r="Z4" s="15"/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6" t="s">
        <v>11857</v>
      </c>
      <c r="AP4" s="15"/>
      <c r="AQ4" s="15"/>
    </row>
    <row r="5">
      <c r="A5" s="28" t="s">
        <v>154</v>
      </c>
      <c r="B5" s="28"/>
      <c r="C5" s="16" t="str">
        <f t="shared" si="1"/>
        <v>KIO39352151</v>
      </c>
      <c r="D5" s="15" t="s">
        <v>11857</v>
      </c>
      <c r="E5" s="56" t="s">
        <v>155</v>
      </c>
      <c r="F5" s="20">
        <v>4131.76</v>
      </c>
      <c r="G5" s="29">
        <v>21.0</v>
      </c>
      <c r="H5" s="28" t="s">
        <v>12099</v>
      </c>
      <c r="I5" s="50">
        <v>6.0</v>
      </c>
      <c r="J5" s="50">
        <v>1.0</v>
      </c>
      <c r="K5" s="50"/>
      <c r="L5" s="33">
        <f>((NORNES!$F5*(1+NORNES!$G5%))/NORNES!$J5)+NORNES!$K5</f>
        <v>4999.4296</v>
      </c>
      <c r="M5" s="15">
        <v>30.0</v>
      </c>
      <c r="N5" s="24">
        <f t="shared" si="2"/>
        <v>7150</v>
      </c>
      <c r="O5" s="40">
        <f t="shared" si="3"/>
        <v>11900</v>
      </c>
      <c r="P5" s="15" t="s">
        <v>11858</v>
      </c>
      <c r="Q5" s="15">
        <v>2.0</v>
      </c>
      <c r="R5" s="29">
        <f>NORNES!$I5+NORNES!$Q5</f>
        <v>8</v>
      </c>
      <c r="S5" s="15" t="s">
        <v>62</v>
      </c>
      <c r="T5" s="28" t="s">
        <v>15</v>
      </c>
      <c r="U5" s="15" t="s">
        <v>11759</v>
      </c>
      <c r="V5" s="16" t="s">
        <v>12100</v>
      </c>
      <c r="W5" s="15" t="s">
        <v>11860</v>
      </c>
      <c r="X5" s="15">
        <v>1.0</v>
      </c>
      <c r="Y5" s="15">
        <v>7.0</v>
      </c>
      <c r="Z5" s="15"/>
      <c r="AA5" s="15"/>
      <c r="AB5" s="29">
        <f>OSLE!$L5*OSLE!$AA5</f>
        <v>0</v>
      </c>
      <c r="AC5" s="15"/>
      <c r="AD5" s="15"/>
      <c r="AE5" s="15"/>
      <c r="AF5" s="15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6" t="s">
        <v>11857</v>
      </c>
      <c r="AP5" s="15"/>
      <c r="AQ5" s="15"/>
    </row>
    <row r="6">
      <c r="A6" s="28" t="s">
        <v>156</v>
      </c>
      <c r="B6" s="28"/>
      <c r="C6" s="16" t="str">
        <f t="shared" si="1"/>
        <v>KIO00249239</v>
      </c>
      <c r="D6" s="15" t="s">
        <v>11857</v>
      </c>
      <c r="E6" s="56" t="s">
        <v>157</v>
      </c>
      <c r="F6" s="20">
        <v>717.04</v>
      </c>
      <c r="G6" s="29">
        <v>21.0</v>
      </c>
      <c r="H6" s="28" t="s">
        <v>12099</v>
      </c>
      <c r="I6" s="50">
        <v>12.0</v>
      </c>
      <c r="J6" s="50">
        <v>1.0</v>
      </c>
      <c r="K6" s="50"/>
      <c r="L6" s="33">
        <f>((NORNES!$F6*(1+NORNES!$G6%))/NORNES!$J6)+NORNES!$K6</f>
        <v>867.6184</v>
      </c>
      <c r="M6" s="15">
        <v>30.0</v>
      </c>
      <c r="N6" s="43">
        <f t="shared" si="2"/>
        <v>1250</v>
      </c>
      <c r="O6" s="40">
        <f t="shared" si="3"/>
        <v>2100</v>
      </c>
      <c r="P6" s="15" t="s">
        <v>11858</v>
      </c>
      <c r="Q6" s="15">
        <v>4.0</v>
      </c>
      <c r="R6" s="29">
        <f>NORNES!$I6+NORNES!$Q6</f>
        <v>16</v>
      </c>
      <c r="S6" s="15" t="s">
        <v>62</v>
      </c>
      <c r="T6" s="28" t="s">
        <v>15</v>
      </c>
      <c r="U6" s="15" t="s">
        <v>11759</v>
      </c>
      <c r="V6" s="16" t="s">
        <v>75</v>
      </c>
      <c r="W6" s="15" t="s">
        <v>11860</v>
      </c>
      <c r="X6" s="15">
        <v>1.0</v>
      </c>
      <c r="Y6" s="15">
        <v>14.0</v>
      </c>
      <c r="Z6" s="15"/>
      <c r="AA6" s="15"/>
      <c r="AB6" s="29">
        <f>OSLE!$L6*OSLE!$AA6</f>
        <v>11150</v>
      </c>
      <c r="AC6" s="15"/>
      <c r="AD6" s="15"/>
      <c r="AE6" s="15"/>
      <c r="AF6" s="15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6" t="s">
        <v>11857</v>
      </c>
      <c r="AP6" s="15"/>
      <c r="AQ6" s="15"/>
    </row>
    <row r="7">
      <c r="A7" s="28" t="s">
        <v>158</v>
      </c>
      <c r="B7" s="28"/>
      <c r="C7" s="16" t="str">
        <f t="shared" si="1"/>
        <v>KIO00248829</v>
      </c>
      <c r="D7" s="15" t="s">
        <v>11857</v>
      </c>
      <c r="E7" s="56" t="s">
        <v>159</v>
      </c>
      <c r="F7" s="20">
        <f t="shared" ref="F7:F9" si="4">F6</f>
        <v>717.04</v>
      </c>
      <c r="G7" s="29">
        <v>21.0</v>
      </c>
      <c r="H7" s="28" t="s">
        <v>12099</v>
      </c>
      <c r="I7" s="50">
        <v>12.0</v>
      </c>
      <c r="J7" s="50">
        <v>1.0</v>
      </c>
      <c r="K7" s="50"/>
      <c r="L7" s="33">
        <f>((NORNES!$F7*(1+NORNES!$G7%))/NORNES!$J7)+NORNES!$K7</f>
        <v>867.6184</v>
      </c>
      <c r="M7" s="15">
        <v>30.0</v>
      </c>
      <c r="N7" s="43">
        <f t="shared" si="2"/>
        <v>1250</v>
      </c>
      <c r="O7" s="40">
        <f t="shared" si="3"/>
        <v>2100</v>
      </c>
      <c r="P7" s="15" t="s">
        <v>11858</v>
      </c>
      <c r="Q7" s="15">
        <v>4.0</v>
      </c>
      <c r="R7" s="29">
        <f>NORNES!$I7+NORNES!$Q7</f>
        <v>16</v>
      </c>
      <c r="S7" s="15" t="s">
        <v>62</v>
      </c>
      <c r="T7" s="28" t="s">
        <v>15</v>
      </c>
      <c r="U7" s="15" t="s">
        <v>11759</v>
      </c>
      <c r="V7" s="16" t="s">
        <v>75</v>
      </c>
      <c r="W7" s="15" t="s">
        <v>11860</v>
      </c>
      <c r="X7" s="15">
        <v>1.0</v>
      </c>
      <c r="Y7" s="15">
        <v>0.0</v>
      </c>
      <c r="Z7" s="15"/>
      <c r="AA7" s="15"/>
      <c r="AB7" s="29">
        <f>OSLE!$L7*OSLE!$AA7</f>
        <v>14600</v>
      </c>
      <c r="AC7" s="15"/>
      <c r="AD7" s="15"/>
      <c r="AE7" s="15"/>
      <c r="AF7" s="15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6" t="s">
        <v>11857</v>
      </c>
      <c r="AP7" s="15"/>
      <c r="AQ7" s="15"/>
    </row>
    <row r="8">
      <c r="A8" s="28" t="s">
        <v>160</v>
      </c>
      <c r="B8" s="28"/>
      <c r="C8" s="16" t="str">
        <f t="shared" si="1"/>
        <v>KIO00253984</v>
      </c>
      <c r="D8" s="15" t="s">
        <v>11857</v>
      </c>
      <c r="E8" s="56" t="s">
        <v>161</v>
      </c>
      <c r="F8" s="20">
        <f t="shared" si="4"/>
        <v>717.04</v>
      </c>
      <c r="G8" s="29">
        <v>21.0</v>
      </c>
      <c r="H8" s="28" t="s">
        <v>12099</v>
      </c>
      <c r="I8" s="50">
        <v>16.0</v>
      </c>
      <c r="J8" s="50">
        <v>1.0</v>
      </c>
      <c r="K8" s="50"/>
      <c r="L8" s="33">
        <f>((NORNES!$F8*(1+NORNES!$G8%))/NORNES!$J8)+NORNES!$K8</f>
        <v>867.6184</v>
      </c>
      <c r="M8" s="15">
        <v>30.0</v>
      </c>
      <c r="N8" s="24">
        <f t="shared" si="2"/>
        <v>1250</v>
      </c>
      <c r="O8" s="40">
        <f t="shared" si="3"/>
        <v>2100</v>
      </c>
      <c r="P8" s="15" t="s">
        <v>11858</v>
      </c>
      <c r="Q8" s="15">
        <v>4.0</v>
      </c>
      <c r="R8" s="29">
        <f>NORNES!$I8+NORNES!$Q8</f>
        <v>20</v>
      </c>
      <c r="S8" s="15" t="s">
        <v>62</v>
      </c>
      <c r="T8" s="28" t="s">
        <v>15</v>
      </c>
      <c r="U8" s="15" t="s">
        <v>11759</v>
      </c>
      <c r="V8" s="16" t="s">
        <v>75</v>
      </c>
      <c r="W8" s="15" t="s">
        <v>11860</v>
      </c>
      <c r="X8" s="15">
        <v>1.0</v>
      </c>
      <c r="Y8" s="15">
        <v>0.0</v>
      </c>
      <c r="Z8" s="15"/>
      <c r="AA8" s="15"/>
      <c r="AB8" s="29">
        <f>OSLE!$L8*OSLE!$AA8</f>
        <v>0</v>
      </c>
      <c r="AC8" s="15"/>
      <c r="AD8" s="15"/>
      <c r="AE8" s="15"/>
      <c r="AF8" s="15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6" t="s">
        <v>11857</v>
      </c>
      <c r="AP8" s="15"/>
      <c r="AQ8" s="15"/>
    </row>
    <row r="9">
      <c r="A9" s="28" t="s">
        <v>162</v>
      </c>
      <c r="B9" s="28"/>
      <c r="C9" s="16" t="str">
        <f t="shared" si="1"/>
        <v>KIO00248799</v>
      </c>
      <c r="D9" s="15" t="s">
        <v>11857</v>
      </c>
      <c r="E9" s="56" t="s">
        <v>163</v>
      </c>
      <c r="F9" s="20">
        <f t="shared" si="4"/>
        <v>717.04</v>
      </c>
      <c r="G9" s="29">
        <v>21.0</v>
      </c>
      <c r="H9" s="28" t="s">
        <v>12099</v>
      </c>
      <c r="I9" s="50">
        <v>12.0</v>
      </c>
      <c r="J9" s="50">
        <v>1.0</v>
      </c>
      <c r="K9" s="50"/>
      <c r="L9" s="33">
        <f>((NORNES!$F9*(1+NORNES!$G9%))/NORNES!$J9)+NORNES!$K9</f>
        <v>867.6184</v>
      </c>
      <c r="M9" s="15">
        <v>30.0</v>
      </c>
      <c r="N9" s="43">
        <f t="shared" si="2"/>
        <v>1250</v>
      </c>
      <c r="O9" s="40">
        <f t="shared" si="3"/>
        <v>2100</v>
      </c>
      <c r="P9" s="15" t="s">
        <v>11858</v>
      </c>
      <c r="Q9" s="15">
        <v>4.0</v>
      </c>
      <c r="R9" s="29">
        <f>NORNES!$I9+NORNES!$Q9</f>
        <v>16</v>
      </c>
      <c r="S9" s="15" t="s">
        <v>62</v>
      </c>
      <c r="T9" s="28" t="s">
        <v>15</v>
      </c>
      <c r="U9" s="15" t="s">
        <v>11759</v>
      </c>
      <c r="V9" s="16" t="s">
        <v>75</v>
      </c>
      <c r="W9" s="15" t="s">
        <v>11860</v>
      </c>
      <c r="X9" s="15">
        <v>1.0</v>
      </c>
      <c r="Y9" s="15">
        <v>34.0</v>
      </c>
      <c r="Z9" s="15"/>
      <c r="AA9" s="15"/>
      <c r="AB9" s="29">
        <f>OSLE!$L9*OSLE!$AA9</f>
        <v>0</v>
      </c>
      <c r="AC9" s="15"/>
      <c r="AD9" s="15"/>
      <c r="AE9" s="15"/>
      <c r="AF9" s="15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6" t="s">
        <v>11857</v>
      </c>
      <c r="AP9" s="15"/>
      <c r="AQ9" s="15"/>
    </row>
    <row r="10">
      <c r="A10" s="28" t="s">
        <v>164</v>
      </c>
      <c r="B10" s="28"/>
      <c r="C10" s="16" t="str">
        <f t="shared" si="1"/>
        <v>ALM00105504</v>
      </c>
      <c r="D10" s="15" t="s">
        <v>11857</v>
      </c>
      <c r="E10" s="56" t="s">
        <v>165</v>
      </c>
      <c r="F10" s="20">
        <v>4192.08</v>
      </c>
      <c r="G10" s="29">
        <v>21.0</v>
      </c>
      <c r="H10" s="28" t="s">
        <v>12099</v>
      </c>
      <c r="I10" s="50">
        <v>24.0</v>
      </c>
      <c r="J10" s="50">
        <v>24.0</v>
      </c>
      <c r="K10" s="50"/>
      <c r="L10" s="33">
        <f>((NORNES!$F10*(1+NORNES!$G10%))/NORNES!$J10)+NORNES!$K10</f>
        <v>211.3507</v>
      </c>
      <c r="M10" s="15">
        <v>30.0</v>
      </c>
      <c r="N10" s="43">
        <f t="shared" si="2"/>
        <v>300</v>
      </c>
      <c r="O10" s="40">
        <f t="shared" si="3"/>
        <v>500</v>
      </c>
      <c r="P10" s="15" t="s">
        <v>11858</v>
      </c>
      <c r="Q10" s="15">
        <v>6.0</v>
      </c>
      <c r="R10" s="29">
        <f t="shared" ref="R10:R12" si="5">I10+Q10</f>
        <v>30</v>
      </c>
      <c r="S10" s="15" t="s">
        <v>62</v>
      </c>
      <c r="T10" s="28" t="s">
        <v>63</v>
      </c>
      <c r="U10" s="15" t="s">
        <v>11766</v>
      </c>
      <c r="V10" s="16" t="s">
        <v>12101</v>
      </c>
      <c r="W10" s="15" t="s">
        <v>11860</v>
      </c>
      <c r="X10" s="15">
        <v>1.0</v>
      </c>
      <c r="Y10" s="15">
        <v>23.0</v>
      </c>
      <c r="Z10" s="15"/>
      <c r="AA10" s="15"/>
      <c r="AB10" s="29">
        <f>OSLE!$L10*OSLE!$AA10</f>
        <v>0</v>
      </c>
      <c r="AC10" s="15"/>
      <c r="AD10" s="15"/>
      <c r="AE10" s="15"/>
      <c r="AF10" s="15"/>
      <c r="AG10" s="15"/>
      <c r="AH10" s="32" t="str">
        <f>IF(AND(OSLE!$AF10=0,OSLE!$AG10=0),"",OSLE!$AF10-OSLE!$AG10)</f>
        <v/>
      </c>
      <c r="AI10" s="15"/>
      <c r="AJ10" s="15"/>
      <c r="AK10" s="15"/>
      <c r="AL10" s="15"/>
      <c r="AM10" s="15"/>
      <c r="AN10" s="15"/>
      <c r="AO10" s="16" t="s">
        <v>11857</v>
      </c>
      <c r="AP10" s="15"/>
      <c r="AQ10" s="15"/>
    </row>
    <row r="11">
      <c r="A11" s="28" t="s">
        <v>166</v>
      </c>
      <c r="B11" s="28"/>
      <c r="C11" s="16" t="str">
        <f t="shared" si="1"/>
        <v>ALM00345290</v>
      </c>
      <c r="D11" s="15" t="s">
        <v>11857</v>
      </c>
      <c r="E11" s="56" t="s">
        <v>167</v>
      </c>
      <c r="F11" s="20">
        <f t="shared" ref="F11:F12" si="6">F10</f>
        <v>4192.08</v>
      </c>
      <c r="G11" s="29">
        <v>21.0</v>
      </c>
      <c r="H11" s="28" t="s">
        <v>12099</v>
      </c>
      <c r="I11" s="50">
        <v>24.0</v>
      </c>
      <c r="J11" s="50">
        <v>24.0</v>
      </c>
      <c r="K11" s="50"/>
      <c r="L11" s="33">
        <f>((NORNES!$F11*(1+NORNES!$G11%))/NORNES!$J11)+NORNES!$K11</f>
        <v>211.3507</v>
      </c>
      <c r="M11" s="15">
        <v>30.0</v>
      </c>
      <c r="N11" s="24">
        <f t="shared" si="2"/>
        <v>300</v>
      </c>
      <c r="O11" s="40">
        <f t="shared" si="3"/>
        <v>500</v>
      </c>
      <c r="P11" s="15" t="s">
        <v>11858</v>
      </c>
      <c r="Q11" s="15">
        <v>6.0</v>
      </c>
      <c r="R11" s="29">
        <f t="shared" si="5"/>
        <v>30</v>
      </c>
      <c r="S11" s="15" t="s">
        <v>62</v>
      </c>
      <c r="T11" s="28" t="s">
        <v>63</v>
      </c>
      <c r="U11" s="15" t="s">
        <v>11766</v>
      </c>
      <c r="V11" s="16" t="s">
        <v>12101</v>
      </c>
      <c r="W11" s="15" t="s">
        <v>11860</v>
      </c>
      <c r="X11" s="15">
        <v>1.0</v>
      </c>
      <c r="Y11" s="15">
        <v>20.0</v>
      </c>
      <c r="Z11" s="15"/>
      <c r="AA11" s="15"/>
      <c r="AB11" s="29">
        <f>OSLE!$L11*OSLE!$AA11</f>
        <v>13400</v>
      </c>
      <c r="AC11" s="15"/>
      <c r="AD11" s="15"/>
      <c r="AE11" s="15"/>
      <c r="AF11" s="15"/>
      <c r="AG11" s="15"/>
      <c r="AH11" s="32" t="str">
        <f>IF(AND(OSLE!$AF11=0,OSLE!$AG11=0),"",OSLE!$AF11-OSLE!$AG11)</f>
        <v/>
      </c>
      <c r="AI11" s="15"/>
      <c r="AJ11" s="15"/>
      <c r="AK11" s="15"/>
      <c r="AL11" s="15"/>
      <c r="AM11" s="15"/>
      <c r="AN11" s="15"/>
      <c r="AO11" s="16" t="s">
        <v>11857</v>
      </c>
      <c r="AP11" s="15"/>
      <c r="AQ11" s="15"/>
    </row>
    <row r="12">
      <c r="A12" s="28" t="s">
        <v>168</v>
      </c>
      <c r="B12" s="28"/>
      <c r="C12" s="16" t="str">
        <f t="shared" si="1"/>
        <v>ALM00345245</v>
      </c>
      <c r="D12" s="15" t="s">
        <v>11857</v>
      </c>
      <c r="E12" s="56" t="s">
        <v>169</v>
      </c>
      <c r="F12" s="20">
        <f t="shared" si="6"/>
        <v>4192.08</v>
      </c>
      <c r="G12" s="29">
        <v>21.0</v>
      </c>
      <c r="H12" s="28" t="s">
        <v>12099</v>
      </c>
      <c r="I12" s="50">
        <v>24.0</v>
      </c>
      <c r="J12" s="50">
        <v>24.0</v>
      </c>
      <c r="K12" s="50"/>
      <c r="L12" s="33">
        <f>((NORNES!$F12*(1+NORNES!$G12%))/NORNES!$J12)+NORNES!$K12</f>
        <v>211.3507</v>
      </c>
      <c r="M12" s="15">
        <v>30.0</v>
      </c>
      <c r="N12" s="43">
        <f t="shared" si="2"/>
        <v>300</v>
      </c>
      <c r="O12" s="40">
        <f t="shared" si="3"/>
        <v>500</v>
      </c>
      <c r="P12" s="15" t="s">
        <v>11858</v>
      </c>
      <c r="Q12" s="15">
        <v>6.0</v>
      </c>
      <c r="R12" s="29">
        <f t="shared" si="5"/>
        <v>30</v>
      </c>
      <c r="S12" s="15" t="s">
        <v>62</v>
      </c>
      <c r="T12" s="28" t="s">
        <v>63</v>
      </c>
      <c r="U12" s="15" t="s">
        <v>11766</v>
      </c>
      <c r="V12" s="16" t="s">
        <v>12101</v>
      </c>
      <c r="W12" s="15" t="s">
        <v>11860</v>
      </c>
      <c r="X12" s="15">
        <v>1.0</v>
      </c>
      <c r="Y12" s="15">
        <v>23.0</v>
      </c>
      <c r="Z12" s="15"/>
      <c r="AA12" s="15"/>
      <c r="AB12" s="29">
        <f>OSLE!$L12*OSLE!$AA12</f>
        <v>0</v>
      </c>
      <c r="AC12" s="15"/>
      <c r="AD12" s="15"/>
      <c r="AE12" s="15"/>
      <c r="AF12" s="15"/>
      <c r="AG12" s="15"/>
      <c r="AH12" s="32" t="str">
        <f>IF(AND(OSLE!$AF12=0,OSLE!$AG12=0),"",OSLE!$AF12-OSLE!$AG12)</f>
        <v/>
      </c>
      <c r="AI12" s="15"/>
      <c r="AJ12" s="15"/>
      <c r="AK12" s="15"/>
      <c r="AL12" s="15"/>
      <c r="AM12" s="15"/>
      <c r="AN12" s="15"/>
      <c r="AO12" s="16" t="s">
        <v>11857</v>
      </c>
      <c r="AP12" s="15"/>
      <c r="AQ12" s="15"/>
    </row>
    <row r="13">
      <c r="A13" s="28" t="s">
        <v>170</v>
      </c>
      <c r="B13" s="28" t="s">
        <v>12102</v>
      </c>
      <c r="C13" s="16" t="str">
        <f t="shared" si="1"/>
        <v>ALM90998231</v>
      </c>
      <c r="D13" s="16" t="s">
        <v>11857</v>
      </c>
      <c r="E13" s="56" t="s">
        <v>171</v>
      </c>
      <c r="F13" s="20">
        <v>1301.42</v>
      </c>
      <c r="G13" s="29">
        <v>21.0</v>
      </c>
      <c r="H13" s="28" t="s">
        <v>12099</v>
      </c>
      <c r="I13" s="50">
        <v>6.0</v>
      </c>
      <c r="J13" s="50">
        <v>1.0</v>
      </c>
      <c r="K13" s="50"/>
      <c r="L13" s="33">
        <f>((NORNES!$F13*(1+NORNES!$G13%))/NORNES!$J13)+NORNES!$K13</f>
        <v>1574.7182</v>
      </c>
      <c r="M13" s="15">
        <v>30.0</v>
      </c>
      <c r="N13" s="43">
        <f t="shared" si="2"/>
        <v>2250</v>
      </c>
      <c r="O13" s="40">
        <f t="shared" si="3"/>
        <v>3750</v>
      </c>
      <c r="P13" s="15" t="s">
        <v>11858</v>
      </c>
      <c r="Q13" s="15">
        <v>2.0</v>
      </c>
      <c r="R13" s="29">
        <f>NORNES!$I13+NORNES!$Q13</f>
        <v>8</v>
      </c>
      <c r="S13" s="16" t="s">
        <v>62</v>
      </c>
      <c r="T13" s="28" t="s">
        <v>63</v>
      </c>
      <c r="U13" s="15" t="s">
        <v>11772</v>
      </c>
      <c r="V13" s="16" t="s">
        <v>12103</v>
      </c>
      <c r="W13" s="15" t="s">
        <v>11860</v>
      </c>
      <c r="X13" s="15">
        <v>1.0</v>
      </c>
      <c r="Y13" s="15">
        <v>2.0</v>
      </c>
      <c r="Z13" s="15"/>
      <c r="AA13" s="15"/>
      <c r="AB13" s="29">
        <f>OSLE!$L13*OSLE!$AA13</f>
        <v>22100</v>
      </c>
      <c r="AC13" s="15"/>
      <c r="AD13" s="15"/>
      <c r="AE13" s="15"/>
      <c r="AF13" s="15"/>
      <c r="AG13" s="15"/>
      <c r="AH13" s="32" t="str">
        <f>IF(AND(OSLE!$AF13=0,OSLE!$AG13=0),"",OSLE!$AF13-OSLE!$AG13)</f>
        <v/>
      </c>
      <c r="AI13" s="15"/>
      <c r="AJ13" s="15"/>
      <c r="AK13" s="15"/>
      <c r="AL13" s="15"/>
      <c r="AM13" s="15"/>
      <c r="AN13" s="15"/>
      <c r="AO13" s="16" t="s">
        <v>11857</v>
      </c>
      <c r="AP13" s="15"/>
      <c r="AQ13" s="15"/>
    </row>
    <row r="14">
      <c r="A14" s="28" t="s">
        <v>172</v>
      </c>
      <c r="B14" s="28" t="s">
        <v>12104</v>
      </c>
      <c r="C14" s="16" t="str">
        <f t="shared" si="1"/>
        <v>ALM90998002</v>
      </c>
      <c r="D14" s="15" t="s">
        <v>11857</v>
      </c>
      <c r="E14" s="56" t="s">
        <v>173</v>
      </c>
      <c r="F14" s="20">
        <v>1256.81</v>
      </c>
      <c r="G14" s="29">
        <v>21.0</v>
      </c>
      <c r="H14" s="28" t="s">
        <v>12099</v>
      </c>
      <c r="I14" s="50">
        <v>6.0</v>
      </c>
      <c r="J14" s="50">
        <v>1.0</v>
      </c>
      <c r="K14" s="50"/>
      <c r="L14" s="33">
        <f>((NORNES!$F14*(1+NORNES!$G14%))/NORNES!$J14)+NORNES!$K14</f>
        <v>1520.7401</v>
      </c>
      <c r="M14" s="15">
        <v>30.0</v>
      </c>
      <c r="N14" s="24">
        <f t="shared" si="2"/>
        <v>2150</v>
      </c>
      <c r="O14" s="40">
        <f t="shared" si="3"/>
        <v>3600</v>
      </c>
      <c r="P14" s="15" t="s">
        <v>11858</v>
      </c>
      <c r="Q14" s="15">
        <v>2.0</v>
      </c>
      <c r="R14" s="29">
        <f>NORNES!$I14+NORNES!$Q14</f>
        <v>8</v>
      </c>
      <c r="S14" s="16" t="s">
        <v>62</v>
      </c>
      <c r="T14" s="28" t="s">
        <v>63</v>
      </c>
      <c r="U14" s="15" t="s">
        <v>11772</v>
      </c>
      <c r="V14" s="16" t="s">
        <v>12103</v>
      </c>
      <c r="W14" s="15" t="s">
        <v>11860</v>
      </c>
      <c r="X14" s="15">
        <v>1.0</v>
      </c>
      <c r="Y14" s="15">
        <v>5.0</v>
      </c>
      <c r="Z14" s="15"/>
      <c r="AA14" s="15"/>
      <c r="AB14" s="29">
        <f>OSLE!$L14*OSLE!$AA14</f>
        <v>19200</v>
      </c>
      <c r="AC14" s="15"/>
      <c r="AD14" s="15"/>
      <c r="AE14" s="15"/>
      <c r="AF14" s="15"/>
      <c r="AG14" s="15"/>
      <c r="AH14" s="32" t="str">
        <f>IF(AND(OSLE!$AF14=0,OSLE!$AG14=0),"",OSLE!$AF14-OSLE!$AG14)</f>
        <v/>
      </c>
      <c r="AI14" s="15"/>
      <c r="AJ14" s="15"/>
      <c r="AK14" s="15"/>
      <c r="AL14" s="15"/>
      <c r="AM14" s="15"/>
      <c r="AN14" s="15"/>
      <c r="AO14" s="16" t="s">
        <v>11857</v>
      </c>
      <c r="AP14" s="15"/>
      <c r="AQ14" s="15"/>
    </row>
    <row r="15">
      <c r="A15" s="28" t="s">
        <v>174</v>
      </c>
      <c r="B15" s="28"/>
      <c r="C15" s="16" t="str">
        <f t="shared" si="1"/>
        <v>ALM90271013</v>
      </c>
      <c r="D15" s="15" t="s">
        <v>11857</v>
      </c>
      <c r="E15" s="56" t="s">
        <v>175</v>
      </c>
      <c r="F15" s="20">
        <v>2096.18</v>
      </c>
      <c r="G15" s="29">
        <v>21.0</v>
      </c>
      <c r="H15" s="28" t="s">
        <v>12099</v>
      </c>
      <c r="I15" s="50">
        <v>6.0</v>
      </c>
      <c r="J15" s="50">
        <v>1.0</v>
      </c>
      <c r="K15" s="50"/>
      <c r="L15" s="33">
        <f>((NORNES!$F15*(1+NORNES!$G15%))/NORNES!$J15)+NORNES!$K15</f>
        <v>2536.3778</v>
      </c>
      <c r="M15" s="15">
        <v>30.0</v>
      </c>
      <c r="N15" s="43">
        <f t="shared" si="2"/>
        <v>3600</v>
      </c>
      <c r="O15" s="40">
        <f t="shared" si="3"/>
        <v>6000</v>
      </c>
      <c r="P15" s="15" t="s">
        <v>11858</v>
      </c>
      <c r="Q15" s="15">
        <v>2.0</v>
      </c>
      <c r="R15" s="29">
        <f t="shared" ref="R15:R16" si="7">I15+Q15</f>
        <v>8</v>
      </c>
      <c r="S15" s="15" t="s">
        <v>62</v>
      </c>
      <c r="T15" s="28" t="s">
        <v>63</v>
      </c>
      <c r="U15" s="15" t="s">
        <v>11789</v>
      </c>
      <c r="V15" s="16" t="s">
        <v>12105</v>
      </c>
      <c r="W15" s="15" t="s">
        <v>11860</v>
      </c>
      <c r="X15" s="15">
        <v>1.0</v>
      </c>
      <c r="Y15" s="15">
        <v>3.0</v>
      </c>
      <c r="Z15" s="15"/>
      <c r="AA15" s="15"/>
      <c r="AB15" s="29">
        <f>OSLE!$L15*OSLE!$AA15</f>
        <v>13000</v>
      </c>
      <c r="AC15" s="15"/>
      <c r="AD15" s="15"/>
      <c r="AE15" s="15"/>
      <c r="AF15" s="15"/>
      <c r="AG15" s="15"/>
      <c r="AH15" s="32" t="str">
        <f>IF(AND(OSLE!$AF15=0,OSLE!$AG15=0),"",OSLE!$AF15-OSLE!$AG15)</f>
        <v/>
      </c>
      <c r="AI15" s="15"/>
      <c r="AJ15" s="15"/>
      <c r="AK15" s="15"/>
      <c r="AL15" s="15"/>
      <c r="AM15" s="15"/>
      <c r="AN15" s="15"/>
      <c r="AO15" s="16" t="s">
        <v>11857</v>
      </c>
      <c r="AP15" s="15"/>
      <c r="AQ15" s="15"/>
    </row>
    <row r="16">
      <c r="A16" s="28" t="s">
        <v>176</v>
      </c>
      <c r="B16" s="28"/>
      <c r="C16" s="16" t="str">
        <f t="shared" si="1"/>
        <v>ALM29027101</v>
      </c>
      <c r="D16" s="15" t="s">
        <v>11857</v>
      </c>
      <c r="E16" s="56" t="s">
        <v>177</v>
      </c>
      <c r="F16" s="20">
        <v>3163.22</v>
      </c>
      <c r="G16" s="29">
        <v>21.0</v>
      </c>
      <c r="H16" s="28" t="s">
        <v>12099</v>
      </c>
      <c r="I16" s="50">
        <v>6.0</v>
      </c>
      <c r="J16" s="50">
        <v>1.0</v>
      </c>
      <c r="K16" s="50"/>
      <c r="L16" s="33">
        <f>((NORNES!$F16*(1+NORNES!$G16%))/NORNES!$J16)+NORNES!$K16</f>
        <v>3827.4962</v>
      </c>
      <c r="M16" s="15">
        <v>30.0</v>
      </c>
      <c r="N16" s="43">
        <f t="shared" si="2"/>
        <v>5450</v>
      </c>
      <c r="O16" s="40">
        <f t="shared" si="3"/>
        <v>9100</v>
      </c>
      <c r="P16" s="15" t="s">
        <v>11858</v>
      </c>
      <c r="Q16" s="15">
        <v>2.0</v>
      </c>
      <c r="R16" s="29">
        <f t="shared" si="7"/>
        <v>8</v>
      </c>
      <c r="S16" s="15" t="s">
        <v>62</v>
      </c>
      <c r="T16" s="28" t="s">
        <v>63</v>
      </c>
      <c r="U16" s="15" t="s">
        <v>11789</v>
      </c>
      <c r="V16" s="16" t="s">
        <v>12105</v>
      </c>
      <c r="W16" s="15" t="s">
        <v>11860</v>
      </c>
      <c r="X16" s="15">
        <v>1.0</v>
      </c>
      <c r="Y16" s="15">
        <v>0.0</v>
      </c>
      <c r="Z16" s="15"/>
      <c r="AA16" s="15"/>
      <c r="AB16" s="29">
        <f>OSLE!$L16*OSLE!$AA16</f>
        <v>13200</v>
      </c>
      <c r="AC16" s="15"/>
      <c r="AD16" s="15"/>
      <c r="AE16" s="15"/>
      <c r="AF16" s="15"/>
      <c r="AG16" s="15"/>
      <c r="AH16" s="32" t="str">
        <f>IF(AND(OSLE!$AF16=0,OSLE!$AG16=0),"",OSLE!$AF16-OSLE!$AG16)</f>
        <v/>
      </c>
      <c r="AI16" s="15"/>
      <c r="AJ16" s="15"/>
      <c r="AK16" s="15"/>
      <c r="AL16" s="15"/>
      <c r="AM16" s="15"/>
      <c r="AN16" s="15"/>
      <c r="AO16" s="16" t="s">
        <v>11857</v>
      </c>
      <c r="AP16" s="15"/>
      <c r="AQ16" s="15"/>
    </row>
    <row r="17">
      <c r="A17" s="28" t="s">
        <v>178</v>
      </c>
      <c r="B17" s="28" t="s">
        <v>12106</v>
      </c>
      <c r="C17" s="16" t="str">
        <f t="shared" si="1"/>
        <v>ALM90256355</v>
      </c>
      <c r="D17" s="15" t="s">
        <v>11857</v>
      </c>
      <c r="E17" s="56" t="s">
        <v>179</v>
      </c>
      <c r="F17" s="20">
        <v>1469.55</v>
      </c>
      <c r="G17" s="29">
        <v>21.0</v>
      </c>
      <c r="H17" s="28" t="s">
        <v>12099</v>
      </c>
      <c r="I17" s="50">
        <v>6.0</v>
      </c>
      <c r="J17" s="50">
        <v>1.0</v>
      </c>
      <c r="K17" s="50"/>
      <c r="L17" s="33">
        <f>((NORNES!$F17*(1+NORNES!$G17%))/NORNES!$J17)+NORNES!$K17</f>
        <v>1778.1555</v>
      </c>
      <c r="M17" s="15">
        <v>30.0</v>
      </c>
      <c r="N17" s="24">
        <f t="shared" si="2"/>
        <v>2550</v>
      </c>
      <c r="O17" s="40">
        <f t="shared" si="3"/>
        <v>4250</v>
      </c>
      <c r="P17" s="15" t="s">
        <v>11858</v>
      </c>
      <c r="Q17" s="15">
        <v>2.0</v>
      </c>
      <c r="R17" s="29">
        <f>NORNES!$I17+NORNES!$Q17</f>
        <v>8</v>
      </c>
      <c r="S17" s="15" t="s">
        <v>62</v>
      </c>
      <c r="T17" s="28" t="s">
        <v>63</v>
      </c>
      <c r="U17" s="15" t="s">
        <v>11789</v>
      </c>
      <c r="V17" s="16" t="s">
        <v>12105</v>
      </c>
      <c r="W17" s="15" t="s">
        <v>11860</v>
      </c>
      <c r="X17" s="15">
        <v>1.0</v>
      </c>
      <c r="Y17" s="15">
        <v>1.0</v>
      </c>
      <c r="Z17" s="15"/>
      <c r="AA17" s="15"/>
      <c r="AB17" s="29">
        <f>OSLE!$L17*OSLE!$AA17</f>
        <v>22300</v>
      </c>
      <c r="AC17" s="15"/>
      <c r="AD17" s="15"/>
      <c r="AE17" s="15"/>
      <c r="AF17" s="15"/>
      <c r="AG17" s="15"/>
      <c r="AH17" s="32" t="str">
        <f>IF(AND(OSLE!$AF17=0,OSLE!$AG17=0),"",OSLE!$AF17-OSLE!$AG17)</f>
        <v/>
      </c>
      <c r="AI17" s="15"/>
      <c r="AJ17" s="15"/>
      <c r="AK17" s="15"/>
      <c r="AL17" s="15"/>
      <c r="AM17" s="15"/>
      <c r="AN17" s="15"/>
      <c r="AO17" s="16" t="s">
        <v>11857</v>
      </c>
      <c r="AP17" s="15"/>
      <c r="AQ17" s="15"/>
    </row>
    <row r="18">
      <c r="A18" s="28" t="s">
        <v>180</v>
      </c>
      <c r="B18" s="28" t="s">
        <v>12107</v>
      </c>
      <c r="C18" s="16" t="str">
        <f t="shared" si="1"/>
        <v>ALM90256317</v>
      </c>
      <c r="D18" s="15" t="s">
        <v>11857</v>
      </c>
      <c r="E18" s="56" t="s">
        <v>181</v>
      </c>
      <c r="F18" s="20">
        <f>F17</f>
        <v>1469.55</v>
      </c>
      <c r="G18" s="29">
        <v>21.0</v>
      </c>
      <c r="H18" s="28" t="s">
        <v>12099</v>
      </c>
      <c r="I18" s="50">
        <v>6.0</v>
      </c>
      <c r="J18" s="50">
        <v>1.0</v>
      </c>
      <c r="K18" s="50"/>
      <c r="L18" s="33">
        <f>((NORNES!$F18*(1+NORNES!$G18%))/NORNES!$J18)+NORNES!$K18</f>
        <v>1778.1555</v>
      </c>
      <c r="M18" s="15">
        <v>30.0</v>
      </c>
      <c r="N18" s="43">
        <f t="shared" si="2"/>
        <v>2550</v>
      </c>
      <c r="O18" s="40">
        <f t="shared" si="3"/>
        <v>4250</v>
      </c>
      <c r="P18" s="15" t="s">
        <v>11858</v>
      </c>
      <c r="Q18" s="15">
        <v>2.0</v>
      </c>
      <c r="R18" s="29">
        <f>NORNES!$I18+NORNES!$Q18</f>
        <v>8</v>
      </c>
      <c r="S18" s="15" t="s">
        <v>62</v>
      </c>
      <c r="T18" s="28" t="s">
        <v>63</v>
      </c>
      <c r="U18" s="15" t="s">
        <v>11789</v>
      </c>
      <c r="V18" s="16" t="s">
        <v>12105</v>
      </c>
      <c r="W18" s="15" t="s">
        <v>11860</v>
      </c>
      <c r="X18" s="15">
        <v>1.0</v>
      </c>
      <c r="Y18" s="15">
        <v>0.0</v>
      </c>
      <c r="Z18" s="15"/>
      <c r="AA18" s="15"/>
      <c r="AB18" s="29">
        <f>OSLE!$L18*OSLE!$AA18</f>
        <v>0</v>
      </c>
      <c r="AC18" s="15"/>
      <c r="AD18" s="15"/>
      <c r="AE18" s="15"/>
      <c r="AF18" s="15"/>
      <c r="AG18" s="15"/>
      <c r="AH18" s="32" t="str">
        <f>IF(AND(OSLE!$AF18=0,OSLE!$AG18=0),"",OSLE!$AF18-OSLE!$AG18)</f>
        <v/>
      </c>
      <c r="AI18" s="15"/>
      <c r="AJ18" s="15"/>
      <c r="AK18" s="15"/>
      <c r="AL18" s="15"/>
      <c r="AM18" s="15"/>
      <c r="AN18" s="15"/>
      <c r="AO18" s="16" t="s">
        <v>11857</v>
      </c>
      <c r="AP18" s="15"/>
      <c r="AQ18" s="15"/>
    </row>
    <row r="19">
      <c r="A19" s="28" t="s">
        <v>182</v>
      </c>
      <c r="B19" s="28" t="s">
        <v>12108</v>
      </c>
      <c r="C19" s="16" t="str">
        <f t="shared" si="1"/>
        <v>ALM90271099</v>
      </c>
      <c r="D19" s="28" t="s">
        <v>11857</v>
      </c>
      <c r="E19" s="56" t="s">
        <v>183</v>
      </c>
      <c r="F19" s="20">
        <v>3288.25</v>
      </c>
      <c r="G19" s="29">
        <v>21.0</v>
      </c>
      <c r="H19" s="28" t="s">
        <v>12099</v>
      </c>
      <c r="I19" s="50">
        <v>6.0</v>
      </c>
      <c r="J19" s="50">
        <v>1.0</v>
      </c>
      <c r="K19" s="50"/>
      <c r="L19" s="33">
        <f>((NORNES!$F19*(1+NORNES!$G19%))/NORNES!$J19)+NORNES!$K19</f>
        <v>3978.7825</v>
      </c>
      <c r="M19" s="15">
        <v>30.0</v>
      </c>
      <c r="N19" s="43">
        <f t="shared" si="2"/>
        <v>5700</v>
      </c>
      <c r="O19" s="40">
        <f t="shared" si="3"/>
        <v>9500</v>
      </c>
      <c r="P19" s="15" t="s">
        <v>11858</v>
      </c>
      <c r="Q19" s="15">
        <v>2.0</v>
      </c>
      <c r="R19" s="29">
        <f t="shared" ref="R19:R20" si="8">I19+Q19</f>
        <v>8</v>
      </c>
      <c r="S19" s="16" t="s">
        <v>62</v>
      </c>
      <c r="T19" s="28" t="s">
        <v>63</v>
      </c>
      <c r="U19" s="15" t="s">
        <v>11789</v>
      </c>
      <c r="V19" s="16" t="s">
        <v>12105</v>
      </c>
      <c r="W19" s="15" t="s">
        <v>11860</v>
      </c>
      <c r="X19" s="15">
        <v>1.0</v>
      </c>
      <c r="Y19" s="15">
        <v>0.0</v>
      </c>
      <c r="Z19" s="15"/>
      <c r="AA19" s="15"/>
      <c r="AB19" s="29">
        <f>OSLE!$L19*OSLE!$AA19</f>
        <v>0</v>
      </c>
      <c r="AC19" s="15"/>
      <c r="AD19" s="15"/>
      <c r="AE19" s="15"/>
      <c r="AF19" s="15"/>
      <c r="AG19" s="15"/>
      <c r="AH19" s="32" t="str">
        <f>IF(AND(OSLE!$AF19=0,OSLE!$AG19=0),"",OSLE!$AF19-OSLE!$AG19)</f>
        <v/>
      </c>
      <c r="AI19" s="15"/>
      <c r="AJ19" s="15"/>
      <c r="AK19" s="15"/>
      <c r="AL19" s="15"/>
      <c r="AM19" s="15"/>
      <c r="AN19" s="15"/>
      <c r="AO19" s="16" t="s">
        <v>11857</v>
      </c>
      <c r="AP19" s="15"/>
      <c r="AQ19" s="15"/>
    </row>
    <row r="20">
      <c r="A20" s="28" t="s">
        <v>184</v>
      </c>
      <c r="B20" s="28" t="s">
        <v>12109</v>
      </c>
      <c r="C20" s="16" t="str">
        <f t="shared" si="1"/>
        <v>ALM00350157</v>
      </c>
      <c r="D20" s="15" t="s">
        <v>11857</v>
      </c>
      <c r="E20" s="56" t="s">
        <v>185</v>
      </c>
      <c r="F20" s="20">
        <v>3569.86</v>
      </c>
      <c r="G20" s="29">
        <v>21.0</v>
      </c>
      <c r="H20" s="28" t="s">
        <v>12099</v>
      </c>
      <c r="I20" s="50">
        <v>6.0</v>
      </c>
      <c r="J20" s="50">
        <v>1.0</v>
      </c>
      <c r="K20" s="50"/>
      <c r="L20" s="33">
        <f>((NORNES!$F20*(1+NORNES!$G20%))/NORNES!$J20)+NORNES!$K20</f>
        <v>4319.5306</v>
      </c>
      <c r="M20" s="15">
        <v>30.0</v>
      </c>
      <c r="N20" s="24">
        <f t="shared" si="2"/>
        <v>6150</v>
      </c>
      <c r="O20" s="40">
        <f t="shared" si="3"/>
        <v>10250</v>
      </c>
      <c r="P20" s="15" t="s">
        <v>11858</v>
      </c>
      <c r="Q20" s="15">
        <v>2.0</v>
      </c>
      <c r="R20" s="29">
        <f t="shared" si="8"/>
        <v>8</v>
      </c>
      <c r="S20" s="15" t="s">
        <v>62</v>
      </c>
      <c r="T20" s="28" t="s">
        <v>63</v>
      </c>
      <c r="U20" s="15" t="s">
        <v>11789</v>
      </c>
      <c r="V20" s="16" t="s">
        <v>12105</v>
      </c>
      <c r="W20" s="15" t="s">
        <v>11860</v>
      </c>
      <c r="X20" s="15">
        <v>1.0</v>
      </c>
      <c r="Y20" s="15">
        <v>0.0</v>
      </c>
      <c r="Z20" s="15"/>
      <c r="AA20" s="15"/>
      <c r="AB20" s="29">
        <f>OSLE!$L20*OSLE!$AA20</f>
        <v>0</v>
      </c>
      <c r="AC20" s="15"/>
      <c r="AD20" s="15"/>
      <c r="AE20" s="15"/>
      <c r="AF20" s="15"/>
      <c r="AG20" s="15"/>
      <c r="AH20" s="32" t="str">
        <f>IF(AND(OSLE!$AF20=0,OSLE!$AG20=0),"",OSLE!$AF20-OSLE!$AG20)</f>
        <v/>
      </c>
      <c r="AI20" s="15"/>
      <c r="AJ20" s="15"/>
      <c r="AK20" s="15"/>
      <c r="AL20" s="15"/>
      <c r="AM20" s="15"/>
      <c r="AN20" s="15"/>
      <c r="AO20" s="16" t="s">
        <v>11857</v>
      </c>
      <c r="AP20" s="15"/>
      <c r="AQ20" s="15"/>
    </row>
    <row r="21" ht="15.75" customHeight="1">
      <c r="A21" s="28" t="s">
        <v>186</v>
      </c>
      <c r="B21" s="28" t="s">
        <v>12110</v>
      </c>
      <c r="C21" s="16" t="str">
        <f t="shared" si="1"/>
        <v>BEB90995476</v>
      </c>
      <c r="D21" s="28" t="s">
        <v>11857</v>
      </c>
      <c r="E21" s="56" t="s">
        <v>187</v>
      </c>
      <c r="F21" s="20">
        <v>677.83</v>
      </c>
      <c r="G21" s="29">
        <v>21.0</v>
      </c>
      <c r="H21" s="28" t="s">
        <v>12099</v>
      </c>
      <c r="I21" s="50">
        <v>24.0</v>
      </c>
      <c r="J21" s="50">
        <v>1.0</v>
      </c>
      <c r="K21" s="50"/>
      <c r="L21" s="33">
        <f>((NORNES!$F21*(1+NORNES!$G21%))/NORNES!$J21)+NORNES!$K21</f>
        <v>820.1743</v>
      </c>
      <c r="M21" s="15">
        <v>30.0</v>
      </c>
      <c r="N21" s="43">
        <f t="shared" si="2"/>
        <v>1150</v>
      </c>
      <c r="O21" s="40">
        <f t="shared" si="3"/>
        <v>1900</v>
      </c>
      <c r="P21" s="15" t="s">
        <v>11858</v>
      </c>
      <c r="Q21" s="15">
        <v>6.0</v>
      </c>
      <c r="R21" s="29">
        <v>24.0</v>
      </c>
      <c r="S21" s="15" t="s">
        <v>62</v>
      </c>
      <c r="T21" s="28" t="s">
        <v>188</v>
      </c>
      <c r="U21" s="15" t="s">
        <v>11793</v>
      </c>
      <c r="V21" s="15" t="s">
        <v>12111</v>
      </c>
      <c r="W21" s="15" t="s">
        <v>11860</v>
      </c>
      <c r="X21" s="15">
        <v>1.0</v>
      </c>
      <c r="Y21" s="15">
        <v>38.0</v>
      </c>
      <c r="Z21" s="15"/>
      <c r="AA21" s="15"/>
      <c r="AB21" s="29">
        <f>OSLE!$L21*OSLE!$AA21</f>
        <v>0</v>
      </c>
      <c r="AC21" s="15"/>
      <c r="AD21" s="15"/>
      <c r="AE21" s="15"/>
      <c r="AF21" s="15"/>
      <c r="AG21" s="15"/>
      <c r="AH21" s="32" t="str">
        <f>IF(AND(OSLE!$AF21=0,OSLE!$AG21=0),"",OSLE!$AF21-OSLE!$AG21)</f>
        <v/>
      </c>
      <c r="AI21" s="15"/>
      <c r="AJ21" s="15"/>
      <c r="AK21" s="15"/>
      <c r="AL21" s="15"/>
      <c r="AM21" s="15"/>
      <c r="AN21" s="15"/>
      <c r="AO21" s="16" t="s">
        <v>11857</v>
      </c>
      <c r="AP21" s="15"/>
      <c r="AQ21" s="15"/>
    </row>
    <row r="22" ht="15.75" customHeight="1">
      <c r="A22" s="28" t="s">
        <v>189</v>
      </c>
      <c r="B22" s="28" t="s">
        <v>12112</v>
      </c>
      <c r="C22" s="16" t="str">
        <f t="shared" si="1"/>
        <v>BEB90848956</v>
      </c>
      <c r="D22" s="28" t="s">
        <v>11857</v>
      </c>
      <c r="E22" s="56" t="s">
        <v>190</v>
      </c>
      <c r="F22" s="20">
        <f>F21</f>
        <v>677.83</v>
      </c>
      <c r="G22" s="29">
        <v>21.0</v>
      </c>
      <c r="H22" s="28" t="s">
        <v>12099</v>
      </c>
      <c r="I22" s="50">
        <v>24.0</v>
      </c>
      <c r="J22" s="50">
        <v>1.0</v>
      </c>
      <c r="K22" s="50"/>
      <c r="L22" s="33">
        <f>((NORNES!$F22*(1+NORNES!$G22%))/NORNES!$J22)+NORNES!$K22</f>
        <v>820.1743</v>
      </c>
      <c r="M22" s="15">
        <v>30.0</v>
      </c>
      <c r="N22" s="24">
        <f t="shared" si="2"/>
        <v>1150</v>
      </c>
      <c r="O22" s="40">
        <f t="shared" si="3"/>
        <v>1900</v>
      </c>
      <c r="P22" s="15" t="s">
        <v>11858</v>
      </c>
      <c r="Q22" s="15">
        <v>6.0</v>
      </c>
      <c r="R22" s="29">
        <v>24.0</v>
      </c>
      <c r="S22" s="15" t="s">
        <v>62</v>
      </c>
      <c r="T22" s="28" t="s">
        <v>188</v>
      </c>
      <c r="U22" s="15" t="s">
        <v>11793</v>
      </c>
      <c r="V22" s="15" t="s">
        <v>12111</v>
      </c>
      <c r="W22" s="15" t="s">
        <v>11860</v>
      </c>
      <c r="X22" s="15">
        <v>1.0</v>
      </c>
      <c r="Y22" s="15">
        <v>11.0</v>
      </c>
      <c r="Z22" s="15"/>
      <c r="AA22" s="15"/>
      <c r="AB22" s="29">
        <f>OSLE!$L22*OSLE!$AA22</f>
        <v>18300</v>
      </c>
      <c r="AC22" s="15"/>
      <c r="AD22" s="15"/>
      <c r="AE22" s="15"/>
      <c r="AF22" s="15"/>
      <c r="AG22" s="15"/>
      <c r="AH22" s="32" t="str">
        <f>IF(AND(OSLE!$AF22=0,OSLE!$AG22=0),"",OSLE!$AF22-OSLE!$AG22)</f>
        <v/>
      </c>
      <c r="AI22" s="15"/>
      <c r="AJ22" s="15"/>
      <c r="AK22" s="15"/>
      <c r="AL22" s="15"/>
      <c r="AM22" s="15"/>
      <c r="AN22" s="15"/>
      <c r="AO22" s="16" t="s">
        <v>11857</v>
      </c>
      <c r="AP22" s="15"/>
      <c r="AQ22" s="15"/>
    </row>
    <row r="23" ht="15.75" customHeight="1">
      <c r="A23" s="28" t="s">
        <v>191</v>
      </c>
      <c r="B23" s="28"/>
      <c r="C23" s="16" t="str">
        <f t="shared" si="1"/>
        <v>ALM87869982</v>
      </c>
      <c r="D23" s="15" t="s">
        <v>11857</v>
      </c>
      <c r="E23" s="56" t="s">
        <v>192</v>
      </c>
      <c r="F23" s="20">
        <v>1402.57</v>
      </c>
      <c r="G23" s="29">
        <v>21.0</v>
      </c>
      <c r="H23" s="28" t="s">
        <v>12099</v>
      </c>
      <c r="I23" s="50">
        <v>6.0</v>
      </c>
      <c r="J23" s="50">
        <v>1.0</v>
      </c>
      <c r="K23" s="50"/>
      <c r="L23" s="33">
        <f>((NORNES!$F23*(1+NORNES!$G23%))/NORNES!$J23)+NORNES!$K23</f>
        <v>1697.1097</v>
      </c>
      <c r="M23" s="15">
        <v>30.0</v>
      </c>
      <c r="N23" s="43">
        <f t="shared" si="2"/>
        <v>2400</v>
      </c>
      <c r="O23" s="40">
        <f t="shared" si="3"/>
        <v>4000</v>
      </c>
      <c r="P23" s="15" t="s">
        <v>11858</v>
      </c>
      <c r="Q23" s="15">
        <v>2.0</v>
      </c>
      <c r="R23" s="29">
        <f>I23+Q23</f>
        <v>8</v>
      </c>
      <c r="S23" s="15" t="s">
        <v>62</v>
      </c>
      <c r="T23" s="28" t="s">
        <v>63</v>
      </c>
      <c r="U23" s="15" t="s">
        <v>11812</v>
      </c>
      <c r="V23" s="16" t="s">
        <v>12100</v>
      </c>
      <c r="W23" s="15" t="s">
        <v>11860</v>
      </c>
      <c r="X23" s="15">
        <v>1.0</v>
      </c>
      <c r="Y23" s="15">
        <v>2.0</v>
      </c>
      <c r="Z23" s="15"/>
      <c r="AA23" s="15"/>
      <c r="AB23" s="29">
        <f>OSLE!$L23*OSLE!$AA23</f>
        <v>14300</v>
      </c>
      <c r="AC23" s="15"/>
      <c r="AD23" s="15"/>
      <c r="AE23" s="15"/>
      <c r="AF23" s="15"/>
      <c r="AG23" s="15"/>
      <c r="AH23" s="32" t="str">
        <f>IF(AND(OSLE!$AF23=0,OSLE!$AG23=0),"",OSLE!$AF23-OSLE!$AG23)</f>
        <v/>
      </c>
      <c r="AI23" s="15"/>
      <c r="AJ23" s="15"/>
      <c r="AK23" s="15"/>
      <c r="AL23" s="15"/>
      <c r="AM23" s="15"/>
      <c r="AN23" s="15"/>
      <c r="AO23" s="16" t="s">
        <v>11857</v>
      </c>
      <c r="AP23" s="15"/>
      <c r="AQ23" s="15"/>
    </row>
    <row r="24" ht="15.75" customHeight="1">
      <c r="A24" s="28" t="s">
        <v>193</v>
      </c>
      <c r="B24" s="28"/>
      <c r="C24" s="16" t="str">
        <f t="shared" si="1"/>
        <v>VEN00368626</v>
      </c>
      <c r="D24" s="15" t="s">
        <v>11857</v>
      </c>
      <c r="E24" s="56" t="s">
        <v>194</v>
      </c>
      <c r="F24" s="20">
        <v>1156.34</v>
      </c>
      <c r="G24" s="29">
        <v>21.0</v>
      </c>
      <c r="H24" s="28" t="s">
        <v>12099</v>
      </c>
      <c r="I24" s="50">
        <v>16.0</v>
      </c>
      <c r="J24" s="50">
        <v>1.0</v>
      </c>
      <c r="K24" s="50"/>
      <c r="L24" s="33">
        <f>((NORNES!$F24*(1+NORNES!$G24%))/NORNES!$J24)+NORNES!$K24</f>
        <v>1399.1714</v>
      </c>
      <c r="M24" s="15">
        <v>30.0</v>
      </c>
      <c r="N24" s="43">
        <f t="shared" si="2"/>
        <v>2000</v>
      </c>
      <c r="O24" s="40">
        <f t="shared" si="3"/>
        <v>3350</v>
      </c>
      <c r="P24" s="15" t="s">
        <v>11858</v>
      </c>
      <c r="Q24" s="15">
        <v>4.0</v>
      </c>
      <c r="R24" s="29">
        <f>VENEZOLANO!$I24+VENEZOLANO!$Q24</f>
        <v>4</v>
      </c>
      <c r="S24" s="15" t="s">
        <v>62</v>
      </c>
      <c r="T24" s="28" t="s">
        <v>195</v>
      </c>
      <c r="U24" s="15" t="s">
        <v>11759</v>
      </c>
      <c r="V24" s="15" t="s">
        <v>12100</v>
      </c>
      <c r="W24" s="15" t="s">
        <v>11860</v>
      </c>
      <c r="X24" s="15">
        <v>1.0</v>
      </c>
      <c r="Y24" s="15">
        <v>7.0</v>
      </c>
      <c r="Z24" s="15"/>
      <c r="AA24" s="15"/>
      <c r="AB24" s="29">
        <f>OSLE!$L24*OSLE!$AA24</f>
        <v>9300</v>
      </c>
      <c r="AC24" s="15"/>
      <c r="AD24" s="15"/>
      <c r="AE24" s="15"/>
      <c r="AF24" s="15"/>
      <c r="AG24" s="15"/>
      <c r="AH24" s="32" t="str">
        <f>IF(AND(OSLE!$AF24=0,OSLE!$AG24=0),"",OSLE!$AF24-OSLE!$AG24)</f>
        <v/>
      </c>
      <c r="AI24" s="15"/>
      <c r="AJ24" s="15"/>
      <c r="AK24" s="15"/>
      <c r="AL24" s="15"/>
      <c r="AM24" s="15"/>
      <c r="AN24" s="15"/>
      <c r="AO24" s="16" t="s">
        <v>11857</v>
      </c>
      <c r="AP24" s="15"/>
      <c r="AQ24" s="15"/>
    </row>
    <row r="25" ht="15.75" customHeight="1">
      <c r="A25" s="34"/>
      <c r="B25" s="34"/>
      <c r="D25" s="34"/>
      <c r="F25" s="35"/>
      <c r="K25" s="57"/>
      <c r="P25" s="54"/>
      <c r="U25" s="54"/>
    </row>
    <row r="26" ht="15.75" customHeight="1">
      <c r="A26" s="34"/>
      <c r="B26" s="34"/>
      <c r="D26" s="34"/>
      <c r="F26" s="35"/>
      <c r="K26" s="57"/>
      <c r="P26" s="54"/>
      <c r="U26" s="54"/>
    </row>
    <row r="27" ht="15.75" customHeight="1">
      <c r="A27" s="34"/>
      <c r="B27" s="34"/>
      <c r="D27" s="34"/>
      <c r="F27" s="35"/>
      <c r="K27" s="57"/>
      <c r="P27" s="54"/>
      <c r="U27" s="54"/>
    </row>
    <row r="28" ht="15.75" customHeight="1">
      <c r="A28" s="34"/>
      <c r="B28" s="34"/>
      <c r="D28" s="34"/>
      <c r="F28" s="35"/>
      <c r="K28" s="57"/>
      <c r="P28" s="54"/>
      <c r="U28" s="54"/>
    </row>
    <row r="29" ht="15.75" customHeight="1">
      <c r="A29" s="34"/>
      <c r="B29" s="34"/>
      <c r="D29" s="34"/>
      <c r="F29" s="35"/>
      <c r="K29" s="57"/>
      <c r="P29" s="54"/>
      <c r="U29" s="54"/>
    </row>
    <row r="30" ht="15.75" customHeight="1">
      <c r="A30" s="34"/>
      <c r="B30" s="34"/>
      <c r="D30" s="34"/>
      <c r="F30" s="35"/>
      <c r="K30" s="57"/>
      <c r="P30" s="54"/>
      <c r="U30" s="54"/>
    </row>
    <row r="31" ht="15.75" customHeight="1">
      <c r="A31" s="34"/>
      <c r="B31" s="34"/>
      <c r="D31" s="34"/>
      <c r="F31" s="35"/>
      <c r="K31" s="57"/>
      <c r="P31" s="54"/>
      <c r="U31" s="54"/>
    </row>
    <row r="32" ht="15.75" customHeight="1">
      <c r="A32" s="34"/>
      <c r="B32" s="34"/>
      <c r="D32" s="34"/>
      <c r="F32" s="35"/>
      <c r="K32" s="57"/>
      <c r="P32" s="54"/>
      <c r="U32" s="54"/>
    </row>
    <row r="33" ht="15.75" customHeight="1">
      <c r="A33" s="34"/>
      <c r="B33" s="34"/>
      <c r="D33" s="34"/>
      <c r="F33" s="35"/>
      <c r="K33" s="57"/>
      <c r="P33" s="54"/>
      <c r="U33" s="54"/>
    </row>
    <row r="34" ht="15.75" customHeight="1">
      <c r="A34" s="34"/>
      <c r="B34" s="34"/>
      <c r="D34" s="34"/>
      <c r="F34" s="35"/>
      <c r="K34" s="57"/>
      <c r="P34" s="54"/>
      <c r="U34" s="54"/>
    </row>
    <row r="35" ht="15.75" customHeight="1">
      <c r="A35" s="34"/>
      <c r="B35" s="34"/>
      <c r="D35" s="34"/>
      <c r="F35" s="35"/>
      <c r="K35" s="57"/>
      <c r="P35" s="54"/>
      <c r="U35" s="54"/>
    </row>
    <row r="36" ht="15.75" customHeight="1">
      <c r="A36" s="34"/>
      <c r="B36" s="34"/>
      <c r="D36" s="34"/>
      <c r="F36" s="35"/>
      <c r="K36" s="57"/>
      <c r="P36" s="54"/>
      <c r="U36" s="54"/>
    </row>
    <row r="37" ht="15.75" customHeight="1">
      <c r="A37" s="34"/>
      <c r="B37" s="34"/>
      <c r="D37" s="34"/>
      <c r="F37" s="35"/>
      <c r="K37" s="57"/>
      <c r="P37" s="54"/>
      <c r="U37" s="54"/>
    </row>
    <row r="38" ht="15.75" customHeight="1">
      <c r="A38" s="34"/>
      <c r="B38" s="34"/>
      <c r="D38" s="34"/>
      <c r="F38" s="35"/>
      <c r="K38" s="57"/>
      <c r="P38" s="54"/>
      <c r="U38" s="54"/>
    </row>
    <row r="39" ht="15.75" customHeight="1">
      <c r="A39" s="34"/>
      <c r="B39" s="34"/>
      <c r="D39" s="34"/>
      <c r="F39" s="35"/>
      <c r="K39" s="57"/>
      <c r="P39" s="54"/>
      <c r="U39" s="54"/>
    </row>
    <row r="40" ht="15.75" customHeight="1">
      <c r="A40" s="34"/>
      <c r="B40" s="34"/>
      <c r="D40" s="34"/>
      <c r="F40" s="35"/>
      <c r="K40" s="57"/>
      <c r="P40" s="54"/>
      <c r="U40" s="54"/>
    </row>
    <row r="41" ht="15.75" customHeight="1">
      <c r="A41" s="34"/>
      <c r="B41" s="34"/>
      <c r="D41" s="34"/>
      <c r="F41" s="35"/>
      <c r="K41" s="57"/>
      <c r="P41" s="54"/>
      <c r="U41" s="54"/>
    </row>
    <row r="42" ht="15.75" customHeight="1">
      <c r="A42" s="34"/>
      <c r="B42" s="34"/>
      <c r="D42" s="34"/>
      <c r="F42" s="35"/>
      <c r="K42" s="57"/>
      <c r="P42" s="54"/>
      <c r="U42" s="54"/>
    </row>
    <row r="43" ht="15.75" customHeight="1">
      <c r="A43" s="34"/>
      <c r="B43" s="34"/>
      <c r="D43" s="34"/>
      <c r="F43" s="35"/>
      <c r="K43" s="57"/>
      <c r="P43" s="54"/>
      <c r="U43" s="54"/>
    </row>
    <row r="44" ht="15.75" customHeight="1">
      <c r="A44" s="34"/>
      <c r="B44" s="34"/>
      <c r="D44" s="34"/>
      <c r="F44" s="35"/>
      <c r="K44" s="57"/>
      <c r="P44" s="54"/>
      <c r="U44" s="54"/>
    </row>
    <row r="45" ht="15.75" customHeight="1">
      <c r="A45" s="34"/>
      <c r="B45" s="34"/>
      <c r="D45" s="34"/>
      <c r="F45" s="35"/>
      <c r="K45" s="57"/>
      <c r="P45" s="54"/>
      <c r="U45" s="54"/>
    </row>
    <row r="46" ht="15.75" customHeight="1">
      <c r="A46" s="34"/>
      <c r="B46" s="34"/>
      <c r="D46" s="34"/>
      <c r="F46" s="35"/>
      <c r="K46" s="57"/>
      <c r="P46" s="54"/>
      <c r="U46" s="54"/>
    </row>
    <row r="47" ht="15.75" customHeight="1">
      <c r="A47" s="34"/>
      <c r="B47" s="34"/>
      <c r="D47" s="34"/>
      <c r="F47" s="35"/>
      <c r="K47" s="57"/>
      <c r="P47" s="54"/>
      <c r="U47" s="54"/>
    </row>
    <row r="48" ht="15.75" customHeight="1">
      <c r="A48" s="34"/>
      <c r="B48" s="34"/>
      <c r="D48" s="34"/>
      <c r="F48" s="35"/>
      <c r="K48" s="57"/>
      <c r="P48" s="54"/>
      <c r="U48" s="54"/>
    </row>
    <row r="49" ht="15.75" customHeight="1">
      <c r="A49" s="34"/>
      <c r="B49" s="34"/>
      <c r="D49" s="34"/>
      <c r="F49" s="35"/>
      <c r="K49" s="57"/>
      <c r="P49" s="54"/>
      <c r="U49" s="54"/>
    </row>
    <row r="50" ht="15.75" customHeight="1">
      <c r="A50" s="34"/>
      <c r="B50" s="34"/>
      <c r="D50" s="34"/>
      <c r="F50" s="35"/>
      <c r="K50" s="57"/>
      <c r="P50" s="54"/>
      <c r="U50" s="54"/>
    </row>
    <row r="51" ht="15.75" customHeight="1">
      <c r="A51" s="34"/>
      <c r="B51" s="34"/>
      <c r="D51" s="34"/>
      <c r="F51" s="35"/>
      <c r="K51" s="57"/>
      <c r="P51" s="54"/>
      <c r="U51" s="54"/>
    </row>
    <row r="52" ht="15.75" customHeight="1">
      <c r="A52" s="34"/>
      <c r="B52" s="34"/>
      <c r="D52" s="34"/>
      <c r="F52" s="35"/>
      <c r="K52" s="57"/>
      <c r="P52" s="54"/>
      <c r="U52" s="54"/>
    </row>
    <row r="53" ht="15.75" customHeight="1">
      <c r="A53" s="34"/>
      <c r="B53" s="34"/>
      <c r="D53" s="34"/>
      <c r="F53" s="35"/>
      <c r="K53" s="57"/>
      <c r="P53" s="54"/>
      <c r="U53" s="54"/>
    </row>
    <row r="54" ht="15.75" customHeight="1">
      <c r="A54" s="34"/>
      <c r="B54" s="34"/>
      <c r="D54" s="34"/>
      <c r="F54" s="35"/>
      <c r="K54" s="57"/>
      <c r="P54" s="54"/>
      <c r="U54" s="54"/>
    </row>
    <row r="55" ht="15.75" customHeight="1">
      <c r="A55" s="34"/>
      <c r="B55" s="34"/>
      <c r="D55" s="34"/>
      <c r="F55" s="35"/>
      <c r="K55" s="57"/>
      <c r="P55" s="54"/>
      <c r="U55" s="54"/>
    </row>
    <row r="56" ht="15.75" customHeight="1">
      <c r="A56" s="34"/>
      <c r="B56" s="34"/>
      <c r="D56" s="34"/>
      <c r="F56" s="35"/>
      <c r="K56" s="57"/>
      <c r="P56" s="54"/>
      <c r="U56" s="54"/>
    </row>
    <row r="57" ht="15.75" customHeight="1">
      <c r="A57" s="34"/>
      <c r="B57" s="34"/>
      <c r="D57" s="34"/>
      <c r="F57" s="35"/>
      <c r="K57" s="57"/>
      <c r="P57" s="54"/>
      <c r="U57" s="54"/>
    </row>
    <row r="58" ht="15.75" customHeight="1">
      <c r="A58" s="34"/>
      <c r="B58" s="34"/>
      <c r="D58" s="34"/>
      <c r="F58" s="35"/>
      <c r="K58" s="57"/>
      <c r="P58" s="54"/>
      <c r="U58" s="54"/>
    </row>
    <row r="59" ht="15.75" customHeight="1">
      <c r="A59" s="34"/>
      <c r="B59" s="34"/>
      <c r="D59" s="34"/>
      <c r="F59" s="35"/>
      <c r="K59" s="57"/>
      <c r="P59" s="54"/>
      <c r="U59" s="54"/>
    </row>
    <row r="60" ht="15.75" customHeight="1">
      <c r="A60" s="34"/>
      <c r="B60" s="34"/>
      <c r="D60" s="34"/>
      <c r="F60" s="35"/>
      <c r="K60" s="57"/>
      <c r="P60" s="54"/>
      <c r="U60" s="54"/>
    </row>
    <row r="61" ht="15.75" customHeight="1">
      <c r="A61" s="34"/>
      <c r="B61" s="34"/>
      <c r="D61" s="34"/>
      <c r="F61" s="35"/>
      <c r="K61" s="57"/>
      <c r="P61" s="54"/>
      <c r="U61" s="54"/>
    </row>
    <row r="62" ht="15.75" customHeight="1">
      <c r="A62" s="34"/>
      <c r="B62" s="34"/>
      <c r="D62" s="34"/>
      <c r="F62" s="35"/>
      <c r="K62" s="57"/>
      <c r="P62" s="54"/>
      <c r="U62" s="54"/>
    </row>
    <row r="63" ht="15.75" customHeight="1">
      <c r="A63" s="34"/>
      <c r="B63" s="34"/>
      <c r="D63" s="34"/>
      <c r="F63" s="35"/>
      <c r="K63" s="57"/>
      <c r="P63" s="54"/>
      <c r="U63" s="54"/>
    </row>
    <row r="64" ht="15.75" customHeight="1">
      <c r="A64" s="34"/>
      <c r="B64" s="34"/>
      <c r="D64" s="34"/>
      <c r="F64" s="35"/>
      <c r="K64" s="57"/>
      <c r="P64" s="54"/>
      <c r="U64" s="54"/>
    </row>
    <row r="65" ht="15.75" customHeight="1">
      <c r="A65" s="34"/>
      <c r="B65" s="34"/>
      <c r="D65" s="34"/>
      <c r="F65" s="35"/>
      <c r="K65" s="57"/>
      <c r="P65" s="54"/>
      <c r="U65" s="54"/>
    </row>
    <row r="66" ht="15.75" customHeight="1">
      <c r="A66" s="34"/>
      <c r="B66" s="34"/>
      <c r="D66" s="34"/>
      <c r="F66" s="35"/>
      <c r="K66" s="57"/>
      <c r="P66" s="54"/>
      <c r="U66" s="54"/>
    </row>
    <row r="67" ht="15.75" customHeight="1">
      <c r="A67" s="34"/>
      <c r="B67" s="34"/>
      <c r="D67" s="34"/>
      <c r="F67" s="35"/>
      <c r="K67" s="57"/>
      <c r="P67" s="54"/>
      <c r="U67" s="54"/>
    </row>
    <row r="68" ht="15.75" customHeight="1">
      <c r="A68" s="34"/>
      <c r="B68" s="34"/>
      <c r="D68" s="34"/>
      <c r="F68" s="35"/>
      <c r="K68" s="57"/>
      <c r="P68" s="54"/>
      <c r="U68" s="54"/>
    </row>
    <row r="69" ht="15.75" customHeight="1">
      <c r="A69" s="34"/>
      <c r="B69" s="34"/>
      <c r="D69" s="34"/>
      <c r="F69" s="35"/>
      <c r="K69" s="57"/>
      <c r="P69" s="54"/>
      <c r="U69" s="54"/>
    </row>
    <row r="70" ht="15.75" customHeight="1">
      <c r="A70" s="34"/>
      <c r="B70" s="34"/>
      <c r="D70" s="34"/>
      <c r="F70" s="35"/>
      <c r="K70" s="57"/>
      <c r="P70" s="54"/>
      <c r="U70" s="54"/>
    </row>
    <row r="71" ht="15.75" customHeight="1">
      <c r="A71" s="34"/>
      <c r="B71" s="34"/>
      <c r="D71" s="34"/>
      <c r="F71" s="35"/>
      <c r="K71" s="57"/>
      <c r="P71" s="54"/>
      <c r="U71" s="54"/>
    </row>
    <row r="72" ht="15.75" customHeight="1">
      <c r="A72" s="34"/>
      <c r="B72" s="34"/>
      <c r="D72" s="34"/>
      <c r="F72" s="35"/>
      <c r="K72" s="57"/>
      <c r="P72" s="54"/>
      <c r="U72" s="54"/>
    </row>
    <row r="73" ht="15.75" customHeight="1">
      <c r="A73" s="34"/>
      <c r="B73" s="34"/>
      <c r="D73" s="34"/>
      <c r="F73" s="35"/>
      <c r="K73" s="57"/>
      <c r="P73" s="54"/>
      <c r="U73" s="54"/>
    </row>
    <row r="74" ht="15.75" customHeight="1">
      <c r="A74" s="34"/>
      <c r="B74" s="34"/>
      <c r="D74" s="34"/>
      <c r="F74" s="35"/>
      <c r="K74" s="57"/>
      <c r="P74" s="54"/>
      <c r="U74" s="54"/>
    </row>
    <row r="75" ht="15.75" customHeight="1">
      <c r="A75" s="34"/>
      <c r="B75" s="34"/>
      <c r="D75" s="34"/>
      <c r="F75" s="35"/>
      <c r="K75" s="57"/>
      <c r="P75" s="54"/>
      <c r="U75" s="54"/>
    </row>
    <row r="76" ht="15.75" customHeight="1">
      <c r="A76" s="34"/>
      <c r="B76" s="34"/>
      <c r="D76" s="34"/>
      <c r="F76" s="35"/>
      <c r="K76" s="57"/>
      <c r="P76" s="54"/>
      <c r="U76" s="54"/>
    </row>
    <row r="77" ht="15.75" customHeight="1">
      <c r="A77" s="34"/>
      <c r="B77" s="34"/>
      <c r="D77" s="34"/>
      <c r="F77" s="35"/>
      <c r="K77" s="57"/>
      <c r="P77" s="54"/>
      <c r="U77" s="54"/>
    </row>
    <row r="78" ht="15.75" customHeight="1">
      <c r="A78" s="34"/>
      <c r="B78" s="34"/>
      <c r="D78" s="34"/>
      <c r="F78" s="35"/>
      <c r="K78" s="57"/>
      <c r="P78" s="54"/>
      <c r="U78" s="54"/>
    </row>
    <row r="79" ht="15.75" customHeight="1">
      <c r="A79" s="34"/>
      <c r="B79" s="34"/>
      <c r="D79" s="34"/>
      <c r="F79" s="35"/>
      <c r="K79" s="57"/>
      <c r="P79" s="54"/>
      <c r="U79" s="54"/>
    </row>
    <row r="80" ht="15.75" customHeight="1">
      <c r="A80" s="34"/>
      <c r="B80" s="34"/>
      <c r="D80" s="34"/>
      <c r="F80" s="35"/>
      <c r="K80" s="57"/>
      <c r="P80" s="54"/>
      <c r="U80" s="54"/>
    </row>
    <row r="81" ht="15.75" customHeight="1">
      <c r="A81" s="34"/>
      <c r="B81" s="34"/>
      <c r="D81" s="34"/>
      <c r="F81" s="35"/>
      <c r="K81" s="57"/>
      <c r="P81" s="54"/>
      <c r="U81" s="54"/>
    </row>
    <row r="82" ht="15.75" customHeight="1">
      <c r="A82" s="34"/>
      <c r="B82" s="34"/>
      <c r="D82" s="34"/>
      <c r="F82" s="35"/>
      <c r="K82" s="57"/>
      <c r="P82" s="54"/>
      <c r="U82" s="54"/>
    </row>
    <row r="83" ht="15.75" customHeight="1">
      <c r="A83" s="34"/>
      <c r="B83" s="34"/>
      <c r="D83" s="34"/>
      <c r="F83" s="35"/>
      <c r="K83" s="57"/>
      <c r="P83" s="54"/>
      <c r="U83" s="54"/>
    </row>
    <row r="84" ht="15.75" customHeight="1">
      <c r="A84" s="34"/>
      <c r="B84" s="34"/>
      <c r="D84" s="34"/>
      <c r="F84" s="35"/>
      <c r="K84" s="57"/>
      <c r="P84" s="54"/>
      <c r="U84" s="54"/>
    </row>
    <row r="85" ht="15.75" customHeight="1">
      <c r="A85" s="34"/>
      <c r="B85" s="34"/>
      <c r="D85" s="34"/>
      <c r="F85" s="35"/>
      <c r="K85" s="57"/>
      <c r="P85" s="54"/>
      <c r="U85" s="54"/>
    </row>
    <row r="86" ht="15.75" customHeight="1">
      <c r="A86" s="34"/>
      <c r="B86" s="34"/>
      <c r="D86" s="34"/>
      <c r="F86" s="35"/>
      <c r="K86" s="57"/>
      <c r="P86" s="54"/>
      <c r="U86" s="54"/>
    </row>
    <row r="87" ht="15.75" customHeight="1">
      <c r="A87" s="34"/>
      <c r="B87" s="34"/>
      <c r="D87" s="34"/>
      <c r="F87" s="35"/>
      <c r="K87" s="57"/>
      <c r="P87" s="54"/>
      <c r="U87" s="54"/>
    </row>
    <row r="88" ht="15.75" customHeight="1">
      <c r="A88" s="34"/>
      <c r="B88" s="34"/>
      <c r="D88" s="34"/>
      <c r="F88" s="35"/>
      <c r="K88" s="57"/>
      <c r="P88" s="54"/>
      <c r="U88" s="54"/>
    </row>
    <row r="89" ht="15.75" customHeight="1">
      <c r="A89" s="34"/>
      <c r="B89" s="34"/>
      <c r="D89" s="34"/>
      <c r="F89" s="35"/>
      <c r="K89" s="57"/>
      <c r="P89" s="54"/>
      <c r="U89" s="54"/>
    </row>
    <row r="90" ht="15.75" customHeight="1">
      <c r="A90" s="34"/>
      <c r="B90" s="34"/>
      <c r="D90" s="34"/>
      <c r="F90" s="35"/>
      <c r="K90" s="57"/>
      <c r="P90" s="54"/>
      <c r="U90" s="54"/>
    </row>
    <row r="91" ht="15.75" customHeight="1">
      <c r="A91" s="34"/>
      <c r="B91" s="34"/>
      <c r="D91" s="34"/>
      <c r="F91" s="35"/>
      <c r="K91" s="57"/>
      <c r="P91" s="54"/>
      <c r="U91" s="54"/>
    </row>
    <row r="92" ht="15.75" customHeight="1">
      <c r="A92" s="34"/>
      <c r="B92" s="34"/>
      <c r="D92" s="34"/>
      <c r="F92" s="35"/>
      <c r="K92" s="57"/>
      <c r="P92" s="54"/>
      <c r="U92" s="54"/>
    </row>
    <row r="93" ht="15.75" customHeight="1">
      <c r="A93" s="34"/>
      <c r="B93" s="34"/>
      <c r="D93" s="34"/>
      <c r="F93" s="35"/>
      <c r="K93" s="57"/>
      <c r="P93" s="54"/>
      <c r="U93" s="54"/>
    </row>
    <row r="94" ht="15.75" customHeight="1">
      <c r="A94" s="34"/>
      <c r="B94" s="34"/>
      <c r="D94" s="34"/>
      <c r="F94" s="35"/>
      <c r="K94" s="57"/>
      <c r="P94" s="54"/>
      <c r="U94" s="54"/>
    </row>
    <row r="95" ht="15.75" customHeight="1">
      <c r="A95" s="34"/>
      <c r="B95" s="34"/>
      <c r="D95" s="34"/>
      <c r="F95" s="35"/>
      <c r="K95" s="57"/>
      <c r="P95" s="54"/>
      <c r="U95" s="54"/>
    </row>
    <row r="96" ht="15.75" customHeight="1">
      <c r="A96" s="34"/>
      <c r="B96" s="34"/>
      <c r="D96" s="34"/>
      <c r="F96" s="35"/>
      <c r="K96" s="57"/>
      <c r="P96" s="54"/>
      <c r="U96" s="54"/>
    </row>
    <row r="97" ht="15.75" customHeight="1">
      <c r="A97" s="34"/>
      <c r="B97" s="34"/>
      <c r="D97" s="34"/>
      <c r="F97" s="35"/>
      <c r="K97" s="57"/>
      <c r="P97" s="54"/>
      <c r="U97" s="54"/>
    </row>
    <row r="98" ht="15.75" customHeight="1">
      <c r="A98" s="34"/>
      <c r="B98" s="34"/>
      <c r="D98" s="34"/>
      <c r="F98" s="35"/>
      <c r="K98" s="57"/>
      <c r="P98" s="54"/>
      <c r="U98" s="54"/>
    </row>
    <row r="99" ht="15.75" customHeight="1">
      <c r="A99" s="34"/>
      <c r="B99" s="34"/>
      <c r="D99" s="34"/>
      <c r="F99" s="35"/>
      <c r="K99" s="57"/>
      <c r="P99" s="54"/>
      <c r="U99" s="54"/>
    </row>
    <row r="100" ht="15.75" customHeight="1">
      <c r="A100" s="34"/>
      <c r="B100" s="34"/>
      <c r="D100" s="34"/>
      <c r="F100" s="35"/>
      <c r="K100" s="57"/>
      <c r="P100" s="54"/>
      <c r="U100" s="54"/>
    </row>
    <row r="101" ht="15.75" customHeight="1">
      <c r="A101" s="34"/>
      <c r="B101" s="34"/>
      <c r="D101" s="34"/>
      <c r="F101" s="35"/>
      <c r="K101" s="57"/>
      <c r="P101" s="54"/>
      <c r="U101" s="54"/>
    </row>
    <row r="102" ht="15.75" customHeight="1">
      <c r="A102" s="34"/>
      <c r="B102" s="34"/>
      <c r="D102" s="34"/>
      <c r="F102" s="35"/>
      <c r="K102" s="57"/>
      <c r="P102" s="54"/>
      <c r="U102" s="54"/>
    </row>
    <row r="103" ht="15.75" customHeight="1">
      <c r="A103" s="34"/>
      <c r="B103" s="34"/>
      <c r="D103" s="34"/>
      <c r="F103" s="35"/>
      <c r="K103" s="57"/>
      <c r="P103" s="54"/>
      <c r="U103" s="54"/>
    </row>
    <row r="104" ht="15.75" customHeight="1">
      <c r="A104" s="34"/>
      <c r="B104" s="34"/>
      <c r="D104" s="34"/>
      <c r="F104" s="35"/>
      <c r="K104" s="57"/>
      <c r="P104" s="54"/>
      <c r="U104" s="54"/>
    </row>
    <row r="105" ht="15.75" customHeight="1">
      <c r="A105" s="34"/>
      <c r="B105" s="34"/>
      <c r="D105" s="34"/>
      <c r="F105" s="35"/>
      <c r="K105" s="57"/>
      <c r="P105" s="54"/>
      <c r="U105" s="54"/>
    </row>
    <row r="106" ht="15.75" customHeight="1">
      <c r="A106" s="34"/>
      <c r="B106" s="34"/>
      <c r="D106" s="34"/>
      <c r="F106" s="35"/>
      <c r="K106" s="57"/>
      <c r="P106" s="54"/>
      <c r="U106" s="54"/>
    </row>
    <row r="107" ht="15.75" customHeight="1">
      <c r="A107" s="34"/>
      <c r="B107" s="34"/>
      <c r="D107" s="34"/>
      <c r="F107" s="35"/>
      <c r="K107" s="57"/>
      <c r="P107" s="54"/>
      <c r="U107" s="54"/>
    </row>
    <row r="108" ht="15.75" customHeight="1">
      <c r="A108" s="34"/>
      <c r="B108" s="34"/>
      <c r="D108" s="34"/>
      <c r="F108" s="35"/>
      <c r="K108" s="57"/>
      <c r="P108" s="54"/>
      <c r="U108" s="54"/>
    </row>
    <row r="109" ht="15.75" customHeight="1">
      <c r="A109" s="34"/>
      <c r="B109" s="34"/>
      <c r="D109" s="34"/>
      <c r="F109" s="35"/>
      <c r="K109" s="57"/>
      <c r="P109" s="54"/>
      <c r="U109" s="54"/>
    </row>
    <row r="110" ht="15.75" customHeight="1">
      <c r="A110" s="34"/>
      <c r="B110" s="34"/>
      <c r="D110" s="34"/>
      <c r="F110" s="35"/>
      <c r="K110" s="57"/>
      <c r="P110" s="54"/>
      <c r="U110" s="54"/>
    </row>
    <row r="111" ht="15.75" customHeight="1">
      <c r="A111" s="34"/>
      <c r="B111" s="34"/>
      <c r="D111" s="34"/>
      <c r="F111" s="35"/>
      <c r="K111" s="57"/>
      <c r="P111" s="54"/>
      <c r="U111" s="54"/>
    </row>
    <row r="112" ht="15.75" customHeight="1">
      <c r="A112" s="34"/>
      <c r="B112" s="34"/>
      <c r="D112" s="34"/>
      <c r="F112" s="35"/>
      <c r="K112" s="57"/>
      <c r="P112" s="54"/>
      <c r="U112" s="54"/>
    </row>
    <row r="113" ht="15.75" customHeight="1">
      <c r="A113" s="34"/>
      <c r="B113" s="34"/>
      <c r="D113" s="34"/>
      <c r="F113" s="35"/>
      <c r="K113" s="57"/>
      <c r="P113" s="54"/>
      <c r="U113" s="54"/>
    </row>
    <row r="114" ht="15.75" customHeight="1">
      <c r="A114" s="34"/>
      <c r="B114" s="34"/>
      <c r="D114" s="34"/>
      <c r="F114" s="35"/>
      <c r="K114" s="57"/>
      <c r="P114" s="54"/>
      <c r="U114" s="54"/>
    </row>
    <row r="115" ht="15.75" customHeight="1">
      <c r="A115" s="34"/>
      <c r="B115" s="34"/>
      <c r="D115" s="34"/>
      <c r="F115" s="35"/>
      <c r="K115" s="57"/>
      <c r="P115" s="54"/>
      <c r="U115" s="54"/>
    </row>
    <row r="116" ht="15.75" customHeight="1">
      <c r="A116" s="34"/>
      <c r="B116" s="34"/>
      <c r="D116" s="34"/>
      <c r="F116" s="35"/>
      <c r="K116" s="57"/>
      <c r="P116" s="54"/>
      <c r="U116" s="54"/>
    </row>
    <row r="117" ht="15.75" customHeight="1">
      <c r="A117" s="34"/>
      <c r="B117" s="34"/>
      <c r="D117" s="34"/>
      <c r="F117" s="35"/>
      <c r="K117" s="57"/>
      <c r="P117" s="54"/>
      <c r="U117" s="54"/>
    </row>
    <row r="118" ht="15.75" customHeight="1">
      <c r="A118" s="34"/>
      <c r="B118" s="34"/>
      <c r="D118" s="34"/>
      <c r="F118" s="35"/>
      <c r="K118" s="57"/>
      <c r="P118" s="54"/>
      <c r="U118" s="54"/>
    </row>
    <row r="119" ht="15.75" customHeight="1">
      <c r="A119" s="34"/>
      <c r="B119" s="34"/>
      <c r="D119" s="34"/>
      <c r="F119" s="35"/>
      <c r="K119" s="57"/>
      <c r="P119" s="54"/>
      <c r="U119" s="54"/>
    </row>
    <row r="120" ht="15.75" customHeight="1">
      <c r="A120" s="34"/>
      <c r="B120" s="34"/>
      <c r="D120" s="34"/>
      <c r="F120" s="35"/>
      <c r="K120" s="57"/>
      <c r="P120" s="54"/>
      <c r="U120" s="54"/>
    </row>
    <row r="121" ht="15.75" customHeight="1">
      <c r="A121" s="34"/>
      <c r="B121" s="34"/>
      <c r="D121" s="34"/>
      <c r="F121" s="35"/>
      <c r="K121" s="57"/>
      <c r="P121" s="54"/>
      <c r="U121" s="54"/>
    </row>
    <row r="122" ht="15.75" customHeight="1">
      <c r="A122" s="34"/>
      <c r="B122" s="34"/>
      <c r="D122" s="34"/>
      <c r="F122" s="35"/>
      <c r="K122" s="57"/>
      <c r="P122" s="54"/>
      <c r="U122" s="54"/>
    </row>
    <row r="123" ht="15.75" customHeight="1">
      <c r="A123" s="34"/>
      <c r="B123" s="34"/>
      <c r="D123" s="34"/>
      <c r="F123" s="35"/>
      <c r="K123" s="57"/>
      <c r="P123" s="54"/>
      <c r="U123" s="54"/>
    </row>
    <row r="124" ht="15.75" customHeight="1">
      <c r="A124" s="34"/>
      <c r="B124" s="34"/>
      <c r="D124" s="34"/>
      <c r="F124" s="35"/>
      <c r="K124" s="57"/>
      <c r="P124" s="54"/>
      <c r="U124" s="54"/>
    </row>
    <row r="125" ht="15.75" customHeight="1">
      <c r="A125" s="34"/>
      <c r="B125" s="34"/>
      <c r="D125" s="34"/>
      <c r="F125" s="35"/>
      <c r="K125" s="57"/>
      <c r="P125" s="54"/>
      <c r="U125" s="54"/>
    </row>
    <row r="126" ht="15.75" customHeight="1">
      <c r="A126" s="34"/>
      <c r="B126" s="34"/>
      <c r="D126" s="34"/>
      <c r="F126" s="35"/>
      <c r="K126" s="57"/>
      <c r="P126" s="54"/>
      <c r="U126" s="54"/>
    </row>
    <row r="127" ht="15.75" customHeight="1">
      <c r="A127" s="34"/>
      <c r="B127" s="34"/>
      <c r="D127" s="34"/>
      <c r="F127" s="35"/>
      <c r="K127" s="57"/>
      <c r="P127" s="54"/>
      <c r="U127" s="54"/>
    </row>
    <row r="128" ht="15.75" customHeight="1">
      <c r="A128" s="34"/>
      <c r="B128" s="34"/>
      <c r="D128" s="34"/>
      <c r="F128" s="35"/>
      <c r="K128" s="57"/>
      <c r="P128" s="54"/>
      <c r="U128" s="54"/>
    </row>
    <row r="129" ht="15.75" customHeight="1">
      <c r="A129" s="34"/>
      <c r="B129" s="34"/>
      <c r="D129" s="34"/>
      <c r="F129" s="35"/>
      <c r="K129" s="57"/>
      <c r="P129" s="54"/>
      <c r="U129" s="54"/>
    </row>
    <row r="130" ht="15.75" customHeight="1">
      <c r="A130" s="34"/>
      <c r="B130" s="34"/>
      <c r="D130" s="34"/>
      <c r="F130" s="35"/>
      <c r="K130" s="57"/>
      <c r="P130" s="54"/>
      <c r="U130" s="54"/>
    </row>
    <row r="131" ht="15.75" customHeight="1">
      <c r="A131" s="34"/>
      <c r="B131" s="34"/>
      <c r="D131" s="34"/>
      <c r="F131" s="35"/>
      <c r="K131" s="57"/>
      <c r="P131" s="54"/>
      <c r="U131" s="54"/>
    </row>
    <row r="132" ht="15.75" customHeight="1">
      <c r="A132" s="34"/>
      <c r="B132" s="34"/>
      <c r="D132" s="34"/>
      <c r="F132" s="35"/>
      <c r="K132" s="57"/>
      <c r="P132" s="54"/>
      <c r="U132" s="54"/>
    </row>
    <row r="133" ht="15.75" customHeight="1">
      <c r="A133" s="34"/>
      <c r="B133" s="34"/>
      <c r="D133" s="34"/>
      <c r="F133" s="35"/>
      <c r="K133" s="57"/>
      <c r="P133" s="54"/>
      <c r="U133" s="54"/>
    </row>
    <row r="134" ht="15.75" customHeight="1">
      <c r="A134" s="34"/>
      <c r="B134" s="34"/>
      <c r="D134" s="34"/>
      <c r="F134" s="35"/>
      <c r="K134" s="57"/>
      <c r="P134" s="54"/>
      <c r="U134" s="54"/>
    </row>
    <row r="135" ht="15.75" customHeight="1">
      <c r="A135" s="34"/>
      <c r="B135" s="34"/>
      <c r="D135" s="34"/>
      <c r="F135" s="35"/>
      <c r="K135" s="57"/>
      <c r="P135" s="54"/>
      <c r="U135" s="54"/>
    </row>
    <row r="136" ht="15.75" customHeight="1">
      <c r="A136" s="34"/>
      <c r="B136" s="34"/>
      <c r="D136" s="34"/>
      <c r="F136" s="35"/>
      <c r="K136" s="57"/>
      <c r="P136" s="54"/>
      <c r="U136" s="54"/>
    </row>
    <row r="137" ht="15.75" customHeight="1">
      <c r="A137" s="34"/>
      <c r="B137" s="34"/>
      <c r="D137" s="34"/>
      <c r="F137" s="35"/>
      <c r="K137" s="57"/>
      <c r="P137" s="54"/>
      <c r="U137" s="54"/>
    </row>
    <row r="138" ht="15.75" customHeight="1">
      <c r="A138" s="34"/>
      <c r="B138" s="34"/>
      <c r="D138" s="34"/>
      <c r="F138" s="35"/>
      <c r="K138" s="57"/>
      <c r="P138" s="54"/>
      <c r="U138" s="54"/>
    </row>
    <row r="139" ht="15.75" customHeight="1">
      <c r="A139" s="34"/>
      <c r="B139" s="34"/>
      <c r="D139" s="34"/>
      <c r="F139" s="35"/>
      <c r="K139" s="57"/>
      <c r="P139" s="54"/>
      <c r="U139" s="54"/>
    </row>
    <row r="140" ht="15.75" customHeight="1">
      <c r="A140" s="34"/>
      <c r="B140" s="34"/>
      <c r="D140" s="34"/>
      <c r="F140" s="35"/>
      <c r="K140" s="57"/>
      <c r="P140" s="54"/>
      <c r="U140" s="54"/>
    </row>
    <row r="141" ht="15.75" customHeight="1">
      <c r="A141" s="34"/>
      <c r="B141" s="34"/>
      <c r="D141" s="34"/>
      <c r="F141" s="35"/>
      <c r="K141" s="57"/>
      <c r="P141" s="54"/>
      <c r="U141" s="54"/>
    </row>
    <row r="142" ht="15.75" customHeight="1">
      <c r="A142" s="34"/>
      <c r="B142" s="34"/>
      <c r="D142" s="34"/>
      <c r="F142" s="35"/>
      <c r="K142" s="57"/>
      <c r="P142" s="54"/>
      <c r="U142" s="54"/>
    </row>
    <row r="143" ht="15.75" customHeight="1">
      <c r="A143" s="34"/>
      <c r="B143" s="34"/>
      <c r="D143" s="34"/>
      <c r="F143" s="35"/>
      <c r="K143" s="57"/>
      <c r="P143" s="54"/>
      <c r="U143" s="54"/>
    </row>
    <row r="144" ht="15.75" customHeight="1">
      <c r="A144" s="34"/>
      <c r="B144" s="34"/>
      <c r="D144" s="34"/>
      <c r="F144" s="35"/>
      <c r="K144" s="57"/>
      <c r="P144" s="54"/>
      <c r="U144" s="54"/>
    </row>
    <row r="145" ht="15.75" customHeight="1">
      <c r="A145" s="34"/>
      <c r="B145" s="34"/>
      <c r="D145" s="34"/>
      <c r="F145" s="35"/>
      <c r="K145" s="57"/>
      <c r="P145" s="54"/>
      <c r="U145" s="54"/>
    </row>
    <row r="146" ht="15.75" customHeight="1">
      <c r="A146" s="34"/>
      <c r="B146" s="34"/>
      <c r="D146" s="34"/>
      <c r="F146" s="35"/>
      <c r="K146" s="57"/>
      <c r="P146" s="54"/>
      <c r="U146" s="54"/>
    </row>
    <row r="147" ht="15.75" customHeight="1">
      <c r="A147" s="34"/>
      <c r="B147" s="34"/>
      <c r="D147" s="34"/>
      <c r="F147" s="35"/>
      <c r="K147" s="57"/>
      <c r="P147" s="54"/>
      <c r="U147" s="54"/>
    </row>
    <row r="148" ht="15.75" customHeight="1">
      <c r="A148" s="34"/>
      <c r="B148" s="34"/>
      <c r="D148" s="34"/>
      <c r="F148" s="35"/>
      <c r="K148" s="57"/>
      <c r="P148" s="54"/>
      <c r="U148" s="54"/>
    </row>
    <row r="149" ht="15.75" customHeight="1">
      <c r="A149" s="34"/>
      <c r="B149" s="34"/>
      <c r="D149" s="34"/>
      <c r="F149" s="35"/>
      <c r="K149" s="57"/>
      <c r="P149" s="54"/>
      <c r="U149" s="54"/>
    </row>
    <row r="150" ht="15.75" customHeight="1">
      <c r="A150" s="34"/>
      <c r="B150" s="34"/>
      <c r="D150" s="34"/>
      <c r="F150" s="35"/>
      <c r="K150" s="57"/>
      <c r="P150" s="54"/>
      <c r="U150" s="54"/>
    </row>
    <row r="151" ht="15.75" customHeight="1">
      <c r="A151" s="34"/>
      <c r="B151" s="34"/>
      <c r="D151" s="34"/>
      <c r="F151" s="35"/>
      <c r="K151" s="57"/>
      <c r="P151" s="54"/>
      <c r="U151" s="54"/>
    </row>
    <row r="152" ht="15.75" customHeight="1">
      <c r="A152" s="34"/>
      <c r="B152" s="34"/>
      <c r="D152" s="34"/>
      <c r="F152" s="35"/>
      <c r="K152" s="57"/>
      <c r="P152" s="54"/>
      <c r="U152" s="54"/>
    </row>
    <row r="153" ht="15.75" customHeight="1">
      <c r="A153" s="34"/>
      <c r="B153" s="34"/>
      <c r="D153" s="34"/>
      <c r="F153" s="35"/>
      <c r="K153" s="57"/>
      <c r="P153" s="54"/>
      <c r="U153" s="54"/>
    </row>
    <row r="154" ht="15.75" customHeight="1">
      <c r="A154" s="34"/>
      <c r="B154" s="34"/>
      <c r="D154" s="34"/>
      <c r="F154" s="35"/>
      <c r="K154" s="57"/>
      <c r="P154" s="54"/>
      <c r="U154" s="54"/>
    </row>
    <row r="155" ht="15.75" customHeight="1">
      <c r="A155" s="34"/>
      <c r="B155" s="34"/>
      <c r="D155" s="34"/>
      <c r="F155" s="35"/>
      <c r="K155" s="57"/>
      <c r="P155" s="54"/>
      <c r="U155" s="54"/>
    </row>
    <row r="156" ht="15.75" customHeight="1">
      <c r="A156" s="34"/>
      <c r="B156" s="34"/>
      <c r="D156" s="34"/>
      <c r="F156" s="35"/>
      <c r="K156" s="57"/>
      <c r="P156" s="54"/>
      <c r="U156" s="54"/>
    </row>
    <row r="157" ht="15.75" customHeight="1">
      <c r="A157" s="34"/>
      <c r="B157" s="34"/>
      <c r="D157" s="34"/>
      <c r="F157" s="35"/>
      <c r="K157" s="57"/>
      <c r="P157" s="54"/>
      <c r="U157" s="54"/>
    </row>
    <row r="158" ht="15.75" customHeight="1">
      <c r="A158" s="34"/>
      <c r="B158" s="34"/>
      <c r="D158" s="34"/>
      <c r="F158" s="35"/>
      <c r="K158" s="57"/>
      <c r="P158" s="54"/>
      <c r="U158" s="54"/>
    </row>
    <row r="159" ht="15.75" customHeight="1">
      <c r="A159" s="34"/>
      <c r="B159" s="34"/>
      <c r="D159" s="34"/>
      <c r="F159" s="35"/>
      <c r="K159" s="57"/>
      <c r="P159" s="54"/>
      <c r="U159" s="54"/>
    </row>
    <row r="160" ht="15.75" customHeight="1">
      <c r="A160" s="34"/>
      <c r="B160" s="34"/>
      <c r="D160" s="34"/>
      <c r="F160" s="35"/>
      <c r="K160" s="57"/>
      <c r="P160" s="54"/>
      <c r="U160" s="54"/>
    </row>
    <row r="161" ht="15.75" customHeight="1">
      <c r="A161" s="34"/>
      <c r="B161" s="34"/>
      <c r="D161" s="34"/>
      <c r="F161" s="35"/>
      <c r="K161" s="57"/>
      <c r="P161" s="54"/>
      <c r="U161" s="54"/>
    </row>
    <row r="162" ht="15.75" customHeight="1">
      <c r="A162" s="34"/>
      <c r="B162" s="34"/>
      <c r="D162" s="34"/>
      <c r="F162" s="35"/>
      <c r="K162" s="57"/>
      <c r="P162" s="54"/>
      <c r="U162" s="54"/>
    </row>
    <row r="163" ht="15.75" customHeight="1">
      <c r="A163" s="34"/>
      <c r="B163" s="34"/>
      <c r="D163" s="34"/>
      <c r="F163" s="35"/>
      <c r="K163" s="57"/>
      <c r="P163" s="54"/>
      <c r="U163" s="54"/>
    </row>
    <row r="164" ht="15.75" customHeight="1">
      <c r="A164" s="34"/>
      <c r="B164" s="34"/>
      <c r="D164" s="34"/>
      <c r="F164" s="35"/>
      <c r="K164" s="57"/>
      <c r="P164" s="54"/>
      <c r="U164" s="54"/>
    </row>
    <row r="165" ht="15.75" customHeight="1">
      <c r="A165" s="34"/>
      <c r="B165" s="34"/>
      <c r="D165" s="34"/>
      <c r="F165" s="35"/>
      <c r="K165" s="57"/>
      <c r="P165" s="54"/>
      <c r="U165" s="54"/>
    </row>
    <row r="166" ht="15.75" customHeight="1">
      <c r="A166" s="34"/>
      <c r="B166" s="34"/>
      <c r="D166" s="34"/>
      <c r="F166" s="35"/>
      <c r="K166" s="57"/>
      <c r="P166" s="54"/>
      <c r="U166" s="54"/>
    </row>
    <row r="167" ht="15.75" customHeight="1">
      <c r="A167" s="34"/>
      <c r="B167" s="34"/>
      <c r="D167" s="34"/>
      <c r="F167" s="35"/>
      <c r="K167" s="57"/>
      <c r="P167" s="54"/>
      <c r="U167" s="54"/>
    </row>
    <row r="168" ht="15.75" customHeight="1">
      <c r="A168" s="34"/>
      <c r="B168" s="34"/>
      <c r="D168" s="34"/>
      <c r="F168" s="35"/>
      <c r="K168" s="57"/>
      <c r="P168" s="54"/>
      <c r="U168" s="54"/>
    </row>
    <row r="169" ht="15.75" customHeight="1">
      <c r="A169" s="34"/>
      <c r="B169" s="34"/>
      <c r="D169" s="34"/>
      <c r="F169" s="35"/>
      <c r="K169" s="57"/>
      <c r="P169" s="54"/>
      <c r="U169" s="54"/>
    </row>
    <row r="170" ht="15.75" customHeight="1">
      <c r="A170" s="34"/>
      <c r="B170" s="34"/>
      <c r="D170" s="34"/>
      <c r="F170" s="35"/>
      <c r="K170" s="57"/>
      <c r="P170" s="54"/>
      <c r="U170" s="54"/>
    </row>
    <row r="171" ht="15.75" customHeight="1">
      <c r="A171" s="34"/>
      <c r="B171" s="34"/>
      <c r="D171" s="34"/>
      <c r="F171" s="35"/>
      <c r="K171" s="57"/>
      <c r="P171" s="54"/>
      <c r="U171" s="54"/>
    </row>
    <row r="172" ht="15.75" customHeight="1">
      <c r="A172" s="34"/>
      <c r="B172" s="34"/>
      <c r="D172" s="34"/>
      <c r="F172" s="35"/>
      <c r="K172" s="57"/>
      <c r="P172" s="54"/>
      <c r="U172" s="54"/>
    </row>
    <row r="173" ht="15.75" customHeight="1">
      <c r="A173" s="34"/>
      <c r="B173" s="34"/>
      <c r="D173" s="34"/>
      <c r="F173" s="35"/>
      <c r="K173" s="57"/>
      <c r="P173" s="54"/>
      <c r="U173" s="54"/>
    </row>
    <row r="174" ht="15.75" customHeight="1">
      <c r="A174" s="34"/>
      <c r="B174" s="34"/>
      <c r="D174" s="34"/>
      <c r="F174" s="35"/>
      <c r="K174" s="57"/>
      <c r="P174" s="54"/>
      <c r="U174" s="54"/>
    </row>
    <row r="175" ht="15.75" customHeight="1">
      <c r="A175" s="34"/>
      <c r="B175" s="34"/>
      <c r="D175" s="34"/>
      <c r="F175" s="35"/>
      <c r="K175" s="57"/>
      <c r="P175" s="54"/>
      <c r="U175" s="54"/>
    </row>
    <row r="176" ht="15.75" customHeight="1">
      <c r="A176" s="34"/>
      <c r="B176" s="34"/>
      <c r="D176" s="34"/>
      <c r="F176" s="35"/>
      <c r="K176" s="57"/>
      <c r="P176" s="54"/>
      <c r="U176" s="54"/>
    </row>
    <row r="177" ht="15.75" customHeight="1">
      <c r="A177" s="34"/>
      <c r="B177" s="34"/>
      <c r="D177" s="34"/>
      <c r="F177" s="35"/>
      <c r="K177" s="57"/>
      <c r="P177" s="54"/>
      <c r="U177" s="54"/>
    </row>
    <row r="178" ht="15.75" customHeight="1">
      <c r="A178" s="34"/>
      <c r="B178" s="34"/>
      <c r="D178" s="34"/>
      <c r="F178" s="35"/>
      <c r="K178" s="57"/>
      <c r="P178" s="54"/>
      <c r="U178" s="54"/>
    </row>
    <row r="179" ht="15.75" customHeight="1">
      <c r="A179" s="34"/>
      <c r="B179" s="34"/>
      <c r="D179" s="34"/>
      <c r="F179" s="35"/>
      <c r="K179" s="57"/>
      <c r="P179" s="54"/>
      <c r="U179" s="54"/>
    </row>
    <row r="180" ht="15.75" customHeight="1">
      <c r="A180" s="34"/>
      <c r="B180" s="34"/>
      <c r="D180" s="34"/>
      <c r="F180" s="35"/>
      <c r="K180" s="57"/>
      <c r="P180" s="54"/>
      <c r="U180" s="54"/>
    </row>
    <row r="181" ht="15.75" customHeight="1">
      <c r="A181" s="34"/>
      <c r="B181" s="34"/>
      <c r="D181" s="34"/>
      <c r="F181" s="35"/>
      <c r="K181" s="57"/>
      <c r="P181" s="54"/>
      <c r="U181" s="54"/>
    </row>
    <row r="182" ht="15.75" customHeight="1">
      <c r="A182" s="34"/>
      <c r="B182" s="34"/>
      <c r="D182" s="34"/>
      <c r="F182" s="35"/>
      <c r="K182" s="57"/>
      <c r="P182" s="54"/>
      <c r="U182" s="54"/>
    </row>
    <row r="183" ht="15.75" customHeight="1">
      <c r="A183" s="34"/>
      <c r="B183" s="34"/>
      <c r="D183" s="34"/>
      <c r="F183" s="35"/>
      <c r="K183" s="57"/>
      <c r="P183" s="54"/>
      <c r="U183" s="54"/>
    </row>
    <row r="184" ht="15.75" customHeight="1">
      <c r="A184" s="34"/>
      <c r="B184" s="34"/>
      <c r="D184" s="34"/>
      <c r="F184" s="35"/>
      <c r="K184" s="57"/>
      <c r="P184" s="54"/>
      <c r="U184" s="54"/>
    </row>
    <row r="185" ht="15.75" customHeight="1">
      <c r="A185" s="34"/>
      <c r="B185" s="34"/>
      <c r="D185" s="34"/>
      <c r="F185" s="35"/>
      <c r="K185" s="57"/>
      <c r="P185" s="54"/>
      <c r="U185" s="54"/>
    </row>
    <row r="186" ht="15.75" customHeight="1">
      <c r="A186" s="34"/>
      <c r="B186" s="34"/>
      <c r="D186" s="34"/>
      <c r="F186" s="35"/>
      <c r="K186" s="57"/>
      <c r="P186" s="54"/>
      <c r="U186" s="54"/>
    </row>
    <row r="187" ht="15.75" customHeight="1">
      <c r="A187" s="34"/>
      <c r="B187" s="34"/>
      <c r="D187" s="34"/>
      <c r="F187" s="35"/>
      <c r="K187" s="57"/>
      <c r="P187" s="54"/>
      <c r="U187" s="54"/>
    </row>
    <row r="188" ht="15.75" customHeight="1">
      <c r="A188" s="34"/>
      <c r="B188" s="34"/>
      <c r="D188" s="34"/>
      <c r="F188" s="35"/>
      <c r="K188" s="57"/>
      <c r="P188" s="54"/>
      <c r="U188" s="54"/>
    </row>
    <row r="189" ht="15.75" customHeight="1">
      <c r="A189" s="34"/>
      <c r="B189" s="34"/>
      <c r="D189" s="34"/>
      <c r="F189" s="35"/>
      <c r="K189" s="57"/>
      <c r="P189" s="54"/>
      <c r="U189" s="54"/>
    </row>
    <row r="190" ht="15.75" customHeight="1">
      <c r="A190" s="34"/>
      <c r="B190" s="34"/>
      <c r="D190" s="34"/>
      <c r="F190" s="35"/>
      <c r="K190" s="57"/>
      <c r="P190" s="54"/>
      <c r="U190" s="54"/>
    </row>
    <row r="191" ht="15.75" customHeight="1">
      <c r="A191" s="34"/>
      <c r="B191" s="34"/>
      <c r="D191" s="34"/>
      <c r="F191" s="35"/>
      <c r="K191" s="57"/>
      <c r="P191" s="54"/>
      <c r="U191" s="54"/>
    </row>
    <row r="192" ht="15.75" customHeight="1">
      <c r="A192" s="34"/>
      <c r="B192" s="34"/>
      <c r="D192" s="34"/>
      <c r="F192" s="35"/>
      <c r="K192" s="57"/>
      <c r="P192" s="54"/>
      <c r="U192" s="54"/>
    </row>
    <row r="193" ht="15.75" customHeight="1">
      <c r="A193" s="34"/>
      <c r="B193" s="34"/>
      <c r="D193" s="34"/>
      <c r="F193" s="35"/>
      <c r="K193" s="57"/>
      <c r="P193" s="54"/>
      <c r="U193" s="54"/>
    </row>
    <row r="194" ht="15.75" customHeight="1">
      <c r="A194" s="34"/>
      <c r="B194" s="34"/>
      <c r="D194" s="34"/>
      <c r="F194" s="35"/>
      <c r="K194" s="57"/>
      <c r="P194" s="54"/>
      <c r="U194" s="54"/>
    </row>
    <row r="195" ht="15.75" customHeight="1">
      <c r="A195" s="34"/>
      <c r="B195" s="34"/>
      <c r="D195" s="34"/>
      <c r="F195" s="35"/>
      <c r="K195" s="57"/>
      <c r="P195" s="54"/>
      <c r="U195" s="54"/>
    </row>
    <row r="196" ht="15.75" customHeight="1">
      <c r="A196" s="34"/>
      <c r="B196" s="34"/>
      <c r="D196" s="34"/>
      <c r="F196" s="35"/>
      <c r="K196" s="57"/>
      <c r="P196" s="54"/>
      <c r="U196" s="54"/>
    </row>
    <row r="197" ht="15.75" customHeight="1">
      <c r="A197" s="34"/>
      <c r="B197" s="34"/>
      <c r="D197" s="34"/>
      <c r="F197" s="35"/>
      <c r="K197" s="57"/>
      <c r="P197" s="54"/>
      <c r="U197" s="54"/>
    </row>
    <row r="198" ht="15.75" customHeight="1">
      <c r="A198" s="34"/>
      <c r="B198" s="34"/>
      <c r="D198" s="34"/>
      <c r="F198" s="35"/>
      <c r="K198" s="57"/>
      <c r="P198" s="54"/>
      <c r="U198" s="54"/>
    </row>
    <row r="199" ht="15.75" customHeight="1">
      <c r="A199" s="34"/>
      <c r="B199" s="34"/>
      <c r="D199" s="34"/>
      <c r="F199" s="35"/>
      <c r="K199" s="57"/>
      <c r="P199" s="54"/>
      <c r="U199" s="54"/>
    </row>
    <row r="200" ht="15.75" customHeight="1">
      <c r="A200" s="34"/>
      <c r="B200" s="34"/>
      <c r="D200" s="34"/>
      <c r="F200" s="35"/>
      <c r="K200" s="57"/>
      <c r="P200" s="54"/>
      <c r="U200" s="54"/>
    </row>
    <row r="201" ht="15.75" customHeight="1">
      <c r="A201" s="34"/>
      <c r="B201" s="34"/>
      <c r="D201" s="34"/>
      <c r="F201" s="35"/>
      <c r="K201" s="57"/>
      <c r="P201" s="54"/>
      <c r="U201" s="54"/>
    </row>
    <row r="202" ht="15.75" customHeight="1">
      <c r="A202" s="34"/>
      <c r="B202" s="34"/>
      <c r="D202" s="34"/>
      <c r="F202" s="35"/>
      <c r="K202" s="57"/>
      <c r="P202" s="54"/>
      <c r="U202" s="54"/>
    </row>
    <row r="203" ht="15.75" customHeight="1">
      <c r="A203" s="34"/>
      <c r="B203" s="34"/>
      <c r="D203" s="34"/>
      <c r="F203" s="35"/>
      <c r="K203" s="57"/>
      <c r="P203" s="54"/>
      <c r="U203" s="54"/>
    </row>
    <row r="204" ht="15.75" customHeight="1">
      <c r="A204" s="34"/>
      <c r="B204" s="34"/>
      <c r="D204" s="34"/>
      <c r="F204" s="35"/>
      <c r="K204" s="57"/>
      <c r="P204" s="54"/>
      <c r="U204" s="54"/>
    </row>
    <row r="205" ht="15.75" customHeight="1">
      <c r="A205" s="34"/>
      <c r="B205" s="34"/>
      <c r="D205" s="34"/>
      <c r="F205" s="35"/>
      <c r="K205" s="57"/>
      <c r="P205" s="54"/>
      <c r="U205" s="54"/>
    </row>
    <row r="206" ht="15.75" customHeight="1">
      <c r="A206" s="34"/>
      <c r="B206" s="34"/>
      <c r="D206" s="34"/>
      <c r="F206" s="35"/>
      <c r="K206" s="57"/>
      <c r="P206" s="54"/>
      <c r="U206" s="54"/>
    </row>
    <row r="207" ht="15.75" customHeight="1">
      <c r="A207" s="34"/>
      <c r="B207" s="34"/>
      <c r="D207" s="34"/>
      <c r="F207" s="35"/>
      <c r="K207" s="57"/>
      <c r="P207" s="54"/>
      <c r="U207" s="54"/>
    </row>
    <row r="208" ht="15.75" customHeight="1">
      <c r="A208" s="34"/>
      <c r="B208" s="34"/>
      <c r="D208" s="34"/>
      <c r="F208" s="35"/>
      <c r="K208" s="57"/>
      <c r="P208" s="54"/>
      <c r="U208" s="54"/>
    </row>
    <row r="209" ht="15.75" customHeight="1">
      <c r="A209" s="34"/>
      <c r="B209" s="34"/>
      <c r="D209" s="34"/>
      <c r="F209" s="35"/>
      <c r="K209" s="57"/>
      <c r="P209" s="54"/>
      <c r="U209" s="54"/>
    </row>
    <row r="210" ht="15.75" customHeight="1">
      <c r="A210" s="34"/>
      <c r="B210" s="34"/>
      <c r="D210" s="34"/>
      <c r="F210" s="35"/>
      <c r="K210" s="57"/>
      <c r="P210" s="54"/>
      <c r="U210" s="54"/>
    </row>
    <row r="211" ht="15.75" customHeight="1">
      <c r="A211" s="34"/>
      <c r="B211" s="34"/>
      <c r="D211" s="34"/>
      <c r="F211" s="35"/>
      <c r="K211" s="57"/>
      <c r="P211" s="54"/>
      <c r="U211" s="54"/>
    </row>
    <row r="212" ht="15.75" customHeight="1">
      <c r="A212" s="34"/>
      <c r="B212" s="34"/>
      <c r="D212" s="34"/>
      <c r="F212" s="35"/>
      <c r="K212" s="57"/>
      <c r="P212" s="54"/>
      <c r="U212" s="54"/>
    </row>
    <row r="213" ht="15.75" customHeight="1">
      <c r="A213" s="34"/>
      <c r="B213" s="34"/>
      <c r="D213" s="34"/>
      <c r="F213" s="35"/>
      <c r="K213" s="57"/>
      <c r="P213" s="54"/>
      <c r="U213" s="54"/>
    </row>
    <row r="214" ht="15.75" customHeight="1">
      <c r="A214" s="34"/>
      <c r="B214" s="34"/>
      <c r="D214" s="34"/>
      <c r="F214" s="35"/>
      <c r="K214" s="57"/>
      <c r="P214" s="54"/>
      <c r="U214" s="54"/>
    </row>
    <row r="215" ht="15.75" customHeight="1">
      <c r="A215" s="34"/>
      <c r="B215" s="34"/>
      <c r="D215" s="34"/>
      <c r="F215" s="35"/>
      <c r="K215" s="57"/>
      <c r="P215" s="54"/>
      <c r="U215" s="54"/>
    </row>
    <row r="216" ht="15.75" customHeight="1">
      <c r="A216" s="34"/>
      <c r="B216" s="34"/>
      <c r="D216" s="34"/>
      <c r="F216" s="35"/>
      <c r="K216" s="57"/>
      <c r="P216" s="54"/>
      <c r="U216" s="54"/>
    </row>
    <row r="217" ht="15.75" customHeight="1">
      <c r="A217" s="34"/>
      <c r="B217" s="34"/>
      <c r="D217" s="34"/>
      <c r="F217" s="35"/>
      <c r="K217" s="57"/>
      <c r="P217" s="54"/>
      <c r="U217" s="54"/>
    </row>
    <row r="218" ht="15.75" customHeight="1">
      <c r="A218" s="34"/>
      <c r="B218" s="34"/>
      <c r="D218" s="34"/>
      <c r="F218" s="35"/>
      <c r="K218" s="57"/>
      <c r="P218" s="54"/>
      <c r="U218" s="54"/>
    </row>
    <row r="219" ht="15.75" customHeight="1">
      <c r="A219" s="34"/>
      <c r="B219" s="34"/>
      <c r="D219" s="34"/>
      <c r="F219" s="35"/>
      <c r="K219" s="57"/>
      <c r="P219" s="54"/>
      <c r="U219" s="54"/>
    </row>
    <row r="220" ht="15.75" customHeight="1">
      <c r="A220" s="34"/>
      <c r="B220" s="34"/>
      <c r="D220" s="34"/>
      <c r="F220" s="35"/>
      <c r="K220" s="57"/>
      <c r="P220" s="54"/>
      <c r="U220" s="54"/>
    </row>
    <row r="221" ht="15.75" customHeight="1">
      <c r="A221" s="34"/>
      <c r="B221" s="34"/>
      <c r="D221" s="34"/>
      <c r="F221" s="35"/>
      <c r="K221" s="57"/>
      <c r="P221" s="54"/>
      <c r="U221" s="54"/>
    </row>
    <row r="222" ht="15.75" customHeight="1">
      <c r="A222" s="34"/>
      <c r="B222" s="34"/>
      <c r="D222" s="34"/>
      <c r="F222" s="35"/>
      <c r="K222" s="57"/>
      <c r="P222" s="54"/>
      <c r="U222" s="54"/>
    </row>
    <row r="223" ht="15.75" customHeight="1">
      <c r="A223" s="34"/>
      <c r="B223" s="34"/>
      <c r="D223" s="34"/>
      <c r="F223" s="35"/>
      <c r="K223" s="57"/>
      <c r="P223" s="54"/>
      <c r="U223" s="54"/>
    </row>
    <row r="224" ht="15.75" customHeight="1">
      <c r="A224" s="34"/>
      <c r="B224" s="34"/>
      <c r="D224" s="34"/>
      <c r="F224" s="35"/>
      <c r="K224" s="57"/>
      <c r="P224" s="54"/>
      <c r="U224" s="54"/>
    </row>
    <row r="225" ht="15.75" customHeight="1">
      <c r="A225" s="34"/>
      <c r="B225" s="34"/>
      <c r="D225" s="34"/>
      <c r="F225" s="35"/>
      <c r="K225" s="57"/>
      <c r="P225" s="54"/>
      <c r="U225" s="54"/>
    </row>
    <row r="226" ht="15.75" customHeight="1">
      <c r="A226" s="34"/>
      <c r="B226" s="34"/>
      <c r="D226" s="34"/>
      <c r="F226" s="35"/>
      <c r="K226" s="57"/>
      <c r="P226" s="54"/>
      <c r="U226" s="54"/>
    </row>
    <row r="227" ht="15.75" customHeight="1">
      <c r="A227" s="34"/>
      <c r="B227" s="34"/>
      <c r="D227" s="34"/>
      <c r="F227" s="35"/>
      <c r="K227" s="57"/>
      <c r="P227" s="54"/>
      <c r="U227" s="54"/>
    </row>
    <row r="228" ht="15.75" customHeight="1">
      <c r="A228" s="34"/>
      <c r="B228" s="34"/>
      <c r="D228" s="34"/>
      <c r="F228" s="35"/>
      <c r="K228" s="57"/>
      <c r="P228" s="54"/>
      <c r="U228" s="54"/>
    </row>
    <row r="229" ht="15.75" customHeight="1">
      <c r="A229" s="34"/>
      <c r="B229" s="34"/>
      <c r="D229" s="34"/>
      <c r="F229" s="35"/>
      <c r="K229" s="57"/>
      <c r="P229" s="54"/>
      <c r="U229" s="54"/>
    </row>
    <row r="230" ht="15.75" customHeight="1">
      <c r="A230" s="34"/>
      <c r="B230" s="34"/>
      <c r="D230" s="34"/>
      <c r="F230" s="35"/>
      <c r="K230" s="57"/>
      <c r="P230" s="54"/>
      <c r="U230" s="54"/>
    </row>
    <row r="231" ht="15.75" customHeight="1">
      <c r="A231" s="34"/>
      <c r="B231" s="34"/>
      <c r="D231" s="34"/>
      <c r="F231" s="35"/>
      <c r="K231" s="57"/>
      <c r="P231" s="54"/>
      <c r="U231" s="54"/>
    </row>
    <row r="232" ht="15.75" customHeight="1">
      <c r="A232" s="34"/>
      <c r="B232" s="34"/>
      <c r="D232" s="34"/>
      <c r="F232" s="35"/>
      <c r="K232" s="57"/>
      <c r="P232" s="54"/>
      <c r="U232" s="54"/>
    </row>
    <row r="233" ht="15.75" customHeight="1">
      <c r="A233" s="34"/>
      <c r="B233" s="34"/>
      <c r="D233" s="34"/>
      <c r="F233" s="35"/>
      <c r="K233" s="57"/>
      <c r="P233" s="54"/>
      <c r="U233" s="54"/>
    </row>
    <row r="234" ht="15.75" customHeight="1">
      <c r="A234" s="34"/>
      <c r="B234" s="34"/>
      <c r="D234" s="34"/>
      <c r="F234" s="35"/>
      <c r="K234" s="57"/>
      <c r="P234" s="54"/>
      <c r="U234" s="54"/>
    </row>
    <row r="235" ht="15.75" customHeight="1">
      <c r="A235" s="34"/>
      <c r="B235" s="34"/>
      <c r="D235" s="34"/>
      <c r="F235" s="35"/>
      <c r="K235" s="57"/>
      <c r="P235" s="54"/>
      <c r="U235" s="54"/>
    </row>
    <row r="236" ht="15.75" customHeight="1">
      <c r="A236" s="34"/>
      <c r="B236" s="34"/>
      <c r="D236" s="34"/>
      <c r="F236" s="35"/>
      <c r="K236" s="57"/>
      <c r="P236" s="54"/>
      <c r="U236" s="54"/>
    </row>
    <row r="237" ht="15.75" customHeight="1">
      <c r="A237" s="34"/>
      <c r="B237" s="34"/>
      <c r="D237" s="34"/>
      <c r="F237" s="35"/>
      <c r="K237" s="57"/>
      <c r="P237" s="54"/>
      <c r="U237" s="54"/>
    </row>
    <row r="238" ht="15.75" customHeight="1">
      <c r="A238" s="34"/>
      <c r="B238" s="34"/>
      <c r="D238" s="34"/>
      <c r="F238" s="35"/>
      <c r="K238" s="57"/>
      <c r="P238" s="54"/>
      <c r="U238" s="54"/>
    </row>
    <row r="239" ht="15.75" customHeight="1">
      <c r="A239" s="34"/>
      <c r="B239" s="34"/>
      <c r="D239" s="34"/>
      <c r="F239" s="35"/>
      <c r="K239" s="57"/>
      <c r="P239" s="54"/>
      <c r="U239" s="54"/>
    </row>
    <row r="240" ht="15.75" customHeight="1">
      <c r="A240" s="34"/>
      <c r="B240" s="34"/>
      <c r="D240" s="34"/>
      <c r="F240" s="35"/>
      <c r="K240" s="57"/>
      <c r="P240" s="54"/>
      <c r="U240" s="54"/>
    </row>
    <row r="241" ht="15.75" customHeight="1">
      <c r="A241" s="34"/>
      <c r="B241" s="34"/>
      <c r="D241" s="34"/>
      <c r="F241" s="35"/>
      <c r="K241" s="57"/>
      <c r="P241" s="54"/>
      <c r="U241" s="54"/>
    </row>
    <row r="242" ht="15.75" customHeight="1">
      <c r="A242" s="34"/>
      <c r="B242" s="34"/>
      <c r="D242" s="34"/>
      <c r="F242" s="35"/>
      <c r="K242" s="57"/>
      <c r="P242" s="54"/>
      <c r="U242" s="54"/>
    </row>
    <row r="243" ht="15.75" customHeight="1">
      <c r="A243" s="34"/>
      <c r="B243" s="34"/>
      <c r="D243" s="34"/>
      <c r="F243" s="35"/>
      <c r="K243" s="57"/>
      <c r="P243" s="54"/>
      <c r="U243" s="54"/>
    </row>
    <row r="244" ht="15.75" customHeight="1">
      <c r="A244" s="34"/>
      <c r="B244" s="34"/>
      <c r="D244" s="34"/>
      <c r="F244" s="35"/>
      <c r="K244" s="57"/>
      <c r="P244" s="54"/>
      <c r="U244" s="54"/>
    </row>
    <row r="245" ht="15.75" customHeight="1">
      <c r="A245" s="34"/>
      <c r="B245" s="34"/>
      <c r="D245" s="34"/>
      <c r="F245" s="35"/>
      <c r="K245" s="57"/>
      <c r="P245" s="54"/>
      <c r="U245" s="54"/>
    </row>
    <row r="246" ht="15.75" customHeight="1">
      <c r="A246" s="34"/>
      <c r="B246" s="34"/>
      <c r="D246" s="34"/>
      <c r="F246" s="35"/>
      <c r="K246" s="57"/>
      <c r="P246" s="54"/>
      <c r="U246" s="54"/>
    </row>
    <row r="247" ht="15.75" customHeight="1">
      <c r="A247" s="34"/>
      <c r="B247" s="34"/>
      <c r="D247" s="34"/>
      <c r="F247" s="35"/>
      <c r="K247" s="57"/>
      <c r="P247" s="54"/>
      <c r="U247" s="54"/>
    </row>
    <row r="248" ht="15.75" customHeight="1">
      <c r="A248" s="34"/>
      <c r="B248" s="34"/>
      <c r="D248" s="34"/>
      <c r="F248" s="35"/>
      <c r="K248" s="57"/>
      <c r="P248" s="54"/>
      <c r="U248" s="54"/>
    </row>
    <row r="249" ht="15.75" customHeight="1">
      <c r="A249" s="34"/>
      <c r="B249" s="34"/>
      <c r="D249" s="34"/>
      <c r="F249" s="35"/>
      <c r="K249" s="57"/>
      <c r="P249" s="54"/>
      <c r="U249" s="54"/>
    </row>
    <row r="250" ht="15.75" customHeight="1">
      <c r="A250" s="34"/>
      <c r="B250" s="34"/>
      <c r="D250" s="34"/>
      <c r="F250" s="35"/>
      <c r="K250" s="57"/>
      <c r="P250" s="54"/>
      <c r="U250" s="54"/>
    </row>
    <row r="251" ht="15.75" customHeight="1">
      <c r="A251" s="34"/>
      <c r="B251" s="34"/>
      <c r="D251" s="34"/>
      <c r="F251" s="35"/>
      <c r="K251" s="57"/>
      <c r="P251" s="54"/>
      <c r="U251" s="54"/>
    </row>
    <row r="252" ht="15.75" customHeight="1">
      <c r="A252" s="34"/>
      <c r="B252" s="34"/>
      <c r="D252" s="34"/>
      <c r="F252" s="35"/>
      <c r="K252" s="57"/>
      <c r="P252" s="54"/>
      <c r="U252" s="54"/>
    </row>
    <row r="253" ht="15.75" customHeight="1">
      <c r="A253" s="34"/>
      <c r="B253" s="34"/>
      <c r="D253" s="34"/>
      <c r="F253" s="35"/>
      <c r="K253" s="57"/>
      <c r="P253" s="54"/>
      <c r="U253" s="54"/>
    </row>
    <row r="254" ht="15.75" customHeight="1">
      <c r="A254" s="34"/>
      <c r="B254" s="34"/>
      <c r="D254" s="34"/>
      <c r="F254" s="35"/>
      <c r="K254" s="57"/>
      <c r="P254" s="54"/>
      <c r="U254" s="54"/>
    </row>
    <row r="255" ht="15.75" customHeight="1">
      <c r="A255" s="34"/>
      <c r="B255" s="34"/>
      <c r="D255" s="34"/>
      <c r="F255" s="35"/>
      <c r="K255" s="57"/>
      <c r="P255" s="54"/>
      <c r="U255" s="54"/>
    </row>
    <row r="256" ht="15.75" customHeight="1">
      <c r="A256" s="34"/>
      <c r="B256" s="34"/>
      <c r="D256" s="34"/>
      <c r="F256" s="35"/>
      <c r="K256" s="57"/>
      <c r="P256" s="54"/>
      <c r="U256" s="54"/>
    </row>
    <row r="257" ht="15.75" customHeight="1">
      <c r="A257" s="34"/>
      <c r="B257" s="34"/>
      <c r="D257" s="34"/>
      <c r="F257" s="35"/>
      <c r="K257" s="57"/>
      <c r="P257" s="54"/>
      <c r="U257" s="54"/>
    </row>
    <row r="258" ht="15.75" customHeight="1">
      <c r="A258" s="34"/>
      <c r="B258" s="34"/>
      <c r="D258" s="34"/>
      <c r="F258" s="35"/>
      <c r="K258" s="57"/>
      <c r="P258" s="54"/>
      <c r="U258" s="54"/>
    </row>
    <row r="259" ht="15.75" customHeight="1">
      <c r="A259" s="34"/>
      <c r="B259" s="34"/>
      <c r="D259" s="34"/>
      <c r="F259" s="35"/>
      <c r="K259" s="57"/>
      <c r="P259" s="54"/>
      <c r="U259" s="54"/>
    </row>
    <row r="260" ht="15.75" customHeight="1">
      <c r="A260" s="34"/>
      <c r="B260" s="34"/>
      <c r="D260" s="34"/>
      <c r="F260" s="35"/>
      <c r="K260" s="57"/>
      <c r="P260" s="54"/>
      <c r="U260" s="54"/>
    </row>
    <row r="261" ht="15.75" customHeight="1">
      <c r="A261" s="34"/>
      <c r="B261" s="34"/>
      <c r="D261" s="34"/>
      <c r="F261" s="35"/>
      <c r="K261" s="57"/>
      <c r="P261" s="54"/>
      <c r="U261" s="54"/>
    </row>
    <row r="262" ht="15.75" customHeight="1">
      <c r="A262" s="34"/>
      <c r="B262" s="34"/>
      <c r="D262" s="34"/>
      <c r="F262" s="35"/>
      <c r="K262" s="57"/>
      <c r="P262" s="54"/>
      <c r="U262" s="54"/>
    </row>
    <row r="263" ht="15.75" customHeight="1">
      <c r="A263" s="34"/>
      <c r="B263" s="34"/>
      <c r="D263" s="34"/>
      <c r="F263" s="35"/>
      <c r="K263" s="57"/>
      <c r="P263" s="54"/>
      <c r="U263" s="54"/>
    </row>
    <row r="264" ht="15.75" customHeight="1">
      <c r="A264" s="34"/>
      <c r="B264" s="34"/>
      <c r="D264" s="34"/>
      <c r="F264" s="35"/>
      <c r="K264" s="57"/>
      <c r="P264" s="54"/>
      <c r="U264" s="54"/>
    </row>
    <row r="265" ht="15.75" customHeight="1">
      <c r="A265" s="34"/>
      <c r="B265" s="34"/>
      <c r="D265" s="34"/>
      <c r="F265" s="35"/>
      <c r="K265" s="57"/>
      <c r="P265" s="54"/>
      <c r="U265" s="54"/>
    </row>
    <row r="266" ht="15.75" customHeight="1">
      <c r="A266" s="34"/>
      <c r="B266" s="34"/>
      <c r="D266" s="34"/>
      <c r="F266" s="35"/>
      <c r="K266" s="57"/>
      <c r="P266" s="54"/>
      <c r="U266" s="54"/>
    </row>
    <row r="267" ht="15.75" customHeight="1">
      <c r="A267" s="34"/>
      <c r="B267" s="34"/>
      <c r="D267" s="34"/>
      <c r="F267" s="35"/>
      <c r="K267" s="57"/>
      <c r="P267" s="54"/>
      <c r="U267" s="54"/>
    </row>
    <row r="268" ht="15.75" customHeight="1">
      <c r="A268" s="34"/>
      <c r="B268" s="34"/>
      <c r="D268" s="34"/>
      <c r="F268" s="35"/>
      <c r="K268" s="57"/>
      <c r="P268" s="54"/>
      <c r="U268" s="54"/>
    </row>
    <row r="269" ht="15.75" customHeight="1">
      <c r="A269" s="34"/>
      <c r="B269" s="34"/>
      <c r="D269" s="34"/>
      <c r="F269" s="35"/>
      <c r="K269" s="57"/>
      <c r="P269" s="54"/>
      <c r="U269" s="54"/>
    </row>
    <row r="270" ht="15.75" customHeight="1">
      <c r="A270" s="34"/>
      <c r="B270" s="34"/>
      <c r="D270" s="34"/>
      <c r="F270" s="35"/>
      <c r="K270" s="57"/>
      <c r="P270" s="54"/>
      <c r="U270" s="54"/>
    </row>
    <row r="271" ht="15.75" customHeight="1">
      <c r="A271" s="34"/>
      <c r="B271" s="34"/>
      <c r="D271" s="34"/>
      <c r="F271" s="35"/>
      <c r="K271" s="57"/>
      <c r="P271" s="54"/>
      <c r="U271" s="54"/>
    </row>
    <row r="272" ht="15.75" customHeight="1">
      <c r="A272" s="34"/>
      <c r="B272" s="34"/>
      <c r="D272" s="34"/>
      <c r="F272" s="35"/>
      <c r="K272" s="57"/>
      <c r="P272" s="54"/>
      <c r="U272" s="54"/>
    </row>
    <row r="273" ht="15.75" customHeight="1">
      <c r="A273" s="34"/>
      <c r="B273" s="34"/>
      <c r="D273" s="34"/>
      <c r="F273" s="35"/>
      <c r="K273" s="57"/>
      <c r="P273" s="54"/>
      <c r="U273" s="54"/>
    </row>
    <row r="274" ht="15.75" customHeight="1">
      <c r="A274" s="34"/>
      <c r="B274" s="34"/>
      <c r="D274" s="34"/>
      <c r="F274" s="35"/>
      <c r="K274" s="57"/>
      <c r="P274" s="54"/>
      <c r="U274" s="54"/>
    </row>
    <row r="275" ht="15.75" customHeight="1">
      <c r="A275" s="34"/>
      <c r="B275" s="34"/>
      <c r="D275" s="34"/>
      <c r="F275" s="35"/>
      <c r="K275" s="57"/>
      <c r="P275" s="54"/>
      <c r="U275" s="54"/>
    </row>
    <row r="276" ht="15.75" customHeight="1">
      <c r="A276" s="34"/>
      <c r="B276" s="34"/>
      <c r="D276" s="34"/>
      <c r="F276" s="35"/>
      <c r="K276" s="57"/>
      <c r="P276" s="54"/>
      <c r="U276" s="54"/>
    </row>
    <row r="277" ht="15.75" customHeight="1">
      <c r="A277" s="34"/>
      <c r="B277" s="34"/>
      <c r="D277" s="34"/>
      <c r="F277" s="35"/>
      <c r="K277" s="57"/>
      <c r="P277" s="54"/>
      <c r="U277" s="54"/>
    </row>
    <row r="278" ht="15.75" customHeight="1">
      <c r="A278" s="34"/>
      <c r="B278" s="34"/>
      <c r="D278" s="34"/>
      <c r="F278" s="35"/>
      <c r="K278" s="57"/>
      <c r="P278" s="54"/>
      <c r="U278" s="54"/>
    </row>
    <row r="279" ht="15.75" customHeight="1">
      <c r="A279" s="34"/>
      <c r="B279" s="34"/>
      <c r="D279" s="34"/>
      <c r="F279" s="35"/>
      <c r="K279" s="57"/>
      <c r="P279" s="54"/>
      <c r="U279" s="54"/>
    </row>
    <row r="280" ht="15.75" customHeight="1">
      <c r="A280" s="34"/>
      <c r="B280" s="34"/>
      <c r="D280" s="34"/>
      <c r="F280" s="35"/>
      <c r="K280" s="57"/>
      <c r="P280" s="54"/>
      <c r="U280" s="54"/>
    </row>
    <row r="281" ht="15.75" customHeight="1">
      <c r="A281" s="34"/>
      <c r="B281" s="34"/>
      <c r="D281" s="34"/>
      <c r="F281" s="35"/>
      <c r="K281" s="57"/>
      <c r="P281" s="54"/>
      <c r="U281" s="54"/>
    </row>
    <row r="282" ht="15.75" customHeight="1">
      <c r="A282" s="34"/>
      <c r="B282" s="34"/>
      <c r="D282" s="34"/>
      <c r="F282" s="35"/>
      <c r="K282" s="57"/>
      <c r="P282" s="54"/>
      <c r="U282" s="54"/>
    </row>
    <row r="283" ht="15.75" customHeight="1">
      <c r="A283" s="34"/>
      <c r="B283" s="34"/>
      <c r="D283" s="34"/>
      <c r="F283" s="35"/>
      <c r="K283" s="57"/>
      <c r="P283" s="54"/>
      <c r="U283" s="54"/>
    </row>
    <row r="284" ht="15.75" customHeight="1">
      <c r="A284" s="34"/>
      <c r="B284" s="34"/>
      <c r="D284" s="34"/>
      <c r="F284" s="35"/>
      <c r="K284" s="57"/>
      <c r="P284" s="54"/>
      <c r="U284" s="54"/>
    </row>
    <row r="285" ht="15.75" customHeight="1">
      <c r="A285" s="34"/>
      <c r="B285" s="34"/>
      <c r="D285" s="34"/>
      <c r="F285" s="35"/>
      <c r="K285" s="57"/>
      <c r="P285" s="54"/>
      <c r="U285" s="54"/>
    </row>
    <row r="286" ht="15.75" customHeight="1">
      <c r="A286" s="34"/>
      <c r="B286" s="34"/>
      <c r="D286" s="34"/>
      <c r="F286" s="35"/>
      <c r="K286" s="57"/>
      <c r="P286" s="54"/>
      <c r="U286" s="54"/>
    </row>
    <row r="287" ht="15.75" customHeight="1">
      <c r="A287" s="34"/>
      <c r="B287" s="34"/>
      <c r="D287" s="34"/>
      <c r="F287" s="35"/>
      <c r="K287" s="57"/>
      <c r="P287" s="54"/>
      <c r="U287" s="54"/>
    </row>
    <row r="288" ht="15.75" customHeight="1">
      <c r="A288" s="34"/>
      <c r="B288" s="34"/>
      <c r="D288" s="34"/>
      <c r="F288" s="35"/>
      <c r="K288" s="57"/>
      <c r="P288" s="54"/>
      <c r="U288" s="54"/>
    </row>
    <row r="289" ht="15.75" customHeight="1">
      <c r="A289" s="34"/>
      <c r="B289" s="34"/>
      <c r="D289" s="34"/>
      <c r="F289" s="35"/>
      <c r="K289" s="57"/>
      <c r="P289" s="54"/>
      <c r="U289" s="54"/>
    </row>
    <row r="290" ht="15.75" customHeight="1">
      <c r="A290" s="34"/>
      <c r="B290" s="34"/>
      <c r="D290" s="34"/>
      <c r="F290" s="35"/>
      <c r="K290" s="57"/>
      <c r="P290" s="54"/>
      <c r="U290" s="54"/>
    </row>
    <row r="291" ht="15.75" customHeight="1">
      <c r="A291" s="34"/>
      <c r="B291" s="34"/>
      <c r="D291" s="34"/>
      <c r="F291" s="35"/>
      <c r="K291" s="57"/>
      <c r="P291" s="54"/>
      <c r="U291" s="54"/>
    </row>
    <row r="292" ht="15.75" customHeight="1">
      <c r="A292" s="34"/>
      <c r="B292" s="34"/>
      <c r="D292" s="34"/>
      <c r="F292" s="35"/>
      <c r="K292" s="57"/>
      <c r="P292" s="54"/>
      <c r="U292" s="54"/>
    </row>
    <row r="293" ht="15.75" customHeight="1">
      <c r="A293" s="34"/>
      <c r="B293" s="34"/>
      <c r="D293" s="34"/>
      <c r="F293" s="35"/>
      <c r="K293" s="57"/>
      <c r="P293" s="54"/>
      <c r="U293" s="54"/>
    </row>
    <row r="294" ht="15.75" customHeight="1">
      <c r="A294" s="34"/>
      <c r="B294" s="34"/>
      <c r="D294" s="34"/>
      <c r="F294" s="35"/>
      <c r="K294" s="57"/>
      <c r="P294" s="54"/>
      <c r="U294" s="54"/>
    </row>
    <row r="295" ht="15.75" customHeight="1">
      <c r="A295" s="34"/>
      <c r="B295" s="34"/>
      <c r="D295" s="34"/>
      <c r="F295" s="35"/>
      <c r="K295" s="57"/>
      <c r="P295" s="54"/>
      <c r="U295" s="54"/>
    </row>
    <row r="296" ht="15.75" customHeight="1">
      <c r="A296" s="34"/>
      <c r="B296" s="34"/>
      <c r="D296" s="34"/>
      <c r="F296" s="35"/>
      <c r="K296" s="57"/>
      <c r="P296" s="54"/>
      <c r="U296" s="54"/>
    </row>
    <row r="297" ht="15.75" customHeight="1">
      <c r="A297" s="34"/>
      <c r="B297" s="34"/>
      <c r="D297" s="34"/>
      <c r="F297" s="35"/>
      <c r="K297" s="57"/>
      <c r="P297" s="54"/>
      <c r="U297" s="54"/>
    </row>
    <row r="298" ht="15.75" customHeight="1">
      <c r="A298" s="34"/>
      <c r="B298" s="34"/>
      <c r="D298" s="34"/>
      <c r="F298" s="35"/>
      <c r="K298" s="57"/>
      <c r="P298" s="54"/>
      <c r="U298" s="54"/>
    </row>
    <row r="299" ht="15.75" customHeight="1">
      <c r="A299" s="34"/>
      <c r="B299" s="34"/>
      <c r="D299" s="34"/>
      <c r="F299" s="35"/>
      <c r="K299" s="57"/>
      <c r="P299" s="54"/>
      <c r="U299" s="54"/>
    </row>
    <row r="300" ht="15.75" customHeight="1">
      <c r="A300" s="34"/>
      <c r="B300" s="34"/>
      <c r="D300" s="34"/>
      <c r="F300" s="35"/>
      <c r="K300" s="57"/>
      <c r="P300" s="54"/>
      <c r="U300" s="54"/>
    </row>
    <row r="301" ht="15.75" customHeight="1">
      <c r="A301" s="34"/>
      <c r="B301" s="34"/>
      <c r="D301" s="34"/>
      <c r="F301" s="35"/>
      <c r="K301" s="57"/>
      <c r="P301" s="54"/>
      <c r="U301" s="54"/>
    </row>
    <row r="302" ht="15.75" customHeight="1">
      <c r="A302" s="34"/>
      <c r="B302" s="34"/>
      <c r="D302" s="34"/>
      <c r="F302" s="35"/>
      <c r="K302" s="57"/>
      <c r="P302" s="54"/>
      <c r="U302" s="54"/>
    </row>
    <row r="303" ht="15.75" customHeight="1">
      <c r="A303" s="34"/>
      <c r="B303" s="34"/>
      <c r="D303" s="34"/>
      <c r="F303" s="35"/>
      <c r="K303" s="57"/>
      <c r="P303" s="54"/>
      <c r="U303" s="54"/>
    </row>
    <row r="304" ht="15.75" customHeight="1">
      <c r="A304" s="34"/>
      <c r="B304" s="34"/>
      <c r="D304" s="34"/>
      <c r="F304" s="35"/>
      <c r="K304" s="57"/>
      <c r="P304" s="54"/>
      <c r="U304" s="54"/>
    </row>
    <row r="305" ht="15.75" customHeight="1">
      <c r="A305" s="34"/>
      <c r="B305" s="34"/>
      <c r="D305" s="34"/>
      <c r="F305" s="35"/>
      <c r="K305" s="57"/>
      <c r="P305" s="54"/>
      <c r="U305" s="54"/>
    </row>
    <row r="306" ht="15.75" customHeight="1">
      <c r="A306" s="34"/>
      <c r="B306" s="34"/>
      <c r="D306" s="34"/>
      <c r="F306" s="35"/>
      <c r="K306" s="57"/>
      <c r="P306" s="54"/>
      <c r="U306" s="54"/>
    </row>
    <row r="307" ht="15.75" customHeight="1">
      <c r="A307" s="34"/>
      <c r="B307" s="34"/>
      <c r="D307" s="34"/>
      <c r="F307" s="35"/>
      <c r="K307" s="57"/>
      <c r="P307" s="54"/>
      <c r="U307" s="54"/>
    </row>
    <row r="308" ht="15.75" customHeight="1">
      <c r="A308" s="34"/>
      <c r="B308" s="34"/>
      <c r="D308" s="34"/>
      <c r="F308" s="35"/>
      <c r="K308" s="57"/>
      <c r="P308" s="54"/>
      <c r="U308" s="54"/>
    </row>
    <row r="309" ht="15.75" customHeight="1">
      <c r="A309" s="34"/>
      <c r="B309" s="34"/>
      <c r="D309" s="34"/>
      <c r="F309" s="35"/>
      <c r="K309" s="57"/>
      <c r="P309" s="54"/>
      <c r="U309" s="54"/>
    </row>
    <row r="310" ht="15.75" customHeight="1">
      <c r="A310" s="34"/>
      <c r="B310" s="34"/>
      <c r="D310" s="34"/>
      <c r="F310" s="35"/>
      <c r="K310" s="57"/>
      <c r="P310" s="54"/>
      <c r="U310" s="54"/>
    </row>
    <row r="311" ht="15.75" customHeight="1">
      <c r="A311" s="34"/>
      <c r="B311" s="34"/>
      <c r="D311" s="34"/>
      <c r="F311" s="35"/>
      <c r="K311" s="57"/>
      <c r="P311" s="54"/>
      <c r="U311" s="54"/>
    </row>
    <row r="312" ht="15.75" customHeight="1">
      <c r="A312" s="34"/>
      <c r="B312" s="34"/>
      <c r="D312" s="34"/>
      <c r="F312" s="35"/>
      <c r="K312" s="57"/>
      <c r="P312" s="54"/>
      <c r="U312" s="54"/>
    </row>
    <row r="313" ht="15.75" customHeight="1">
      <c r="A313" s="34"/>
      <c r="B313" s="34"/>
      <c r="D313" s="34"/>
      <c r="F313" s="35"/>
      <c r="K313" s="57"/>
      <c r="P313" s="54"/>
      <c r="U313" s="54"/>
    </row>
    <row r="314" ht="15.75" customHeight="1">
      <c r="A314" s="34"/>
      <c r="B314" s="34"/>
      <c r="D314" s="34"/>
      <c r="F314" s="35"/>
      <c r="K314" s="57"/>
      <c r="P314" s="54"/>
      <c r="U314" s="54"/>
    </row>
    <row r="315" ht="15.75" customHeight="1">
      <c r="A315" s="34"/>
      <c r="B315" s="34"/>
      <c r="D315" s="34"/>
      <c r="F315" s="35"/>
      <c r="K315" s="57"/>
      <c r="P315" s="54"/>
      <c r="U315" s="54"/>
    </row>
    <row r="316" ht="15.75" customHeight="1">
      <c r="A316" s="34"/>
      <c r="B316" s="34"/>
      <c r="D316" s="34"/>
      <c r="F316" s="35"/>
      <c r="K316" s="57"/>
      <c r="P316" s="54"/>
      <c r="U316" s="54"/>
    </row>
    <row r="317" ht="15.75" customHeight="1">
      <c r="A317" s="34"/>
      <c r="B317" s="34"/>
      <c r="D317" s="34"/>
      <c r="F317" s="35"/>
      <c r="K317" s="57"/>
      <c r="P317" s="54"/>
      <c r="U317" s="54"/>
    </row>
    <row r="318" ht="15.75" customHeight="1">
      <c r="A318" s="34"/>
      <c r="B318" s="34"/>
      <c r="D318" s="34"/>
      <c r="F318" s="35"/>
      <c r="K318" s="57"/>
      <c r="P318" s="54"/>
      <c r="U318" s="54"/>
    </row>
    <row r="319" ht="15.75" customHeight="1">
      <c r="A319" s="34"/>
      <c r="B319" s="34"/>
      <c r="D319" s="34"/>
      <c r="F319" s="35"/>
      <c r="K319" s="57"/>
      <c r="P319" s="54"/>
      <c r="U319" s="54"/>
    </row>
    <row r="320" ht="15.75" customHeight="1">
      <c r="A320" s="34"/>
      <c r="B320" s="34"/>
      <c r="D320" s="34"/>
      <c r="F320" s="35"/>
      <c r="K320" s="57"/>
      <c r="P320" s="54"/>
      <c r="U320" s="54"/>
    </row>
    <row r="321" ht="15.75" customHeight="1">
      <c r="A321" s="34"/>
      <c r="B321" s="34"/>
      <c r="D321" s="34"/>
      <c r="F321" s="35"/>
      <c r="K321" s="57"/>
      <c r="P321" s="54"/>
      <c r="U321" s="54"/>
    </row>
    <row r="322" ht="15.75" customHeight="1">
      <c r="A322" s="34"/>
      <c r="B322" s="34"/>
      <c r="D322" s="34"/>
      <c r="F322" s="35"/>
      <c r="K322" s="57"/>
      <c r="P322" s="54"/>
      <c r="U322" s="54"/>
    </row>
    <row r="323" ht="15.75" customHeight="1">
      <c r="A323" s="34"/>
      <c r="B323" s="34"/>
      <c r="D323" s="34"/>
      <c r="F323" s="35"/>
      <c r="K323" s="57"/>
      <c r="P323" s="54"/>
      <c r="U323" s="54"/>
    </row>
    <row r="324" ht="15.75" customHeight="1">
      <c r="A324" s="34"/>
      <c r="B324" s="34"/>
      <c r="D324" s="34"/>
      <c r="F324" s="35"/>
      <c r="K324" s="57"/>
      <c r="P324" s="54"/>
      <c r="U324" s="54"/>
    </row>
    <row r="325" ht="15.75" customHeight="1">
      <c r="A325" s="34"/>
      <c r="B325" s="34"/>
      <c r="D325" s="34"/>
      <c r="F325" s="35"/>
      <c r="K325" s="57"/>
      <c r="P325" s="54"/>
      <c r="U325" s="54"/>
    </row>
    <row r="326" ht="15.75" customHeight="1">
      <c r="A326" s="34"/>
      <c r="B326" s="34"/>
      <c r="D326" s="34"/>
      <c r="F326" s="35"/>
      <c r="K326" s="57"/>
      <c r="P326" s="54"/>
      <c r="U326" s="54"/>
    </row>
    <row r="327" ht="15.75" customHeight="1">
      <c r="A327" s="34"/>
      <c r="B327" s="34"/>
      <c r="D327" s="34"/>
      <c r="F327" s="35"/>
      <c r="K327" s="57"/>
      <c r="P327" s="54"/>
      <c r="U327" s="54"/>
    </row>
    <row r="328" ht="15.75" customHeight="1">
      <c r="A328" s="34"/>
      <c r="B328" s="34"/>
      <c r="D328" s="34"/>
      <c r="F328" s="35"/>
      <c r="K328" s="57"/>
      <c r="P328" s="54"/>
      <c r="U328" s="54"/>
    </row>
    <row r="329" ht="15.75" customHeight="1">
      <c r="A329" s="34"/>
      <c r="B329" s="34"/>
      <c r="D329" s="34"/>
      <c r="F329" s="35"/>
      <c r="K329" s="57"/>
      <c r="P329" s="54"/>
      <c r="U329" s="54"/>
    </row>
    <row r="330" ht="15.75" customHeight="1">
      <c r="A330" s="34"/>
      <c r="B330" s="34"/>
      <c r="D330" s="34"/>
      <c r="F330" s="35"/>
      <c r="K330" s="57"/>
      <c r="P330" s="54"/>
      <c r="U330" s="54"/>
    </row>
    <row r="331" ht="15.75" customHeight="1">
      <c r="A331" s="34"/>
      <c r="B331" s="34"/>
      <c r="D331" s="34"/>
      <c r="F331" s="35"/>
      <c r="K331" s="57"/>
      <c r="P331" s="54"/>
      <c r="U331" s="54"/>
    </row>
    <row r="332" ht="15.75" customHeight="1">
      <c r="A332" s="34"/>
      <c r="B332" s="34"/>
      <c r="D332" s="34"/>
      <c r="F332" s="35"/>
      <c r="K332" s="57"/>
      <c r="P332" s="54"/>
      <c r="U332" s="54"/>
    </row>
    <row r="333" ht="15.75" customHeight="1">
      <c r="A333" s="34"/>
      <c r="B333" s="34"/>
      <c r="D333" s="34"/>
      <c r="F333" s="35"/>
      <c r="K333" s="57"/>
      <c r="P333" s="54"/>
      <c r="U333" s="54"/>
    </row>
    <row r="334" ht="15.75" customHeight="1">
      <c r="A334" s="34"/>
      <c r="B334" s="34"/>
      <c r="D334" s="34"/>
      <c r="F334" s="35"/>
      <c r="K334" s="57"/>
      <c r="P334" s="54"/>
      <c r="U334" s="54"/>
    </row>
    <row r="335" ht="15.75" customHeight="1">
      <c r="A335" s="34"/>
      <c r="B335" s="34"/>
      <c r="D335" s="34"/>
      <c r="F335" s="35"/>
      <c r="K335" s="57"/>
      <c r="P335" s="54"/>
      <c r="U335" s="54"/>
    </row>
    <row r="336" ht="15.75" customHeight="1">
      <c r="A336" s="34"/>
      <c r="B336" s="34"/>
      <c r="D336" s="34"/>
      <c r="F336" s="35"/>
      <c r="K336" s="57"/>
      <c r="P336" s="54"/>
      <c r="U336" s="54"/>
    </row>
    <row r="337" ht="15.75" customHeight="1">
      <c r="A337" s="34"/>
      <c r="B337" s="34"/>
      <c r="D337" s="34"/>
      <c r="F337" s="35"/>
      <c r="K337" s="57"/>
      <c r="P337" s="54"/>
      <c r="U337" s="54"/>
    </row>
    <row r="338" ht="15.75" customHeight="1">
      <c r="A338" s="34"/>
      <c r="B338" s="34"/>
      <c r="D338" s="34"/>
      <c r="F338" s="35"/>
      <c r="K338" s="57"/>
      <c r="P338" s="54"/>
      <c r="U338" s="54"/>
    </row>
    <row r="339" ht="15.75" customHeight="1">
      <c r="A339" s="34"/>
      <c r="B339" s="34"/>
      <c r="D339" s="34"/>
      <c r="F339" s="35"/>
      <c r="K339" s="57"/>
      <c r="P339" s="54"/>
      <c r="U339" s="54"/>
    </row>
    <row r="340" ht="15.75" customHeight="1">
      <c r="A340" s="34"/>
      <c r="B340" s="34"/>
      <c r="D340" s="34"/>
      <c r="F340" s="35"/>
      <c r="K340" s="57"/>
      <c r="P340" s="54"/>
      <c r="U340" s="54"/>
    </row>
    <row r="341" ht="15.75" customHeight="1">
      <c r="A341" s="34"/>
      <c r="B341" s="34"/>
      <c r="D341" s="34"/>
      <c r="F341" s="35"/>
      <c r="K341" s="57"/>
      <c r="P341" s="54"/>
      <c r="U341" s="54"/>
    </row>
    <row r="342" ht="15.75" customHeight="1">
      <c r="A342" s="34"/>
      <c r="B342" s="34"/>
      <c r="D342" s="34"/>
      <c r="F342" s="35"/>
      <c r="K342" s="57"/>
      <c r="P342" s="54"/>
      <c r="U342" s="54"/>
    </row>
    <row r="343" ht="15.75" customHeight="1">
      <c r="A343" s="34"/>
      <c r="B343" s="34"/>
      <c r="D343" s="34"/>
      <c r="F343" s="35"/>
      <c r="K343" s="57"/>
      <c r="P343" s="54"/>
      <c r="U343" s="54"/>
    </row>
    <row r="344" ht="15.75" customHeight="1">
      <c r="A344" s="34"/>
      <c r="B344" s="34"/>
      <c r="D344" s="34"/>
      <c r="F344" s="35"/>
      <c r="K344" s="57"/>
      <c r="P344" s="54"/>
      <c r="U344" s="54"/>
    </row>
    <row r="345" ht="15.75" customHeight="1">
      <c r="A345" s="34"/>
      <c r="B345" s="34"/>
      <c r="D345" s="34"/>
      <c r="F345" s="35"/>
      <c r="K345" s="57"/>
      <c r="P345" s="54"/>
      <c r="U345" s="54"/>
    </row>
    <row r="346" ht="15.75" customHeight="1">
      <c r="A346" s="34"/>
      <c r="B346" s="34"/>
      <c r="D346" s="34"/>
      <c r="F346" s="35"/>
      <c r="K346" s="57"/>
      <c r="P346" s="54"/>
      <c r="U346" s="54"/>
    </row>
    <row r="347" ht="15.75" customHeight="1">
      <c r="A347" s="34"/>
      <c r="B347" s="34"/>
      <c r="D347" s="34"/>
      <c r="F347" s="35"/>
      <c r="K347" s="57"/>
      <c r="P347" s="54"/>
      <c r="U347" s="54"/>
    </row>
    <row r="348" ht="15.75" customHeight="1">
      <c r="A348" s="34"/>
      <c r="B348" s="34"/>
      <c r="D348" s="34"/>
      <c r="F348" s="35"/>
      <c r="K348" s="57"/>
      <c r="P348" s="54"/>
      <c r="U348" s="54"/>
    </row>
    <row r="349" ht="15.75" customHeight="1">
      <c r="A349" s="34"/>
      <c r="B349" s="34"/>
      <c r="D349" s="34"/>
      <c r="F349" s="35"/>
      <c r="K349" s="57"/>
      <c r="P349" s="54"/>
      <c r="U349" s="54"/>
    </row>
    <row r="350" ht="15.75" customHeight="1">
      <c r="A350" s="34"/>
      <c r="B350" s="34"/>
      <c r="D350" s="34"/>
      <c r="F350" s="35"/>
      <c r="K350" s="57"/>
      <c r="P350" s="54"/>
      <c r="U350" s="54"/>
    </row>
    <row r="351" ht="15.75" customHeight="1">
      <c r="A351" s="34"/>
      <c r="B351" s="34"/>
      <c r="D351" s="34"/>
      <c r="F351" s="35"/>
      <c r="K351" s="57"/>
      <c r="P351" s="54"/>
      <c r="U351" s="54"/>
    </row>
    <row r="352" ht="15.75" customHeight="1">
      <c r="A352" s="34"/>
      <c r="B352" s="34"/>
      <c r="D352" s="34"/>
      <c r="F352" s="35"/>
      <c r="K352" s="57"/>
      <c r="P352" s="54"/>
      <c r="U352" s="54"/>
    </row>
    <row r="353" ht="15.75" customHeight="1">
      <c r="A353" s="34"/>
      <c r="B353" s="34"/>
      <c r="D353" s="34"/>
      <c r="F353" s="35"/>
      <c r="K353" s="57"/>
      <c r="P353" s="54"/>
      <c r="U353" s="54"/>
    </row>
    <row r="354" ht="15.75" customHeight="1">
      <c r="A354" s="34"/>
      <c r="B354" s="34"/>
      <c r="D354" s="34"/>
      <c r="F354" s="35"/>
      <c r="K354" s="57"/>
      <c r="P354" s="54"/>
      <c r="U354" s="54"/>
    </row>
    <row r="355" ht="15.75" customHeight="1">
      <c r="A355" s="34"/>
      <c r="B355" s="34"/>
      <c r="D355" s="34"/>
      <c r="F355" s="35"/>
      <c r="K355" s="57"/>
      <c r="P355" s="54"/>
      <c r="U355" s="54"/>
    </row>
    <row r="356" ht="15.75" customHeight="1">
      <c r="A356" s="34"/>
      <c r="B356" s="34"/>
      <c r="D356" s="34"/>
      <c r="F356" s="35"/>
      <c r="K356" s="57"/>
      <c r="P356" s="54"/>
      <c r="U356" s="54"/>
    </row>
    <row r="357" ht="15.75" customHeight="1">
      <c r="A357" s="34"/>
      <c r="B357" s="34"/>
      <c r="D357" s="34"/>
      <c r="F357" s="35"/>
      <c r="K357" s="57"/>
      <c r="P357" s="54"/>
      <c r="U357" s="54"/>
    </row>
    <row r="358" ht="15.75" customHeight="1">
      <c r="A358" s="34"/>
      <c r="B358" s="34"/>
      <c r="D358" s="34"/>
      <c r="F358" s="35"/>
      <c r="K358" s="57"/>
      <c r="P358" s="54"/>
      <c r="U358" s="54"/>
    </row>
    <row r="359" ht="15.75" customHeight="1">
      <c r="A359" s="34"/>
      <c r="B359" s="34"/>
      <c r="D359" s="34"/>
      <c r="F359" s="35"/>
      <c r="K359" s="57"/>
      <c r="P359" s="54"/>
      <c r="U359" s="54"/>
    </row>
    <row r="360" ht="15.75" customHeight="1">
      <c r="A360" s="34"/>
      <c r="B360" s="34"/>
      <c r="D360" s="34"/>
      <c r="F360" s="35"/>
      <c r="K360" s="57"/>
      <c r="P360" s="54"/>
      <c r="U360" s="54"/>
    </row>
    <row r="361" ht="15.75" customHeight="1">
      <c r="A361" s="34"/>
      <c r="B361" s="34"/>
      <c r="D361" s="34"/>
      <c r="F361" s="35"/>
      <c r="K361" s="57"/>
      <c r="P361" s="54"/>
      <c r="U361" s="54"/>
    </row>
    <row r="362" ht="15.75" customHeight="1">
      <c r="A362" s="34"/>
      <c r="B362" s="34"/>
      <c r="D362" s="34"/>
      <c r="F362" s="35"/>
      <c r="K362" s="57"/>
      <c r="P362" s="54"/>
      <c r="U362" s="54"/>
    </row>
    <row r="363" ht="15.75" customHeight="1">
      <c r="A363" s="34"/>
      <c r="B363" s="34"/>
      <c r="D363" s="34"/>
      <c r="F363" s="35"/>
      <c r="K363" s="57"/>
      <c r="P363" s="54"/>
      <c r="U363" s="54"/>
    </row>
    <row r="364" ht="15.75" customHeight="1">
      <c r="A364" s="34"/>
      <c r="B364" s="34"/>
      <c r="D364" s="34"/>
      <c r="F364" s="35"/>
      <c r="K364" s="57"/>
      <c r="P364" s="54"/>
      <c r="U364" s="54"/>
    </row>
    <row r="365" ht="15.75" customHeight="1">
      <c r="A365" s="34"/>
      <c r="B365" s="34"/>
      <c r="D365" s="34"/>
      <c r="F365" s="35"/>
      <c r="K365" s="57"/>
      <c r="P365" s="54"/>
      <c r="U365" s="54"/>
    </row>
    <row r="366" ht="15.75" customHeight="1">
      <c r="A366" s="34"/>
      <c r="B366" s="34"/>
      <c r="D366" s="34"/>
      <c r="F366" s="35"/>
      <c r="K366" s="57"/>
      <c r="P366" s="54"/>
      <c r="U366" s="54"/>
    </row>
    <row r="367" ht="15.75" customHeight="1">
      <c r="A367" s="34"/>
      <c r="B367" s="34"/>
      <c r="D367" s="34"/>
      <c r="F367" s="35"/>
      <c r="K367" s="57"/>
      <c r="P367" s="54"/>
      <c r="U367" s="54"/>
    </row>
    <row r="368" ht="15.75" customHeight="1">
      <c r="A368" s="34"/>
      <c r="B368" s="34"/>
      <c r="D368" s="34"/>
      <c r="F368" s="35"/>
      <c r="K368" s="57"/>
      <c r="P368" s="54"/>
      <c r="U368" s="54"/>
    </row>
    <row r="369" ht="15.75" customHeight="1">
      <c r="A369" s="34"/>
      <c r="B369" s="34"/>
      <c r="D369" s="34"/>
      <c r="F369" s="35"/>
      <c r="K369" s="57"/>
      <c r="P369" s="54"/>
      <c r="U369" s="54"/>
    </row>
    <row r="370" ht="15.75" customHeight="1">
      <c r="A370" s="34"/>
      <c r="B370" s="34"/>
      <c r="D370" s="34"/>
      <c r="F370" s="35"/>
      <c r="K370" s="57"/>
      <c r="P370" s="54"/>
      <c r="U370" s="54"/>
    </row>
    <row r="371" ht="15.75" customHeight="1">
      <c r="A371" s="34"/>
      <c r="B371" s="34"/>
      <c r="D371" s="34"/>
      <c r="F371" s="35"/>
      <c r="K371" s="57"/>
      <c r="P371" s="54"/>
      <c r="U371" s="54"/>
    </row>
    <row r="372" ht="15.75" customHeight="1">
      <c r="A372" s="34"/>
      <c r="B372" s="34"/>
      <c r="D372" s="34"/>
      <c r="F372" s="35"/>
      <c r="K372" s="57"/>
      <c r="P372" s="54"/>
      <c r="U372" s="54"/>
    </row>
    <row r="373" ht="15.75" customHeight="1">
      <c r="A373" s="34"/>
      <c r="B373" s="34"/>
      <c r="D373" s="34"/>
      <c r="F373" s="35"/>
      <c r="K373" s="57"/>
      <c r="P373" s="54"/>
      <c r="U373" s="54"/>
    </row>
    <row r="374" ht="15.75" customHeight="1">
      <c r="A374" s="34"/>
      <c r="B374" s="34"/>
      <c r="D374" s="34"/>
      <c r="F374" s="35"/>
      <c r="K374" s="57"/>
      <c r="P374" s="54"/>
      <c r="U374" s="54"/>
    </row>
    <row r="375" ht="15.75" customHeight="1">
      <c r="A375" s="34"/>
      <c r="B375" s="34"/>
      <c r="D375" s="34"/>
      <c r="F375" s="35"/>
      <c r="K375" s="57"/>
      <c r="P375" s="54"/>
      <c r="U375" s="54"/>
    </row>
    <row r="376" ht="15.75" customHeight="1">
      <c r="A376" s="34"/>
      <c r="B376" s="34"/>
      <c r="D376" s="34"/>
      <c r="F376" s="35"/>
      <c r="K376" s="57"/>
      <c r="P376" s="54"/>
      <c r="U376" s="54"/>
    </row>
    <row r="377" ht="15.75" customHeight="1">
      <c r="A377" s="34"/>
      <c r="B377" s="34"/>
      <c r="D377" s="34"/>
      <c r="F377" s="35"/>
      <c r="K377" s="57"/>
      <c r="P377" s="54"/>
      <c r="U377" s="54"/>
    </row>
    <row r="378" ht="15.75" customHeight="1">
      <c r="A378" s="34"/>
      <c r="B378" s="34"/>
      <c r="D378" s="34"/>
      <c r="F378" s="35"/>
      <c r="K378" s="57"/>
      <c r="P378" s="54"/>
      <c r="U378" s="54"/>
    </row>
    <row r="379" ht="15.75" customHeight="1">
      <c r="A379" s="34"/>
      <c r="B379" s="34"/>
      <c r="D379" s="34"/>
      <c r="F379" s="35"/>
      <c r="K379" s="57"/>
      <c r="P379" s="54"/>
      <c r="U379" s="54"/>
    </row>
    <row r="380" ht="15.75" customHeight="1">
      <c r="A380" s="34"/>
      <c r="B380" s="34"/>
      <c r="D380" s="34"/>
      <c r="F380" s="35"/>
      <c r="K380" s="57"/>
      <c r="P380" s="54"/>
      <c r="U380" s="54"/>
    </row>
    <row r="381" ht="15.75" customHeight="1">
      <c r="A381" s="34"/>
      <c r="B381" s="34"/>
      <c r="D381" s="34"/>
      <c r="F381" s="35"/>
      <c r="K381" s="57"/>
      <c r="P381" s="54"/>
      <c r="U381" s="54"/>
    </row>
    <row r="382" ht="15.75" customHeight="1">
      <c r="A382" s="34"/>
      <c r="B382" s="34"/>
      <c r="D382" s="34"/>
      <c r="F382" s="35"/>
      <c r="K382" s="57"/>
      <c r="P382" s="54"/>
      <c r="U382" s="54"/>
    </row>
    <row r="383" ht="15.75" customHeight="1">
      <c r="A383" s="34"/>
      <c r="B383" s="34"/>
      <c r="D383" s="34"/>
      <c r="F383" s="35"/>
      <c r="K383" s="57"/>
      <c r="P383" s="54"/>
      <c r="U383" s="54"/>
    </row>
    <row r="384" ht="15.75" customHeight="1">
      <c r="A384" s="34"/>
      <c r="B384" s="34"/>
      <c r="D384" s="34"/>
      <c r="F384" s="35"/>
      <c r="K384" s="57"/>
      <c r="P384" s="54"/>
      <c r="U384" s="54"/>
    </row>
    <row r="385" ht="15.75" customHeight="1">
      <c r="A385" s="34"/>
      <c r="B385" s="34"/>
      <c r="D385" s="34"/>
      <c r="F385" s="35"/>
      <c r="K385" s="57"/>
      <c r="P385" s="54"/>
      <c r="U385" s="54"/>
    </row>
    <row r="386" ht="15.75" customHeight="1">
      <c r="A386" s="34"/>
      <c r="B386" s="34"/>
      <c r="D386" s="34"/>
      <c r="F386" s="35"/>
      <c r="K386" s="57"/>
      <c r="P386" s="54"/>
      <c r="U386" s="54"/>
    </row>
    <row r="387" ht="15.75" customHeight="1">
      <c r="A387" s="34"/>
      <c r="B387" s="34"/>
      <c r="D387" s="34"/>
      <c r="F387" s="35"/>
      <c r="K387" s="57"/>
      <c r="P387" s="54"/>
      <c r="U387" s="54"/>
    </row>
    <row r="388" ht="15.75" customHeight="1">
      <c r="A388" s="34"/>
      <c r="B388" s="34"/>
      <c r="D388" s="34"/>
      <c r="F388" s="35"/>
      <c r="K388" s="57"/>
      <c r="P388" s="54"/>
      <c r="U388" s="54"/>
    </row>
    <row r="389" ht="15.75" customHeight="1">
      <c r="A389" s="34"/>
      <c r="B389" s="34"/>
      <c r="D389" s="34"/>
      <c r="F389" s="35"/>
      <c r="K389" s="57"/>
      <c r="P389" s="54"/>
      <c r="U389" s="54"/>
    </row>
    <row r="390" ht="15.75" customHeight="1">
      <c r="A390" s="34"/>
      <c r="B390" s="34"/>
      <c r="D390" s="34"/>
      <c r="F390" s="35"/>
      <c r="K390" s="57"/>
      <c r="P390" s="54"/>
      <c r="U390" s="54"/>
    </row>
    <row r="391" ht="15.75" customHeight="1">
      <c r="A391" s="34"/>
      <c r="B391" s="34"/>
      <c r="D391" s="34"/>
      <c r="F391" s="35"/>
      <c r="K391" s="57"/>
      <c r="P391" s="54"/>
      <c r="U391" s="54"/>
    </row>
    <row r="392" ht="15.75" customHeight="1">
      <c r="A392" s="34"/>
      <c r="B392" s="34"/>
      <c r="D392" s="34"/>
      <c r="F392" s="35"/>
      <c r="K392" s="57"/>
      <c r="P392" s="54"/>
      <c r="U392" s="54"/>
    </row>
    <row r="393" ht="15.75" customHeight="1">
      <c r="A393" s="34"/>
      <c r="B393" s="34"/>
      <c r="D393" s="34"/>
      <c r="F393" s="35"/>
      <c r="K393" s="57"/>
      <c r="P393" s="54"/>
      <c r="U393" s="54"/>
    </row>
    <row r="394" ht="15.75" customHeight="1">
      <c r="A394" s="34"/>
      <c r="B394" s="34"/>
      <c r="D394" s="34"/>
      <c r="F394" s="35"/>
      <c r="K394" s="57"/>
      <c r="P394" s="54"/>
      <c r="U394" s="54"/>
    </row>
    <row r="395" ht="15.75" customHeight="1">
      <c r="A395" s="34"/>
      <c r="B395" s="34"/>
      <c r="D395" s="34"/>
      <c r="F395" s="35"/>
      <c r="K395" s="57"/>
      <c r="P395" s="54"/>
      <c r="U395" s="54"/>
    </row>
    <row r="396" ht="15.75" customHeight="1">
      <c r="A396" s="34"/>
      <c r="B396" s="34"/>
      <c r="D396" s="34"/>
      <c r="F396" s="35"/>
      <c r="K396" s="57"/>
      <c r="P396" s="54"/>
      <c r="U396" s="54"/>
    </row>
    <row r="397" ht="15.75" customHeight="1">
      <c r="A397" s="34"/>
      <c r="B397" s="34"/>
      <c r="D397" s="34"/>
      <c r="F397" s="35"/>
      <c r="K397" s="57"/>
      <c r="P397" s="54"/>
      <c r="U397" s="54"/>
    </row>
    <row r="398" ht="15.75" customHeight="1">
      <c r="A398" s="34"/>
      <c r="B398" s="34"/>
      <c r="D398" s="34"/>
      <c r="F398" s="35"/>
      <c r="K398" s="57"/>
      <c r="P398" s="54"/>
      <c r="U398" s="54"/>
    </row>
    <row r="399" ht="15.75" customHeight="1">
      <c r="A399" s="34"/>
      <c r="B399" s="34"/>
      <c r="D399" s="34"/>
      <c r="F399" s="35"/>
      <c r="K399" s="57"/>
      <c r="P399" s="54"/>
      <c r="U399" s="54"/>
    </row>
    <row r="400" ht="15.75" customHeight="1">
      <c r="A400" s="34"/>
      <c r="B400" s="34"/>
      <c r="D400" s="34"/>
      <c r="F400" s="35"/>
      <c r="K400" s="57"/>
      <c r="P400" s="54"/>
      <c r="U400" s="54"/>
    </row>
    <row r="401" ht="15.75" customHeight="1">
      <c r="A401" s="34"/>
      <c r="B401" s="34"/>
      <c r="D401" s="34"/>
      <c r="F401" s="35"/>
      <c r="K401" s="57"/>
      <c r="P401" s="54"/>
      <c r="U401" s="54"/>
    </row>
    <row r="402" ht="15.75" customHeight="1">
      <c r="A402" s="34"/>
      <c r="B402" s="34"/>
      <c r="D402" s="34"/>
      <c r="F402" s="35"/>
      <c r="K402" s="57"/>
      <c r="P402" s="54"/>
      <c r="U402" s="54"/>
    </row>
    <row r="403" ht="15.75" customHeight="1">
      <c r="A403" s="34"/>
      <c r="B403" s="34"/>
      <c r="D403" s="34"/>
      <c r="F403" s="35"/>
      <c r="K403" s="57"/>
      <c r="P403" s="54"/>
      <c r="U403" s="54"/>
    </row>
    <row r="404" ht="15.75" customHeight="1">
      <c r="A404" s="34"/>
      <c r="B404" s="34"/>
      <c r="D404" s="34"/>
      <c r="F404" s="35"/>
      <c r="K404" s="57"/>
      <c r="P404" s="54"/>
      <c r="U404" s="54"/>
    </row>
    <row r="405" ht="15.75" customHeight="1">
      <c r="A405" s="34"/>
      <c r="B405" s="34"/>
      <c r="D405" s="34"/>
      <c r="F405" s="35"/>
      <c r="K405" s="57"/>
      <c r="P405" s="54"/>
      <c r="U405" s="54"/>
    </row>
    <row r="406" ht="15.75" customHeight="1">
      <c r="A406" s="34"/>
      <c r="B406" s="34"/>
      <c r="D406" s="34"/>
      <c r="F406" s="35"/>
      <c r="K406" s="57"/>
      <c r="P406" s="54"/>
      <c r="U406" s="54"/>
    </row>
    <row r="407" ht="15.75" customHeight="1">
      <c r="A407" s="34"/>
      <c r="B407" s="34"/>
      <c r="D407" s="34"/>
      <c r="F407" s="35"/>
      <c r="K407" s="57"/>
      <c r="P407" s="54"/>
      <c r="U407" s="54"/>
    </row>
    <row r="408" ht="15.75" customHeight="1">
      <c r="A408" s="34"/>
      <c r="B408" s="34"/>
      <c r="D408" s="34"/>
      <c r="F408" s="35"/>
      <c r="K408" s="57"/>
      <c r="P408" s="54"/>
      <c r="U408" s="54"/>
    </row>
    <row r="409" ht="15.75" customHeight="1">
      <c r="A409" s="34"/>
      <c r="B409" s="34"/>
      <c r="D409" s="34"/>
      <c r="F409" s="35"/>
      <c r="K409" s="57"/>
      <c r="P409" s="54"/>
      <c r="U409" s="54"/>
    </row>
    <row r="410" ht="15.75" customHeight="1">
      <c r="A410" s="34"/>
      <c r="B410" s="34"/>
      <c r="D410" s="34"/>
      <c r="F410" s="35"/>
      <c r="K410" s="57"/>
      <c r="P410" s="54"/>
      <c r="U410" s="54"/>
    </row>
    <row r="411" ht="15.75" customHeight="1">
      <c r="A411" s="34"/>
      <c r="B411" s="34"/>
      <c r="D411" s="34"/>
      <c r="F411" s="35"/>
      <c r="K411" s="57"/>
      <c r="P411" s="54"/>
      <c r="U411" s="54"/>
    </row>
    <row r="412" ht="15.75" customHeight="1">
      <c r="A412" s="34"/>
      <c r="B412" s="34"/>
      <c r="D412" s="34"/>
      <c r="F412" s="35"/>
      <c r="K412" s="57"/>
      <c r="P412" s="54"/>
      <c r="U412" s="54"/>
    </row>
    <row r="413" ht="15.75" customHeight="1">
      <c r="A413" s="34"/>
      <c r="B413" s="34"/>
      <c r="D413" s="34"/>
      <c r="F413" s="35"/>
      <c r="K413" s="57"/>
      <c r="P413" s="54"/>
      <c r="U413" s="54"/>
    </row>
    <row r="414" ht="15.75" customHeight="1">
      <c r="A414" s="34"/>
      <c r="B414" s="34"/>
      <c r="D414" s="34"/>
      <c r="F414" s="35"/>
      <c r="K414" s="57"/>
      <c r="P414" s="54"/>
      <c r="U414" s="54"/>
    </row>
    <row r="415" ht="15.75" customHeight="1">
      <c r="A415" s="34"/>
      <c r="B415" s="34"/>
      <c r="D415" s="34"/>
      <c r="F415" s="35"/>
      <c r="K415" s="57"/>
      <c r="P415" s="54"/>
      <c r="U415" s="54"/>
    </row>
    <row r="416" ht="15.75" customHeight="1">
      <c r="A416" s="34"/>
      <c r="B416" s="34"/>
      <c r="D416" s="34"/>
      <c r="F416" s="35"/>
      <c r="K416" s="57"/>
      <c r="P416" s="54"/>
      <c r="U416" s="54"/>
    </row>
    <row r="417" ht="15.75" customHeight="1">
      <c r="A417" s="34"/>
      <c r="B417" s="34"/>
      <c r="D417" s="34"/>
      <c r="F417" s="35"/>
      <c r="K417" s="57"/>
      <c r="P417" s="54"/>
      <c r="U417" s="54"/>
    </row>
    <row r="418" ht="15.75" customHeight="1">
      <c r="A418" s="34"/>
      <c r="B418" s="34"/>
      <c r="D418" s="34"/>
      <c r="F418" s="35"/>
      <c r="K418" s="57"/>
      <c r="P418" s="54"/>
      <c r="U418" s="54"/>
    </row>
    <row r="419" ht="15.75" customHeight="1">
      <c r="A419" s="34"/>
      <c r="B419" s="34"/>
      <c r="D419" s="34"/>
      <c r="F419" s="35"/>
      <c r="K419" s="57"/>
      <c r="P419" s="54"/>
      <c r="U419" s="54"/>
    </row>
    <row r="420" ht="15.75" customHeight="1">
      <c r="A420" s="34"/>
      <c r="B420" s="34"/>
      <c r="D420" s="34"/>
      <c r="F420" s="35"/>
      <c r="K420" s="57"/>
      <c r="P420" s="54"/>
      <c r="U420" s="54"/>
    </row>
    <row r="421" ht="15.75" customHeight="1">
      <c r="A421" s="34"/>
      <c r="B421" s="34"/>
      <c r="D421" s="34"/>
      <c r="F421" s="35"/>
      <c r="K421" s="57"/>
      <c r="P421" s="54"/>
      <c r="U421" s="54"/>
    </row>
    <row r="422" ht="15.75" customHeight="1">
      <c r="A422" s="34"/>
      <c r="B422" s="34"/>
      <c r="D422" s="34"/>
      <c r="F422" s="35"/>
      <c r="K422" s="57"/>
      <c r="P422" s="54"/>
      <c r="U422" s="54"/>
    </row>
    <row r="423" ht="15.75" customHeight="1">
      <c r="A423" s="34"/>
      <c r="B423" s="34"/>
      <c r="D423" s="34"/>
      <c r="F423" s="35"/>
      <c r="K423" s="57"/>
      <c r="P423" s="54"/>
      <c r="U423" s="54"/>
    </row>
    <row r="424" ht="15.75" customHeight="1">
      <c r="A424" s="34"/>
      <c r="B424" s="34"/>
      <c r="D424" s="34"/>
      <c r="F424" s="35"/>
      <c r="K424" s="57"/>
      <c r="P424" s="54"/>
      <c r="U424" s="54"/>
    </row>
    <row r="425" ht="15.75" customHeight="1">
      <c r="A425" s="34"/>
      <c r="B425" s="34"/>
      <c r="D425" s="34"/>
      <c r="F425" s="35"/>
      <c r="K425" s="57"/>
      <c r="P425" s="54"/>
      <c r="U425" s="54"/>
    </row>
    <row r="426" ht="15.75" customHeight="1">
      <c r="A426" s="34"/>
      <c r="B426" s="34"/>
      <c r="D426" s="34"/>
      <c r="F426" s="35"/>
      <c r="K426" s="57"/>
      <c r="P426" s="54"/>
      <c r="U426" s="54"/>
    </row>
    <row r="427" ht="15.75" customHeight="1">
      <c r="A427" s="34"/>
      <c r="B427" s="34"/>
      <c r="D427" s="34"/>
      <c r="F427" s="35"/>
      <c r="K427" s="57"/>
      <c r="P427" s="54"/>
      <c r="U427" s="54"/>
    </row>
    <row r="428" ht="15.75" customHeight="1">
      <c r="A428" s="34"/>
      <c r="B428" s="34"/>
      <c r="D428" s="34"/>
      <c r="F428" s="35"/>
      <c r="K428" s="57"/>
      <c r="P428" s="54"/>
      <c r="U428" s="54"/>
    </row>
    <row r="429" ht="15.75" customHeight="1">
      <c r="A429" s="34"/>
      <c r="B429" s="34"/>
      <c r="D429" s="34"/>
      <c r="F429" s="35"/>
      <c r="K429" s="57"/>
      <c r="P429" s="54"/>
      <c r="U429" s="54"/>
    </row>
    <row r="430" ht="15.75" customHeight="1">
      <c r="A430" s="34"/>
      <c r="B430" s="34"/>
      <c r="D430" s="34"/>
      <c r="F430" s="35"/>
      <c r="K430" s="57"/>
      <c r="P430" s="54"/>
      <c r="U430" s="54"/>
    </row>
    <row r="431" ht="15.75" customHeight="1">
      <c r="A431" s="34"/>
      <c r="B431" s="34"/>
      <c r="D431" s="34"/>
      <c r="F431" s="35"/>
      <c r="K431" s="57"/>
      <c r="P431" s="54"/>
      <c r="U431" s="54"/>
    </row>
    <row r="432" ht="15.75" customHeight="1">
      <c r="A432" s="34"/>
      <c r="B432" s="34"/>
      <c r="D432" s="34"/>
      <c r="F432" s="35"/>
      <c r="K432" s="57"/>
      <c r="P432" s="54"/>
      <c r="U432" s="54"/>
    </row>
    <row r="433" ht="15.75" customHeight="1">
      <c r="A433" s="34"/>
      <c r="B433" s="34"/>
      <c r="D433" s="34"/>
      <c r="F433" s="35"/>
      <c r="K433" s="57"/>
      <c r="P433" s="54"/>
      <c r="U433" s="54"/>
    </row>
    <row r="434" ht="15.75" customHeight="1">
      <c r="A434" s="34"/>
      <c r="B434" s="34"/>
      <c r="D434" s="34"/>
      <c r="F434" s="35"/>
      <c r="K434" s="57"/>
      <c r="P434" s="54"/>
      <c r="U434" s="54"/>
    </row>
    <row r="435" ht="15.75" customHeight="1">
      <c r="A435" s="34"/>
      <c r="B435" s="34"/>
      <c r="D435" s="34"/>
      <c r="F435" s="35"/>
      <c r="K435" s="57"/>
      <c r="P435" s="54"/>
      <c r="U435" s="54"/>
    </row>
    <row r="436" ht="15.75" customHeight="1">
      <c r="A436" s="34"/>
      <c r="B436" s="34"/>
      <c r="D436" s="34"/>
      <c r="F436" s="35"/>
      <c r="K436" s="57"/>
      <c r="P436" s="54"/>
      <c r="U436" s="54"/>
    </row>
    <row r="437" ht="15.75" customHeight="1">
      <c r="A437" s="34"/>
      <c r="B437" s="34"/>
      <c r="D437" s="34"/>
      <c r="F437" s="35"/>
      <c r="K437" s="57"/>
      <c r="P437" s="54"/>
      <c r="U437" s="54"/>
    </row>
    <row r="438" ht="15.75" customHeight="1">
      <c r="A438" s="34"/>
      <c r="B438" s="34"/>
      <c r="D438" s="34"/>
      <c r="F438" s="35"/>
      <c r="K438" s="57"/>
      <c r="P438" s="54"/>
      <c r="U438" s="54"/>
    </row>
    <row r="439" ht="15.75" customHeight="1">
      <c r="A439" s="34"/>
      <c r="B439" s="34"/>
      <c r="D439" s="34"/>
      <c r="F439" s="35"/>
      <c r="K439" s="57"/>
      <c r="P439" s="54"/>
      <c r="U439" s="54"/>
    </row>
    <row r="440" ht="15.75" customHeight="1">
      <c r="A440" s="34"/>
      <c r="B440" s="34"/>
      <c r="D440" s="34"/>
      <c r="F440" s="35"/>
      <c r="K440" s="57"/>
      <c r="P440" s="54"/>
      <c r="U440" s="54"/>
    </row>
    <row r="441" ht="15.75" customHeight="1">
      <c r="A441" s="34"/>
      <c r="B441" s="34"/>
      <c r="D441" s="34"/>
      <c r="F441" s="35"/>
      <c r="K441" s="57"/>
      <c r="P441" s="54"/>
      <c r="U441" s="54"/>
    </row>
    <row r="442" ht="15.75" customHeight="1">
      <c r="A442" s="34"/>
      <c r="B442" s="34"/>
      <c r="D442" s="34"/>
      <c r="F442" s="35"/>
      <c r="K442" s="57"/>
      <c r="P442" s="54"/>
      <c r="U442" s="54"/>
    </row>
    <row r="443" ht="15.75" customHeight="1">
      <c r="A443" s="34"/>
      <c r="B443" s="34"/>
      <c r="D443" s="34"/>
      <c r="F443" s="35"/>
      <c r="K443" s="57"/>
      <c r="P443" s="54"/>
      <c r="U443" s="54"/>
    </row>
    <row r="444" ht="15.75" customHeight="1">
      <c r="A444" s="34"/>
      <c r="B444" s="34"/>
      <c r="D444" s="34"/>
      <c r="F444" s="35"/>
      <c r="K444" s="57"/>
      <c r="P444" s="54"/>
      <c r="U444" s="54"/>
    </row>
    <row r="445" ht="15.75" customHeight="1">
      <c r="A445" s="34"/>
      <c r="B445" s="34"/>
      <c r="D445" s="34"/>
      <c r="F445" s="35"/>
      <c r="K445" s="57"/>
      <c r="P445" s="54"/>
      <c r="U445" s="54"/>
    </row>
    <row r="446" ht="15.75" customHeight="1">
      <c r="A446" s="34"/>
      <c r="B446" s="34"/>
      <c r="D446" s="34"/>
      <c r="F446" s="35"/>
      <c r="K446" s="57"/>
      <c r="P446" s="54"/>
      <c r="U446" s="54"/>
    </row>
    <row r="447" ht="15.75" customHeight="1">
      <c r="A447" s="34"/>
      <c r="B447" s="34"/>
      <c r="D447" s="34"/>
      <c r="F447" s="35"/>
      <c r="K447" s="57"/>
      <c r="P447" s="54"/>
      <c r="U447" s="54"/>
    </row>
    <row r="448" ht="15.75" customHeight="1">
      <c r="A448" s="34"/>
      <c r="B448" s="34"/>
      <c r="D448" s="34"/>
      <c r="F448" s="35"/>
      <c r="K448" s="57"/>
      <c r="P448" s="54"/>
      <c r="U448" s="54"/>
    </row>
    <row r="449" ht="15.75" customHeight="1">
      <c r="A449" s="34"/>
      <c r="B449" s="34"/>
      <c r="D449" s="34"/>
      <c r="F449" s="35"/>
      <c r="K449" s="57"/>
      <c r="P449" s="54"/>
      <c r="U449" s="54"/>
    </row>
    <row r="450" ht="15.75" customHeight="1">
      <c r="A450" s="34"/>
      <c r="B450" s="34"/>
      <c r="D450" s="34"/>
      <c r="F450" s="35"/>
      <c r="K450" s="57"/>
      <c r="P450" s="54"/>
      <c r="U450" s="54"/>
    </row>
    <row r="451" ht="15.75" customHeight="1">
      <c r="A451" s="34"/>
      <c r="B451" s="34"/>
      <c r="D451" s="34"/>
      <c r="F451" s="35"/>
      <c r="K451" s="57"/>
      <c r="P451" s="54"/>
      <c r="U451" s="54"/>
    </row>
    <row r="452" ht="15.75" customHeight="1">
      <c r="A452" s="34"/>
      <c r="B452" s="34"/>
      <c r="D452" s="34"/>
      <c r="F452" s="35"/>
      <c r="K452" s="57"/>
      <c r="P452" s="54"/>
      <c r="U452" s="54"/>
    </row>
    <row r="453" ht="15.75" customHeight="1">
      <c r="A453" s="34"/>
      <c r="B453" s="34"/>
      <c r="D453" s="34"/>
      <c r="F453" s="35"/>
      <c r="K453" s="57"/>
      <c r="P453" s="54"/>
      <c r="U453" s="54"/>
    </row>
    <row r="454" ht="15.75" customHeight="1">
      <c r="A454" s="34"/>
      <c r="B454" s="34"/>
      <c r="D454" s="34"/>
      <c r="F454" s="35"/>
      <c r="K454" s="57"/>
      <c r="P454" s="54"/>
      <c r="U454" s="54"/>
    </row>
    <row r="455" ht="15.75" customHeight="1">
      <c r="A455" s="34"/>
      <c r="B455" s="34"/>
      <c r="D455" s="34"/>
      <c r="F455" s="35"/>
      <c r="K455" s="57"/>
      <c r="P455" s="54"/>
      <c r="U455" s="54"/>
    </row>
    <row r="456" ht="15.75" customHeight="1">
      <c r="A456" s="34"/>
      <c r="B456" s="34"/>
      <c r="D456" s="34"/>
      <c r="F456" s="35"/>
      <c r="K456" s="57"/>
      <c r="P456" s="54"/>
      <c r="U456" s="54"/>
    </row>
    <row r="457" ht="15.75" customHeight="1">
      <c r="A457" s="34"/>
      <c r="B457" s="34"/>
      <c r="D457" s="34"/>
      <c r="F457" s="35"/>
      <c r="K457" s="57"/>
      <c r="P457" s="54"/>
      <c r="U457" s="54"/>
    </row>
    <row r="458" ht="15.75" customHeight="1">
      <c r="A458" s="34"/>
      <c r="B458" s="34"/>
      <c r="D458" s="34"/>
      <c r="F458" s="35"/>
      <c r="K458" s="57"/>
      <c r="P458" s="54"/>
      <c r="U458" s="54"/>
    </row>
    <row r="459" ht="15.75" customHeight="1">
      <c r="A459" s="34"/>
      <c r="B459" s="34"/>
      <c r="D459" s="34"/>
      <c r="F459" s="35"/>
      <c r="K459" s="57"/>
      <c r="P459" s="54"/>
      <c r="U459" s="54"/>
    </row>
    <row r="460" ht="15.75" customHeight="1">
      <c r="A460" s="34"/>
      <c r="B460" s="34"/>
      <c r="D460" s="34"/>
      <c r="F460" s="35"/>
      <c r="K460" s="57"/>
      <c r="P460" s="54"/>
      <c r="U460" s="54"/>
    </row>
    <row r="461" ht="15.75" customHeight="1">
      <c r="A461" s="34"/>
      <c r="B461" s="34"/>
      <c r="D461" s="34"/>
      <c r="F461" s="35"/>
      <c r="K461" s="57"/>
      <c r="P461" s="54"/>
      <c r="U461" s="54"/>
    </row>
    <row r="462" ht="15.75" customHeight="1">
      <c r="A462" s="34"/>
      <c r="B462" s="34"/>
      <c r="D462" s="34"/>
      <c r="F462" s="35"/>
      <c r="K462" s="57"/>
      <c r="P462" s="54"/>
      <c r="U462" s="54"/>
    </row>
    <row r="463" ht="15.75" customHeight="1">
      <c r="A463" s="34"/>
      <c r="B463" s="34"/>
      <c r="D463" s="34"/>
      <c r="F463" s="35"/>
      <c r="K463" s="57"/>
      <c r="P463" s="54"/>
      <c r="U463" s="54"/>
    </row>
    <row r="464" ht="15.75" customHeight="1">
      <c r="A464" s="34"/>
      <c r="B464" s="34"/>
      <c r="D464" s="34"/>
      <c r="F464" s="35"/>
      <c r="K464" s="57"/>
      <c r="P464" s="54"/>
      <c r="U464" s="54"/>
    </row>
    <row r="465" ht="15.75" customHeight="1">
      <c r="A465" s="34"/>
      <c r="B465" s="34"/>
      <c r="D465" s="34"/>
      <c r="F465" s="35"/>
      <c r="K465" s="57"/>
      <c r="P465" s="54"/>
      <c r="U465" s="54"/>
    </row>
    <row r="466" ht="15.75" customHeight="1">
      <c r="A466" s="34"/>
      <c r="B466" s="34"/>
      <c r="D466" s="34"/>
      <c r="F466" s="35"/>
      <c r="K466" s="57"/>
      <c r="P466" s="54"/>
      <c r="U466" s="54"/>
    </row>
    <row r="467" ht="15.75" customHeight="1">
      <c r="A467" s="34"/>
      <c r="B467" s="34"/>
      <c r="D467" s="34"/>
      <c r="F467" s="35"/>
      <c r="K467" s="57"/>
      <c r="P467" s="54"/>
      <c r="U467" s="54"/>
    </row>
    <row r="468" ht="15.75" customHeight="1">
      <c r="A468" s="34"/>
      <c r="B468" s="34"/>
      <c r="D468" s="34"/>
      <c r="F468" s="35"/>
      <c r="K468" s="57"/>
      <c r="P468" s="54"/>
      <c r="U468" s="54"/>
    </row>
    <row r="469" ht="15.75" customHeight="1">
      <c r="A469" s="34"/>
      <c r="B469" s="34"/>
      <c r="D469" s="34"/>
      <c r="F469" s="35"/>
      <c r="K469" s="57"/>
      <c r="P469" s="54"/>
      <c r="U469" s="54"/>
    </row>
    <row r="470" ht="15.75" customHeight="1">
      <c r="A470" s="34"/>
      <c r="B470" s="34"/>
      <c r="D470" s="34"/>
      <c r="F470" s="35"/>
      <c r="K470" s="57"/>
      <c r="P470" s="54"/>
      <c r="U470" s="54"/>
    </row>
    <row r="471" ht="15.75" customHeight="1">
      <c r="A471" s="34"/>
      <c r="B471" s="34"/>
      <c r="D471" s="34"/>
      <c r="F471" s="35"/>
      <c r="K471" s="57"/>
      <c r="P471" s="54"/>
      <c r="U471" s="54"/>
    </row>
    <row r="472" ht="15.75" customHeight="1">
      <c r="A472" s="34"/>
      <c r="B472" s="34"/>
      <c r="D472" s="34"/>
      <c r="F472" s="35"/>
      <c r="K472" s="57"/>
      <c r="P472" s="54"/>
      <c r="U472" s="54"/>
    </row>
    <row r="473" ht="15.75" customHeight="1">
      <c r="A473" s="34"/>
      <c r="B473" s="34"/>
      <c r="D473" s="34"/>
      <c r="F473" s="35"/>
      <c r="K473" s="57"/>
      <c r="P473" s="54"/>
      <c r="U473" s="54"/>
    </row>
    <row r="474" ht="15.75" customHeight="1">
      <c r="A474" s="34"/>
      <c r="B474" s="34"/>
      <c r="D474" s="34"/>
      <c r="F474" s="35"/>
      <c r="K474" s="57"/>
      <c r="P474" s="54"/>
      <c r="U474" s="54"/>
    </row>
    <row r="475" ht="15.75" customHeight="1">
      <c r="A475" s="34"/>
      <c r="B475" s="34"/>
      <c r="D475" s="34"/>
      <c r="F475" s="35"/>
      <c r="K475" s="57"/>
      <c r="P475" s="54"/>
      <c r="U475" s="54"/>
    </row>
    <row r="476" ht="15.75" customHeight="1">
      <c r="A476" s="34"/>
      <c r="B476" s="34"/>
      <c r="D476" s="34"/>
      <c r="F476" s="35"/>
      <c r="K476" s="57"/>
      <c r="P476" s="54"/>
      <c r="U476" s="54"/>
    </row>
    <row r="477" ht="15.75" customHeight="1">
      <c r="A477" s="34"/>
      <c r="B477" s="34"/>
      <c r="D477" s="34"/>
      <c r="F477" s="35"/>
      <c r="K477" s="57"/>
      <c r="P477" s="54"/>
      <c r="U477" s="54"/>
    </row>
    <row r="478" ht="15.75" customHeight="1">
      <c r="A478" s="34"/>
      <c r="B478" s="34"/>
      <c r="D478" s="34"/>
      <c r="F478" s="35"/>
      <c r="K478" s="57"/>
      <c r="P478" s="54"/>
      <c r="U478" s="54"/>
    </row>
    <row r="479" ht="15.75" customHeight="1">
      <c r="A479" s="34"/>
      <c r="B479" s="34"/>
      <c r="D479" s="34"/>
      <c r="F479" s="35"/>
      <c r="K479" s="57"/>
      <c r="P479" s="54"/>
      <c r="U479" s="54"/>
    </row>
    <row r="480" ht="15.75" customHeight="1">
      <c r="A480" s="34"/>
      <c r="B480" s="34"/>
      <c r="D480" s="34"/>
      <c r="F480" s="35"/>
      <c r="K480" s="57"/>
      <c r="P480" s="54"/>
      <c r="U480" s="54"/>
    </row>
    <row r="481" ht="15.75" customHeight="1">
      <c r="A481" s="34"/>
      <c r="B481" s="34"/>
      <c r="D481" s="34"/>
      <c r="F481" s="35"/>
      <c r="K481" s="57"/>
      <c r="P481" s="54"/>
      <c r="U481" s="54"/>
    </row>
    <row r="482" ht="15.75" customHeight="1">
      <c r="A482" s="34"/>
      <c r="B482" s="34"/>
      <c r="D482" s="34"/>
      <c r="F482" s="35"/>
      <c r="K482" s="57"/>
      <c r="P482" s="54"/>
      <c r="U482" s="54"/>
    </row>
    <row r="483" ht="15.75" customHeight="1">
      <c r="A483" s="34"/>
      <c r="B483" s="34"/>
      <c r="D483" s="34"/>
      <c r="F483" s="35"/>
      <c r="K483" s="57"/>
      <c r="P483" s="54"/>
      <c r="U483" s="54"/>
    </row>
    <row r="484" ht="15.75" customHeight="1">
      <c r="A484" s="34"/>
      <c r="B484" s="34"/>
      <c r="D484" s="34"/>
      <c r="F484" s="35"/>
      <c r="K484" s="57"/>
      <c r="P484" s="54"/>
      <c r="U484" s="54"/>
    </row>
    <row r="485" ht="15.75" customHeight="1">
      <c r="A485" s="34"/>
      <c r="B485" s="34"/>
      <c r="D485" s="34"/>
      <c r="F485" s="35"/>
      <c r="K485" s="57"/>
      <c r="P485" s="54"/>
      <c r="U485" s="54"/>
    </row>
    <row r="486" ht="15.75" customHeight="1">
      <c r="A486" s="34"/>
      <c r="B486" s="34"/>
      <c r="D486" s="34"/>
      <c r="F486" s="35"/>
      <c r="K486" s="57"/>
      <c r="P486" s="54"/>
      <c r="U486" s="54"/>
    </row>
    <row r="487" ht="15.75" customHeight="1">
      <c r="A487" s="34"/>
      <c r="B487" s="34"/>
      <c r="D487" s="34"/>
      <c r="F487" s="35"/>
      <c r="K487" s="57"/>
      <c r="P487" s="54"/>
      <c r="U487" s="54"/>
    </row>
    <row r="488" ht="15.75" customHeight="1">
      <c r="A488" s="34"/>
      <c r="B488" s="34"/>
      <c r="D488" s="34"/>
      <c r="F488" s="35"/>
      <c r="K488" s="57"/>
      <c r="P488" s="54"/>
      <c r="U488" s="54"/>
    </row>
    <row r="489" ht="15.75" customHeight="1">
      <c r="A489" s="34"/>
      <c r="B489" s="34"/>
      <c r="D489" s="34"/>
      <c r="F489" s="35"/>
      <c r="K489" s="57"/>
      <c r="P489" s="54"/>
      <c r="U489" s="54"/>
    </row>
    <row r="490" ht="15.75" customHeight="1">
      <c r="A490" s="34"/>
      <c r="B490" s="34"/>
      <c r="D490" s="34"/>
      <c r="F490" s="35"/>
      <c r="K490" s="57"/>
      <c r="P490" s="54"/>
      <c r="U490" s="54"/>
    </row>
    <row r="491" ht="15.75" customHeight="1">
      <c r="A491" s="34"/>
      <c r="B491" s="34"/>
      <c r="D491" s="34"/>
      <c r="F491" s="35"/>
      <c r="K491" s="57"/>
      <c r="P491" s="54"/>
      <c r="U491" s="54"/>
    </row>
    <row r="492" ht="15.75" customHeight="1">
      <c r="A492" s="34"/>
      <c r="B492" s="34"/>
      <c r="D492" s="34"/>
      <c r="F492" s="35"/>
      <c r="K492" s="57"/>
      <c r="P492" s="54"/>
      <c r="U492" s="54"/>
    </row>
    <row r="493" ht="15.75" customHeight="1">
      <c r="A493" s="34"/>
      <c r="B493" s="34"/>
      <c r="D493" s="34"/>
      <c r="F493" s="35"/>
      <c r="K493" s="57"/>
      <c r="P493" s="54"/>
      <c r="U493" s="54"/>
    </row>
    <row r="494" ht="15.75" customHeight="1">
      <c r="A494" s="34"/>
      <c r="B494" s="34"/>
      <c r="D494" s="34"/>
      <c r="F494" s="35"/>
      <c r="K494" s="57"/>
      <c r="P494" s="54"/>
      <c r="U494" s="54"/>
    </row>
    <row r="495" ht="15.75" customHeight="1">
      <c r="A495" s="34"/>
      <c r="B495" s="34"/>
      <c r="D495" s="34"/>
      <c r="F495" s="35"/>
      <c r="K495" s="57"/>
      <c r="P495" s="54"/>
      <c r="U495" s="54"/>
    </row>
    <row r="496" ht="15.75" customHeight="1">
      <c r="A496" s="34"/>
      <c r="B496" s="34"/>
      <c r="D496" s="34"/>
      <c r="F496" s="35"/>
      <c r="K496" s="57"/>
      <c r="P496" s="54"/>
      <c r="U496" s="54"/>
    </row>
    <row r="497" ht="15.75" customHeight="1">
      <c r="A497" s="34"/>
      <c r="B497" s="34"/>
      <c r="D497" s="34"/>
      <c r="F497" s="35"/>
      <c r="K497" s="57"/>
      <c r="P497" s="54"/>
      <c r="U497" s="54"/>
    </row>
    <row r="498" ht="15.75" customHeight="1">
      <c r="A498" s="34"/>
      <c r="B498" s="34"/>
      <c r="D498" s="34"/>
      <c r="F498" s="35"/>
      <c r="K498" s="57"/>
      <c r="P498" s="54"/>
      <c r="U498" s="54"/>
    </row>
    <row r="499" ht="15.75" customHeight="1">
      <c r="A499" s="34"/>
      <c r="B499" s="34"/>
      <c r="D499" s="34"/>
      <c r="F499" s="35"/>
      <c r="K499" s="57"/>
      <c r="P499" s="54"/>
      <c r="U499" s="54"/>
    </row>
    <row r="500" ht="15.75" customHeight="1">
      <c r="A500" s="34"/>
      <c r="B500" s="34"/>
      <c r="D500" s="34"/>
      <c r="F500" s="35"/>
      <c r="K500" s="57"/>
      <c r="P500" s="54"/>
      <c r="U500" s="54"/>
    </row>
    <row r="501" ht="15.75" customHeight="1">
      <c r="A501" s="34"/>
      <c r="B501" s="34"/>
      <c r="D501" s="34"/>
      <c r="F501" s="35"/>
      <c r="K501" s="57"/>
      <c r="P501" s="54"/>
      <c r="U501" s="54"/>
    </row>
    <row r="502" ht="15.75" customHeight="1">
      <c r="A502" s="34"/>
      <c r="B502" s="34"/>
      <c r="D502" s="34"/>
      <c r="F502" s="35"/>
      <c r="K502" s="57"/>
      <c r="P502" s="54"/>
      <c r="U502" s="54"/>
    </row>
    <row r="503" ht="15.75" customHeight="1">
      <c r="A503" s="34"/>
      <c r="B503" s="34"/>
      <c r="D503" s="34"/>
      <c r="F503" s="35"/>
      <c r="K503" s="57"/>
      <c r="P503" s="54"/>
      <c r="U503" s="54"/>
    </row>
    <row r="504" ht="15.75" customHeight="1">
      <c r="A504" s="34"/>
      <c r="B504" s="34"/>
      <c r="D504" s="34"/>
      <c r="F504" s="35"/>
      <c r="K504" s="57"/>
      <c r="P504" s="54"/>
      <c r="U504" s="54"/>
    </row>
    <row r="505" ht="15.75" customHeight="1">
      <c r="A505" s="34"/>
      <c r="B505" s="34"/>
      <c r="D505" s="34"/>
      <c r="F505" s="35"/>
      <c r="K505" s="57"/>
      <c r="P505" s="54"/>
      <c r="U505" s="54"/>
    </row>
    <row r="506" ht="15.75" customHeight="1">
      <c r="A506" s="34"/>
      <c r="B506" s="34"/>
      <c r="D506" s="34"/>
      <c r="F506" s="35"/>
      <c r="K506" s="57"/>
      <c r="P506" s="54"/>
      <c r="U506" s="54"/>
    </row>
    <row r="507" ht="15.75" customHeight="1">
      <c r="A507" s="34"/>
      <c r="B507" s="34"/>
      <c r="D507" s="34"/>
      <c r="F507" s="35"/>
      <c r="K507" s="57"/>
      <c r="P507" s="54"/>
      <c r="U507" s="54"/>
    </row>
    <row r="508" ht="15.75" customHeight="1">
      <c r="A508" s="34"/>
      <c r="B508" s="34"/>
      <c r="D508" s="34"/>
      <c r="F508" s="35"/>
      <c r="K508" s="57"/>
      <c r="P508" s="54"/>
      <c r="U508" s="54"/>
    </row>
    <row r="509" ht="15.75" customHeight="1">
      <c r="A509" s="34"/>
      <c r="B509" s="34"/>
      <c r="D509" s="34"/>
      <c r="F509" s="35"/>
      <c r="K509" s="57"/>
      <c r="P509" s="54"/>
      <c r="U509" s="54"/>
    </row>
    <row r="510" ht="15.75" customHeight="1">
      <c r="A510" s="34"/>
      <c r="B510" s="34"/>
      <c r="D510" s="34"/>
      <c r="F510" s="35"/>
      <c r="K510" s="57"/>
      <c r="P510" s="54"/>
      <c r="U510" s="54"/>
    </row>
    <row r="511" ht="15.75" customHeight="1">
      <c r="A511" s="34"/>
      <c r="B511" s="34"/>
      <c r="D511" s="34"/>
      <c r="F511" s="35"/>
      <c r="K511" s="57"/>
      <c r="P511" s="54"/>
      <c r="U511" s="54"/>
    </row>
    <row r="512" ht="15.75" customHeight="1">
      <c r="A512" s="34"/>
      <c r="B512" s="34"/>
      <c r="D512" s="34"/>
      <c r="F512" s="35"/>
      <c r="K512" s="57"/>
      <c r="P512" s="54"/>
      <c r="U512" s="54"/>
    </row>
    <row r="513" ht="15.75" customHeight="1">
      <c r="A513" s="34"/>
      <c r="B513" s="34"/>
      <c r="D513" s="34"/>
      <c r="F513" s="35"/>
      <c r="K513" s="57"/>
      <c r="P513" s="54"/>
      <c r="U513" s="54"/>
    </row>
    <row r="514" ht="15.75" customHeight="1">
      <c r="A514" s="34"/>
      <c r="B514" s="34"/>
      <c r="D514" s="34"/>
      <c r="F514" s="35"/>
      <c r="K514" s="57"/>
      <c r="P514" s="54"/>
      <c r="U514" s="54"/>
    </row>
    <row r="515" ht="15.75" customHeight="1">
      <c r="A515" s="34"/>
      <c r="B515" s="34"/>
      <c r="D515" s="34"/>
      <c r="F515" s="35"/>
      <c r="K515" s="57"/>
      <c r="P515" s="54"/>
      <c r="U515" s="54"/>
    </row>
    <row r="516" ht="15.75" customHeight="1">
      <c r="A516" s="34"/>
      <c r="B516" s="34"/>
      <c r="D516" s="34"/>
      <c r="F516" s="35"/>
      <c r="K516" s="57"/>
      <c r="P516" s="54"/>
      <c r="U516" s="54"/>
    </row>
    <row r="517" ht="15.75" customHeight="1">
      <c r="A517" s="34"/>
      <c r="B517" s="34"/>
      <c r="D517" s="34"/>
      <c r="F517" s="35"/>
      <c r="K517" s="57"/>
      <c r="P517" s="54"/>
      <c r="U517" s="54"/>
    </row>
    <row r="518" ht="15.75" customHeight="1">
      <c r="A518" s="34"/>
      <c r="B518" s="34"/>
      <c r="D518" s="34"/>
      <c r="F518" s="35"/>
      <c r="K518" s="57"/>
      <c r="P518" s="54"/>
      <c r="U518" s="54"/>
    </row>
    <row r="519" ht="15.75" customHeight="1">
      <c r="A519" s="34"/>
      <c r="B519" s="34"/>
      <c r="D519" s="34"/>
      <c r="F519" s="35"/>
      <c r="K519" s="57"/>
      <c r="P519" s="54"/>
      <c r="U519" s="54"/>
    </row>
    <row r="520" ht="15.75" customHeight="1">
      <c r="A520" s="34"/>
      <c r="B520" s="34"/>
      <c r="D520" s="34"/>
      <c r="F520" s="35"/>
      <c r="K520" s="57"/>
      <c r="P520" s="54"/>
      <c r="U520" s="54"/>
    </row>
    <row r="521" ht="15.75" customHeight="1">
      <c r="A521" s="34"/>
      <c r="B521" s="34"/>
      <c r="D521" s="34"/>
      <c r="F521" s="35"/>
      <c r="K521" s="57"/>
      <c r="P521" s="54"/>
      <c r="U521" s="54"/>
    </row>
    <row r="522" ht="15.75" customHeight="1">
      <c r="A522" s="34"/>
      <c r="B522" s="34"/>
      <c r="D522" s="34"/>
      <c r="F522" s="35"/>
      <c r="K522" s="57"/>
      <c r="P522" s="54"/>
      <c r="U522" s="54"/>
    </row>
    <row r="523" ht="15.75" customHeight="1">
      <c r="A523" s="34"/>
      <c r="B523" s="34"/>
      <c r="D523" s="34"/>
      <c r="F523" s="35"/>
      <c r="K523" s="57"/>
      <c r="P523" s="54"/>
      <c r="U523" s="54"/>
    </row>
    <row r="524" ht="15.75" customHeight="1">
      <c r="A524" s="34"/>
      <c r="B524" s="34"/>
      <c r="D524" s="34"/>
      <c r="F524" s="35"/>
      <c r="K524" s="57"/>
      <c r="P524" s="54"/>
      <c r="U524" s="54"/>
    </row>
    <row r="525" ht="15.75" customHeight="1">
      <c r="A525" s="34"/>
      <c r="B525" s="34"/>
      <c r="D525" s="34"/>
      <c r="F525" s="35"/>
      <c r="K525" s="57"/>
      <c r="P525" s="54"/>
      <c r="U525" s="54"/>
    </row>
    <row r="526" ht="15.75" customHeight="1">
      <c r="A526" s="34"/>
      <c r="B526" s="34"/>
      <c r="D526" s="34"/>
      <c r="F526" s="35"/>
      <c r="K526" s="57"/>
      <c r="P526" s="54"/>
      <c r="U526" s="54"/>
    </row>
    <row r="527" ht="15.75" customHeight="1">
      <c r="A527" s="34"/>
      <c r="B527" s="34"/>
      <c r="D527" s="34"/>
      <c r="F527" s="35"/>
      <c r="K527" s="57"/>
      <c r="P527" s="54"/>
      <c r="U527" s="54"/>
    </row>
    <row r="528" ht="15.75" customHeight="1">
      <c r="A528" s="34"/>
      <c r="B528" s="34"/>
      <c r="D528" s="34"/>
      <c r="F528" s="35"/>
      <c r="K528" s="57"/>
      <c r="P528" s="54"/>
      <c r="U528" s="54"/>
    </row>
    <row r="529" ht="15.75" customHeight="1">
      <c r="A529" s="34"/>
      <c r="B529" s="34"/>
      <c r="D529" s="34"/>
      <c r="F529" s="35"/>
      <c r="K529" s="57"/>
      <c r="P529" s="54"/>
      <c r="U529" s="54"/>
    </row>
    <row r="530" ht="15.75" customHeight="1">
      <c r="A530" s="34"/>
      <c r="B530" s="34"/>
      <c r="D530" s="34"/>
      <c r="F530" s="35"/>
      <c r="K530" s="57"/>
      <c r="P530" s="54"/>
      <c r="U530" s="54"/>
    </row>
    <row r="531" ht="15.75" customHeight="1">
      <c r="A531" s="34"/>
      <c r="B531" s="34"/>
      <c r="D531" s="34"/>
      <c r="F531" s="35"/>
      <c r="K531" s="57"/>
      <c r="P531" s="54"/>
      <c r="U531" s="54"/>
    </row>
    <row r="532" ht="15.75" customHeight="1">
      <c r="A532" s="34"/>
      <c r="B532" s="34"/>
      <c r="D532" s="34"/>
      <c r="F532" s="35"/>
      <c r="K532" s="57"/>
      <c r="P532" s="54"/>
      <c r="U532" s="54"/>
    </row>
    <row r="533" ht="15.75" customHeight="1">
      <c r="A533" s="34"/>
      <c r="B533" s="34"/>
      <c r="D533" s="34"/>
      <c r="F533" s="35"/>
      <c r="K533" s="57"/>
      <c r="P533" s="54"/>
      <c r="U533" s="54"/>
    </row>
    <row r="534" ht="15.75" customHeight="1">
      <c r="A534" s="34"/>
      <c r="B534" s="34"/>
      <c r="D534" s="34"/>
      <c r="F534" s="35"/>
      <c r="K534" s="57"/>
      <c r="P534" s="54"/>
      <c r="U534" s="54"/>
    </row>
    <row r="535" ht="15.75" customHeight="1">
      <c r="A535" s="34"/>
      <c r="B535" s="34"/>
      <c r="D535" s="34"/>
      <c r="F535" s="35"/>
      <c r="K535" s="57"/>
      <c r="P535" s="54"/>
      <c r="U535" s="54"/>
    </row>
    <row r="536" ht="15.75" customHeight="1">
      <c r="A536" s="34"/>
      <c r="B536" s="34"/>
      <c r="D536" s="34"/>
      <c r="F536" s="35"/>
      <c r="K536" s="57"/>
      <c r="P536" s="54"/>
      <c r="U536" s="54"/>
    </row>
    <row r="537" ht="15.75" customHeight="1">
      <c r="A537" s="34"/>
      <c r="B537" s="34"/>
      <c r="D537" s="34"/>
      <c r="F537" s="35"/>
      <c r="K537" s="57"/>
      <c r="P537" s="54"/>
      <c r="U537" s="54"/>
    </row>
    <row r="538" ht="15.75" customHeight="1">
      <c r="A538" s="34"/>
      <c r="B538" s="34"/>
      <c r="D538" s="34"/>
      <c r="F538" s="35"/>
      <c r="K538" s="57"/>
      <c r="P538" s="54"/>
      <c r="U538" s="54"/>
    </row>
    <row r="539" ht="15.75" customHeight="1">
      <c r="A539" s="34"/>
      <c r="B539" s="34"/>
      <c r="D539" s="34"/>
      <c r="F539" s="35"/>
      <c r="K539" s="57"/>
      <c r="P539" s="54"/>
      <c r="U539" s="54"/>
    </row>
    <row r="540" ht="15.75" customHeight="1">
      <c r="A540" s="34"/>
      <c r="B540" s="34"/>
      <c r="D540" s="34"/>
      <c r="F540" s="35"/>
      <c r="K540" s="57"/>
      <c r="P540" s="54"/>
      <c r="U540" s="54"/>
    </row>
    <row r="541" ht="15.75" customHeight="1">
      <c r="A541" s="34"/>
      <c r="B541" s="34"/>
      <c r="D541" s="34"/>
      <c r="F541" s="35"/>
      <c r="K541" s="57"/>
      <c r="P541" s="54"/>
      <c r="U541" s="54"/>
    </row>
    <row r="542" ht="15.75" customHeight="1">
      <c r="A542" s="34"/>
      <c r="B542" s="34"/>
      <c r="D542" s="34"/>
      <c r="F542" s="35"/>
      <c r="K542" s="57"/>
      <c r="P542" s="54"/>
      <c r="U542" s="54"/>
    </row>
    <row r="543" ht="15.75" customHeight="1">
      <c r="A543" s="34"/>
      <c r="B543" s="34"/>
      <c r="D543" s="34"/>
      <c r="F543" s="35"/>
      <c r="K543" s="57"/>
      <c r="P543" s="54"/>
      <c r="U543" s="54"/>
    </row>
    <row r="544" ht="15.75" customHeight="1">
      <c r="A544" s="34"/>
      <c r="B544" s="34"/>
      <c r="D544" s="34"/>
      <c r="F544" s="35"/>
      <c r="K544" s="57"/>
      <c r="P544" s="54"/>
      <c r="U544" s="54"/>
    </row>
    <row r="545" ht="15.75" customHeight="1">
      <c r="A545" s="34"/>
      <c r="B545" s="34"/>
      <c r="D545" s="34"/>
      <c r="F545" s="35"/>
      <c r="K545" s="57"/>
      <c r="P545" s="54"/>
      <c r="U545" s="54"/>
    </row>
    <row r="546" ht="15.75" customHeight="1">
      <c r="A546" s="34"/>
      <c r="B546" s="34"/>
      <c r="D546" s="34"/>
      <c r="F546" s="35"/>
      <c r="K546" s="57"/>
      <c r="P546" s="54"/>
      <c r="U546" s="54"/>
    </row>
    <row r="547" ht="15.75" customHeight="1">
      <c r="A547" s="34"/>
      <c r="B547" s="34"/>
      <c r="D547" s="34"/>
      <c r="F547" s="35"/>
      <c r="K547" s="57"/>
      <c r="P547" s="54"/>
      <c r="U547" s="54"/>
    </row>
    <row r="548" ht="15.75" customHeight="1">
      <c r="A548" s="34"/>
      <c r="B548" s="34"/>
      <c r="D548" s="34"/>
      <c r="F548" s="35"/>
      <c r="K548" s="57"/>
      <c r="P548" s="54"/>
      <c r="U548" s="54"/>
    </row>
    <row r="549" ht="15.75" customHeight="1">
      <c r="A549" s="34"/>
      <c r="B549" s="34"/>
      <c r="D549" s="34"/>
      <c r="F549" s="35"/>
      <c r="K549" s="57"/>
      <c r="P549" s="54"/>
      <c r="U549" s="54"/>
    </row>
    <row r="550" ht="15.75" customHeight="1">
      <c r="A550" s="34"/>
      <c r="B550" s="34"/>
      <c r="D550" s="34"/>
      <c r="F550" s="35"/>
      <c r="K550" s="57"/>
      <c r="P550" s="54"/>
      <c r="U550" s="54"/>
    </row>
    <row r="551" ht="15.75" customHeight="1">
      <c r="A551" s="34"/>
      <c r="B551" s="34"/>
      <c r="D551" s="34"/>
      <c r="F551" s="35"/>
      <c r="K551" s="57"/>
      <c r="P551" s="54"/>
      <c r="U551" s="54"/>
    </row>
    <row r="552" ht="15.75" customHeight="1">
      <c r="A552" s="34"/>
      <c r="B552" s="34"/>
      <c r="D552" s="34"/>
      <c r="F552" s="35"/>
      <c r="K552" s="57"/>
      <c r="P552" s="54"/>
      <c r="U552" s="54"/>
    </row>
    <row r="553" ht="15.75" customHeight="1">
      <c r="A553" s="34"/>
      <c r="B553" s="34"/>
      <c r="D553" s="34"/>
      <c r="F553" s="35"/>
      <c r="K553" s="57"/>
      <c r="P553" s="54"/>
      <c r="U553" s="54"/>
    </row>
    <row r="554" ht="15.75" customHeight="1">
      <c r="A554" s="34"/>
      <c r="B554" s="34"/>
      <c r="D554" s="34"/>
      <c r="F554" s="35"/>
      <c r="K554" s="57"/>
      <c r="P554" s="54"/>
      <c r="U554" s="54"/>
    </row>
    <row r="555" ht="15.75" customHeight="1">
      <c r="A555" s="34"/>
      <c r="B555" s="34"/>
      <c r="D555" s="34"/>
      <c r="F555" s="35"/>
      <c r="K555" s="57"/>
      <c r="P555" s="54"/>
      <c r="U555" s="54"/>
    </row>
    <row r="556" ht="15.75" customHeight="1">
      <c r="A556" s="34"/>
      <c r="B556" s="34"/>
      <c r="D556" s="34"/>
      <c r="F556" s="35"/>
      <c r="K556" s="57"/>
      <c r="P556" s="54"/>
      <c r="U556" s="54"/>
    </row>
    <row r="557" ht="15.75" customHeight="1">
      <c r="A557" s="34"/>
      <c r="B557" s="34"/>
      <c r="D557" s="34"/>
      <c r="F557" s="35"/>
      <c r="K557" s="57"/>
      <c r="P557" s="54"/>
      <c r="U557" s="54"/>
    </row>
    <row r="558" ht="15.75" customHeight="1">
      <c r="A558" s="34"/>
      <c r="B558" s="34"/>
      <c r="D558" s="34"/>
      <c r="F558" s="35"/>
      <c r="K558" s="57"/>
      <c r="P558" s="54"/>
      <c r="U558" s="54"/>
    </row>
    <row r="559" ht="15.75" customHeight="1">
      <c r="A559" s="34"/>
      <c r="B559" s="34"/>
      <c r="D559" s="34"/>
      <c r="F559" s="35"/>
      <c r="K559" s="57"/>
      <c r="P559" s="54"/>
      <c r="U559" s="54"/>
    </row>
    <row r="560" ht="15.75" customHeight="1">
      <c r="A560" s="34"/>
      <c r="B560" s="34"/>
      <c r="D560" s="34"/>
      <c r="F560" s="35"/>
      <c r="K560" s="57"/>
      <c r="P560" s="54"/>
      <c r="U560" s="54"/>
    </row>
    <row r="561" ht="15.75" customHeight="1">
      <c r="A561" s="34"/>
      <c r="B561" s="34"/>
      <c r="D561" s="34"/>
      <c r="F561" s="35"/>
      <c r="K561" s="57"/>
      <c r="P561" s="54"/>
      <c r="U561" s="54"/>
    </row>
    <row r="562" ht="15.75" customHeight="1">
      <c r="A562" s="34"/>
      <c r="B562" s="34"/>
      <c r="D562" s="34"/>
      <c r="F562" s="35"/>
      <c r="K562" s="57"/>
      <c r="P562" s="54"/>
      <c r="U562" s="54"/>
    </row>
    <row r="563" ht="15.75" customHeight="1">
      <c r="A563" s="34"/>
      <c r="B563" s="34"/>
      <c r="D563" s="34"/>
      <c r="F563" s="35"/>
      <c r="K563" s="57"/>
      <c r="P563" s="54"/>
      <c r="U563" s="54"/>
    </row>
    <row r="564" ht="15.75" customHeight="1">
      <c r="A564" s="34"/>
      <c r="B564" s="34"/>
      <c r="D564" s="34"/>
      <c r="F564" s="35"/>
      <c r="K564" s="57"/>
      <c r="P564" s="54"/>
      <c r="U564" s="54"/>
    </row>
    <row r="565" ht="15.75" customHeight="1">
      <c r="A565" s="34"/>
      <c r="B565" s="34"/>
      <c r="D565" s="34"/>
      <c r="F565" s="35"/>
      <c r="K565" s="57"/>
      <c r="P565" s="54"/>
      <c r="U565" s="54"/>
    </row>
    <row r="566" ht="15.75" customHeight="1">
      <c r="A566" s="34"/>
      <c r="B566" s="34"/>
      <c r="D566" s="34"/>
      <c r="F566" s="35"/>
      <c r="K566" s="57"/>
      <c r="P566" s="54"/>
      <c r="U566" s="54"/>
    </row>
    <row r="567" ht="15.75" customHeight="1">
      <c r="A567" s="34"/>
      <c r="B567" s="34"/>
      <c r="D567" s="34"/>
      <c r="F567" s="35"/>
      <c r="K567" s="57"/>
      <c r="P567" s="54"/>
      <c r="U567" s="54"/>
    </row>
    <row r="568" ht="15.75" customHeight="1">
      <c r="A568" s="34"/>
      <c r="B568" s="34"/>
      <c r="D568" s="34"/>
      <c r="F568" s="35"/>
      <c r="K568" s="57"/>
      <c r="P568" s="54"/>
      <c r="U568" s="54"/>
    </row>
    <row r="569" ht="15.75" customHeight="1">
      <c r="A569" s="34"/>
      <c r="B569" s="34"/>
      <c r="D569" s="34"/>
      <c r="F569" s="35"/>
      <c r="K569" s="57"/>
      <c r="P569" s="54"/>
      <c r="U569" s="54"/>
    </row>
    <row r="570" ht="15.75" customHeight="1">
      <c r="A570" s="34"/>
      <c r="B570" s="34"/>
      <c r="D570" s="34"/>
      <c r="F570" s="35"/>
      <c r="K570" s="57"/>
      <c r="P570" s="54"/>
      <c r="U570" s="54"/>
    </row>
    <row r="571" ht="15.75" customHeight="1">
      <c r="A571" s="34"/>
      <c r="B571" s="34"/>
      <c r="D571" s="34"/>
      <c r="F571" s="35"/>
      <c r="K571" s="57"/>
      <c r="P571" s="54"/>
      <c r="U571" s="54"/>
    </row>
    <row r="572" ht="15.75" customHeight="1">
      <c r="A572" s="34"/>
      <c r="B572" s="34"/>
      <c r="D572" s="34"/>
      <c r="F572" s="35"/>
      <c r="K572" s="57"/>
      <c r="P572" s="54"/>
      <c r="U572" s="54"/>
    </row>
    <row r="573" ht="15.75" customHeight="1">
      <c r="A573" s="34"/>
      <c r="B573" s="34"/>
      <c r="D573" s="34"/>
      <c r="F573" s="35"/>
      <c r="K573" s="57"/>
      <c r="P573" s="54"/>
      <c r="U573" s="54"/>
    </row>
    <row r="574" ht="15.75" customHeight="1">
      <c r="A574" s="34"/>
      <c r="B574" s="34"/>
      <c r="D574" s="34"/>
      <c r="F574" s="35"/>
      <c r="K574" s="57"/>
      <c r="P574" s="54"/>
      <c r="U574" s="54"/>
    </row>
    <row r="575" ht="15.75" customHeight="1">
      <c r="A575" s="34"/>
      <c r="B575" s="34"/>
      <c r="D575" s="34"/>
      <c r="F575" s="35"/>
      <c r="K575" s="57"/>
      <c r="P575" s="54"/>
      <c r="U575" s="54"/>
    </row>
    <row r="576" ht="15.75" customHeight="1">
      <c r="A576" s="34"/>
      <c r="B576" s="34"/>
      <c r="D576" s="34"/>
      <c r="F576" s="35"/>
      <c r="K576" s="57"/>
      <c r="P576" s="54"/>
      <c r="U576" s="54"/>
    </row>
    <row r="577" ht="15.75" customHeight="1">
      <c r="A577" s="34"/>
      <c r="B577" s="34"/>
      <c r="D577" s="34"/>
      <c r="F577" s="35"/>
      <c r="K577" s="57"/>
      <c r="P577" s="54"/>
      <c r="U577" s="54"/>
    </row>
    <row r="578" ht="15.75" customHeight="1">
      <c r="A578" s="34"/>
      <c r="B578" s="34"/>
      <c r="D578" s="34"/>
      <c r="F578" s="35"/>
      <c r="K578" s="57"/>
      <c r="P578" s="54"/>
      <c r="U578" s="54"/>
    </row>
    <row r="579" ht="15.75" customHeight="1">
      <c r="A579" s="34"/>
      <c r="B579" s="34"/>
      <c r="D579" s="34"/>
      <c r="F579" s="35"/>
      <c r="K579" s="57"/>
      <c r="P579" s="54"/>
      <c r="U579" s="54"/>
    </row>
    <row r="580" ht="15.75" customHeight="1">
      <c r="A580" s="34"/>
      <c r="B580" s="34"/>
      <c r="D580" s="34"/>
      <c r="F580" s="35"/>
      <c r="K580" s="57"/>
      <c r="P580" s="54"/>
      <c r="U580" s="54"/>
    </row>
    <row r="581" ht="15.75" customHeight="1">
      <c r="A581" s="34"/>
      <c r="B581" s="34"/>
      <c r="D581" s="34"/>
      <c r="F581" s="35"/>
      <c r="K581" s="57"/>
      <c r="P581" s="54"/>
      <c r="U581" s="54"/>
    </row>
    <row r="582" ht="15.75" customHeight="1">
      <c r="A582" s="34"/>
      <c r="B582" s="34"/>
      <c r="D582" s="34"/>
      <c r="F582" s="35"/>
      <c r="K582" s="57"/>
      <c r="P582" s="54"/>
      <c r="U582" s="54"/>
    </row>
    <row r="583" ht="15.75" customHeight="1">
      <c r="A583" s="34"/>
      <c r="B583" s="34"/>
      <c r="D583" s="34"/>
      <c r="F583" s="35"/>
      <c r="K583" s="57"/>
      <c r="P583" s="54"/>
      <c r="U583" s="54"/>
    </row>
    <row r="584" ht="15.75" customHeight="1">
      <c r="A584" s="34"/>
      <c r="B584" s="34"/>
      <c r="D584" s="34"/>
      <c r="F584" s="35"/>
      <c r="K584" s="57"/>
      <c r="P584" s="54"/>
      <c r="U584" s="54"/>
    </row>
    <row r="585" ht="15.75" customHeight="1">
      <c r="A585" s="34"/>
      <c r="B585" s="34"/>
      <c r="D585" s="34"/>
      <c r="F585" s="35"/>
      <c r="K585" s="57"/>
      <c r="P585" s="54"/>
      <c r="U585" s="54"/>
    </row>
    <row r="586" ht="15.75" customHeight="1">
      <c r="A586" s="34"/>
      <c r="B586" s="34"/>
      <c r="D586" s="34"/>
      <c r="F586" s="35"/>
      <c r="K586" s="57"/>
      <c r="P586" s="54"/>
      <c r="U586" s="54"/>
    </row>
    <row r="587" ht="15.75" customHeight="1">
      <c r="A587" s="34"/>
      <c r="B587" s="34"/>
      <c r="D587" s="34"/>
      <c r="F587" s="35"/>
      <c r="K587" s="57"/>
      <c r="P587" s="54"/>
      <c r="U587" s="54"/>
    </row>
    <row r="588" ht="15.75" customHeight="1">
      <c r="A588" s="34"/>
      <c r="B588" s="34"/>
      <c r="D588" s="34"/>
      <c r="F588" s="35"/>
      <c r="K588" s="57"/>
      <c r="P588" s="54"/>
      <c r="U588" s="54"/>
    </row>
    <row r="589" ht="15.75" customHeight="1">
      <c r="A589" s="34"/>
      <c r="B589" s="34"/>
      <c r="D589" s="34"/>
      <c r="F589" s="35"/>
      <c r="K589" s="57"/>
      <c r="P589" s="54"/>
      <c r="U589" s="54"/>
    </row>
    <row r="590" ht="15.75" customHeight="1">
      <c r="A590" s="34"/>
      <c r="B590" s="34"/>
      <c r="D590" s="34"/>
      <c r="F590" s="35"/>
      <c r="K590" s="57"/>
      <c r="P590" s="54"/>
      <c r="U590" s="54"/>
    </row>
    <row r="591" ht="15.75" customHeight="1">
      <c r="A591" s="34"/>
      <c r="B591" s="34"/>
      <c r="D591" s="34"/>
      <c r="F591" s="35"/>
      <c r="K591" s="57"/>
      <c r="P591" s="54"/>
      <c r="U591" s="54"/>
    </row>
    <row r="592" ht="15.75" customHeight="1">
      <c r="A592" s="34"/>
      <c r="B592" s="34"/>
      <c r="D592" s="34"/>
      <c r="F592" s="35"/>
      <c r="K592" s="57"/>
      <c r="P592" s="54"/>
      <c r="U592" s="54"/>
    </row>
    <row r="593" ht="15.75" customHeight="1">
      <c r="A593" s="34"/>
      <c r="B593" s="34"/>
      <c r="D593" s="34"/>
      <c r="F593" s="35"/>
      <c r="K593" s="57"/>
      <c r="P593" s="54"/>
      <c r="U593" s="54"/>
    </row>
    <row r="594" ht="15.75" customHeight="1">
      <c r="A594" s="34"/>
      <c r="B594" s="34"/>
      <c r="D594" s="34"/>
      <c r="F594" s="35"/>
      <c r="K594" s="57"/>
      <c r="P594" s="54"/>
      <c r="U594" s="54"/>
    </row>
    <row r="595" ht="15.75" customHeight="1">
      <c r="A595" s="34"/>
      <c r="B595" s="34"/>
      <c r="D595" s="34"/>
      <c r="F595" s="35"/>
      <c r="K595" s="57"/>
      <c r="P595" s="54"/>
      <c r="U595" s="54"/>
    </row>
    <row r="596" ht="15.75" customHeight="1">
      <c r="A596" s="34"/>
      <c r="B596" s="34"/>
      <c r="D596" s="34"/>
      <c r="F596" s="35"/>
      <c r="K596" s="57"/>
      <c r="P596" s="54"/>
      <c r="U596" s="54"/>
    </row>
    <row r="597" ht="15.75" customHeight="1">
      <c r="A597" s="34"/>
      <c r="B597" s="34"/>
      <c r="D597" s="34"/>
      <c r="F597" s="35"/>
      <c r="K597" s="57"/>
      <c r="P597" s="54"/>
      <c r="U597" s="54"/>
    </row>
    <row r="598" ht="15.75" customHeight="1">
      <c r="A598" s="34"/>
      <c r="B598" s="34"/>
      <c r="D598" s="34"/>
      <c r="F598" s="35"/>
      <c r="K598" s="57"/>
      <c r="P598" s="54"/>
      <c r="U598" s="54"/>
    </row>
    <row r="599" ht="15.75" customHeight="1">
      <c r="A599" s="34"/>
      <c r="B599" s="34"/>
      <c r="D599" s="34"/>
      <c r="F599" s="35"/>
      <c r="K599" s="57"/>
      <c r="P599" s="54"/>
      <c r="U599" s="54"/>
    </row>
    <row r="600" ht="15.75" customHeight="1">
      <c r="A600" s="34"/>
      <c r="B600" s="34"/>
      <c r="D600" s="34"/>
      <c r="F600" s="35"/>
      <c r="K600" s="57"/>
      <c r="P600" s="54"/>
      <c r="U600" s="54"/>
    </row>
    <row r="601" ht="15.75" customHeight="1">
      <c r="A601" s="34"/>
      <c r="B601" s="34"/>
      <c r="D601" s="34"/>
      <c r="F601" s="35"/>
      <c r="K601" s="57"/>
      <c r="P601" s="54"/>
      <c r="U601" s="54"/>
    </row>
    <row r="602" ht="15.75" customHeight="1">
      <c r="A602" s="34"/>
      <c r="B602" s="34"/>
      <c r="D602" s="34"/>
      <c r="F602" s="35"/>
      <c r="K602" s="57"/>
      <c r="P602" s="54"/>
      <c r="U602" s="54"/>
    </row>
    <row r="603" ht="15.75" customHeight="1">
      <c r="A603" s="34"/>
      <c r="B603" s="34"/>
      <c r="D603" s="34"/>
      <c r="F603" s="35"/>
      <c r="K603" s="57"/>
      <c r="P603" s="54"/>
      <c r="U603" s="54"/>
    </row>
    <row r="604" ht="15.75" customHeight="1">
      <c r="A604" s="34"/>
      <c r="B604" s="34"/>
      <c r="D604" s="34"/>
      <c r="F604" s="35"/>
      <c r="K604" s="57"/>
      <c r="P604" s="54"/>
      <c r="U604" s="54"/>
    </row>
    <row r="605" ht="15.75" customHeight="1">
      <c r="A605" s="34"/>
      <c r="B605" s="34"/>
      <c r="D605" s="34"/>
      <c r="F605" s="35"/>
      <c r="K605" s="57"/>
      <c r="P605" s="54"/>
      <c r="U605" s="54"/>
    </row>
    <row r="606" ht="15.75" customHeight="1">
      <c r="A606" s="34"/>
      <c r="B606" s="34"/>
      <c r="D606" s="34"/>
      <c r="F606" s="35"/>
      <c r="K606" s="57"/>
      <c r="P606" s="54"/>
      <c r="U606" s="54"/>
    </row>
    <row r="607" ht="15.75" customHeight="1">
      <c r="A607" s="34"/>
      <c r="B607" s="34"/>
      <c r="D607" s="34"/>
      <c r="F607" s="35"/>
      <c r="K607" s="57"/>
      <c r="P607" s="54"/>
      <c r="U607" s="54"/>
    </row>
    <row r="608" ht="15.75" customHeight="1">
      <c r="A608" s="34"/>
      <c r="B608" s="34"/>
      <c r="D608" s="34"/>
      <c r="F608" s="35"/>
      <c r="K608" s="57"/>
      <c r="P608" s="54"/>
      <c r="U608" s="54"/>
    </row>
    <row r="609" ht="15.75" customHeight="1">
      <c r="A609" s="34"/>
      <c r="B609" s="34"/>
      <c r="D609" s="34"/>
      <c r="F609" s="35"/>
      <c r="K609" s="57"/>
      <c r="P609" s="54"/>
      <c r="U609" s="54"/>
    </row>
    <row r="610" ht="15.75" customHeight="1">
      <c r="A610" s="34"/>
      <c r="B610" s="34"/>
      <c r="D610" s="34"/>
      <c r="F610" s="35"/>
      <c r="K610" s="57"/>
      <c r="P610" s="54"/>
      <c r="U610" s="54"/>
    </row>
    <row r="611" ht="15.75" customHeight="1">
      <c r="A611" s="34"/>
      <c r="B611" s="34"/>
      <c r="D611" s="34"/>
      <c r="F611" s="35"/>
      <c r="K611" s="57"/>
      <c r="P611" s="54"/>
      <c r="U611" s="54"/>
    </row>
    <row r="612" ht="15.75" customHeight="1">
      <c r="A612" s="34"/>
      <c r="B612" s="34"/>
      <c r="D612" s="34"/>
      <c r="F612" s="35"/>
      <c r="K612" s="57"/>
      <c r="P612" s="54"/>
      <c r="U612" s="54"/>
    </row>
    <row r="613" ht="15.75" customHeight="1">
      <c r="A613" s="34"/>
      <c r="B613" s="34"/>
      <c r="D613" s="34"/>
      <c r="F613" s="35"/>
      <c r="K613" s="57"/>
      <c r="P613" s="54"/>
      <c r="U613" s="54"/>
    </row>
    <row r="614" ht="15.75" customHeight="1">
      <c r="A614" s="34"/>
      <c r="B614" s="34"/>
      <c r="D614" s="34"/>
      <c r="F614" s="35"/>
      <c r="K614" s="57"/>
      <c r="P614" s="54"/>
      <c r="U614" s="54"/>
    </row>
    <row r="615" ht="15.75" customHeight="1">
      <c r="A615" s="34"/>
      <c r="B615" s="34"/>
      <c r="D615" s="34"/>
      <c r="F615" s="35"/>
      <c r="K615" s="57"/>
      <c r="P615" s="54"/>
      <c r="U615" s="54"/>
    </row>
    <row r="616" ht="15.75" customHeight="1">
      <c r="A616" s="34"/>
      <c r="B616" s="34"/>
      <c r="D616" s="34"/>
      <c r="F616" s="35"/>
      <c r="K616" s="57"/>
      <c r="P616" s="54"/>
      <c r="U616" s="54"/>
    </row>
    <row r="617" ht="15.75" customHeight="1">
      <c r="A617" s="34"/>
      <c r="B617" s="34"/>
      <c r="D617" s="34"/>
      <c r="F617" s="35"/>
      <c r="K617" s="57"/>
      <c r="P617" s="54"/>
      <c r="U617" s="54"/>
    </row>
    <row r="618" ht="15.75" customHeight="1">
      <c r="A618" s="34"/>
      <c r="B618" s="34"/>
      <c r="D618" s="34"/>
      <c r="F618" s="35"/>
      <c r="K618" s="57"/>
      <c r="P618" s="54"/>
      <c r="U618" s="54"/>
    </row>
    <row r="619" ht="15.75" customHeight="1">
      <c r="A619" s="34"/>
      <c r="B619" s="34"/>
      <c r="D619" s="34"/>
      <c r="F619" s="35"/>
      <c r="K619" s="57"/>
      <c r="P619" s="54"/>
      <c r="U619" s="54"/>
    </row>
    <row r="620" ht="15.75" customHeight="1">
      <c r="A620" s="34"/>
      <c r="B620" s="34"/>
      <c r="D620" s="34"/>
      <c r="F620" s="35"/>
      <c r="K620" s="57"/>
      <c r="P620" s="54"/>
      <c r="U620" s="54"/>
    </row>
    <row r="621" ht="15.75" customHeight="1">
      <c r="A621" s="34"/>
      <c r="B621" s="34"/>
      <c r="D621" s="34"/>
      <c r="F621" s="35"/>
      <c r="K621" s="57"/>
      <c r="P621" s="54"/>
      <c r="U621" s="54"/>
    </row>
    <row r="622" ht="15.75" customHeight="1">
      <c r="A622" s="34"/>
      <c r="B622" s="34"/>
      <c r="D622" s="34"/>
      <c r="F622" s="35"/>
      <c r="K622" s="57"/>
      <c r="P622" s="54"/>
      <c r="U622" s="54"/>
    </row>
    <row r="623" ht="15.75" customHeight="1">
      <c r="A623" s="34"/>
      <c r="B623" s="34"/>
      <c r="D623" s="34"/>
      <c r="F623" s="35"/>
      <c r="K623" s="57"/>
      <c r="P623" s="54"/>
      <c r="U623" s="54"/>
    </row>
    <row r="624" ht="15.75" customHeight="1">
      <c r="A624" s="34"/>
      <c r="B624" s="34"/>
      <c r="D624" s="34"/>
      <c r="F624" s="35"/>
      <c r="K624" s="57"/>
      <c r="P624" s="54"/>
      <c r="U624" s="54"/>
    </row>
    <row r="625" ht="15.75" customHeight="1">
      <c r="A625" s="34"/>
      <c r="B625" s="34"/>
      <c r="D625" s="34"/>
      <c r="F625" s="35"/>
      <c r="K625" s="57"/>
      <c r="P625" s="54"/>
      <c r="U625" s="54"/>
    </row>
    <row r="626" ht="15.75" customHeight="1">
      <c r="A626" s="34"/>
      <c r="B626" s="34"/>
      <c r="D626" s="34"/>
      <c r="F626" s="35"/>
      <c r="K626" s="57"/>
      <c r="P626" s="54"/>
      <c r="U626" s="54"/>
    </row>
    <row r="627" ht="15.75" customHeight="1">
      <c r="A627" s="34"/>
      <c r="B627" s="34"/>
      <c r="D627" s="34"/>
      <c r="F627" s="35"/>
      <c r="K627" s="57"/>
      <c r="P627" s="54"/>
      <c r="U627" s="54"/>
    </row>
    <row r="628" ht="15.75" customHeight="1">
      <c r="A628" s="34"/>
      <c r="B628" s="34"/>
      <c r="D628" s="34"/>
      <c r="F628" s="35"/>
      <c r="K628" s="57"/>
      <c r="P628" s="54"/>
      <c r="U628" s="54"/>
    </row>
    <row r="629" ht="15.75" customHeight="1">
      <c r="A629" s="34"/>
      <c r="B629" s="34"/>
      <c r="D629" s="34"/>
      <c r="F629" s="35"/>
      <c r="K629" s="57"/>
      <c r="P629" s="54"/>
      <c r="U629" s="54"/>
    </row>
    <row r="630" ht="15.75" customHeight="1">
      <c r="A630" s="34"/>
      <c r="B630" s="34"/>
      <c r="D630" s="34"/>
      <c r="F630" s="35"/>
      <c r="K630" s="57"/>
      <c r="P630" s="54"/>
      <c r="U630" s="54"/>
    </row>
    <row r="631" ht="15.75" customHeight="1">
      <c r="A631" s="34"/>
      <c r="B631" s="34"/>
      <c r="D631" s="34"/>
      <c r="F631" s="35"/>
      <c r="K631" s="57"/>
      <c r="P631" s="54"/>
      <c r="U631" s="54"/>
    </row>
    <row r="632" ht="15.75" customHeight="1">
      <c r="A632" s="34"/>
      <c r="B632" s="34"/>
      <c r="D632" s="34"/>
      <c r="F632" s="35"/>
      <c r="K632" s="57"/>
      <c r="P632" s="54"/>
      <c r="U632" s="54"/>
    </row>
    <row r="633" ht="15.75" customHeight="1">
      <c r="A633" s="34"/>
      <c r="B633" s="34"/>
      <c r="D633" s="34"/>
      <c r="F633" s="35"/>
      <c r="K633" s="57"/>
      <c r="P633" s="54"/>
      <c r="U633" s="54"/>
    </row>
    <row r="634" ht="15.75" customHeight="1">
      <c r="A634" s="34"/>
      <c r="B634" s="34"/>
      <c r="D634" s="34"/>
      <c r="F634" s="35"/>
      <c r="K634" s="57"/>
      <c r="P634" s="54"/>
      <c r="U634" s="54"/>
    </row>
    <row r="635" ht="15.75" customHeight="1">
      <c r="A635" s="34"/>
      <c r="B635" s="34"/>
      <c r="D635" s="34"/>
      <c r="F635" s="35"/>
      <c r="K635" s="57"/>
      <c r="P635" s="54"/>
      <c r="U635" s="54"/>
    </row>
    <row r="636" ht="15.75" customHeight="1">
      <c r="A636" s="34"/>
      <c r="B636" s="34"/>
      <c r="D636" s="34"/>
      <c r="F636" s="35"/>
      <c r="K636" s="57"/>
      <c r="P636" s="54"/>
      <c r="U636" s="54"/>
    </row>
    <row r="637" ht="15.75" customHeight="1">
      <c r="A637" s="34"/>
      <c r="B637" s="34"/>
      <c r="D637" s="34"/>
      <c r="F637" s="35"/>
      <c r="K637" s="57"/>
      <c r="P637" s="54"/>
      <c r="U637" s="54"/>
    </row>
    <row r="638" ht="15.75" customHeight="1">
      <c r="A638" s="34"/>
      <c r="B638" s="34"/>
      <c r="D638" s="34"/>
      <c r="F638" s="35"/>
      <c r="K638" s="57"/>
      <c r="P638" s="54"/>
      <c r="U638" s="54"/>
    </row>
    <row r="639" ht="15.75" customHeight="1">
      <c r="A639" s="34"/>
      <c r="B639" s="34"/>
      <c r="D639" s="34"/>
      <c r="F639" s="35"/>
      <c r="K639" s="57"/>
      <c r="P639" s="54"/>
      <c r="U639" s="54"/>
    </row>
    <row r="640" ht="15.75" customHeight="1">
      <c r="A640" s="34"/>
      <c r="B640" s="34"/>
      <c r="D640" s="34"/>
      <c r="F640" s="35"/>
      <c r="K640" s="57"/>
      <c r="P640" s="54"/>
      <c r="U640" s="54"/>
    </row>
    <row r="641" ht="15.75" customHeight="1">
      <c r="A641" s="34"/>
      <c r="B641" s="34"/>
      <c r="D641" s="34"/>
      <c r="F641" s="35"/>
      <c r="K641" s="57"/>
      <c r="P641" s="54"/>
      <c r="U641" s="54"/>
    </row>
    <row r="642" ht="15.75" customHeight="1">
      <c r="A642" s="34"/>
      <c r="B642" s="34"/>
      <c r="D642" s="34"/>
      <c r="F642" s="35"/>
      <c r="K642" s="57"/>
      <c r="P642" s="54"/>
      <c r="U642" s="54"/>
    </row>
    <row r="643" ht="15.75" customHeight="1">
      <c r="A643" s="34"/>
      <c r="B643" s="34"/>
      <c r="D643" s="34"/>
      <c r="F643" s="35"/>
      <c r="K643" s="57"/>
      <c r="P643" s="54"/>
      <c r="U643" s="54"/>
    </row>
    <row r="644" ht="15.75" customHeight="1">
      <c r="A644" s="34"/>
      <c r="B644" s="34"/>
      <c r="D644" s="34"/>
      <c r="F644" s="35"/>
      <c r="K644" s="57"/>
      <c r="P644" s="54"/>
      <c r="U644" s="54"/>
    </row>
    <row r="645" ht="15.75" customHeight="1">
      <c r="A645" s="34"/>
      <c r="B645" s="34"/>
      <c r="D645" s="34"/>
      <c r="F645" s="35"/>
      <c r="K645" s="57"/>
      <c r="P645" s="54"/>
      <c r="U645" s="54"/>
    </row>
    <row r="646" ht="15.75" customHeight="1">
      <c r="A646" s="34"/>
      <c r="B646" s="34"/>
      <c r="D646" s="34"/>
      <c r="F646" s="35"/>
      <c r="K646" s="57"/>
      <c r="P646" s="54"/>
      <c r="U646" s="54"/>
    </row>
    <row r="647" ht="15.75" customHeight="1">
      <c r="A647" s="34"/>
      <c r="B647" s="34"/>
      <c r="D647" s="34"/>
      <c r="F647" s="35"/>
      <c r="K647" s="57"/>
      <c r="P647" s="54"/>
      <c r="U647" s="54"/>
    </row>
    <row r="648" ht="15.75" customHeight="1">
      <c r="A648" s="34"/>
      <c r="B648" s="34"/>
      <c r="D648" s="34"/>
      <c r="F648" s="35"/>
      <c r="K648" s="57"/>
      <c r="P648" s="54"/>
      <c r="U648" s="54"/>
    </row>
    <row r="649" ht="15.75" customHeight="1">
      <c r="A649" s="34"/>
      <c r="B649" s="34"/>
      <c r="D649" s="34"/>
      <c r="F649" s="35"/>
      <c r="K649" s="57"/>
      <c r="P649" s="54"/>
      <c r="U649" s="54"/>
    </row>
    <row r="650" ht="15.75" customHeight="1">
      <c r="A650" s="34"/>
      <c r="B650" s="34"/>
      <c r="D650" s="34"/>
      <c r="F650" s="35"/>
      <c r="K650" s="57"/>
      <c r="P650" s="54"/>
      <c r="U650" s="54"/>
    </row>
    <row r="651" ht="15.75" customHeight="1">
      <c r="A651" s="34"/>
      <c r="B651" s="34"/>
      <c r="D651" s="34"/>
      <c r="F651" s="35"/>
      <c r="K651" s="57"/>
      <c r="P651" s="54"/>
      <c r="U651" s="54"/>
    </row>
    <row r="652" ht="15.75" customHeight="1">
      <c r="A652" s="34"/>
      <c r="B652" s="34"/>
      <c r="D652" s="34"/>
      <c r="F652" s="35"/>
      <c r="K652" s="57"/>
      <c r="P652" s="54"/>
      <c r="U652" s="54"/>
    </row>
    <row r="653" ht="15.75" customHeight="1">
      <c r="A653" s="34"/>
      <c r="B653" s="34"/>
      <c r="D653" s="34"/>
      <c r="F653" s="35"/>
      <c r="K653" s="57"/>
      <c r="P653" s="54"/>
      <c r="U653" s="54"/>
    </row>
    <row r="654" ht="15.75" customHeight="1">
      <c r="A654" s="34"/>
      <c r="B654" s="34"/>
      <c r="D654" s="34"/>
      <c r="F654" s="35"/>
      <c r="K654" s="57"/>
      <c r="P654" s="54"/>
      <c r="U654" s="54"/>
    </row>
    <row r="655" ht="15.75" customHeight="1">
      <c r="A655" s="34"/>
      <c r="B655" s="34"/>
      <c r="D655" s="34"/>
      <c r="F655" s="35"/>
      <c r="K655" s="57"/>
      <c r="P655" s="54"/>
      <c r="U655" s="54"/>
    </row>
    <row r="656" ht="15.75" customHeight="1">
      <c r="A656" s="34"/>
      <c r="B656" s="34"/>
      <c r="D656" s="34"/>
      <c r="F656" s="35"/>
      <c r="K656" s="57"/>
      <c r="P656" s="54"/>
      <c r="U656" s="54"/>
    </row>
    <row r="657" ht="15.75" customHeight="1">
      <c r="A657" s="34"/>
      <c r="B657" s="34"/>
      <c r="D657" s="34"/>
      <c r="F657" s="35"/>
      <c r="K657" s="57"/>
      <c r="P657" s="54"/>
      <c r="U657" s="54"/>
    </row>
    <row r="658" ht="15.75" customHeight="1">
      <c r="A658" s="34"/>
      <c r="B658" s="34"/>
      <c r="D658" s="34"/>
      <c r="F658" s="35"/>
      <c r="K658" s="57"/>
      <c r="P658" s="54"/>
      <c r="U658" s="54"/>
    </row>
    <row r="659" ht="15.75" customHeight="1">
      <c r="A659" s="34"/>
      <c r="B659" s="34"/>
      <c r="D659" s="34"/>
      <c r="F659" s="35"/>
      <c r="K659" s="57"/>
      <c r="P659" s="54"/>
      <c r="U659" s="54"/>
    </row>
    <row r="660" ht="15.75" customHeight="1">
      <c r="A660" s="34"/>
      <c r="B660" s="34"/>
      <c r="D660" s="34"/>
      <c r="F660" s="35"/>
      <c r="K660" s="57"/>
      <c r="P660" s="54"/>
      <c r="U660" s="54"/>
    </row>
    <row r="661" ht="15.75" customHeight="1">
      <c r="A661" s="34"/>
      <c r="B661" s="34"/>
      <c r="D661" s="34"/>
      <c r="F661" s="35"/>
      <c r="K661" s="57"/>
      <c r="P661" s="54"/>
      <c r="U661" s="54"/>
    </row>
    <row r="662" ht="15.75" customHeight="1">
      <c r="A662" s="34"/>
      <c r="B662" s="34"/>
      <c r="D662" s="34"/>
      <c r="F662" s="35"/>
      <c r="K662" s="57"/>
      <c r="P662" s="54"/>
      <c r="U662" s="54"/>
    </row>
    <row r="663" ht="15.75" customHeight="1">
      <c r="A663" s="34"/>
      <c r="B663" s="34"/>
      <c r="D663" s="34"/>
      <c r="F663" s="35"/>
      <c r="K663" s="57"/>
      <c r="P663" s="54"/>
      <c r="U663" s="54"/>
    </row>
    <row r="664" ht="15.75" customHeight="1">
      <c r="A664" s="34"/>
      <c r="B664" s="34"/>
      <c r="D664" s="34"/>
      <c r="F664" s="35"/>
      <c r="K664" s="57"/>
      <c r="P664" s="54"/>
      <c r="U664" s="54"/>
    </row>
    <row r="665" ht="15.75" customHeight="1">
      <c r="A665" s="34"/>
      <c r="B665" s="34"/>
      <c r="D665" s="34"/>
      <c r="F665" s="35"/>
      <c r="K665" s="57"/>
      <c r="P665" s="54"/>
      <c r="U665" s="54"/>
    </row>
    <row r="666" ht="15.75" customHeight="1">
      <c r="A666" s="34"/>
      <c r="B666" s="34"/>
      <c r="D666" s="34"/>
      <c r="F666" s="35"/>
      <c r="K666" s="57"/>
      <c r="P666" s="54"/>
      <c r="U666" s="54"/>
    </row>
    <row r="667" ht="15.75" customHeight="1">
      <c r="A667" s="34"/>
      <c r="B667" s="34"/>
      <c r="D667" s="34"/>
      <c r="F667" s="35"/>
      <c r="K667" s="57"/>
      <c r="P667" s="54"/>
      <c r="U667" s="54"/>
    </row>
    <row r="668" ht="15.75" customHeight="1">
      <c r="A668" s="34"/>
      <c r="B668" s="34"/>
      <c r="D668" s="34"/>
      <c r="F668" s="35"/>
      <c r="K668" s="57"/>
      <c r="P668" s="54"/>
      <c r="U668" s="54"/>
    </row>
    <row r="669" ht="15.75" customHeight="1">
      <c r="A669" s="34"/>
      <c r="B669" s="34"/>
      <c r="D669" s="34"/>
      <c r="F669" s="35"/>
      <c r="K669" s="57"/>
      <c r="P669" s="54"/>
      <c r="U669" s="54"/>
    </row>
    <row r="670" ht="15.75" customHeight="1">
      <c r="A670" s="34"/>
      <c r="B670" s="34"/>
      <c r="D670" s="34"/>
      <c r="F670" s="35"/>
      <c r="K670" s="57"/>
      <c r="P670" s="54"/>
      <c r="U670" s="54"/>
    </row>
    <row r="671" ht="15.75" customHeight="1">
      <c r="A671" s="34"/>
      <c r="B671" s="34"/>
      <c r="D671" s="34"/>
      <c r="F671" s="35"/>
      <c r="K671" s="57"/>
      <c r="P671" s="54"/>
      <c r="U671" s="54"/>
    </row>
    <row r="672" ht="15.75" customHeight="1">
      <c r="A672" s="34"/>
      <c r="B672" s="34"/>
      <c r="D672" s="34"/>
      <c r="F672" s="35"/>
      <c r="K672" s="57"/>
      <c r="P672" s="54"/>
      <c r="U672" s="54"/>
    </row>
    <row r="673" ht="15.75" customHeight="1">
      <c r="A673" s="34"/>
      <c r="B673" s="34"/>
      <c r="D673" s="34"/>
      <c r="F673" s="35"/>
      <c r="K673" s="57"/>
      <c r="P673" s="54"/>
      <c r="U673" s="54"/>
    </row>
    <row r="674" ht="15.75" customHeight="1">
      <c r="A674" s="34"/>
      <c r="B674" s="34"/>
      <c r="D674" s="34"/>
      <c r="F674" s="35"/>
      <c r="K674" s="57"/>
      <c r="P674" s="54"/>
      <c r="U674" s="54"/>
    </row>
    <row r="675" ht="15.75" customHeight="1">
      <c r="A675" s="34"/>
      <c r="B675" s="34"/>
      <c r="D675" s="34"/>
      <c r="F675" s="35"/>
      <c r="K675" s="57"/>
      <c r="P675" s="54"/>
      <c r="U675" s="54"/>
    </row>
    <row r="676" ht="15.75" customHeight="1">
      <c r="A676" s="34"/>
      <c r="B676" s="34"/>
      <c r="D676" s="34"/>
      <c r="F676" s="35"/>
      <c r="K676" s="57"/>
      <c r="P676" s="54"/>
      <c r="U676" s="54"/>
    </row>
    <row r="677" ht="15.75" customHeight="1">
      <c r="A677" s="34"/>
      <c r="B677" s="34"/>
      <c r="D677" s="34"/>
      <c r="F677" s="35"/>
      <c r="K677" s="57"/>
      <c r="P677" s="54"/>
      <c r="U677" s="54"/>
    </row>
    <row r="678" ht="15.75" customHeight="1">
      <c r="A678" s="34"/>
      <c r="B678" s="34"/>
      <c r="D678" s="34"/>
      <c r="F678" s="35"/>
      <c r="K678" s="57"/>
      <c r="P678" s="54"/>
      <c r="U678" s="54"/>
    </row>
    <row r="679" ht="15.75" customHeight="1">
      <c r="A679" s="34"/>
      <c r="B679" s="34"/>
      <c r="D679" s="34"/>
      <c r="F679" s="35"/>
      <c r="K679" s="57"/>
      <c r="P679" s="54"/>
      <c r="U679" s="54"/>
    </row>
    <row r="680" ht="15.75" customHeight="1">
      <c r="A680" s="34"/>
      <c r="B680" s="34"/>
      <c r="D680" s="34"/>
      <c r="F680" s="35"/>
      <c r="K680" s="57"/>
      <c r="P680" s="54"/>
      <c r="U680" s="54"/>
    </row>
    <row r="681" ht="15.75" customHeight="1">
      <c r="A681" s="34"/>
      <c r="B681" s="34"/>
      <c r="D681" s="34"/>
      <c r="F681" s="35"/>
      <c r="K681" s="57"/>
      <c r="P681" s="54"/>
      <c r="U681" s="54"/>
    </row>
    <row r="682" ht="15.75" customHeight="1">
      <c r="A682" s="34"/>
      <c r="B682" s="34"/>
      <c r="D682" s="34"/>
      <c r="F682" s="35"/>
      <c r="K682" s="57"/>
      <c r="P682" s="54"/>
      <c r="U682" s="54"/>
    </row>
    <row r="683" ht="15.75" customHeight="1">
      <c r="A683" s="34"/>
      <c r="B683" s="34"/>
      <c r="D683" s="34"/>
      <c r="F683" s="35"/>
      <c r="K683" s="57"/>
      <c r="P683" s="54"/>
      <c r="U683" s="54"/>
    </row>
    <row r="684" ht="15.75" customHeight="1">
      <c r="A684" s="34"/>
      <c r="B684" s="34"/>
      <c r="D684" s="34"/>
      <c r="F684" s="35"/>
      <c r="K684" s="57"/>
      <c r="P684" s="54"/>
      <c r="U684" s="54"/>
    </row>
    <row r="685" ht="15.75" customHeight="1">
      <c r="A685" s="34"/>
      <c r="B685" s="34"/>
      <c r="D685" s="34"/>
      <c r="F685" s="35"/>
      <c r="K685" s="57"/>
      <c r="P685" s="54"/>
      <c r="U685" s="54"/>
    </row>
    <row r="686" ht="15.75" customHeight="1">
      <c r="A686" s="34"/>
      <c r="B686" s="34"/>
      <c r="D686" s="34"/>
      <c r="F686" s="35"/>
      <c r="K686" s="57"/>
      <c r="P686" s="54"/>
      <c r="U686" s="54"/>
    </row>
    <row r="687" ht="15.75" customHeight="1">
      <c r="A687" s="34"/>
      <c r="B687" s="34"/>
      <c r="D687" s="34"/>
      <c r="F687" s="35"/>
      <c r="K687" s="57"/>
      <c r="P687" s="54"/>
      <c r="U687" s="54"/>
    </row>
    <row r="688" ht="15.75" customHeight="1">
      <c r="A688" s="34"/>
      <c r="B688" s="34"/>
      <c r="D688" s="34"/>
      <c r="F688" s="35"/>
      <c r="K688" s="57"/>
      <c r="P688" s="54"/>
      <c r="U688" s="54"/>
    </row>
    <row r="689" ht="15.75" customHeight="1">
      <c r="A689" s="34"/>
      <c r="B689" s="34"/>
      <c r="D689" s="34"/>
      <c r="F689" s="35"/>
      <c r="K689" s="57"/>
      <c r="P689" s="54"/>
      <c r="U689" s="54"/>
    </row>
    <row r="690" ht="15.75" customHeight="1">
      <c r="A690" s="34"/>
      <c r="B690" s="34"/>
      <c r="D690" s="34"/>
      <c r="F690" s="35"/>
      <c r="K690" s="57"/>
      <c r="P690" s="54"/>
      <c r="U690" s="54"/>
    </row>
    <row r="691" ht="15.75" customHeight="1">
      <c r="A691" s="34"/>
      <c r="B691" s="34"/>
      <c r="D691" s="34"/>
      <c r="F691" s="35"/>
      <c r="K691" s="57"/>
      <c r="P691" s="54"/>
      <c r="U691" s="54"/>
    </row>
    <row r="692" ht="15.75" customHeight="1">
      <c r="A692" s="34"/>
      <c r="B692" s="34"/>
      <c r="D692" s="34"/>
      <c r="F692" s="35"/>
      <c r="K692" s="57"/>
      <c r="P692" s="54"/>
      <c r="U692" s="54"/>
    </row>
    <row r="693" ht="15.75" customHeight="1">
      <c r="A693" s="34"/>
      <c r="B693" s="34"/>
      <c r="D693" s="34"/>
      <c r="F693" s="35"/>
      <c r="K693" s="57"/>
      <c r="P693" s="54"/>
      <c r="U693" s="54"/>
    </row>
    <row r="694" ht="15.75" customHeight="1">
      <c r="A694" s="34"/>
      <c r="B694" s="34"/>
      <c r="D694" s="34"/>
      <c r="F694" s="35"/>
      <c r="K694" s="57"/>
      <c r="P694" s="54"/>
      <c r="U694" s="54"/>
    </row>
    <row r="695" ht="15.75" customHeight="1">
      <c r="A695" s="34"/>
      <c r="B695" s="34"/>
      <c r="D695" s="34"/>
      <c r="F695" s="35"/>
      <c r="K695" s="57"/>
      <c r="P695" s="54"/>
      <c r="U695" s="54"/>
    </row>
    <row r="696" ht="15.75" customHeight="1">
      <c r="A696" s="34"/>
      <c r="B696" s="34"/>
      <c r="D696" s="34"/>
      <c r="F696" s="35"/>
      <c r="K696" s="57"/>
      <c r="P696" s="54"/>
      <c r="U696" s="54"/>
    </row>
    <row r="697" ht="15.75" customHeight="1">
      <c r="A697" s="34"/>
      <c r="B697" s="34"/>
      <c r="D697" s="34"/>
      <c r="F697" s="35"/>
      <c r="K697" s="57"/>
      <c r="P697" s="54"/>
      <c r="U697" s="54"/>
    </row>
    <row r="698" ht="15.75" customHeight="1">
      <c r="A698" s="34"/>
      <c r="B698" s="34"/>
      <c r="D698" s="34"/>
      <c r="F698" s="35"/>
      <c r="K698" s="57"/>
      <c r="P698" s="54"/>
      <c r="U698" s="54"/>
    </row>
    <row r="699" ht="15.75" customHeight="1">
      <c r="A699" s="34"/>
      <c r="B699" s="34"/>
      <c r="D699" s="34"/>
      <c r="F699" s="35"/>
      <c r="K699" s="57"/>
      <c r="P699" s="54"/>
      <c r="U699" s="54"/>
    </row>
    <row r="700" ht="15.75" customHeight="1">
      <c r="A700" s="34"/>
      <c r="B700" s="34"/>
      <c r="D700" s="34"/>
      <c r="F700" s="35"/>
      <c r="K700" s="57"/>
      <c r="P700" s="54"/>
      <c r="U700" s="54"/>
    </row>
    <row r="701" ht="15.75" customHeight="1">
      <c r="A701" s="34"/>
      <c r="B701" s="34"/>
      <c r="D701" s="34"/>
      <c r="F701" s="35"/>
      <c r="K701" s="57"/>
      <c r="P701" s="54"/>
      <c r="U701" s="54"/>
    </row>
    <row r="702" ht="15.75" customHeight="1">
      <c r="A702" s="34"/>
      <c r="B702" s="34"/>
      <c r="D702" s="34"/>
      <c r="F702" s="35"/>
      <c r="K702" s="57"/>
      <c r="P702" s="54"/>
      <c r="U702" s="54"/>
    </row>
    <row r="703" ht="15.75" customHeight="1">
      <c r="A703" s="34"/>
      <c r="B703" s="34"/>
      <c r="D703" s="34"/>
      <c r="F703" s="35"/>
      <c r="K703" s="57"/>
      <c r="P703" s="54"/>
      <c r="U703" s="54"/>
    </row>
    <row r="704" ht="15.75" customHeight="1">
      <c r="A704" s="34"/>
      <c r="B704" s="34"/>
      <c r="D704" s="34"/>
      <c r="F704" s="35"/>
      <c r="K704" s="57"/>
      <c r="P704" s="54"/>
      <c r="U704" s="54"/>
    </row>
    <row r="705" ht="15.75" customHeight="1">
      <c r="A705" s="34"/>
      <c r="B705" s="34"/>
      <c r="D705" s="34"/>
      <c r="F705" s="35"/>
      <c r="K705" s="57"/>
      <c r="P705" s="54"/>
      <c r="U705" s="54"/>
    </row>
    <row r="706" ht="15.75" customHeight="1">
      <c r="A706" s="34"/>
      <c r="B706" s="34"/>
      <c r="D706" s="34"/>
      <c r="F706" s="35"/>
      <c r="K706" s="57"/>
      <c r="P706" s="54"/>
      <c r="U706" s="54"/>
    </row>
    <row r="707" ht="15.75" customHeight="1">
      <c r="A707" s="34"/>
      <c r="B707" s="34"/>
      <c r="D707" s="34"/>
      <c r="F707" s="35"/>
      <c r="K707" s="57"/>
      <c r="P707" s="54"/>
      <c r="U707" s="54"/>
    </row>
    <row r="708" ht="15.75" customHeight="1">
      <c r="A708" s="34"/>
      <c r="B708" s="34"/>
      <c r="D708" s="34"/>
      <c r="F708" s="35"/>
      <c r="K708" s="57"/>
      <c r="P708" s="54"/>
      <c r="U708" s="54"/>
    </row>
    <row r="709" ht="15.75" customHeight="1">
      <c r="A709" s="34"/>
      <c r="B709" s="34"/>
      <c r="D709" s="34"/>
      <c r="F709" s="35"/>
      <c r="K709" s="57"/>
      <c r="P709" s="54"/>
      <c r="U709" s="54"/>
    </row>
    <row r="710" ht="15.75" customHeight="1">
      <c r="A710" s="34"/>
      <c r="B710" s="34"/>
      <c r="D710" s="34"/>
      <c r="F710" s="35"/>
      <c r="K710" s="57"/>
      <c r="P710" s="54"/>
      <c r="U710" s="54"/>
    </row>
    <row r="711" ht="15.75" customHeight="1">
      <c r="A711" s="34"/>
      <c r="B711" s="34"/>
      <c r="D711" s="34"/>
      <c r="F711" s="35"/>
      <c r="K711" s="57"/>
      <c r="P711" s="54"/>
      <c r="U711" s="54"/>
    </row>
    <row r="712" ht="15.75" customHeight="1">
      <c r="A712" s="34"/>
      <c r="B712" s="34"/>
      <c r="D712" s="34"/>
      <c r="F712" s="35"/>
      <c r="K712" s="57"/>
      <c r="P712" s="54"/>
      <c r="U712" s="54"/>
    </row>
    <row r="713" ht="15.75" customHeight="1">
      <c r="A713" s="34"/>
      <c r="B713" s="34"/>
      <c r="D713" s="34"/>
      <c r="F713" s="35"/>
      <c r="K713" s="57"/>
      <c r="P713" s="54"/>
      <c r="U713" s="54"/>
    </row>
    <row r="714" ht="15.75" customHeight="1">
      <c r="A714" s="34"/>
      <c r="B714" s="34"/>
      <c r="D714" s="34"/>
      <c r="F714" s="35"/>
      <c r="K714" s="57"/>
      <c r="P714" s="54"/>
      <c r="U714" s="54"/>
    </row>
    <row r="715" ht="15.75" customHeight="1">
      <c r="A715" s="34"/>
      <c r="B715" s="34"/>
      <c r="D715" s="34"/>
      <c r="F715" s="35"/>
      <c r="K715" s="57"/>
      <c r="P715" s="54"/>
      <c r="U715" s="54"/>
    </row>
    <row r="716" ht="15.75" customHeight="1">
      <c r="A716" s="34"/>
      <c r="B716" s="34"/>
      <c r="D716" s="34"/>
      <c r="F716" s="35"/>
      <c r="K716" s="57"/>
      <c r="P716" s="54"/>
      <c r="U716" s="54"/>
    </row>
    <row r="717" ht="15.75" customHeight="1">
      <c r="A717" s="34"/>
      <c r="B717" s="34"/>
      <c r="D717" s="34"/>
      <c r="F717" s="35"/>
      <c r="K717" s="57"/>
      <c r="P717" s="54"/>
      <c r="U717" s="54"/>
    </row>
    <row r="718" ht="15.75" customHeight="1">
      <c r="A718" s="34"/>
      <c r="B718" s="34"/>
      <c r="D718" s="34"/>
      <c r="F718" s="35"/>
      <c r="K718" s="57"/>
      <c r="P718" s="54"/>
      <c r="U718" s="54"/>
    </row>
    <row r="719" ht="15.75" customHeight="1">
      <c r="A719" s="34"/>
      <c r="B719" s="34"/>
      <c r="D719" s="34"/>
      <c r="F719" s="35"/>
      <c r="K719" s="57"/>
      <c r="P719" s="54"/>
      <c r="U719" s="54"/>
    </row>
    <row r="720" ht="15.75" customHeight="1">
      <c r="A720" s="34"/>
      <c r="B720" s="34"/>
      <c r="D720" s="34"/>
      <c r="F720" s="35"/>
      <c r="K720" s="57"/>
      <c r="P720" s="54"/>
      <c r="U720" s="54"/>
    </row>
    <row r="721" ht="15.75" customHeight="1">
      <c r="A721" s="34"/>
      <c r="B721" s="34"/>
      <c r="D721" s="34"/>
      <c r="F721" s="35"/>
      <c r="K721" s="57"/>
      <c r="P721" s="54"/>
      <c r="U721" s="54"/>
    </row>
    <row r="722" ht="15.75" customHeight="1">
      <c r="A722" s="34"/>
      <c r="B722" s="34"/>
      <c r="D722" s="34"/>
      <c r="F722" s="35"/>
      <c r="K722" s="57"/>
      <c r="P722" s="54"/>
      <c r="U722" s="54"/>
    </row>
    <row r="723" ht="15.75" customHeight="1">
      <c r="A723" s="34"/>
      <c r="B723" s="34"/>
      <c r="D723" s="34"/>
      <c r="F723" s="35"/>
      <c r="K723" s="57"/>
      <c r="P723" s="54"/>
      <c r="U723" s="54"/>
    </row>
    <row r="724" ht="15.75" customHeight="1">
      <c r="A724" s="34"/>
      <c r="B724" s="34"/>
      <c r="D724" s="34"/>
      <c r="F724" s="35"/>
      <c r="K724" s="57"/>
      <c r="P724" s="54"/>
      <c r="U724" s="54"/>
    </row>
    <row r="725" ht="15.75" customHeight="1">
      <c r="A725" s="34"/>
      <c r="B725" s="34"/>
      <c r="D725" s="34"/>
      <c r="F725" s="35"/>
      <c r="K725" s="57"/>
      <c r="P725" s="54"/>
      <c r="U725" s="54"/>
    </row>
    <row r="726" ht="15.75" customHeight="1">
      <c r="A726" s="34"/>
      <c r="B726" s="34"/>
      <c r="D726" s="34"/>
      <c r="F726" s="35"/>
      <c r="K726" s="57"/>
      <c r="P726" s="54"/>
      <c r="U726" s="54"/>
    </row>
    <row r="727" ht="15.75" customHeight="1">
      <c r="A727" s="34"/>
      <c r="B727" s="34"/>
      <c r="D727" s="34"/>
      <c r="F727" s="35"/>
      <c r="K727" s="57"/>
      <c r="P727" s="54"/>
      <c r="U727" s="54"/>
    </row>
    <row r="728" ht="15.75" customHeight="1">
      <c r="A728" s="34"/>
      <c r="B728" s="34"/>
      <c r="D728" s="34"/>
      <c r="F728" s="35"/>
      <c r="K728" s="57"/>
      <c r="P728" s="54"/>
      <c r="U728" s="54"/>
    </row>
    <row r="729" ht="15.75" customHeight="1">
      <c r="A729" s="34"/>
      <c r="B729" s="34"/>
      <c r="D729" s="34"/>
      <c r="F729" s="35"/>
      <c r="K729" s="57"/>
      <c r="P729" s="54"/>
      <c r="U729" s="54"/>
    </row>
    <row r="730" ht="15.75" customHeight="1">
      <c r="A730" s="34"/>
      <c r="B730" s="34"/>
      <c r="D730" s="34"/>
      <c r="F730" s="35"/>
      <c r="K730" s="57"/>
      <c r="P730" s="54"/>
      <c r="U730" s="54"/>
    </row>
    <row r="731" ht="15.75" customHeight="1">
      <c r="A731" s="34"/>
      <c r="B731" s="34"/>
      <c r="D731" s="34"/>
      <c r="F731" s="35"/>
      <c r="K731" s="57"/>
      <c r="P731" s="54"/>
      <c r="U731" s="54"/>
    </row>
    <row r="732" ht="15.75" customHeight="1">
      <c r="A732" s="34"/>
      <c r="B732" s="34"/>
      <c r="D732" s="34"/>
      <c r="F732" s="35"/>
      <c r="K732" s="57"/>
      <c r="P732" s="54"/>
      <c r="U732" s="54"/>
    </row>
    <row r="733" ht="15.75" customHeight="1">
      <c r="A733" s="34"/>
      <c r="B733" s="34"/>
      <c r="D733" s="34"/>
      <c r="F733" s="35"/>
      <c r="K733" s="57"/>
      <c r="P733" s="54"/>
      <c r="U733" s="54"/>
    </row>
    <row r="734" ht="15.75" customHeight="1">
      <c r="A734" s="34"/>
      <c r="B734" s="34"/>
      <c r="D734" s="34"/>
      <c r="F734" s="35"/>
      <c r="K734" s="57"/>
      <c r="P734" s="54"/>
      <c r="U734" s="54"/>
    </row>
    <row r="735" ht="15.75" customHeight="1">
      <c r="A735" s="34"/>
      <c r="B735" s="34"/>
      <c r="D735" s="34"/>
      <c r="F735" s="35"/>
      <c r="K735" s="57"/>
      <c r="P735" s="54"/>
      <c r="U735" s="54"/>
    </row>
    <row r="736" ht="15.75" customHeight="1">
      <c r="A736" s="34"/>
      <c r="B736" s="34"/>
      <c r="D736" s="34"/>
      <c r="F736" s="35"/>
      <c r="K736" s="57"/>
      <c r="P736" s="54"/>
      <c r="U736" s="54"/>
    </row>
    <row r="737" ht="15.75" customHeight="1">
      <c r="A737" s="34"/>
      <c r="B737" s="34"/>
      <c r="D737" s="34"/>
      <c r="F737" s="35"/>
      <c r="K737" s="57"/>
      <c r="P737" s="54"/>
      <c r="U737" s="54"/>
    </row>
    <row r="738" ht="15.75" customHeight="1">
      <c r="A738" s="34"/>
      <c r="B738" s="34"/>
      <c r="D738" s="34"/>
      <c r="F738" s="35"/>
      <c r="K738" s="57"/>
      <c r="P738" s="54"/>
      <c r="U738" s="54"/>
    </row>
    <row r="739" ht="15.75" customHeight="1">
      <c r="A739" s="34"/>
      <c r="B739" s="34"/>
      <c r="D739" s="34"/>
      <c r="F739" s="35"/>
      <c r="K739" s="57"/>
      <c r="P739" s="54"/>
      <c r="U739" s="54"/>
    </row>
    <row r="740" ht="15.75" customHeight="1">
      <c r="A740" s="34"/>
      <c r="B740" s="34"/>
      <c r="D740" s="34"/>
      <c r="F740" s="35"/>
      <c r="K740" s="57"/>
      <c r="P740" s="54"/>
      <c r="U740" s="54"/>
    </row>
    <row r="741" ht="15.75" customHeight="1">
      <c r="A741" s="34"/>
      <c r="B741" s="34"/>
      <c r="D741" s="34"/>
      <c r="F741" s="35"/>
      <c r="K741" s="57"/>
      <c r="P741" s="54"/>
      <c r="U741" s="54"/>
    </row>
    <row r="742" ht="15.75" customHeight="1">
      <c r="A742" s="34"/>
      <c r="B742" s="34"/>
      <c r="D742" s="34"/>
      <c r="F742" s="35"/>
      <c r="K742" s="57"/>
      <c r="P742" s="54"/>
      <c r="U742" s="54"/>
    </row>
    <row r="743" ht="15.75" customHeight="1">
      <c r="A743" s="34"/>
      <c r="B743" s="34"/>
      <c r="D743" s="34"/>
      <c r="F743" s="35"/>
      <c r="K743" s="57"/>
      <c r="P743" s="54"/>
      <c r="U743" s="54"/>
    </row>
    <row r="744" ht="15.75" customHeight="1">
      <c r="A744" s="34"/>
      <c r="B744" s="34"/>
      <c r="D744" s="34"/>
      <c r="F744" s="35"/>
      <c r="K744" s="57"/>
      <c r="P744" s="54"/>
      <c r="U744" s="54"/>
    </row>
    <row r="745" ht="15.75" customHeight="1">
      <c r="A745" s="34"/>
      <c r="B745" s="34"/>
      <c r="D745" s="34"/>
      <c r="F745" s="35"/>
      <c r="K745" s="57"/>
      <c r="P745" s="54"/>
      <c r="U745" s="54"/>
    </row>
    <row r="746" ht="15.75" customHeight="1">
      <c r="A746" s="34"/>
      <c r="B746" s="34"/>
      <c r="D746" s="34"/>
      <c r="F746" s="35"/>
      <c r="K746" s="57"/>
      <c r="P746" s="54"/>
      <c r="U746" s="54"/>
    </row>
    <row r="747" ht="15.75" customHeight="1">
      <c r="A747" s="34"/>
      <c r="B747" s="34"/>
      <c r="D747" s="34"/>
      <c r="F747" s="35"/>
      <c r="K747" s="57"/>
      <c r="P747" s="54"/>
      <c r="U747" s="54"/>
    </row>
    <row r="748" ht="15.75" customHeight="1">
      <c r="A748" s="34"/>
      <c r="B748" s="34"/>
      <c r="D748" s="34"/>
      <c r="F748" s="35"/>
      <c r="K748" s="57"/>
      <c r="P748" s="54"/>
      <c r="U748" s="54"/>
    </row>
    <row r="749" ht="15.75" customHeight="1">
      <c r="A749" s="34"/>
      <c r="B749" s="34"/>
      <c r="D749" s="34"/>
      <c r="F749" s="35"/>
      <c r="K749" s="57"/>
      <c r="P749" s="54"/>
      <c r="U749" s="54"/>
    </row>
    <row r="750" ht="15.75" customHeight="1">
      <c r="A750" s="34"/>
      <c r="B750" s="34"/>
      <c r="D750" s="34"/>
      <c r="F750" s="35"/>
      <c r="K750" s="57"/>
      <c r="P750" s="54"/>
      <c r="U750" s="54"/>
    </row>
    <row r="751" ht="15.75" customHeight="1">
      <c r="A751" s="34"/>
      <c r="B751" s="34"/>
      <c r="D751" s="34"/>
      <c r="F751" s="35"/>
      <c r="K751" s="57"/>
      <c r="P751" s="54"/>
      <c r="U751" s="54"/>
    </row>
    <row r="752" ht="15.75" customHeight="1">
      <c r="A752" s="34"/>
      <c r="B752" s="34"/>
      <c r="D752" s="34"/>
      <c r="F752" s="35"/>
      <c r="K752" s="57"/>
      <c r="P752" s="54"/>
      <c r="U752" s="54"/>
    </row>
    <row r="753" ht="15.75" customHeight="1">
      <c r="A753" s="34"/>
      <c r="B753" s="34"/>
      <c r="D753" s="34"/>
      <c r="F753" s="35"/>
      <c r="K753" s="57"/>
      <c r="P753" s="54"/>
      <c r="U753" s="54"/>
    </row>
    <row r="754" ht="15.75" customHeight="1">
      <c r="A754" s="34"/>
      <c r="B754" s="34"/>
      <c r="D754" s="34"/>
      <c r="F754" s="35"/>
      <c r="K754" s="57"/>
      <c r="P754" s="54"/>
      <c r="U754" s="54"/>
    </row>
    <row r="755" ht="15.75" customHeight="1">
      <c r="A755" s="34"/>
      <c r="B755" s="34"/>
      <c r="D755" s="34"/>
      <c r="F755" s="35"/>
      <c r="K755" s="57"/>
      <c r="P755" s="54"/>
      <c r="U755" s="54"/>
    </row>
    <row r="756" ht="15.75" customHeight="1">
      <c r="A756" s="34"/>
      <c r="B756" s="34"/>
      <c r="D756" s="34"/>
      <c r="F756" s="35"/>
      <c r="K756" s="57"/>
      <c r="P756" s="54"/>
      <c r="U756" s="54"/>
    </row>
    <row r="757" ht="15.75" customHeight="1">
      <c r="A757" s="34"/>
      <c r="B757" s="34"/>
      <c r="D757" s="34"/>
      <c r="F757" s="35"/>
      <c r="K757" s="57"/>
      <c r="P757" s="54"/>
      <c r="U757" s="54"/>
    </row>
    <row r="758" ht="15.75" customHeight="1">
      <c r="A758" s="34"/>
      <c r="B758" s="34"/>
      <c r="D758" s="34"/>
      <c r="F758" s="35"/>
      <c r="K758" s="57"/>
      <c r="P758" s="54"/>
      <c r="U758" s="54"/>
    </row>
    <row r="759" ht="15.75" customHeight="1">
      <c r="A759" s="34"/>
      <c r="B759" s="34"/>
      <c r="D759" s="34"/>
      <c r="F759" s="35"/>
      <c r="K759" s="57"/>
      <c r="P759" s="54"/>
      <c r="U759" s="54"/>
    </row>
    <row r="760" ht="15.75" customHeight="1">
      <c r="A760" s="34"/>
      <c r="B760" s="34"/>
      <c r="D760" s="34"/>
      <c r="F760" s="35"/>
      <c r="K760" s="57"/>
      <c r="P760" s="54"/>
      <c r="U760" s="54"/>
    </row>
    <row r="761" ht="15.75" customHeight="1">
      <c r="A761" s="34"/>
      <c r="B761" s="34"/>
      <c r="D761" s="34"/>
      <c r="F761" s="35"/>
      <c r="K761" s="57"/>
      <c r="P761" s="54"/>
      <c r="U761" s="54"/>
    </row>
    <row r="762" ht="15.75" customHeight="1">
      <c r="A762" s="34"/>
      <c r="B762" s="34"/>
      <c r="D762" s="34"/>
      <c r="F762" s="35"/>
      <c r="K762" s="57"/>
      <c r="P762" s="54"/>
      <c r="U762" s="54"/>
    </row>
    <row r="763" ht="15.75" customHeight="1">
      <c r="A763" s="34"/>
      <c r="B763" s="34"/>
      <c r="D763" s="34"/>
      <c r="F763" s="35"/>
      <c r="K763" s="57"/>
      <c r="P763" s="54"/>
      <c r="U763" s="54"/>
    </row>
    <row r="764" ht="15.75" customHeight="1">
      <c r="A764" s="34"/>
      <c r="B764" s="34"/>
      <c r="D764" s="34"/>
      <c r="F764" s="35"/>
      <c r="K764" s="57"/>
      <c r="P764" s="54"/>
      <c r="U764" s="54"/>
    </row>
    <row r="765" ht="15.75" customHeight="1">
      <c r="A765" s="34"/>
      <c r="B765" s="34"/>
      <c r="D765" s="34"/>
      <c r="F765" s="35"/>
      <c r="K765" s="57"/>
      <c r="P765" s="54"/>
      <c r="U765" s="54"/>
    </row>
    <row r="766" ht="15.75" customHeight="1">
      <c r="A766" s="34"/>
      <c r="B766" s="34"/>
      <c r="D766" s="34"/>
      <c r="F766" s="35"/>
      <c r="K766" s="57"/>
      <c r="P766" s="54"/>
      <c r="U766" s="54"/>
    </row>
    <row r="767" ht="15.75" customHeight="1">
      <c r="A767" s="34"/>
      <c r="B767" s="34"/>
      <c r="D767" s="34"/>
      <c r="F767" s="35"/>
      <c r="K767" s="57"/>
      <c r="P767" s="54"/>
      <c r="U767" s="54"/>
    </row>
    <row r="768" ht="15.75" customHeight="1">
      <c r="A768" s="34"/>
      <c r="B768" s="34"/>
      <c r="D768" s="34"/>
      <c r="F768" s="35"/>
      <c r="K768" s="57"/>
      <c r="P768" s="54"/>
      <c r="U768" s="54"/>
    </row>
    <row r="769" ht="15.75" customHeight="1">
      <c r="A769" s="34"/>
      <c r="B769" s="34"/>
      <c r="D769" s="34"/>
      <c r="F769" s="35"/>
      <c r="K769" s="57"/>
      <c r="P769" s="54"/>
      <c r="U769" s="54"/>
    </row>
    <row r="770" ht="15.75" customHeight="1">
      <c r="A770" s="34"/>
      <c r="B770" s="34"/>
      <c r="D770" s="34"/>
      <c r="F770" s="35"/>
      <c r="K770" s="57"/>
      <c r="P770" s="54"/>
      <c r="U770" s="54"/>
    </row>
    <row r="771" ht="15.75" customHeight="1">
      <c r="A771" s="34"/>
      <c r="B771" s="34"/>
      <c r="D771" s="34"/>
      <c r="F771" s="35"/>
      <c r="K771" s="57"/>
      <c r="P771" s="54"/>
      <c r="U771" s="54"/>
    </row>
    <row r="772" ht="15.75" customHeight="1">
      <c r="A772" s="34"/>
      <c r="B772" s="34"/>
      <c r="D772" s="34"/>
      <c r="F772" s="35"/>
      <c r="K772" s="57"/>
      <c r="P772" s="54"/>
      <c r="U772" s="54"/>
    </row>
    <row r="773" ht="15.75" customHeight="1">
      <c r="A773" s="34"/>
      <c r="B773" s="34"/>
      <c r="D773" s="34"/>
      <c r="F773" s="35"/>
      <c r="K773" s="57"/>
      <c r="P773" s="54"/>
      <c r="U773" s="54"/>
    </row>
    <row r="774" ht="15.75" customHeight="1">
      <c r="A774" s="34"/>
      <c r="B774" s="34"/>
      <c r="D774" s="34"/>
      <c r="F774" s="35"/>
      <c r="K774" s="57"/>
      <c r="P774" s="54"/>
      <c r="U774" s="54"/>
    </row>
    <row r="775" ht="15.75" customHeight="1">
      <c r="A775" s="34"/>
      <c r="B775" s="34"/>
      <c r="D775" s="34"/>
      <c r="F775" s="35"/>
      <c r="K775" s="57"/>
      <c r="P775" s="54"/>
      <c r="U775" s="54"/>
    </row>
    <row r="776" ht="15.75" customHeight="1">
      <c r="A776" s="34"/>
      <c r="B776" s="34"/>
      <c r="D776" s="34"/>
      <c r="F776" s="35"/>
      <c r="K776" s="57"/>
      <c r="P776" s="54"/>
      <c r="U776" s="54"/>
    </row>
    <row r="777" ht="15.75" customHeight="1">
      <c r="A777" s="34"/>
      <c r="B777" s="34"/>
      <c r="D777" s="34"/>
      <c r="F777" s="35"/>
      <c r="K777" s="57"/>
      <c r="P777" s="54"/>
      <c r="U777" s="54"/>
    </row>
    <row r="778" ht="15.75" customHeight="1">
      <c r="A778" s="34"/>
      <c r="B778" s="34"/>
      <c r="D778" s="34"/>
      <c r="F778" s="35"/>
      <c r="K778" s="57"/>
      <c r="P778" s="54"/>
      <c r="U778" s="54"/>
    </row>
    <row r="779" ht="15.75" customHeight="1">
      <c r="A779" s="34"/>
      <c r="B779" s="34"/>
      <c r="D779" s="34"/>
      <c r="F779" s="35"/>
      <c r="K779" s="57"/>
      <c r="P779" s="54"/>
      <c r="U779" s="54"/>
    </row>
    <row r="780" ht="15.75" customHeight="1">
      <c r="A780" s="34"/>
      <c r="B780" s="34"/>
      <c r="D780" s="34"/>
      <c r="F780" s="35"/>
      <c r="K780" s="57"/>
      <c r="P780" s="54"/>
      <c r="U780" s="54"/>
    </row>
    <row r="781" ht="15.75" customHeight="1">
      <c r="A781" s="34"/>
      <c r="B781" s="34"/>
      <c r="D781" s="34"/>
      <c r="F781" s="35"/>
      <c r="K781" s="57"/>
      <c r="P781" s="54"/>
      <c r="U781" s="54"/>
    </row>
    <row r="782" ht="15.75" customHeight="1">
      <c r="A782" s="34"/>
      <c r="B782" s="34"/>
      <c r="D782" s="34"/>
      <c r="F782" s="35"/>
      <c r="K782" s="57"/>
      <c r="P782" s="54"/>
      <c r="U782" s="54"/>
    </row>
    <row r="783" ht="15.75" customHeight="1">
      <c r="A783" s="34"/>
      <c r="B783" s="34"/>
      <c r="D783" s="34"/>
      <c r="F783" s="35"/>
      <c r="K783" s="57"/>
      <c r="P783" s="54"/>
      <c r="U783" s="54"/>
    </row>
    <row r="784" ht="15.75" customHeight="1">
      <c r="A784" s="34"/>
      <c r="B784" s="34"/>
      <c r="D784" s="34"/>
      <c r="F784" s="35"/>
      <c r="K784" s="57"/>
      <c r="P784" s="54"/>
      <c r="U784" s="54"/>
    </row>
    <row r="785" ht="15.75" customHeight="1">
      <c r="A785" s="34"/>
      <c r="B785" s="34"/>
      <c r="D785" s="34"/>
      <c r="F785" s="35"/>
      <c r="K785" s="57"/>
      <c r="P785" s="54"/>
      <c r="U785" s="54"/>
    </row>
    <row r="786" ht="15.75" customHeight="1">
      <c r="A786" s="34"/>
      <c r="B786" s="34"/>
      <c r="D786" s="34"/>
      <c r="F786" s="35"/>
      <c r="K786" s="57"/>
      <c r="P786" s="54"/>
      <c r="U786" s="54"/>
    </row>
    <row r="787" ht="15.75" customHeight="1">
      <c r="A787" s="34"/>
      <c r="B787" s="34"/>
      <c r="D787" s="34"/>
      <c r="F787" s="35"/>
      <c r="K787" s="57"/>
      <c r="P787" s="54"/>
      <c r="U787" s="54"/>
    </row>
    <row r="788" ht="15.75" customHeight="1">
      <c r="A788" s="34"/>
      <c r="B788" s="34"/>
      <c r="D788" s="34"/>
      <c r="F788" s="35"/>
      <c r="K788" s="57"/>
      <c r="P788" s="54"/>
      <c r="U788" s="54"/>
    </row>
    <row r="789" ht="15.75" customHeight="1">
      <c r="A789" s="34"/>
      <c r="B789" s="34"/>
      <c r="D789" s="34"/>
      <c r="F789" s="35"/>
      <c r="K789" s="57"/>
      <c r="P789" s="54"/>
      <c r="U789" s="54"/>
    </row>
    <row r="790" ht="15.75" customHeight="1">
      <c r="A790" s="34"/>
      <c r="B790" s="34"/>
      <c r="D790" s="34"/>
      <c r="F790" s="35"/>
      <c r="K790" s="57"/>
      <c r="P790" s="54"/>
      <c r="U790" s="54"/>
    </row>
    <row r="791" ht="15.75" customHeight="1">
      <c r="A791" s="34"/>
      <c r="B791" s="34"/>
      <c r="D791" s="34"/>
      <c r="F791" s="35"/>
      <c r="K791" s="57"/>
      <c r="P791" s="54"/>
      <c r="U791" s="54"/>
    </row>
    <row r="792" ht="15.75" customHeight="1">
      <c r="A792" s="34"/>
      <c r="B792" s="34"/>
      <c r="D792" s="34"/>
      <c r="F792" s="35"/>
      <c r="K792" s="57"/>
      <c r="P792" s="54"/>
      <c r="U792" s="54"/>
    </row>
    <row r="793" ht="15.75" customHeight="1">
      <c r="A793" s="34"/>
      <c r="B793" s="34"/>
      <c r="D793" s="34"/>
      <c r="F793" s="35"/>
      <c r="K793" s="57"/>
      <c r="P793" s="54"/>
      <c r="U793" s="54"/>
    </row>
    <row r="794" ht="15.75" customHeight="1">
      <c r="A794" s="34"/>
      <c r="B794" s="34"/>
      <c r="D794" s="34"/>
      <c r="F794" s="35"/>
      <c r="K794" s="57"/>
      <c r="P794" s="54"/>
      <c r="U794" s="54"/>
    </row>
    <row r="795" ht="15.75" customHeight="1">
      <c r="A795" s="34"/>
      <c r="B795" s="34"/>
      <c r="D795" s="34"/>
      <c r="F795" s="35"/>
      <c r="K795" s="57"/>
      <c r="P795" s="54"/>
      <c r="U795" s="54"/>
    </row>
    <row r="796" ht="15.75" customHeight="1">
      <c r="A796" s="34"/>
      <c r="B796" s="34"/>
      <c r="D796" s="34"/>
      <c r="F796" s="35"/>
      <c r="K796" s="57"/>
      <c r="P796" s="54"/>
      <c r="U796" s="54"/>
    </row>
    <row r="797" ht="15.75" customHeight="1">
      <c r="A797" s="34"/>
      <c r="B797" s="34"/>
      <c r="D797" s="34"/>
      <c r="F797" s="35"/>
      <c r="K797" s="57"/>
      <c r="P797" s="54"/>
      <c r="U797" s="54"/>
    </row>
    <row r="798" ht="15.75" customHeight="1">
      <c r="A798" s="34"/>
      <c r="B798" s="34"/>
      <c r="D798" s="34"/>
      <c r="F798" s="35"/>
      <c r="K798" s="57"/>
      <c r="P798" s="54"/>
      <c r="U798" s="54"/>
    </row>
    <row r="799" ht="15.75" customHeight="1">
      <c r="A799" s="34"/>
      <c r="B799" s="34"/>
      <c r="D799" s="34"/>
      <c r="F799" s="35"/>
      <c r="K799" s="57"/>
      <c r="P799" s="54"/>
      <c r="U799" s="54"/>
    </row>
    <row r="800" ht="15.75" customHeight="1">
      <c r="A800" s="34"/>
      <c r="B800" s="34"/>
      <c r="D800" s="34"/>
      <c r="F800" s="35"/>
      <c r="K800" s="57"/>
      <c r="P800" s="54"/>
      <c r="U800" s="54"/>
    </row>
    <row r="801" ht="15.75" customHeight="1">
      <c r="A801" s="34"/>
      <c r="B801" s="34"/>
      <c r="D801" s="34"/>
      <c r="F801" s="35"/>
      <c r="K801" s="57"/>
      <c r="P801" s="54"/>
      <c r="U801" s="54"/>
    </row>
    <row r="802" ht="15.75" customHeight="1">
      <c r="A802" s="34"/>
      <c r="B802" s="34"/>
      <c r="D802" s="34"/>
      <c r="F802" s="35"/>
      <c r="K802" s="57"/>
      <c r="P802" s="54"/>
      <c r="U802" s="54"/>
    </row>
    <row r="803" ht="15.75" customHeight="1">
      <c r="A803" s="34"/>
      <c r="B803" s="34"/>
      <c r="D803" s="34"/>
      <c r="F803" s="35"/>
      <c r="K803" s="57"/>
      <c r="P803" s="54"/>
      <c r="U803" s="54"/>
    </row>
    <row r="804" ht="15.75" customHeight="1">
      <c r="A804" s="34"/>
      <c r="B804" s="34"/>
      <c r="D804" s="34"/>
      <c r="F804" s="35"/>
      <c r="K804" s="57"/>
      <c r="P804" s="54"/>
      <c r="U804" s="54"/>
    </row>
    <row r="805" ht="15.75" customHeight="1">
      <c r="A805" s="34"/>
      <c r="B805" s="34"/>
      <c r="D805" s="34"/>
      <c r="F805" s="35"/>
      <c r="K805" s="57"/>
      <c r="P805" s="54"/>
      <c r="U805" s="54"/>
    </row>
    <row r="806" ht="15.75" customHeight="1">
      <c r="A806" s="34"/>
      <c r="B806" s="34"/>
      <c r="D806" s="34"/>
      <c r="F806" s="35"/>
      <c r="K806" s="57"/>
      <c r="P806" s="54"/>
      <c r="U806" s="54"/>
    </row>
    <row r="807" ht="15.75" customHeight="1">
      <c r="A807" s="34"/>
      <c r="B807" s="34"/>
      <c r="D807" s="34"/>
      <c r="F807" s="35"/>
      <c r="K807" s="57"/>
      <c r="P807" s="54"/>
      <c r="U807" s="54"/>
    </row>
    <row r="808" ht="15.75" customHeight="1">
      <c r="A808" s="34"/>
      <c r="B808" s="34"/>
      <c r="D808" s="34"/>
      <c r="F808" s="35"/>
      <c r="K808" s="57"/>
      <c r="P808" s="54"/>
      <c r="U808" s="54"/>
    </row>
    <row r="809" ht="15.75" customHeight="1">
      <c r="A809" s="34"/>
      <c r="B809" s="34"/>
      <c r="D809" s="34"/>
      <c r="F809" s="35"/>
      <c r="K809" s="57"/>
      <c r="P809" s="54"/>
      <c r="U809" s="54"/>
    </row>
    <row r="810" ht="15.75" customHeight="1">
      <c r="A810" s="34"/>
      <c r="B810" s="34"/>
      <c r="D810" s="34"/>
      <c r="F810" s="35"/>
      <c r="K810" s="57"/>
      <c r="P810" s="54"/>
      <c r="U810" s="54"/>
    </row>
    <row r="811" ht="15.75" customHeight="1">
      <c r="A811" s="34"/>
      <c r="B811" s="34"/>
      <c r="D811" s="34"/>
      <c r="F811" s="35"/>
      <c r="K811" s="57"/>
      <c r="P811" s="54"/>
      <c r="U811" s="54"/>
    </row>
    <row r="812" ht="15.75" customHeight="1">
      <c r="A812" s="34"/>
      <c r="B812" s="34"/>
      <c r="D812" s="34"/>
      <c r="F812" s="35"/>
      <c r="K812" s="57"/>
      <c r="P812" s="54"/>
      <c r="U812" s="54"/>
    </row>
    <row r="813" ht="15.75" customHeight="1">
      <c r="A813" s="34"/>
      <c r="B813" s="34"/>
      <c r="D813" s="34"/>
      <c r="F813" s="35"/>
      <c r="K813" s="57"/>
      <c r="P813" s="54"/>
      <c r="U813" s="54"/>
    </row>
    <row r="814" ht="15.75" customHeight="1">
      <c r="A814" s="34"/>
      <c r="B814" s="34"/>
      <c r="D814" s="34"/>
      <c r="F814" s="35"/>
      <c r="K814" s="57"/>
      <c r="P814" s="54"/>
      <c r="U814" s="54"/>
    </row>
    <row r="815" ht="15.75" customHeight="1">
      <c r="A815" s="34"/>
      <c r="B815" s="34"/>
      <c r="D815" s="34"/>
      <c r="F815" s="35"/>
      <c r="K815" s="57"/>
      <c r="P815" s="54"/>
      <c r="U815" s="54"/>
    </row>
    <row r="816" ht="15.75" customHeight="1">
      <c r="A816" s="34"/>
      <c r="B816" s="34"/>
      <c r="D816" s="34"/>
      <c r="F816" s="35"/>
      <c r="K816" s="57"/>
      <c r="P816" s="54"/>
      <c r="U816" s="54"/>
    </row>
    <row r="817" ht="15.75" customHeight="1">
      <c r="A817" s="34"/>
      <c r="B817" s="34"/>
      <c r="D817" s="34"/>
      <c r="F817" s="35"/>
      <c r="K817" s="57"/>
      <c r="P817" s="54"/>
      <c r="U817" s="54"/>
    </row>
    <row r="818" ht="15.75" customHeight="1">
      <c r="A818" s="34"/>
      <c r="B818" s="34"/>
      <c r="D818" s="34"/>
      <c r="F818" s="35"/>
      <c r="K818" s="57"/>
      <c r="P818" s="54"/>
      <c r="U818" s="54"/>
    </row>
    <row r="819" ht="15.75" customHeight="1">
      <c r="A819" s="34"/>
      <c r="B819" s="34"/>
      <c r="D819" s="34"/>
      <c r="F819" s="35"/>
      <c r="K819" s="57"/>
      <c r="P819" s="54"/>
      <c r="U819" s="54"/>
    </row>
    <row r="820" ht="15.75" customHeight="1">
      <c r="A820" s="34"/>
      <c r="B820" s="34"/>
      <c r="D820" s="34"/>
      <c r="F820" s="35"/>
      <c r="K820" s="57"/>
      <c r="P820" s="54"/>
      <c r="U820" s="54"/>
    </row>
    <row r="821" ht="15.75" customHeight="1">
      <c r="A821" s="34"/>
      <c r="B821" s="34"/>
      <c r="D821" s="34"/>
      <c r="F821" s="35"/>
      <c r="K821" s="57"/>
      <c r="P821" s="54"/>
      <c r="U821" s="54"/>
    </row>
    <row r="822" ht="15.75" customHeight="1">
      <c r="A822" s="34"/>
      <c r="B822" s="34"/>
      <c r="D822" s="34"/>
      <c r="F822" s="35"/>
      <c r="K822" s="57"/>
      <c r="P822" s="54"/>
      <c r="U822" s="54"/>
    </row>
    <row r="823" ht="15.75" customHeight="1">
      <c r="A823" s="34"/>
      <c r="B823" s="34"/>
      <c r="D823" s="34"/>
      <c r="F823" s="35"/>
      <c r="K823" s="57"/>
      <c r="P823" s="54"/>
      <c r="U823" s="54"/>
    </row>
    <row r="824" ht="15.75" customHeight="1">
      <c r="A824" s="34"/>
      <c r="B824" s="34"/>
      <c r="D824" s="34"/>
      <c r="F824" s="35"/>
      <c r="K824" s="57"/>
      <c r="P824" s="54"/>
      <c r="U824" s="54"/>
    </row>
    <row r="825" ht="15.75" customHeight="1">
      <c r="A825" s="34"/>
      <c r="B825" s="34"/>
      <c r="D825" s="34"/>
      <c r="F825" s="35"/>
      <c r="K825" s="57"/>
      <c r="P825" s="54"/>
      <c r="U825" s="54"/>
    </row>
    <row r="826" ht="15.75" customHeight="1">
      <c r="A826" s="34"/>
      <c r="B826" s="34"/>
      <c r="D826" s="34"/>
      <c r="F826" s="35"/>
      <c r="K826" s="57"/>
      <c r="P826" s="54"/>
      <c r="U826" s="54"/>
    </row>
    <row r="827" ht="15.75" customHeight="1">
      <c r="A827" s="34"/>
      <c r="B827" s="34"/>
      <c r="D827" s="34"/>
      <c r="F827" s="35"/>
      <c r="K827" s="57"/>
      <c r="P827" s="54"/>
      <c r="U827" s="54"/>
    </row>
    <row r="828" ht="15.75" customHeight="1">
      <c r="A828" s="34"/>
      <c r="B828" s="34"/>
      <c r="D828" s="34"/>
      <c r="F828" s="35"/>
      <c r="K828" s="57"/>
      <c r="P828" s="54"/>
      <c r="U828" s="54"/>
    </row>
    <row r="829" ht="15.75" customHeight="1">
      <c r="A829" s="34"/>
      <c r="B829" s="34"/>
      <c r="D829" s="34"/>
      <c r="F829" s="35"/>
      <c r="K829" s="57"/>
      <c r="P829" s="54"/>
      <c r="U829" s="54"/>
    </row>
    <row r="830" ht="15.75" customHeight="1">
      <c r="A830" s="34"/>
      <c r="B830" s="34"/>
      <c r="D830" s="34"/>
      <c r="F830" s="35"/>
      <c r="K830" s="57"/>
      <c r="P830" s="54"/>
      <c r="U830" s="54"/>
    </row>
    <row r="831" ht="15.75" customHeight="1">
      <c r="A831" s="34"/>
      <c r="B831" s="34"/>
      <c r="D831" s="34"/>
      <c r="F831" s="35"/>
      <c r="K831" s="57"/>
      <c r="P831" s="54"/>
      <c r="U831" s="54"/>
    </row>
    <row r="832" ht="15.75" customHeight="1">
      <c r="A832" s="34"/>
      <c r="B832" s="34"/>
      <c r="D832" s="34"/>
      <c r="F832" s="35"/>
      <c r="K832" s="57"/>
      <c r="P832" s="54"/>
      <c r="U832" s="54"/>
    </row>
    <row r="833" ht="15.75" customHeight="1">
      <c r="A833" s="34"/>
      <c r="B833" s="34"/>
      <c r="D833" s="34"/>
      <c r="F833" s="35"/>
      <c r="K833" s="57"/>
      <c r="P833" s="54"/>
      <c r="U833" s="54"/>
    </row>
    <row r="834" ht="15.75" customHeight="1">
      <c r="A834" s="34"/>
      <c r="B834" s="34"/>
      <c r="D834" s="34"/>
      <c r="F834" s="35"/>
      <c r="K834" s="57"/>
      <c r="P834" s="54"/>
      <c r="U834" s="54"/>
    </row>
    <row r="835" ht="15.75" customHeight="1">
      <c r="A835" s="34"/>
      <c r="B835" s="34"/>
      <c r="D835" s="34"/>
      <c r="F835" s="35"/>
      <c r="K835" s="57"/>
      <c r="P835" s="54"/>
      <c r="U835" s="54"/>
    </row>
    <row r="836" ht="15.75" customHeight="1">
      <c r="A836" s="34"/>
      <c r="B836" s="34"/>
      <c r="D836" s="34"/>
      <c r="F836" s="35"/>
      <c r="K836" s="57"/>
      <c r="P836" s="54"/>
      <c r="U836" s="54"/>
    </row>
    <row r="837" ht="15.75" customHeight="1">
      <c r="A837" s="34"/>
      <c r="B837" s="34"/>
      <c r="D837" s="34"/>
      <c r="F837" s="35"/>
      <c r="K837" s="57"/>
      <c r="P837" s="54"/>
      <c r="U837" s="54"/>
    </row>
    <row r="838" ht="15.75" customHeight="1">
      <c r="A838" s="34"/>
      <c r="B838" s="34"/>
      <c r="D838" s="34"/>
      <c r="F838" s="35"/>
      <c r="K838" s="57"/>
      <c r="P838" s="54"/>
      <c r="U838" s="54"/>
    </row>
    <row r="839" ht="15.75" customHeight="1">
      <c r="A839" s="34"/>
      <c r="B839" s="34"/>
      <c r="D839" s="34"/>
      <c r="F839" s="35"/>
      <c r="K839" s="57"/>
      <c r="P839" s="54"/>
      <c r="U839" s="54"/>
    </row>
    <row r="840" ht="15.75" customHeight="1">
      <c r="A840" s="34"/>
      <c r="B840" s="34"/>
      <c r="D840" s="34"/>
      <c r="F840" s="35"/>
      <c r="K840" s="57"/>
      <c r="P840" s="54"/>
      <c r="U840" s="54"/>
    </row>
    <row r="841" ht="15.75" customHeight="1">
      <c r="A841" s="34"/>
      <c r="B841" s="34"/>
      <c r="D841" s="34"/>
      <c r="F841" s="35"/>
      <c r="K841" s="57"/>
      <c r="P841" s="54"/>
      <c r="U841" s="54"/>
    </row>
    <row r="842" ht="15.75" customHeight="1">
      <c r="A842" s="34"/>
      <c r="B842" s="34"/>
      <c r="D842" s="34"/>
      <c r="F842" s="35"/>
      <c r="K842" s="57"/>
      <c r="P842" s="54"/>
      <c r="U842" s="54"/>
    </row>
    <row r="843" ht="15.75" customHeight="1">
      <c r="A843" s="34"/>
      <c r="B843" s="34"/>
      <c r="D843" s="34"/>
      <c r="F843" s="35"/>
      <c r="K843" s="57"/>
      <c r="P843" s="54"/>
      <c r="U843" s="54"/>
    </row>
    <row r="844" ht="15.75" customHeight="1">
      <c r="A844" s="34"/>
      <c r="B844" s="34"/>
      <c r="D844" s="34"/>
      <c r="F844" s="35"/>
      <c r="K844" s="57"/>
      <c r="P844" s="54"/>
      <c r="U844" s="54"/>
    </row>
    <row r="845" ht="15.75" customHeight="1">
      <c r="A845" s="34"/>
      <c r="B845" s="34"/>
      <c r="D845" s="34"/>
      <c r="F845" s="35"/>
      <c r="K845" s="57"/>
      <c r="P845" s="54"/>
      <c r="U845" s="54"/>
    </row>
    <row r="846" ht="15.75" customHeight="1">
      <c r="A846" s="34"/>
      <c r="B846" s="34"/>
      <c r="D846" s="34"/>
      <c r="F846" s="35"/>
      <c r="K846" s="57"/>
      <c r="P846" s="54"/>
      <c r="U846" s="54"/>
    </row>
    <row r="847" ht="15.75" customHeight="1">
      <c r="A847" s="34"/>
      <c r="B847" s="34"/>
      <c r="D847" s="34"/>
      <c r="F847" s="35"/>
      <c r="K847" s="57"/>
      <c r="P847" s="54"/>
      <c r="U847" s="54"/>
    </row>
    <row r="848" ht="15.75" customHeight="1">
      <c r="A848" s="34"/>
      <c r="B848" s="34"/>
      <c r="D848" s="34"/>
      <c r="F848" s="35"/>
      <c r="K848" s="57"/>
      <c r="P848" s="54"/>
      <c r="U848" s="54"/>
    </row>
    <row r="849" ht="15.75" customHeight="1">
      <c r="A849" s="34"/>
      <c r="B849" s="34"/>
      <c r="D849" s="34"/>
      <c r="F849" s="35"/>
      <c r="K849" s="57"/>
      <c r="P849" s="54"/>
      <c r="U849" s="54"/>
    </row>
    <row r="850" ht="15.75" customHeight="1">
      <c r="A850" s="34"/>
      <c r="B850" s="34"/>
      <c r="D850" s="34"/>
      <c r="F850" s="35"/>
      <c r="K850" s="57"/>
      <c r="P850" s="54"/>
      <c r="U850" s="54"/>
    </row>
    <row r="851" ht="15.75" customHeight="1">
      <c r="A851" s="34"/>
      <c r="B851" s="34"/>
      <c r="D851" s="34"/>
      <c r="F851" s="35"/>
      <c r="K851" s="57"/>
      <c r="P851" s="54"/>
      <c r="U851" s="54"/>
    </row>
    <row r="852" ht="15.75" customHeight="1">
      <c r="A852" s="34"/>
      <c r="B852" s="34"/>
      <c r="D852" s="34"/>
      <c r="F852" s="35"/>
      <c r="K852" s="57"/>
      <c r="P852" s="54"/>
      <c r="U852" s="54"/>
    </row>
    <row r="853" ht="15.75" customHeight="1">
      <c r="A853" s="34"/>
      <c r="B853" s="34"/>
      <c r="D853" s="34"/>
      <c r="F853" s="35"/>
      <c r="K853" s="57"/>
      <c r="P853" s="54"/>
      <c r="U853" s="54"/>
    </row>
    <row r="854" ht="15.75" customHeight="1">
      <c r="A854" s="34"/>
      <c r="B854" s="34"/>
      <c r="D854" s="34"/>
      <c r="F854" s="35"/>
      <c r="K854" s="57"/>
      <c r="P854" s="54"/>
      <c r="U854" s="54"/>
    </row>
    <row r="855" ht="15.75" customHeight="1">
      <c r="A855" s="34"/>
      <c r="B855" s="34"/>
      <c r="D855" s="34"/>
      <c r="F855" s="35"/>
      <c r="K855" s="57"/>
      <c r="P855" s="54"/>
      <c r="U855" s="54"/>
    </row>
    <row r="856" ht="15.75" customHeight="1">
      <c r="A856" s="34"/>
      <c r="B856" s="34"/>
      <c r="D856" s="34"/>
      <c r="F856" s="35"/>
      <c r="K856" s="57"/>
      <c r="P856" s="54"/>
      <c r="U856" s="54"/>
    </row>
    <row r="857" ht="15.75" customHeight="1">
      <c r="A857" s="34"/>
      <c r="B857" s="34"/>
      <c r="D857" s="34"/>
      <c r="F857" s="35"/>
      <c r="K857" s="57"/>
      <c r="P857" s="54"/>
      <c r="U857" s="54"/>
    </row>
    <row r="858" ht="15.75" customHeight="1">
      <c r="A858" s="34"/>
      <c r="B858" s="34"/>
      <c r="D858" s="34"/>
      <c r="F858" s="35"/>
      <c r="K858" s="57"/>
      <c r="P858" s="54"/>
      <c r="U858" s="54"/>
    </row>
    <row r="859" ht="15.75" customHeight="1">
      <c r="A859" s="34"/>
      <c r="B859" s="34"/>
      <c r="D859" s="34"/>
      <c r="F859" s="35"/>
      <c r="K859" s="57"/>
      <c r="P859" s="54"/>
      <c r="U859" s="54"/>
    </row>
    <row r="860" ht="15.75" customHeight="1">
      <c r="A860" s="34"/>
      <c r="B860" s="34"/>
      <c r="D860" s="34"/>
      <c r="F860" s="35"/>
      <c r="K860" s="57"/>
      <c r="P860" s="54"/>
      <c r="U860" s="54"/>
    </row>
    <row r="861" ht="15.75" customHeight="1">
      <c r="A861" s="34"/>
      <c r="B861" s="34"/>
      <c r="D861" s="34"/>
      <c r="F861" s="35"/>
      <c r="K861" s="57"/>
      <c r="P861" s="54"/>
      <c r="U861" s="54"/>
    </row>
    <row r="862" ht="15.75" customHeight="1">
      <c r="A862" s="34"/>
      <c r="B862" s="34"/>
      <c r="D862" s="34"/>
      <c r="F862" s="35"/>
      <c r="K862" s="57"/>
      <c r="P862" s="54"/>
      <c r="U862" s="54"/>
    </row>
    <row r="863" ht="15.75" customHeight="1">
      <c r="A863" s="34"/>
      <c r="B863" s="34"/>
      <c r="D863" s="34"/>
      <c r="F863" s="35"/>
      <c r="K863" s="57"/>
      <c r="P863" s="54"/>
      <c r="U863" s="54"/>
    </row>
    <row r="864" ht="15.75" customHeight="1">
      <c r="A864" s="34"/>
      <c r="B864" s="34"/>
      <c r="D864" s="34"/>
      <c r="F864" s="35"/>
      <c r="K864" s="57"/>
      <c r="P864" s="54"/>
      <c r="U864" s="54"/>
    </row>
    <row r="865" ht="15.75" customHeight="1">
      <c r="A865" s="34"/>
      <c r="B865" s="34"/>
      <c r="D865" s="34"/>
      <c r="F865" s="35"/>
      <c r="K865" s="57"/>
      <c r="P865" s="54"/>
      <c r="U865" s="54"/>
    </row>
    <row r="866" ht="15.75" customHeight="1">
      <c r="A866" s="34"/>
      <c r="B866" s="34"/>
      <c r="D866" s="34"/>
      <c r="F866" s="35"/>
      <c r="K866" s="57"/>
      <c r="P866" s="54"/>
      <c r="U866" s="54"/>
    </row>
    <row r="867" ht="15.75" customHeight="1">
      <c r="A867" s="34"/>
      <c r="B867" s="34"/>
      <c r="D867" s="34"/>
      <c r="F867" s="35"/>
      <c r="K867" s="57"/>
      <c r="P867" s="54"/>
      <c r="U867" s="54"/>
    </row>
    <row r="868" ht="15.75" customHeight="1">
      <c r="A868" s="34"/>
      <c r="B868" s="34"/>
      <c r="D868" s="34"/>
      <c r="F868" s="35"/>
      <c r="K868" s="57"/>
      <c r="P868" s="54"/>
      <c r="U868" s="54"/>
    </row>
    <row r="869" ht="15.75" customHeight="1">
      <c r="A869" s="34"/>
      <c r="B869" s="34"/>
      <c r="D869" s="34"/>
      <c r="F869" s="35"/>
      <c r="K869" s="57"/>
      <c r="P869" s="54"/>
      <c r="U869" s="54"/>
    </row>
    <row r="870" ht="15.75" customHeight="1">
      <c r="A870" s="34"/>
      <c r="B870" s="34"/>
      <c r="D870" s="34"/>
      <c r="F870" s="35"/>
      <c r="K870" s="57"/>
      <c r="P870" s="54"/>
      <c r="U870" s="54"/>
    </row>
    <row r="871" ht="15.75" customHeight="1">
      <c r="A871" s="34"/>
      <c r="B871" s="34"/>
      <c r="D871" s="34"/>
      <c r="F871" s="35"/>
      <c r="K871" s="57"/>
      <c r="P871" s="54"/>
      <c r="U871" s="54"/>
    </row>
    <row r="872" ht="15.75" customHeight="1">
      <c r="A872" s="34"/>
      <c r="B872" s="34"/>
      <c r="D872" s="34"/>
      <c r="F872" s="35"/>
      <c r="K872" s="57"/>
      <c r="P872" s="54"/>
      <c r="U872" s="54"/>
    </row>
    <row r="873" ht="15.75" customHeight="1">
      <c r="A873" s="34"/>
      <c r="B873" s="34"/>
      <c r="D873" s="34"/>
      <c r="F873" s="35"/>
      <c r="K873" s="57"/>
      <c r="P873" s="54"/>
      <c r="U873" s="54"/>
    </row>
    <row r="874" ht="15.75" customHeight="1">
      <c r="A874" s="34"/>
      <c r="B874" s="34"/>
      <c r="D874" s="34"/>
      <c r="F874" s="35"/>
      <c r="K874" s="57"/>
      <c r="P874" s="54"/>
      <c r="U874" s="54"/>
    </row>
    <row r="875" ht="15.75" customHeight="1">
      <c r="A875" s="34"/>
      <c r="B875" s="34"/>
      <c r="D875" s="34"/>
      <c r="F875" s="35"/>
      <c r="K875" s="57"/>
      <c r="P875" s="54"/>
      <c r="U875" s="54"/>
    </row>
    <row r="876" ht="15.75" customHeight="1">
      <c r="A876" s="34"/>
      <c r="B876" s="34"/>
      <c r="D876" s="34"/>
      <c r="F876" s="35"/>
      <c r="K876" s="57"/>
      <c r="P876" s="54"/>
      <c r="U876" s="54"/>
    </row>
    <row r="877" ht="15.75" customHeight="1">
      <c r="A877" s="34"/>
      <c r="B877" s="34"/>
      <c r="D877" s="34"/>
      <c r="F877" s="35"/>
      <c r="K877" s="57"/>
      <c r="P877" s="54"/>
      <c r="U877" s="54"/>
    </row>
    <row r="878" ht="15.75" customHeight="1">
      <c r="A878" s="34"/>
      <c r="B878" s="34"/>
      <c r="D878" s="34"/>
      <c r="F878" s="35"/>
      <c r="K878" s="57"/>
      <c r="P878" s="54"/>
      <c r="U878" s="54"/>
    </row>
    <row r="879" ht="15.75" customHeight="1">
      <c r="A879" s="34"/>
      <c r="B879" s="34"/>
      <c r="D879" s="34"/>
      <c r="F879" s="35"/>
      <c r="K879" s="57"/>
      <c r="P879" s="54"/>
      <c r="U879" s="54"/>
    </row>
    <row r="880" ht="15.75" customHeight="1">
      <c r="A880" s="34"/>
      <c r="B880" s="34"/>
      <c r="D880" s="34"/>
      <c r="F880" s="35"/>
      <c r="K880" s="57"/>
      <c r="P880" s="54"/>
      <c r="U880" s="54"/>
    </row>
    <row r="881" ht="15.75" customHeight="1">
      <c r="A881" s="34"/>
      <c r="B881" s="34"/>
      <c r="D881" s="34"/>
      <c r="F881" s="35"/>
      <c r="K881" s="57"/>
      <c r="P881" s="54"/>
      <c r="U881" s="54"/>
    </row>
    <row r="882" ht="15.75" customHeight="1">
      <c r="A882" s="34"/>
      <c r="B882" s="34"/>
      <c r="D882" s="34"/>
      <c r="F882" s="35"/>
      <c r="K882" s="57"/>
      <c r="P882" s="54"/>
      <c r="U882" s="54"/>
    </row>
    <row r="883" ht="15.75" customHeight="1">
      <c r="A883" s="34"/>
      <c r="B883" s="34"/>
      <c r="D883" s="34"/>
      <c r="F883" s="35"/>
      <c r="K883" s="57"/>
      <c r="P883" s="54"/>
      <c r="U883" s="54"/>
    </row>
    <row r="884" ht="15.75" customHeight="1">
      <c r="A884" s="34"/>
      <c r="B884" s="34"/>
      <c r="D884" s="34"/>
      <c r="F884" s="35"/>
      <c r="K884" s="57"/>
      <c r="P884" s="54"/>
      <c r="U884" s="54"/>
    </row>
    <row r="885" ht="15.75" customHeight="1">
      <c r="A885" s="34"/>
      <c r="B885" s="34"/>
      <c r="D885" s="34"/>
      <c r="F885" s="35"/>
      <c r="K885" s="57"/>
      <c r="P885" s="54"/>
      <c r="U885" s="54"/>
    </row>
    <row r="886" ht="15.75" customHeight="1">
      <c r="A886" s="34"/>
      <c r="B886" s="34"/>
      <c r="D886" s="34"/>
      <c r="F886" s="35"/>
      <c r="K886" s="57"/>
      <c r="P886" s="54"/>
      <c r="U886" s="54"/>
    </row>
    <row r="887" ht="15.75" customHeight="1">
      <c r="A887" s="34"/>
      <c r="B887" s="34"/>
      <c r="D887" s="34"/>
      <c r="F887" s="35"/>
      <c r="K887" s="57"/>
      <c r="P887" s="54"/>
      <c r="U887" s="54"/>
    </row>
    <row r="888" ht="15.75" customHeight="1">
      <c r="A888" s="34"/>
      <c r="B888" s="34"/>
      <c r="D888" s="34"/>
      <c r="F888" s="35"/>
      <c r="K888" s="57"/>
      <c r="P888" s="54"/>
      <c r="U888" s="54"/>
    </row>
    <row r="889" ht="15.75" customHeight="1">
      <c r="A889" s="34"/>
      <c r="B889" s="34"/>
      <c r="D889" s="34"/>
      <c r="F889" s="35"/>
      <c r="K889" s="57"/>
      <c r="P889" s="54"/>
      <c r="U889" s="54"/>
    </row>
    <row r="890" ht="15.75" customHeight="1">
      <c r="A890" s="34"/>
      <c r="B890" s="34"/>
      <c r="D890" s="34"/>
      <c r="F890" s="35"/>
      <c r="K890" s="57"/>
      <c r="P890" s="54"/>
      <c r="U890" s="54"/>
    </row>
    <row r="891" ht="15.75" customHeight="1">
      <c r="A891" s="34"/>
      <c r="B891" s="34"/>
      <c r="D891" s="34"/>
      <c r="F891" s="35"/>
      <c r="K891" s="57"/>
      <c r="P891" s="54"/>
      <c r="U891" s="54"/>
    </row>
    <row r="892" ht="15.75" customHeight="1">
      <c r="A892" s="34"/>
      <c r="B892" s="34"/>
      <c r="D892" s="34"/>
      <c r="F892" s="35"/>
      <c r="K892" s="57"/>
      <c r="P892" s="54"/>
      <c r="U892" s="54"/>
    </row>
    <row r="893" ht="15.75" customHeight="1">
      <c r="A893" s="34"/>
      <c r="B893" s="34"/>
      <c r="D893" s="34"/>
      <c r="F893" s="35"/>
      <c r="K893" s="57"/>
      <c r="P893" s="54"/>
      <c r="U893" s="54"/>
    </row>
    <row r="894" ht="15.75" customHeight="1">
      <c r="A894" s="34"/>
      <c r="B894" s="34"/>
      <c r="D894" s="34"/>
      <c r="F894" s="35"/>
      <c r="K894" s="57"/>
      <c r="P894" s="54"/>
      <c r="U894" s="54"/>
    </row>
    <row r="895" ht="15.75" customHeight="1">
      <c r="A895" s="34"/>
      <c r="B895" s="34"/>
      <c r="D895" s="34"/>
      <c r="F895" s="35"/>
      <c r="K895" s="57"/>
      <c r="P895" s="54"/>
      <c r="U895" s="54"/>
    </row>
    <row r="896" ht="15.75" customHeight="1">
      <c r="A896" s="34"/>
      <c r="B896" s="34"/>
      <c r="D896" s="34"/>
      <c r="F896" s="35"/>
      <c r="K896" s="57"/>
      <c r="P896" s="54"/>
      <c r="U896" s="54"/>
    </row>
    <row r="897" ht="15.75" customHeight="1">
      <c r="A897" s="34"/>
      <c r="B897" s="34"/>
      <c r="D897" s="34"/>
      <c r="F897" s="35"/>
      <c r="K897" s="57"/>
      <c r="P897" s="54"/>
      <c r="U897" s="54"/>
    </row>
    <row r="898" ht="15.75" customHeight="1">
      <c r="A898" s="34"/>
      <c r="B898" s="34"/>
      <c r="D898" s="34"/>
      <c r="F898" s="35"/>
      <c r="K898" s="57"/>
      <c r="P898" s="54"/>
      <c r="U898" s="54"/>
    </row>
    <row r="899" ht="15.75" customHeight="1">
      <c r="A899" s="34"/>
      <c r="B899" s="34"/>
      <c r="D899" s="34"/>
      <c r="F899" s="35"/>
      <c r="K899" s="57"/>
      <c r="P899" s="54"/>
      <c r="U899" s="54"/>
    </row>
    <row r="900" ht="15.75" customHeight="1">
      <c r="A900" s="34"/>
      <c r="B900" s="34"/>
      <c r="D900" s="34"/>
      <c r="F900" s="35"/>
      <c r="K900" s="57"/>
      <c r="P900" s="54"/>
      <c r="U900" s="54"/>
    </row>
    <row r="901" ht="15.75" customHeight="1">
      <c r="A901" s="34"/>
      <c r="B901" s="34"/>
      <c r="D901" s="34"/>
      <c r="F901" s="35"/>
      <c r="K901" s="57"/>
      <c r="P901" s="54"/>
      <c r="U901" s="54"/>
    </row>
    <row r="902" ht="15.75" customHeight="1">
      <c r="A902" s="34"/>
      <c r="B902" s="34"/>
      <c r="D902" s="34"/>
      <c r="F902" s="35"/>
      <c r="K902" s="57"/>
      <c r="P902" s="54"/>
      <c r="U902" s="54"/>
    </row>
    <row r="903" ht="15.75" customHeight="1">
      <c r="A903" s="34"/>
      <c r="B903" s="34"/>
      <c r="D903" s="34"/>
      <c r="F903" s="35"/>
      <c r="K903" s="57"/>
      <c r="P903" s="54"/>
      <c r="U903" s="54"/>
    </row>
    <row r="904" ht="15.75" customHeight="1">
      <c r="A904" s="34"/>
      <c r="B904" s="34"/>
      <c r="D904" s="34"/>
      <c r="F904" s="35"/>
      <c r="K904" s="57"/>
      <c r="P904" s="54"/>
      <c r="U904" s="54"/>
    </row>
    <row r="905" ht="15.75" customHeight="1">
      <c r="A905" s="34"/>
      <c r="B905" s="34"/>
      <c r="D905" s="34"/>
      <c r="F905" s="35"/>
      <c r="K905" s="57"/>
      <c r="P905" s="54"/>
      <c r="U905" s="54"/>
    </row>
    <row r="906" ht="15.75" customHeight="1">
      <c r="A906" s="34"/>
      <c r="B906" s="34"/>
      <c r="D906" s="34"/>
      <c r="F906" s="35"/>
      <c r="K906" s="57"/>
      <c r="P906" s="54"/>
      <c r="U906" s="54"/>
    </row>
    <row r="907" ht="15.75" customHeight="1">
      <c r="A907" s="34"/>
      <c r="B907" s="34"/>
      <c r="D907" s="34"/>
      <c r="F907" s="35"/>
      <c r="K907" s="57"/>
      <c r="P907" s="54"/>
      <c r="U907" s="54"/>
    </row>
    <row r="908" ht="15.75" customHeight="1">
      <c r="A908" s="34"/>
      <c r="B908" s="34"/>
      <c r="D908" s="34"/>
      <c r="F908" s="35"/>
      <c r="K908" s="57"/>
      <c r="P908" s="54"/>
      <c r="U908" s="54"/>
    </row>
    <row r="909" ht="15.75" customHeight="1">
      <c r="A909" s="34"/>
      <c r="B909" s="34"/>
      <c r="D909" s="34"/>
      <c r="F909" s="35"/>
      <c r="K909" s="57"/>
      <c r="P909" s="54"/>
      <c r="U909" s="54"/>
    </row>
    <row r="910" ht="15.75" customHeight="1">
      <c r="A910" s="34"/>
      <c r="B910" s="34"/>
      <c r="D910" s="34"/>
      <c r="F910" s="35"/>
      <c r="K910" s="57"/>
      <c r="P910" s="54"/>
      <c r="U910" s="54"/>
    </row>
    <row r="911" ht="15.75" customHeight="1">
      <c r="A911" s="34"/>
      <c r="B911" s="34"/>
      <c r="D911" s="34"/>
      <c r="F911" s="35"/>
      <c r="K911" s="57"/>
      <c r="P911" s="54"/>
      <c r="U911" s="54"/>
    </row>
    <row r="912" ht="15.75" customHeight="1">
      <c r="A912" s="34"/>
      <c r="B912" s="34"/>
      <c r="D912" s="34"/>
      <c r="F912" s="35"/>
      <c r="K912" s="57"/>
      <c r="P912" s="54"/>
      <c r="U912" s="54"/>
    </row>
    <row r="913" ht="15.75" customHeight="1">
      <c r="A913" s="34"/>
      <c r="B913" s="34"/>
      <c r="D913" s="34"/>
      <c r="F913" s="35"/>
      <c r="K913" s="57"/>
      <c r="P913" s="54"/>
      <c r="U913" s="54"/>
    </row>
    <row r="914" ht="15.75" customHeight="1">
      <c r="A914" s="34"/>
      <c r="B914" s="34"/>
      <c r="D914" s="34"/>
      <c r="F914" s="35"/>
      <c r="K914" s="57"/>
      <c r="P914" s="54"/>
      <c r="U914" s="54"/>
    </row>
    <row r="915" ht="15.75" customHeight="1">
      <c r="A915" s="34"/>
      <c r="B915" s="34"/>
      <c r="D915" s="34"/>
      <c r="F915" s="35"/>
      <c r="K915" s="57"/>
      <c r="P915" s="54"/>
      <c r="U915" s="54"/>
    </row>
    <row r="916" ht="15.75" customHeight="1">
      <c r="A916" s="34"/>
      <c r="B916" s="34"/>
      <c r="D916" s="34"/>
      <c r="F916" s="35"/>
      <c r="K916" s="57"/>
      <c r="P916" s="54"/>
      <c r="U916" s="54"/>
    </row>
    <row r="917" ht="15.75" customHeight="1">
      <c r="A917" s="34"/>
      <c r="B917" s="34"/>
      <c r="D917" s="34"/>
      <c r="F917" s="35"/>
      <c r="K917" s="57"/>
      <c r="P917" s="54"/>
      <c r="U917" s="54"/>
    </row>
    <row r="918" ht="15.75" customHeight="1">
      <c r="A918" s="34"/>
      <c r="B918" s="34"/>
      <c r="D918" s="34"/>
      <c r="F918" s="35"/>
      <c r="K918" s="57"/>
      <c r="P918" s="54"/>
      <c r="U918" s="54"/>
    </row>
    <row r="919" ht="15.75" customHeight="1">
      <c r="A919" s="34"/>
      <c r="B919" s="34"/>
      <c r="D919" s="34"/>
      <c r="F919" s="35"/>
      <c r="K919" s="57"/>
      <c r="P919" s="54"/>
      <c r="U919" s="54"/>
    </row>
    <row r="920" ht="15.75" customHeight="1">
      <c r="A920" s="34"/>
      <c r="B920" s="34"/>
      <c r="D920" s="34"/>
      <c r="F920" s="35"/>
      <c r="K920" s="57"/>
      <c r="P920" s="54"/>
      <c r="U920" s="54"/>
    </row>
    <row r="921" ht="15.75" customHeight="1">
      <c r="A921" s="34"/>
      <c r="B921" s="34"/>
      <c r="D921" s="34"/>
      <c r="F921" s="35"/>
      <c r="K921" s="57"/>
      <c r="P921" s="54"/>
      <c r="U921" s="54"/>
    </row>
    <row r="922" ht="15.75" customHeight="1">
      <c r="A922" s="34"/>
      <c r="B922" s="34"/>
      <c r="D922" s="34"/>
      <c r="F922" s="35"/>
      <c r="K922" s="57"/>
      <c r="P922" s="54"/>
      <c r="U922" s="54"/>
    </row>
    <row r="923" ht="15.75" customHeight="1">
      <c r="A923" s="34"/>
      <c r="B923" s="34"/>
      <c r="D923" s="34"/>
      <c r="F923" s="35"/>
      <c r="K923" s="57"/>
      <c r="P923" s="54"/>
      <c r="U923" s="54"/>
    </row>
    <row r="924" ht="15.75" customHeight="1">
      <c r="A924" s="34"/>
      <c r="B924" s="34"/>
      <c r="D924" s="34"/>
      <c r="F924" s="35"/>
      <c r="K924" s="57"/>
      <c r="P924" s="54"/>
      <c r="U924" s="54"/>
    </row>
    <row r="925" ht="15.75" customHeight="1">
      <c r="A925" s="34"/>
      <c r="B925" s="34"/>
      <c r="D925" s="34"/>
      <c r="F925" s="35"/>
      <c r="K925" s="57"/>
      <c r="P925" s="54"/>
      <c r="U925" s="54"/>
    </row>
    <row r="926" ht="15.75" customHeight="1">
      <c r="A926" s="34"/>
      <c r="B926" s="34"/>
      <c r="D926" s="34"/>
      <c r="F926" s="35"/>
      <c r="K926" s="57"/>
      <c r="P926" s="54"/>
      <c r="U926" s="54"/>
    </row>
    <row r="927" ht="15.75" customHeight="1">
      <c r="A927" s="34"/>
      <c r="B927" s="34"/>
      <c r="D927" s="34"/>
      <c r="F927" s="35"/>
      <c r="K927" s="57"/>
      <c r="P927" s="54"/>
      <c r="U927" s="54"/>
    </row>
    <row r="928" ht="15.75" customHeight="1">
      <c r="A928" s="34"/>
      <c r="B928" s="34"/>
      <c r="D928" s="34"/>
      <c r="F928" s="35"/>
      <c r="K928" s="57"/>
      <c r="P928" s="54"/>
      <c r="U928" s="54"/>
    </row>
    <row r="929" ht="15.75" customHeight="1">
      <c r="A929" s="34"/>
      <c r="B929" s="34"/>
      <c r="D929" s="34"/>
      <c r="F929" s="35"/>
      <c r="K929" s="57"/>
      <c r="P929" s="54"/>
      <c r="U929" s="54"/>
    </row>
    <row r="930" ht="15.75" customHeight="1">
      <c r="A930" s="34"/>
      <c r="B930" s="34"/>
      <c r="D930" s="34"/>
      <c r="F930" s="35"/>
      <c r="K930" s="57"/>
      <c r="P930" s="54"/>
      <c r="U930" s="54"/>
    </row>
    <row r="931" ht="15.75" customHeight="1">
      <c r="A931" s="34"/>
      <c r="B931" s="34"/>
      <c r="D931" s="34"/>
      <c r="F931" s="35"/>
      <c r="K931" s="57"/>
      <c r="P931" s="54"/>
      <c r="U931" s="54"/>
    </row>
    <row r="932" ht="15.75" customHeight="1">
      <c r="A932" s="34"/>
      <c r="B932" s="34"/>
      <c r="D932" s="34"/>
      <c r="F932" s="35"/>
      <c r="K932" s="57"/>
      <c r="P932" s="54"/>
      <c r="U932" s="54"/>
    </row>
    <row r="933" ht="15.75" customHeight="1">
      <c r="A933" s="34"/>
      <c r="B933" s="34"/>
      <c r="D933" s="34"/>
      <c r="F933" s="35"/>
      <c r="K933" s="57"/>
      <c r="P933" s="54"/>
      <c r="U933" s="54"/>
    </row>
    <row r="934" ht="15.75" customHeight="1">
      <c r="A934" s="34"/>
      <c r="B934" s="34"/>
      <c r="D934" s="34"/>
      <c r="F934" s="35"/>
      <c r="K934" s="57"/>
      <c r="P934" s="54"/>
      <c r="U934" s="54"/>
    </row>
    <row r="935" ht="15.75" customHeight="1">
      <c r="A935" s="34"/>
      <c r="B935" s="34"/>
      <c r="D935" s="34"/>
      <c r="F935" s="35"/>
      <c r="K935" s="57"/>
      <c r="P935" s="54"/>
      <c r="U935" s="54"/>
    </row>
    <row r="936" ht="15.75" customHeight="1">
      <c r="A936" s="34"/>
      <c r="B936" s="34"/>
      <c r="D936" s="34"/>
      <c r="F936" s="35"/>
      <c r="K936" s="57"/>
      <c r="P936" s="54"/>
      <c r="U936" s="54"/>
    </row>
    <row r="937" ht="15.75" customHeight="1">
      <c r="A937" s="34"/>
      <c r="B937" s="34"/>
      <c r="D937" s="34"/>
      <c r="F937" s="35"/>
      <c r="K937" s="57"/>
      <c r="P937" s="54"/>
      <c r="U937" s="54"/>
    </row>
    <row r="938" ht="15.75" customHeight="1">
      <c r="A938" s="34"/>
      <c r="B938" s="34"/>
      <c r="D938" s="34"/>
      <c r="F938" s="35"/>
      <c r="K938" s="57"/>
      <c r="P938" s="54"/>
      <c r="U938" s="54"/>
    </row>
    <row r="939" ht="15.75" customHeight="1">
      <c r="A939" s="34"/>
      <c r="B939" s="34"/>
      <c r="D939" s="34"/>
      <c r="F939" s="35"/>
      <c r="K939" s="57"/>
      <c r="P939" s="54"/>
      <c r="U939" s="54"/>
    </row>
    <row r="940" ht="15.75" customHeight="1">
      <c r="A940" s="34"/>
      <c r="B940" s="34"/>
      <c r="D940" s="34"/>
      <c r="F940" s="35"/>
      <c r="K940" s="57"/>
      <c r="P940" s="54"/>
      <c r="U940" s="54"/>
    </row>
    <row r="941" ht="15.75" customHeight="1">
      <c r="A941" s="34"/>
      <c r="B941" s="34"/>
      <c r="D941" s="34"/>
      <c r="F941" s="35"/>
      <c r="K941" s="57"/>
      <c r="P941" s="54"/>
      <c r="U941" s="54"/>
    </row>
    <row r="942" ht="15.75" customHeight="1">
      <c r="A942" s="34"/>
      <c r="B942" s="34"/>
      <c r="D942" s="34"/>
      <c r="F942" s="35"/>
      <c r="K942" s="57"/>
      <c r="P942" s="54"/>
      <c r="U942" s="54"/>
    </row>
    <row r="943" ht="15.75" customHeight="1">
      <c r="A943" s="34"/>
      <c r="B943" s="34"/>
      <c r="D943" s="34"/>
      <c r="F943" s="35"/>
      <c r="K943" s="57"/>
      <c r="P943" s="54"/>
      <c r="U943" s="54"/>
    </row>
    <row r="944" ht="15.75" customHeight="1">
      <c r="A944" s="34"/>
      <c r="B944" s="34"/>
      <c r="D944" s="34"/>
      <c r="F944" s="35"/>
      <c r="K944" s="57"/>
      <c r="P944" s="54"/>
      <c r="U944" s="54"/>
    </row>
    <row r="945" ht="15.75" customHeight="1">
      <c r="A945" s="34"/>
      <c r="B945" s="34"/>
      <c r="D945" s="34"/>
      <c r="F945" s="35"/>
      <c r="K945" s="57"/>
      <c r="P945" s="54"/>
      <c r="U945" s="54"/>
    </row>
    <row r="946" ht="15.75" customHeight="1">
      <c r="A946" s="34"/>
      <c r="B946" s="34"/>
      <c r="D946" s="34"/>
      <c r="F946" s="35"/>
      <c r="K946" s="57"/>
      <c r="P946" s="54"/>
      <c r="U946" s="54"/>
    </row>
    <row r="947" ht="15.75" customHeight="1">
      <c r="A947" s="34"/>
      <c r="B947" s="34"/>
      <c r="D947" s="34"/>
      <c r="F947" s="35"/>
      <c r="K947" s="57"/>
      <c r="P947" s="54"/>
      <c r="U947" s="54"/>
    </row>
    <row r="948" ht="15.75" customHeight="1">
      <c r="A948" s="34"/>
      <c r="B948" s="34"/>
      <c r="D948" s="34"/>
      <c r="F948" s="35"/>
      <c r="K948" s="57"/>
      <c r="P948" s="54"/>
      <c r="U948" s="54"/>
    </row>
    <row r="949" ht="15.75" customHeight="1">
      <c r="A949" s="34"/>
      <c r="B949" s="34"/>
      <c r="D949" s="34"/>
      <c r="F949" s="35"/>
      <c r="K949" s="57"/>
      <c r="P949" s="54"/>
      <c r="U949" s="54"/>
    </row>
    <row r="950" ht="15.75" customHeight="1">
      <c r="A950" s="34"/>
      <c r="B950" s="34"/>
      <c r="D950" s="34"/>
      <c r="F950" s="35"/>
      <c r="K950" s="57"/>
      <c r="P950" s="54"/>
      <c r="U950" s="54"/>
    </row>
    <row r="951" ht="15.75" customHeight="1">
      <c r="A951" s="34"/>
      <c r="B951" s="34"/>
      <c r="D951" s="34"/>
      <c r="F951" s="35"/>
      <c r="K951" s="57"/>
      <c r="P951" s="54"/>
      <c r="U951" s="54"/>
    </row>
    <row r="952" ht="15.75" customHeight="1">
      <c r="A952" s="34"/>
      <c r="B952" s="34"/>
      <c r="D952" s="34"/>
      <c r="F952" s="35"/>
      <c r="K952" s="57"/>
      <c r="P952" s="54"/>
      <c r="U952" s="54"/>
    </row>
    <row r="953" ht="15.75" customHeight="1">
      <c r="A953" s="34"/>
      <c r="B953" s="34"/>
      <c r="D953" s="34"/>
      <c r="F953" s="35"/>
      <c r="K953" s="57"/>
      <c r="P953" s="54"/>
      <c r="U953" s="54"/>
    </row>
    <row r="954" ht="15.75" customHeight="1">
      <c r="A954" s="34"/>
      <c r="B954" s="34"/>
      <c r="D954" s="34"/>
      <c r="F954" s="35"/>
      <c r="K954" s="57"/>
      <c r="P954" s="54"/>
      <c r="U954" s="54"/>
    </row>
    <row r="955" ht="15.75" customHeight="1">
      <c r="A955" s="34"/>
      <c r="B955" s="34"/>
      <c r="D955" s="34"/>
      <c r="F955" s="35"/>
      <c r="K955" s="57"/>
      <c r="P955" s="54"/>
      <c r="U955" s="54"/>
    </row>
    <row r="956" ht="15.75" customHeight="1">
      <c r="A956" s="34"/>
      <c r="B956" s="34"/>
      <c r="D956" s="34"/>
      <c r="F956" s="35"/>
      <c r="K956" s="57"/>
      <c r="P956" s="54"/>
      <c r="U956" s="54"/>
    </row>
    <row r="957" ht="15.75" customHeight="1">
      <c r="A957" s="34"/>
      <c r="B957" s="34"/>
      <c r="D957" s="34"/>
      <c r="F957" s="35"/>
      <c r="K957" s="57"/>
      <c r="P957" s="54"/>
      <c r="U957" s="54"/>
    </row>
    <row r="958" ht="15.75" customHeight="1">
      <c r="A958" s="34"/>
      <c r="B958" s="34"/>
      <c r="D958" s="34"/>
      <c r="F958" s="35"/>
      <c r="K958" s="57"/>
      <c r="P958" s="54"/>
      <c r="U958" s="54"/>
    </row>
    <row r="959" ht="15.75" customHeight="1">
      <c r="A959" s="34"/>
      <c r="B959" s="34"/>
      <c r="D959" s="34"/>
      <c r="F959" s="35"/>
      <c r="K959" s="57"/>
      <c r="P959" s="54"/>
      <c r="U959" s="54"/>
    </row>
    <row r="960" ht="15.75" customHeight="1">
      <c r="A960" s="34"/>
      <c r="B960" s="34"/>
      <c r="D960" s="34"/>
      <c r="F960" s="35"/>
      <c r="K960" s="57"/>
      <c r="P960" s="54"/>
      <c r="U960" s="54"/>
    </row>
    <row r="961" ht="15.75" customHeight="1">
      <c r="A961" s="34"/>
      <c r="B961" s="34"/>
      <c r="D961" s="34"/>
      <c r="F961" s="35"/>
      <c r="K961" s="57"/>
      <c r="P961" s="54"/>
      <c r="U961" s="54"/>
    </row>
    <row r="962" ht="15.75" customHeight="1">
      <c r="A962" s="34"/>
      <c r="B962" s="34"/>
      <c r="D962" s="34"/>
      <c r="F962" s="35"/>
      <c r="K962" s="57"/>
      <c r="P962" s="54"/>
      <c r="U962" s="54"/>
    </row>
    <row r="963" ht="15.75" customHeight="1">
      <c r="A963" s="34"/>
      <c r="B963" s="34"/>
      <c r="D963" s="34"/>
      <c r="F963" s="35"/>
      <c r="K963" s="57"/>
      <c r="P963" s="54"/>
      <c r="U963" s="54"/>
    </row>
    <row r="964" ht="15.75" customHeight="1">
      <c r="A964" s="34"/>
      <c r="B964" s="34"/>
      <c r="D964" s="34"/>
      <c r="F964" s="35"/>
      <c r="K964" s="57"/>
      <c r="P964" s="54"/>
      <c r="U964" s="54"/>
    </row>
    <row r="965" ht="15.75" customHeight="1">
      <c r="A965" s="34"/>
      <c r="B965" s="34"/>
      <c r="D965" s="34"/>
      <c r="F965" s="35"/>
      <c r="K965" s="57"/>
      <c r="P965" s="54"/>
      <c r="U965" s="54"/>
    </row>
    <row r="966" ht="15.75" customHeight="1">
      <c r="A966" s="34"/>
      <c r="B966" s="34"/>
      <c r="D966" s="34"/>
      <c r="F966" s="35"/>
      <c r="K966" s="57"/>
      <c r="P966" s="54"/>
      <c r="U966" s="54"/>
    </row>
    <row r="967" ht="15.75" customHeight="1">
      <c r="A967" s="34"/>
      <c r="B967" s="34"/>
      <c r="D967" s="34"/>
      <c r="F967" s="35"/>
      <c r="K967" s="57"/>
      <c r="P967" s="54"/>
      <c r="U967" s="54"/>
    </row>
    <row r="968" ht="15.75" customHeight="1">
      <c r="A968" s="34"/>
      <c r="B968" s="34"/>
      <c r="D968" s="34"/>
      <c r="F968" s="35"/>
      <c r="K968" s="57"/>
      <c r="P968" s="54"/>
      <c r="U968" s="54"/>
    </row>
    <row r="969" ht="15.75" customHeight="1">
      <c r="A969" s="34"/>
      <c r="B969" s="34"/>
      <c r="D969" s="34"/>
      <c r="F969" s="35"/>
      <c r="K969" s="57"/>
      <c r="P969" s="54"/>
      <c r="U969" s="54"/>
    </row>
    <row r="970" ht="15.75" customHeight="1">
      <c r="A970" s="34"/>
      <c r="B970" s="34"/>
      <c r="D970" s="34"/>
      <c r="F970" s="35"/>
      <c r="K970" s="57"/>
      <c r="P970" s="54"/>
      <c r="U970" s="54"/>
    </row>
    <row r="971" ht="15.75" customHeight="1">
      <c r="A971" s="34"/>
      <c r="B971" s="34"/>
      <c r="D971" s="34"/>
      <c r="F971" s="35"/>
      <c r="K971" s="57"/>
      <c r="P971" s="54"/>
      <c r="U971" s="54"/>
    </row>
    <row r="972" ht="15.75" customHeight="1">
      <c r="A972" s="34"/>
      <c r="B972" s="34"/>
      <c r="D972" s="34"/>
      <c r="F972" s="35"/>
      <c r="K972" s="57"/>
      <c r="P972" s="54"/>
      <c r="U972" s="54"/>
    </row>
    <row r="973" ht="15.75" customHeight="1">
      <c r="A973" s="34"/>
      <c r="B973" s="34"/>
      <c r="D973" s="34"/>
      <c r="F973" s="35"/>
      <c r="K973" s="57"/>
      <c r="P973" s="54"/>
      <c r="U973" s="54"/>
    </row>
    <row r="974" ht="15.75" customHeight="1">
      <c r="A974" s="34"/>
      <c r="B974" s="34"/>
      <c r="D974" s="34"/>
      <c r="F974" s="35"/>
      <c r="K974" s="57"/>
      <c r="P974" s="54"/>
      <c r="U974" s="54"/>
    </row>
    <row r="975" ht="15.75" customHeight="1">
      <c r="A975" s="34"/>
      <c r="B975" s="34"/>
      <c r="D975" s="34"/>
      <c r="F975" s="35"/>
      <c r="K975" s="57"/>
      <c r="P975" s="54"/>
      <c r="U975" s="54"/>
    </row>
    <row r="976" ht="15.75" customHeight="1">
      <c r="A976" s="34"/>
      <c r="B976" s="34"/>
      <c r="D976" s="34"/>
      <c r="F976" s="35"/>
      <c r="K976" s="57"/>
      <c r="P976" s="54"/>
      <c r="U976" s="54"/>
    </row>
    <row r="977" ht="15.75" customHeight="1">
      <c r="A977" s="34"/>
      <c r="B977" s="34"/>
      <c r="D977" s="34"/>
      <c r="F977" s="35"/>
      <c r="K977" s="57"/>
      <c r="P977" s="54"/>
      <c r="U977" s="54"/>
    </row>
    <row r="978" ht="15.75" customHeight="1">
      <c r="A978" s="34"/>
      <c r="B978" s="34"/>
      <c r="D978" s="34"/>
      <c r="F978" s="35"/>
      <c r="K978" s="57"/>
      <c r="P978" s="54"/>
      <c r="U978" s="54"/>
    </row>
    <row r="979" ht="15.75" customHeight="1">
      <c r="A979" s="34"/>
      <c r="B979" s="34"/>
      <c r="D979" s="34"/>
      <c r="F979" s="35"/>
      <c r="K979" s="57"/>
      <c r="P979" s="54"/>
      <c r="U979" s="54"/>
    </row>
    <row r="980" ht="15.75" customHeight="1">
      <c r="A980" s="34"/>
      <c r="B980" s="34"/>
      <c r="D980" s="34"/>
      <c r="F980" s="35"/>
      <c r="K980" s="57"/>
      <c r="P980" s="54"/>
      <c r="U980" s="54"/>
    </row>
    <row r="981" ht="15.75" customHeight="1">
      <c r="A981" s="34"/>
      <c r="B981" s="34"/>
      <c r="D981" s="34"/>
      <c r="F981" s="35"/>
      <c r="K981" s="57"/>
      <c r="P981" s="54"/>
      <c r="U981" s="54"/>
    </row>
    <row r="982" ht="15.75" customHeight="1">
      <c r="A982" s="34"/>
      <c r="B982" s="34"/>
      <c r="D982" s="34"/>
      <c r="F982" s="35"/>
      <c r="K982" s="57"/>
      <c r="P982" s="54"/>
      <c r="U982" s="54"/>
    </row>
    <row r="983" ht="15.75" customHeight="1">
      <c r="A983" s="34"/>
      <c r="B983" s="34"/>
      <c r="D983" s="34"/>
      <c r="F983" s="35"/>
      <c r="K983" s="57"/>
      <c r="P983" s="54"/>
      <c r="U983" s="54"/>
    </row>
    <row r="984" ht="15.75" customHeight="1">
      <c r="A984" s="34"/>
      <c r="B984" s="34"/>
      <c r="D984" s="34"/>
      <c r="F984" s="35"/>
      <c r="K984" s="57"/>
      <c r="P984" s="54"/>
      <c r="U984" s="54"/>
    </row>
    <row r="985" ht="15.75" customHeight="1">
      <c r="A985" s="34"/>
      <c r="B985" s="34"/>
      <c r="D985" s="34"/>
      <c r="F985" s="35"/>
      <c r="K985" s="57"/>
      <c r="P985" s="54"/>
      <c r="U985" s="54"/>
    </row>
    <row r="986" ht="15.75" customHeight="1">
      <c r="A986" s="34"/>
      <c r="B986" s="34"/>
      <c r="D986" s="34"/>
      <c r="F986" s="35"/>
      <c r="K986" s="57"/>
      <c r="P986" s="54"/>
      <c r="U986" s="54"/>
    </row>
    <row r="987" ht="15.75" customHeight="1">
      <c r="A987" s="34"/>
      <c r="B987" s="34"/>
      <c r="D987" s="34"/>
      <c r="F987" s="35"/>
      <c r="K987" s="57"/>
      <c r="P987" s="54"/>
      <c r="U987" s="54"/>
    </row>
    <row r="988" ht="15.75" customHeight="1">
      <c r="A988" s="34"/>
      <c r="B988" s="34"/>
      <c r="D988" s="34"/>
      <c r="F988" s="35"/>
      <c r="K988" s="57"/>
      <c r="P988" s="54"/>
      <c r="U988" s="54"/>
    </row>
    <row r="989" ht="15.75" customHeight="1">
      <c r="A989" s="34"/>
      <c r="B989" s="34"/>
      <c r="D989" s="34"/>
      <c r="F989" s="35"/>
      <c r="K989" s="57"/>
      <c r="P989" s="54"/>
      <c r="U989" s="54"/>
    </row>
    <row r="990" ht="15.75" customHeight="1">
      <c r="A990" s="34"/>
      <c r="B990" s="34"/>
      <c r="D990" s="34"/>
      <c r="F990" s="35"/>
      <c r="K990" s="57"/>
      <c r="P990" s="54"/>
      <c r="U990" s="54"/>
    </row>
    <row r="991" ht="15.75" customHeight="1">
      <c r="A991" s="34"/>
      <c r="B991" s="34"/>
      <c r="D991" s="34"/>
      <c r="F991" s="35"/>
      <c r="K991" s="57"/>
      <c r="P991" s="54"/>
      <c r="U991" s="54"/>
    </row>
    <row r="992" ht="15.75" customHeight="1">
      <c r="A992" s="34"/>
      <c r="B992" s="34"/>
      <c r="D992" s="34"/>
      <c r="F992" s="35"/>
      <c r="K992" s="57"/>
      <c r="P992" s="54"/>
      <c r="U992" s="54"/>
    </row>
    <row r="993" ht="15.75" customHeight="1">
      <c r="A993" s="34"/>
      <c r="B993" s="34"/>
      <c r="D993" s="34"/>
      <c r="F993" s="35"/>
      <c r="K993" s="57"/>
      <c r="P993" s="54"/>
      <c r="U993" s="54"/>
    </row>
    <row r="994" ht="15.75" customHeight="1">
      <c r="A994" s="34"/>
      <c r="B994" s="34"/>
      <c r="D994" s="34"/>
      <c r="F994" s="35"/>
      <c r="K994" s="57"/>
      <c r="P994" s="54"/>
      <c r="U994" s="54"/>
    </row>
    <row r="995" ht="15.75" customHeight="1">
      <c r="A995" s="34"/>
      <c r="B995" s="34"/>
      <c r="D995" s="34"/>
      <c r="F995" s="35"/>
      <c r="K995" s="57"/>
      <c r="P995" s="54"/>
      <c r="U995" s="54"/>
    </row>
    <row r="996" ht="15.75" customHeight="1">
      <c r="A996" s="34"/>
      <c r="B996" s="34"/>
      <c r="D996" s="34"/>
      <c r="F996" s="35"/>
      <c r="K996" s="57"/>
      <c r="P996" s="54"/>
      <c r="U996" s="54"/>
    </row>
    <row r="997" ht="15.75" customHeight="1">
      <c r="A997" s="34"/>
      <c r="B997" s="34"/>
      <c r="D997" s="34"/>
      <c r="F997" s="35"/>
      <c r="K997" s="57"/>
      <c r="P997" s="54"/>
      <c r="U997" s="54"/>
    </row>
    <row r="998" ht="15.75" customHeight="1">
      <c r="A998" s="34"/>
      <c r="B998" s="34"/>
      <c r="D998" s="34"/>
      <c r="F998" s="35"/>
      <c r="K998" s="57"/>
      <c r="P998" s="54"/>
      <c r="U998" s="54"/>
    </row>
    <row r="999" ht="15.75" customHeight="1">
      <c r="A999" s="34"/>
      <c r="B999" s="34"/>
      <c r="D999" s="34"/>
      <c r="F999" s="35"/>
      <c r="K999" s="57"/>
      <c r="P999" s="54"/>
      <c r="U999" s="54"/>
    </row>
    <row r="1000" ht="15.75" customHeight="1">
      <c r="A1000" s="34"/>
      <c r="B1000" s="34"/>
      <c r="D1000" s="34"/>
      <c r="F1000" s="35"/>
      <c r="K1000" s="57"/>
      <c r="P1000" s="54"/>
      <c r="U1000" s="54"/>
    </row>
  </sheetData>
  <conditionalFormatting sqref="F25:F1000 L1:L24">
    <cfRule type="cellIs" dxfId="4" priority="1" operator="greaterThan">
      <formula>0</formula>
    </cfRule>
  </conditionalFormatting>
  <dataValidations>
    <dataValidation type="list" allowBlank="1" showErrorMessage="1" sqref="S1:S24">
      <formula1>LISTAS!$A:$A</formula1>
    </dataValidation>
    <dataValidation type="list" allowBlank="1" showErrorMessage="1" sqref="U1:U24">
      <formula1>LISTAS!$E:$E</formula1>
    </dataValidation>
    <dataValidation type="list" allowBlank="1" showErrorMessage="1" sqref="T2:T22 T24">
      <formula1>LISTAS!$C:$C</formula1>
    </dataValidation>
  </dataValidations>
  <printOptions/>
  <pageMargins bottom="0.22" footer="0.0" header="0.0" left="0.25" right="0.26" top="0.25"/>
  <pageSetup orientation="landscape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0"/>
    <col customWidth="1" min="2" max="2" width="19.25"/>
    <col customWidth="1" min="3" max="3" width="12.13"/>
    <col customWidth="1" min="4" max="4" width="7.0"/>
    <col customWidth="1" min="5" max="5" width="43.13"/>
    <col customWidth="1" min="6" max="6" width="13.88"/>
    <col customWidth="1" min="7" max="7" width="7.0"/>
    <col customWidth="1" min="8" max="8" width="9.0"/>
    <col customWidth="1" min="9" max="9" width="8.0"/>
    <col customWidth="1" min="10" max="10" width="11.25"/>
    <col customWidth="1" min="11" max="11" width="12.88"/>
    <col customWidth="1" min="12" max="12" width="10.38"/>
    <col customWidth="1" min="13" max="13" width="6.25"/>
    <col customWidth="1" min="14" max="14" width="10.13"/>
    <col customWidth="1" min="15" max="15" width="10.75"/>
    <col customWidth="1" min="16" max="16" width="12.75"/>
    <col customWidth="1" min="17" max="17" width="10.0"/>
    <col customWidth="1" min="18" max="18" width="11.13"/>
    <col customWidth="1" min="19" max="19" width="12.75"/>
    <col customWidth="1" min="20" max="20" width="13.13"/>
    <col customWidth="1" min="21" max="21" width="12.13"/>
    <col customWidth="1" min="22" max="22" width="14.88"/>
    <col customWidth="1" min="23" max="23" width="8.88"/>
    <col customWidth="1" min="24" max="24" width="13.75"/>
    <col customWidth="1" min="25" max="25" width="8.25"/>
    <col customWidth="1" min="26" max="26" width="14.38"/>
    <col customWidth="1" min="27" max="27" width="9.75"/>
    <col customWidth="1" min="28" max="28" width="14.88"/>
    <col customWidth="1" min="29" max="29" width="10.88"/>
    <col customWidth="1" min="30" max="30" width="10.0"/>
    <col customWidth="1" min="31" max="31" width="20.25"/>
    <col customWidth="1" min="32" max="32" width="13.38"/>
    <col customWidth="1" min="33" max="33" width="11.75"/>
    <col customWidth="1" min="34" max="34" width="19.0"/>
    <col customWidth="1" min="35" max="35" width="8.88"/>
    <col customWidth="1" min="36" max="36" width="13.88"/>
    <col customWidth="1" min="37" max="37" width="14.38"/>
    <col customWidth="1" min="38" max="38" width="13.88"/>
    <col customWidth="1" min="39" max="39" width="11.13"/>
    <col customWidth="1" min="40" max="40" width="13.0"/>
    <col customWidth="1" min="41" max="41" width="10.88"/>
    <col customWidth="1" min="42" max="42" width="5.13"/>
    <col customWidth="1" min="43" max="43" width="12.0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12113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196</v>
      </c>
      <c r="B2" s="28"/>
      <c r="C2" s="15" t="str">
        <f t="shared" ref="C2:C32" si="1">CONCATENATE(LEFT(T2,3),RIGHT(A2,8))</f>
        <v>CIG77974389</v>
      </c>
      <c r="D2" s="15" t="s">
        <v>11857</v>
      </c>
      <c r="E2" s="28" t="s">
        <v>197</v>
      </c>
      <c r="F2" s="20">
        <v>2670.0</v>
      </c>
      <c r="G2" s="29">
        <v>0.0</v>
      </c>
      <c r="H2" s="29">
        <v>0.0</v>
      </c>
      <c r="I2" s="15">
        <v>10.0</v>
      </c>
      <c r="J2" s="15">
        <v>1.0</v>
      </c>
      <c r="K2" s="15"/>
      <c r="L2" s="33">
        <f>((OSLE!$F2*(1+OSLE!$G2%))/OSLE!$J2)+OSLE!$K2</f>
        <v>2670</v>
      </c>
      <c r="M2" s="15">
        <v>20.0</v>
      </c>
      <c r="N2" s="24">
        <f t="shared" ref="N2:N32" si="2">IF(L2&gt;=5,MROUND(L2/(1-M2/100),50),10)</f>
        <v>3350</v>
      </c>
      <c r="O2" s="29">
        <f>MROUND((OSLE!$N2/0.6),50)</f>
        <v>5600</v>
      </c>
      <c r="P2" s="15" t="s">
        <v>11858</v>
      </c>
      <c r="Q2" s="15">
        <v>3.0</v>
      </c>
      <c r="R2" s="29">
        <f>OSLE!$I2+OSLE!$Q2</f>
        <v>13</v>
      </c>
      <c r="S2" s="15" t="s">
        <v>198</v>
      </c>
      <c r="T2" s="15" t="s">
        <v>199</v>
      </c>
      <c r="U2" s="15" t="s">
        <v>11782</v>
      </c>
      <c r="V2" s="15" t="s">
        <v>12114</v>
      </c>
      <c r="W2" s="15" t="s">
        <v>11860</v>
      </c>
      <c r="X2" s="15">
        <v>1.0</v>
      </c>
      <c r="Y2" s="50">
        <v>0.0</v>
      </c>
      <c r="Z2" s="15"/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6" t="s">
        <v>11857</v>
      </c>
      <c r="AP2" s="15"/>
      <c r="AQ2" s="15"/>
    </row>
    <row r="3" ht="15.75" customHeight="1">
      <c r="A3" s="28" t="s">
        <v>200</v>
      </c>
      <c r="B3" s="28"/>
      <c r="C3" s="15" t="str">
        <f t="shared" si="1"/>
        <v>CIG77929891</v>
      </c>
      <c r="D3" s="15" t="s">
        <v>11857</v>
      </c>
      <c r="E3" s="28" t="s">
        <v>201</v>
      </c>
      <c r="F3" s="20">
        <v>2670.0</v>
      </c>
      <c r="G3" s="29">
        <v>0.0</v>
      </c>
      <c r="H3" s="29">
        <v>0.0</v>
      </c>
      <c r="I3" s="15">
        <v>10.0</v>
      </c>
      <c r="J3" s="15">
        <v>1.0</v>
      </c>
      <c r="K3" s="15"/>
      <c r="L3" s="33">
        <f>((OSLE!$F3*(1+OSLE!$G3%))/OSLE!$J3)+OSLE!$K3</f>
        <v>2670</v>
      </c>
      <c r="M3" s="15">
        <v>20.0</v>
      </c>
      <c r="N3" s="24">
        <f t="shared" si="2"/>
        <v>3350</v>
      </c>
      <c r="O3" s="29">
        <f>MROUND((OSLE!$N3/0.6),50)</f>
        <v>5600</v>
      </c>
      <c r="P3" s="15" t="s">
        <v>11858</v>
      </c>
      <c r="Q3" s="15">
        <v>3.0</v>
      </c>
      <c r="R3" s="29">
        <f>OSLE!$I3+OSLE!$Q3</f>
        <v>13</v>
      </c>
      <c r="S3" s="15" t="s">
        <v>198</v>
      </c>
      <c r="T3" s="15" t="s">
        <v>199</v>
      </c>
      <c r="U3" s="15" t="s">
        <v>11782</v>
      </c>
      <c r="V3" s="15" t="s">
        <v>12114</v>
      </c>
      <c r="W3" s="15" t="s">
        <v>11860</v>
      </c>
      <c r="X3" s="15">
        <v>1.0</v>
      </c>
      <c r="Y3" s="50">
        <v>5.0</v>
      </c>
      <c r="Z3" s="15"/>
      <c r="AA3" s="15"/>
      <c r="AB3" s="29">
        <f>OSLE!$L3*OSLE!$AA3</f>
        <v>0</v>
      </c>
      <c r="AC3" s="15"/>
      <c r="AD3" s="15"/>
      <c r="AE3" s="15"/>
      <c r="AF3" s="32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6" t="s">
        <v>11857</v>
      </c>
      <c r="AP3" s="15"/>
      <c r="AQ3" s="15"/>
    </row>
    <row r="4" ht="15.75" customHeight="1">
      <c r="A4" s="28" t="s">
        <v>202</v>
      </c>
      <c r="B4" s="28"/>
      <c r="C4" s="15" t="str">
        <f t="shared" si="1"/>
        <v>CIG77918482</v>
      </c>
      <c r="D4" s="15" t="s">
        <v>11857</v>
      </c>
      <c r="E4" s="28" t="s">
        <v>203</v>
      </c>
      <c r="F4" s="20">
        <v>2460.0</v>
      </c>
      <c r="G4" s="29">
        <v>0.0</v>
      </c>
      <c r="H4" s="29">
        <v>0.0</v>
      </c>
      <c r="I4" s="15">
        <v>10.0</v>
      </c>
      <c r="J4" s="15">
        <v>1.0</v>
      </c>
      <c r="K4" s="15"/>
      <c r="L4" s="33">
        <f>((OSLE!$F4*(1+OSLE!$G4%))/OSLE!$J4)+OSLE!$K4</f>
        <v>2460</v>
      </c>
      <c r="M4" s="15">
        <v>20.0</v>
      </c>
      <c r="N4" s="24">
        <f t="shared" si="2"/>
        <v>3100</v>
      </c>
      <c r="O4" s="29">
        <f>MROUND((OSLE!$N4/0.6),50)</f>
        <v>5150</v>
      </c>
      <c r="P4" s="15" t="s">
        <v>11858</v>
      </c>
      <c r="Q4" s="15">
        <v>3.0</v>
      </c>
      <c r="R4" s="29">
        <f>OSLE!$I4+OSLE!$Q4</f>
        <v>13</v>
      </c>
      <c r="S4" s="15" t="s">
        <v>198</v>
      </c>
      <c r="T4" s="15" t="s">
        <v>199</v>
      </c>
      <c r="U4" s="15" t="s">
        <v>11782</v>
      </c>
      <c r="V4" s="15" t="s">
        <v>12115</v>
      </c>
      <c r="W4" s="15" t="s">
        <v>11860</v>
      </c>
      <c r="X4" s="15">
        <v>1.0</v>
      </c>
      <c r="Y4" s="50">
        <v>10.0</v>
      </c>
      <c r="Z4" s="15"/>
      <c r="AA4" s="15"/>
      <c r="AB4" s="29">
        <f>OSLE!$L4*OSLE!$AA4</f>
        <v>0</v>
      </c>
      <c r="AC4" s="15"/>
      <c r="AD4" s="15"/>
      <c r="AE4" s="15"/>
      <c r="AF4" s="32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6" t="s">
        <v>11857</v>
      </c>
      <c r="AP4" s="15"/>
      <c r="AQ4" s="15"/>
    </row>
    <row r="5" ht="15.75" customHeight="1">
      <c r="A5" s="28" t="s">
        <v>204</v>
      </c>
      <c r="B5" s="28"/>
      <c r="C5" s="15" t="str">
        <f t="shared" si="1"/>
        <v>CIG77905819</v>
      </c>
      <c r="D5" s="15" t="s">
        <v>11857</v>
      </c>
      <c r="E5" s="28" t="s">
        <v>205</v>
      </c>
      <c r="F5" s="20">
        <v>2460.0</v>
      </c>
      <c r="G5" s="29">
        <v>0.0</v>
      </c>
      <c r="H5" s="29">
        <v>0.0</v>
      </c>
      <c r="I5" s="15">
        <v>10.0</v>
      </c>
      <c r="J5" s="15">
        <v>1.0</v>
      </c>
      <c r="K5" s="15"/>
      <c r="L5" s="33">
        <f>((OSLE!$F5*(1+OSLE!$G5%))/OSLE!$J5)+OSLE!$K5</f>
        <v>2460</v>
      </c>
      <c r="M5" s="15">
        <v>20.0</v>
      </c>
      <c r="N5" s="24">
        <f t="shared" si="2"/>
        <v>3100</v>
      </c>
      <c r="O5" s="29">
        <f>MROUND((OSLE!$N5/0.6),50)</f>
        <v>5150</v>
      </c>
      <c r="P5" s="15" t="s">
        <v>11858</v>
      </c>
      <c r="Q5" s="15">
        <v>3.0</v>
      </c>
      <c r="R5" s="29">
        <f>OSLE!$I5+OSLE!$Q5</f>
        <v>13</v>
      </c>
      <c r="S5" s="15" t="s">
        <v>198</v>
      </c>
      <c r="T5" s="15" t="s">
        <v>199</v>
      </c>
      <c r="U5" s="15" t="s">
        <v>11782</v>
      </c>
      <c r="V5" s="15" t="s">
        <v>12115</v>
      </c>
      <c r="W5" s="15" t="s">
        <v>11860</v>
      </c>
      <c r="X5" s="15">
        <v>1.0</v>
      </c>
      <c r="Y5" s="50">
        <v>0.0</v>
      </c>
      <c r="Z5" s="15"/>
      <c r="AA5" s="15"/>
      <c r="AB5" s="29">
        <f>OSLE!$L5*OSLE!$AA5</f>
        <v>0</v>
      </c>
      <c r="AC5" s="15"/>
      <c r="AD5" s="15"/>
      <c r="AE5" s="15"/>
      <c r="AF5" s="32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6" t="s">
        <v>11857</v>
      </c>
      <c r="AP5" s="15"/>
      <c r="AQ5" s="15"/>
    </row>
    <row r="6" ht="15.75" customHeight="1">
      <c r="A6" s="28" t="s">
        <v>206</v>
      </c>
      <c r="B6" s="28"/>
      <c r="C6" s="15" t="str">
        <f t="shared" si="1"/>
        <v>CIG77916433</v>
      </c>
      <c r="D6" s="15" t="s">
        <v>11857</v>
      </c>
      <c r="E6" s="28" t="s">
        <v>207</v>
      </c>
      <c r="F6" s="20">
        <v>2230.0</v>
      </c>
      <c r="G6" s="29">
        <v>0.0</v>
      </c>
      <c r="H6" s="29">
        <v>0.0</v>
      </c>
      <c r="I6" s="15">
        <v>10.0</v>
      </c>
      <c r="J6" s="15">
        <v>1.0</v>
      </c>
      <c r="K6" s="15"/>
      <c r="L6" s="33">
        <f>((OSLE!$F6*(1+OSLE!$G6%))/OSLE!$J6)+OSLE!$K6</f>
        <v>2230</v>
      </c>
      <c r="M6" s="15">
        <v>20.0</v>
      </c>
      <c r="N6" s="24">
        <f t="shared" si="2"/>
        <v>2800</v>
      </c>
      <c r="O6" s="29">
        <f>MROUND((OSLE!$N6/0.6),50)</f>
        <v>4650</v>
      </c>
      <c r="P6" s="15" t="s">
        <v>11858</v>
      </c>
      <c r="Q6" s="15">
        <v>3.0</v>
      </c>
      <c r="R6" s="29">
        <f>OSLE!$I6+OSLE!$Q6</f>
        <v>13</v>
      </c>
      <c r="S6" s="15" t="s">
        <v>198</v>
      </c>
      <c r="T6" s="15" t="s">
        <v>199</v>
      </c>
      <c r="U6" s="15" t="s">
        <v>11782</v>
      </c>
      <c r="V6" s="15" t="s">
        <v>12115</v>
      </c>
      <c r="W6" s="15" t="s">
        <v>11860</v>
      </c>
      <c r="X6" s="15">
        <v>1.0</v>
      </c>
      <c r="Y6" s="50">
        <v>4.0</v>
      </c>
      <c r="Z6" s="15"/>
      <c r="AA6" s="15">
        <v>5.0</v>
      </c>
      <c r="AB6" s="29">
        <f>OSLE!$L6*OSLE!$AA6</f>
        <v>11150</v>
      </c>
      <c r="AC6" s="15"/>
      <c r="AD6" s="15"/>
      <c r="AE6" s="15"/>
      <c r="AF6" s="32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6" t="s">
        <v>11857</v>
      </c>
      <c r="AP6" s="15"/>
      <c r="AQ6" s="15"/>
    </row>
    <row r="7" ht="15.75" customHeight="1">
      <c r="A7" s="28" t="s">
        <v>208</v>
      </c>
      <c r="B7" s="28"/>
      <c r="C7" s="15" t="str">
        <f t="shared" si="1"/>
        <v>CIG77983343</v>
      </c>
      <c r="D7" s="15" t="s">
        <v>11857</v>
      </c>
      <c r="E7" s="28" t="s">
        <v>209</v>
      </c>
      <c r="F7" s="20">
        <v>1460.0</v>
      </c>
      <c r="G7" s="29">
        <v>0.0</v>
      </c>
      <c r="H7" s="29">
        <v>0.0</v>
      </c>
      <c r="I7" s="15">
        <v>10.0</v>
      </c>
      <c r="J7" s="15">
        <v>1.0</v>
      </c>
      <c r="K7" s="15"/>
      <c r="L7" s="33">
        <f>((OSLE!$F7*(1+OSLE!$G7%))/OSLE!$J7)+OSLE!$K7</f>
        <v>1460</v>
      </c>
      <c r="M7" s="15">
        <v>20.0</v>
      </c>
      <c r="N7" s="24">
        <f t="shared" si="2"/>
        <v>1850</v>
      </c>
      <c r="O7" s="29">
        <f>MROUND((OSLE!$N7/0.6),50)</f>
        <v>3100</v>
      </c>
      <c r="P7" s="15" t="s">
        <v>11858</v>
      </c>
      <c r="Q7" s="15">
        <v>3.0</v>
      </c>
      <c r="R7" s="29">
        <f>OSLE!$I7+OSLE!$Q7</f>
        <v>13</v>
      </c>
      <c r="S7" s="15" t="s">
        <v>198</v>
      </c>
      <c r="T7" s="15" t="s">
        <v>199</v>
      </c>
      <c r="U7" s="15" t="s">
        <v>11782</v>
      </c>
      <c r="V7" s="15" t="s">
        <v>12115</v>
      </c>
      <c r="W7" s="15" t="s">
        <v>11860</v>
      </c>
      <c r="X7" s="15">
        <v>1.0</v>
      </c>
      <c r="Y7" s="50">
        <v>0.0</v>
      </c>
      <c r="Z7" s="15"/>
      <c r="AA7" s="15">
        <v>10.0</v>
      </c>
      <c r="AB7" s="29">
        <f>OSLE!$L7*OSLE!$AA7</f>
        <v>14600</v>
      </c>
      <c r="AC7" s="15"/>
      <c r="AD7" s="15"/>
      <c r="AE7" s="15"/>
      <c r="AF7" s="32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6" t="s">
        <v>11857</v>
      </c>
      <c r="AP7" s="15"/>
      <c r="AQ7" s="15"/>
    </row>
    <row r="8" ht="15.75" customHeight="1">
      <c r="A8" s="28" t="s">
        <v>210</v>
      </c>
      <c r="B8" s="28"/>
      <c r="C8" s="15" t="str">
        <f t="shared" si="1"/>
        <v>CIG77968401</v>
      </c>
      <c r="D8" s="15" t="s">
        <v>11857</v>
      </c>
      <c r="E8" s="28" t="s">
        <v>211</v>
      </c>
      <c r="F8" s="20">
        <v>2240.0</v>
      </c>
      <c r="G8" s="29">
        <v>0.0</v>
      </c>
      <c r="H8" s="29">
        <v>0.0</v>
      </c>
      <c r="I8" s="15">
        <v>10.0</v>
      </c>
      <c r="J8" s="15">
        <v>1.0</v>
      </c>
      <c r="K8" s="15"/>
      <c r="L8" s="33">
        <f>((OSLE!$F8*(1+OSLE!$G8%))/OSLE!$J8)+OSLE!$K8</f>
        <v>2240</v>
      </c>
      <c r="M8" s="15">
        <v>20.0</v>
      </c>
      <c r="N8" s="24">
        <f t="shared" si="2"/>
        <v>2800</v>
      </c>
      <c r="O8" s="29">
        <f>MROUND((OSLE!$N8/0.6),50)</f>
        <v>4650</v>
      </c>
      <c r="P8" s="15" t="s">
        <v>11858</v>
      </c>
      <c r="Q8" s="15">
        <v>3.0</v>
      </c>
      <c r="R8" s="29">
        <f>OSLE!$I8+OSLE!$Q8</f>
        <v>13</v>
      </c>
      <c r="S8" s="15" t="s">
        <v>198</v>
      </c>
      <c r="T8" s="15" t="s">
        <v>199</v>
      </c>
      <c r="U8" s="15" t="s">
        <v>11782</v>
      </c>
      <c r="V8" s="15" t="s">
        <v>12115</v>
      </c>
      <c r="W8" s="15" t="s">
        <v>11860</v>
      </c>
      <c r="X8" s="15">
        <v>1.0</v>
      </c>
      <c r="Y8" s="50">
        <v>0.0</v>
      </c>
      <c r="Z8" s="15"/>
      <c r="AA8" s="15"/>
      <c r="AB8" s="29">
        <f>OSLE!$L8*OSLE!$AA8</f>
        <v>0</v>
      </c>
      <c r="AC8" s="15"/>
      <c r="AD8" s="15"/>
      <c r="AE8" s="15"/>
      <c r="AF8" s="32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6" t="s">
        <v>11857</v>
      </c>
      <c r="AP8" s="15"/>
      <c r="AQ8" s="15"/>
    </row>
    <row r="9" ht="15.75" customHeight="1">
      <c r="A9" s="28" t="s">
        <v>212</v>
      </c>
      <c r="B9" s="28"/>
      <c r="C9" s="15" t="str">
        <f t="shared" si="1"/>
        <v>CIG77979667</v>
      </c>
      <c r="D9" s="15" t="s">
        <v>11857</v>
      </c>
      <c r="E9" s="28" t="s">
        <v>213</v>
      </c>
      <c r="F9" s="20">
        <v>2240.0</v>
      </c>
      <c r="G9" s="29">
        <v>0.0</v>
      </c>
      <c r="H9" s="29">
        <v>0.0</v>
      </c>
      <c r="I9" s="15">
        <v>10.0</v>
      </c>
      <c r="J9" s="15">
        <v>1.0</v>
      </c>
      <c r="K9" s="15"/>
      <c r="L9" s="33">
        <f>((OSLE!$F9*(1+OSLE!$G9%))/OSLE!$J9)+OSLE!$K9</f>
        <v>2240</v>
      </c>
      <c r="M9" s="15">
        <v>20.0</v>
      </c>
      <c r="N9" s="24">
        <f t="shared" si="2"/>
        <v>2800</v>
      </c>
      <c r="O9" s="29">
        <f>MROUND((OSLE!$N9/0.6),50)</f>
        <v>4650</v>
      </c>
      <c r="P9" s="15" t="s">
        <v>11858</v>
      </c>
      <c r="Q9" s="15">
        <v>3.0</v>
      </c>
      <c r="R9" s="29">
        <f>OSLE!$I9+OSLE!$Q9</f>
        <v>13</v>
      </c>
      <c r="S9" s="15" t="s">
        <v>198</v>
      </c>
      <c r="T9" s="15" t="s">
        <v>199</v>
      </c>
      <c r="U9" s="15" t="s">
        <v>11782</v>
      </c>
      <c r="V9" s="15" t="s">
        <v>12115</v>
      </c>
      <c r="W9" s="15" t="s">
        <v>11860</v>
      </c>
      <c r="X9" s="15">
        <v>1.0</v>
      </c>
      <c r="Y9" s="50">
        <v>0.0</v>
      </c>
      <c r="Z9" s="15"/>
      <c r="AA9" s="15"/>
      <c r="AB9" s="29">
        <f>OSLE!$L9*OSLE!$AA9</f>
        <v>0</v>
      </c>
      <c r="AC9" s="15"/>
      <c r="AD9" s="15"/>
      <c r="AE9" s="15"/>
      <c r="AF9" s="32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6" t="s">
        <v>11857</v>
      </c>
      <c r="AP9" s="15"/>
      <c r="AQ9" s="15"/>
    </row>
    <row r="10" ht="15.75" customHeight="1">
      <c r="A10" s="28" t="s">
        <v>214</v>
      </c>
      <c r="B10" s="28"/>
      <c r="C10" s="15" t="str">
        <f t="shared" si="1"/>
        <v>CIG77947550</v>
      </c>
      <c r="D10" s="15" t="s">
        <v>11857</v>
      </c>
      <c r="E10" s="28" t="s">
        <v>215</v>
      </c>
      <c r="F10" s="20">
        <v>2240.0</v>
      </c>
      <c r="G10" s="29">
        <v>0.0</v>
      </c>
      <c r="H10" s="29">
        <v>0.0</v>
      </c>
      <c r="I10" s="15">
        <v>10.0</v>
      </c>
      <c r="J10" s="15">
        <v>1.0</v>
      </c>
      <c r="K10" s="15"/>
      <c r="L10" s="33">
        <f>((OSLE!$F10*(1+OSLE!$G10%))/OSLE!$J10)+OSLE!$K10</f>
        <v>2240</v>
      </c>
      <c r="M10" s="15">
        <v>20.0</v>
      </c>
      <c r="N10" s="24">
        <f t="shared" si="2"/>
        <v>2800</v>
      </c>
      <c r="O10" s="29">
        <f>MROUND((OSLE!$N10/0.6),50)</f>
        <v>4650</v>
      </c>
      <c r="P10" s="15" t="s">
        <v>11858</v>
      </c>
      <c r="Q10" s="15">
        <v>3.0</v>
      </c>
      <c r="R10" s="29">
        <f>OSLE!$I10+OSLE!$Q10</f>
        <v>13</v>
      </c>
      <c r="S10" s="15" t="s">
        <v>198</v>
      </c>
      <c r="T10" s="15" t="s">
        <v>199</v>
      </c>
      <c r="U10" s="15" t="s">
        <v>11782</v>
      </c>
      <c r="V10" s="15" t="s">
        <v>12115</v>
      </c>
      <c r="W10" s="15" t="s">
        <v>11860</v>
      </c>
      <c r="X10" s="15">
        <v>1.0</v>
      </c>
      <c r="Y10" s="50">
        <v>0.0</v>
      </c>
      <c r="Z10" s="15"/>
      <c r="AA10" s="15"/>
      <c r="AB10" s="29">
        <f>OSLE!$L10*OSLE!$AA10</f>
        <v>0</v>
      </c>
      <c r="AC10" s="15"/>
      <c r="AD10" s="15"/>
      <c r="AE10" s="15"/>
      <c r="AF10" s="32"/>
      <c r="AG10" s="15"/>
      <c r="AH10" s="32" t="str">
        <f>IF(AND(OSLE!$AF10=0,OSLE!$AG10=0),"",OSLE!$AF10-OSLE!$AG10)</f>
        <v/>
      </c>
      <c r="AI10" s="15"/>
      <c r="AJ10" s="15"/>
      <c r="AK10" s="15"/>
      <c r="AL10" s="15"/>
      <c r="AM10" s="15"/>
      <c r="AN10" s="15"/>
      <c r="AO10" s="16" t="s">
        <v>11857</v>
      </c>
      <c r="AP10" s="15"/>
      <c r="AQ10" s="15"/>
    </row>
    <row r="11" ht="15.75" customHeight="1">
      <c r="A11" s="28" t="s">
        <v>216</v>
      </c>
      <c r="B11" s="28"/>
      <c r="C11" s="15" t="str">
        <f t="shared" si="1"/>
        <v>CIG77978141</v>
      </c>
      <c r="D11" s="15" t="s">
        <v>11857</v>
      </c>
      <c r="E11" s="28" t="s">
        <v>217</v>
      </c>
      <c r="F11" s="20">
        <v>1340.0</v>
      </c>
      <c r="G11" s="29">
        <v>0.0</v>
      </c>
      <c r="H11" s="29">
        <v>0.0</v>
      </c>
      <c r="I11" s="15">
        <v>10.0</v>
      </c>
      <c r="J11" s="15">
        <v>1.0</v>
      </c>
      <c r="K11" s="15"/>
      <c r="L11" s="33">
        <f>((OSLE!$F11*(1+OSLE!$G11%))/OSLE!$J11)+OSLE!$K11</f>
        <v>1340</v>
      </c>
      <c r="M11" s="15">
        <v>20.0</v>
      </c>
      <c r="N11" s="24">
        <f t="shared" si="2"/>
        <v>1700</v>
      </c>
      <c r="O11" s="29">
        <f>MROUND((OSLE!$N11/0.6),50)</f>
        <v>2850</v>
      </c>
      <c r="P11" s="15" t="s">
        <v>11858</v>
      </c>
      <c r="Q11" s="15">
        <v>3.0</v>
      </c>
      <c r="R11" s="29">
        <f>OSLE!$I11+OSLE!$Q11</f>
        <v>13</v>
      </c>
      <c r="S11" s="15" t="s">
        <v>198</v>
      </c>
      <c r="T11" s="15" t="s">
        <v>199</v>
      </c>
      <c r="U11" s="15" t="s">
        <v>11782</v>
      </c>
      <c r="V11" s="15" t="s">
        <v>12115</v>
      </c>
      <c r="W11" s="15" t="s">
        <v>11860</v>
      </c>
      <c r="X11" s="15">
        <v>1.0</v>
      </c>
      <c r="Y11" s="50">
        <v>7.0</v>
      </c>
      <c r="Z11" s="15"/>
      <c r="AA11" s="15">
        <v>10.0</v>
      </c>
      <c r="AB11" s="29">
        <f>OSLE!$L11*OSLE!$AA11</f>
        <v>13400</v>
      </c>
      <c r="AC11" s="15"/>
      <c r="AD11" s="15"/>
      <c r="AE11" s="15"/>
      <c r="AF11" s="32"/>
      <c r="AG11" s="15"/>
      <c r="AH11" s="32" t="str">
        <f>IF(AND(OSLE!$AF11=0,OSLE!$AG11=0),"",OSLE!$AF11-OSLE!$AG11)</f>
        <v/>
      </c>
      <c r="AI11" s="15"/>
      <c r="AJ11" s="15"/>
      <c r="AK11" s="15"/>
      <c r="AL11" s="15"/>
      <c r="AM11" s="15"/>
      <c r="AN11" s="15"/>
      <c r="AO11" s="16" t="s">
        <v>11857</v>
      </c>
      <c r="AP11" s="15"/>
      <c r="AQ11" s="15"/>
    </row>
    <row r="12" ht="15.75" customHeight="1">
      <c r="A12" s="28" t="s">
        <v>218</v>
      </c>
      <c r="B12" s="28"/>
      <c r="C12" s="15" t="str">
        <f t="shared" si="1"/>
        <v>CIG77941015</v>
      </c>
      <c r="D12" s="15" t="s">
        <v>11857</v>
      </c>
      <c r="E12" s="28" t="s">
        <v>219</v>
      </c>
      <c r="F12" s="20">
        <v>2240.0</v>
      </c>
      <c r="G12" s="29">
        <v>0.0</v>
      </c>
      <c r="H12" s="29">
        <v>0.0</v>
      </c>
      <c r="I12" s="15">
        <v>10.0</v>
      </c>
      <c r="J12" s="15">
        <v>1.0</v>
      </c>
      <c r="K12" s="15"/>
      <c r="L12" s="33">
        <f>((OSLE!$F12*(1+OSLE!$G12%))/OSLE!$J12)+OSLE!$K12</f>
        <v>2240</v>
      </c>
      <c r="M12" s="15">
        <v>20.0</v>
      </c>
      <c r="N12" s="24">
        <f t="shared" si="2"/>
        <v>2800</v>
      </c>
      <c r="O12" s="29">
        <f>MROUND((OSLE!$N12/0.6),50)</f>
        <v>4650</v>
      </c>
      <c r="P12" s="15" t="s">
        <v>11858</v>
      </c>
      <c r="Q12" s="15">
        <v>3.0</v>
      </c>
      <c r="R12" s="29">
        <f>OSLE!$I12+OSLE!$Q12</f>
        <v>13</v>
      </c>
      <c r="S12" s="15" t="s">
        <v>198</v>
      </c>
      <c r="T12" s="15" t="s">
        <v>199</v>
      </c>
      <c r="U12" s="15" t="s">
        <v>11782</v>
      </c>
      <c r="V12" s="15" t="s">
        <v>12115</v>
      </c>
      <c r="W12" s="15" t="s">
        <v>11860</v>
      </c>
      <c r="X12" s="15">
        <v>1.0</v>
      </c>
      <c r="Y12" s="50">
        <v>0.0</v>
      </c>
      <c r="Z12" s="15"/>
      <c r="AA12" s="15"/>
      <c r="AB12" s="29">
        <f>OSLE!$L12*OSLE!$AA12</f>
        <v>0</v>
      </c>
      <c r="AC12" s="15"/>
      <c r="AD12" s="15"/>
      <c r="AE12" s="15"/>
      <c r="AF12" s="32"/>
      <c r="AG12" s="15"/>
      <c r="AH12" s="32" t="str">
        <f>IF(AND(OSLE!$AF12=0,OSLE!$AG12=0),"",OSLE!$AF12-OSLE!$AG12)</f>
        <v/>
      </c>
      <c r="AI12" s="15"/>
      <c r="AJ12" s="15"/>
      <c r="AK12" s="15"/>
      <c r="AL12" s="15"/>
      <c r="AM12" s="15"/>
      <c r="AN12" s="15"/>
      <c r="AO12" s="16" t="s">
        <v>11857</v>
      </c>
      <c r="AP12" s="15"/>
      <c r="AQ12" s="15"/>
    </row>
    <row r="13" ht="15.75" customHeight="1">
      <c r="A13" s="28" t="s">
        <v>220</v>
      </c>
      <c r="B13" s="28"/>
      <c r="C13" s="15" t="str">
        <f t="shared" si="1"/>
        <v>CIG77912954</v>
      </c>
      <c r="D13" s="15" t="s">
        <v>11857</v>
      </c>
      <c r="E13" s="28" t="s">
        <v>221</v>
      </c>
      <c r="F13" s="20">
        <v>2210.0</v>
      </c>
      <c r="G13" s="29">
        <v>0.0</v>
      </c>
      <c r="H13" s="29">
        <v>0.0</v>
      </c>
      <c r="I13" s="15">
        <v>10.0</v>
      </c>
      <c r="J13" s="15">
        <v>1.0</v>
      </c>
      <c r="K13" s="15"/>
      <c r="L13" s="33">
        <f>((OSLE!$F13*(1+OSLE!$G13%))/OSLE!$J13)+OSLE!$K13</f>
        <v>2210</v>
      </c>
      <c r="M13" s="15">
        <v>20.0</v>
      </c>
      <c r="N13" s="24">
        <f t="shared" si="2"/>
        <v>2750</v>
      </c>
      <c r="O13" s="29">
        <f>MROUND((OSLE!$N13/0.6),50)</f>
        <v>4600</v>
      </c>
      <c r="P13" s="15" t="s">
        <v>11858</v>
      </c>
      <c r="Q13" s="15">
        <v>3.0</v>
      </c>
      <c r="R13" s="29">
        <f>OSLE!$I13+OSLE!$Q13</f>
        <v>13</v>
      </c>
      <c r="S13" s="15" t="s">
        <v>198</v>
      </c>
      <c r="T13" s="15" t="s">
        <v>199</v>
      </c>
      <c r="U13" s="15" t="s">
        <v>11782</v>
      </c>
      <c r="V13" s="15" t="s">
        <v>12114</v>
      </c>
      <c r="W13" s="15" t="s">
        <v>11860</v>
      </c>
      <c r="X13" s="15">
        <v>1.0</v>
      </c>
      <c r="Y13" s="50">
        <v>0.0</v>
      </c>
      <c r="Z13" s="15"/>
      <c r="AA13" s="15">
        <v>10.0</v>
      </c>
      <c r="AB13" s="29">
        <f>OSLE!$L13*OSLE!$AA13</f>
        <v>22100</v>
      </c>
      <c r="AC13" s="15"/>
      <c r="AD13" s="15"/>
      <c r="AE13" s="15"/>
      <c r="AF13" s="32"/>
      <c r="AG13" s="15"/>
      <c r="AH13" s="32" t="str">
        <f>IF(AND(OSLE!$AF13=0,OSLE!$AG13=0),"",OSLE!$AF13-OSLE!$AG13)</f>
        <v/>
      </c>
      <c r="AI13" s="15"/>
      <c r="AJ13" s="15"/>
      <c r="AK13" s="15"/>
      <c r="AL13" s="15"/>
      <c r="AM13" s="15"/>
      <c r="AN13" s="15"/>
      <c r="AO13" s="16" t="s">
        <v>11857</v>
      </c>
      <c r="AP13" s="15"/>
      <c r="AQ13" s="15"/>
    </row>
    <row r="14" ht="15.75" customHeight="1">
      <c r="A14" s="28" t="s">
        <v>222</v>
      </c>
      <c r="B14" s="28"/>
      <c r="C14" s="15" t="str">
        <f t="shared" si="1"/>
        <v>CIG77912879</v>
      </c>
      <c r="D14" s="15" t="s">
        <v>11857</v>
      </c>
      <c r="E14" s="28" t="s">
        <v>223</v>
      </c>
      <c r="F14" s="20">
        <v>1920.0</v>
      </c>
      <c r="G14" s="29">
        <v>0.0</v>
      </c>
      <c r="H14" s="29">
        <v>0.0</v>
      </c>
      <c r="I14" s="15">
        <v>10.0</v>
      </c>
      <c r="J14" s="15">
        <v>1.0</v>
      </c>
      <c r="K14" s="15"/>
      <c r="L14" s="33">
        <f>((OSLE!$F14*(1+OSLE!$G14%))/OSLE!$J14)+OSLE!$K14</f>
        <v>1920</v>
      </c>
      <c r="M14" s="15">
        <v>20.0</v>
      </c>
      <c r="N14" s="24">
        <f t="shared" si="2"/>
        <v>2400</v>
      </c>
      <c r="O14" s="29">
        <f>MROUND((OSLE!$N14/0.6),50)</f>
        <v>4000</v>
      </c>
      <c r="P14" s="15" t="s">
        <v>11858</v>
      </c>
      <c r="Q14" s="15">
        <v>3.0</v>
      </c>
      <c r="R14" s="29">
        <f>OSLE!$I14+OSLE!$Q14</f>
        <v>13</v>
      </c>
      <c r="S14" s="15" t="s">
        <v>198</v>
      </c>
      <c r="T14" s="15" t="s">
        <v>199</v>
      </c>
      <c r="U14" s="15" t="s">
        <v>11782</v>
      </c>
      <c r="V14" s="15" t="s">
        <v>12114</v>
      </c>
      <c r="W14" s="15" t="s">
        <v>11860</v>
      </c>
      <c r="X14" s="15">
        <v>1.0</v>
      </c>
      <c r="Y14" s="50">
        <v>0.0</v>
      </c>
      <c r="Z14" s="15"/>
      <c r="AA14" s="15">
        <v>10.0</v>
      </c>
      <c r="AB14" s="29">
        <f>OSLE!$L14*OSLE!$AA14</f>
        <v>19200</v>
      </c>
      <c r="AC14" s="15"/>
      <c r="AD14" s="15"/>
      <c r="AE14" s="15"/>
      <c r="AF14" s="32"/>
      <c r="AG14" s="15"/>
      <c r="AH14" s="32" t="str">
        <f>IF(AND(OSLE!$AF14=0,OSLE!$AG14=0),"",OSLE!$AF14-OSLE!$AG14)</f>
        <v/>
      </c>
      <c r="AI14" s="29"/>
      <c r="AJ14" s="15"/>
      <c r="AK14" s="15"/>
      <c r="AL14" s="15"/>
      <c r="AM14" s="15"/>
      <c r="AN14" s="32"/>
      <c r="AO14" s="16" t="s">
        <v>11857</v>
      </c>
      <c r="AP14" s="15"/>
      <c r="AQ14" s="15"/>
    </row>
    <row r="15" ht="15.75" customHeight="1">
      <c r="A15" s="28" t="s">
        <v>224</v>
      </c>
      <c r="B15" s="28"/>
      <c r="C15" s="15" t="str">
        <f t="shared" si="1"/>
        <v>CIG77981813</v>
      </c>
      <c r="D15" s="15" t="s">
        <v>11857</v>
      </c>
      <c r="E15" s="28" t="s">
        <v>225</v>
      </c>
      <c r="F15" s="20">
        <v>1300.0</v>
      </c>
      <c r="G15" s="29">
        <v>0.0</v>
      </c>
      <c r="H15" s="29">
        <v>0.0</v>
      </c>
      <c r="I15" s="15">
        <v>10.0</v>
      </c>
      <c r="J15" s="15">
        <v>1.0</v>
      </c>
      <c r="K15" s="15"/>
      <c r="L15" s="33">
        <f>((OSLE!$F15*(1+OSLE!$G15%))/OSLE!$J15)+OSLE!$K15</f>
        <v>1300</v>
      </c>
      <c r="M15" s="15">
        <v>20.0</v>
      </c>
      <c r="N15" s="24">
        <f t="shared" si="2"/>
        <v>1650</v>
      </c>
      <c r="O15" s="29">
        <f>MROUND((OSLE!$N15/0.6),50)</f>
        <v>2750</v>
      </c>
      <c r="P15" s="15" t="s">
        <v>11858</v>
      </c>
      <c r="Q15" s="15">
        <v>3.0</v>
      </c>
      <c r="R15" s="29">
        <f>OSLE!$I15+OSLE!$Q15</f>
        <v>13</v>
      </c>
      <c r="S15" s="15" t="s">
        <v>198</v>
      </c>
      <c r="T15" s="15" t="s">
        <v>199</v>
      </c>
      <c r="U15" s="15" t="s">
        <v>11782</v>
      </c>
      <c r="V15" s="15" t="s">
        <v>12114</v>
      </c>
      <c r="W15" s="15" t="s">
        <v>11860</v>
      </c>
      <c r="X15" s="15">
        <v>1.0</v>
      </c>
      <c r="Y15" s="50">
        <v>0.0</v>
      </c>
      <c r="Z15" s="15"/>
      <c r="AA15" s="15">
        <v>10.0</v>
      </c>
      <c r="AB15" s="29">
        <f>OSLE!$L15*OSLE!$AA15</f>
        <v>13000</v>
      </c>
      <c r="AC15" s="15"/>
      <c r="AD15" s="15"/>
      <c r="AE15" s="15"/>
      <c r="AF15" s="32"/>
      <c r="AG15" s="15"/>
      <c r="AH15" s="32" t="str">
        <f>IF(AND(OSLE!$AF15=0,OSLE!$AG15=0),"",OSLE!$AF15-OSLE!$AG15)</f>
        <v/>
      </c>
      <c r="AI15" s="15"/>
      <c r="AJ15" s="15"/>
      <c r="AK15" s="15"/>
      <c r="AL15" s="15"/>
      <c r="AM15" s="15"/>
      <c r="AN15" s="15"/>
      <c r="AO15" s="16" t="s">
        <v>11857</v>
      </c>
      <c r="AP15" s="15"/>
      <c r="AQ15" s="15"/>
    </row>
    <row r="16" ht="15.75" customHeight="1">
      <c r="A16" s="28" t="s">
        <v>226</v>
      </c>
      <c r="B16" s="28"/>
      <c r="C16" s="15" t="str">
        <f t="shared" si="1"/>
        <v>CIG77971913</v>
      </c>
      <c r="D16" s="15" t="s">
        <v>11857</v>
      </c>
      <c r="E16" s="28" t="s">
        <v>227</v>
      </c>
      <c r="F16" s="20">
        <v>1320.0</v>
      </c>
      <c r="G16" s="29">
        <v>0.0</v>
      </c>
      <c r="H16" s="29">
        <v>0.0</v>
      </c>
      <c r="I16" s="15">
        <v>10.0</v>
      </c>
      <c r="J16" s="15">
        <v>1.0</v>
      </c>
      <c r="K16" s="15"/>
      <c r="L16" s="33">
        <f>((OSLE!$F16*(1+OSLE!$G16%))/OSLE!$J16)+OSLE!$K16</f>
        <v>1320</v>
      </c>
      <c r="M16" s="15">
        <v>20.0</v>
      </c>
      <c r="N16" s="24">
        <f t="shared" si="2"/>
        <v>1650</v>
      </c>
      <c r="O16" s="29">
        <f>MROUND((OSLE!$N16/0.6),50)</f>
        <v>2750</v>
      </c>
      <c r="P16" s="15" t="s">
        <v>11858</v>
      </c>
      <c r="Q16" s="15">
        <v>3.0</v>
      </c>
      <c r="R16" s="29">
        <f>OSLE!$I16+OSLE!$Q16</f>
        <v>13</v>
      </c>
      <c r="S16" s="15" t="s">
        <v>198</v>
      </c>
      <c r="T16" s="15" t="s">
        <v>199</v>
      </c>
      <c r="U16" s="15" t="s">
        <v>11782</v>
      </c>
      <c r="V16" s="15" t="s">
        <v>12114</v>
      </c>
      <c r="W16" s="15" t="s">
        <v>11860</v>
      </c>
      <c r="X16" s="15">
        <v>1.0</v>
      </c>
      <c r="Y16" s="50">
        <v>0.0</v>
      </c>
      <c r="Z16" s="15"/>
      <c r="AA16" s="15">
        <v>10.0</v>
      </c>
      <c r="AB16" s="29">
        <f>OSLE!$L16*OSLE!$AA16</f>
        <v>13200</v>
      </c>
      <c r="AC16" s="15"/>
      <c r="AD16" s="15"/>
      <c r="AE16" s="15"/>
      <c r="AF16" s="32"/>
      <c r="AG16" s="15"/>
      <c r="AH16" s="32" t="str">
        <f>IF(AND(OSLE!$AF16=0,OSLE!$AG16=0),"",OSLE!$AF16-OSLE!$AG16)</f>
        <v/>
      </c>
      <c r="AI16" s="15"/>
      <c r="AJ16" s="15"/>
      <c r="AK16" s="15"/>
      <c r="AL16" s="15"/>
      <c r="AM16" s="15"/>
      <c r="AN16" s="15"/>
      <c r="AO16" s="16" t="s">
        <v>11857</v>
      </c>
      <c r="AP16" s="15"/>
      <c r="AQ16" s="15"/>
    </row>
    <row r="17" ht="15.75" customHeight="1">
      <c r="A17" s="28" t="s">
        <v>228</v>
      </c>
      <c r="B17" s="28"/>
      <c r="C17" s="15" t="str">
        <f t="shared" si="1"/>
        <v>CIG77940735</v>
      </c>
      <c r="D17" s="15" t="s">
        <v>11857</v>
      </c>
      <c r="E17" s="28" t="s">
        <v>229</v>
      </c>
      <c r="F17" s="20">
        <v>2230.0</v>
      </c>
      <c r="G17" s="29">
        <v>0.0</v>
      </c>
      <c r="H17" s="29">
        <v>0.0</v>
      </c>
      <c r="I17" s="15">
        <v>10.0</v>
      </c>
      <c r="J17" s="15">
        <v>1.0</v>
      </c>
      <c r="K17" s="15"/>
      <c r="L17" s="33">
        <f>((OSLE!$F17*(1+OSLE!$G17%))/OSLE!$J17)+OSLE!$K17</f>
        <v>2230</v>
      </c>
      <c r="M17" s="15">
        <v>20.0</v>
      </c>
      <c r="N17" s="24">
        <f t="shared" si="2"/>
        <v>2800</v>
      </c>
      <c r="O17" s="29">
        <f>MROUND((OSLE!$N17/0.6),50)</f>
        <v>4650</v>
      </c>
      <c r="P17" s="15" t="s">
        <v>11858</v>
      </c>
      <c r="Q17" s="15">
        <v>3.0</v>
      </c>
      <c r="R17" s="29">
        <f>OSLE!$I17+OSLE!$Q17</f>
        <v>13</v>
      </c>
      <c r="S17" s="15" t="s">
        <v>198</v>
      </c>
      <c r="T17" s="15" t="s">
        <v>199</v>
      </c>
      <c r="U17" s="15" t="s">
        <v>11782</v>
      </c>
      <c r="V17" s="15" t="s">
        <v>12114</v>
      </c>
      <c r="W17" s="15" t="s">
        <v>11860</v>
      </c>
      <c r="X17" s="15">
        <v>1.0</v>
      </c>
      <c r="Y17" s="50">
        <v>2.0</v>
      </c>
      <c r="Z17" s="15"/>
      <c r="AA17" s="15">
        <v>10.0</v>
      </c>
      <c r="AB17" s="29">
        <f>OSLE!$L17*OSLE!$AA17</f>
        <v>22300</v>
      </c>
      <c r="AC17" s="15"/>
      <c r="AD17" s="15"/>
      <c r="AE17" s="15"/>
      <c r="AF17" s="32"/>
      <c r="AG17" s="15"/>
      <c r="AH17" s="32" t="str">
        <f>IF(AND(OSLE!$AF17=0,OSLE!$AG17=0),"",OSLE!$AF17-OSLE!$AG17)</f>
        <v/>
      </c>
      <c r="AI17" s="15"/>
      <c r="AJ17" s="15"/>
      <c r="AK17" s="15"/>
      <c r="AL17" s="15"/>
      <c r="AM17" s="15"/>
      <c r="AN17" s="15"/>
      <c r="AO17" s="16" t="s">
        <v>11857</v>
      </c>
      <c r="AP17" s="15"/>
      <c r="AQ17" s="15"/>
    </row>
    <row r="18" ht="15.75" customHeight="1">
      <c r="A18" s="28" t="s">
        <v>230</v>
      </c>
      <c r="B18" s="28"/>
      <c r="C18" s="15" t="str">
        <f t="shared" si="1"/>
        <v>CIG77988225</v>
      </c>
      <c r="D18" s="15" t="s">
        <v>11857</v>
      </c>
      <c r="E18" s="28" t="s">
        <v>231</v>
      </c>
      <c r="F18" s="20">
        <v>1830.0</v>
      </c>
      <c r="G18" s="29">
        <v>0.0</v>
      </c>
      <c r="H18" s="29">
        <v>0.0</v>
      </c>
      <c r="I18" s="15">
        <v>10.0</v>
      </c>
      <c r="J18" s="15">
        <v>1.0</v>
      </c>
      <c r="K18" s="15"/>
      <c r="L18" s="33">
        <f>((OSLE!$F18*(1+OSLE!$G18%))/OSLE!$J18)+OSLE!$K18</f>
        <v>1830</v>
      </c>
      <c r="M18" s="15">
        <v>20.0</v>
      </c>
      <c r="N18" s="24">
        <f t="shared" si="2"/>
        <v>2300</v>
      </c>
      <c r="O18" s="29">
        <f>MROUND((OSLE!$N18/0.6),50)</f>
        <v>3850</v>
      </c>
      <c r="P18" s="15" t="s">
        <v>11858</v>
      </c>
      <c r="Q18" s="15">
        <v>3.0</v>
      </c>
      <c r="R18" s="29">
        <f>OSLE!$I18+OSLE!$Q18</f>
        <v>13</v>
      </c>
      <c r="S18" s="15" t="s">
        <v>198</v>
      </c>
      <c r="T18" s="15" t="s">
        <v>199</v>
      </c>
      <c r="U18" s="15" t="s">
        <v>11782</v>
      </c>
      <c r="V18" s="15" t="s">
        <v>12115</v>
      </c>
      <c r="W18" s="15" t="s">
        <v>11860</v>
      </c>
      <c r="X18" s="15">
        <v>1.0</v>
      </c>
      <c r="Y18" s="50">
        <v>0.0</v>
      </c>
      <c r="Z18" s="15"/>
      <c r="AA18" s="15"/>
      <c r="AB18" s="29">
        <f>OSLE!$L18*OSLE!$AA18</f>
        <v>0</v>
      </c>
      <c r="AC18" s="15"/>
      <c r="AD18" s="15"/>
      <c r="AE18" s="15"/>
      <c r="AF18" s="32"/>
      <c r="AG18" s="15"/>
      <c r="AH18" s="32" t="str">
        <f>IF(AND(OSLE!$AF18=0,OSLE!$AG18=0),"",OSLE!$AF18-OSLE!$AG18)</f>
        <v/>
      </c>
      <c r="AI18" s="15"/>
      <c r="AJ18" s="15"/>
      <c r="AK18" s="15"/>
      <c r="AL18" s="15"/>
      <c r="AM18" s="15"/>
      <c r="AN18" s="15"/>
      <c r="AO18" s="16" t="s">
        <v>11857</v>
      </c>
      <c r="AP18" s="15"/>
      <c r="AQ18" s="15"/>
    </row>
    <row r="19" ht="15.75" customHeight="1">
      <c r="A19" s="28" t="s">
        <v>232</v>
      </c>
      <c r="B19" s="28"/>
      <c r="C19" s="15" t="str">
        <f t="shared" si="1"/>
        <v>CIG77987297</v>
      </c>
      <c r="D19" s="15" t="s">
        <v>11857</v>
      </c>
      <c r="E19" s="28" t="s">
        <v>233</v>
      </c>
      <c r="F19" s="20">
        <v>1830.0</v>
      </c>
      <c r="G19" s="29">
        <v>0.0</v>
      </c>
      <c r="H19" s="29">
        <v>0.0</v>
      </c>
      <c r="I19" s="15">
        <v>10.0</v>
      </c>
      <c r="J19" s="15">
        <v>1.0</v>
      </c>
      <c r="K19" s="15"/>
      <c r="L19" s="33">
        <f>((OSLE!$F19*(1+OSLE!$G19%))/OSLE!$J19)+OSLE!$K19</f>
        <v>1830</v>
      </c>
      <c r="M19" s="15">
        <v>20.0</v>
      </c>
      <c r="N19" s="24">
        <f t="shared" si="2"/>
        <v>2300</v>
      </c>
      <c r="O19" s="29">
        <f>MROUND((OSLE!$N19/0.6),50)</f>
        <v>3850</v>
      </c>
      <c r="P19" s="15" t="s">
        <v>11858</v>
      </c>
      <c r="Q19" s="15">
        <v>3.0</v>
      </c>
      <c r="R19" s="29">
        <f>OSLE!$I19+OSLE!$Q19</f>
        <v>13</v>
      </c>
      <c r="S19" s="15" t="s">
        <v>198</v>
      </c>
      <c r="T19" s="15" t="s">
        <v>199</v>
      </c>
      <c r="U19" s="15" t="s">
        <v>11782</v>
      </c>
      <c r="V19" s="15" t="s">
        <v>12115</v>
      </c>
      <c r="W19" s="15" t="s">
        <v>11860</v>
      </c>
      <c r="X19" s="15">
        <v>1.0</v>
      </c>
      <c r="Y19" s="50">
        <v>0.0</v>
      </c>
      <c r="Z19" s="15"/>
      <c r="AA19" s="15"/>
      <c r="AB19" s="29">
        <f>OSLE!$L19*OSLE!$AA19</f>
        <v>0</v>
      </c>
      <c r="AC19" s="15"/>
      <c r="AD19" s="15"/>
      <c r="AE19" s="15"/>
      <c r="AF19" s="32"/>
      <c r="AG19" s="15"/>
      <c r="AH19" s="32" t="str">
        <f>IF(AND(OSLE!$AF19=0,OSLE!$AG19=0),"",OSLE!$AF19-OSLE!$AG19)</f>
        <v/>
      </c>
      <c r="AI19" s="15"/>
      <c r="AJ19" s="15"/>
      <c r="AK19" s="15"/>
      <c r="AL19" s="15"/>
      <c r="AM19" s="15"/>
      <c r="AN19" s="15"/>
      <c r="AO19" s="16" t="s">
        <v>11857</v>
      </c>
      <c r="AP19" s="15"/>
      <c r="AQ19" s="15"/>
    </row>
    <row r="20" ht="15.75" customHeight="1">
      <c r="A20" s="28" t="s">
        <v>234</v>
      </c>
      <c r="B20" s="28"/>
      <c r="C20" s="15" t="str">
        <f t="shared" si="1"/>
        <v>CIG77987310</v>
      </c>
      <c r="D20" s="15" t="s">
        <v>11857</v>
      </c>
      <c r="E20" s="28" t="s">
        <v>235</v>
      </c>
      <c r="F20" s="20">
        <v>1550.0</v>
      </c>
      <c r="G20" s="29">
        <v>0.0</v>
      </c>
      <c r="H20" s="29">
        <v>0.0</v>
      </c>
      <c r="I20" s="15">
        <v>10.0</v>
      </c>
      <c r="J20" s="15">
        <v>1.0</v>
      </c>
      <c r="K20" s="15"/>
      <c r="L20" s="33">
        <f>((OSLE!$F20*(1+OSLE!$G20%))/OSLE!$J20)+OSLE!$K20</f>
        <v>1550</v>
      </c>
      <c r="M20" s="15">
        <v>20.0</v>
      </c>
      <c r="N20" s="24">
        <f t="shared" si="2"/>
        <v>1950</v>
      </c>
      <c r="O20" s="29">
        <f>MROUND((OSLE!$N20/0.6),50)</f>
        <v>3250</v>
      </c>
      <c r="P20" s="15" t="s">
        <v>11858</v>
      </c>
      <c r="Q20" s="15">
        <v>3.0</v>
      </c>
      <c r="R20" s="29">
        <f>OSLE!$I20+OSLE!$Q20</f>
        <v>13</v>
      </c>
      <c r="S20" s="15" t="s">
        <v>198</v>
      </c>
      <c r="T20" s="15" t="s">
        <v>199</v>
      </c>
      <c r="U20" s="15" t="s">
        <v>11782</v>
      </c>
      <c r="V20" s="15" t="s">
        <v>12115</v>
      </c>
      <c r="W20" s="15" t="s">
        <v>11860</v>
      </c>
      <c r="X20" s="15">
        <v>1.0</v>
      </c>
      <c r="Y20" s="50">
        <v>0.0</v>
      </c>
      <c r="Z20" s="15"/>
      <c r="AA20" s="15"/>
      <c r="AB20" s="29">
        <f>OSLE!$L20*OSLE!$AA20</f>
        <v>0</v>
      </c>
      <c r="AC20" s="15"/>
      <c r="AD20" s="15"/>
      <c r="AE20" s="15"/>
      <c r="AF20" s="32"/>
      <c r="AG20" s="15"/>
      <c r="AH20" s="32" t="str">
        <f>IF(AND(OSLE!$AF20=0,OSLE!$AG20=0),"",OSLE!$AF20-OSLE!$AG20)</f>
        <v/>
      </c>
      <c r="AI20" s="15"/>
      <c r="AJ20" s="15"/>
      <c r="AK20" s="15"/>
      <c r="AL20" s="15"/>
      <c r="AM20" s="15"/>
      <c r="AN20" s="15"/>
      <c r="AO20" s="16" t="s">
        <v>11857</v>
      </c>
      <c r="AP20" s="15"/>
      <c r="AQ20" s="15"/>
    </row>
    <row r="21" ht="15.75" customHeight="1">
      <c r="A21" s="28" t="s">
        <v>236</v>
      </c>
      <c r="B21" s="28"/>
      <c r="C21" s="15" t="str">
        <f t="shared" si="1"/>
        <v>CIG77969811</v>
      </c>
      <c r="D21" s="15" t="s">
        <v>11857</v>
      </c>
      <c r="E21" s="28" t="s">
        <v>237</v>
      </c>
      <c r="F21" s="20">
        <v>1550.0</v>
      </c>
      <c r="G21" s="29">
        <v>0.0</v>
      </c>
      <c r="H21" s="29">
        <v>0.0</v>
      </c>
      <c r="I21" s="15">
        <v>10.0</v>
      </c>
      <c r="J21" s="15">
        <v>1.0</v>
      </c>
      <c r="K21" s="15"/>
      <c r="L21" s="33">
        <f>((OSLE!$F21*(1+OSLE!$G21%))/OSLE!$J21)+OSLE!$K21</f>
        <v>1550</v>
      </c>
      <c r="M21" s="15">
        <v>20.0</v>
      </c>
      <c r="N21" s="24">
        <f t="shared" si="2"/>
        <v>1950</v>
      </c>
      <c r="O21" s="29">
        <f>MROUND((OSLE!$N21/0.6),50)</f>
        <v>3250</v>
      </c>
      <c r="P21" s="15" t="s">
        <v>11858</v>
      </c>
      <c r="Q21" s="15">
        <v>3.0</v>
      </c>
      <c r="R21" s="29">
        <f>OSLE!$I21+OSLE!$Q21</f>
        <v>13</v>
      </c>
      <c r="S21" s="15" t="s">
        <v>198</v>
      </c>
      <c r="T21" s="15" t="s">
        <v>199</v>
      </c>
      <c r="U21" s="15" t="s">
        <v>11782</v>
      </c>
      <c r="V21" s="15" t="s">
        <v>12115</v>
      </c>
      <c r="W21" s="15" t="s">
        <v>11860</v>
      </c>
      <c r="X21" s="15">
        <v>1.0</v>
      </c>
      <c r="Y21" s="50">
        <v>0.0</v>
      </c>
      <c r="Z21" s="15"/>
      <c r="AA21" s="15"/>
      <c r="AB21" s="29">
        <f>OSLE!$L21*OSLE!$AA21</f>
        <v>0</v>
      </c>
      <c r="AC21" s="15"/>
      <c r="AD21" s="15"/>
      <c r="AE21" s="15"/>
      <c r="AF21" s="32"/>
      <c r="AG21" s="15"/>
      <c r="AH21" s="32" t="str">
        <f>IF(AND(OSLE!$AF21=0,OSLE!$AG21=0),"",OSLE!$AF21-OSLE!$AG21)</f>
        <v/>
      </c>
      <c r="AI21" s="15"/>
      <c r="AJ21" s="15"/>
      <c r="AK21" s="15"/>
      <c r="AL21" s="15"/>
      <c r="AM21" s="15"/>
      <c r="AN21" s="15"/>
      <c r="AO21" s="16" t="s">
        <v>11857</v>
      </c>
      <c r="AP21" s="15"/>
      <c r="AQ21" s="15"/>
    </row>
    <row r="22" ht="15.75" customHeight="1">
      <c r="A22" s="28" t="s">
        <v>238</v>
      </c>
      <c r="B22" s="28"/>
      <c r="C22" s="15" t="str">
        <f t="shared" si="1"/>
        <v>CIG77953476</v>
      </c>
      <c r="D22" s="15" t="s">
        <v>11857</v>
      </c>
      <c r="E22" s="28" t="s">
        <v>239</v>
      </c>
      <c r="F22" s="20">
        <v>1830.0</v>
      </c>
      <c r="G22" s="29">
        <v>0.0</v>
      </c>
      <c r="H22" s="29">
        <v>0.0</v>
      </c>
      <c r="I22" s="15">
        <v>10.0</v>
      </c>
      <c r="J22" s="15">
        <v>1.0</v>
      </c>
      <c r="K22" s="15"/>
      <c r="L22" s="33">
        <f>((OSLE!$F22*(1+OSLE!$G22%))/OSLE!$J22)+OSLE!$K22</f>
        <v>1830</v>
      </c>
      <c r="M22" s="15">
        <v>20.0</v>
      </c>
      <c r="N22" s="24">
        <f t="shared" si="2"/>
        <v>2300</v>
      </c>
      <c r="O22" s="29">
        <f>MROUND((OSLE!$N22/0.6),50)</f>
        <v>3850</v>
      </c>
      <c r="P22" s="15" t="s">
        <v>11858</v>
      </c>
      <c r="Q22" s="15">
        <v>3.0</v>
      </c>
      <c r="R22" s="29">
        <f>OSLE!$I22+OSLE!$Q22</f>
        <v>13</v>
      </c>
      <c r="S22" s="15" t="s">
        <v>198</v>
      </c>
      <c r="T22" s="15" t="s">
        <v>199</v>
      </c>
      <c r="U22" s="15" t="s">
        <v>11782</v>
      </c>
      <c r="V22" s="15" t="s">
        <v>12116</v>
      </c>
      <c r="W22" s="15" t="s">
        <v>11860</v>
      </c>
      <c r="X22" s="15">
        <v>1.0</v>
      </c>
      <c r="Y22" s="50">
        <v>0.0</v>
      </c>
      <c r="Z22" s="15"/>
      <c r="AA22" s="15">
        <v>10.0</v>
      </c>
      <c r="AB22" s="29">
        <f>OSLE!$L22*OSLE!$AA22</f>
        <v>18300</v>
      </c>
      <c r="AC22" s="15"/>
      <c r="AD22" s="15"/>
      <c r="AE22" s="15"/>
      <c r="AF22" s="32"/>
      <c r="AG22" s="15"/>
      <c r="AH22" s="32" t="str">
        <f>IF(AND(OSLE!$AF22=0,OSLE!$AG22=0),"",OSLE!$AF22-OSLE!$AG22)</f>
        <v/>
      </c>
      <c r="AI22" s="15"/>
      <c r="AJ22" s="15"/>
      <c r="AK22" s="15"/>
      <c r="AL22" s="15"/>
      <c r="AM22" s="15"/>
      <c r="AN22" s="15"/>
      <c r="AO22" s="16" t="s">
        <v>11857</v>
      </c>
      <c r="AP22" s="15"/>
      <c r="AQ22" s="15"/>
    </row>
    <row r="23" ht="15.75" customHeight="1">
      <c r="A23" s="28" t="s">
        <v>240</v>
      </c>
      <c r="B23" s="28"/>
      <c r="C23" s="15" t="str">
        <f t="shared" si="1"/>
        <v>CIG77953513</v>
      </c>
      <c r="D23" s="15" t="s">
        <v>11857</v>
      </c>
      <c r="E23" s="28" t="s">
        <v>241</v>
      </c>
      <c r="F23" s="20">
        <v>1430.0</v>
      </c>
      <c r="G23" s="29">
        <v>0.0</v>
      </c>
      <c r="H23" s="29">
        <v>0.0</v>
      </c>
      <c r="I23" s="15">
        <v>10.0</v>
      </c>
      <c r="J23" s="15">
        <v>1.0</v>
      </c>
      <c r="K23" s="15"/>
      <c r="L23" s="33">
        <f>((OSLE!$F23*(1+OSLE!$G23%))/OSLE!$J23)+OSLE!$K23</f>
        <v>1430</v>
      </c>
      <c r="M23" s="15">
        <v>20.0</v>
      </c>
      <c r="N23" s="24">
        <f t="shared" si="2"/>
        <v>1800</v>
      </c>
      <c r="O23" s="29">
        <f>MROUND((OSLE!$N23/0.6),50)</f>
        <v>3000</v>
      </c>
      <c r="P23" s="15" t="s">
        <v>11858</v>
      </c>
      <c r="Q23" s="15">
        <v>3.0</v>
      </c>
      <c r="R23" s="29">
        <f>OSLE!$I23+OSLE!$Q23</f>
        <v>13</v>
      </c>
      <c r="S23" s="15" t="s">
        <v>198</v>
      </c>
      <c r="T23" s="15" t="s">
        <v>199</v>
      </c>
      <c r="U23" s="15" t="s">
        <v>11782</v>
      </c>
      <c r="V23" s="15" t="s">
        <v>12116</v>
      </c>
      <c r="W23" s="15" t="s">
        <v>11860</v>
      </c>
      <c r="X23" s="15">
        <v>1.0</v>
      </c>
      <c r="Y23" s="50">
        <v>0.0</v>
      </c>
      <c r="Z23" s="15"/>
      <c r="AA23" s="15">
        <v>10.0</v>
      </c>
      <c r="AB23" s="29">
        <f>OSLE!$L23*OSLE!$AA23</f>
        <v>14300</v>
      </c>
      <c r="AC23" s="15"/>
      <c r="AD23" s="15"/>
      <c r="AE23" s="15"/>
      <c r="AF23" s="32"/>
      <c r="AG23" s="15"/>
      <c r="AH23" s="32" t="str">
        <f>IF(AND(OSLE!$AF23=0,OSLE!$AG23=0),"",OSLE!$AF23-OSLE!$AG23)</f>
        <v/>
      </c>
      <c r="AI23" s="15"/>
      <c r="AJ23" s="15"/>
      <c r="AK23" s="15"/>
      <c r="AL23" s="15"/>
      <c r="AM23" s="15"/>
      <c r="AN23" s="15"/>
      <c r="AO23" s="16" t="s">
        <v>11857</v>
      </c>
      <c r="AP23" s="15"/>
      <c r="AQ23" s="15"/>
    </row>
    <row r="24" ht="15.75" customHeight="1">
      <c r="A24" s="28" t="s">
        <v>242</v>
      </c>
      <c r="B24" s="28"/>
      <c r="C24" s="15" t="str">
        <f t="shared" si="1"/>
        <v>CIG77953483</v>
      </c>
      <c r="D24" s="15" t="s">
        <v>11857</v>
      </c>
      <c r="E24" s="28" t="s">
        <v>243</v>
      </c>
      <c r="F24" s="20">
        <v>930.0</v>
      </c>
      <c r="G24" s="29">
        <v>0.0</v>
      </c>
      <c r="H24" s="29">
        <v>0.0</v>
      </c>
      <c r="I24" s="15">
        <v>10.0</v>
      </c>
      <c r="J24" s="15">
        <v>1.0</v>
      </c>
      <c r="K24" s="15"/>
      <c r="L24" s="33">
        <f>((OSLE!$F24*(1+OSLE!$G24%))/OSLE!$J24)+OSLE!$K24</f>
        <v>930</v>
      </c>
      <c r="M24" s="15">
        <v>20.0</v>
      </c>
      <c r="N24" s="24">
        <f t="shared" si="2"/>
        <v>1150</v>
      </c>
      <c r="O24" s="29">
        <f>MROUND((OSLE!$N24/0.6),50)</f>
        <v>1900</v>
      </c>
      <c r="P24" s="15" t="s">
        <v>11858</v>
      </c>
      <c r="Q24" s="15">
        <v>3.0</v>
      </c>
      <c r="R24" s="29">
        <f>OSLE!$I24+OSLE!$Q24</f>
        <v>13</v>
      </c>
      <c r="S24" s="15" t="s">
        <v>198</v>
      </c>
      <c r="T24" s="15" t="s">
        <v>199</v>
      </c>
      <c r="U24" s="15" t="s">
        <v>11782</v>
      </c>
      <c r="V24" s="15" t="s">
        <v>12116</v>
      </c>
      <c r="W24" s="15" t="s">
        <v>11860</v>
      </c>
      <c r="X24" s="15">
        <v>1.0</v>
      </c>
      <c r="Y24" s="50">
        <v>1.0</v>
      </c>
      <c r="Z24" s="15"/>
      <c r="AA24" s="15">
        <v>10.0</v>
      </c>
      <c r="AB24" s="29">
        <f>OSLE!$L24*OSLE!$AA24</f>
        <v>9300</v>
      </c>
      <c r="AC24" s="15"/>
      <c r="AD24" s="15"/>
      <c r="AE24" s="15"/>
      <c r="AF24" s="32"/>
      <c r="AG24" s="15"/>
      <c r="AH24" s="32" t="str">
        <f>IF(AND(OSLE!$AF24=0,OSLE!$AG24=0),"",OSLE!$AF24-OSLE!$AG24)</f>
        <v/>
      </c>
      <c r="AI24" s="15"/>
      <c r="AJ24" s="15"/>
      <c r="AK24" s="15"/>
      <c r="AL24" s="15"/>
      <c r="AM24" s="15"/>
      <c r="AN24" s="15"/>
      <c r="AO24" s="16" t="s">
        <v>11857</v>
      </c>
      <c r="AP24" s="15"/>
      <c r="AQ24" s="15"/>
    </row>
    <row r="25" ht="15.75" customHeight="1">
      <c r="A25" s="28" t="s">
        <v>244</v>
      </c>
      <c r="B25" s="28"/>
      <c r="C25" s="15" t="str">
        <f t="shared" si="1"/>
        <v>CIG77982476</v>
      </c>
      <c r="D25" s="15" t="s">
        <v>11857</v>
      </c>
      <c r="E25" s="28" t="s">
        <v>245</v>
      </c>
      <c r="F25" s="20">
        <v>1840.0</v>
      </c>
      <c r="G25" s="29">
        <v>0.0</v>
      </c>
      <c r="H25" s="29">
        <v>0.0</v>
      </c>
      <c r="I25" s="15">
        <v>10.0</v>
      </c>
      <c r="J25" s="15">
        <v>1.0</v>
      </c>
      <c r="K25" s="15"/>
      <c r="L25" s="33">
        <f>((OSLE!$F25*(1+OSLE!$G25%))/OSLE!$J25)+OSLE!$K25</f>
        <v>1840</v>
      </c>
      <c r="M25" s="15">
        <v>20.0</v>
      </c>
      <c r="N25" s="24">
        <f t="shared" si="2"/>
        <v>2300</v>
      </c>
      <c r="O25" s="29">
        <f>MROUND((OSLE!$N25/0.6),50)</f>
        <v>3850</v>
      </c>
      <c r="P25" s="15" t="s">
        <v>11858</v>
      </c>
      <c r="Q25" s="15">
        <v>3.0</v>
      </c>
      <c r="R25" s="29">
        <f>OSLE!$I25+OSLE!$Q25</f>
        <v>13</v>
      </c>
      <c r="S25" s="15" t="s">
        <v>198</v>
      </c>
      <c r="T25" s="15" t="s">
        <v>199</v>
      </c>
      <c r="U25" s="15" t="s">
        <v>11782</v>
      </c>
      <c r="V25" s="15" t="s">
        <v>12116</v>
      </c>
      <c r="W25" s="15" t="s">
        <v>11860</v>
      </c>
      <c r="X25" s="15">
        <v>1.0</v>
      </c>
      <c r="Y25" s="50">
        <v>0.0</v>
      </c>
      <c r="Z25" s="15"/>
      <c r="AA25" s="15"/>
      <c r="AB25" s="29">
        <f>OSLE!$L25*OSLE!$AA25</f>
        <v>0</v>
      </c>
      <c r="AC25" s="15"/>
      <c r="AD25" s="15"/>
      <c r="AE25" s="15"/>
      <c r="AF25" s="32"/>
      <c r="AG25" s="15"/>
      <c r="AH25" s="32" t="str">
        <f>IF(AND(OSLE!$AF25=0,OSLE!$AG25=0),"",OSLE!$AF25-OSLE!$AG25)</f>
        <v/>
      </c>
      <c r="AI25" s="15"/>
      <c r="AJ25" s="15"/>
      <c r="AK25" s="15"/>
      <c r="AL25" s="15"/>
      <c r="AM25" s="15"/>
      <c r="AN25" s="15"/>
      <c r="AO25" s="16" t="s">
        <v>11857</v>
      </c>
      <c r="AP25" s="15"/>
      <c r="AQ25" s="15"/>
    </row>
    <row r="26" ht="15.75" customHeight="1">
      <c r="A26" s="28" t="s">
        <v>246</v>
      </c>
      <c r="B26" s="28"/>
      <c r="C26" s="15" t="str">
        <f t="shared" si="1"/>
        <v>CIG77973887</v>
      </c>
      <c r="D26" s="15" t="s">
        <v>11857</v>
      </c>
      <c r="E26" s="28" t="s">
        <v>247</v>
      </c>
      <c r="F26" s="20">
        <v>1840.0</v>
      </c>
      <c r="G26" s="29">
        <v>0.0</v>
      </c>
      <c r="H26" s="29">
        <v>0.0</v>
      </c>
      <c r="I26" s="15">
        <v>10.0</v>
      </c>
      <c r="J26" s="15">
        <v>1.0</v>
      </c>
      <c r="K26" s="15"/>
      <c r="L26" s="33">
        <f>((OSLE!$F26*(1+OSLE!$G26%))/OSLE!$J26)+OSLE!$K26</f>
        <v>1840</v>
      </c>
      <c r="M26" s="15">
        <v>20.0</v>
      </c>
      <c r="N26" s="24">
        <f t="shared" si="2"/>
        <v>2300</v>
      </c>
      <c r="O26" s="29">
        <f>MROUND((OSLE!$N26/0.6),50)</f>
        <v>3850</v>
      </c>
      <c r="P26" s="15" t="s">
        <v>11858</v>
      </c>
      <c r="Q26" s="15">
        <v>3.0</v>
      </c>
      <c r="R26" s="29">
        <f>OSLE!$I26+OSLE!$Q26</f>
        <v>13</v>
      </c>
      <c r="S26" s="15" t="s">
        <v>198</v>
      </c>
      <c r="T26" s="15" t="s">
        <v>199</v>
      </c>
      <c r="U26" s="15" t="s">
        <v>11782</v>
      </c>
      <c r="V26" s="15" t="s">
        <v>12116</v>
      </c>
      <c r="W26" s="15" t="s">
        <v>11860</v>
      </c>
      <c r="X26" s="15">
        <v>1.0</v>
      </c>
      <c r="Y26" s="50">
        <v>0.0</v>
      </c>
      <c r="Z26" s="15"/>
      <c r="AA26" s="15"/>
      <c r="AB26" s="29">
        <f>OSLE!$L26*OSLE!$AA26</f>
        <v>0</v>
      </c>
      <c r="AC26" s="15"/>
      <c r="AD26" s="15"/>
      <c r="AE26" s="15"/>
      <c r="AF26" s="32"/>
      <c r="AG26" s="15"/>
      <c r="AH26" s="32" t="str">
        <f>IF(AND(OSLE!$AF26=0,OSLE!$AG26=0),"",OSLE!$AF26-OSLE!$AG26)</f>
        <v/>
      </c>
      <c r="AI26" s="15"/>
      <c r="AJ26" s="15"/>
      <c r="AK26" s="15"/>
      <c r="AL26" s="15"/>
      <c r="AM26" s="15"/>
      <c r="AN26" s="15"/>
      <c r="AO26" s="16" t="s">
        <v>11857</v>
      </c>
      <c r="AP26" s="15"/>
      <c r="AQ26" s="15"/>
    </row>
    <row r="27" ht="15.75" customHeight="1">
      <c r="A27" s="28" t="s">
        <v>248</v>
      </c>
      <c r="B27" s="28"/>
      <c r="C27" s="15" t="str">
        <f t="shared" si="1"/>
        <v>CIG77953957</v>
      </c>
      <c r="D27" s="15" t="s">
        <v>11857</v>
      </c>
      <c r="E27" s="28" t="s">
        <v>249</v>
      </c>
      <c r="F27" s="20">
        <v>1840.0</v>
      </c>
      <c r="G27" s="29">
        <v>0.0</v>
      </c>
      <c r="H27" s="29">
        <v>0.0</v>
      </c>
      <c r="I27" s="15">
        <v>10.0</v>
      </c>
      <c r="J27" s="15">
        <v>1.0</v>
      </c>
      <c r="K27" s="15"/>
      <c r="L27" s="33">
        <f>((OSLE!$F27*(1+OSLE!$G27%))/OSLE!$J27)+OSLE!$K27</f>
        <v>1840</v>
      </c>
      <c r="M27" s="15">
        <v>20.0</v>
      </c>
      <c r="N27" s="24">
        <f t="shared" si="2"/>
        <v>2300</v>
      </c>
      <c r="O27" s="29">
        <f>MROUND((OSLE!$N27/0.6),50)</f>
        <v>3850</v>
      </c>
      <c r="P27" s="15" t="s">
        <v>11858</v>
      </c>
      <c r="Q27" s="15">
        <v>3.0</v>
      </c>
      <c r="R27" s="29">
        <f>OSLE!$I27+OSLE!$Q27</f>
        <v>13</v>
      </c>
      <c r="S27" s="15" t="s">
        <v>198</v>
      </c>
      <c r="T27" s="15" t="s">
        <v>199</v>
      </c>
      <c r="U27" s="15" t="s">
        <v>11782</v>
      </c>
      <c r="V27" s="15" t="s">
        <v>12116</v>
      </c>
      <c r="W27" s="15" t="s">
        <v>11860</v>
      </c>
      <c r="X27" s="15">
        <v>1.0</v>
      </c>
      <c r="Y27" s="50">
        <v>0.0</v>
      </c>
      <c r="Z27" s="15"/>
      <c r="AA27" s="15">
        <v>10.0</v>
      </c>
      <c r="AB27" s="29">
        <f>OSLE!$L27*OSLE!$AA27</f>
        <v>18400</v>
      </c>
      <c r="AC27" s="15"/>
      <c r="AD27" s="15"/>
      <c r="AE27" s="15"/>
      <c r="AF27" s="32"/>
      <c r="AG27" s="15"/>
      <c r="AH27" s="32" t="str">
        <f>IF(AND(OSLE!$AF27=0,OSLE!$AG27=0),"",OSLE!$AF27-OSLE!$AG27)</f>
        <v/>
      </c>
      <c r="AI27" s="15"/>
      <c r="AJ27" s="15"/>
      <c r="AK27" s="15"/>
      <c r="AL27" s="15"/>
      <c r="AM27" s="15"/>
      <c r="AN27" s="15"/>
      <c r="AO27" s="16" t="s">
        <v>11857</v>
      </c>
      <c r="AP27" s="15"/>
      <c r="AQ27" s="15"/>
    </row>
    <row r="28" ht="15.75" customHeight="1">
      <c r="A28" s="28" t="s">
        <v>250</v>
      </c>
      <c r="B28" s="28"/>
      <c r="C28" s="15" t="str">
        <f t="shared" si="1"/>
        <v>CIG77983916</v>
      </c>
      <c r="D28" s="15" t="s">
        <v>11857</v>
      </c>
      <c r="E28" s="28" t="s">
        <v>251</v>
      </c>
      <c r="F28" s="20">
        <v>1530.0</v>
      </c>
      <c r="G28" s="29">
        <v>0.0</v>
      </c>
      <c r="H28" s="29">
        <v>0.0</v>
      </c>
      <c r="I28" s="15">
        <v>10.0</v>
      </c>
      <c r="J28" s="15">
        <v>1.0</v>
      </c>
      <c r="K28" s="15"/>
      <c r="L28" s="33">
        <f>((OSLE!$F28*(1+OSLE!$G28%))/OSLE!$J28)+OSLE!$K28</f>
        <v>1530</v>
      </c>
      <c r="M28" s="15">
        <v>20.0</v>
      </c>
      <c r="N28" s="24">
        <f t="shared" si="2"/>
        <v>1900</v>
      </c>
      <c r="O28" s="29">
        <f>MROUND((OSLE!$N28/0.6),50)</f>
        <v>3150</v>
      </c>
      <c r="P28" s="15" t="s">
        <v>11858</v>
      </c>
      <c r="Q28" s="15">
        <v>3.0</v>
      </c>
      <c r="R28" s="29">
        <f>OSLE!$I28+OSLE!$Q28</f>
        <v>13</v>
      </c>
      <c r="S28" s="15" t="s">
        <v>198</v>
      </c>
      <c r="T28" s="15" t="s">
        <v>199</v>
      </c>
      <c r="U28" s="15" t="s">
        <v>11782</v>
      </c>
      <c r="V28" s="15" t="s">
        <v>12116</v>
      </c>
      <c r="W28" s="15" t="s">
        <v>11860</v>
      </c>
      <c r="X28" s="15">
        <v>1.0</v>
      </c>
      <c r="Y28" s="50">
        <v>0.0</v>
      </c>
      <c r="Z28" s="15"/>
      <c r="AA28" s="15"/>
      <c r="AB28" s="29">
        <f>OSLE!$L28*OSLE!$AA28</f>
        <v>0</v>
      </c>
      <c r="AC28" s="15"/>
      <c r="AD28" s="15"/>
      <c r="AE28" s="15"/>
      <c r="AF28" s="32"/>
      <c r="AG28" s="15"/>
      <c r="AH28" s="32" t="str">
        <f>IF(AND(OSLE!$AF28=0,OSLE!$AG28=0),"",OSLE!$AF28-OSLE!$AG28)</f>
        <v/>
      </c>
      <c r="AI28" s="15"/>
      <c r="AJ28" s="15"/>
      <c r="AK28" s="15"/>
      <c r="AL28" s="15"/>
      <c r="AM28" s="15"/>
      <c r="AN28" s="15"/>
      <c r="AO28" s="16" t="s">
        <v>11857</v>
      </c>
      <c r="AP28" s="15"/>
      <c r="AQ28" s="15"/>
    </row>
    <row r="29" ht="15.75" customHeight="1">
      <c r="A29" s="28" t="s">
        <v>252</v>
      </c>
      <c r="B29" s="28"/>
      <c r="C29" s="15" t="str">
        <f t="shared" si="1"/>
        <v>CIG77953964</v>
      </c>
      <c r="D29" s="15" t="s">
        <v>11857</v>
      </c>
      <c r="E29" s="28" t="s">
        <v>253</v>
      </c>
      <c r="F29" s="20">
        <v>1110.0</v>
      </c>
      <c r="G29" s="29">
        <v>0.0</v>
      </c>
      <c r="H29" s="29">
        <v>0.0</v>
      </c>
      <c r="I29" s="15">
        <v>10.0</v>
      </c>
      <c r="J29" s="15">
        <v>1.0</v>
      </c>
      <c r="K29" s="15"/>
      <c r="L29" s="33">
        <f>((OSLE!$F29*(1+OSLE!$G29%))/OSLE!$J29)+OSLE!$K29</f>
        <v>1110</v>
      </c>
      <c r="M29" s="15">
        <v>20.0</v>
      </c>
      <c r="N29" s="24">
        <f t="shared" si="2"/>
        <v>1400</v>
      </c>
      <c r="O29" s="29">
        <f>MROUND((OSLE!$N29/0.6),50)</f>
        <v>2350</v>
      </c>
      <c r="P29" s="15" t="s">
        <v>11858</v>
      </c>
      <c r="Q29" s="15">
        <v>3.0</v>
      </c>
      <c r="R29" s="29">
        <f>OSLE!$I29+OSLE!$Q29</f>
        <v>13</v>
      </c>
      <c r="S29" s="15" t="s">
        <v>198</v>
      </c>
      <c r="T29" s="15" t="s">
        <v>199</v>
      </c>
      <c r="U29" s="15" t="s">
        <v>11782</v>
      </c>
      <c r="V29" s="15" t="s">
        <v>12116</v>
      </c>
      <c r="W29" s="15" t="s">
        <v>11860</v>
      </c>
      <c r="X29" s="15">
        <v>1.0</v>
      </c>
      <c r="Y29" s="50">
        <v>3.0</v>
      </c>
      <c r="Z29" s="15"/>
      <c r="AA29" s="15">
        <v>10.0</v>
      </c>
      <c r="AB29" s="29">
        <f>OSLE!$L29*OSLE!$AA29</f>
        <v>11100</v>
      </c>
      <c r="AC29" s="15"/>
      <c r="AD29" s="15"/>
      <c r="AE29" s="15"/>
      <c r="AF29" s="32"/>
      <c r="AG29" s="15"/>
      <c r="AH29" s="32" t="str">
        <f>IF(AND(OSLE!$AF29=0,OSLE!$AG29=0),"",OSLE!$AF29-OSLE!$AG29)</f>
        <v/>
      </c>
      <c r="AI29" s="15"/>
      <c r="AJ29" s="15"/>
      <c r="AK29" s="15"/>
      <c r="AL29" s="15"/>
      <c r="AM29" s="15"/>
      <c r="AN29" s="15"/>
      <c r="AO29" s="16" t="s">
        <v>11857</v>
      </c>
      <c r="AP29" s="15"/>
      <c r="AQ29" s="15"/>
    </row>
    <row r="30" ht="15.75" customHeight="1">
      <c r="A30" s="28" t="s">
        <v>254</v>
      </c>
      <c r="B30" s="28"/>
      <c r="C30" s="15" t="str">
        <f t="shared" si="1"/>
        <v>CIG77966759</v>
      </c>
      <c r="D30" s="15" t="s">
        <v>11857</v>
      </c>
      <c r="E30" s="28" t="s">
        <v>255</v>
      </c>
      <c r="F30" s="20">
        <v>1430.0</v>
      </c>
      <c r="G30" s="29">
        <v>0.0</v>
      </c>
      <c r="H30" s="29">
        <v>0.0</v>
      </c>
      <c r="I30" s="15">
        <v>10.0</v>
      </c>
      <c r="J30" s="15">
        <v>1.0</v>
      </c>
      <c r="K30" s="15"/>
      <c r="L30" s="33">
        <f>((OSLE!$F30*(1+OSLE!$G30%))/OSLE!$J30)+OSLE!$K30</f>
        <v>1430</v>
      </c>
      <c r="M30" s="15">
        <v>20.0</v>
      </c>
      <c r="N30" s="24">
        <f t="shared" si="2"/>
        <v>1800</v>
      </c>
      <c r="O30" s="29">
        <f>MROUND((OSLE!$N30/0.6),50)</f>
        <v>3000</v>
      </c>
      <c r="P30" s="15" t="s">
        <v>11858</v>
      </c>
      <c r="Q30" s="15">
        <v>3.0</v>
      </c>
      <c r="R30" s="29">
        <f>OSLE!$I30+OSLE!$Q30</f>
        <v>13</v>
      </c>
      <c r="S30" s="15" t="s">
        <v>198</v>
      </c>
      <c r="T30" s="15" t="s">
        <v>199</v>
      </c>
      <c r="U30" s="15" t="s">
        <v>11782</v>
      </c>
      <c r="V30" s="15" t="s">
        <v>12117</v>
      </c>
      <c r="W30" s="15" t="s">
        <v>11860</v>
      </c>
      <c r="X30" s="15">
        <v>1.0</v>
      </c>
      <c r="Y30" s="50">
        <v>3.0</v>
      </c>
      <c r="Z30" s="15"/>
      <c r="AA30" s="15"/>
      <c r="AB30" s="29">
        <f>OSLE!$L30*OSLE!$AA30</f>
        <v>0</v>
      </c>
      <c r="AC30" s="15"/>
      <c r="AD30" s="15"/>
      <c r="AE30" s="15"/>
      <c r="AF30" s="32"/>
      <c r="AG30" s="15"/>
      <c r="AH30" s="32" t="str">
        <f>IF(AND(OSLE!$AF30=0,OSLE!$AG30=0),"",OSLE!$AF30-OSLE!$AG30)</f>
        <v/>
      </c>
      <c r="AI30" s="15"/>
      <c r="AJ30" s="15"/>
      <c r="AK30" s="15"/>
      <c r="AL30" s="15"/>
      <c r="AM30" s="15"/>
      <c r="AN30" s="15"/>
      <c r="AO30" s="16" t="s">
        <v>11857</v>
      </c>
      <c r="AP30" s="15"/>
      <c r="AQ30" s="15"/>
    </row>
    <row r="31" ht="15.75" customHeight="1">
      <c r="A31" s="28" t="s">
        <v>256</v>
      </c>
      <c r="B31" s="28"/>
      <c r="C31" s="15" t="str">
        <f t="shared" si="1"/>
        <v>CIG85954786</v>
      </c>
      <c r="D31" s="15" t="s">
        <v>11857</v>
      </c>
      <c r="E31" s="28" t="s">
        <v>257</v>
      </c>
      <c r="F31" s="20">
        <f>VLOOKUP(GOLOMAX!$B31,'PRECIOS GOLOMAX'!$A$1:$C$10000,3,FALSE)</f>
        <v>773.98</v>
      </c>
      <c r="G31" s="29">
        <v>0.0</v>
      </c>
      <c r="H31" s="29">
        <v>0.0</v>
      </c>
      <c r="I31" s="15">
        <v>6.0</v>
      </c>
      <c r="J31" s="15">
        <v>1.0</v>
      </c>
      <c r="K31" s="28"/>
      <c r="L31" s="33">
        <f>((OSLE!$F31*(1+OSLE!$G31%))/OSLE!$J31)+OSLE!$K31</f>
        <v>773.98</v>
      </c>
      <c r="M31" s="15">
        <v>21.0</v>
      </c>
      <c r="N31" s="24">
        <f t="shared" si="2"/>
        <v>1000</v>
      </c>
      <c r="O31" s="29">
        <f>MROUND((OSLE!$N31/0.6),50)</f>
        <v>1650</v>
      </c>
      <c r="P31" s="15" t="s">
        <v>11858</v>
      </c>
      <c r="Q31" s="15">
        <v>3.0</v>
      </c>
      <c r="R31" s="29">
        <f>OSLE!$I31+OSLE!$Q31</f>
        <v>9</v>
      </c>
      <c r="S31" s="15" t="s">
        <v>198</v>
      </c>
      <c r="T31" s="15" t="s">
        <v>199</v>
      </c>
      <c r="U31" s="15" t="s">
        <v>11817</v>
      </c>
      <c r="V31" s="15" t="s">
        <v>12118</v>
      </c>
      <c r="W31" s="15" t="s">
        <v>11860</v>
      </c>
      <c r="X31" s="15">
        <v>1.0</v>
      </c>
      <c r="Y31" s="50">
        <v>4.0</v>
      </c>
      <c r="Z31" s="15"/>
      <c r="AA31" s="15"/>
      <c r="AB31" s="29">
        <f>OSLE!$L31*OSLE!$AA31</f>
        <v>0</v>
      </c>
      <c r="AC31" s="15"/>
      <c r="AD31" s="15"/>
      <c r="AE31" s="15"/>
      <c r="AF31" s="32"/>
      <c r="AG31" s="15"/>
      <c r="AH31" s="32" t="str">
        <f>IF(AND(OSLE!$AF31=0,OSLE!$AG31=0),"",OSLE!$AF31-OSLE!$AG31)</f>
        <v/>
      </c>
      <c r="AI31" s="15"/>
      <c r="AJ31" s="15"/>
      <c r="AK31" s="15"/>
      <c r="AL31" s="15"/>
      <c r="AM31" s="15"/>
      <c r="AN31" s="15"/>
      <c r="AO31" s="16" t="s">
        <v>11857</v>
      </c>
      <c r="AP31" s="15"/>
      <c r="AQ31" s="15"/>
    </row>
    <row r="32" ht="15.75" customHeight="1">
      <c r="A32" s="28" t="s">
        <v>258</v>
      </c>
      <c r="B32" s="28"/>
      <c r="C32" s="15" t="str">
        <f t="shared" si="1"/>
        <v>CIG68056781</v>
      </c>
      <c r="D32" s="15" t="s">
        <v>11857</v>
      </c>
      <c r="E32" s="28" t="s">
        <v>259</v>
      </c>
      <c r="F32" s="20">
        <f>VLOOKUP(GOLOMAX!$B32,'PRECIOS GOLOMAX'!$A$1:$C$10000,3,FALSE)</f>
        <v>773.98</v>
      </c>
      <c r="G32" s="29">
        <v>0.0</v>
      </c>
      <c r="H32" s="29">
        <v>0.0</v>
      </c>
      <c r="I32" s="15">
        <v>6.0</v>
      </c>
      <c r="J32" s="15">
        <v>1.0</v>
      </c>
      <c r="K32" s="28"/>
      <c r="L32" s="33">
        <f>((OSLE!$F32*(1+OSLE!$G32%))/OSLE!$J32)+OSLE!$K32</f>
        <v>773.98</v>
      </c>
      <c r="M32" s="15">
        <v>22.0</v>
      </c>
      <c r="N32" s="24">
        <f t="shared" si="2"/>
        <v>1000</v>
      </c>
      <c r="O32" s="29">
        <f>MROUND((OSLE!$N32/0.6),50)</f>
        <v>1650</v>
      </c>
      <c r="P32" s="15" t="s">
        <v>11858</v>
      </c>
      <c r="Q32" s="15">
        <v>3.0</v>
      </c>
      <c r="R32" s="29">
        <f>OSLE!$I32+OSLE!$Q32</f>
        <v>9</v>
      </c>
      <c r="S32" s="15" t="s">
        <v>198</v>
      </c>
      <c r="T32" s="15" t="s">
        <v>199</v>
      </c>
      <c r="U32" s="15" t="s">
        <v>11817</v>
      </c>
      <c r="V32" s="15" t="s">
        <v>12119</v>
      </c>
      <c r="W32" s="15" t="s">
        <v>11860</v>
      </c>
      <c r="X32" s="15">
        <v>1.0</v>
      </c>
      <c r="Y32" s="50">
        <v>0.0</v>
      </c>
      <c r="Z32" s="15"/>
      <c r="AA32" s="15"/>
      <c r="AB32" s="29">
        <f>OSLE!$L32*OSLE!$AA32</f>
        <v>0</v>
      </c>
      <c r="AC32" s="15"/>
      <c r="AD32" s="15"/>
      <c r="AE32" s="15"/>
      <c r="AF32" s="32"/>
      <c r="AG32" s="15"/>
      <c r="AH32" s="32" t="str">
        <f>IF(AND(OSLE!$AF32=0,OSLE!$AG32=0),"",OSLE!$AF32-OSLE!$AG32)</f>
        <v/>
      </c>
      <c r="AI32" s="15"/>
      <c r="AJ32" s="15"/>
      <c r="AK32" s="15"/>
      <c r="AL32" s="15"/>
      <c r="AM32" s="15"/>
      <c r="AN32" s="15"/>
      <c r="AO32" s="16" t="s">
        <v>11857</v>
      </c>
      <c r="AP32" s="15"/>
      <c r="AQ32" s="15"/>
    </row>
    <row r="33" ht="15.75" customHeight="1">
      <c r="A33" s="34"/>
      <c r="B33" s="34"/>
      <c r="C33" s="34"/>
      <c r="E33" s="34"/>
      <c r="F33" s="35"/>
      <c r="J33" s="36"/>
      <c r="L33" s="37"/>
      <c r="N33" s="51"/>
      <c r="W33" s="12"/>
      <c r="X33" s="12"/>
      <c r="Y33" s="12"/>
      <c r="AC33" s="12"/>
      <c r="AF33" s="39"/>
      <c r="AH33" s="39"/>
      <c r="AO33" s="39"/>
    </row>
    <row r="34" ht="15.75" customHeight="1">
      <c r="A34" s="34"/>
      <c r="B34" s="34"/>
      <c r="C34" s="34"/>
      <c r="E34" s="34"/>
      <c r="F34" s="35"/>
      <c r="J34" s="36"/>
      <c r="L34" s="37"/>
      <c r="N34" s="51"/>
      <c r="W34" s="12"/>
      <c r="X34" s="12"/>
      <c r="Y34" s="12"/>
      <c r="AC34" s="12"/>
      <c r="AF34" s="39"/>
      <c r="AH34" s="39"/>
      <c r="AO34" s="39"/>
    </row>
    <row r="35" ht="15.75" customHeight="1">
      <c r="A35" s="34"/>
      <c r="B35" s="34"/>
      <c r="C35" s="34"/>
      <c r="E35" s="34"/>
      <c r="F35" s="35"/>
      <c r="J35" s="36"/>
      <c r="L35" s="37"/>
      <c r="N35" s="51"/>
      <c r="W35" s="12"/>
      <c r="X35" s="12"/>
      <c r="Y35" s="12"/>
      <c r="AC35" s="12"/>
      <c r="AF35" s="39"/>
      <c r="AH35" s="39"/>
      <c r="AO35" s="39"/>
    </row>
    <row r="36" ht="15.75" customHeight="1">
      <c r="A36" s="34"/>
      <c r="B36" s="34"/>
      <c r="C36" s="34"/>
      <c r="E36" s="34"/>
      <c r="F36" s="35"/>
      <c r="J36" s="36"/>
      <c r="L36" s="37"/>
      <c r="N36" s="51"/>
      <c r="W36" s="12"/>
      <c r="X36" s="12"/>
      <c r="Y36" s="12"/>
      <c r="AC36" s="12"/>
      <c r="AF36" s="39"/>
      <c r="AH36" s="39"/>
      <c r="AO36" s="39"/>
    </row>
    <row r="37" ht="15.75" customHeight="1">
      <c r="A37" s="34"/>
      <c r="B37" s="34"/>
      <c r="C37" s="34"/>
      <c r="E37" s="34"/>
      <c r="F37" s="35"/>
      <c r="J37" s="36"/>
      <c r="L37" s="37"/>
      <c r="N37" s="51"/>
      <c r="W37" s="12"/>
      <c r="X37" s="12"/>
      <c r="Y37" s="12"/>
      <c r="AC37" s="12"/>
      <c r="AF37" s="39"/>
      <c r="AH37" s="39"/>
      <c r="AO37" s="39"/>
    </row>
    <row r="38" ht="15.75" customHeight="1">
      <c r="A38" s="34"/>
      <c r="B38" s="34"/>
      <c r="C38" s="34"/>
      <c r="E38" s="34"/>
      <c r="F38" s="35"/>
      <c r="J38" s="36"/>
      <c r="L38" s="37"/>
      <c r="N38" s="51"/>
      <c r="W38" s="12"/>
      <c r="X38" s="12"/>
      <c r="Y38" s="12"/>
      <c r="AC38" s="12"/>
      <c r="AF38" s="39"/>
      <c r="AH38" s="39"/>
      <c r="AO38" s="39"/>
    </row>
    <row r="39" ht="15.75" customHeight="1">
      <c r="A39" s="34"/>
      <c r="B39" s="34"/>
      <c r="C39" s="34"/>
      <c r="E39" s="34"/>
      <c r="F39" s="35"/>
      <c r="J39" s="36"/>
      <c r="L39" s="37"/>
      <c r="N39" s="51"/>
      <c r="W39" s="12"/>
      <c r="X39" s="12"/>
      <c r="Y39" s="12"/>
      <c r="AC39" s="12"/>
      <c r="AF39" s="39"/>
      <c r="AH39" s="39"/>
      <c r="AO39" s="39"/>
    </row>
    <row r="40" ht="15.75" customHeight="1">
      <c r="A40" s="34"/>
      <c r="B40" s="34"/>
      <c r="C40" s="34"/>
      <c r="E40" s="34"/>
      <c r="F40" s="35"/>
      <c r="J40" s="36"/>
      <c r="L40" s="37"/>
      <c r="N40" s="51"/>
      <c r="W40" s="12"/>
      <c r="X40" s="12"/>
      <c r="Y40" s="12"/>
      <c r="AC40" s="12"/>
      <c r="AF40" s="39"/>
      <c r="AH40" s="39"/>
      <c r="AO40" s="39"/>
    </row>
    <row r="41" ht="15.75" customHeight="1">
      <c r="A41" s="34"/>
      <c r="B41" s="34"/>
      <c r="C41" s="34"/>
      <c r="E41" s="34"/>
      <c r="F41" s="35"/>
      <c r="J41" s="36"/>
      <c r="L41" s="37"/>
      <c r="N41" s="51"/>
      <c r="W41" s="12"/>
      <c r="X41" s="12"/>
      <c r="Y41" s="12"/>
      <c r="AC41" s="12"/>
      <c r="AF41" s="39"/>
      <c r="AH41" s="39"/>
      <c r="AO41" s="39"/>
    </row>
    <row r="42" ht="15.75" customHeight="1">
      <c r="A42" s="34"/>
      <c r="B42" s="34"/>
      <c r="C42" s="34"/>
      <c r="E42" s="34"/>
      <c r="F42" s="35"/>
      <c r="J42" s="36"/>
      <c r="L42" s="37"/>
      <c r="N42" s="51"/>
      <c r="W42" s="12"/>
      <c r="X42" s="12"/>
      <c r="Y42" s="12"/>
      <c r="AC42" s="12"/>
      <c r="AF42" s="39"/>
      <c r="AH42" s="39"/>
      <c r="AO42" s="39"/>
    </row>
    <row r="43" ht="15.75" customHeight="1">
      <c r="A43" s="34"/>
      <c r="B43" s="34"/>
      <c r="C43" s="34"/>
      <c r="E43" s="34"/>
      <c r="F43" s="35"/>
      <c r="J43" s="36"/>
      <c r="L43" s="37"/>
      <c r="N43" s="51"/>
      <c r="W43" s="12"/>
      <c r="X43" s="12"/>
      <c r="Y43" s="12"/>
      <c r="AC43" s="12"/>
      <c r="AF43" s="39"/>
      <c r="AH43" s="39"/>
      <c r="AO43" s="39"/>
    </row>
    <row r="44" ht="15.75" customHeight="1">
      <c r="A44" s="34"/>
      <c r="B44" s="34"/>
      <c r="C44" s="34"/>
      <c r="E44" s="34"/>
      <c r="F44" s="35"/>
      <c r="J44" s="36"/>
      <c r="L44" s="37"/>
      <c r="N44" s="51"/>
      <c r="W44" s="12"/>
      <c r="X44" s="12"/>
      <c r="Y44" s="12"/>
      <c r="AC44" s="12"/>
      <c r="AF44" s="39"/>
      <c r="AH44" s="39"/>
      <c r="AO44" s="39"/>
    </row>
    <row r="45" ht="15.75" customHeight="1">
      <c r="A45" s="34"/>
      <c r="B45" s="34"/>
      <c r="C45" s="34"/>
      <c r="E45" s="34"/>
      <c r="F45" s="35"/>
      <c r="J45" s="36"/>
      <c r="L45" s="37"/>
      <c r="N45" s="51"/>
      <c r="W45" s="12"/>
      <c r="X45" s="12"/>
      <c r="Y45" s="12"/>
      <c r="AC45" s="12"/>
      <c r="AF45" s="39"/>
      <c r="AH45" s="39"/>
      <c r="AO45" s="39"/>
    </row>
    <row r="46" ht="15.75" customHeight="1">
      <c r="A46" s="34"/>
      <c r="B46" s="34"/>
      <c r="C46" s="34"/>
      <c r="E46" s="34"/>
      <c r="F46" s="35"/>
      <c r="J46" s="36"/>
      <c r="L46" s="37"/>
      <c r="N46" s="51"/>
      <c r="W46" s="12"/>
      <c r="X46" s="12"/>
      <c r="Y46" s="12"/>
      <c r="AC46" s="12"/>
      <c r="AF46" s="39"/>
      <c r="AH46" s="39"/>
      <c r="AO46" s="39"/>
    </row>
    <row r="47" ht="15.75" customHeight="1">
      <c r="A47" s="34"/>
      <c r="B47" s="34"/>
      <c r="C47" s="34"/>
      <c r="E47" s="34"/>
      <c r="F47" s="35"/>
      <c r="J47" s="36"/>
      <c r="L47" s="37"/>
      <c r="N47" s="51"/>
      <c r="W47" s="12"/>
      <c r="X47" s="12"/>
      <c r="Y47" s="12"/>
      <c r="AC47" s="12"/>
      <c r="AF47" s="39"/>
      <c r="AH47" s="39"/>
      <c r="AO47" s="39"/>
    </row>
    <row r="48" ht="15.75" customHeight="1">
      <c r="A48" s="34"/>
      <c r="B48" s="34"/>
      <c r="C48" s="34"/>
      <c r="E48" s="34"/>
      <c r="F48" s="35"/>
      <c r="J48" s="36"/>
      <c r="L48" s="37"/>
      <c r="N48" s="51"/>
      <c r="W48" s="12"/>
      <c r="X48" s="12"/>
      <c r="Y48" s="12"/>
      <c r="AC48" s="12"/>
      <c r="AF48" s="39"/>
      <c r="AH48" s="39"/>
      <c r="AO48" s="39"/>
    </row>
    <row r="49" ht="15.75" customHeight="1">
      <c r="A49" s="34"/>
      <c r="B49" s="34"/>
      <c r="C49" s="34"/>
      <c r="E49" s="34"/>
      <c r="F49" s="35"/>
      <c r="J49" s="36"/>
      <c r="L49" s="37"/>
      <c r="N49" s="51"/>
      <c r="W49" s="12"/>
      <c r="X49" s="12"/>
      <c r="Y49" s="12"/>
      <c r="AC49" s="12"/>
      <c r="AF49" s="39"/>
      <c r="AH49" s="39"/>
      <c r="AO49" s="39"/>
    </row>
    <row r="50" ht="15.75" customHeight="1">
      <c r="A50" s="34"/>
      <c r="B50" s="34"/>
      <c r="C50" s="34"/>
      <c r="E50" s="34"/>
      <c r="F50" s="35"/>
      <c r="J50" s="36"/>
      <c r="L50" s="37"/>
      <c r="N50" s="51"/>
      <c r="W50" s="12"/>
      <c r="X50" s="12"/>
      <c r="Y50" s="12"/>
      <c r="AC50" s="12"/>
      <c r="AF50" s="39"/>
      <c r="AH50" s="39"/>
      <c r="AO50" s="39"/>
    </row>
    <row r="51" ht="15.75" customHeight="1">
      <c r="A51" s="34"/>
      <c r="B51" s="34"/>
      <c r="C51" s="34"/>
      <c r="E51" s="34"/>
      <c r="F51" s="35"/>
      <c r="J51" s="36"/>
      <c r="L51" s="37"/>
      <c r="N51" s="51"/>
      <c r="W51" s="12"/>
      <c r="X51" s="12"/>
      <c r="Y51" s="12"/>
      <c r="AC51" s="12"/>
      <c r="AF51" s="39"/>
      <c r="AH51" s="39"/>
      <c r="AO51" s="39"/>
    </row>
    <row r="52" ht="15.75" customHeight="1">
      <c r="A52" s="34"/>
      <c r="B52" s="34"/>
      <c r="C52" s="34"/>
      <c r="E52" s="34"/>
      <c r="F52" s="35"/>
      <c r="J52" s="36"/>
      <c r="L52" s="37"/>
      <c r="N52" s="51"/>
      <c r="W52" s="12"/>
      <c r="X52" s="12"/>
      <c r="Y52" s="12"/>
      <c r="AC52" s="12"/>
      <c r="AF52" s="39"/>
      <c r="AH52" s="39"/>
      <c r="AO52" s="39"/>
    </row>
    <row r="53" ht="15.75" customHeight="1">
      <c r="A53" s="34"/>
      <c r="B53" s="34"/>
      <c r="C53" s="34"/>
      <c r="E53" s="34"/>
      <c r="F53" s="35"/>
      <c r="J53" s="36"/>
      <c r="L53" s="37"/>
      <c r="N53" s="51"/>
      <c r="W53" s="12"/>
      <c r="X53" s="12"/>
      <c r="Y53" s="12"/>
      <c r="AC53" s="12"/>
      <c r="AF53" s="39"/>
      <c r="AH53" s="39"/>
      <c r="AO53" s="39"/>
    </row>
    <row r="54" ht="15.75" customHeight="1">
      <c r="A54" s="34"/>
      <c r="B54" s="34"/>
      <c r="C54" s="34"/>
      <c r="E54" s="34"/>
      <c r="F54" s="35"/>
      <c r="J54" s="36"/>
      <c r="L54" s="37"/>
      <c r="N54" s="51"/>
      <c r="W54" s="12"/>
      <c r="X54" s="12"/>
      <c r="Y54" s="12"/>
      <c r="AC54" s="12"/>
      <c r="AF54" s="39"/>
      <c r="AH54" s="39"/>
      <c r="AO54" s="39"/>
    </row>
    <row r="55" ht="15.75" customHeight="1">
      <c r="A55" s="34"/>
      <c r="B55" s="34"/>
      <c r="C55" s="34"/>
      <c r="E55" s="34"/>
      <c r="F55" s="35"/>
      <c r="J55" s="36"/>
      <c r="L55" s="37"/>
      <c r="N55" s="51"/>
      <c r="W55" s="12"/>
      <c r="X55" s="12"/>
      <c r="Y55" s="12"/>
      <c r="AC55" s="12"/>
      <c r="AF55" s="39"/>
      <c r="AH55" s="39"/>
      <c r="AO55" s="39"/>
    </row>
    <row r="56" ht="15.75" customHeight="1">
      <c r="A56" s="34"/>
      <c r="B56" s="34"/>
      <c r="C56" s="34"/>
      <c r="E56" s="34"/>
      <c r="F56" s="35"/>
      <c r="J56" s="36"/>
      <c r="L56" s="37"/>
      <c r="N56" s="51"/>
      <c r="W56" s="12"/>
      <c r="X56" s="12"/>
      <c r="Y56" s="12"/>
      <c r="AC56" s="12"/>
      <c r="AF56" s="39"/>
      <c r="AH56" s="39"/>
      <c r="AO56" s="39"/>
    </row>
    <row r="57" ht="15.75" customHeight="1">
      <c r="A57" s="34"/>
      <c r="B57" s="34"/>
      <c r="C57" s="34"/>
      <c r="E57" s="34"/>
      <c r="F57" s="35"/>
      <c r="J57" s="36"/>
      <c r="L57" s="37"/>
      <c r="N57" s="51"/>
      <c r="W57" s="12"/>
      <c r="X57" s="12"/>
      <c r="Y57" s="12"/>
      <c r="AC57" s="12"/>
      <c r="AF57" s="39"/>
      <c r="AH57" s="39"/>
      <c r="AO57" s="39"/>
    </row>
    <row r="58" ht="15.75" customHeight="1">
      <c r="A58" s="34"/>
      <c r="B58" s="34"/>
      <c r="C58" s="34"/>
      <c r="E58" s="34"/>
      <c r="F58" s="35"/>
      <c r="J58" s="36"/>
      <c r="L58" s="37"/>
      <c r="N58" s="51"/>
      <c r="W58" s="12"/>
      <c r="X58" s="12"/>
      <c r="Y58" s="12"/>
      <c r="AC58" s="12"/>
      <c r="AF58" s="39"/>
      <c r="AH58" s="39"/>
      <c r="AO58" s="39"/>
    </row>
    <row r="59" ht="15.75" customHeight="1">
      <c r="A59" s="34"/>
      <c r="B59" s="34"/>
      <c r="C59" s="34"/>
      <c r="E59" s="34"/>
      <c r="F59" s="35"/>
      <c r="J59" s="36"/>
      <c r="L59" s="37"/>
      <c r="N59" s="51"/>
      <c r="W59" s="12"/>
      <c r="X59" s="12"/>
      <c r="Y59" s="12"/>
      <c r="AC59" s="12"/>
      <c r="AF59" s="39"/>
      <c r="AH59" s="39"/>
      <c r="AO59" s="39"/>
    </row>
    <row r="60" ht="15.75" customHeight="1">
      <c r="A60" s="34"/>
      <c r="B60" s="34"/>
      <c r="C60" s="34"/>
      <c r="E60" s="34"/>
      <c r="F60" s="35"/>
      <c r="J60" s="36"/>
      <c r="L60" s="37"/>
      <c r="N60" s="51"/>
      <c r="W60" s="12"/>
      <c r="X60" s="12"/>
      <c r="Y60" s="12"/>
      <c r="AC60" s="12"/>
      <c r="AF60" s="39"/>
      <c r="AH60" s="39"/>
      <c r="AO60" s="39"/>
    </row>
    <row r="61" ht="15.75" customHeight="1">
      <c r="A61" s="34"/>
      <c r="B61" s="34"/>
      <c r="C61" s="34"/>
      <c r="E61" s="34"/>
      <c r="F61" s="35"/>
      <c r="J61" s="36"/>
      <c r="L61" s="37"/>
      <c r="N61" s="51"/>
      <c r="W61" s="12"/>
      <c r="X61" s="12"/>
      <c r="Y61" s="12"/>
      <c r="AC61" s="12"/>
      <c r="AF61" s="39"/>
      <c r="AH61" s="39"/>
      <c r="AO61" s="39"/>
    </row>
    <row r="62" ht="15.75" customHeight="1">
      <c r="A62" s="34"/>
      <c r="B62" s="34"/>
      <c r="C62" s="34"/>
      <c r="E62" s="34"/>
      <c r="F62" s="35"/>
      <c r="J62" s="36"/>
      <c r="L62" s="37"/>
      <c r="N62" s="51"/>
      <c r="W62" s="12"/>
      <c r="X62" s="12"/>
      <c r="Y62" s="12"/>
      <c r="AC62" s="12"/>
      <c r="AF62" s="39"/>
      <c r="AH62" s="39"/>
      <c r="AO62" s="39"/>
    </row>
    <row r="63" ht="15.75" customHeight="1">
      <c r="A63" s="34"/>
      <c r="B63" s="34"/>
      <c r="C63" s="34"/>
      <c r="E63" s="34"/>
      <c r="F63" s="35"/>
      <c r="J63" s="36"/>
      <c r="L63" s="37"/>
      <c r="N63" s="51"/>
      <c r="W63" s="12"/>
      <c r="X63" s="12"/>
      <c r="Y63" s="12"/>
      <c r="AC63" s="12"/>
      <c r="AF63" s="39"/>
      <c r="AH63" s="39"/>
      <c r="AO63" s="39"/>
    </row>
    <row r="64" ht="15.75" customHeight="1">
      <c r="A64" s="34"/>
      <c r="B64" s="34"/>
      <c r="C64" s="34"/>
      <c r="E64" s="34"/>
      <c r="F64" s="35"/>
      <c r="J64" s="36"/>
      <c r="L64" s="37"/>
      <c r="N64" s="51"/>
      <c r="W64" s="12"/>
      <c r="X64" s="12"/>
      <c r="Y64" s="12"/>
      <c r="AC64" s="12"/>
      <c r="AF64" s="39"/>
      <c r="AH64" s="39"/>
      <c r="AO64" s="39"/>
    </row>
    <row r="65" ht="15.75" customHeight="1">
      <c r="A65" s="34"/>
      <c r="B65" s="34"/>
      <c r="C65" s="34"/>
      <c r="E65" s="34"/>
      <c r="F65" s="35"/>
      <c r="J65" s="36"/>
      <c r="L65" s="37"/>
      <c r="N65" s="51"/>
      <c r="W65" s="12"/>
      <c r="X65" s="12"/>
      <c r="Y65" s="12"/>
      <c r="AC65" s="12"/>
      <c r="AF65" s="39"/>
      <c r="AH65" s="39"/>
      <c r="AO65" s="39"/>
    </row>
    <row r="66" ht="15.75" customHeight="1">
      <c r="A66" s="34"/>
      <c r="B66" s="34"/>
      <c r="C66" s="34"/>
      <c r="E66" s="34"/>
      <c r="F66" s="35"/>
      <c r="J66" s="36"/>
      <c r="L66" s="37"/>
      <c r="N66" s="51"/>
      <c r="W66" s="12"/>
      <c r="X66" s="12"/>
      <c r="Y66" s="12"/>
      <c r="AC66" s="12"/>
      <c r="AF66" s="39"/>
      <c r="AH66" s="39"/>
      <c r="AO66" s="39"/>
    </row>
    <row r="67" ht="15.75" customHeight="1">
      <c r="A67" s="34"/>
      <c r="B67" s="34"/>
      <c r="C67" s="34"/>
      <c r="E67" s="34"/>
      <c r="F67" s="35"/>
      <c r="J67" s="36"/>
      <c r="L67" s="37"/>
      <c r="N67" s="51"/>
      <c r="W67" s="12"/>
      <c r="X67" s="12"/>
      <c r="Y67" s="12"/>
      <c r="AC67" s="12"/>
      <c r="AF67" s="39"/>
      <c r="AH67" s="39"/>
      <c r="AO67" s="39"/>
    </row>
    <row r="68" ht="15.75" customHeight="1">
      <c r="A68" s="34"/>
      <c r="B68" s="34"/>
      <c r="C68" s="34"/>
      <c r="E68" s="34"/>
      <c r="F68" s="35"/>
      <c r="J68" s="36"/>
      <c r="L68" s="37"/>
      <c r="N68" s="51"/>
      <c r="W68" s="12"/>
      <c r="X68" s="12"/>
      <c r="Y68" s="12"/>
      <c r="AC68" s="12"/>
      <c r="AF68" s="39"/>
      <c r="AH68" s="39"/>
      <c r="AO68" s="39"/>
    </row>
    <row r="69" ht="15.75" customHeight="1">
      <c r="A69" s="34"/>
      <c r="B69" s="34"/>
      <c r="C69" s="34"/>
      <c r="E69" s="34"/>
      <c r="F69" s="35"/>
      <c r="J69" s="36"/>
      <c r="L69" s="37"/>
      <c r="N69" s="51"/>
      <c r="W69" s="12"/>
      <c r="X69" s="12"/>
      <c r="Y69" s="12"/>
      <c r="AC69" s="12"/>
      <c r="AF69" s="39"/>
      <c r="AH69" s="39"/>
      <c r="AO69" s="39"/>
    </row>
    <row r="70" ht="15.75" customHeight="1">
      <c r="A70" s="34"/>
      <c r="B70" s="34"/>
      <c r="C70" s="34"/>
      <c r="E70" s="34"/>
      <c r="F70" s="35"/>
      <c r="J70" s="36"/>
      <c r="L70" s="37"/>
      <c r="N70" s="51"/>
      <c r="W70" s="12"/>
      <c r="X70" s="12"/>
      <c r="Y70" s="12"/>
      <c r="AC70" s="12"/>
      <c r="AF70" s="39"/>
      <c r="AH70" s="39"/>
      <c r="AO70" s="39"/>
    </row>
    <row r="71" ht="15.75" customHeight="1">
      <c r="A71" s="34"/>
      <c r="B71" s="34"/>
      <c r="C71" s="34"/>
      <c r="E71" s="34"/>
      <c r="F71" s="35"/>
      <c r="J71" s="36"/>
      <c r="L71" s="37"/>
      <c r="N71" s="51"/>
      <c r="W71" s="12"/>
      <c r="X71" s="12"/>
      <c r="Y71" s="12"/>
      <c r="AC71" s="12"/>
      <c r="AF71" s="39"/>
      <c r="AH71" s="39"/>
      <c r="AO71" s="39"/>
    </row>
    <row r="72" ht="15.75" customHeight="1">
      <c r="A72" s="34"/>
      <c r="B72" s="34"/>
      <c r="C72" s="34"/>
      <c r="E72" s="34"/>
      <c r="F72" s="35"/>
      <c r="J72" s="36"/>
      <c r="L72" s="37"/>
      <c r="N72" s="51"/>
      <c r="W72" s="12"/>
      <c r="X72" s="12"/>
      <c r="Y72" s="12"/>
      <c r="AC72" s="12"/>
      <c r="AF72" s="39"/>
      <c r="AH72" s="39"/>
      <c r="AO72" s="39"/>
    </row>
    <row r="73" ht="15.75" customHeight="1">
      <c r="A73" s="34"/>
      <c r="B73" s="34"/>
      <c r="C73" s="34"/>
      <c r="E73" s="34"/>
      <c r="F73" s="35"/>
      <c r="J73" s="36"/>
      <c r="L73" s="37"/>
      <c r="N73" s="51"/>
      <c r="W73" s="12"/>
      <c r="X73" s="12"/>
      <c r="Y73" s="12"/>
      <c r="AC73" s="12"/>
      <c r="AF73" s="39"/>
      <c r="AH73" s="39"/>
      <c r="AO73" s="39"/>
    </row>
    <row r="74" ht="15.75" customHeight="1">
      <c r="A74" s="34"/>
      <c r="B74" s="34"/>
      <c r="C74" s="34"/>
      <c r="E74" s="34"/>
      <c r="F74" s="35"/>
      <c r="J74" s="36"/>
      <c r="L74" s="37"/>
      <c r="N74" s="51"/>
      <c r="W74" s="12"/>
      <c r="X74" s="12"/>
      <c r="Y74" s="12"/>
      <c r="AC74" s="12"/>
      <c r="AF74" s="39"/>
      <c r="AH74" s="39"/>
      <c r="AO74" s="39"/>
    </row>
    <row r="75" ht="15.75" customHeight="1">
      <c r="A75" s="34"/>
      <c r="B75" s="34"/>
      <c r="C75" s="34"/>
      <c r="E75" s="34"/>
      <c r="F75" s="35"/>
      <c r="J75" s="36"/>
      <c r="L75" s="37"/>
      <c r="N75" s="51"/>
      <c r="W75" s="12"/>
      <c r="X75" s="12"/>
      <c r="Y75" s="12"/>
      <c r="AC75" s="12"/>
      <c r="AF75" s="39"/>
      <c r="AH75" s="39"/>
      <c r="AO75" s="39"/>
    </row>
    <row r="76" ht="15.75" customHeight="1">
      <c r="A76" s="34"/>
      <c r="B76" s="34"/>
      <c r="C76" s="34"/>
      <c r="E76" s="34"/>
      <c r="F76" s="35"/>
      <c r="J76" s="36"/>
      <c r="L76" s="37"/>
      <c r="N76" s="51"/>
      <c r="W76" s="12"/>
      <c r="X76" s="12"/>
      <c r="Y76" s="12"/>
      <c r="AC76" s="12"/>
      <c r="AF76" s="39"/>
      <c r="AH76" s="39"/>
      <c r="AO76" s="39"/>
    </row>
    <row r="77" ht="15.75" customHeight="1">
      <c r="A77" s="34"/>
      <c r="B77" s="34"/>
      <c r="C77" s="34"/>
      <c r="E77" s="34"/>
      <c r="F77" s="35"/>
      <c r="J77" s="36"/>
      <c r="L77" s="37"/>
      <c r="N77" s="51"/>
      <c r="W77" s="12"/>
      <c r="X77" s="12"/>
      <c r="Y77" s="12"/>
      <c r="AC77" s="12"/>
      <c r="AF77" s="39"/>
      <c r="AH77" s="39"/>
      <c r="AO77" s="39"/>
    </row>
    <row r="78" ht="15.75" customHeight="1">
      <c r="A78" s="34"/>
      <c r="B78" s="34"/>
      <c r="C78" s="34"/>
      <c r="E78" s="34"/>
      <c r="F78" s="35"/>
      <c r="J78" s="36"/>
      <c r="L78" s="37"/>
      <c r="N78" s="51"/>
      <c r="W78" s="12"/>
      <c r="X78" s="12"/>
      <c r="Y78" s="12"/>
      <c r="AC78" s="12"/>
      <c r="AF78" s="39"/>
      <c r="AH78" s="39"/>
      <c r="AO78" s="39"/>
    </row>
    <row r="79" ht="15.75" customHeight="1">
      <c r="A79" s="34"/>
      <c r="B79" s="34"/>
      <c r="C79" s="34"/>
      <c r="E79" s="34"/>
      <c r="F79" s="35"/>
      <c r="J79" s="36"/>
      <c r="L79" s="37"/>
      <c r="N79" s="51"/>
      <c r="W79" s="12"/>
      <c r="X79" s="12"/>
      <c r="Y79" s="12"/>
      <c r="AC79" s="12"/>
      <c r="AF79" s="39"/>
      <c r="AH79" s="39"/>
      <c r="AO79" s="39"/>
    </row>
    <row r="80" ht="15.75" customHeight="1">
      <c r="A80" s="34"/>
      <c r="B80" s="34"/>
      <c r="C80" s="34"/>
      <c r="E80" s="34"/>
      <c r="F80" s="35"/>
      <c r="J80" s="36"/>
      <c r="L80" s="37"/>
      <c r="N80" s="51"/>
      <c r="W80" s="12"/>
      <c r="X80" s="12"/>
      <c r="Y80" s="12"/>
      <c r="AC80" s="12"/>
      <c r="AF80" s="39"/>
      <c r="AH80" s="39"/>
      <c r="AO80" s="39"/>
    </row>
    <row r="81" ht="15.75" customHeight="1">
      <c r="A81" s="34"/>
      <c r="B81" s="34"/>
      <c r="C81" s="34"/>
      <c r="E81" s="34"/>
      <c r="F81" s="35"/>
      <c r="J81" s="36"/>
      <c r="L81" s="37"/>
      <c r="N81" s="51"/>
      <c r="W81" s="12"/>
      <c r="X81" s="12"/>
      <c r="Y81" s="12"/>
      <c r="AC81" s="12"/>
      <c r="AF81" s="39"/>
      <c r="AH81" s="39"/>
      <c r="AO81" s="39"/>
    </row>
    <row r="82" ht="15.75" customHeight="1">
      <c r="A82" s="34"/>
      <c r="B82" s="34"/>
      <c r="C82" s="34"/>
      <c r="E82" s="34"/>
      <c r="F82" s="35"/>
      <c r="J82" s="36"/>
      <c r="L82" s="37"/>
      <c r="N82" s="51"/>
      <c r="W82" s="12"/>
      <c r="X82" s="12"/>
      <c r="Y82" s="12"/>
      <c r="AC82" s="12"/>
      <c r="AF82" s="39"/>
      <c r="AH82" s="39"/>
      <c r="AO82" s="39"/>
    </row>
    <row r="83" ht="15.75" customHeight="1">
      <c r="A83" s="34"/>
      <c r="B83" s="34"/>
      <c r="C83" s="34"/>
      <c r="E83" s="34"/>
      <c r="F83" s="35"/>
      <c r="J83" s="36"/>
      <c r="L83" s="37"/>
      <c r="N83" s="51"/>
      <c r="W83" s="12"/>
      <c r="X83" s="12"/>
      <c r="Y83" s="12"/>
      <c r="AC83" s="12"/>
      <c r="AF83" s="39"/>
      <c r="AH83" s="39"/>
      <c r="AO83" s="39"/>
    </row>
    <row r="84" ht="15.75" customHeight="1">
      <c r="A84" s="34"/>
      <c r="B84" s="34"/>
      <c r="C84" s="34"/>
      <c r="E84" s="34"/>
      <c r="F84" s="35"/>
      <c r="J84" s="36"/>
      <c r="L84" s="37"/>
      <c r="N84" s="51"/>
      <c r="W84" s="12"/>
      <c r="X84" s="12"/>
      <c r="Y84" s="12"/>
      <c r="AC84" s="12"/>
      <c r="AF84" s="39"/>
      <c r="AH84" s="39"/>
      <c r="AO84" s="39"/>
    </row>
    <row r="85" ht="15.75" customHeight="1">
      <c r="A85" s="34"/>
      <c r="B85" s="34"/>
      <c r="C85" s="34"/>
      <c r="E85" s="34"/>
      <c r="F85" s="35"/>
      <c r="J85" s="36"/>
      <c r="L85" s="37"/>
      <c r="N85" s="51"/>
      <c r="W85" s="12"/>
      <c r="X85" s="12"/>
      <c r="Y85" s="12"/>
      <c r="AC85" s="12"/>
      <c r="AF85" s="39"/>
      <c r="AH85" s="39"/>
      <c r="AO85" s="39"/>
    </row>
    <row r="86" ht="15.75" customHeight="1">
      <c r="A86" s="34"/>
      <c r="B86" s="34"/>
      <c r="C86" s="34"/>
      <c r="E86" s="34"/>
      <c r="F86" s="35"/>
      <c r="J86" s="36"/>
      <c r="L86" s="37"/>
      <c r="N86" s="51"/>
      <c r="W86" s="12"/>
      <c r="X86" s="12"/>
      <c r="Y86" s="12"/>
      <c r="AC86" s="12"/>
      <c r="AF86" s="39"/>
      <c r="AH86" s="39"/>
      <c r="AO86" s="39"/>
    </row>
    <row r="87" ht="15.75" customHeight="1">
      <c r="A87" s="34"/>
      <c r="B87" s="34"/>
      <c r="C87" s="34"/>
      <c r="E87" s="34"/>
      <c r="F87" s="35"/>
      <c r="J87" s="36"/>
      <c r="L87" s="37"/>
      <c r="N87" s="51"/>
      <c r="W87" s="12"/>
      <c r="X87" s="12"/>
      <c r="Y87" s="12"/>
      <c r="AC87" s="12"/>
      <c r="AF87" s="39"/>
      <c r="AH87" s="39"/>
      <c r="AO87" s="39"/>
    </row>
    <row r="88" ht="15.75" customHeight="1">
      <c r="A88" s="34"/>
      <c r="B88" s="34"/>
      <c r="C88" s="34"/>
      <c r="E88" s="34"/>
      <c r="F88" s="35"/>
      <c r="J88" s="36"/>
      <c r="L88" s="37"/>
      <c r="N88" s="51"/>
      <c r="W88" s="12"/>
      <c r="X88" s="12"/>
      <c r="Y88" s="12"/>
      <c r="AC88" s="12"/>
      <c r="AF88" s="39"/>
      <c r="AH88" s="39"/>
      <c r="AO88" s="39"/>
    </row>
    <row r="89" ht="15.75" customHeight="1">
      <c r="A89" s="34"/>
      <c r="B89" s="34"/>
      <c r="C89" s="34"/>
      <c r="E89" s="34"/>
      <c r="F89" s="35"/>
      <c r="J89" s="36"/>
      <c r="L89" s="37"/>
      <c r="N89" s="51"/>
      <c r="W89" s="12"/>
      <c r="X89" s="12"/>
      <c r="Y89" s="12"/>
      <c r="AC89" s="12"/>
      <c r="AF89" s="39"/>
      <c r="AH89" s="39"/>
      <c r="AO89" s="39"/>
    </row>
    <row r="90" ht="15.75" customHeight="1">
      <c r="A90" s="34"/>
      <c r="B90" s="34"/>
      <c r="C90" s="34"/>
      <c r="E90" s="34"/>
      <c r="F90" s="35"/>
      <c r="J90" s="36"/>
      <c r="L90" s="37"/>
      <c r="N90" s="51"/>
      <c r="W90" s="12"/>
      <c r="X90" s="12"/>
      <c r="Y90" s="12"/>
      <c r="AC90" s="12"/>
      <c r="AF90" s="39"/>
      <c r="AH90" s="39"/>
      <c r="AO90" s="39"/>
    </row>
    <row r="91" ht="15.75" customHeight="1">
      <c r="A91" s="34"/>
      <c r="B91" s="34"/>
      <c r="C91" s="34"/>
      <c r="E91" s="34"/>
      <c r="F91" s="35"/>
      <c r="J91" s="36"/>
      <c r="L91" s="37"/>
      <c r="N91" s="51"/>
      <c r="W91" s="12"/>
      <c r="X91" s="12"/>
      <c r="Y91" s="12"/>
      <c r="AC91" s="12"/>
      <c r="AF91" s="39"/>
      <c r="AH91" s="39"/>
      <c r="AO91" s="39"/>
    </row>
    <row r="92" ht="15.75" customHeight="1">
      <c r="A92" s="34"/>
      <c r="B92" s="34"/>
      <c r="C92" s="34"/>
      <c r="E92" s="34"/>
      <c r="F92" s="35"/>
      <c r="J92" s="36"/>
      <c r="L92" s="37"/>
      <c r="N92" s="51"/>
      <c r="W92" s="12"/>
      <c r="X92" s="12"/>
      <c r="Y92" s="12"/>
      <c r="AC92" s="12"/>
      <c r="AF92" s="39"/>
      <c r="AH92" s="39"/>
      <c r="AO92" s="39"/>
    </row>
    <row r="93" ht="15.75" customHeight="1">
      <c r="A93" s="34"/>
      <c r="B93" s="34"/>
      <c r="C93" s="34"/>
      <c r="E93" s="34"/>
      <c r="F93" s="35"/>
      <c r="J93" s="36"/>
      <c r="L93" s="37"/>
      <c r="N93" s="51"/>
      <c r="W93" s="12"/>
      <c r="X93" s="12"/>
      <c r="Y93" s="12"/>
      <c r="AC93" s="12"/>
      <c r="AF93" s="39"/>
      <c r="AH93" s="39"/>
      <c r="AO93" s="39"/>
    </row>
    <row r="94" ht="15.75" customHeight="1">
      <c r="A94" s="34"/>
      <c r="B94" s="34"/>
      <c r="C94" s="34"/>
      <c r="E94" s="34"/>
      <c r="F94" s="35"/>
      <c r="J94" s="36"/>
      <c r="L94" s="37"/>
      <c r="N94" s="51"/>
      <c r="W94" s="12"/>
      <c r="X94" s="12"/>
      <c r="Y94" s="12"/>
      <c r="AC94" s="12"/>
      <c r="AF94" s="39"/>
      <c r="AH94" s="39"/>
      <c r="AO94" s="39"/>
    </row>
    <row r="95" ht="15.75" customHeight="1">
      <c r="A95" s="34"/>
      <c r="B95" s="34"/>
      <c r="C95" s="34"/>
      <c r="E95" s="34"/>
      <c r="F95" s="35"/>
      <c r="J95" s="36"/>
      <c r="L95" s="37"/>
      <c r="N95" s="51"/>
      <c r="W95" s="12"/>
      <c r="X95" s="12"/>
      <c r="Y95" s="12"/>
      <c r="AC95" s="12"/>
      <c r="AF95" s="39"/>
      <c r="AH95" s="39"/>
      <c r="AO95" s="39"/>
    </row>
    <row r="96" ht="15.75" customHeight="1">
      <c r="A96" s="34"/>
      <c r="B96" s="34"/>
      <c r="C96" s="34"/>
      <c r="E96" s="34"/>
      <c r="F96" s="35"/>
      <c r="J96" s="36"/>
      <c r="L96" s="37"/>
      <c r="N96" s="51"/>
      <c r="W96" s="12"/>
      <c r="X96" s="12"/>
      <c r="Y96" s="12"/>
      <c r="AC96" s="12"/>
      <c r="AF96" s="39"/>
      <c r="AH96" s="39"/>
      <c r="AO96" s="39"/>
    </row>
    <row r="97" ht="15.75" customHeight="1">
      <c r="A97" s="34"/>
      <c r="B97" s="34"/>
      <c r="C97" s="34"/>
      <c r="E97" s="34"/>
      <c r="F97" s="35"/>
      <c r="J97" s="36"/>
      <c r="L97" s="37"/>
      <c r="N97" s="51"/>
      <c r="W97" s="12"/>
      <c r="X97" s="12"/>
      <c r="Y97" s="12"/>
      <c r="AC97" s="12"/>
      <c r="AF97" s="39"/>
      <c r="AH97" s="39"/>
      <c r="AO97" s="39"/>
    </row>
    <row r="98" ht="15.75" customHeight="1">
      <c r="A98" s="34"/>
      <c r="B98" s="34"/>
      <c r="C98" s="34"/>
      <c r="E98" s="34"/>
      <c r="F98" s="35"/>
      <c r="J98" s="36"/>
      <c r="L98" s="37"/>
      <c r="N98" s="51"/>
      <c r="W98" s="12"/>
      <c r="X98" s="12"/>
      <c r="Y98" s="12"/>
      <c r="AC98" s="12"/>
      <c r="AF98" s="39"/>
      <c r="AH98" s="39"/>
      <c r="AO98" s="39"/>
    </row>
    <row r="99" ht="15.75" customHeight="1">
      <c r="A99" s="34"/>
      <c r="B99" s="34"/>
      <c r="C99" s="34"/>
      <c r="E99" s="34"/>
      <c r="F99" s="35"/>
      <c r="J99" s="36"/>
      <c r="L99" s="37"/>
      <c r="N99" s="51"/>
      <c r="W99" s="12"/>
      <c r="X99" s="12"/>
      <c r="Y99" s="12"/>
      <c r="AC99" s="12"/>
      <c r="AF99" s="39"/>
      <c r="AH99" s="39"/>
      <c r="AO99" s="39"/>
    </row>
    <row r="100" ht="15.75" customHeight="1">
      <c r="A100" s="34"/>
      <c r="B100" s="34"/>
      <c r="C100" s="34"/>
      <c r="E100" s="34"/>
      <c r="F100" s="35"/>
      <c r="J100" s="36"/>
      <c r="L100" s="37"/>
      <c r="N100" s="51"/>
      <c r="W100" s="12"/>
      <c r="X100" s="12"/>
      <c r="Y100" s="12"/>
      <c r="AC100" s="12"/>
      <c r="AF100" s="39"/>
      <c r="AH100" s="39"/>
      <c r="AO100" s="39"/>
    </row>
    <row r="101" ht="15.75" customHeight="1">
      <c r="A101" s="34"/>
      <c r="B101" s="34"/>
      <c r="C101" s="34"/>
      <c r="E101" s="34"/>
      <c r="F101" s="35"/>
      <c r="J101" s="36"/>
      <c r="L101" s="37"/>
      <c r="N101" s="51"/>
      <c r="W101" s="12"/>
      <c r="X101" s="12"/>
      <c r="Y101" s="12"/>
      <c r="AC101" s="12"/>
      <c r="AF101" s="39"/>
      <c r="AH101" s="39"/>
      <c r="AO101" s="39"/>
    </row>
    <row r="102" ht="15.75" customHeight="1">
      <c r="A102" s="34"/>
      <c r="B102" s="34"/>
      <c r="C102" s="34"/>
      <c r="E102" s="34"/>
      <c r="F102" s="35"/>
      <c r="J102" s="36"/>
      <c r="L102" s="37"/>
      <c r="N102" s="51"/>
      <c r="W102" s="12"/>
      <c r="X102" s="12"/>
      <c r="Y102" s="12"/>
      <c r="AC102" s="12"/>
      <c r="AF102" s="39"/>
      <c r="AH102" s="39"/>
      <c r="AO102" s="39"/>
    </row>
    <row r="103" ht="15.75" customHeight="1">
      <c r="A103" s="34"/>
      <c r="B103" s="34"/>
      <c r="C103" s="34"/>
      <c r="E103" s="34"/>
      <c r="F103" s="35"/>
      <c r="J103" s="36"/>
      <c r="L103" s="37"/>
      <c r="N103" s="51"/>
      <c r="W103" s="12"/>
      <c r="X103" s="12"/>
      <c r="Y103" s="12"/>
      <c r="AC103" s="12"/>
      <c r="AF103" s="39"/>
      <c r="AH103" s="39"/>
      <c r="AO103" s="39"/>
    </row>
    <row r="104" ht="15.75" customHeight="1">
      <c r="A104" s="34"/>
      <c r="B104" s="34"/>
      <c r="C104" s="34"/>
      <c r="E104" s="34"/>
      <c r="F104" s="35"/>
      <c r="J104" s="36"/>
      <c r="L104" s="37"/>
      <c r="N104" s="51"/>
      <c r="W104" s="12"/>
      <c r="X104" s="12"/>
      <c r="Y104" s="12"/>
      <c r="AC104" s="12"/>
      <c r="AF104" s="39"/>
      <c r="AH104" s="39"/>
      <c r="AO104" s="39"/>
    </row>
    <row r="105" ht="15.75" customHeight="1">
      <c r="A105" s="34"/>
      <c r="B105" s="34"/>
      <c r="C105" s="34"/>
      <c r="E105" s="34"/>
      <c r="F105" s="35"/>
      <c r="J105" s="36"/>
      <c r="L105" s="37"/>
      <c r="N105" s="51"/>
      <c r="W105" s="12"/>
      <c r="X105" s="12"/>
      <c r="Y105" s="12"/>
      <c r="AC105" s="12"/>
      <c r="AF105" s="39"/>
      <c r="AH105" s="39"/>
      <c r="AO105" s="39"/>
    </row>
    <row r="106" ht="15.75" customHeight="1">
      <c r="A106" s="34"/>
      <c r="B106" s="34"/>
      <c r="C106" s="34"/>
      <c r="E106" s="34"/>
      <c r="F106" s="35"/>
      <c r="J106" s="36"/>
      <c r="L106" s="37"/>
      <c r="N106" s="51"/>
      <c r="W106" s="12"/>
      <c r="X106" s="12"/>
      <c r="Y106" s="12"/>
      <c r="AC106" s="12"/>
      <c r="AF106" s="39"/>
      <c r="AH106" s="39"/>
      <c r="AO106" s="39"/>
    </row>
    <row r="107" ht="15.75" customHeight="1">
      <c r="A107" s="34"/>
      <c r="B107" s="34"/>
      <c r="C107" s="34"/>
      <c r="E107" s="34"/>
      <c r="F107" s="35"/>
      <c r="J107" s="36"/>
      <c r="L107" s="37"/>
      <c r="N107" s="51"/>
      <c r="W107" s="12"/>
      <c r="X107" s="12"/>
      <c r="Y107" s="12"/>
      <c r="AC107" s="12"/>
      <c r="AF107" s="39"/>
      <c r="AH107" s="39"/>
      <c r="AO107" s="39"/>
    </row>
    <row r="108" ht="15.75" customHeight="1">
      <c r="A108" s="34"/>
      <c r="B108" s="34"/>
      <c r="C108" s="34"/>
      <c r="E108" s="34"/>
      <c r="F108" s="35"/>
      <c r="J108" s="36"/>
      <c r="L108" s="37"/>
      <c r="N108" s="51"/>
      <c r="W108" s="12"/>
      <c r="X108" s="12"/>
      <c r="Y108" s="12"/>
      <c r="AC108" s="12"/>
      <c r="AF108" s="39"/>
      <c r="AH108" s="39"/>
      <c r="AO108" s="39"/>
    </row>
    <row r="109" ht="15.75" customHeight="1">
      <c r="A109" s="34"/>
      <c r="B109" s="34"/>
      <c r="C109" s="34"/>
      <c r="E109" s="34"/>
      <c r="F109" s="35"/>
      <c r="J109" s="36"/>
      <c r="L109" s="37"/>
      <c r="N109" s="51"/>
      <c r="W109" s="12"/>
      <c r="X109" s="12"/>
      <c r="Y109" s="12"/>
      <c r="AC109" s="12"/>
      <c r="AF109" s="39"/>
      <c r="AH109" s="39"/>
      <c r="AO109" s="39"/>
    </row>
    <row r="110" ht="15.75" customHeight="1">
      <c r="A110" s="34"/>
      <c r="B110" s="34"/>
      <c r="C110" s="34"/>
      <c r="E110" s="34"/>
      <c r="F110" s="35"/>
      <c r="J110" s="36"/>
      <c r="L110" s="37"/>
      <c r="N110" s="51"/>
      <c r="W110" s="12"/>
      <c r="X110" s="12"/>
      <c r="Y110" s="12"/>
      <c r="AC110" s="12"/>
      <c r="AF110" s="39"/>
      <c r="AH110" s="39"/>
      <c r="AO110" s="39"/>
    </row>
    <row r="111" ht="15.75" customHeight="1">
      <c r="A111" s="34"/>
      <c r="B111" s="34"/>
      <c r="C111" s="34"/>
      <c r="E111" s="34"/>
      <c r="F111" s="35"/>
      <c r="J111" s="36"/>
      <c r="L111" s="37"/>
      <c r="N111" s="51"/>
      <c r="W111" s="12"/>
      <c r="X111" s="12"/>
      <c r="Y111" s="12"/>
      <c r="AC111" s="12"/>
      <c r="AF111" s="39"/>
      <c r="AH111" s="39"/>
      <c r="AO111" s="39"/>
    </row>
    <row r="112" ht="15.75" customHeight="1">
      <c r="A112" s="34"/>
      <c r="B112" s="34"/>
      <c r="C112" s="34"/>
      <c r="E112" s="34"/>
      <c r="F112" s="35"/>
      <c r="J112" s="36"/>
      <c r="L112" s="37"/>
      <c r="N112" s="51"/>
      <c r="W112" s="12"/>
      <c r="X112" s="12"/>
      <c r="Y112" s="12"/>
      <c r="AC112" s="12"/>
      <c r="AF112" s="39"/>
      <c r="AH112" s="39"/>
      <c r="AO112" s="39"/>
    </row>
    <row r="113" ht="15.75" customHeight="1">
      <c r="A113" s="34"/>
      <c r="B113" s="34"/>
      <c r="C113" s="34"/>
      <c r="E113" s="34"/>
      <c r="F113" s="35"/>
      <c r="J113" s="36"/>
      <c r="L113" s="37"/>
      <c r="N113" s="51"/>
      <c r="W113" s="12"/>
      <c r="X113" s="12"/>
      <c r="Y113" s="12"/>
      <c r="AC113" s="12"/>
      <c r="AF113" s="39"/>
      <c r="AH113" s="39"/>
      <c r="AO113" s="39"/>
    </row>
    <row r="114" ht="15.75" customHeight="1">
      <c r="A114" s="34"/>
      <c r="B114" s="34"/>
      <c r="C114" s="34"/>
      <c r="E114" s="34"/>
      <c r="F114" s="35"/>
      <c r="J114" s="36"/>
      <c r="L114" s="37"/>
      <c r="N114" s="51"/>
      <c r="W114" s="12"/>
      <c r="X114" s="12"/>
      <c r="Y114" s="12"/>
      <c r="AC114" s="12"/>
      <c r="AF114" s="39"/>
      <c r="AH114" s="39"/>
      <c r="AO114" s="39"/>
    </row>
    <row r="115" ht="15.75" customHeight="1">
      <c r="A115" s="34"/>
      <c r="B115" s="34"/>
      <c r="C115" s="34"/>
      <c r="E115" s="34"/>
      <c r="F115" s="35"/>
      <c r="J115" s="36"/>
      <c r="L115" s="37"/>
      <c r="N115" s="51"/>
      <c r="W115" s="12"/>
      <c r="X115" s="12"/>
      <c r="Y115" s="12"/>
      <c r="AC115" s="12"/>
      <c r="AF115" s="39"/>
      <c r="AH115" s="39"/>
      <c r="AO115" s="39"/>
    </row>
    <row r="116" ht="15.75" customHeight="1">
      <c r="A116" s="34"/>
      <c r="B116" s="34"/>
      <c r="C116" s="34"/>
      <c r="E116" s="34"/>
      <c r="F116" s="35"/>
      <c r="J116" s="36"/>
      <c r="L116" s="37"/>
      <c r="N116" s="51"/>
      <c r="W116" s="12"/>
      <c r="X116" s="12"/>
      <c r="Y116" s="12"/>
      <c r="AC116" s="12"/>
      <c r="AF116" s="39"/>
      <c r="AH116" s="39"/>
      <c r="AO116" s="39"/>
    </row>
    <row r="117" ht="15.75" customHeight="1">
      <c r="A117" s="34"/>
      <c r="B117" s="34"/>
      <c r="C117" s="34"/>
      <c r="E117" s="34"/>
      <c r="F117" s="35"/>
      <c r="J117" s="36"/>
      <c r="L117" s="37"/>
      <c r="N117" s="51"/>
      <c r="W117" s="12"/>
      <c r="X117" s="12"/>
      <c r="Y117" s="12"/>
      <c r="AC117" s="12"/>
      <c r="AF117" s="39"/>
      <c r="AH117" s="39"/>
      <c r="AO117" s="39"/>
    </row>
    <row r="118" ht="15.75" customHeight="1">
      <c r="A118" s="34"/>
      <c r="B118" s="34"/>
      <c r="C118" s="34"/>
      <c r="E118" s="34"/>
      <c r="F118" s="35"/>
      <c r="J118" s="36"/>
      <c r="L118" s="37"/>
      <c r="N118" s="51"/>
      <c r="W118" s="12"/>
      <c r="X118" s="12"/>
      <c r="Y118" s="12"/>
      <c r="AC118" s="12"/>
      <c r="AF118" s="39"/>
      <c r="AH118" s="39"/>
      <c r="AO118" s="39"/>
    </row>
    <row r="119" ht="15.75" customHeight="1">
      <c r="A119" s="34"/>
      <c r="B119" s="34"/>
      <c r="C119" s="34"/>
      <c r="E119" s="34"/>
      <c r="F119" s="35"/>
      <c r="J119" s="36"/>
      <c r="L119" s="37"/>
      <c r="N119" s="51"/>
      <c r="W119" s="12"/>
      <c r="X119" s="12"/>
      <c r="Y119" s="12"/>
      <c r="AC119" s="12"/>
      <c r="AF119" s="39"/>
      <c r="AH119" s="39"/>
      <c r="AO119" s="39"/>
    </row>
    <row r="120" ht="15.75" customHeight="1">
      <c r="A120" s="34"/>
      <c r="B120" s="34"/>
      <c r="C120" s="34"/>
      <c r="E120" s="34"/>
      <c r="F120" s="35"/>
      <c r="J120" s="36"/>
      <c r="L120" s="37"/>
      <c r="N120" s="51"/>
      <c r="W120" s="12"/>
      <c r="X120" s="12"/>
      <c r="Y120" s="12"/>
      <c r="AC120" s="12"/>
      <c r="AF120" s="39"/>
      <c r="AH120" s="39"/>
      <c r="AO120" s="39"/>
    </row>
    <row r="121" ht="15.75" customHeight="1">
      <c r="A121" s="34"/>
      <c r="B121" s="34"/>
      <c r="C121" s="34"/>
      <c r="E121" s="34"/>
      <c r="F121" s="35"/>
      <c r="J121" s="36"/>
      <c r="L121" s="37"/>
      <c r="N121" s="51"/>
      <c r="W121" s="12"/>
      <c r="X121" s="12"/>
      <c r="Y121" s="12"/>
      <c r="AC121" s="12"/>
      <c r="AF121" s="39"/>
      <c r="AH121" s="39"/>
      <c r="AO121" s="39"/>
    </row>
    <row r="122" ht="15.75" customHeight="1">
      <c r="A122" s="34"/>
      <c r="B122" s="34"/>
      <c r="C122" s="34"/>
      <c r="E122" s="34"/>
      <c r="F122" s="35"/>
      <c r="J122" s="36"/>
      <c r="L122" s="37"/>
      <c r="N122" s="51"/>
      <c r="W122" s="12"/>
      <c r="X122" s="12"/>
      <c r="Y122" s="12"/>
      <c r="AC122" s="12"/>
      <c r="AF122" s="39"/>
      <c r="AH122" s="39"/>
      <c r="AO122" s="39"/>
    </row>
    <row r="123" ht="15.75" customHeight="1">
      <c r="A123" s="34"/>
      <c r="B123" s="34"/>
      <c r="C123" s="34"/>
      <c r="E123" s="34"/>
      <c r="F123" s="35"/>
      <c r="J123" s="36"/>
      <c r="L123" s="37"/>
      <c r="N123" s="51"/>
      <c r="W123" s="12"/>
      <c r="X123" s="12"/>
      <c r="Y123" s="12"/>
      <c r="AC123" s="12"/>
      <c r="AF123" s="39"/>
      <c r="AH123" s="39"/>
      <c r="AO123" s="39"/>
    </row>
    <row r="124" ht="15.75" customHeight="1">
      <c r="A124" s="34"/>
      <c r="B124" s="34"/>
      <c r="C124" s="34"/>
      <c r="E124" s="34"/>
      <c r="F124" s="35"/>
      <c r="J124" s="36"/>
      <c r="L124" s="37"/>
      <c r="N124" s="51"/>
      <c r="W124" s="12"/>
      <c r="X124" s="12"/>
      <c r="Y124" s="12"/>
      <c r="AC124" s="12"/>
      <c r="AF124" s="39"/>
      <c r="AH124" s="39"/>
      <c r="AO124" s="39"/>
    </row>
    <row r="125" ht="15.75" customHeight="1">
      <c r="A125" s="34"/>
      <c r="B125" s="34"/>
      <c r="C125" s="34"/>
      <c r="E125" s="34"/>
      <c r="F125" s="35"/>
      <c r="J125" s="36"/>
      <c r="L125" s="37"/>
      <c r="N125" s="51"/>
      <c r="W125" s="12"/>
      <c r="X125" s="12"/>
      <c r="Y125" s="12"/>
      <c r="AC125" s="12"/>
      <c r="AF125" s="39"/>
      <c r="AH125" s="39"/>
      <c r="AO125" s="39"/>
    </row>
    <row r="126" ht="15.75" customHeight="1">
      <c r="A126" s="34"/>
      <c r="B126" s="34"/>
      <c r="C126" s="34"/>
      <c r="E126" s="34"/>
      <c r="F126" s="35"/>
      <c r="J126" s="36"/>
      <c r="L126" s="37"/>
      <c r="N126" s="51"/>
      <c r="W126" s="12"/>
      <c r="X126" s="12"/>
      <c r="Y126" s="12"/>
      <c r="AC126" s="12"/>
      <c r="AF126" s="39"/>
      <c r="AH126" s="39"/>
      <c r="AO126" s="39"/>
    </row>
    <row r="127" ht="15.75" customHeight="1">
      <c r="A127" s="34"/>
      <c r="B127" s="34"/>
      <c r="C127" s="34"/>
      <c r="E127" s="34"/>
      <c r="F127" s="35"/>
      <c r="J127" s="36"/>
      <c r="L127" s="37"/>
      <c r="N127" s="51"/>
      <c r="W127" s="12"/>
      <c r="X127" s="12"/>
      <c r="Y127" s="12"/>
      <c r="AC127" s="12"/>
      <c r="AF127" s="39"/>
      <c r="AH127" s="39"/>
      <c r="AO127" s="39"/>
    </row>
    <row r="128" ht="15.75" customHeight="1">
      <c r="A128" s="34"/>
      <c r="B128" s="34"/>
      <c r="C128" s="34"/>
      <c r="E128" s="34"/>
      <c r="F128" s="35"/>
      <c r="J128" s="36"/>
      <c r="L128" s="37"/>
      <c r="N128" s="51"/>
      <c r="W128" s="12"/>
      <c r="X128" s="12"/>
      <c r="Y128" s="12"/>
      <c r="AC128" s="12"/>
      <c r="AF128" s="39"/>
      <c r="AH128" s="39"/>
      <c r="AO128" s="39"/>
    </row>
    <row r="129" ht="15.75" customHeight="1">
      <c r="A129" s="34"/>
      <c r="B129" s="34"/>
      <c r="C129" s="34"/>
      <c r="E129" s="34"/>
      <c r="F129" s="35"/>
      <c r="J129" s="36"/>
      <c r="L129" s="37"/>
      <c r="N129" s="51"/>
      <c r="W129" s="12"/>
      <c r="X129" s="12"/>
      <c r="Y129" s="12"/>
      <c r="AC129" s="12"/>
      <c r="AF129" s="39"/>
      <c r="AH129" s="39"/>
      <c r="AO129" s="39"/>
    </row>
    <row r="130" ht="15.75" customHeight="1">
      <c r="A130" s="34"/>
      <c r="B130" s="34"/>
      <c r="C130" s="34"/>
      <c r="E130" s="34"/>
      <c r="F130" s="35"/>
      <c r="J130" s="36"/>
      <c r="L130" s="37"/>
      <c r="N130" s="51"/>
      <c r="W130" s="12"/>
      <c r="X130" s="12"/>
      <c r="Y130" s="12"/>
      <c r="AC130" s="12"/>
      <c r="AF130" s="39"/>
      <c r="AH130" s="39"/>
      <c r="AO130" s="39"/>
    </row>
    <row r="131" ht="15.75" customHeight="1">
      <c r="A131" s="34"/>
      <c r="B131" s="34"/>
      <c r="C131" s="34"/>
      <c r="E131" s="34"/>
      <c r="F131" s="35"/>
      <c r="J131" s="36"/>
      <c r="L131" s="37"/>
      <c r="N131" s="51"/>
      <c r="W131" s="12"/>
      <c r="X131" s="12"/>
      <c r="Y131" s="12"/>
      <c r="AC131" s="12"/>
      <c r="AF131" s="39"/>
      <c r="AH131" s="39"/>
      <c r="AO131" s="39"/>
    </row>
    <row r="132" ht="15.75" customHeight="1">
      <c r="A132" s="34"/>
      <c r="B132" s="34"/>
      <c r="C132" s="34"/>
      <c r="E132" s="34"/>
      <c r="F132" s="35"/>
      <c r="J132" s="36"/>
      <c r="L132" s="37"/>
      <c r="N132" s="51"/>
      <c r="W132" s="12"/>
      <c r="X132" s="12"/>
      <c r="Y132" s="12"/>
      <c r="AC132" s="12"/>
      <c r="AF132" s="39"/>
      <c r="AH132" s="39"/>
      <c r="AO132" s="39"/>
    </row>
    <row r="133" ht="15.75" customHeight="1">
      <c r="A133" s="34"/>
      <c r="B133" s="34"/>
      <c r="C133" s="34"/>
      <c r="E133" s="34"/>
      <c r="F133" s="35"/>
      <c r="J133" s="36"/>
      <c r="L133" s="37"/>
      <c r="N133" s="51"/>
      <c r="W133" s="12"/>
      <c r="X133" s="12"/>
      <c r="Y133" s="12"/>
      <c r="AC133" s="12"/>
      <c r="AF133" s="39"/>
      <c r="AH133" s="39"/>
      <c r="AO133" s="39"/>
    </row>
    <row r="134" ht="15.75" customHeight="1">
      <c r="A134" s="34"/>
      <c r="B134" s="34"/>
      <c r="C134" s="34"/>
      <c r="E134" s="34"/>
      <c r="F134" s="35"/>
      <c r="J134" s="36"/>
      <c r="L134" s="37"/>
      <c r="N134" s="51"/>
      <c r="W134" s="12"/>
      <c r="X134" s="12"/>
      <c r="Y134" s="12"/>
      <c r="AC134" s="12"/>
      <c r="AF134" s="39"/>
      <c r="AH134" s="39"/>
      <c r="AO134" s="39"/>
    </row>
    <row r="135" ht="15.75" customHeight="1">
      <c r="A135" s="34"/>
      <c r="B135" s="34"/>
      <c r="C135" s="34"/>
      <c r="E135" s="34"/>
      <c r="F135" s="35"/>
      <c r="J135" s="36"/>
      <c r="L135" s="37"/>
      <c r="N135" s="51"/>
      <c r="W135" s="12"/>
      <c r="X135" s="12"/>
      <c r="Y135" s="12"/>
      <c r="AC135" s="12"/>
      <c r="AF135" s="39"/>
      <c r="AH135" s="39"/>
      <c r="AO135" s="39"/>
    </row>
    <row r="136" ht="15.75" customHeight="1">
      <c r="A136" s="34"/>
      <c r="B136" s="34"/>
      <c r="C136" s="34"/>
      <c r="E136" s="34"/>
      <c r="F136" s="35"/>
      <c r="J136" s="36"/>
      <c r="L136" s="37"/>
      <c r="N136" s="51"/>
      <c r="W136" s="12"/>
      <c r="X136" s="12"/>
      <c r="Y136" s="12"/>
      <c r="AC136" s="12"/>
      <c r="AF136" s="39"/>
      <c r="AH136" s="39"/>
      <c r="AO136" s="39"/>
    </row>
    <row r="137" ht="15.75" customHeight="1">
      <c r="A137" s="34"/>
      <c r="B137" s="34"/>
      <c r="C137" s="34"/>
      <c r="E137" s="34"/>
      <c r="F137" s="35"/>
      <c r="J137" s="36"/>
      <c r="L137" s="37"/>
      <c r="N137" s="51"/>
      <c r="W137" s="12"/>
      <c r="X137" s="12"/>
      <c r="Y137" s="12"/>
      <c r="AC137" s="12"/>
      <c r="AF137" s="39"/>
      <c r="AH137" s="39"/>
      <c r="AO137" s="39"/>
    </row>
    <row r="138" ht="15.75" customHeight="1">
      <c r="A138" s="34"/>
      <c r="B138" s="34"/>
      <c r="C138" s="34"/>
      <c r="E138" s="34"/>
      <c r="F138" s="35"/>
      <c r="J138" s="36"/>
      <c r="L138" s="37"/>
      <c r="N138" s="51"/>
      <c r="W138" s="12"/>
      <c r="X138" s="12"/>
      <c r="Y138" s="12"/>
      <c r="AC138" s="12"/>
      <c r="AF138" s="39"/>
      <c r="AH138" s="39"/>
      <c r="AO138" s="39"/>
    </row>
    <row r="139" ht="15.75" customHeight="1">
      <c r="A139" s="34"/>
      <c r="B139" s="34"/>
      <c r="C139" s="34"/>
      <c r="E139" s="34"/>
      <c r="F139" s="35"/>
      <c r="J139" s="36"/>
      <c r="L139" s="37"/>
      <c r="N139" s="51"/>
      <c r="W139" s="12"/>
      <c r="X139" s="12"/>
      <c r="Y139" s="12"/>
      <c r="AC139" s="12"/>
      <c r="AF139" s="39"/>
      <c r="AH139" s="39"/>
      <c r="AO139" s="39"/>
    </row>
    <row r="140" ht="15.75" customHeight="1">
      <c r="A140" s="34"/>
      <c r="B140" s="34"/>
      <c r="C140" s="34"/>
      <c r="E140" s="34"/>
      <c r="F140" s="35"/>
      <c r="J140" s="36"/>
      <c r="L140" s="37"/>
      <c r="N140" s="51"/>
      <c r="W140" s="12"/>
      <c r="X140" s="12"/>
      <c r="Y140" s="12"/>
      <c r="AC140" s="12"/>
      <c r="AF140" s="39"/>
      <c r="AH140" s="39"/>
      <c r="AO140" s="39"/>
    </row>
    <row r="141" ht="15.75" customHeight="1">
      <c r="A141" s="34"/>
      <c r="B141" s="34"/>
      <c r="C141" s="34"/>
      <c r="E141" s="34"/>
      <c r="F141" s="35"/>
      <c r="J141" s="36"/>
      <c r="L141" s="37"/>
      <c r="N141" s="51"/>
      <c r="W141" s="12"/>
      <c r="X141" s="12"/>
      <c r="Y141" s="12"/>
      <c r="AC141" s="12"/>
      <c r="AF141" s="39"/>
      <c r="AH141" s="39"/>
      <c r="AO141" s="39"/>
    </row>
    <row r="142" ht="15.75" customHeight="1">
      <c r="A142" s="34"/>
      <c r="B142" s="34"/>
      <c r="C142" s="34"/>
      <c r="E142" s="34"/>
      <c r="F142" s="35"/>
      <c r="J142" s="36"/>
      <c r="L142" s="37"/>
      <c r="N142" s="51"/>
      <c r="W142" s="12"/>
      <c r="X142" s="12"/>
      <c r="Y142" s="12"/>
      <c r="AC142" s="12"/>
      <c r="AF142" s="39"/>
      <c r="AH142" s="39"/>
      <c r="AO142" s="39"/>
    </row>
    <row r="143" ht="15.75" customHeight="1">
      <c r="A143" s="34"/>
      <c r="B143" s="34"/>
      <c r="C143" s="34"/>
      <c r="E143" s="34"/>
      <c r="F143" s="35"/>
      <c r="J143" s="36"/>
      <c r="L143" s="37"/>
      <c r="N143" s="51"/>
      <c r="W143" s="12"/>
      <c r="X143" s="12"/>
      <c r="Y143" s="12"/>
      <c r="AC143" s="12"/>
      <c r="AF143" s="39"/>
      <c r="AH143" s="39"/>
      <c r="AO143" s="39"/>
    </row>
    <row r="144" ht="15.75" customHeight="1">
      <c r="A144" s="34"/>
      <c r="B144" s="34"/>
      <c r="C144" s="34"/>
      <c r="E144" s="34"/>
      <c r="F144" s="35"/>
      <c r="J144" s="36"/>
      <c r="L144" s="37"/>
      <c r="N144" s="51"/>
      <c r="W144" s="12"/>
      <c r="X144" s="12"/>
      <c r="Y144" s="12"/>
      <c r="AC144" s="12"/>
      <c r="AF144" s="39"/>
      <c r="AH144" s="39"/>
      <c r="AO144" s="39"/>
    </row>
    <row r="145" ht="15.75" customHeight="1">
      <c r="A145" s="34"/>
      <c r="B145" s="34"/>
      <c r="C145" s="34"/>
      <c r="E145" s="34"/>
      <c r="F145" s="35"/>
      <c r="J145" s="36"/>
      <c r="L145" s="37"/>
      <c r="N145" s="51"/>
      <c r="W145" s="12"/>
      <c r="X145" s="12"/>
      <c r="Y145" s="12"/>
      <c r="AC145" s="12"/>
      <c r="AF145" s="39"/>
      <c r="AH145" s="39"/>
      <c r="AO145" s="39"/>
    </row>
    <row r="146" ht="15.75" customHeight="1">
      <c r="A146" s="34"/>
      <c r="B146" s="34"/>
      <c r="C146" s="34"/>
      <c r="E146" s="34"/>
      <c r="F146" s="35"/>
      <c r="J146" s="36"/>
      <c r="L146" s="37"/>
      <c r="N146" s="51"/>
      <c r="W146" s="12"/>
      <c r="X146" s="12"/>
      <c r="Y146" s="12"/>
      <c r="AC146" s="12"/>
      <c r="AF146" s="39"/>
      <c r="AH146" s="39"/>
      <c r="AO146" s="39"/>
    </row>
    <row r="147" ht="15.75" customHeight="1">
      <c r="A147" s="34"/>
      <c r="B147" s="34"/>
      <c r="C147" s="34"/>
      <c r="E147" s="34"/>
      <c r="F147" s="35"/>
      <c r="J147" s="36"/>
      <c r="L147" s="37"/>
      <c r="N147" s="51"/>
      <c r="W147" s="12"/>
      <c r="X147" s="12"/>
      <c r="Y147" s="12"/>
      <c r="AC147" s="12"/>
      <c r="AF147" s="39"/>
      <c r="AH147" s="39"/>
      <c r="AO147" s="39"/>
    </row>
    <row r="148" ht="15.75" customHeight="1">
      <c r="A148" s="34"/>
      <c r="B148" s="34"/>
      <c r="C148" s="34"/>
      <c r="E148" s="34"/>
      <c r="F148" s="35"/>
      <c r="J148" s="36"/>
      <c r="L148" s="37"/>
      <c r="N148" s="51"/>
      <c r="W148" s="12"/>
      <c r="X148" s="12"/>
      <c r="Y148" s="12"/>
      <c r="AC148" s="12"/>
      <c r="AF148" s="39"/>
      <c r="AH148" s="39"/>
      <c r="AO148" s="39"/>
    </row>
    <row r="149" ht="15.75" customHeight="1">
      <c r="A149" s="34"/>
      <c r="B149" s="34"/>
      <c r="C149" s="34"/>
      <c r="E149" s="34"/>
      <c r="F149" s="35"/>
      <c r="J149" s="36"/>
      <c r="L149" s="37"/>
      <c r="N149" s="51"/>
      <c r="W149" s="12"/>
      <c r="X149" s="12"/>
      <c r="Y149" s="12"/>
      <c r="AC149" s="12"/>
      <c r="AF149" s="39"/>
      <c r="AH149" s="39"/>
      <c r="AO149" s="39"/>
    </row>
    <row r="150" ht="15.75" customHeight="1">
      <c r="A150" s="34"/>
      <c r="B150" s="34"/>
      <c r="C150" s="34"/>
      <c r="E150" s="34"/>
      <c r="F150" s="35"/>
      <c r="J150" s="36"/>
      <c r="L150" s="37"/>
      <c r="N150" s="51"/>
      <c r="W150" s="12"/>
      <c r="X150" s="12"/>
      <c r="Y150" s="12"/>
      <c r="AC150" s="12"/>
      <c r="AF150" s="39"/>
      <c r="AH150" s="39"/>
      <c r="AO150" s="39"/>
    </row>
    <row r="151" ht="15.75" customHeight="1">
      <c r="A151" s="34"/>
      <c r="B151" s="34"/>
      <c r="C151" s="34"/>
      <c r="E151" s="34"/>
      <c r="F151" s="35"/>
      <c r="J151" s="36"/>
      <c r="L151" s="37"/>
      <c r="N151" s="51"/>
      <c r="W151" s="12"/>
      <c r="X151" s="12"/>
      <c r="Y151" s="12"/>
      <c r="AC151" s="12"/>
      <c r="AF151" s="39"/>
      <c r="AH151" s="39"/>
      <c r="AO151" s="39"/>
    </row>
    <row r="152" ht="15.75" customHeight="1">
      <c r="A152" s="34"/>
      <c r="B152" s="34"/>
      <c r="C152" s="34"/>
      <c r="E152" s="34"/>
      <c r="F152" s="35"/>
      <c r="J152" s="36"/>
      <c r="L152" s="37"/>
      <c r="N152" s="51"/>
      <c r="W152" s="12"/>
      <c r="X152" s="12"/>
      <c r="Y152" s="12"/>
      <c r="AC152" s="12"/>
      <c r="AF152" s="39"/>
      <c r="AH152" s="39"/>
      <c r="AO152" s="39"/>
    </row>
    <row r="153" ht="15.75" customHeight="1">
      <c r="A153" s="34"/>
      <c r="B153" s="34"/>
      <c r="C153" s="34"/>
      <c r="E153" s="34"/>
      <c r="F153" s="35"/>
      <c r="J153" s="36"/>
      <c r="L153" s="37"/>
      <c r="N153" s="51"/>
      <c r="W153" s="12"/>
      <c r="X153" s="12"/>
      <c r="Y153" s="12"/>
      <c r="AC153" s="12"/>
      <c r="AF153" s="39"/>
      <c r="AH153" s="39"/>
      <c r="AO153" s="39"/>
    </row>
    <row r="154" ht="15.75" customHeight="1">
      <c r="A154" s="34"/>
      <c r="B154" s="34"/>
      <c r="C154" s="34"/>
      <c r="E154" s="34"/>
      <c r="F154" s="35"/>
      <c r="J154" s="36"/>
      <c r="L154" s="37"/>
      <c r="N154" s="51"/>
      <c r="W154" s="12"/>
      <c r="X154" s="12"/>
      <c r="Y154" s="12"/>
      <c r="AC154" s="12"/>
      <c r="AF154" s="39"/>
      <c r="AH154" s="39"/>
      <c r="AO154" s="39"/>
    </row>
    <row r="155" ht="15.75" customHeight="1">
      <c r="A155" s="34"/>
      <c r="B155" s="34"/>
      <c r="C155" s="34"/>
      <c r="E155" s="34"/>
      <c r="F155" s="35"/>
      <c r="J155" s="36"/>
      <c r="L155" s="37"/>
      <c r="N155" s="51"/>
      <c r="W155" s="12"/>
      <c r="X155" s="12"/>
      <c r="Y155" s="12"/>
      <c r="AC155" s="12"/>
      <c r="AF155" s="39"/>
      <c r="AH155" s="39"/>
      <c r="AO155" s="39"/>
    </row>
    <row r="156" ht="15.75" customHeight="1">
      <c r="A156" s="34"/>
      <c r="B156" s="34"/>
      <c r="C156" s="34"/>
      <c r="E156" s="34"/>
      <c r="F156" s="35"/>
      <c r="J156" s="36"/>
      <c r="L156" s="37"/>
      <c r="N156" s="51"/>
      <c r="W156" s="12"/>
      <c r="X156" s="12"/>
      <c r="Y156" s="12"/>
      <c r="AC156" s="12"/>
      <c r="AF156" s="39"/>
      <c r="AH156" s="39"/>
      <c r="AO156" s="39"/>
    </row>
    <row r="157" ht="15.75" customHeight="1">
      <c r="A157" s="34"/>
      <c r="B157" s="34"/>
      <c r="C157" s="34"/>
      <c r="E157" s="34"/>
      <c r="F157" s="35"/>
      <c r="J157" s="36"/>
      <c r="L157" s="37"/>
      <c r="N157" s="51"/>
      <c r="W157" s="12"/>
      <c r="X157" s="12"/>
      <c r="Y157" s="12"/>
      <c r="AC157" s="12"/>
      <c r="AF157" s="39"/>
      <c r="AH157" s="39"/>
      <c r="AO157" s="39"/>
    </row>
    <row r="158" ht="15.75" customHeight="1">
      <c r="A158" s="34"/>
      <c r="B158" s="34"/>
      <c r="C158" s="34"/>
      <c r="E158" s="34"/>
      <c r="F158" s="35"/>
      <c r="J158" s="36"/>
      <c r="L158" s="37"/>
      <c r="N158" s="51"/>
      <c r="W158" s="12"/>
      <c r="X158" s="12"/>
      <c r="Y158" s="12"/>
      <c r="AC158" s="12"/>
      <c r="AF158" s="39"/>
      <c r="AH158" s="39"/>
      <c r="AO158" s="39"/>
    </row>
    <row r="159" ht="15.75" customHeight="1">
      <c r="A159" s="34"/>
      <c r="B159" s="34"/>
      <c r="C159" s="34"/>
      <c r="E159" s="34"/>
      <c r="F159" s="35"/>
      <c r="J159" s="36"/>
      <c r="L159" s="37"/>
      <c r="N159" s="51"/>
      <c r="W159" s="12"/>
      <c r="X159" s="12"/>
      <c r="Y159" s="12"/>
      <c r="AC159" s="12"/>
      <c r="AF159" s="39"/>
      <c r="AH159" s="39"/>
      <c r="AO159" s="39"/>
    </row>
    <row r="160" ht="15.75" customHeight="1">
      <c r="A160" s="34"/>
      <c r="B160" s="34"/>
      <c r="C160" s="34"/>
      <c r="E160" s="34"/>
      <c r="F160" s="35"/>
      <c r="J160" s="36"/>
      <c r="L160" s="37"/>
      <c r="N160" s="51"/>
      <c r="W160" s="12"/>
      <c r="X160" s="12"/>
      <c r="Y160" s="12"/>
      <c r="AC160" s="12"/>
      <c r="AF160" s="39"/>
      <c r="AH160" s="39"/>
      <c r="AO160" s="39"/>
    </row>
    <row r="161" ht="15.75" customHeight="1">
      <c r="A161" s="34"/>
      <c r="B161" s="34"/>
      <c r="C161" s="34"/>
      <c r="E161" s="34"/>
      <c r="F161" s="35"/>
      <c r="J161" s="36"/>
      <c r="L161" s="37"/>
      <c r="N161" s="51"/>
      <c r="W161" s="12"/>
      <c r="X161" s="12"/>
      <c r="Y161" s="12"/>
      <c r="AC161" s="12"/>
      <c r="AF161" s="39"/>
      <c r="AH161" s="39"/>
      <c r="AO161" s="39"/>
    </row>
    <row r="162" ht="15.75" customHeight="1">
      <c r="A162" s="34"/>
      <c r="B162" s="34"/>
      <c r="C162" s="34"/>
      <c r="E162" s="34"/>
      <c r="F162" s="35"/>
      <c r="J162" s="36"/>
      <c r="L162" s="37"/>
      <c r="N162" s="51"/>
      <c r="W162" s="12"/>
      <c r="X162" s="12"/>
      <c r="Y162" s="12"/>
      <c r="AC162" s="12"/>
      <c r="AF162" s="39"/>
      <c r="AH162" s="39"/>
      <c r="AO162" s="39"/>
    </row>
    <row r="163" ht="15.75" customHeight="1">
      <c r="A163" s="34"/>
      <c r="B163" s="34"/>
      <c r="C163" s="34"/>
      <c r="E163" s="34"/>
      <c r="F163" s="35"/>
      <c r="J163" s="36"/>
      <c r="L163" s="37"/>
      <c r="N163" s="51"/>
      <c r="W163" s="12"/>
      <c r="X163" s="12"/>
      <c r="Y163" s="12"/>
      <c r="AC163" s="12"/>
      <c r="AF163" s="39"/>
      <c r="AH163" s="39"/>
      <c r="AO163" s="39"/>
    </row>
    <row r="164" ht="15.75" customHeight="1">
      <c r="A164" s="34"/>
      <c r="B164" s="34"/>
      <c r="C164" s="34"/>
      <c r="E164" s="34"/>
      <c r="F164" s="35"/>
      <c r="J164" s="36"/>
      <c r="L164" s="37"/>
      <c r="N164" s="51"/>
      <c r="W164" s="12"/>
      <c r="X164" s="12"/>
      <c r="Y164" s="12"/>
      <c r="AC164" s="12"/>
      <c r="AF164" s="39"/>
      <c r="AH164" s="39"/>
      <c r="AO164" s="39"/>
    </row>
    <row r="165" ht="15.75" customHeight="1">
      <c r="A165" s="34"/>
      <c r="B165" s="34"/>
      <c r="C165" s="34"/>
      <c r="E165" s="34"/>
      <c r="F165" s="35"/>
      <c r="J165" s="36"/>
      <c r="L165" s="37"/>
      <c r="N165" s="51"/>
      <c r="W165" s="12"/>
      <c r="X165" s="12"/>
      <c r="Y165" s="12"/>
      <c r="AC165" s="12"/>
      <c r="AF165" s="39"/>
      <c r="AH165" s="39"/>
      <c r="AO165" s="39"/>
    </row>
    <row r="166" ht="15.75" customHeight="1">
      <c r="A166" s="34"/>
      <c r="B166" s="34"/>
      <c r="C166" s="34"/>
      <c r="E166" s="34"/>
      <c r="F166" s="35"/>
      <c r="J166" s="36"/>
      <c r="L166" s="37"/>
      <c r="N166" s="51"/>
      <c r="W166" s="12"/>
      <c r="X166" s="12"/>
      <c r="Y166" s="12"/>
      <c r="AC166" s="12"/>
      <c r="AF166" s="39"/>
      <c r="AH166" s="39"/>
      <c r="AO166" s="39"/>
    </row>
    <row r="167" ht="15.75" customHeight="1">
      <c r="A167" s="34"/>
      <c r="B167" s="34"/>
      <c r="C167" s="34"/>
      <c r="E167" s="34"/>
      <c r="F167" s="35"/>
      <c r="J167" s="36"/>
      <c r="L167" s="37"/>
      <c r="N167" s="51"/>
      <c r="W167" s="12"/>
      <c r="X167" s="12"/>
      <c r="Y167" s="12"/>
      <c r="AC167" s="12"/>
      <c r="AF167" s="39"/>
      <c r="AH167" s="39"/>
      <c r="AO167" s="39"/>
    </row>
    <row r="168" ht="15.75" customHeight="1">
      <c r="A168" s="34"/>
      <c r="B168" s="34"/>
      <c r="C168" s="34"/>
      <c r="E168" s="34"/>
      <c r="F168" s="35"/>
      <c r="J168" s="36"/>
      <c r="L168" s="37"/>
      <c r="N168" s="51"/>
      <c r="W168" s="12"/>
      <c r="X168" s="12"/>
      <c r="Y168" s="12"/>
      <c r="AC168" s="12"/>
      <c r="AF168" s="39"/>
      <c r="AH168" s="39"/>
      <c r="AO168" s="39"/>
    </row>
    <row r="169" ht="15.75" customHeight="1">
      <c r="A169" s="34"/>
      <c r="B169" s="34"/>
      <c r="C169" s="34"/>
      <c r="E169" s="34"/>
      <c r="F169" s="35"/>
      <c r="J169" s="36"/>
      <c r="L169" s="37"/>
      <c r="N169" s="51"/>
      <c r="W169" s="12"/>
      <c r="X169" s="12"/>
      <c r="Y169" s="12"/>
      <c r="AC169" s="12"/>
      <c r="AF169" s="39"/>
      <c r="AH169" s="39"/>
      <c r="AO169" s="39"/>
    </row>
    <row r="170" ht="15.75" customHeight="1">
      <c r="A170" s="34"/>
      <c r="B170" s="34"/>
      <c r="C170" s="34"/>
      <c r="E170" s="34"/>
      <c r="F170" s="35"/>
      <c r="J170" s="36"/>
      <c r="L170" s="37"/>
      <c r="N170" s="51"/>
      <c r="W170" s="12"/>
      <c r="X170" s="12"/>
      <c r="Y170" s="12"/>
      <c r="AC170" s="12"/>
      <c r="AF170" s="39"/>
      <c r="AH170" s="39"/>
      <c r="AO170" s="39"/>
    </row>
    <row r="171" ht="15.75" customHeight="1">
      <c r="A171" s="34"/>
      <c r="B171" s="34"/>
      <c r="C171" s="34"/>
      <c r="E171" s="34"/>
      <c r="F171" s="35"/>
      <c r="J171" s="36"/>
      <c r="L171" s="37"/>
      <c r="N171" s="51"/>
      <c r="W171" s="12"/>
      <c r="X171" s="12"/>
      <c r="Y171" s="12"/>
      <c r="AC171" s="12"/>
      <c r="AF171" s="39"/>
      <c r="AH171" s="39"/>
      <c r="AO171" s="39"/>
    </row>
    <row r="172" ht="15.75" customHeight="1">
      <c r="A172" s="34"/>
      <c r="B172" s="34"/>
      <c r="C172" s="34"/>
      <c r="E172" s="34"/>
      <c r="F172" s="35"/>
      <c r="J172" s="36"/>
      <c r="L172" s="37"/>
      <c r="N172" s="51"/>
      <c r="W172" s="12"/>
      <c r="X172" s="12"/>
      <c r="Y172" s="12"/>
      <c r="AC172" s="12"/>
      <c r="AF172" s="39"/>
      <c r="AH172" s="39"/>
      <c r="AO172" s="39"/>
    </row>
    <row r="173" ht="15.75" customHeight="1">
      <c r="A173" s="34"/>
      <c r="B173" s="34"/>
      <c r="C173" s="34"/>
      <c r="E173" s="34"/>
      <c r="F173" s="35"/>
      <c r="J173" s="36"/>
      <c r="L173" s="37"/>
      <c r="N173" s="51"/>
      <c r="W173" s="12"/>
      <c r="X173" s="12"/>
      <c r="Y173" s="12"/>
      <c r="AC173" s="12"/>
      <c r="AF173" s="39"/>
      <c r="AH173" s="39"/>
      <c r="AO173" s="39"/>
    </row>
    <row r="174" ht="15.75" customHeight="1">
      <c r="A174" s="34"/>
      <c r="B174" s="34"/>
      <c r="C174" s="34"/>
      <c r="E174" s="34"/>
      <c r="F174" s="35"/>
      <c r="J174" s="36"/>
      <c r="L174" s="37"/>
      <c r="N174" s="51"/>
      <c r="W174" s="12"/>
      <c r="X174" s="12"/>
      <c r="Y174" s="12"/>
      <c r="AC174" s="12"/>
      <c r="AF174" s="39"/>
      <c r="AH174" s="39"/>
      <c r="AO174" s="39"/>
    </row>
    <row r="175" ht="15.75" customHeight="1">
      <c r="A175" s="34"/>
      <c r="B175" s="34"/>
      <c r="C175" s="34"/>
      <c r="E175" s="34"/>
      <c r="F175" s="35"/>
      <c r="J175" s="36"/>
      <c r="L175" s="37"/>
      <c r="N175" s="51"/>
      <c r="W175" s="12"/>
      <c r="X175" s="12"/>
      <c r="Y175" s="12"/>
      <c r="AC175" s="12"/>
      <c r="AF175" s="39"/>
      <c r="AH175" s="39"/>
      <c r="AO175" s="39"/>
    </row>
    <row r="176" ht="15.75" customHeight="1">
      <c r="A176" s="34"/>
      <c r="B176" s="34"/>
      <c r="C176" s="34"/>
      <c r="E176" s="34"/>
      <c r="F176" s="35"/>
      <c r="J176" s="36"/>
      <c r="L176" s="37"/>
      <c r="N176" s="51"/>
      <c r="W176" s="12"/>
      <c r="X176" s="12"/>
      <c r="Y176" s="12"/>
      <c r="AC176" s="12"/>
      <c r="AF176" s="39"/>
      <c r="AH176" s="39"/>
      <c r="AO176" s="39"/>
    </row>
    <row r="177" ht="15.75" customHeight="1">
      <c r="A177" s="34"/>
      <c r="B177" s="34"/>
      <c r="C177" s="34"/>
      <c r="E177" s="34"/>
      <c r="F177" s="35"/>
      <c r="J177" s="36"/>
      <c r="L177" s="37"/>
      <c r="N177" s="51"/>
      <c r="W177" s="12"/>
      <c r="X177" s="12"/>
      <c r="Y177" s="12"/>
      <c r="AC177" s="12"/>
      <c r="AF177" s="39"/>
      <c r="AH177" s="39"/>
      <c r="AO177" s="39"/>
    </row>
    <row r="178" ht="15.75" customHeight="1">
      <c r="A178" s="34"/>
      <c r="B178" s="34"/>
      <c r="C178" s="34"/>
      <c r="E178" s="34"/>
      <c r="F178" s="35"/>
      <c r="J178" s="36"/>
      <c r="L178" s="37"/>
      <c r="N178" s="51"/>
      <c r="W178" s="12"/>
      <c r="X178" s="12"/>
      <c r="Y178" s="12"/>
      <c r="AC178" s="12"/>
      <c r="AF178" s="39"/>
      <c r="AH178" s="39"/>
      <c r="AO178" s="39"/>
    </row>
    <row r="179" ht="15.75" customHeight="1">
      <c r="A179" s="34"/>
      <c r="B179" s="34"/>
      <c r="C179" s="34"/>
      <c r="E179" s="34"/>
      <c r="F179" s="35"/>
      <c r="J179" s="36"/>
      <c r="L179" s="37"/>
      <c r="N179" s="51"/>
      <c r="W179" s="12"/>
      <c r="X179" s="12"/>
      <c r="Y179" s="12"/>
      <c r="AC179" s="12"/>
      <c r="AF179" s="39"/>
      <c r="AH179" s="39"/>
      <c r="AO179" s="39"/>
    </row>
    <row r="180" ht="15.75" customHeight="1">
      <c r="A180" s="34"/>
      <c r="B180" s="34"/>
      <c r="C180" s="34"/>
      <c r="E180" s="34"/>
      <c r="F180" s="35"/>
      <c r="J180" s="36"/>
      <c r="L180" s="37"/>
      <c r="N180" s="51"/>
      <c r="W180" s="12"/>
      <c r="X180" s="12"/>
      <c r="Y180" s="12"/>
      <c r="AC180" s="12"/>
      <c r="AF180" s="39"/>
      <c r="AH180" s="39"/>
      <c r="AO180" s="39"/>
    </row>
    <row r="181" ht="15.75" customHeight="1">
      <c r="A181" s="34"/>
      <c r="B181" s="34"/>
      <c r="C181" s="34"/>
      <c r="E181" s="34"/>
      <c r="F181" s="35"/>
      <c r="J181" s="36"/>
      <c r="L181" s="37"/>
      <c r="N181" s="51"/>
      <c r="W181" s="12"/>
      <c r="X181" s="12"/>
      <c r="Y181" s="12"/>
      <c r="AC181" s="12"/>
      <c r="AF181" s="39"/>
      <c r="AH181" s="39"/>
      <c r="AO181" s="39"/>
    </row>
    <row r="182" ht="15.75" customHeight="1">
      <c r="A182" s="34"/>
      <c r="B182" s="34"/>
      <c r="C182" s="34"/>
      <c r="E182" s="34"/>
      <c r="F182" s="35"/>
      <c r="J182" s="36"/>
      <c r="L182" s="37"/>
      <c r="N182" s="51"/>
      <c r="W182" s="12"/>
      <c r="X182" s="12"/>
      <c r="Y182" s="12"/>
      <c r="AC182" s="12"/>
      <c r="AF182" s="39"/>
      <c r="AH182" s="39"/>
      <c r="AO182" s="39"/>
    </row>
    <row r="183" ht="15.75" customHeight="1">
      <c r="A183" s="34"/>
      <c r="B183" s="34"/>
      <c r="C183" s="34"/>
      <c r="E183" s="34"/>
      <c r="F183" s="35"/>
      <c r="J183" s="36"/>
      <c r="L183" s="37"/>
      <c r="N183" s="51"/>
      <c r="W183" s="12"/>
      <c r="X183" s="12"/>
      <c r="Y183" s="12"/>
      <c r="AC183" s="12"/>
      <c r="AF183" s="39"/>
      <c r="AH183" s="39"/>
      <c r="AO183" s="39"/>
    </row>
    <row r="184" ht="15.75" customHeight="1">
      <c r="A184" s="34"/>
      <c r="B184" s="34"/>
      <c r="C184" s="34"/>
      <c r="E184" s="34"/>
      <c r="F184" s="35"/>
      <c r="J184" s="36"/>
      <c r="L184" s="37"/>
      <c r="N184" s="51"/>
      <c r="W184" s="12"/>
      <c r="X184" s="12"/>
      <c r="Y184" s="12"/>
      <c r="AC184" s="12"/>
      <c r="AF184" s="39"/>
      <c r="AH184" s="39"/>
      <c r="AO184" s="39"/>
    </row>
    <row r="185" ht="15.75" customHeight="1">
      <c r="A185" s="34"/>
      <c r="B185" s="34"/>
      <c r="C185" s="34"/>
      <c r="E185" s="34"/>
      <c r="F185" s="35"/>
      <c r="J185" s="36"/>
      <c r="L185" s="37"/>
      <c r="N185" s="51"/>
      <c r="W185" s="12"/>
      <c r="X185" s="12"/>
      <c r="Y185" s="12"/>
      <c r="AC185" s="12"/>
      <c r="AF185" s="39"/>
      <c r="AH185" s="39"/>
      <c r="AO185" s="39"/>
    </row>
    <row r="186" ht="15.75" customHeight="1">
      <c r="A186" s="34"/>
      <c r="B186" s="34"/>
      <c r="C186" s="34"/>
      <c r="E186" s="34"/>
      <c r="F186" s="35"/>
      <c r="J186" s="36"/>
      <c r="L186" s="37"/>
      <c r="N186" s="51"/>
      <c r="W186" s="12"/>
      <c r="X186" s="12"/>
      <c r="Y186" s="12"/>
      <c r="AC186" s="12"/>
      <c r="AF186" s="39"/>
      <c r="AH186" s="39"/>
      <c r="AO186" s="39"/>
    </row>
    <row r="187" ht="15.75" customHeight="1">
      <c r="A187" s="34"/>
      <c r="B187" s="34"/>
      <c r="C187" s="34"/>
      <c r="E187" s="34"/>
      <c r="F187" s="35"/>
      <c r="J187" s="36"/>
      <c r="L187" s="37"/>
      <c r="N187" s="51"/>
      <c r="W187" s="12"/>
      <c r="X187" s="12"/>
      <c r="Y187" s="12"/>
      <c r="AC187" s="12"/>
      <c r="AF187" s="39"/>
      <c r="AH187" s="39"/>
      <c r="AO187" s="39"/>
    </row>
    <row r="188" ht="15.75" customHeight="1">
      <c r="A188" s="34"/>
      <c r="B188" s="34"/>
      <c r="C188" s="34"/>
      <c r="E188" s="34"/>
      <c r="F188" s="35"/>
      <c r="J188" s="36"/>
      <c r="L188" s="37"/>
      <c r="N188" s="51"/>
      <c r="W188" s="12"/>
      <c r="X188" s="12"/>
      <c r="Y188" s="12"/>
      <c r="AC188" s="12"/>
      <c r="AF188" s="39"/>
      <c r="AH188" s="39"/>
      <c r="AO188" s="39"/>
    </row>
    <row r="189" ht="15.75" customHeight="1">
      <c r="A189" s="34"/>
      <c r="B189" s="34"/>
      <c r="C189" s="34"/>
      <c r="E189" s="34"/>
      <c r="F189" s="35"/>
      <c r="J189" s="36"/>
      <c r="L189" s="37"/>
      <c r="N189" s="51"/>
      <c r="W189" s="12"/>
      <c r="X189" s="12"/>
      <c r="Y189" s="12"/>
      <c r="AC189" s="12"/>
      <c r="AF189" s="39"/>
      <c r="AH189" s="39"/>
      <c r="AO189" s="39"/>
    </row>
    <row r="190" ht="15.75" customHeight="1">
      <c r="A190" s="34"/>
      <c r="B190" s="34"/>
      <c r="C190" s="34"/>
      <c r="E190" s="34"/>
      <c r="F190" s="35"/>
      <c r="J190" s="36"/>
      <c r="L190" s="37"/>
      <c r="N190" s="51"/>
      <c r="W190" s="12"/>
      <c r="X190" s="12"/>
      <c r="Y190" s="12"/>
      <c r="AC190" s="12"/>
      <c r="AF190" s="39"/>
      <c r="AH190" s="39"/>
      <c r="AO190" s="39"/>
    </row>
    <row r="191" ht="15.75" customHeight="1">
      <c r="A191" s="34"/>
      <c r="B191" s="34"/>
      <c r="C191" s="34"/>
      <c r="E191" s="34"/>
      <c r="F191" s="35"/>
      <c r="J191" s="36"/>
      <c r="L191" s="37"/>
      <c r="N191" s="51"/>
      <c r="W191" s="12"/>
      <c r="X191" s="12"/>
      <c r="Y191" s="12"/>
      <c r="AC191" s="12"/>
      <c r="AF191" s="39"/>
      <c r="AH191" s="39"/>
      <c r="AO191" s="39"/>
    </row>
    <row r="192" ht="15.75" customHeight="1">
      <c r="A192" s="34"/>
      <c r="B192" s="34"/>
      <c r="C192" s="34"/>
      <c r="E192" s="34"/>
      <c r="F192" s="35"/>
      <c r="J192" s="36"/>
      <c r="L192" s="37"/>
      <c r="N192" s="51"/>
      <c r="W192" s="12"/>
      <c r="X192" s="12"/>
      <c r="Y192" s="12"/>
      <c r="AC192" s="12"/>
      <c r="AF192" s="39"/>
      <c r="AH192" s="39"/>
      <c r="AO192" s="39"/>
    </row>
    <row r="193" ht="15.75" customHeight="1">
      <c r="A193" s="34"/>
      <c r="B193" s="34"/>
      <c r="C193" s="34"/>
      <c r="E193" s="34"/>
      <c r="F193" s="35"/>
      <c r="J193" s="36"/>
      <c r="L193" s="37"/>
      <c r="N193" s="51"/>
      <c r="W193" s="12"/>
      <c r="X193" s="12"/>
      <c r="Y193" s="12"/>
      <c r="AC193" s="12"/>
      <c r="AF193" s="39"/>
      <c r="AH193" s="39"/>
      <c r="AO193" s="39"/>
    </row>
    <row r="194" ht="15.75" customHeight="1">
      <c r="A194" s="34"/>
      <c r="B194" s="34"/>
      <c r="C194" s="34"/>
      <c r="E194" s="34"/>
      <c r="F194" s="35"/>
      <c r="J194" s="36"/>
      <c r="L194" s="37"/>
      <c r="N194" s="51"/>
      <c r="W194" s="12"/>
      <c r="X194" s="12"/>
      <c r="Y194" s="12"/>
      <c r="AC194" s="12"/>
      <c r="AF194" s="39"/>
      <c r="AH194" s="39"/>
      <c r="AO194" s="39"/>
    </row>
    <row r="195" ht="15.75" customHeight="1">
      <c r="A195" s="34"/>
      <c r="B195" s="34"/>
      <c r="C195" s="34"/>
      <c r="E195" s="34"/>
      <c r="F195" s="35"/>
      <c r="J195" s="36"/>
      <c r="L195" s="37"/>
      <c r="N195" s="51"/>
      <c r="W195" s="12"/>
      <c r="X195" s="12"/>
      <c r="Y195" s="12"/>
      <c r="AC195" s="12"/>
      <c r="AF195" s="39"/>
      <c r="AH195" s="39"/>
      <c r="AO195" s="39"/>
    </row>
    <row r="196" ht="15.75" customHeight="1">
      <c r="A196" s="34"/>
      <c r="B196" s="34"/>
      <c r="C196" s="34"/>
      <c r="E196" s="34"/>
      <c r="F196" s="35"/>
      <c r="J196" s="36"/>
      <c r="L196" s="37"/>
      <c r="N196" s="51"/>
      <c r="W196" s="12"/>
      <c r="X196" s="12"/>
      <c r="Y196" s="12"/>
      <c r="AC196" s="12"/>
      <c r="AF196" s="39"/>
      <c r="AH196" s="39"/>
      <c r="AO196" s="39"/>
    </row>
    <row r="197" ht="15.75" customHeight="1">
      <c r="A197" s="34"/>
      <c r="B197" s="34"/>
      <c r="C197" s="34"/>
      <c r="E197" s="34"/>
      <c r="F197" s="35"/>
      <c r="J197" s="36"/>
      <c r="L197" s="37"/>
      <c r="N197" s="51"/>
      <c r="W197" s="12"/>
      <c r="X197" s="12"/>
      <c r="Y197" s="12"/>
      <c r="AC197" s="12"/>
      <c r="AF197" s="39"/>
      <c r="AH197" s="39"/>
      <c r="AO197" s="39"/>
    </row>
    <row r="198" ht="15.75" customHeight="1">
      <c r="A198" s="34"/>
      <c r="B198" s="34"/>
      <c r="C198" s="34"/>
      <c r="E198" s="34"/>
      <c r="F198" s="35"/>
      <c r="J198" s="36"/>
      <c r="L198" s="37"/>
      <c r="N198" s="51"/>
      <c r="W198" s="12"/>
      <c r="X198" s="12"/>
      <c r="Y198" s="12"/>
      <c r="AC198" s="12"/>
      <c r="AF198" s="39"/>
      <c r="AH198" s="39"/>
      <c r="AO198" s="39"/>
    </row>
    <row r="199" ht="15.75" customHeight="1">
      <c r="A199" s="34"/>
      <c r="B199" s="34"/>
      <c r="C199" s="34"/>
      <c r="E199" s="34"/>
      <c r="F199" s="35"/>
      <c r="J199" s="36"/>
      <c r="L199" s="37"/>
      <c r="N199" s="51"/>
      <c r="W199" s="12"/>
      <c r="X199" s="12"/>
      <c r="Y199" s="12"/>
      <c r="AC199" s="12"/>
      <c r="AF199" s="39"/>
      <c r="AH199" s="39"/>
      <c r="AO199" s="39"/>
    </row>
    <row r="200" ht="15.75" customHeight="1">
      <c r="A200" s="34"/>
      <c r="B200" s="34"/>
      <c r="C200" s="34"/>
      <c r="E200" s="34"/>
      <c r="F200" s="35"/>
      <c r="J200" s="36"/>
      <c r="L200" s="37"/>
      <c r="N200" s="51"/>
      <c r="W200" s="12"/>
      <c r="X200" s="12"/>
      <c r="Y200" s="12"/>
      <c r="AC200" s="12"/>
      <c r="AF200" s="39"/>
      <c r="AH200" s="39"/>
      <c r="AO200" s="39"/>
    </row>
    <row r="201" ht="15.75" customHeight="1">
      <c r="A201" s="34"/>
      <c r="B201" s="34"/>
      <c r="C201" s="34"/>
      <c r="E201" s="34"/>
      <c r="F201" s="35"/>
      <c r="J201" s="36"/>
      <c r="L201" s="37"/>
      <c r="N201" s="51"/>
      <c r="W201" s="12"/>
      <c r="X201" s="12"/>
      <c r="Y201" s="12"/>
      <c r="AC201" s="12"/>
      <c r="AF201" s="39"/>
      <c r="AH201" s="39"/>
      <c r="AO201" s="39"/>
    </row>
    <row r="202" ht="15.75" customHeight="1">
      <c r="A202" s="34"/>
      <c r="B202" s="34"/>
      <c r="C202" s="34"/>
      <c r="E202" s="34"/>
      <c r="F202" s="35"/>
      <c r="J202" s="36"/>
      <c r="L202" s="37"/>
      <c r="N202" s="51"/>
      <c r="W202" s="12"/>
      <c r="X202" s="12"/>
      <c r="Y202" s="12"/>
      <c r="AC202" s="12"/>
      <c r="AF202" s="39"/>
      <c r="AH202" s="39"/>
      <c r="AO202" s="39"/>
    </row>
    <row r="203" ht="15.75" customHeight="1">
      <c r="A203" s="34"/>
      <c r="B203" s="34"/>
      <c r="C203" s="34"/>
      <c r="E203" s="34"/>
      <c r="F203" s="35"/>
      <c r="J203" s="36"/>
      <c r="L203" s="37"/>
      <c r="N203" s="51"/>
      <c r="W203" s="12"/>
      <c r="X203" s="12"/>
      <c r="Y203" s="12"/>
      <c r="AC203" s="12"/>
      <c r="AF203" s="39"/>
      <c r="AH203" s="39"/>
      <c r="AO203" s="39"/>
    </row>
    <row r="204" ht="15.75" customHeight="1">
      <c r="A204" s="34"/>
      <c r="B204" s="34"/>
      <c r="C204" s="34"/>
      <c r="E204" s="34"/>
      <c r="F204" s="35"/>
      <c r="J204" s="36"/>
      <c r="L204" s="37"/>
      <c r="N204" s="51"/>
      <c r="W204" s="12"/>
      <c r="X204" s="12"/>
      <c r="Y204" s="12"/>
      <c r="AC204" s="12"/>
      <c r="AF204" s="39"/>
      <c r="AH204" s="39"/>
      <c r="AO204" s="39"/>
    </row>
    <row r="205" ht="15.75" customHeight="1">
      <c r="A205" s="34"/>
      <c r="B205" s="34"/>
      <c r="C205" s="34"/>
      <c r="E205" s="34"/>
      <c r="F205" s="35"/>
      <c r="J205" s="36"/>
      <c r="L205" s="37"/>
      <c r="N205" s="51"/>
      <c r="W205" s="12"/>
      <c r="X205" s="12"/>
      <c r="Y205" s="12"/>
      <c r="AC205" s="12"/>
      <c r="AF205" s="39"/>
      <c r="AH205" s="39"/>
      <c r="AO205" s="39"/>
    </row>
    <row r="206" ht="15.75" customHeight="1">
      <c r="A206" s="34"/>
      <c r="B206" s="34"/>
      <c r="C206" s="34"/>
      <c r="E206" s="34"/>
      <c r="F206" s="35"/>
      <c r="J206" s="36"/>
      <c r="L206" s="37"/>
      <c r="N206" s="51"/>
      <c r="W206" s="12"/>
      <c r="X206" s="12"/>
      <c r="Y206" s="12"/>
      <c r="AC206" s="12"/>
      <c r="AF206" s="39"/>
      <c r="AH206" s="39"/>
      <c r="AO206" s="39"/>
    </row>
    <row r="207" ht="15.75" customHeight="1">
      <c r="A207" s="34"/>
      <c r="B207" s="34"/>
      <c r="C207" s="34"/>
      <c r="E207" s="34"/>
      <c r="F207" s="35"/>
      <c r="J207" s="36"/>
      <c r="L207" s="37"/>
      <c r="N207" s="51"/>
      <c r="W207" s="12"/>
      <c r="X207" s="12"/>
      <c r="Y207" s="12"/>
      <c r="AC207" s="12"/>
      <c r="AF207" s="39"/>
      <c r="AH207" s="39"/>
      <c r="AO207" s="39"/>
    </row>
    <row r="208" ht="15.75" customHeight="1">
      <c r="A208" s="34"/>
      <c r="B208" s="34"/>
      <c r="C208" s="34"/>
      <c r="E208" s="34"/>
      <c r="F208" s="35"/>
      <c r="J208" s="36"/>
      <c r="L208" s="37"/>
      <c r="N208" s="51"/>
      <c r="W208" s="12"/>
      <c r="X208" s="12"/>
      <c r="Y208" s="12"/>
      <c r="AC208" s="12"/>
      <c r="AF208" s="39"/>
      <c r="AH208" s="39"/>
      <c r="AO208" s="39"/>
    </row>
    <row r="209" ht="15.75" customHeight="1">
      <c r="A209" s="34"/>
      <c r="B209" s="34"/>
      <c r="C209" s="34"/>
      <c r="E209" s="34"/>
      <c r="F209" s="35"/>
      <c r="J209" s="36"/>
      <c r="L209" s="37"/>
      <c r="N209" s="51"/>
      <c r="W209" s="12"/>
      <c r="X209" s="12"/>
      <c r="Y209" s="12"/>
      <c r="AC209" s="12"/>
      <c r="AF209" s="39"/>
      <c r="AH209" s="39"/>
      <c r="AO209" s="39"/>
    </row>
    <row r="210" ht="15.75" customHeight="1">
      <c r="A210" s="34"/>
      <c r="B210" s="34"/>
      <c r="C210" s="34"/>
      <c r="E210" s="34"/>
      <c r="F210" s="35"/>
      <c r="J210" s="36"/>
      <c r="L210" s="37"/>
      <c r="N210" s="51"/>
      <c r="W210" s="12"/>
      <c r="X210" s="12"/>
      <c r="Y210" s="12"/>
      <c r="AC210" s="12"/>
      <c r="AF210" s="39"/>
      <c r="AH210" s="39"/>
      <c r="AO210" s="39"/>
    </row>
    <row r="211" ht="15.75" customHeight="1">
      <c r="A211" s="34"/>
      <c r="B211" s="34"/>
      <c r="C211" s="34"/>
      <c r="E211" s="34"/>
      <c r="F211" s="35"/>
      <c r="J211" s="36"/>
      <c r="L211" s="37"/>
      <c r="N211" s="51"/>
      <c r="W211" s="12"/>
      <c r="X211" s="12"/>
      <c r="Y211" s="12"/>
      <c r="AC211" s="12"/>
      <c r="AF211" s="39"/>
      <c r="AH211" s="39"/>
      <c r="AO211" s="39"/>
    </row>
    <row r="212" ht="15.75" customHeight="1">
      <c r="A212" s="34"/>
      <c r="B212" s="34"/>
      <c r="C212" s="34"/>
      <c r="E212" s="34"/>
      <c r="F212" s="35"/>
      <c r="J212" s="36"/>
      <c r="L212" s="37"/>
      <c r="N212" s="51"/>
      <c r="W212" s="12"/>
      <c r="X212" s="12"/>
      <c r="Y212" s="12"/>
      <c r="AC212" s="12"/>
      <c r="AF212" s="39"/>
      <c r="AH212" s="39"/>
      <c r="AO212" s="39"/>
    </row>
    <row r="213" ht="15.75" customHeight="1">
      <c r="A213" s="34"/>
      <c r="B213" s="34"/>
      <c r="C213" s="34"/>
      <c r="E213" s="34"/>
      <c r="F213" s="35"/>
      <c r="J213" s="36"/>
      <c r="L213" s="37"/>
      <c r="N213" s="51"/>
      <c r="W213" s="12"/>
      <c r="X213" s="12"/>
      <c r="Y213" s="12"/>
      <c r="AC213" s="12"/>
      <c r="AF213" s="39"/>
      <c r="AH213" s="39"/>
      <c r="AO213" s="39"/>
    </row>
    <row r="214" ht="15.75" customHeight="1">
      <c r="A214" s="34"/>
      <c r="B214" s="34"/>
      <c r="C214" s="34"/>
      <c r="E214" s="34"/>
      <c r="F214" s="35"/>
      <c r="J214" s="36"/>
      <c r="L214" s="37"/>
      <c r="N214" s="51"/>
      <c r="W214" s="12"/>
      <c r="X214" s="12"/>
      <c r="Y214" s="12"/>
      <c r="AC214" s="12"/>
      <c r="AF214" s="39"/>
      <c r="AH214" s="39"/>
      <c r="AO214" s="39"/>
    </row>
    <row r="215" ht="15.75" customHeight="1">
      <c r="A215" s="34"/>
      <c r="B215" s="34"/>
      <c r="C215" s="34"/>
      <c r="E215" s="34"/>
      <c r="F215" s="35"/>
      <c r="J215" s="36"/>
      <c r="L215" s="37"/>
      <c r="N215" s="51"/>
      <c r="W215" s="12"/>
      <c r="X215" s="12"/>
      <c r="Y215" s="12"/>
      <c r="AC215" s="12"/>
      <c r="AF215" s="39"/>
      <c r="AH215" s="39"/>
      <c r="AO215" s="39"/>
    </row>
    <row r="216" ht="15.75" customHeight="1">
      <c r="A216" s="34"/>
      <c r="B216" s="34"/>
      <c r="C216" s="34"/>
      <c r="E216" s="34"/>
      <c r="F216" s="35"/>
      <c r="J216" s="36"/>
      <c r="L216" s="37"/>
      <c r="N216" s="51"/>
      <c r="W216" s="12"/>
      <c r="X216" s="12"/>
      <c r="Y216" s="12"/>
      <c r="AC216" s="12"/>
      <c r="AF216" s="39"/>
      <c r="AH216" s="39"/>
      <c r="AO216" s="39"/>
    </row>
    <row r="217" ht="15.75" customHeight="1">
      <c r="A217" s="34"/>
      <c r="B217" s="34"/>
      <c r="C217" s="34"/>
      <c r="E217" s="34"/>
      <c r="F217" s="35"/>
      <c r="J217" s="36"/>
      <c r="L217" s="37"/>
      <c r="N217" s="51"/>
      <c r="W217" s="12"/>
      <c r="X217" s="12"/>
      <c r="Y217" s="12"/>
      <c r="AC217" s="12"/>
      <c r="AF217" s="39"/>
      <c r="AH217" s="39"/>
      <c r="AO217" s="39"/>
    </row>
    <row r="218" ht="15.75" customHeight="1">
      <c r="A218" s="34"/>
      <c r="B218" s="34"/>
      <c r="C218" s="34"/>
      <c r="E218" s="34"/>
      <c r="F218" s="35"/>
      <c r="J218" s="36"/>
      <c r="L218" s="37"/>
      <c r="N218" s="51"/>
      <c r="W218" s="12"/>
      <c r="X218" s="12"/>
      <c r="Y218" s="12"/>
      <c r="AC218" s="12"/>
      <c r="AF218" s="39"/>
      <c r="AH218" s="39"/>
      <c r="AO218" s="39"/>
    </row>
    <row r="219" ht="15.75" customHeight="1">
      <c r="A219" s="34"/>
      <c r="B219" s="34"/>
      <c r="C219" s="34"/>
      <c r="E219" s="34"/>
      <c r="F219" s="35"/>
      <c r="J219" s="36"/>
      <c r="L219" s="37"/>
      <c r="N219" s="51"/>
      <c r="W219" s="12"/>
      <c r="X219" s="12"/>
      <c r="Y219" s="12"/>
      <c r="AC219" s="12"/>
      <c r="AF219" s="39"/>
      <c r="AH219" s="39"/>
      <c r="AO219" s="39"/>
    </row>
    <row r="220" ht="15.75" customHeight="1">
      <c r="A220" s="34"/>
      <c r="B220" s="34"/>
      <c r="C220" s="34"/>
      <c r="E220" s="34"/>
      <c r="F220" s="35"/>
      <c r="J220" s="36"/>
      <c r="L220" s="37"/>
      <c r="N220" s="51"/>
      <c r="W220" s="12"/>
      <c r="X220" s="12"/>
      <c r="Y220" s="12"/>
      <c r="AC220" s="12"/>
      <c r="AF220" s="39"/>
      <c r="AH220" s="39"/>
      <c r="AO220" s="39"/>
    </row>
    <row r="221" ht="15.75" customHeight="1">
      <c r="A221" s="34"/>
      <c r="B221" s="34"/>
      <c r="C221" s="34"/>
      <c r="E221" s="34"/>
      <c r="F221" s="35"/>
      <c r="J221" s="36"/>
      <c r="L221" s="37"/>
      <c r="N221" s="51"/>
      <c r="W221" s="12"/>
      <c r="X221" s="12"/>
      <c r="Y221" s="12"/>
      <c r="AC221" s="12"/>
      <c r="AF221" s="39"/>
      <c r="AH221" s="39"/>
      <c r="AO221" s="39"/>
    </row>
    <row r="222" ht="15.75" customHeight="1">
      <c r="A222" s="34"/>
      <c r="B222" s="34"/>
      <c r="C222" s="34"/>
      <c r="E222" s="34"/>
      <c r="F222" s="35"/>
      <c r="J222" s="36"/>
      <c r="L222" s="37"/>
      <c r="N222" s="51"/>
      <c r="W222" s="12"/>
      <c r="X222" s="12"/>
      <c r="Y222" s="12"/>
      <c r="AC222" s="12"/>
      <c r="AF222" s="39"/>
      <c r="AH222" s="39"/>
      <c r="AO222" s="39"/>
    </row>
    <row r="223" ht="15.75" customHeight="1">
      <c r="A223" s="34"/>
      <c r="B223" s="34"/>
      <c r="C223" s="34"/>
      <c r="E223" s="34"/>
      <c r="F223" s="35"/>
      <c r="J223" s="36"/>
      <c r="L223" s="37"/>
      <c r="N223" s="51"/>
      <c r="W223" s="12"/>
      <c r="X223" s="12"/>
      <c r="Y223" s="12"/>
      <c r="AC223" s="12"/>
      <c r="AF223" s="39"/>
      <c r="AH223" s="39"/>
      <c r="AO223" s="39"/>
    </row>
    <row r="224" ht="15.75" customHeight="1">
      <c r="A224" s="34"/>
      <c r="B224" s="34"/>
      <c r="C224" s="34"/>
      <c r="E224" s="34"/>
      <c r="F224" s="35"/>
      <c r="J224" s="36"/>
      <c r="L224" s="37"/>
      <c r="N224" s="51"/>
      <c r="W224" s="12"/>
      <c r="X224" s="12"/>
      <c r="Y224" s="12"/>
      <c r="AC224" s="12"/>
      <c r="AF224" s="39"/>
      <c r="AH224" s="39"/>
      <c r="AO224" s="39"/>
    </row>
    <row r="225" ht="15.75" customHeight="1">
      <c r="A225" s="34"/>
      <c r="B225" s="34"/>
      <c r="C225" s="34"/>
      <c r="E225" s="34"/>
      <c r="F225" s="35"/>
      <c r="J225" s="36"/>
      <c r="L225" s="37"/>
      <c r="N225" s="51"/>
      <c r="W225" s="12"/>
      <c r="X225" s="12"/>
      <c r="Y225" s="12"/>
      <c r="AC225" s="12"/>
      <c r="AF225" s="39"/>
      <c r="AH225" s="39"/>
      <c r="AO225" s="39"/>
    </row>
    <row r="226" ht="15.75" customHeight="1">
      <c r="A226" s="34"/>
      <c r="B226" s="34"/>
      <c r="C226" s="34"/>
      <c r="E226" s="34"/>
      <c r="F226" s="35"/>
      <c r="J226" s="36"/>
      <c r="L226" s="37"/>
      <c r="N226" s="51"/>
      <c r="W226" s="12"/>
      <c r="X226" s="12"/>
      <c r="Y226" s="12"/>
      <c r="AC226" s="12"/>
      <c r="AF226" s="39"/>
      <c r="AH226" s="39"/>
      <c r="AO226" s="39"/>
    </row>
    <row r="227" ht="15.75" customHeight="1">
      <c r="A227" s="34"/>
      <c r="B227" s="34"/>
      <c r="C227" s="34"/>
      <c r="E227" s="34"/>
      <c r="F227" s="35"/>
      <c r="J227" s="36"/>
      <c r="L227" s="37"/>
      <c r="N227" s="51"/>
      <c r="W227" s="12"/>
      <c r="X227" s="12"/>
      <c r="Y227" s="12"/>
      <c r="AC227" s="12"/>
      <c r="AF227" s="39"/>
      <c r="AH227" s="39"/>
      <c r="AO227" s="39"/>
    </row>
    <row r="228" ht="15.75" customHeight="1">
      <c r="A228" s="34"/>
      <c r="B228" s="34"/>
      <c r="C228" s="34"/>
      <c r="E228" s="34"/>
      <c r="F228" s="35"/>
      <c r="J228" s="36"/>
      <c r="L228" s="37"/>
      <c r="N228" s="51"/>
      <c r="W228" s="12"/>
      <c r="X228" s="12"/>
      <c r="Y228" s="12"/>
      <c r="AC228" s="12"/>
      <c r="AF228" s="39"/>
      <c r="AH228" s="39"/>
      <c r="AO228" s="39"/>
    </row>
    <row r="229" ht="15.75" customHeight="1">
      <c r="A229" s="34"/>
      <c r="B229" s="34"/>
      <c r="C229" s="34"/>
      <c r="E229" s="34"/>
      <c r="F229" s="35"/>
      <c r="J229" s="36"/>
      <c r="L229" s="37"/>
      <c r="N229" s="51"/>
      <c r="W229" s="12"/>
      <c r="X229" s="12"/>
      <c r="Y229" s="12"/>
      <c r="AC229" s="12"/>
      <c r="AF229" s="39"/>
      <c r="AH229" s="39"/>
      <c r="AO229" s="39"/>
    </row>
    <row r="230" ht="15.75" customHeight="1">
      <c r="A230" s="34"/>
      <c r="B230" s="34"/>
      <c r="C230" s="34"/>
      <c r="E230" s="34"/>
      <c r="F230" s="35"/>
      <c r="J230" s="36"/>
      <c r="L230" s="37"/>
      <c r="N230" s="51"/>
      <c r="W230" s="12"/>
      <c r="X230" s="12"/>
      <c r="Y230" s="12"/>
      <c r="AC230" s="12"/>
      <c r="AF230" s="39"/>
      <c r="AH230" s="39"/>
      <c r="AO230" s="39"/>
    </row>
    <row r="231" ht="15.75" customHeight="1">
      <c r="A231" s="34"/>
      <c r="B231" s="34"/>
      <c r="C231" s="34"/>
      <c r="E231" s="34"/>
      <c r="F231" s="35"/>
      <c r="J231" s="36"/>
      <c r="L231" s="37"/>
      <c r="N231" s="51"/>
      <c r="W231" s="12"/>
      <c r="X231" s="12"/>
      <c r="Y231" s="12"/>
      <c r="AC231" s="12"/>
      <c r="AF231" s="39"/>
      <c r="AH231" s="39"/>
      <c r="AO231" s="39"/>
    </row>
    <row r="232" ht="15.75" customHeight="1">
      <c r="A232" s="34"/>
      <c r="B232" s="34"/>
      <c r="C232" s="34"/>
      <c r="E232" s="34"/>
      <c r="F232" s="35"/>
      <c r="J232" s="36"/>
      <c r="L232" s="37"/>
      <c r="N232" s="51"/>
      <c r="W232" s="12"/>
      <c r="X232" s="12"/>
      <c r="Y232" s="12"/>
      <c r="AC232" s="12"/>
      <c r="AF232" s="39"/>
      <c r="AH232" s="39"/>
      <c r="AO232" s="39"/>
    </row>
    <row r="233" ht="15.75" customHeight="1">
      <c r="A233" s="34"/>
      <c r="B233" s="34"/>
      <c r="C233" s="34"/>
      <c r="E233" s="34"/>
      <c r="F233" s="35"/>
      <c r="J233" s="36"/>
      <c r="L233" s="37"/>
      <c r="N233" s="51"/>
      <c r="W233" s="12"/>
      <c r="X233" s="12"/>
      <c r="Y233" s="12"/>
      <c r="AC233" s="12"/>
      <c r="AF233" s="39"/>
      <c r="AH233" s="39"/>
      <c r="AO233" s="39"/>
    </row>
    <row r="234" ht="15.75" customHeight="1">
      <c r="A234" s="34"/>
      <c r="B234" s="34"/>
      <c r="C234" s="34"/>
      <c r="E234" s="34"/>
      <c r="F234" s="35"/>
      <c r="J234" s="36"/>
      <c r="L234" s="37"/>
      <c r="N234" s="51"/>
      <c r="W234" s="12"/>
      <c r="X234" s="12"/>
      <c r="Y234" s="12"/>
      <c r="AC234" s="12"/>
      <c r="AF234" s="39"/>
      <c r="AH234" s="39"/>
      <c r="AO234" s="39"/>
    </row>
    <row r="235" ht="15.75" customHeight="1">
      <c r="A235" s="34"/>
      <c r="B235" s="34"/>
      <c r="C235" s="34"/>
      <c r="E235" s="34"/>
      <c r="F235" s="35"/>
      <c r="J235" s="36"/>
      <c r="L235" s="37"/>
      <c r="N235" s="51"/>
      <c r="W235" s="12"/>
      <c r="X235" s="12"/>
      <c r="Y235" s="12"/>
      <c r="AC235" s="12"/>
      <c r="AF235" s="39"/>
      <c r="AH235" s="39"/>
      <c r="AO235" s="39"/>
    </row>
    <row r="236" ht="15.75" customHeight="1">
      <c r="A236" s="34"/>
      <c r="B236" s="34"/>
      <c r="C236" s="34"/>
      <c r="E236" s="34"/>
      <c r="F236" s="35"/>
      <c r="J236" s="36"/>
      <c r="L236" s="37"/>
      <c r="N236" s="51"/>
      <c r="W236" s="12"/>
      <c r="X236" s="12"/>
      <c r="Y236" s="12"/>
      <c r="AC236" s="12"/>
      <c r="AF236" s="39"/>
      <c r="AH236" s="39"/>
      <c r="AO236" s="39"/>
    </row>
    <row r="237" ht="15.75" customHeight="1">
      <c r="A237" s="34"/>
      <c r="B237" s="34"/>
      <c r="C237" s="34"/>
      <c r="E237" s="34"/>
      <c r="F237" s="35"/>
      <c r="J237" s="36"/>
      <c r="L237" s="37"/>
      <c r="N237" s="51"/>
      <c r="W237" s="12"/>
      <c r="X237" s="12"/>
      <c r="Y237" s="12"/>
      <c r="AC237" s="12"/>
      <c r="AF237" s="39"/>
      <c r="AH237" s="39"/>
      <c r="AO237" s="39"/>
    </row>
    <row r="238" ht="15.75" customHeight="1">
      <c r="A238" s="34"/>
      <c r="B238" s="34"/>
      <c r="C238" s="34"/>
      <c r="E238" s="34"/>
      <c r="F238" s="35"/>
      <c r="J238" s="36"/>
      <c r="L238" s="37"/>
      <c r="N238" s="51"/>
      <c r="W238" s="12"/>
      <c r="X238" s="12"/>
      <c r="Y238" s="12"/>
      <c r="AC238" s="12"/>
      <c r="AF238" s="39"/>
      <c r="AH238" s="39"/>
      <c r="AO238" s="39"/>
    </row>
    <row r="239" ht="15.75" customHeight="1">
      <c r="A239" s="34"/>
      <c r="B239" s="34"/>
      <c r="C239" s="34"/>
      <c r="E239" s="34"/>
      <c r="F239" s="35"/>
      <c r="J239" s="36"/>
      <c r="L239" s="37"/>
      <c r="N239" s="51"/>
      <c r="W239" s="12"/>
      <c r="X239" s="12"/>
      <c r="Y239" s="12"/>
      <c r="AC239" s="12"/>
      <c r="AF239" s="39"/>
      <c r="AH239" s="39"/>
      <c r="AO239" s="39"/>
    </row>
    <row r="240" ht="15.75" customHeight="1">
      <c r="A240" s="34"/>
      <c r="B240" s="34"/>
      <c r="C240" s="34"/>
      <c r="E240" s="34"/>
      <c r="F240" s="35"/>
      <c r="J240" s="36"/>
      <c r="L240" s="37"/>
      <c r="N240" s="51"/>
      <c r="W240" s="12"/>
      <c r="X240" s="12"/>
      <c r="Y240" s="12"/>
      <c r="AC240" s="12"/>
      <c r="AF240" s="39"/>
      <c r="AH240" s="39"/>
      <c r="AO240" s="39"/>
    </row>
    <row r="241" ht="15.75" customHeight="1">
      <c r="A241" s="34"/>
      <c r="B241" s="34"/>
      <c r="C241" s="34"/>
      <c r="E241" s="34"/>
      <c r="F241" s="35"/>
      <c r="J241" s="36"/>
      <c r="L241" s="37"/>
      <c r="N241" s="51"/>
      <c r="W241" s="12"/>
      <c r="X241" s="12"/>
      <c r="Y241" s="12"/>
      <c r="AC241" s="12"/>
      <c r="AF241" s="39"/>
      <c r="AH241" s="39"/>
      <c r="AO241" s="39"/>
    </row>
    <row r="242" ht="15.75" customHeight="1">
      <c r="A242" s="34"/>
      <c r="B242" s="34"/>
      <c r="C242" s="34"/>
      <c r="E242" s="34"/>
      <c r="F242" s="35"/>
      <c r="J242" s="36"/>
      <c r="L242" s="37"/>
      <c r="N242" s="51"/>
      <c r="W242" s="12"/>
      <c r="X242" s="12"/>
      <c r="Y242" s="12"/>
      <c r="AC242" s="12"/>
      <c r="AF242" s="39"/>
      <c r="AH242" s="39"/>
      <c r="AO242" s="39"/>
    </row>
    <row r="243" ht="15.75" customHeight="1">
      <c r="A243" s="34"/>
      <c r="B243" s="34"/>
      <c r="C243" s="34"/>
      <c r="E243" s="34"/>
      <c r="F243" s="35"/>
      <c r="J243" s="36"/>
      <c r="L243" s="37"/>
      <c r="N243" s="51"/>
      <c r="W243" s="12"/>
      <c r="X243" s="12"/>
      <c r="Y243" s="12"/>
      <c r="AC243" s="12"/>
      <c r="AF243" s="39"/>
      <c r="AH243" s="39"/>
      <c r="AO243" s="39"/>
    </row>
    <row r="244" ht="15.75" customHeight="1">
      <c r="A244" s="34"/>
      <c r="B244" s="34"/>
      <c r="C244" s="34"/>
      <c r="E244" s="34"/>
      <c r="F244" s="35"/>
      <c r="J244" s="36"/>
      <c r="L244" s="37"/>
      <c r="N244" s="51"/>
      <c r="W244" s="12"/>
      <c r="X244" s="12"/>
      <c r="Y244" s="12"/>
      <c r="AC244" s="12"/>
      <c r="AF244" s="39"/>
      <c r="AH244" s="39"/>
      <c r="AO244" s="39"/>
    </row>
    <row r="245" ht="15.75" customHeight="1">
      <c r="A245" s="34"/>
      <c r="B245" s="34"/>
      <c r="C245" s="34"/>
      <c r="E245" s="34"/>
      <c r="F245" s="35"/>
      <c r="J245" s="36"/>
      <c r="L245" s="37"/>
      <c r="N245" s="51"/>
      <c r="W245" s="12"/>
      <c r="X245" s="12"/>
      <c r="Y245" s="12"/>
      <c r="AC245" s="12"/>
      <c r="AF245" s="39"/>
      <c r="AH245" s="39"/>
      <c r="AO245" s="39"/>
    </row>
    <row r="246" ht="15.75" customHeight="1">
      <c r="A246" s="34"/>
      <c r="B246" s="34"/>
      <c r="C246" s="34"/>
      <c r="E246" s="34"/>
      <c r="F246" s="35"/>
      <c r="J246" s="36"/>
      <c r="L246" s="37"/>
      <c r="N246" s="51"/>
      <c r="W246" s="12"/>
      <c r="X246" s="12"/>
      <c r="Y246" s="12"/>
      <c r="AC246" s="12"/>
      <c r="AF246" s="39"/>
      <c r="AH246" s="39"/>
      <c r="AO246" s="39"/>
    </row>
    <row r="247" ht="15.75" customHeight="1">
      <c r="A247" s="34"/>
      <c r="B247" s="34"/>
      <c r="C247" s="34"/>
      <c r="E247" s="34"/>
      <c r="F247" s="35"/>
      <c r="J247" s="36"/>
      <c r="L247" s="37"/>
      <c r="N247" s="51"/>
      <c r="W247" s="12"/>
      <c r="X247" s="12"/>
      <c r="Y247" s="12"/>
      <c r="AC247" s="12"/>
      <c r="AF247" s="39"/>
      <c r="AH247" s="39"/>
      <c r="AO247" s="39"/>
    </row>
    <row r="248" ht="15.75" customHeight="1">
      <c r="A248" s="34"/>
      <c r="B248" s="34"/>
      <c r="C248" s="34"/>
      <c r="E248" s="34"/>
      <c r="F248" s="35"/>
      <c r="J248" s="36"/>
      <c r="L248" s="37"/>
      <c r="N248" s="51"/>
      <c r="W248" s="12"/>
      <c r="X248" s="12"/>
      <c r="Y248" s="12"/>
      <c r="AC248" s="12"/>
      <c r="AF248" s="39"/>
      <c r="AH248" s="39"/>
      <c r="AO248" s="39"/>
    </row>
    <row r="249" ht="15.75" customHeight="1">
      <c r="A249" s="34"/>
      <c r="B249" s="34"/>
      <c r="C249" s="34"/>
      <c r="E249" s="34"/>
      <c r="F249" s="35"/>
      <c r="J249" s="36"/>
      <c r="L249" s="37"/>
      <c r="N249" s="51"/>
      <c r="W249" s="12"/>
      <c r="X249" s="12"/>
      <c r="Y249" s="12"/>
      <c r="AC249" s="12"/>
      <c r="AF249" s="39"/>
      <c r="AH249" s="39"/>
      <c r="AO249" s="39"/>
    </row>
    <row r="250" ht="15.75" customHeight="1">
      <c r="A250" s="34"/>
      <c r="B250" s="34"/>
      <c r="C250" s="34"/>
      <c r="E250" s="34"/>
      <c r="F250" s="35"/>
      <c r="J250" s="36"/>
      <c r="L250" s="37"/>
      <c r="N250" s="51"/>
      <c r="W250" s="12"/>
      <c r="X250" s="12"/>
      <c r="Y250" s="12"/>
      <c r="AC250" s="12"/>
      <c r="AF250" s="39"/>
      <c r="AH250" s="39"/>
      <c r="AO250" s="39"/>
    </row>
    <row r="251" ht="15.75" customHeight="1">
      <c r="A251" s="34"/>
      <c r="B251" s="34"/>
      <c r="C251" s="34"/>
      <c r="E251" s="34"/>
      <c r="F251" s="35"/>
      <c r="J251" s="36"/>
      <c r="L251" s="37"/>
      <c r="N251" s="51"/>
      <c r="W251" s="12"/>
      <c r="X251" s="12"/>
      <c r="Y251" s="12"/>
      <c r="AC251" s="12"/>
      <c r="AF251" s="39"/>
      <c r="AH251" s="39"/>
      <c r="AO251" s="39"/>
    </row>
    <row r="252" ht="15.75" customHeight="1">
      <c r="A252" s="34"/>
      <c r="B252" s="34"/>
      <c r="C252" s="34"/>
      <c r="E252" s="34"/>
      <c r="F252" s="35"/>
      <c r="J252" s="36"/>
      <c r="L252" s="37"/>
      <c r="N252" s="51"/>
      <c r="W252" s="12"/>
      <c r="X252" s="12"/>
      <c r="Y252" s="12"/>
      <c r="AC252" s="12"/>
      <c r="AF252" s="39"/>
      <c r="AH252" s="39"/>
      <c r="AO252" s="39"/>
    </row>
    <row r="253" ht="15.75" customHeight="1">
      <c r="A253" s="34"/>
      <c r="B253" s="34"/>
      <c r="C253" s="34"/>
      <c r="E253" s="34"/>
      <c r="F253" s="35"/>
      <c r="J253" s="36"/>
      <c r="L253" s="37"/>
      <c r="N253" s="51"/>
      <c r="W253" s="12"/>
      <c r="X253" s="12"/>
      <c r="Y253" s="12"/>
      <c r="AC253" s="12"/>
      <c r="AF253" s="39"/>
      <c r="AH253" s="39"/>
      <c r="AO253" s="39"/>
    </row>
    <row r="254" ht="15.75" customHeight="1">
      <c r="A254" s="34"/>
      <c r="B254" s="34"/>
      <c r="C254" s="34"/>
      <c r="E254" s="34"/>
      <c r="F254" s="35"/>
      <c r="J254" s="36"/>
      <c r="L254" s="37"/>
      <c r="N254" s="51"/>
      <c r="W254" s="12"/>
      <c r="X254" s="12"/>
      <c r="Y254" s="12"/>
      <c r="AC254" s="12"/>
      <c r="AF254" s="39"/>
      <c r="AH254" s="39"/>
      <c r="AO254" s="39"/>
    </row>
    <row r="255" ht="15.75" customHeight="1">
      <c r="A255" s="34"/>
      <c r="B255" s="34"/>
      <c r="C255" s="34"/>
      <c r="E255" s="34"/>
      <c r="F255" s="35"/>
      <c r="J255" s="36"/>
      <c r="L255" s="37"/>
      <c r="N255" s="51"/>
      <c r="W255" s="12"/>
      <c r="X255" s="12"/>
      <c r="Y255" s="12"/>
      <c r="AC255" s="12"/>
      <c r="AF255" s="39"/>
      <c r="AH255" s="39"/>
      <c r="AO255" s="39"/>
    </row>
    <row r="256" ht="15.75" customHeight="1">
      <c r="A256" s="34"/>
      <c r="B256" s="34"/>
      <c r="C256" s="34"/>
      <c r="E256" s="34"/>
      <c r="F256" s="35"/>
      <c r="J256" s="36"/>
      <c r="L256" s="37"/>
      <c r="N256" s="51"/>
      <c r="W256" s="12"/>
      <c r="X256" s="12"/>
      <c r="Y256" s="12"/>
      <c r="AC256" s="12"/>
      <c r="AF256" s="39"/>
      <c r="AH256" s="39"/>
      <c r="AO256" s="39"/>
    </row>
    <row r="257" ht="15.75" customHeight="1">
      <c r="A257" s="34"/>
      <c r="B257" s="34"/>
      <c r="C257" s="34"/>
      <c r="E257" s="34"/>
      <c r="F257" s="35"/>
      <c r="J257" s="36"/>
      <c r="L257" s="37"/>
      <c r="N257" s="51"/>
      <c r="W257" s="12"/>
      <c r="X257" s="12"/>
      <c r="Y257" s="12"/>
      <c r="AC257" s="12"/>
      <c r="AF257" s="39"/>
      <c r="AH257" s="39"/>
      <c r="AO257" s="39"/>
    </row>
    <row r="258" ht="15.75" customHeight="1">
      <c r="A258" s="34"/>
      <c r="B258" s="34"/>
      <c r="C258" s="34"/>
      <c r="E258" s="34"/>
      <c r="F258" s="35"/>
      <c r="J258" s="36"/>
      <c r="L258" s="37"/>
      <c r="N258" s="51"/>
      <c r="W258" s="12"/>
      <c r="X258" s="12"/>
      <c r="Y258" s="12"/>
      <c r="AC258" s="12"/>
      <c r="AF258" s="39"/>
      <c r="AH258" s="39"/>
      <c r="AO258" s="39"/>
    </row>
    <row r="259" ht="15.75" customHeight="1">
      <c r="A259" s="34"/>
      <c r="B259" s="34"/>
      <c r="C259" s="34"/>
      <c r="E259" s="34"/>
      <c r="F259" s="35"/>
      <c r="J259" s="36"/>
      <c r="L259" s="37"/>
      <c r="N259" s="51"/>
      <c r="W259" s="12"/>
      <c r="X259" s="12"/>
      <c r="Y259" s="12"/>
      <c r="AC259" s="12"/>
      <c r="AF259" s="39"/>
      <c r="AH259" s="39"/>
      <c r="AO259" s="39"/>
    </row>
    <row r="260" ht="15.75" customHeight="1">
      <c r="A260" s="34"/>
      <c r="B260" s="34"/>
      <c r="C260" s="34"/>
      <c r="E260" s="34"/>
      <c r="F260" s="35"/>
      <c r="J260" s="36"/>
      <c r="L260" s="37"/>
      <c r="N260" s="51"/>
      <c r="W260" s="12"/>
      <c r="X260" s="12"/>
      <c r="Y260" s="12"/>
      <c r="AC260" s="12"/>
      <c r="AF260" s="39"/>
      <c r="AH260" s="39"/>
      <c r="AO260" s="39"/>
    </row>
    <row r="261" ht="15.75" customHeight="1">
      <c r="A261" s="34"/>
      <c r="B261" s="34"/>
      <c r="C261" s="34"/>
      <c r="E261" s="34"/>
      <c r="F261" s="35"/>
      <c r="J261" s="36"/>
      <c r="L261" s="37"/>
      <c r="N261" s="51"/>
      <c r="W261" s="12"/>
      <c r="X261" s="12"/>
      <c r="Y261" s="12"/>
      <c r="AC261" s="12"/>
      <c r="AF261" s="39"/>
      <c r="AH261" s="39"/>
      <c r="AO261" s="39"/>
    </row>
    <row r="262" ht="15.75" customHeight="1">
      <c r="A262" s="34"/>
      <c r="B262" s="34"/>
      <c r="C262" s="34"/>
      <c r="E262" s="34"/>
      <c r="F262" s="35"/>
      <c r="J262" s="36"/>
      <c r="L262" s="37"/>
      <c r="N262" s="51"/>
      <c r="W262" s="12"/>
      <c r="X262" s="12"/>
      <c r="Y262" s="12"/>
      <c r="AC262" s="12"/>
      <c r="AF262" s="39"/>
      <c r="AH262" s="39"/>
      <c r="AO262" s="39"/>
    </row>
    <row r="263" ht="15.75" customHeight="1">
      <c r="A263" s="34"/>
      <c r="B263" s="34"/>
      <c r="C263" s="34"/>
      <c r="E263" s="34"/>
      <c r="F263" s="35"/>
      <c r="J263" s="36"/>
      <c r="L263" s="37"/>
      <c r="N263" s="51"/>
      <c r="W263" s="12"/>
      <c r="X263" s="12"/>
      <c r="Y263" s="12"/>
      <c r="AC263" s="12"/>
      <c r="AF263" s="39"/>
      <c r="AH263" s="39"/>
      <c r="AO263" s="39"/>
    </row>
    <row r="264" ht="15.75" customHeight="1">
      <c r="A264" s="34"/>
      <c r="B264" s="34"/>
      <c r="C264" s="34"/>
      <c r="E264" s="34"/>
      <c r="F264" s="35"/>
      <c r="J264" s="36"/>
      <c r="L264" s="37"/>
      <c r="N264" s="51"/>
      <c r="W264" s="12"/>
      <c r="X264" s="12"/>
      <c r="Y264" s="12"/>
      <c r="AC264" s="12"/>
      <c r="AF264" s="39"/>
      <c r="AH264" s="39"/>
      <c r="AO264" s="39"/>
    </row>
    <row r="265" ht="15.75" customHeight="1">
      <c r="A265" s="34"/>
      <c r="B265" s="34"/>
      <c r="C265" s="34"/>
      <c r="E265" s="34"/>
      <c r="F265" s="35"/>
      <c r="J265" s="36"/>
      <c r="L265" s="37"/>
      <c r="N265" s="51"/>
      <c r="W265" s="12"/>
      <c r="X265" s="12"/>
      <c r="Y265" s="12"/>
      <c r="AC265" s="12"/>
      <c r="AF265" s="39"/>
      <c r="AH265" s="39"/>
      <c r="AO265" s="39"/>
    </row>
    <row r="266" ht="15.75" customHeight="1">
      <c r="A266" s="34"/>
      <c r="B266" s="34"/>
      <c r="C266" s="34"/>
      <c r="E266" s="34"/>
      <c r="F266" s="35"/>
      <c r="J266" s="36"/>
      <c r="L266" s="37"/>
      <c r="N266" s="51"/>
      <c r="W266" s="12"/>
      <c r="X266" s="12"/>
      <c r="Y266" s="12"/>
      <c r="AC266" s="12"/>
      <c r="AF266" s="39"/>
      <c r="AH266" s="39"/>
      <c r="AO266" s="39"/>
    </row>
    <row r="267" ht="15.75" customHeight="1">
      <c r="A267" s="34"/>
      <c r="B267" s="34"/>
      <c r="C267" s="34"/>
      <c r="E267" s="34"/>
      <c r="F267" s="35"/>
      <c r="J267" s="36"/>
      <c r="L267" s="37"/>
      <c r="N267" s="51"/>
      <c r="W267" s="12"/>
      <c r="X267" s="12"/>
      <c r="Y267" s="12"/>
      <c r="AC267" s="12"/>
      <c r="AF267" s="39"/>
      <c r="AH267" s="39"/>
      <c r="AO267" s="39"/>
    </row>
    <row r="268" ht="15.75" customHeight="1">
      <c r="A268" s="34"/>
      <c r="B268" s="34"/>
      <c r="C268" s="34"/>
      <c r="E268" s="34"/>
      <c r="F268" s="35"/>
      <c r="J268" s="36"/>
      <c r="L268" s="37"/>
      <c r="N268" s="51"/>
      <c r="W268" s="12"/>
      <c r="X268" s="12"/>
      <c r="Y268" s="12"/>
      <c r="AC268" s="12"/>
      <c r="AF268" s="39"/>
      <c r="AH268" s="39"/>
      <c r="AO268" s="39"/>
    </row>
    <row r="269" ht="15.75" customHeight="1">
      <c r="A269" s="34"/>
      <c r="B269" s="34"/>
      <c r="C269" s="34"/>
      <c r="E269" s="34"/>
      <c r="F269" s="35"/>
      <c r="J269" s="36"/>
      <c r="L269" s="37"/>
      <c r="N269" s="51"/>
      <c r="W269" s="12"/>
      <c r="X269" s="12"/>
      <c r="Y269" s="12"/>
      <c r="AC269" s="12"/>
      <c r="AF269" s="39"/>
      <c r="AH269" s="39"/>
      <c r="AO269" s="39"/>
    </row>
    <row r="270" ht="15.75" customHeight="1">
      <c r="A270" s="34"/>
      <c r="B270" s="34"/>
      <c r="C270" s="34"/>
      <c r="E270" s="34"/>
      <c r="F270" s="35"/>
      <c r="J270" s="36"/>
      <c r="L270" s="37"/>
      <c r="N270" s="51"/>
      <c r="W270" s="12"/>
      <c r="X270" s="12"/>
      <c r="Y270" s="12"/>
      <c r="AC270" s="12"/>
      <c r="AF270" s="39"/>
      <c r="AH270" s="39"/>
      <c r="AO270" s="39"/>
    </row>
    <row r="271" ht="15.75" customHeight="1">
      <c r="A271" s="34"/>
      <c r="B271" s="34"/>
      <c r="C271" s="34"/>
      <c r="E271" s="34"/>
      <c r="F271" s="35"/>
      <c r="J271" s="36"/>
      <c r="L271" s="37"/>
      <c r="N271" s="51"/>
      <c r="W271" s="12"/>
      <c r="X271" s="12"/>
      <c r="Y271" s="12"/>
      <c r="AC271" s="12"/>
      <c r="AF271" s="39"/>
      <c r="AH271" s="39"/>
      <c r="AO271" s="39"/>
    </row>
    <row r="272" ht="15.75" customHeight="1">
      <c r="A272" s="34"/>
      <c r="B272" s="34"/>
      <c r="C272" s="34"/>
      <c r="E272" s="34"/>
      <c r="F272" s="35"/>
      <c r="J272" s="36"/>
      <c r="L272" s="37"/>
      <c r="N272" s="51"/>
      <c r="W272" s="12"/>
      <c r="X272" s="12"/>
      <c r="Y272" s="12"/>
      <c r="AC272" s="12"/>
      <c r="AF272" s="39"/>
      <c r="AH272" s="39"/>
      <c r="AO272" s="39"/>
    </row>
    <row r="273" ht="15.75" customHeight="1">
      <c r="A273" s="34"/>
      <c r="B273" s="34"/>
      <c r="C273" s="34"/>
      <c r="E273" s="34"/>
      <c r="F273" s="35"/>
      <c r="J273" s="36"/>
      <c r="L273" s="37"/>
      <c r="N273" s="51"/>
      <c r="W273" s="12"/>
      <c r="X273" s="12"/>
      <c r="Y273" s="12"/>
      <c r="AC273" s="12"/>
      <c r="AF273" s="39"/>
      <c r="AH273" s="39"/>
      <c r="AO273" s="39"/>
    </row>
    <row r="274" ht="15.75" customHeight="1">
      <c r="A274" s="34"/>
      <c r="B274" s="34"/>
      <c r="C274" s="34"/>
      <c r="E274" s="34"/>
      <c r="F274" s="35"/>
      <c r="J274" s="36"/>
      <c r="L274" s="37"/>
      <c r="N274" s="51"/>
      <c r="W274" s="12"/>
      <c r="X274" s="12"/>
      <c r="Y274" s="12"/>
      <c r="AC274" s="12"/>
      <c r="AF274" s="39"/>
      <c r="AH274" s="39"/>
      <c r="AO274" s="39"/>
    </row>
    <row r="275" ht="15.75" customHeight="1">
      <c r="A275" s="34"/>
      <c r="B275" s="34"/>
      <c r="C275" s="34"/>
      <c r="E275" s="34"/>
      <c r="F275" s="35"/>
      <c r="J275" s="36"/>
      <c r="L275" s="37"/>
      <c r="N275" s="51"/>
      <c r="W275" s="12"/>
      <c r="X275" s="12"/>
      <c r="Y275" s="12"/>
      <c r="AC275" s="12"/>
      <c r="AF275" s="39"/>
      <c r="AH275" s="39"/>
      <c r="AO275" s="39"/>
    </row>
    <row r="276" ht="15.75" customHeight="1">
      <c r="A276" s="34"/>
      <c r="B276" s="34"/>
      <c r="C276" s="34"/>
      <c r="E276" s="34"/>
      <c r="F276" s="35"/>
      <c r="J276" s="36"/>
      <c r="L276" s="37"/>
      <c r="N276" s="51"/>
      <c r="W276" s="12"/>
      <c r="X276" s="12"/>
      <c r="Y276" s="12"/>
      <c r="AC276" s="12"/>
      <c r="AF276" s="39"/>
      <c r="AH276" s="39"/>
      <c r="AO276" s="39"/>
    </row>
    <row r="277" ht="15.75" customHeight="1">
      <c r="A277" s="34"/>
      <c r="B277" s="34"/>
      <c r="C277" s="34"/>
      <c r="E277" s="34"/>
      <c r="F277" s="35"/>
      <c r="J277" s="36"/>
      <c r="L277" s="37"/>
      <c r="N277" s="51"/>
      <c r="W277" s="12"/>
      <c r="X277" s="12"/>
      <c r="Y277" s="12"/>
      <c r="AC277" s="12"/>
      <c r="AF277" s="39"/>
      <c r="AH277" s="39"/>
      <c r="AO277" s="39"/>
    </row>
    <row r="278" ht="15.75" customHeight="1">
      <c r="A278" s="34"/>
      <c r="B278" s="34"/>
      <c r="C278" s="34"/>
      <c r="E278" s="34"/>
      <c r="F278" s="35"/>
      <c r="J278" s="36"/>
      <c r="L278" s="37"/>
      <c r="N278" s="51"/>
      <c r="W278" s="12"/>
      <c r="X278" s="12"/>
      <c r="Y278" s="12"/>
      <c r="AC278" s="12"/>
      <c r="AF278" s="39"/>
      <c r="AH278" s="39"/>
      <c r="AO278" s="39"/>
    </row>
    <row r="279" ht="15.75" customHeight="1">
      <c r="A279" s="34"/>
      <c r="B279" s="34"/>
      <c r="C279" s="34"/>
      <c r="E279" s="34"/>
      <c r="F279" s="35"/>
      <c r="J279" s="36"/>
      <c r="L279" s="37"/>
      <c r="N279" s="51"/>
      <c r="W279" s="12"/>
      <c r="X279" s="12"/>
      <c r="Y279" s="12"/>
      <c r="AC279" s="12"/>
      <c r="AF279" s="39"/>
      <c r="AH279" s="39"/>
      <c r="AO279" s="39"/>
    </row>
    <row r="280" ht="15.75" customHeight="1">
      <c r="A280" s="34"/>
      <c r="B280" s="34"/>
      <c r="C280" s="34"/>
      <c r="E280" s="34"/>
      <c r="F280" s="35"/>
      <c r="J280" s="36"/>
      <c r="L280" s="37"/>
      <c r="N280" s="51"/>
      <c r="W280" s="12"/>
      <c r="X280" s="12"/>
      <c r="Y280" s="12"/>
      <c r="AC280" s="12"/>
      <c r="AF280" s="39"/>
      <c r="AH280" s="39"/>
      <c r="AO280" s="39"/>
    </row>
    <row r="281" ht="15.75" customHeight="1">
      <c r="A281" s="34"/>
      <c r="B281" s="34"/>
      <c r="C281" s="34"/>
      <c r="E281" s="34"/>
      <c r="F281" s="35"/>
      <c r="J281" s="36"/>
      <c r="L281" s="37"/>
      <c r="N281" s="51"/>
      <c r="W281" s="12"/>
      <c r="X281" s="12"/>
      <c r="Y281" s="12"/>
      <c r="AC281" s="12"/>
      <c r="AF281" s="39"/>
      <c r="AH281" s="39"/>
      <c r="AO281" s="39"/>
    </row>
    <row r="282" ht="15.75" customHeight="1">
      <c r="A282" s="34"/>
      <c r="B282" s="34"/>
      <c r="C282" s="34"/>
      <c r="E282" s="34"/>
      <c r="F282" s="35"/>
      <c r="J282" s="36"/>
      <c r="L282" s="37"/>
      <c r="N282" s="51"/>
      <c r="W282" s="12"/>
      <c r="X282" s="12"/>
      <c r="Y282" s="12"/>
      <c r="AC282" s="12"/>
      <c r="AF282" s="39"/>
      <c r="AH282" s="39"/>
      <c r="AO282" s="39"/>
    </row>
    <row r="283" ht="15.75" customHeight="1">
      <c r="A283" s="34"/>
      <c r="B283" s="34"/>
      <c r="C283" s="34"/>
      <c r="E283" s="34"/>
      <c r="F283" s="35"/>
      <c r="J283" s="36"/>
      <c r="L283" s="37"/>
      <c r="N283" s="51"/>
      <c r="W283" s="12"/>
      <c r="X283" s="12"/>
      <c r="Y283" s="12"/>
      <c r="AC283" s="12"/>
      <c r="AF283" s="39"/>
      <c r="AH283" s="39"/>
      <c r="AO283" s="39"/>
    </row>
    <row r="284" ht="15.75" customHeight="1">
      <c r="A284" s="34"/>
      <c r="B284" s="34"/>
      <c r="C284" s="34"/>
      <c r="E284" s="34"/>
      <c r="F284" s="35"/>
      <c r="J284" s="36"/>
      <c r="L284" s="37"/>
      <c r="N284" s="51"/>
      <c r="W284" s="12"/>
      <c r="X284" s="12"/>
      <c r="Y284" s="12"/>
      <c r="AC284" s="12"/>
      <c r="AF284" s="39"/>
      <c r="AH284" s="39"/>
      <c r="AO284" s="39"/>
    </row>
    <row r="285" ht="15.75" customHeight="1">
      <c r="A285" s="34"/>
      <c r="B285" s="34"/>
      <c r="C285" s="34"/>
      <c r="E285" s="34"/>
      <c r="F285" s="35"/>
      <c r="J285" s="36"/>
      <c r="L285" s="37"/>
      <c r="N285" s="51"/>
      <c r="W285" s="12"/>
      <c r="X285" s="12"/>
      <c r="Y285" s="12"/>
      <c r="AC285" s="12"/>
      <c r="AF285" s="39"/>
      <c r="AH285" s="39"/>
      <c r="AO285" s="39"/>
    </row>
    <row r="286" ht="15.75" customHeight="1">
      <c r="A286" s="34"/>
      <c r="B286" s="34"/>
      <c r="C286" s="34"/>
      <c r="E286" s="34"/>
      <c r="F286" s="35"/>
      <c r="J286" s="36"/>
      <c r="L286" s="37"/>
      <c r="N286" s="51"/>
      <c r="W286" s="12"/>
      <c r="X286" s="12"/>
      <c r="Y286" s="12"/>
      <c r="AC286" s="12"/>
      <c r="AF286" s="39"/>
      <c r="AH286" s="39"/>
      <c r="AO286" s="39"/>
    </row>
    <row r="287" ht="15.75" customHeight="1">
      <c r="A287" s="34"/>
      <c r="B287" s="34"/>
      <c r="C287" s="34"/>
      <c r="E287" s="34"/>
      <c r="F287" s="35"/>
      <c r="J287" s="36"/>
      <c r="L287" s="37"/>
      <c r="N287" s="51"/>
      <c r="W287" s="12"/>
      <c r="X287" s="12"/>
      <c r="Y287" s="12"/>
      <c r="AC287" s="12"/>
      <c r="AF287" s="39"/>
      <c r="AH287" s="39"/>
      <c r="AO287" s="39"/>
    </row>
    <row r="288" ht="15.75" customHeight="1">
      <c r="A288" s="34"/>
      <c r="B288" s="34"/>
      <c r="C288" s="34"/>
      <c r="E288" s="34"/>
      <c r="F288" s="35"/>
      <c r="J288" s="36"/>
      <c r="L288" s="37"/>
      <c r="N288" s="51"/>
      <c r="W288" s="12"/>
      <c r="X288" s="12"/>
      <c r="Y288" s="12"/>
      <c r="AC288" s="12"/>
      <c r="AF288" s="39"/>
      <c r="AH288" s="39"/>
      <c r="AO288" s="39"/>
    </row>
    <row r="289" ht="15.75" customHeight="1">
      <c r="A289" s="34"/>
      <c r="B289" s="34"/>
      <c r="C289" s="34"/>
      <c r="E289" s="34"/>
      <c r="F289" s="35"/>
      <c r="J289" s="36"/>
      <c r="L289" s="37"/>
      <c r="N289" s="51"/>
      <c r="W289" s="12"/>
      <c r="X289" s="12"/>
      <c r="Y289" s="12"/>
      <c r="AC289" s="12"/>
      <c r="AF289" s="39"/>
      <c r="AH289" s="39"/>
      <c r="AO289" s="39"/>
    </row>
    <row r="290" ht="15.75" customHeight="1">
      <c r="A290" s="34"/>
      <c r="B290" s="34"/>
      <c r="C290" s="34"/>
      <c r="E290" s="34"/>
      <c r="F290" s="35"/>
      <c r="J290" s="36"/>
      <c r="L290" s="37"/>
      <c r="N290" s="51"/>
      <c r="W290" s="12"/>
      <c r="X290" s="12"/>
      <c r="Y290" s="12"/>
      <c r="AC290" s="12"/>
      <c r="AF290" s="39"/>
      <c r="AH290" s="39"/>
      <c r="AO290" s="39"/>
    </row>
    <row r="291" ht="15.75" customHeight="1">
      <c r="A291" s="34"/>
      <c r="B291" s="34"/>
      <c r="C291" s="34"/>
      <c r="E291" s="34"/>
      <c r="F291" s="35"/>
      <c r="J291" s="36"/>
      <c r="L291" s="37"/>
      <c r="N291" s="51"/>
      <c r="W291" s="12"/>
      <c r="X291" s="12"/>
      <c r="Y291" s="12"/>
      <c r="AC291" s="12"/>
      <c r="AF291" s="39"/>
      <c r="AH291" s="39"/>
      <c r="AO291" s="39"/>
    </row>
    <row r="292" ht="15.75" customHeight="1">
      <c r="A292" s="34"/>
      <c r="B292" s="34"/>
      <c r="C292" s="34"/>
      <c r="E292" s="34"/>
      <c r="F292" s="35"/>
      <c r="J292" s="36"/>
      <c r="L292" s="37"/>
      <c r="N292" s="51"/>
      <c r="W292" s="12"/>
      <c r="X292" s="12"/>
      <c r="Y292" s="12"/>
      <c r="AC292" s="12"/>
      <c r="AF292" s="39"/>
      <c r="AH292" s="39"/>
      <c r="AO292" s="39"/>
    </row>
    <row r="293" ht="15.75" customHeight="1">
      <c r="A293" s="34"/>
      <c r="B293" s="34"/>
      <c r="C293" s="34"/>
      <c r="E293" s="34"/>
      <c r="F293" s="35"/>
      <c r="J293" s="36"/>
      <c r="L293" s="37"/>
      <c r="N293" s="51"/>
      <c r="W293" s="12"/>
      <c r="X293" s="12"/>
      <c r="Y293" s="12"/>
      <c r="AC293" s="12"/>
      <c r="AF293" s="39"/>
      <c r="AH293" s="39"/>
      <c r="AO293" s="39"/>
    </row>
    <row r="294" ht="15.75" customHeight="1">
      <c r="A294" s="34"/>
      <c r="B294" s="34"/>
      <c r="C294" s="34"/>
      <c r="E294" s="34"/>
      <c r="F294" s="35"/>
      <c r="J294" s="36"/>
      <c r="L294" s="37"/>
      <c r="N294" s="51"/>
      <c r="W294" s="12"/>
      <c r="X294" s="12"/>
      <c r="Y294" s="12"/>
      <c r="AC294" s="12"/>
      <c r="AF294" s="39"/>
      <c r="AH294" s="39"/>
      <c r="AO294" s="39"/>
    </row>
    <row r="295" ht="15.75" customHeight="1">
      <c r="A295" s="34"/>
      <c r="B295" s="34"/>
      <c r="C295" s="34"/>
      <c r="E295" s="34"/>
      <c r="F295" s="35"/>
      <c r="J295" s="36"/>
      <c r="L295" s="37"/>
      <c r="N295" s="51"/>
      <c r="W295" s="12"/>
      <c r="X295" s="12"/>
      <c r="Y295" s="12"/>
      <c r="AC295" s="12"/>
      <c r="AF295" s="39"/>
      <c r="AH295" s="39"/>
      <c r="AO295" s="39"/>
    </row>
    <row r="296" ht="15.75" customHeight="1">
      <c r="A296" s="34"/>
      <c r="B296" s="34"/>
      <c r="C296" s="34"/>
      <c r="E296" s="34"/>
      <c r="F296" s="35"/>
      <c r="J296" s="36"/>
      <c r="L296" s="37"/>
      <c r="N296" s="51"/>
      <c r="W296" s="12"/>
      <c r="X296" s="12"/>
      <c r="Y296" s="12"/>
      <c r="AC296" s="12"/>
      <c r="AF296" s="39"/>
      <c r="AH296" s="39"/>
      <c r="AO296" s="39"/>
    </row>
    <row r="297" ht="15.75" customHeight="1">
      <c r="A297" s="34"/>
      <c r="B297" s="34"/>
      <c r="C297" s="34"/>
      <c r="E297" s="34"/>
      <c r="F297" s="35"/>
      <c r="J297" s="36"/>
      <c r="L297" s="37"/>
      <c r="N297" s="51"/>
      <c r="W297" s="12"/>
      <c r="X297" s="12"/>
      <c r="Y297" s="12"/>
      <c r="AC297" s="12"/>
      <c r="AF297" s="39"/>
      <c r="AH297" s="39"/>
      <c r="AO297" s="39"/>
    </row>
    <row r="298" ht="15.75" customHeight="1">
      <c r="A298" s="34"/>
      <c r="B298" s="34"/>
      <c r="C298" s="34"/>
      <c r="E298" s="34"/>
      <c r="F298" s="35"/>
      <c r="J298" s="36"/>
      <c r="L298" s="37"/>
      <c r="N298" s="51"/>
      <c r="W298" s="12"/>
      <c r="X298" s="12"/>
      <c r="Y298" s="12"/>
      <c r="AC298" s="12"/>
      <c r="AF298" s="39"/>
      <c r="AH298" s="39"/>
      <c r="AO298" s="39"/>
    </row>
    <row r="299" ht="15.75" customHeight="1">
      <c r="A299" s="34"/>
      <c r="B299" s="34"/>
      <c r="C299" s="34"/>
      <c r="E299" s="34"/>
      <c r="F299" s="35"/>
      <c r="J299" s="36"/>
      <c r="L299" s="37"/>
      <c r="N299" s="51"/>
      <c r="W299" s="12"/>
      <c r="X299" s="12"/>
      <c r="Y299" s="12"/>
      <c r="AC299" s="12"/>
      <c r="AF299" s="39"/>
      <c r="AH299" s="39"/>
      <c r="AO299" s="39"/>
    </row>
    <row r="300" ht="15.75" customHeight="1">
      <c r="A300" s="34"/>
      <c r="B300" s="34"/>
      <c r="C300" s="34"/>
      <c r="E300" s="34"/>
      <c r="F300" s="35"/>
      <c r="J300" s="36"/>
      <c r="L300" s="37"/>
      <c r="N300" s="51"/>
      <c r="W300" s="12"/>
      <c r="X300" s="12"/>
      <c r="Y300" s="12"/>
      <c r="AC300" s="12"/>
      <c r="AF300" s="39"/>
      <c r="AH300" s="39"/>
      <c r="AO300" s="39"/>
    </row>
    <row r="301" ht="15.75" customHeight="1">
      <c r="A301" s="34"/>
      <c r="B301" s="34"/>
      <c r="C301" s="34"/>
      <c r="E301" s="34"/>
      <c r="F301" s="35"/>
      <c r="J301" s="36"/>
      <c r="L301" s="37"/>
      <c r="N301" s="51"/>
      <c r="W301" s="12"/>
      <c r="X301" s="12"/>
      <c r="Y301" s="12"/>
      <c r="AC301" s="12"/>
      <c r="AF301" s="39"/>
      <c r="AH301" s="39"/>
      <c r="AO301" s="39"/>
    </row>
    <row r="302" ht="15.75" customHeight="1">
      <c r="A302" s="34"/>
      <c r="B302" s="34"/>
      <c r="C302" s="34"/>
      <c r="E302" s="34"/>
      <c r="F302" s="35"/>
      <c r="J302" s="36"/>
      <c r="L302" s="37"/>
      <c r="N302" s="51"/>
      <c r="W302" s="12"/>
      <c r="X302" s="12"/>
      <c r="Y302" s="12"/>
      <c r="AC302" s="12"/>
      <c r="AF302" s="39"/>
      <c r="AH302" s="39"/>
      <c r="AO302" s="39"/>
    </row>
    <row r="303" ht="15.75" customHeight="1">
      <c r="A303" s="34"/>
      <c r="B303" s="34"/>
      <c r="C303" s="34"/>
      <c r="E303" s="34"/>
      <c r="F303" s="35"/>
      <c r="J303" s="36"/>
      <c r="L303" s="37"/>
      <c r="N303" s="51"/>
      <c r="W303" s="12"/>
      <c r="X303" s="12"/>
      <c r="Y303" s="12"/>
      <c r="AC303" s="12"/>
      <c r="AF303" s="39"/>
      <c r="AH303" s="39"/>
      <c r="AO303" s="39"/>
    </row>
    <row r="304" ht="15.75" customHeight="1">
      <c r="A304" s="34"/>
      <c r="B304" s="34"/>
      <c r="C304" s="34"/>
      <c r="E304" s="34"/>
      <c r="F304" s="35"/>
      <c r="J304" s="36"/>
      <c r="L304" s="37"/>
      <c r="N304" s="51"/>
      <c r="W304" s="12"/>
      <c r="X304" s="12"/>
      <c r="Y304" s="12"/>
      <c r="AC304" s="12"/>
      <c r="AF304" s="39"/>
      <c r="AH304" s="39"/>
      <c r="AO304" s="39"/>
    </row>
    <row r="305" ht="15.75" customHeight="1">
      <c r="A305" s="34"/>
      <c r="B305" s="34"/>
      <c r="C305" s="34"/>
      <c r="E305" s="34"/>
      <c r="F305" s="35"/>
      <c r="J305" s="36"/>
      <c r="L305" s="37"/>
      <c r="N305" s="51"/>
      <c r="W305" s="12"/>
      <c r="X305" s="12"/>
      <c r="Y305" s="12"/>
      <c r="AC305" s="12"/>
      <c r="AF305" s="39"/>
      <c r="AH305" s="39"/>
      <c r="AO305" s="39"/>
    </row>
    <row r="306" ht="15.75" customHeight="1">
      <c r="A306" s="34"/>
      <c r="B306" s="34"/>
      <c r="C306" s="34"/>
      <c r="E306" s="34"/>
      <c r="F306" s="35"/>
      <c r="J306" s="36"/>
      <c r="L306" s="37"/>
      <c r="N306" s="51"/>
      <c r="W306" s="12"/>
      <c r="X306" s="12"/>
      <c r="Y306" s="12"/>
      <c r="AC306" s="12"/>
      <c r="AF306" s="39"/>
      <c r="AH306" s="39"/>
      <c r="AO306" s="39"/>
    </row>
    <row r="307" ht="15.75" customHeight="1">
      <c r="A307" s="34"/>
      <c r="B307" s="34"/>
      <c r="C307" s="34"/>
      <c r="E307" s="34"/>
      <c r="F307" s="35"/>
      <c r="J307" s="36"/>
      <c r="L307" s="37"/>
      <c r="N307" s="51"/>
      <c r="W307" s="12"/>
      <c r="X307" s="12"/>
      <c r="Y307" s="12"/>
      <c r="AC307" s="12"/>
      <c r="AF307" s="39"/>
      <c r="AH307" s="39"/>
      <c r="AO307" s="39"/>
    </row>
    <row r="308" ht="15.75" customHeight="1">
      <c r="A308" s="34"/>
      <c r="B308" s="34"/>
      <c r="C308" s="34"/>
      <c r="E308" s="34"/>
      <c r="F308" s="35"/>
      <c r="J308" s="36"/>
      <c r="L308" s="37"/>
      <c r="N308" s="51"/>
      <c r="W308" s="12"/>
      <c r="X308" s="12"/>
      <c r="Y308" s="12"/>
      <c r="AC308" s="12"/>
      <c r="AF308" s="39"/>
      <c r="AH308" s="39"/>
      <c r="AO308" s="39"/>
    </row>
    <row r="309" ht="15.75" customHeight="1">
      <c r="A309" s="34"/>
      <c r="B309" s="34"/>
      <c r="C309" s="34"/>
      <c r="E309" s="34"/>
      <c r="F309" s="35"/>
      <c r="J309" s="36"/>
      <c r="L309" s="37"/>
      <c r="N309" s="51"/>
      <c r="W309" s="12"/>
      <c r="X309" s="12"/>
      <c r="Y309" s="12"/>
      <c r="AC309" s="12"/>
      <c r="AF309" s="39"/>
      <c r="AH309" s="39"/>
      <c r="AO309" s="39"/>
    </row>
    <row r="310" ht="15.75" customHeight="1">
      <c r="A310" s="34"/>
      <c r="B310" s="34"/>
      <c r="C310" s="34"/>
      <c r="E310" s="34"/>
      <c r="F310" s="35"/>
      <c r="J310" s="36"/>
      <c r="L310" s="37"/>
      <c r="N310" s="51"/>
      <c r="W310" s="12"/>
      <c r="X310" s="12"/>
      <c r="Y310" s="12"/>
      <c r="AC310" s="12"/>
      <c r="AF310" s="39"/>
      <c r="AH310" s="39"/>
      <c r="AO310" s="39"/>
    </row>
    <row r="311" ht="15.75" customHeight="1">
      <c r="A311" s="34"/>
      <c r="B311" s="34"/>
      <c r="C311" s="34"/>
      <c r="E311" s="34"/>
      <c r="F311" s="35"/>
      <c r="J311" s="36"/>
      <c r="L311" s="37"/>
      <c r="N311" s="51"/>
      <c r="W311" s="12"/>
      <c r="X311" s="12"/>
      <c r="Y311" s="12"/>
      <c r="AC311" s="12"/>
      <c r="AF311" s="39"/>
      <c r="AH311" s="39"/>
      <c r="AO311" s="39"/>
    </row>
    <row r="312" ht="15.75" customHeight="1">
      <c r="A312" s="34"/>
      <c r="B312" s="34"/>
      <c r="C312" s="34"/>
      <c r="E312" s="34"/>
      <c r="F312" s="35"/>
      <c r="J312" s="36"/>
      <c r="L312" s="37"/>
      <c r="N312" s="51"/>
      <c r="W312" s="12"/>
      <c r="X312" s="12"/>
      <c r="Y312" s="12"/>
      <c r="AC312" s="12"/>
      <c r="AF312" s="39"/>
      <c r="AH312" s="39"/>
      <c r="AO312" s="39"/>
    </row>
    <row r="313" ht="15.75" customHeight="1">
      <c r="A313" s="34"/>
      <c r="B313" s="34"/>
      <c r="C313" s="34"/>
      <c r="E313" s="34"/>
      <c r="F313" s="35"/>
      <c r="J313" s="36"/>
      <c r="L313" s="37"/>
      <c r="N313" s="51"/>
      <c r="W313" s="12"/>
      <c r="X313" s="12"/>
      <c r="Y313" s="12"/>
      <c r="AC313" s="12"/>
      <c r="AF313" s="39"/>
      <c r="AH313" s="39"/>
      <c r="AO313" s="39"/>
    </row>
    <row r="314" ht="15.75" customHeight="1">
      <c r="A314" s="34"/>
      <c r="B314" s="34"/>
      <c r="C314" s="34"/>
      <c r="E314" s="34"/>
      <c r="F314" s="35"/>
      <c r="J314" s="36"/>
      <c r="L314" s="37"/>
      <c r="N314" s="51"/>
      <c r="W314" s="12"/>
      <c r="X314" s="12"/>
      <c r="Y314" s="12"/>
      <c r="AC314" s="12"/>
      <c r="AF314" s="39"/>
      <c r="AH314" s="39"/>
      <c r="AO314" s="39"/>
    </row>
    <row r="315" ht="15.75" customHeight="1">
      <c r="A315" s="34"/>
      <c r="B315" s="34"/>
      <c r="C315" s="34"/>
      <c r="E315" s="34"/>
      <c r="F315" s="35"/>
      <c r="J315" s="36"/>
      <c r="L315" s="37"/>
      <c r="N315" s="51"/>
      <c r="W315" s="12"/>
      <c r="X315" s="12"/>
      <c r="Y315" s="12"/>
      <c r="AC315" s="12"/>
      <c r="AF315" s="39"/>
      <c r="AH315" s="39"/>
      <c r="AO315" s="39"/>
    </row>
    <row r="316" ht="15.75" customHeight="1">
      <c r="A316" s="34"/>
      <c r="B316" s="34"/>
      <c r="C316" s="34"/>
      <c r="E316" s="34"/>
      <c r="F316" s="35"/>
      <c r="J316" s="36"/>
      <c r="L316" s="37"/>
      <c r="N316" s="51"/>
      <c r="W316" s="12"/>
      <c r="X316" s="12"/>
      <c r="Y316" s="12"/>
      <c r="AC316" s="12"/>
      <c r="AF316" s="39"/>
      <c r="AH316" s="39"/>
      <c r="AO316" s="39"/>
    </row>
    <row r="317" ht="15.75" customHeight="1">
      <c r="A317" s="34"/>
      <c r="B317" s="34"/>
      <c r="C317" s="34"/>
      <c r="E317" s="34"/>
      <c r="F317" s="35"/>
      <c r="J317" s="36"/>
      <c r="L317" s="37"/>
      <c r="N317" s="51"/>
      <c r="W317" s="12"/>
      <c r="X317" s="12"/>
      <c r="Y317" s="12"/>
      <c r="AC317" s="12"/>
      <c r="AF317" s="39"/>
      <c r="AH317" s="39"/>
      <c r="AO317" s="39"/>
    </row>
    <row r="318" ht="15.75" customHeight="1">
      <c r="A318" s="34"/>
      <c r="B318" s="34"/>
      <c r="C318" s="34"/>
      <c r="E318" s="34"/>
      <c r="F318" s="35"/>
      <c r="J318" s="36"/>
      <c r="L318" s="37"/>
      <c r="N318" s="51"/>
      <c r="W318" s="12"/>
      <c r="X318" s="12"/>
      <c r="Y318" s="12"/>
      <c r="AC318" s="12"/>
      <c r="AF318" s="39"/>
      <c r="AH318" s="39"/>
      <c r="AO318" s="39"/>
    </row>
    <row r="319" ht="15.75" customHeight="1">
      <c r="A319" s="34"/>
      <c r="B319" s="34"/>
      <c r="C319" s="34"/>
      <c r="E319" s="34"/>
      <c r="F319" s="35"/>
      <c r="J319" s="36"/>
      <c r="L319" s="37"/>
      <c r="N319" s="51"/>
      <c r="W319" s="12"/>
      <c r="X319" s="12"/>
      <c r="Y319" s="12"/>
      <c r="AC319" s="12"/>
      <c r="AF319" s="39"/>
      <c r="AH319" s="39"/>
      <c r="AO319" s="39"/>
    </row>
    <row r="320" ht="15.75" customHeight="1">
      <c r="A320" s="34"/>
      <c r="B320" s="34"/>
      <c r="C320" s="34"/>
      <c r="E320" s="34"/>
      <c r="F320" s="35"/>
      <c r="J320" s="36"/>
      <c r="L320" s="37"/>
      <c r="N320" s="51"/>
      <c r="W320" s="12"/>
      <c r="X320" s="12"/>
      <c r="Y320" s="12"/>
      <c r="AC320" s="12"/>
      <c r="AF320" s="39"/>
      <c r="AH320" s="39"/>
      <c r="AO320" s="39"/>
    </row>
    <row r="321" ht="15.75" customHeight="1">
      <c r="A321" s="34"/>
      <c r="B321" s="34"/>
      <c r="C321" s="34"/>
      <c r="E321" s="34"/>
      <c r="F321" s="35"/>
      <c r="J321" s="36"/>
      <c r="L321" s="37"/>
      <c r="N321" s="51"/>
      <c r="W321" s="12"/>
      <c r="X321" s="12"/>
      <c r="Y321" s="12"/>
      <c r="AC321" s="12"/>
      <c r="AF321" s="39"/>
      <c r="AH321" s="39"/>
      <c r="AO321" s="39"/>
    </row>
    <row r="322" ht="15.75" customHeight="1">
      <c r="A322" s="34"/>
      <c r="B322" s="34"/>
      <c r="C322" s="34"/>
      <c r="E322" s="34"/>
      <c r="F322" s="35"/>
      <c r="J322" s="36"/>
      <c r="L322" s="37"/>
      <c r="N322" s="51"/>
      <c r="W322" s="12"/>
      <c r="X322" s="12"/>
      <c r="Y322" s="12"/>
      <c r="AC322" s="12"/>
      <c r="AF322" s="39"/>
      <c r="AH322" s="39"/>
      <c r="AO322" s="39"/>
    </row>
    <row r="323" ht="15.75" customHeight="1">
      <c r="A323" s="34"/>
      <c r="B323" s="34"/>
      <c r="C323" s="34"/>
      <c r="E323" s="34"/>
      <c r="F323" s="35"/>
      <c r="J323" s="36"/>
      <c r="L323" s="37"/>
      <c r="N323" s="51"/>
      <c r="W323" s="12"/>
      <c r="X323" s="12"/>
      <c r="Y323" s="12"/>
      <c r="AC323" s="12"/>
      <c r="AF323" s="39"/>
      <c r="AH323" s="39"/>
      <c r="AO323" s="39"/>
    </row>
    <row r="324" ht="15.75" customHeight="1">
      <c r="A324" s="34"/>
      <c r="B324" s="34"/>
      <c r="C324" s="34"/>
      <c r="E324" s="34"/>
      <c r="F324" s="35"/>
      <c r="J324" s="36"/>
      <c r="L324" s="37"/>
      <c r="N324" s="51"/>
      <c r="W324" s="12"/>
      <c r="X324" s="12"/>
      <c r="Y324" s="12"/>
      <c r="AC324" s="12"/>
      <c r="AF324" s="39"/>
      <c r="AH324" s="39"/>
      <c r="AO324" s="39"/>
    </row>
    <row r="325" ht="15.75" customHeight="1">
      <c r="A325" s="34"/>
      <c r="B325" s="34"/>
      <c r="C325" s="34"/>
      <c r="E325" s="34"/>
      <c r="F325" s="35"/>
      <c r="J325" s="36"/>
      <c r="L325" s="37"/>
      <c r="N325" s="51"/>
      <c r="W325" s="12"/>
      <c r="X325" s="12"/>
      <c r="Y325" s="12"/>
      <c r="AC325" s="12"/>
      <c r="AF325" s="39"/>
      <c r="AH325" s="39"/>
      <c r="AO325" s="39"/>
    </row>
    <row r="326" ht="15.75" customHeight="1">
      <c r="A326" s="34"/>
      <c r="B326" s="34"/>
      <c r="C326" s="34"/>
      <c r="E326" s="34"/>
      <c r="F326" s="35"/>
      <c r="J326" s="36"/>
      <c r="L326" s="37"/>
      <c r="N326" s="51"/>
      <c r="W326" s="12"/>
      <c r="X326" s="12"/>
      <c r="Y326" s="12"/>
      <c r="AC326" s="12"/>
      <c r="AF326" s="39"/>
      <c r="AH326" s="39"/>
      <c r="AO326" s="39"/>
    </row>
    <row r="327" ht="15.75" customHeight="1">
      <c r="A327" s="34"/>
      <c r="B327" s="34"/>
      <c r="C327" s="34"/>
      <c r="E327" s="34"/>
      <c r="F327" s="35"/>
      <c r="J327" s="36"/>
      <c r="L327" s="37"/>
      <c r="N327" s="51"/>
      <c r="W327" s="12"/>
      <c r="X327" s="12"/>
      <c r="Y327" s="12"/>
      <c r="AC327" s="12"/>
      <c r="AF327" s="39"/>
      <c r="AH327" s="39"/>
      <c r="AO327" s="39"/>
    </row>
    <row r="328" ht="15.75" customHeight="1">
      <c r="A328" s="34"/>
      <c r="B328" s="34"/>
      <c r="C328" s="34"/>
      <c r="E328" s="34"/>
      <c r="F328" s="35"/>
      <c r="J328" s="36"/>
      <c r="L328" s="37"/>
      <c r="N328" s="51"/>
      <c r="W328" s="12"/>
      <c r="X328" s="12"/>
      <c r="Y328" s="12"/>
      <c r="AC328" s="12"/>
      <c r="AF328" s="39"/>
      <c r="AH328" s="39"/>
      <c r="AO328" s="39"/>
    </row>
    <row r="329" ht="15.75" customHeight="1">
      <c r="A329" s="34"/>
      <c r="B329" s="34"/>
      <c r="C329" s="34"/>
      <c r="E329" s="34"/>
      <c r="F329" s="35"/>
      <c r="J329" s="36"/>
      <c r="L329" s="37"/>
      <c r="N329" s="51"/>
      <c r="W329" s="12"/>
      <c r="X329" s="12"/>
      <c r="Y329" s="12"/>
      <c r="AC329" s="12"/>
      <c r="AF329" s="39"/>
      <c r="AH329" s="39"/>
      <c r="AO329" s="39"/>
    </row>
    <row r="330" ht="15.75" customHeight="1">
      <c r="A330" s="34"/>
      <c r="B330" s="34"/>
      <c r="C330" s="34"/>
      <c r="E330" s="34"/>
      <c r="F330" s="35"/>
      <c r="J330" s="36"/>
      <c r="L330" s="37"/>
      <c r="N330" s="51"/>
      <c r="W330" s="12"/>
      <c r="X330" s="12"/>
      <c r="Y330" s="12"/>
      <c r="AC330" s="12"/>
      <c r="AF330" s="39"/>
      <c r="AH330" s="39"/>
      <c r="AO330" s="39"/>
    </row>
    <row r="331" ht="15.75" customHeight="1">
      <c r="A331" s="34"/>
      <c r="B331" s="34"/>
      <c r="C331" s="34"/>
      <c r="E331" s="34"/>
      <c r="F331" s="35"/>
      <c r="J331" s="36"/>
      <c r="L331" s="37"/>
      <c r="N331" s="51"/>
      <c r="W331" s="12"/>
      <c r="X331" s="12"/>
      <c r="Y331" s="12"/>
      <c r="AC331" s="12"/>
      <c r="AF331" s="39"/>
      <c r="AH331" s="39"/>
      <c r="AO331" s="39"/>
    </row>
    <row r="332" ht="15.75" customHeight="1">
      <c r="A332" s="34"/>
      <c r="B332" s="34"/>
      <c r="C332" s="34"/>
      <c r="E332" s="34"/>
      <c r="F332" s="35"/>
      <c r="J332" s="36"/>
      <c r="L332" s="37"/>
      <c r="N332" s="51"/>
      <c r="W332" s="12"/>
      <c r="X332" s="12"/>
      <c r="Y332" s="12"/>
      <c r="AC332" s="12"/>
      <c r="AF332" s="39"/>
      <c r="AH332" s="39"/>
      <c r="AO332" s="39"/>
    </row>
    <row r="333" ht="15.75" customHeight="1">
      <c r="A333" s="34"/>
      <c r="B333" s="34"/>
      <c r="C333" s="34"/>
      <c r="E333" s="34"/>
      <c r="F333" s="35"/>
      <c r="J333" s="36"/>
      <c r="L333" s="37"/>
      <c r="N333" s="51"/>
      <c r="W333" s="12"/>
      <c r="X333" s="12"/>
      <c r="Y333" s="12"/>
      <c r="AC333" s="12"/>
      <c r="AF333" s="39"/>
      <c r="AH333" s="39"/>
      <c r="AO333" s="39"/>
    </row>
    <row r="334" ht="15.75" customHeight="1">
      <c r="A334" s="34"/>
      <c r="B334" s="34"/>
      <c r="C334" s="34"/>
      <c r="E334" s="34"/>
      <c r="F334" s="35"/>
      <c r="J334" s="36"/>
      <c r="L334" s="37"/>
      <c r="N334" s="51"/>
      <c r="W334" s="12"/>
      <c r="X334" s="12"/>
      <c r="Y334" s="12"/>
      <c r="AC334" s="12"/>
      <c r="AF334" s="39"/>
      <c r="AH334" s="39"/>
      <c r="AO334" s="39"/>
    </row>
    <row r="335" ht="15.75" customHeight="1">
      <c r="A335" s="34"/>
      <c r="B335" s="34"/>
      <c r="C335" s="34"/>
      <c r="E335" s="34"/>
      <c r="F335" s="35"/>
      <c r="J335" s="36"/>
      <c r="L335" s="37"/>
      <c r="N335" s="51"/>
      <c r="W335" s="12"/>
      <c r="X335" s="12"/>
      <c r="Y335" s="12"/>
      <c r="AC335" s="12"/>
      <c r="AF335" s="39"/>
      <c r="AH335" s="39"/>
      <c r="AO335" s="39"/>
    </row>
    <row r="336" ht="15.75" customHeight="1">
      <c r="A336" s="34"/>
      <c r="B336" s="34"/>
      <c r="C336" s="34"/>
      <c r="E336" s="34"/>
      <c r="F336" s="35"/>
      <c r="J336" s="36"/>
      <c r="L336" s="37"/>
      <c r="N336" s="51"/>
      <c r="W336" s="12"/>
      <c r="X336" s="12"/>
      <c r="Y336" s="12"/>
      <c r="AC336" s="12"/>
      <c r="AF336" s="39"/>
      <c r="AH336" s="39"/>
      <c r="AO336" s="39"/>
    </row>
    <row r="337" ht="15.75" customHeight="1">
      <c r="A337" s="34"/>
      <c r="B337" s="34"/>
      <c r="C337" s="34"/>
      <c r="E337" s="34"/>
      <c r="F337" s="35"/>
      <c r="J337" s="36"/>
      <c r="L337" s="37"/>
      <c r="N337" s="51"/>
      <c r="W337" s="12"/>
      <c r="X337" s="12"/>
      <c r="Y337" s="12"/>
      <c r="AC337" s="12"/>
      <c r="AF337" s="39"/>
      <c r="AH337" s="39"/>
      <c r="AO337" s="39"/>
    </row>
    <row r="338" ht="15.75" customHeight="1">
      <c r="A338" s="34"/>
      <c r="B338" s="34"/>
      <c r="C338" s="34"/>
      <c r="E338" s="34"/>
      <c r="F338" s="35"/>
      <c r="J338" s="36"/>
      <c r="L338" s="37"/>
      <c r="N338" s="51"/>
      <c r="W338" s="12"/>
      <c r="X338" s="12"/>
      <c r="Y338" s="12"/>
      <c r="AC338" s="12"/>
      <c r="AF338" s="39"/>
      <c r="AH338" s="39"/>
      <c r="AO338" s="39"/>
    </row>
    <row r="339" ht="15.75" customHeight="1">
      <c r="A339" s="34"/>
      <c r="B339" s="34"/>
      <c r="C339" s="34"/>
      <c r="E339" s="34"/>
      <c r="F339" s="35"/>
      <c r="J339" s="36"/>
      <c r="L339" s="37"/>
      <c r="N339" s="51"/>
      <c r="W339" s="12"/>
      <c r="X339" s="12"/>
      <c r="Y339" s="12"/>
      <c r="AC339" s="12"/>
      <c r="AF339" s="39"/>
      <c r="AH339" s="39"/>
      <c r="AO339" s="39"/>
    </row>
    <row r="340" ht="15.75" customHeight="1">
      <c r="A340" s="34"/>
      <c r="B340" s="34"/>
      <c r="C340" s="34"/>
      <c r="E340" s="34"/>
      <c r="F340" s="35"/>
      <c r="J340" s="36"/>
      <c r="L340" s="37"/>
      <c r="N340" s="51"/>
      <c r="W340" s="12"/>
      <c r="X340" s="12"/>
      <c r="Y340" s="12"/>
      <c r="AC340" s="12"/>
      <c r="AF340" s="39"/>
      <c r="AH340" s="39"/>
      <c r="AO340" s="39"/>
    </row>
    <row r="341" ht="15.75" customHeight="1">
      <c r="A341" s="34"/>
      <c r="B341" s="34"/>
      <c r="C341" s="34"/>
      <c r="E341" s="34"/>
      <c r="F341" s="35"/>
      <c r="J341" s="36"/>
      <c r="L341" s="37"/>
      <c r="N341" s="51"/>
      <c r="W341" s="12"/>
      <c r="X341" s="12"/>
      <c r="Y341" s="12"/>
      <c r="AC341" s="12"/>
      <c r="AF341" s="39"/>
      <c r="AH341" s="39"/>
      <c r="AO341" s="39"/>
    </row>
    <row r="342" ht="15.75" customHeight="1">
      <c r="A342" s="34"/>
      <c r="B342" s="34"/>
      <c r="C342" s="34"/>
      <c r="E342" s="34"/>
      <c r="F342" s="35"/>
      <c r="J342" s="36"/>
      <c r="L342" s="37"/>
      <c r="N342" s="51"/>
      <c r="W342" s="12"/>
      <c r="X342" s="12"/>
      <c r="Y342" s="12"/>
      <c r="AC342" s="12"/>
      <c r="AF342" s="39"/>
      <c r="AH342" s="39"/>
      <c r="AO342" s="39"/>
    </row>
    <row r="343" ht="15.75" customHeight="1">
      <c r="A343" s="34"/>
      <c r="B343" s="34"/>
      <c r="C343" s="34"/>
      <c r="E343" s="34"/>
      <c r="F343" s="35"/>
      <c r="J343" s="36"/>
      <c r="L343" s="37"/>
      <c r="N343" s="51"/>
      <c r="W343" s="12"/>
      <c r="X343" s="12"/>
      <c r="Y343" s="12"/>
      <c r="AC343" s="12"/>
      <c r="AF343" s="39"/>
      <c r="AH343" s="39"/>
      <c r="AO343" s="39"/>
    </row>
    <row r="344" ht="15.75" customHeight="1">
      <c r="A344" s="34"/>
      <c r="B344" s="34"/>
      <c r="C344" s="34"/>
      <c r="E344" s="34"/>
      <c r="F344" s="35"/>
      <c r="J344" s="36"/>
      <c r="L344" s="37"/>
      <c r="N344" s="51"/>
      <c r="W344" s="12"/>
      <c r="X344" s="12"/>
      <c r="Y344" s="12"/>
      <c r="AC344" s="12"/>
      <c r="AF344" s="39"/>
      <c r="AH344" s="39"/>
      <c r="AO344" s="39"/>
    </row>
    <row r="345" ht="15.75" customHeight="1">
      <c r="A345" s="34"/>
      <c r="B345" s="34"/>
      <c r="C345" s="34"/>
      <c r="E345" s="34"/>
      <c r="F345" s="35"/>
      <c r="J345" s="36"/>
      <c r="L345" s="37"/>
      <c r="N345" s="51"/>
      <c r="W345" s="12"/>
      <c r="X345" s="12"/>
      <c r="Y345" s="12"/>
      <c r="AC345" s="12"/>
      <c r="AF345" s="39"/>
      <c r="AH345" s="39"/>
      <c r="AO345" s="39"/>
    </row>
    <row r="346" ht="15.75" customHeight="1">
      <c r="A346" s="34"/>
      <c r="B346" s="34"/>
      <c r="C346" s="34"/>
      <c r="E346" s="34"/>
      <c r="F346" s="35"/>
      <c r="J346" s="36"/>
      <c r="L346" s="37"/>
      <c r="N346" s="51"/>
      <c r="W346" s="12"/>
      <c r="X346" s="12"/>
      <c r="Y346" s="12"/>
      <c r="AC346" s="12"/>
      <c r="AF346" s="39"/>
      <c r="AH346" s="39"/>
      <c r="AO346" s="39"/>
    </row>
    <row r="347" ht="15.75" customHeight="1">
      <c r="A347" s="34"/>
      <c r="B347" s="34"/>
      <c r="C347" s="34"/>
      <c r="E347" s="34"/>
      <c r="F347" s="35"/>
      <c r="J347" s="36"/>
      <c r="L347" s="37"/>
      <c r="N347" s="51"/>
      <c r="W347" s="12"/>
      <c r="X347" s="12"/>
      <c r="Y347" s="12"/>
      <c r="AC347" s="12"/>
      <c r="AF347" s="39"/>
      <c r="AH347" s="39"/>
      <c r="AO347" s="39"/>
    </row>
    <row r="348" ht="15.75" customHeight="1">
      <c r="A348" s="34"/>
      <c r="B348" s="34"/>
      <c r="C348" s="34"/>
      <c r="E348" s="34"/>
      <c r="F348" s="35"/>
      <c r="J348" s="36"/>
      <c r="L348" s="37"/>
      <c r="N348" s="51"/>
      <c r="W348" s="12"/>
      <c r="X348" s="12"/>
      <c r="Y348" s="12"/>
      <c r="AC348" s="12"/>
      <c r="AF348" s="39"/>
      <c r="AH348" s="39"/>
      <c r="AO348" s="39"/>
    </row>
    <row r="349" ht="15.75" customHeight="1">
      <c r="A349" s="34"/>
      <c r="B349" s="34"/>
      <c r="C349" s="34"/>
      <c r="E349" s="34"/>
      <c r="F349" s="35"/>
      <c r="J349" s="36"/>
      <c r="L349" s="37"/>
      <c r="N349" s="51"/>
      <c r="W349" s="12"/>
      <c r="X349" s="12"/>
      <c r="Y349" s="12"/>
      <c r="AC349" s="12"/>
      <c r="AF349" s="39"/>
      <c r="AH349" s="39"/>
      <c r="AO349" s="39"/>
    </row>
    <row r="350" ht="15.75" customHeight="1">
      <c r="A350" s="34"/>
      <c r="B350" s="34"/>
      <c r="C350" s="34"/>
      <c r="E350" s="34"/>
      <c r="F350" s="35"/>
      <c r="J350" s="36"/>
      <c r="L350" s="37"/>
      <c r="N350" s="51"/>
      <c r="W350" s="12"/>
      <c r="X350" s="12"/>
      <c r="Y350" s="12"/>
      <c r="AC350" s="12"/>
      <c r="AF350" s="39"/>
      <c r="AH350" s="39"/>
      <c r="AO350" s="39"/>
    </row>
    <row r="351" ht="15.75" customHeight="1">
      <c r="A351" s="34"/>
      <c r="B351" s="34"/>
      <c r="C351" s="34"/>
      <c r="E351" s="34"/>
      <c r="F351" s="35"/>
      <c r="J351" s="36"/>
      <c r="L351" s="37"/>
      <c r="N351" s="51"/>
      <c r="W351" s="12"/>
      <c r="X351" s="12"/>
      <c r="Y351" s="12"/>
      <c r="AC351" s="12"/>
      <c r="AF351" s="39"/>
      <c r="AH351" s="39"/>
      <c r="AO351" s="39"/>
    </row>
    <row r="352" ht="15.75" customHeight="1">
      <c r="A352" s="34"/>
      <c r="B352" s="34"/>
      <c r="C352" s="34"/>
      <c r="E352" s="34"/>
      <c r="F352" s="35"/>
      <c r="J352" s="36"/>
      <c r="L352" s="37"/>
      <c r="N352" s="51"/>
      <c r="W352" s="12"/>
      <c r="X352" s="12"/>
      <c r="Y352" s="12"/>
      <c r="AC352" s="12"/>
      <c r="AF352" s="39"/>
      <c r="AH352" s="39"/>
      <c r="AO352" s="39"/>
    </row>
    <row r="353" ht="15.75" customHeight="1">
      <c r="A353" s="34"/>
      <c r="B353" s="34"/>
      <c r="C353" s="34"/>
      <c r="E353" s="34"/>
      <c r="F353" s="35"/>
      <c r="J353" s="36"/>
      <c r="L353" s="37"/>
      <c r="N353" s="51"/>
      <c r="W353" s="12"/>
      <c r="X353" s="12"/>
      <c r="Y353" s="12"/>
      <c r="AC353" s="12"/>
      <c r="AF353" s="39"/>
      <c r="AH353" s="39"/>
      <c r="AO353" s="39"/>
    </row>
    <row r="354" ht="15.75" customHeight="1">
      <c r="A354" s="34"/>
      <c r="B354" s="34"/>
      <c r="C354" s="34"/>
      <c r="E354" s="34"/>
      <c r="F354" s="35"/>
      <c r="J354" s="36"/>
      <c r="L354" s="37"/>
      <c r="N354" s="51"/>
      <c r="W354" s="12"/>
      <c r="X354" s="12"/>
      <c r="Y354" s="12"/>
      <c r="AC354" s="12"/>
      <c r="AF354" s="39"/>
      <c r="AH354" s="39"/>
      <c r="AO354" s="39"/>
    </row>
    <row r="355" ht="15.75" customHeight="1">
      <c r="A355" s="34"/>
      <c r="B355" s="34"/>
      <c r="C355" s="34"/>
      <c r="E355" s="34"/>
      <c r="F355" s="35"/>
      <c r="J355" s="36"/>
      <c r="L355" s="37"/>
      <c r="N355" s="51"/>
      <c r="W355" s="12"/>
      <c r="X355" s="12"/>
      <c r="Y355" s="12"/>
      <c r="AC355" s="12"/>
      <c r="AF355" s="39"/>
      <c r="AH355" s="39"/>
      <c r="AO355" s="39"/>
    </row>
    <row r="356" ht="15.75" customHeight="1">
      <c r="A356" s="34"/>
      <c r="B356" s="34"/>
      <c r="C356" s="34"/>
      <c r="E356" s="34"/>
      <c r="F356" s="35"/>
      <c r="J356" s="36"/>
      <c r="L356" s="37"/>
      <c r="N356" s="51"/>
      <c r="W356" s="12"/>
      <c r="X356" s="12"/>
      <c r="Y356" s="12"/>
      <c r="AC356" s="12"/>
      <c r="AF356" s="39"/>
      <c r="AH356" s="39"/>
      <c r="AO356" s="39"/>
    </row>
    <row r="357" ht="15.75" customHeight="1">
      <c r="A357" s="34"/>
      <c r="B357" s="34"/>
      <c r="C357" s="34"/>
      <c r="E357" s="34"/>
      <c r="F357" s="35"/>
      <c r="J357" s="36"/>
      <c r="L357" s="37"/>
      <c r="N357" s="51"/>
      <c r="W357" s="12"/>
      <c r="X357" s="12"/>
      <c r="Y357" s="12"/>
      <c r="AC357" s="12"/>
      <c r="AF357" s="39"/>
      <c r="AH357" s="39"/>
      <c r="AO357" s="39"/>
    </row>
    <row r="358" ht="15.75" customHeight="1">
      <c r="A358" s="34"/>
      <c r="B358" s="34"/>
      <c r="C358" s="34"/>
      <c r="E358" s="34"/>
      <c r="F358" s="35"/>
      <c r="J358" s="36"/>
      <c r="L358" s="37"/>
      <c r="N358" s="51"/>
      <c r="W358" s="12"/>
      <c r="X358" s="12"/>
      <c r="Y358" s="12"/>
      <c r="AC358" s="12"/>
      <c r="AF358" s="39"/>
      <c r="AH358" s="39"/>
      <c r="AO358" s="39"/>
    </row>
    <row r="359" ht="15.75" customHeight="1">
      <c r="A359" s="34"/>
      <c r="B359" s="34"/>
      <c r="C359" s="34"/>
      <c r="E359" s="34"/>
      <c r="F359" s="35"/>
      <c r="J359" s="36"/>
      <c r="L359" s="37"/>
      <c r="N359" s="51"/>
      <c r="W359" s="12"/>
      <c r="X359" s="12"/>
      <c r="Y359" s="12"/>
      <c r="AC359" s="12"/>
      <c r="AF359" s="39"/>
      <c r="AH359" s="39"/>
      <c r="AO359" s="39"/>
    </row>
    <row r="360" ht="15.75" customHeight="1">
      <c r="A360" s="34"/>
      <c r="B360" s="34"/>
      <c r="C360" s="34"/>
      <c r="E360" s="34"/>
      <c r="F360" s="35"/>
      <c r="J360" s="36"/>
      <c r="L360" s="37"/>
      <c r="N360" s="51"/>
      <c r="W360" s="12"/>
      <c r="X360" s="12"/>
      <c r="Y360" s="12"/>
      <c r="AC360" s="12"/>
      <c r="AF360" s="39"/>
      <c r="AH360" s="39"/>
      <c r="AO360" s="39"/>
    </row>
    <row r="361" ht="15.75" customHeight="1">
      <c r="A361" s="34"/>
      <c r="B361" s="34"/>
      <c r="C361" s="34"/>
      <c r="E361" s="34"/>
      <c r="F361" s="35"/>
      <c r="J361" s="36"/>
      <c r="L361" s="37"/>
      <c r="N361" s="51"/>
      <c r="W361" s="12"/>
      <c r="X361" s="12"/>
      <c r="Y361" s="12"/>
      <c r="AC361" s="12"/>
      <c r="AF361" s="39"/>
      <c r="AH361" s="39"/>
      <c r="AO361" s="39"/>
    </row>
    <row r="362" ht="15.75" customHeight="1">
      <c r="A362" s="34"/>
      <c r="B362" s="34"/>
      <c r="C362" s="34"/>
      <c r="E362" s="34"/>
      <c r="F362" s="35"/>
      <c r="J362" s="36"/>
      <c r="L362" s="37"/>
      <c r="N362" s="51"/>
      <c r="W362" s="12"/>
      <c r="X362" s="12"/>
      <c r="Y362" s="12"/>
      <c r="AC362" s="12"/>
      <c r="AF362" s="39"/>
      <c r="AH362" s="39"/>
      <c r="AO362" s="39"/>
    </row>
    <row r="363" ht="15.75" customHeight="1">
      <c r="A363" s="34"/>
      <c r="B363" s="34"/>
      <c r="C363" s="34"/>
      <c r="E363" s="34"/>
      <c r="F363" s="35"/>
      <c r="J363" s="36"/>
      <c r="L363" s="37"/>
      <c r="N363" s="51"/>
      <c r="W363" s="12"/>
      <c r="X363" s="12"/>
      <c r="Y363" s="12"/>
      <c r="AC363" s="12"/>
      <c r="AF363" s="39"/>
      <c r="AH363" s="39"/>
      <c r="AO363" s="39"/>
    </row>
    <row r="364" ht="15.75" customHeight="1">
      <c r="A364" s="34"/>
      <c r="B364" s="34"/>
      <c r="C364" s="34"/>
      <c r="E364" s="34"/>
      <c r="F364" s="35"/>
      <c r="J364" s="36"/>
      <c r="L364" s="37"/>
      <c r="N364" s="51"/>
      <c r="W364" s="12"/>
      <c r="X364" s="12"/>
      <c r="Y364" s="12"/>
      <c r="AC364" s="12"/>
      <c r="AF364" s="39"/>
      <c r="AH364" s="39"/>
      <c r="AO364" s="39"/>
    </row>
    <row r="365" ht="15.75" customHeight="1">
      <c r="A365" s="34"/>
      <c r="B365" s="34"/>
      <c r="C365" s="34"/>
      <c r="E365" s="34"/>
      <c r="F365" s="35"/>
      <c r="J365" s="36"/>
      <c r="L365" s="37"/>
      <c r="N365" s="51"/>
      <c r="W365" s="12"/>
      <c r="X365" s="12"/>
      <c r="Y365" s="12"/>
      <c r="AC365" s="12"/>
      <c r="AF365" s="39"/>
      <c r="AH365" s="39"/>
      <c r="AO365" s="39"/>
    </row>
    <row r="366" ht="15.75" customHeight="1">
      <c r="A366" s="34"/>
      <c r="B366" s="34"/>
      <c r="C366" s="34"/>
      <c r="E366" s="34"/>
      <c r="F366" s="35"/>
      <c r="J366" s="36"/>
      <c r="L366" s="37"/>
      <c r="N366" s="51"/>
      <c r="W366" s="12"/>
      <c r="X366" s="12"/>
      <c r="Y366" s="12"/>
      <c r="AC366" s="12"/>
      <c r="AF366" s="39"/>
      <c r="AH366" s="39"/>
      <c r="AO366" s="39"/>
    </row>
    <row r="367" ht="15.75" customHeight="1">
      <c r="A367" s="34"/>
      <c r="B367" s="34"/>
      <c r="C367" s="34"/>
      <c r="E367" s="34"/>
      <c r="F367" s="35"/>
      <c r="J367" s="36"/>
      <c r="L367" s="37"/>
      <c r="N367" s="51"/>
      <c r="W367" s="12"/>
      <c r="X367" s="12"/>
      <c r="Y367" s="12"/>
      <c r="AC367" s="12"/>
      <c r="AF367" s="39"/>
      <c r="AH367" s="39"/>
      <c r="AO367" s="39"/>
    </row>
    <row r="368" ht="15.75" customHeight="1">
      <c r="A368" s="34"/>
      <c r="B368" s="34"/>
      <c r="C368" s="34"/>
      <c r="E368" s="34"/>
      <c r="F368" s="35"/>
      <c r="J368" s="36"/>
      <c r="L368" s="37"/>
      <c r="N368" s="51"/>
      <c r="W368" s="12"/>
      <c r="X368" s="12"/>
      <c r="Y368" s="12"/>
      <c r="AC368" s="12"/>
      <c r="AF368" s="39"/>
      <c r="AH368" s="39"/>
      <c r="AO368" s="39"/>
    </row>
    <row r="369" ht="15.75" customHeight="1">
      <c r="A369" s="34"/>
      <c r="B369" s="34"/>
      <c r="C369" s="34"/>
      <c r="E369" s="34"/>
      <c r="F369" s="35"/>
      <c r="J369" s="36"/>
      <c r="L369" s="37"/>
      <c r="N369" s="51"/>
      <c r="W369" s="12"/>
      <c r="X369" s="12"/>
      <c r="Y369" s="12"/>
      <c r="AC369" s="12"/>
      <c r="AF369" s="39"/>
      <c r="AH369" s="39"/>
      <c r="AO369" s="39"/>
    </row>
    <row r="370" ht="15.75" customHeight="1">
      <c r="A370" s="34"/>
      <c r="B370" s="34"/>
      <c r="C370" s="34"/>
      <c r="E370" s="34"/>
      <c r="F370" s="35"/>
      <c r="J370" s="36"/>
      <c r="L370" s="37"/>
      <c r="N370" s="51"/>
      <c r="W370" s="12"/>
      <c r="X370" s="12"/>
      <c r="Y370" s="12"/>
      <c r="AC370" s="12"/>
      <c r="AF370" s="39"/>
      <c r="AH370" s="39"/>
      <c r="AO370" s="39"/>
    </row>
    <row r="371" ht="15.75" customHeight="1">
      <c r="A371" s="34"/>
      <c r="B371" s="34"/>
      <c r="C371" s="34"/>
      <c r="E371" s="34"/>
      <c r="F371" s="35"/>
      <c r="J371" s="36"/>
      <c r="L371" s="37"/>
      <c r="N371" s="51"/>
      <c r="W371" s="12"/>
      <c r="X371" s="12"/>
      <c r="Y371" s="12"/>
      <c r="AC371" s="12"/>
      <c r="AF371" s="39"/>
      <c r="AH371" s="39"/>
      <c r="AO371" s="39"/>
    </row>
    <row r="372" ht="15.75" customHeight="1">
      <c r="A372" s="34"/>
      <c r="B372" s="34"/>
      <c r="C372" s="34"/>
      <c r="E372" s="34"/>
      <c r="F372" s="35"/>
      <c r="J372" s="36"/>
      <c r="L372" s="37"/>
      <c r="N372" s="51"/>
      <c r="W372" s="12"/>
      <c r="X372" s="12"/>
      <c r="Y372" s="12"/>
      <c r="AC372" s="12"/>
      <c r="AF372" s="39"/>
      <c r="AH372" s="39"/>
      <c r="AO372" s="39"/>
    </row>
    <row r="373" ht="15.75" customHeight="1">
      <c r="A373" s="34"/>
      <c r="B373" s="34"/>
      <c r="C373" s="34"/>
      <c r="E373" s="34"/>
      <c r="F373" s="35"/>
      <c r="J373" s="36"/>
      <c r="L373" s="37"/>
      <c r="N373" s="51"/>
      <c r="W373" s="12"/>
      <c r="X373" s="12"/>
      <c r="Y373" s="12"/>
      <c r="AC373" s="12"/>
      <c r="AF373" s="39"/>
      <c r="AH373" s="39"/>
      <c r="AO373" s="39"/>
    </row>
    <row r="374" ht="15.75" customHeight="1">
      <c r="A374" s="34"/>
      <c r="B374" s="34"/>
      <c r="C374" s="34"/>
      <c r="E374" s="34"/>
      <c r="F374" s="35"/>
      <c r="J374" s="36"/>
      <c r="L374" s="37"/>
      <c r="N374" s="51"/>
      <c r="W374" s="12"/>
      <c r="X374" s="12"/>
      <c r="Y374" s="12"/>
      <c r="AC374" s="12"/>
      <c r="AF374" s="39"/>
      <c r="AH374" s="39"/>
      <c r="AO374" s="39"/>
    </row>
    <row r="375" ht="15.75" customHeight="1">
      <c r="A375" s="34"/>
      <c r="B375" s="34"/>
      <c r="C375" s="34"/>
      <c r="E375" s="34"/>
      <c r="F375" s="35"/>
      <c r="J375" s="36"/>
      <c r="L375" s="37"/>
      <c r="N375" s="51"/>
      <c r="W375" s="12"/>
      <c r="X375" s="12"/>
      <c r="Y375" s="12"/>
      <c r="AC375" s="12"/>
      <c r="AF375" s="39"/>
      <c r="AH375" s="39"/>
      <c r="AO375" s="39"/>
    </row>
    <row r="376" ht="15.75" customHeight="1">
      <c r="A376" s="34"/>
      <c r="B376" s="34"/>
      <c r="C376" s="34"/>
      <c r="E376" s="34"/>
      <c r="F376" s="35"/>
      <c r="J376" s="36"/>
      <c r="L376" s="37"/>
      <c r="N376" s="51"/>
      <c r="W376" s="12"/>
      <c r="X376" s="12"/>
      <c r="Y376" s="12"/>
      <c r="AC376" s="12"/>
      <c r="AF376" s="39"/>
      <c r="AH376" s="39"/>
      <c r="AO376" s="39"/>
    </row>
    <row r="377" ht="15.75" customHeight="1">
      <c r="A377" s="34"/>
      <c r="B377" s="34"/>
      <c r="C377" s="34"/>
      <c r="E377" s="34"/>
      <c r="F377" s="35"/>
      <c r="J377" s="36"/>
      <c r="L377" s="37"/>
      <c r="N377" s="51"/>
      <c r="W377" s="12"/>
      <c r="X377" s="12"/>
      <c r="Y377" s="12"/>
      <c r="AC377" s="12"/>
      <c r="AF377" s="39"/>
      <c r="AH377" s="39"/>
      <c r="AO377" s="39"/>
    </row>
    <row r="378" ht="15.75" customHeight="1">
      <c r="A378" s="34"/>
      <c r="B378" s="34"/>
      <c r="C378" s="34"/>
      <c r="E378" s="34"/>
      <c r="F378" s="35"/>
      <c r="J378" s="36"/>
      <c r="L378" s="37"/>
      <c r="N378" s="51"/>
      <c r="W378" s="12"/>
      <c r="X378" s="12"/>
      <c r="Y378" s="12"/>
      <c r="AC378" s="12"/>
      <c r="AF378" s="39"/>
      <c r="AH378" s="39"/>
      <c r="AO378" s="39"/>
    </row>
    <row r="379" ht="15.75" customHeight="1">
      <c r="A379" s="34"/>
      <c r="B379" s="34"/>
      <c r="C379" s="34"/>
      <c r="E379" s="34"/>
      <c r="F379" s="35"/>
      <c r="J379" s="36"/>
      <c r="L379" s="37"/>
      <c r="N379" s="51"/>
      <c r="W379" s="12"/>
      <c r="X379" s="12"/>
      <c r="Y379" s="12"/>
      <c r="AC379" s="12"/>
      <c r="AF379" s="39"/>
      <c r="AH379" s="39"/>
      <c r="AO379" s="39"/>
    </row>
    <row r="380" ht="15.75" customHeight="1">
      <c r="A380" s="34"/>
      <c r="B380" s="34"/>
      <c r="C380" s="34"/>
      <c r="E380" s="34"/>
      <c r="F380" s="35"/>
      <c r="J380" s="36"/>
      <c r="L380" s="37"/>
      <c r="N380" s="51"/>
      <c r="W380" s="12"/>
      <c r="X380" s="12"/>
      <c r="Y380" s="12"/>
      <c r="AC380" s="12"/>
      <c r="AF380" s="39"/>
      <c r="AH380" s="39"/>
      <c r="AO380" s="39"/>
    </row>
    <row r="381" ht="15.75" customHeight="1">
      <c r="A381" s="34"/>
      <c r="B381" s="34"/>
      <c r="C381" s="34"/>
      <c r="E381" s="34"/>
      <c r="F381" s="35"/>
      <c r="J381" s="36"/>
      <c r="L381" s="37"/>
      <c r="N381" s="51"/>
      <c r="W381" s="12"/>
      <c r="X381" s="12"/>
      <c r="Y381" s="12"/>
      <c r="AC381" s="12"/>
      <c r="AF381" s="39"/>
      <c r="AH381" s="39"/>
      <c r="AO381" s="39"/>
    </row>
    <row r="382" ht="15.75" customHeight="1">
      <c r="A382" s="34"/>
      <c r="B382" s="34"/>
      <c r="C382" s="34"/>
      <c r="E382" s="34"/>
      <c r="F382" s="35"/>
      <c r="J382" s="36"/>
      <c r="L382" s="37"/>
      <c r="N382" s="51"/>
      <c r="W382" s="12"/>
      <c r="X382" s="12"/>
      <c r="Y382" s="12"/>
      <c r="AC382" s="12"/>
      <c r="AF382" s="39"/>
      <c r="AH382" s="39"/>
      <c r="AO382" s="39"/>
    </row>
    <row r="383" ht="15.75" customHeight="1">
      <c r="A383" s="34"/>
      <c r="B383" s="34"/>
      <c r="C383" s="34"/>
      <c r="E383" s="34"/>
      <c r="F383" s="35"/>
      <c r="J383" s="36"/>
      <c r="L383" s="37"/>
      <c r="N383" s="51"/>
      <c r="W383" s="12"/>
      <c r="X383" s="12"/>
      <c r="Y383" s="12"/>
      <c r="AC383" s="12"/>
      <c r="AF383" s="39"/>
      <c r="AH383" s="39"/>
      <c r="AO383" s="39"/>
    </row>
    <row r="384" ht="15.75" customHeight="1">
      <c r="A384" s="34"/>
      <c r="B384" s="34"/>
      <c r="C384" s="34"/>
      <c r="E384" s="34"/>
      <c r="F384" s="35"/>
      <c r="J384" s="36"/>
      <c r="L384" s="37"/>
      <c r="N384" s="51"/>
      <c r="W384" s="12"/>
      <c r="X384" s="12"/>
      <c r="Y384" s="12"/>
      <c r="AC384" s="12"/>
      <c r="AF384" s="39"/>
      <c r="AH384" s="39"/>
      <c r="AO384" s="39"/>
    </row>
    <row r="385" ht="15.75" customHeight="1">
      <c r="A385" s="34"/>
      <c r="B385" s="34"/>
      <c r="C385" s="34"/>
      <c r="E385" s="34"/>
      <c r="F385" s="35"/>
      <c r="J385" s="36"/>
      <c r="L385" s="37"/>
      <c r="N385" s="51"/>
      <c r="W385" s="12"/>
      <c r="X385" s="12"/>
      <c r="Y385" s="12"/>
      <c r="AC385" s="12"/>
      <c r="AF385" s="39"/>
      <c r="AH385" s="39"/>
      <c r="AO385" s="39"/>
    </row>
    <row r="386" ht="15.75" customHeight="1">
      <c r="A386" s="34"/>
      <c r="B386" s="34"/>
      <c r="C386" s="34"/>
      <c r="E386" s="34"/>
      <c r="F386" s="35"/>
      <c r="J386" s="36"/>
      <c r="L386" s="37"/>
      <c r="N386" s="51"/>
      <c r="W386" s="12"/>
      <c r="X386" s="12"/>
      <c r="Y386" s="12"/>
      <c r="AC386" s="12"/>
      <c r="AF386" s="39"/>
      <c r="AH386" s="39"/>
      <c r="AO386" s="39"/>
    </row>
    <row r="387" ht="15.75" customHeight="1">
      <c r="A387" s="34"/>
      <c r="B387" s="34"/>
      <c r="C387" s="34"/>
      <c r="E387" s="34"/>
      <c r="F387" s="35"/>
      <c r="J387" s="36"/>
      <c r="L387" s="37"/>
      <c r="N387" s="51"/>
      <c r="W387" s="12"/>
      <c r="X387" s="12"/>
      <c r="Y387" s="12"/>
      <c r="AC387" s="12"/>
      <c r="AF387" s="39"/>
      <c r="AH387" s="39"/>
      <c r="AO387" s="39"/>
    </row>
    <row r="388" ht="15.75" customHeight="1">
      <c r="A388" s="34"/>
      <c r="B388" s="34"/>
      <c r="C388" s="34"/>
      <c r="E388" s="34"/>
      <c r="F388" s="35"/>
      <c r="J388" s="36"/>
      <c r="L388" s="37"/>
      <c r="N388" s="51"/>
      <c r="W388" s="12"/>
      <c r="X388" s="12"/>
      <c r="Y388" s="12"/>
      <c r="AC388" s="12"/>
      <c r="AF388" s="39"/>
      <c r="AH388" s="39"/>
      <c r="AO388" s="39"/>
    </row>
    <row r="389" ht="15.75" customHeight="1">
      <c r="A389" s="34"/>
      <c r="B389" s="34"/>
      <c r="C389" s="34"/>
      <c r="E389" s="34"/>
      <c r="F389" s="35"/>
      <c r="J389" s="36"/>
      <c r="L389" s="37"/>
      <c r="N389" s="51"/>
      <c r="W389" s="12"/>
      <c r="X389" s="12"/>
      <c r="Y389" s="12"/>
      <c r="AC389" s="12"/>
      <c r="AF389" s="39"/>
      <c r="AH389" s="39"/>
      <c r="AO389" s="39"/>
    </row>
    <row r="390" ht="15.75" customHeight="1">
      <c r="A390" s="34"/>
      <c r="B390" s="34"/>
      <c r="C390" s="34"/>
      <c r="E390" s="34"/>
      <c r="F390" s="35"/>
      <c r="J390" s="36"/>
      <c r="L390" s="37"/>
      <c r="N390" s="51"/>
      <c r="W390" s="12"/>
      <c r="X390" s="12"/>
      <c r="Y390" s="12"/>
      <c r="AC390" s="12"/>
      <c r="AF390" s="39"/>
      <c r="AH390" s="39"/>
      <c r="AO390" s="39"/>
    </row>
    <row r="391" ht="15.75" customHeight="1">
      <c r="A391" s="34"/>
      <c r="B391" s="34"/>
      <c r="C391" s="34"/>
      <c r="E391" s="34"/>
      <c r="F391" s="35"/>
      <c r="J391" s="36"/>
      <c r="L391" s="37"/>
      <c r="N391" s="51"/>
      <c r="W391" s="12"/>
      <c r="X391" s="12"/>
      <c r="Y391" s="12"/>
      <c r="AC391" s="12"/>
      <c r="AF391" s="39"/>
      <c r="AH391" s="39"/>
      <c r="AO391" s="39"/>
    </row>
    <row r="392" ht="15.75" customHeight="1">
      <c r="A392" s="34"/>
      <c r="B392" s="34"/>
      <c r="C392" s="34"/>
      <c r="E392" s="34"/>
      <c r="F392" s="35"/>
      <c r="J392" s="36"/>
      <c r="L392" s="37"/>
      <c r="N392" s="51"/>
      <c r="W392" s="12"/>
      <c r="X392" s="12"/>
      <c r="Y392" s="12"/>
      <c r="AC392" s="12"/>
      <c r="AF392" s="39"/>
      <c r="AH392" s="39"/>
      <c r="AO392" s="39"/>
    </row>
    <row r="393" ht="15.75" customHeight="1">
      <c r="A393" s="34"/>
      <c r="B393" s="34"/>
      <c r="C393" s="34"/>
      <c r="E393" s="34"/>
      <c r="F393" s="35"/>
      <c r="J393" s="36"/>
      <c r="L393" s="37"/>
      <c r="N393" s="51"/>
      <c r="W393" s="12"/>
      <c r="X393" s="12"/>
      <c r="Y393" s="12"/>
      <c r="AC393" s="12"/>
      <c r="AF393" s="39"/>
      <c r="AH393" s="39"/>
      <c r="AO393" s="39"/>
    </row>
    <row r="394" ht="15.75" customHeight="1">
      <c r="A394" s="34"/>
      <c r="B394" s="34"/>
      <c r="C394" s="34"/>
      <c r="E394" s="34"/>
      <c r="F394" s="35"/>
      <c r="J394" s="36"/>
      <c r="L394" s="37"/>
      <c r="N394" s="51"/>
      <c r="W394" s="12"/>
      <c r="X394" s="12"/>
      <c r="Y394" s="12"/>
      <c r="AC394" s="12"/>
      <c r="AF394" s="39"/>
      <c r="AH394" s="39"/>
      <c r="AO394" s="39"/>
    </row>
    <row r="395" ht="15.75" customHeight="1">
      <c r="A395" s="34"/>
      <c r="B395" s="34"/>
      <c r="C395" s="34"/>
      <c r="E395" s="34"/>
      <c r="F395" s="35"/>
      <c r="J395" s="36"/>
      <c r="L395" s="37"/>
      <c r="N395" s="51"/>
      <c r="W395" s="12"/>
      <c r="X395" s="12"/>
      <c r="Y395" s="12"/>
      <c r="AC395" s="12"/>
      <c r="AF395" s="39"/>
      <c r="AH395" s="39"/>
      <c r="AO395" s="39"/>
    </row>
    <row r="396" ht="15.75" customHeight="1">
      <c r="A396" s="34"/>
      <c r="B396" s="34"/>
      <c r="C396" s="34"/>
      <c r="E396" s="34"/>
      <c r="F396" s="35"/>
      <c r="J396" s="36"/>
      <c r="L396" s="37"/>
      <c r="N396" s="51"/>
      <c r="W396" s="12"/>
      <c r="X396" s="12"/>
      <c r="Y396" s="12"/>
      <c r="AC396" s="12"/>
      <c r="AF396" s="39"/>
      <c r="AH396" s="39"/>
      <c r="AO396" s="39"/>
    </row>
    <row r="397" ht="15.75" customHeight="1">
      <c r="A397" s="34"/>
      <c r="B397" s="34"/>
      <c r="C397" s="34"/>
      <c r="E397" s="34"/>
      <c r="F397" s="35"/>
      <c r="J397" s="36"/>
      <c r="L397" s="37"/>
      <c r="N397" s="51"/>
      <c r="W397" s="12"/>
      <c r="X397" s="12"/>
      <c r="Y397" s="12"/>
      <c r="AC397" s="12"/>
      <c r="AF397" s="39"/>
      <c r="AH397" s="39"/>
      <c r="AO397" s="39"/>
    </row>
    <row r="398" ht="15.75" customHeight="1">
      <c r="A398" s="34"/>
      <c r="B398" s="34"/>
      <c r="C398" s="34"/>
      <c r="E398" s="34"/>
      <c r="F398" s="35"/>
      <c r="J398" s="36"/>
      <c r="L398" s="37"/>
      <c r="N398" s="51"/>
      <c r="W398" s="12"/>
      <c r="X398" s="12"/>
      <c r="Y398" s="12"/>
      <c r="AC398" s="12"/>
      <c r="AF398" s="39"/>
      <c r="AH398" s="39"/>
      <c r="AO398" s="39"/>
    </row>
    <row r="399" ht="15.75" customHeight="1">
      <c r="A399" s="34"/>
      <c r="B399" s="34"/>
      <c r="C399" s="34"/>
      <c r="E399" s="34"/>
      <c r="F399" s="35"/>
      <c r="J399" s="36"/>
      <c r="L399" s="37"/>
      <c r="N399" s="51"/>
      <c r="W399" s="12"/>
      <c r="X399" s="12"/>
      <c r="Y399" s="12"/>
      <c r="AC399" s="12"/>
      <c r="AF399" s="39"/>
      <c r="AH399" s="39"/>
      <c r="AO399" s="39"/>
    </row>
    <row r="400" ht="15.75" customHeight="1">
      <c r="A400" s="34"/>
      <c r="B400" s="34"/>
      <c r="C400" s="34"/>
      <c r="E400" s="34"/>
      <c r="F400" s="35"/>
      <c r="J400" s="36"/>
      <c r="L400" s="37"/>
      <c r="N400" s="51"/>
      <c r="W400" s="12"/>
      <c r="X400" s="12"/>
      <c r="Y400" s="12"/>
      <c r="AC400" s="12"/>
      <c r="AF400" s="39"/>
      <c r="AH400" s="39"/>
      <c r="AO400" s="39"/>
    </row>
    <row r="401" ht="15.75" customHeight="1">
      <c r="A401" s="34"/>
      <c r="B401" s="34"/>
      <c r="C401" s="34"/>
      <c r="E401" s="34"/>
      <c r="F401" s="35"/>
      <c r="J401" s="36"/>
      <c r="L401" s="37"/>
      <c r="N401" s="51"/>
      <c r="W401" s="12"/>
      <c r="X401" s="12"/>
      <c r="Y401" s="12"/>
      <c r="AC401" s="12"/>
      <c r="AF401" s="39"/>
      <c r="AH401" s="39"/>
      <c r="AO401" s="39"/>
    </row>
    <row r="402" ht="15.75" customHeight="1">
      <c r="A402" s="34"/>
      <c r="B402" s="34"/>
      <c r="C402" s="34"/>
      <c r="E402" s="34"/>
      <c r="F402" s="35"/>
      <c r="J402" s="36"/>
      <c r="L402" s="37"/>
      <c r="N402" s="51"/>
      <c r="W402" s="12"/>
      <c r="X402" s="12"/>
      <c r="Y402" s="12"/>
      <c r="AC402" s="12"/>
      <c r="AF402" s="39"/>
      <c r="AH402" s="39"/>
      <c r="AO402" s="39"/>
    </row>
    <row r="403" ht="15.75" customHeight="1">
      <c r="A403" s="34"/>
      <c r="B403" s="34"/>
      <c r="C403" s="34"/>
      <c r="E403" s="34"/>
      <c r="F403" s="35"/>
      <c r="J403" s="36"/>
      <c r="L403" s="37"/>
      <c r="N403" s="51"/>
      <c r="W403" s="12"/>
      <c r="X403" s="12"/>
      <c r="Y403" s="12"/>
      <c r="AC403" s="12"/>
      <c r="AF403" s="39"/>
      <c r="AH403" s="39"/>
      <c r="AO403" s="39"/>
    </row>
    <row r="404" ht="15.75" customHeight="1">
      <c r="A404" s="34"/>
      <c r="B404" s="34"/>
      <c r="C404" s="34"/>
      <c r="E404" s="34"/>
      <c r="F404" s="35"/>
      <c r="J404" s="36"/>
      <c r="L404" s="37"/>
      <c r="N404" s="51"/>
      <c r="W404" s="12"/>
      <c r="X404" s="12"/>
      <c r="Y404" s="12"/>
      <c r="AC404" s="12"/>
      <c r="AF404" s="39"/>
      <c r="AH404" s="39"/>
      <c r="AO404" s="39"/>
    </row>
    <row r="405" ht="15.75" customHeight="1">
      <c r="A405" s="34"/>
      <c r="B405" s="34"/>
      <c r="C405" s="34"/>
      <c r="E405" s="34"/>
      <c r="F405" s="35"/>
      <c r="J405" s="36"/>
      <c r="L405" s="37"/>
      <c r="N405" s="51"/>
      <c r="W405" s="12"/>
      <c r="X405" s="12"/>
      <c r="Y405" s="12"/>
      <c r="AC405" s="12"/>
      <c r="AF405" s="39"/>
      <c r="AH405" s="39"/>
      <c r="AO405" s="39"/>
    </row>
    <row r="406" ht="15.75" customHeight="1">
      <c r="A406" s="34"/>
      <c r="B406" s="34"/>
      <c r="C406" s="34"/>
      <c r="E406" s="34"/>
      <c r="F406" s="35"/>
      <c r="J406" s="36"/>
      <c r="L406" s="37"/>
      <c r="N406" s="51"/>
      <c r="W406" s="12"/>
      <c r="X406" s="12"/>
      <c r="Y406" s="12"/>
      <c r="AC406" s="12"/>
      <c r="AF406" s="39"/>
      <c r="AH406" s="39"/>
      <c r="AO406" s="39"/>
    </row>
    <row r="407" ht="15.75" customHeight="1">
      <c r="A407" s="34"/>
      <c r="B407" s="34"/>
      <c r="C407" s="34"/>
      <c r="E407" s="34"/>
      <c r="F407" s="35"/>
      <c r="J407" s="36"/>
      <c r="L407" s="37"/>
      <c r="N407" s="51"/>
      <c r="W407" s="12"/>
      <c r="X407" s="12"/>
      <c r="Y407" s="12"/>
      <c r="AC407" s="12"/>
      <c r="AF407" s="39"/>
      <c r="AH407" s="39"/>
      <c r="AO407" s="39"/>
    </row>
    <row r="408" ht="15.75" customHeight="1">
      <c r="A408" s="34"/>
      <c r="B408" s="34"/>
      <c r="C408" s="34"/>
      <c r="E408" s="34"/>
      <c r="F408" s="35"/>
      <c r="J408" s="36"/>
      <c r="L408" s="37"/>
      <c r="N408" s="51"/>
      <c r="W408" s="12"/>
      <c r="X408" s="12"/>
      <c r="Y408" s="12"/>
      <c r="AC408" s="12"/>
      <c r="AF408" s="39"/>
      <c r="AH408" s="39"/>
      <c r="AO408" s="39"/>
    </row>
    <row r="409" ht="15.75" customHeight="1">
      <c r="A409" s="34"/>
      <c r="B409" s="34"/>
      <c r="C409" s="34"/>
      <c r="E409" s="34"/>
      <c r="F409" s="35"/>
      <c r="J409" s="36"/>
      <c r="L409" s="37"/>
      <c r="N409" s="51"/>
      <c r="W409" s="12"/>
      <c r="X409" s="12"/>
      <c r="Y409" s="12"/>
      <c r="AC409" s="12"/>
      <c r="AF409" s="39"/>
      <c r="AH409" s="39"/>
      <c r="AO409" s="39"/>
    </row>
    <row r="410" ht="15.75" customHeight="1">
      <c r="A410" s="34"/>
      <c r="B410" s="34"/>
      <c r="C410" s="34"/>
      <c r="E410" s="34"/>
      <c r="F410" s="35"/>
      <c r="J410" s="36"/>
      <c r="L410" s="37"/>
      <c r="N410" s="51"/>
      <c r="W410" s="12"/>
      <c r="X410" s="12"/>
      <c r="Y410" s="12"/>
      <c r="AC410" s="12"/>
      <c r="AF410" s="39"/>
      <c r="AH410" s="39"/>
      <c r="AO410" s="39"/>
    </row>
    <row r="411" ht="15.75" customHeight="1">
      <c r="A411" s="34"/>
      <c r="B411" s="34"/>
      <c r="C411" s="34"/>
      <c r="E411" s="34"/>
      <c r="F411" s="35"/>
      <c r="J411" s="36"/>
      <c r="L411" s="37"/>
      <c r="N411" s="51"/>
      <c r="W411" s="12"/>
      <c r="X411" s="12"/>
      <c r="Y411" s="12"/>
      <c r="AC411" s="12"/>
      <c r="AF411" s="39"/>
      <c r="AH411" s="39"/>
      <c r="AO411" s="39"/>
    </row>
    <row r="412" ht="15.75" customHeight="1">
      <c r="A412" s="34"/>
      <c r="B412" s="34"/>
      <c r="C412" s="34"/>
      <c r="E412" s="34"/>
      <c r="F412" s="35"/>
      <c r="J412" s="36"/>
      <c r="L412" s="37"/>
      <c r="N412" s="51"/>
      <c r="W412" s="12"/>
      <c r="X412" s="12"/>
      <c r="Y412" s="12"/>
      <c r="AC412" s="12"/>
      <c r="AF412" s="39"/>
      <c r="AH412" s="39"/>
      <c r="AO412" s="39"/>
    </row>
    <row r="413" ht="15.75" customHeight="1">
      <c r="A413" s="34"/>
      <c r="B413" s="34"/>
      <c r="C413" s="34"/>
      <c r="E413" s="34"/>
      <c r="F413" s="35"/>
      <c r="J413" s="36"/>
      <c r="L413" s="37"/>
      <c r="N413" s="51"/>
      <c r="W413" s="12"/>
      <c r="X413" s="12"/>
      <c r="Y413" s="12"/>
      <c r="AC413" s="12"/>
      <c r="AF413" s="39"/>
      <c r="AH413" s="39"/>
      <c r="AO413" s="39"/>
    </row>
    <row r="414" ht="15.75" customHeight="1">
      <c r="A414" s="34"/>
      <c r="B414" s="34"/>
      <c r="C414" s="34"/>
      <c r="E414" s="34"/>
      <c r="F414" s="35"/>
      <c r="J414" s="36"/>
      <c r="L414" s="37"/>
      <c r="N414" s="51"/>
      <c r="W414" s="12"/>
      <c r="X414" s="12"/>
      <c r="Y414" s="12"/>
      <c r="AC414" s="12"/>
      <c r="AF414" s="39"/>
      <c r="AH414" s="39"/>
      <c r="AO414" s="39"/>
    </row>
    <row r="415" ht="15.75" customHeight="1">
      <c r="A415" s="34"/>
      <c r="B415" s="34"/>
      <c r="C415" s="34"/>
      <c r="E415" s="34"/>
      <c r="F415" s="35"/>
      <c r="J415" s="36"/>
      <c r="L415" s="37"/>
      <c r="N415" s="51"/>
      <c r="W415" s="12"/>
      <c r="X415" s="12"/>
      <c r="Y415" s="12"/>
      <c r="AC415" s="12"/>
      <c r="AF415" s="39"/>
      <c r="AH415" s="39"/>
      <c r="AO415" s="39"/>
    </row>
    <row r="416" ht="15.75" customHeight="1">
      <c r="A416" s="34"/>
      <c r="B416" s="34"/>
      <c r="C416" s="34"/>
      <c r="E416" s="34"/>
      <c r="F416" s="35"/>
      <c r="J416" s="36"/>
      <c r="L416" s="37"/>
      <c r="N416" s="51"/>
      <c r="W416" s="12"/>
      <c r="X416" s="12"/>
      <c r="Y416" s="12"/>
      <c r="AC416" s="12"/>
      <c r="AF416" s="39"/>
      <c r="AH416" s="39"/>
      <c r="AO416" s="39"/>
    </row>
    <row r="417" ht="15.75" customHeight="1">
      <c r="A417" s="34"/>
      <c r="B417" s="34"/>
      <c r="C417" s="34"/>
      <c r="E417" s="34"/>
      <c r="F417" s="35"/>
      <c r="J417" s="36"/>
      <c r="L417" s="37"/>
      <c r="N417" s="51"/>
      <c r="W417" s="12"/>
      <c r="X417" s="12"/>
      <c r="Y417" s="12"/>
      <c r="AC417" s="12"/>
      <c r="AF417" s="39"/>
      <c r="AH417" s="39"/>
      <c r="AO417" s="39"/>
    </row>
    <row r="418" ht="15.75" customHeight="1">
      <c r="A418" s="34"/>
      <c r="B418" s="34"/>
      <c r="C418" s="34"/>
      <c r="E418" s="34"/>
      <c r="F418" s="35"/>
      <c r="J418" s="36"/>
      <c r="L418" s="37"/>
      <c r="N418" s="51"/>
      <c r="W418" s="12"/>
      <c r="X418" s="12"/>
      <c r="Y418" s="12"/>
      <c r="AC418" s="12"/>
      <c r="AF418" s="39"/>
      <c r="AH418" s="39"/>
      <c r="AO418" s="39"/>
    </row>
    <row r="419" ht="15.75" customHeight="1">
      <c r="A419" s="34"/>
      <c r="B419" s="34"/>
      <c r="C419" s="34"/>
      <c r="E419" s="34"/>
      <c r="F419" s="35"/>
      <c r="J419" s="36"/>
      <c r="L419" s="37"/>
      <c r="N419" s="51"/>
      <c r="W419" s="12"/>
      <c r="X419" s="12"/>
      <c r="Y419" s="12"/>
      <c r="AC419" s="12"/>
      <c r="AF419" s="39"/>
      <c r="AH419" s="39"/>
      <c r="AO419" s="39"/>
    </row>
    <row r="420" ht="15.75" customHeight="1">
      <c r="A420" s="34"/>
      <c r="B420" s="34"/>
      <c r="C420" s="34"/>
      <c r="E420" s="34"/>
      <c r="F420" s="35"/>
      <c r="J420" s="36"/>
      <c r="L420" s="37"/>
      <c r="N420" s="51"/>
      <c r="W420" s="12"/>
      <c r="X420" s="12"/>
      <c r="Y420" s="12"/>
      <c r="AC420" s="12"/>
      <c r="AF420" s="39"/>
      <c r="AH420" s="39"/>
      <c r="AO420" s="39"/>
    </row>
    <row r="421" ht="15.75" customHeight="1">
      <c r="A421" s="34"/>
      <c r="B421" s="34"/>
      <c r="C421" s="34"/>
      <c r="E421" s="34"/>
      <c r="F421" s="35"/>
      <c r="J421" s="36"/>
      <c r="L421" s="37"/>
      <c r="N421" s="51"/>
      <c r="W421" s="12"/>
      <c r="X421" s="12"/>
      <c r="Y421" s="12"/>
      <c r="AC421" s="12"/>
      <c r="AF421" s="39"/>
      <c r="AH421" s="39"/>
      <c r="AO421" s="39"/>
    </row>
    <row r="422" ht="15.75" customHeight="1">
      <c r="A422" s="34"/>
      <c r="B422" s="34"/>
      <c r="C422" s="34"/>
      <c r="E422" s="34"/>
      <c r="F422" s="35"/>
      <c r="J422" s="36"/>
      <c r="L422" s="37"/>
      <c r="N422" s="51"/>
      <c r="W422" s="12"/>
      <c r="X422" s="12"/>
      <c r="Y422" s="12"/>
      <c r="AC422" s="12"/>
      <c r="AF422" s="39"/>
      <c r="AH422" s="39"/>
      <c r="AO422" s="39"/>
    </row>
    <row r="423" ht="15.75" customHeight="1">
      <c r="A423" s="34"/>
      <c r="B423" s="34"/>
      <c r="C423" s="34"/>
      <c r="E423" s="34"/>
      <c r="F423" s="35"/>
      <c r="J423" s="36"/>
      <c r="L423" s="37"/>
      <c r="N423" s="51"/>
      <c r="W423" s="12"/>
      <c r="X423" s="12"/>
      <c r="Y423" s="12"/>
      <c r="AC423" s="12"/>
      <c r="AF423" s="39"/>
      <c r="AH423" s="39"/>
      <c r="AO423" s="39"/>
    </row>
    <row r="424" ht="15.75" customHeight="1">
      <c r="A424" s="34"/>
      <c r="B424" s="34"/>
      <c r="C424" s="34"/>
      <c r="E424" s="34"/>
      <c r="F424" s="35"/>
      <c r="J424" s="36"/>
      <c r="L424" s="37"/>
      <c r="N424" s="51"/>
      <c r="W424" s="12"/>
      <c r="X424" s="12"/>
      <c r="Y424" s="12"/>
      <c r="AC424" s="12"/>
      <c r="AF424" s="39"/>
      <c r="AH424" s="39"/>
      <c r="AO424" s="39"/>
    </row>
    <row r="425" ht="15.75" customHeight="1">
      <c r="A425" s="34"/>
      <c r="B425" s="34"/>
      <c r="C425" s="34"/>
      <c r="E425" s="34"/>
      <c r="F425" s="35"/>
      <c r="J425" s="36"/>
      <c r="L425" s="37"/>
      <c r="N425" s="51"/>
      <c r="W425" s="12"/>
      <c r="X425" s="12"/>
      <c r="Y425" s="12"/>
      <c r="AC425" s="12"/>
      <c r="AF425" s="39"/>
      <c r="AH425" s="39"/>
      <c r="AO425" s="39"/>
    </row>
    <row r="426" ht="15.75" customHeight="1">
      <c r="A426" s="34"/>
      <c r="B426" s="34"/>
      <c r="C426" s="34"/>
      <c r="E426" s="34"/>
      <c r="F426" s="35"/>
      <c r="J426" s="36"/>
      <c r="L426" s="37"/>
      <c r="N426" s="51"/>
      <c r="W426" s="12"/>
      <c r="X426" s="12"/>
      <c r="Y426" s="12"/>
      <c r="AC426" s="12"/>
      <c r="AF426" s="39"/>
      <c r="AH426" s="39"/>
      <c r="AO426" s="39"/>
    </row>
    <row r="427" ht="15.75" customHeight="1">
      <c r="A427" s="34"/>
      <c r="B427" s="34"/>
      <c r="C427" s="34"/>
      <c r="E427" s="34"/>
      <c r="F427" s="35"/>
      <c r="J427" s="36"/>
      <c r="L427" s="37"/>
      <c r="N427" s="51"/>
      <c r="W427" s="12"/>
      <c r="X427" s="12"/>
      <c r="Y427" s="12"/>
      <c r="AC427" s="12"/>
      <c r="AF427" s="39"/>
      <c r="AH427" s="39"/>
      <c r="AO427" s="39"/>
    </row>
    <row r="428" ht="15.75" customHeight="1">
      <c r="A428" s="34"/>
      <c r="B428" s="34"/>
      <c r="C428" s="34"/>
      <c r="E428" s="34"/>
      <c r="F428" s="35"/>
      <c r="J428" s="36"/>
      <c r="L428" s="37"/>
      <c r="N428" s="51"/>
      <c r="W428" s="12"/>
      <c r="X428" s="12"/>
      <c r="Y428" s="12"/>
      <c r="AC428" s="12"/>
      <c r="AF428" s="39"/>
      <c r="AH428" s="39"/>
      <c r="AO428" s="39"/>
    </row>
    <row r="429" ht="15.75" customHeight="1">
      <c r="A429" s="34"/>
      <c r="B429" s="34"/>
      <c r="C429" s="34"/>
      <c r="E429" s="34"/>
      <c r="F429" s="35"/>
      <c r="J429" s="36"/>
      <c r="L429" s="37"/>
      <c r="N429" s="51"/>
      <c r="W429" s="12"/>
      <c r="X429" s="12"/>
      <c r="Y429" s="12"/>
      <c r="AC429" s="12"/>
      <c r="AF429" s="39"/>
      <c r="AH429" s="39"/>
      <c r="AO429" s="39"/>
    </row>
    <row r="430" ht="15.75" customHeight="1">
      <c r="A430" s="34"/>
      <c r="B430" s="34"/>
      <c r="C430" s="34"/>
      <c r="E430" s="34"/>
      <c r="F430" s="35"/>
      <c r="J430" s="36"/>
      <c r="L430" s="37"/>
      <c r="N430" s="51"/>
      <c r="W430" s="12"/>
      <c r="X430" s="12"/>
      <c r="Y430" s="12"/>
      <c r="AC430" s="12"/>
      <c r="AF430" s="39"/>
      <c r="AH430" s="39"/>
      <c r="AO430" s="39"/>
    </row>
    <row r="431" ht="15.75" customHeight="1">
      <c r="A431" s="34"/>
      <c r="B431" s="34"/>
      <c r="C431" s="34"/>
      <c r="E431" s="34"/>
      <c r="F431" s="35"/>
      <c r="J431" s="36"/>
      <c r="L431" s="37"/>
      <c r="N431" s="51"/>
      <c r="W431" s="12"/>
      <c r="X431" s="12"/>
      <c r="Y431" s="12"/>
      <c r="AC431" s="12"/>
      <c r="AF431" s="39"/>
      <c r="AH431" s="39"/>
      <c r="AO431" s="39"/>
    </row>
    <row r="432" ht="15.75" customHeight="1">
      <c r="A432" s="34"/>
      <c r="B432" s="34"/>
      <c r="C432" s="34"/>
      <c r="E432" s="34"/>
      <c r="F432" s="35"/>
      <c r="J432" s="36"/>
      <c r="L432" s="37"/>
      <c r="N432" s="51"/>
      <c r="W432" s="12"/>
      <c r="X432" s="12"/>
      <c r="Y432" s="12"/>
      <c r="AC432" s="12"/>
      <c r="AF432" s="39"/>
      <c r="AH432" s="39"/>
      <c r="AO432" s="39"/>
    </row>
    <row r="433" ht="15.75" customHeight="1">
      <c r="A433" s="34"/>
      <c r="B433" s="34"/>
      <c r="C433" s="34"/>
      <c r="E433" s="34"/>
      <c r="F433" s="35"/>
      <c r="J433" s="36"/>
      <c r="L433" s="37"/>
      <c r="N433" s="51"/>
      <c r="W433" s="12"/>
      <c r="X433" s="12"/>
      <c r="Y433" s="12"/>
      <c r="AC433" s="12"/>
      <c r="AF433" s="39"/>
      <c r="AH433" s="39"/>
      <c r="AO433" s="39"/>
    </row>
    <row r="434" ht="15.75" customHeight="1">
      <c r="A434" s="34"/>
      <c r="B434" s="34"/>
      <c r="C434" s="34"/>
      <c r="E434" s="34"/>
      <c r="F434" s="35"/>
      <c r="J434" s="36"/>
      <c r="L434" s="37"/>
      <c r="N434" s="51"/>
      <c r="W434" s="12"/>
      <c r="X434" s="12"/>
      <c r="Y434" s="12"/>
      <c r="AC434" s="12"/>
      <c r="AF434" s="39"/>
      <c r="AH434" s="39"/>
      <c r="AO434" s="39"/>
    </row>
    <row r="435" ht="15.75" customHeight="1">
      <c r="A435" s="34"/>
      <c r="B435" s="34"/>
      <c r="C435" s="34"/>
      <c r="E435" s="34"/>
      <c r="F435" s="35"/>
      <c r="J435" s="36"/>
      <c r="L435" s="37"/>
      <c r="N435" s="51"/>
      <c r="W435" s="12"/>
      <c r="X435" s="12"/>
      <c r="Y435" s="12"/>
      <c r="AC435" s="12"/>
      <c r="AF435" s="39"/>
      <c r="AH435" s="39"/>
      <c r="AO435" s="39"/>
    </row>
    <row r="436" ht="15.75" customHeight="1">
      <c r="A436" s="34"/>
      <c r="B436" s="34"/>
      <c r="C436" s="34"/>
      <c r="E436" s="34"/>
      <c r="F436" s="35"/>
      <c r="J436" s="36"/>
      <c r="L436" s="37"/>
      <c r="N436" s="51"/>
      <c r="W436" s="12"/>
      <c r="X436" s="12"/>
      <c r="Y436" s="12"/>
      <c r="AC436" s="12"/>
      <c r="AF436" s="39"/>
      <c r="AH436" s="39"/>
      <c r="AO436" s="39"/>
    </row>
    <row r="437" ht="15.75" customHeight="1">
      <c r="A437" s="34"/>
      <c r="B437" s="34"/>
      <c r="C437" s="34"/>
      <c r="E437" s="34"/>
      <c r="F437" s="35"/>
      <c r="J437" s="36"/>
      <c r="L437" s="37"/>
      <c r="N437" s="51"/>
      <c r="W437" s="12"/>
      <c r="X437" s="12"/>
      <c r="Y437" s="12"/>
      <c r="AC437" s="12"/>
      <c r="AF437" s="39"/>
      <c r="AH437" s="39"/>
      <c r="AO437" s="39"/>
    </row>
    <row r="438" ht="15.75" customHeight="1">
      <c r="A438" s="34"/>
      <c r="B438" s="34"/>
      <c r="C438" s="34"/>
      <c r="E438" s="34"/>
      <c r="F438" s="35"/>
      <c r="J438" s="36"/>
      <c r="L438" s="37"/>
      <c r="N438" s="51"/>
      <c r="W438" s="12"/>
      <c r="X438" s="12"/>
      <c r="Y438" s="12"/>
      <c r="AC438" s="12"/>
      <c r="AF438" s="39"/>
      <c r="AH438" s="39"/>
      <c r="AO438" s="39"/>
    </row>
    <row r="439" ht="15.75" customHeight="1">
      <c r="A439" s="34"/>
      <c r="B439" s="34"/>
      <c r="C439" s="34"/>
      <c r="E439" s="34"/>
      <c r="F439" s="35"/>
      <c r="J439" s="36"/>
      <c r="L439" s="37"/>
      <c r="N439" s="51"/>
      <c r="W439" s="12"/>
      <c r="X439" s="12"/>
      <c r="Y439" s="12"/>
      <c r="AC439" s="12"/>
      <c r="AF439" s="39"/>
      <c r="AH439" s="39"/>
      <c r="AO439" s="39"/>
    </row>
    <row r="440" ht="15.75" customHeight="1">
      <c r="A440" s="34"/>
      <c r="B440" s="34"/>
      <c r="C440" s="34"/>
      <c r="E440" s="34"/>
      <c r="F440" s="35"/>
      <c r="J440" s="36"/>
      <c r="L440" s="37"/>
      <c r="N440" s="51"/>
      <c r="W440" s="12"/>
      <c r="X440" s="12"/>
      <c r="Y440" s="12"/>
      <c r="AC440" s="12"/>
      <c r="AF440" s="39"/>
      <c r="AH440" s="39"/>
      <c r="AO440" s="39"/>
    </row>
    <row r="441" ht="15.75" customHeight="1">
      <c r="A441" s="34"/>
      <c r="B441" s="34"/>
      <c r="C441" s="34"/>
      <c r="E441" s="34"/>
      <c r="F441" s="35"/>
      <c r="J441" s="36"/>
      <c r="L441" s="37"/>
      <c r="N441" s="51"/>
      <c r="W441" s="12"/>
      <c r="X441" s="12"/>
      <c r="Y441" s="12"/>
      <c r="AC441" s="12"/>
      <c r="AF441" s="39"/>
      <c r="AH441" s="39"/>
      <c r="AO441" s="39"/>
    </row>
    <row r="442" ht="15.75" customHeight="1">
      <c r="A442" s="34"/>
      <c r="B442" s="34"/>
      <c r="C442" s="34"/>
      <c r="E442" s="34"/>
      <c r="F442" s="35"/>
      <c r="J442" s="36"/>
      <c r="L442" s="37"/>
      <c r="N442" s="51"/>
      <c r="W442" s="12"/>
      <c r="X442" s="12"/>
      <c r="Y442" s="12"/>
      <c r="AC442" s="12"/>
      <c r="AF442" s="39"/>
      <c r="AH442" s="39"/>
      <c r="AO442" s="39"/>
    </row>
    <row r="443" ht="15.75" customHeight="1">
      <c r="A443" s="34"/>
      <c r="B443" s="34"/>
      <c r="C443" s="34"/>
      <c r="E443" s="34"/>
      <c r="F443" s="35"/>
      <c r="J443" s="36"/>
      <c r="L443" s="37"/>
      <c r="N443" s="51"/>
      <c r="W443" s="12"/>
      <c r="X443" s="12"/>
      <c r="Y443" s="12"/>
      <c r="AC443" s="12"/>
      <c r="AF443" s="39"/>
      <c r="AH443" s="39"/>
      <c r="AO443" s="39"/>
    </row>
    <row r="444" ht="15.75" customHeight="1">
      <c r="A444" s="34"/>
      <c r="B444" s="34"/>
      <c r="C444" s="34"/>
      <c r="E444" s="34"/>
      <c r="F444" s="35"/>
      <c r="J444" s="36"/>
      <c r="L444" s="37"/>
      <c r="N444" s="51"/>
      <c r="W444" s="12"/>
      <c r="X444" s="12"/>
      <c r="Y444" s="12"/>
      <c r="AC444" s="12"/>
      <c r="AF444" s="39"/>
      <c r="AH444" s="39"/>
      <c r="AO444" s="39"/>
    </row>
    <row r="445" ht="15.75" customHeight="1">
      <c r="A445" s="34"/>
      <c r="B445" s="34"/>
      <c r="C445" s="34"/>
      <c r="E445" s="34"/>
      <c r="F445" s="35"/>
      <c r="J445" s="36"/>
      <c r="L445" s="37"/>
      <c r="N445" s="51"/>
      <c r="W445" s="12"/>
      <c r="X445" s="12"/>
      <c r="Y445" s="12"/>
      <c r="AC445" s="12"/>
      <c r="AF445" s="39"/>
      <c r="AH445" s="39"/>
      <c r="AO445" s="39"/>
    </row>
    <row r="446" ht="15.75" customHeight="1">
      <c r="A446" s="34"/>
      <c r="B446" s="34"/>
      <c r="C446" s="34"/>
      <c r="E446" s="34"/>
      <c r="F446" s="35"/>
      <c r="J446" s="36"/>
      <c r="L446" s="37"/>
      <c r="N446" s="51"/>
      <c r="W446" s="12"/>
      <c r="X446" s="12"/>
      <c r="Y446" s="12"/>
      <c r="AC446" s="12"/>
      <c r="AF446" s="39"/>
      <c r="AH446" s="39"/>
      <c r="AO446" s="39"/>
    </row>
    <row r="447" ht="15.75" customHeight="1">
      <c r="A447" s="34"/>
      <c r="B447" s="34"/>
      <c r="C447" s="34"/>
      <c r="E447" s="34"/>
      <c r="F447" s="35"/>
      <c r="J447" s="36"/>
      <c r="L447" s="37"/>
      <c r="N447" s="51"/>
      <c r="W447" s="12"/>
      <c r="X447" s="12"/>
      <c r="Y447" s="12"/>
      <c r="AC447" s="12"/>
      <c r="AF447" s="39"/>
      <c r="AH447" s="39"/>
      <c r="AO447" s="39"/>
    </row>
    <row r="448" ht="15.75" customHeight="1">
      <c r="A448" s="34"/>
      <c r="B448" s="34"/>
      <c r="C448" s="34"/>
      <c r="E448" s="34"/>
      <c r="F448" s="35"/>
      <c r="J448" s="36"/>
      <c r="L448" s="37"/>
      <c r="N448" s="51"/>
      <c r="W448" s="12"/>
      <c r="X448" s="12"/>
      <c r="Y448" s="12"/>
      <c r="AC448" s="12"/>
      <c r="AF448" s="39"/>
      <c r="AH448" s="39"/>
      <c r="AO448" s="39"/>
    </row>
    <row r="449" ht="15.75" customHeight="1">
      <c r="A449" s="34"/>
      <c r="B449" s="34"/>
      <c r="C449" s="34"/>
      <c r="E449" s="34"/>
      <c r="F449" s="35"/>
      <c r="J449" s="36"/>
      <c r="L449" s="37"/>
      <c r="N449" s="51"/>
      <c r="W449" s="12"/>
      <c r="X449" s="12"/>
      <c r="Y449" s="12"/>
      <c r="AC449" s="12"/>
      <c r="AF449" s="39"/>
      <c r="AH449" s="39"/>
      <c r="AO449" s="39"/>
    </row>
    <row r="450" ht="15.75" customHeight="1">
      <c r="A450" s="34"/>
      <c r="B450" s="34"/>
      <c r="C450" s="34"/>
      <c r="E450" s="34"/>
      <c r="F450" s="35"/>
      <c r="J450" s="36"/>
      <c r="L450" s="37"/>
      <c r="N450" s="51"/>
      <c r="W450" s="12"/>
      <c r="X450" s="12"/>
      <c r="Y450" s="12"/>
      <c r="AC450" s="12"/>
      <c r="AF450" s="39"/>
      <c r="AH450" s="39"/>
      <c r="AO450" s="39"/>
    </row>
    <row r="451" ht="15.75" customHeight="1">
      <c r="A451" s="34"/>
      <c r="B451" s="34"/>
      <c r="C451" s="34"/>
      <c r="E451" s="34"/>
      <c r="F451" s="35"/>
      <c r="J451" s="36"/>
      <c r="L451" s="37"/>
      <c r="N451" s="51"/>
      <c r="W451" s="12"/>
      <c r="X451" s="12"/>
      <c r="Y451" s="12"/>
      <c r="AC451" s="12"/>
      <c r="AF451" s="39"/>
      <c r="AH451" s="39"/>
      <c r="AO451" s="39"/>
    </row>
    <row r="452" ht="15.75" customHeight="1">
      <c r="A452" s="34"/>
      <c r="B452" s="34"/>
      <c r="C452" s="34"/>
      <c r="E452" s="34"/>
      <c r="F452" s="35"/>
      <c r="J452" s="36"/>
      <c r="L452" s="37"/>
      <c r="N452" s="51"/>
      <c r="W452" s="12"/>
      <c r="X452" s="12"/>
      <c r="Y452" s="12"/>
      <c r="AC452" s="12"/>
      <c r="AF452" s="39"/>
      <c r="AH452" s="39"/>
      <c r="AO452" s="39"/>
    </row>
    <row r="453" ht="15.75" customHeight="1">
      <c r="A453" s="34"/>
      <c r="B453" s="34"/>
      <c r="C453" s="34"/>
      <c r="E453" s="34"/>
      <c r="F453" s="35"/>
      <c r="J453" s="36"/>
      <c r="L453" s="37"/>
      <c r="N453" s="51"/>
      <c r="W453" s="12"/>
      <c r="X453" s="12"/>
      <c r="Y453" s="12"/>
      <c r="AC453" s="12"/>
      <c r="AF453" s="39"/>
      <c r="AH453" s="39"/>
      <c r="AO453" s="39"/>
    </row>
    <row r="454" ht="15.75" customHeight="1">
      <c r="A454" s="34"/>
      <c r="B454" s="34"/>
      <c r="C454" s="34"/>
      <c r="E454" s="34"/>
      <c r="F454" s="35"/>
      <c r="J454" s="36"/>
      <c r="L454" s="37"/>
      <c r="N454" s="51"/>
      <c r="W454" s="12"/>
      <c r="X454" s="12"/>
      <c r="Y454" s="12"/>
      <c r="AC454" s="12"/>
      <c r="AF454" s="39"/>
      <c r="AH454" s="39"/>
      <c r="AO454" s="39"/>
    </row>
    <row r="455" ht="15.75" customHeight="1">
      <c r="A455" s="34"/>
      <c r="B455" s="34"/>
      <c r="C455" s="34"/>
      <c r="E455" s="34"/>
      <c r="F455" s="35"/>
      <c r="J455" s="36"/>
      <c r="L455" s="37"/>
      <c r="N455" s="51"/>
      <c r="W455" s="12"/>
      <c r="X455" s="12"/>
      <c r="Y455" s="12"/>
      <c r="AC455" s="12"/>
      <c r="AF455" s="39"/>
      <c r="AH455" s="39"/>
      <c r="AO455" s="39"/>
    </row>
    <row r="456" ht="15.75" customHeight="1">
      <c r="A456" s="34"/>
      <c r="B456" s="34"/>
      <c r="C456" s="34"/>
      <c r="E456" s="34"/>
      <c r="F456" s="35"/>
      <c r="J456" s="36"/>
      <c r="L456" s="37"/>
      <c r="N456" s="51"/>
      <c r="W456" s="12"/>
      <c r="X456" s="12"/>
      <c r="Y456" s="12"/>
      <c r="AC456" s="12"/>
      <c r="AF456" s="39"/>
      <c r="AH456" s="39"/>
      <c r="AO456" s="39"/>
    </row>
    <row r="457" ht="15.75" customHeight="1">
      <c r="A457" s="34"/>
      <c r="B457" s="34"/>
      <c r="C457" s="34"/>
      <c r="E457" s="34"/>
      <c r="F457" s="35"/>
      <c r="J457" s="36"/>
      <c r="L457" s="37"/>
      <c r="N457" s="51"/>
      <c r="W457" s="12"/>
      <c r="X457" s="12"/>
      <c r="Y457" s="12"/>
      <c r="AC457" s="12"/>
      <c r="AF457" s="39"/>
      <c r="AH457" s="39"/>
      <c r="AO457" s="39"/>
    </row>
    <row r="458" ht="15.75" customHeight="1">
      <c r="A458" s="34"/>
      <c r="B458" s="34"/>
      <c r="C458" s="34"/>
      <c r="E458" s="34"/>
      <c r="F458" s="35"/>
      <c r="J458" s="36"/>
      <c r="L458" s="37"/>
      <c r="N458" s="51"/>
      <c r="W458" s="12"/>
      <c r="X458" s="12"/>
      <c r="Y458" s="12"/>
      <c r="AC458" s="12"/>
      <c r="AF458" s="39"/>
      <c r="AH458" s="39"/>
      <c r="AO458" s="39"/>
    </row>
    <row r="459" ht="15.75" customHeight="1">
      <c r="A459" s="34"/>
      <c r="B459" s="34"/>
      <c r="C459" s="34"/>
      <c r="E459" s="34"/>
      <c r="F459" s="35"/>
      <c r="J459" s="36"/>
      <c r="L459" s="37"/>
      <c r="N459" s="51"/>
      <c r="W459" s="12"/>
      <c r="X459" s="12"/>
      <c r="Y459" s="12"/>
      <c r="AC459" s="12"/>
      <c r="AF459" s="39"/>
      <c r="AH459" s="39"/>
      <c r="AO459" s="39"/>
    </row>
    <row r="460" ht="15.75" customHeight="1">
      <c r="A460" s="34"/>
      <c r="B460" s="34"/>
      <c r="C460" s="34"/>
      <c r="E460" s="34"/>
      <c r="F460" s="35"/>
      <c r="J460" s="36"/>
      <c r="L460" s="37"/>
      <c r="N460" s="51"/>
      <c r="W460" s="12"/>
      <c r="X460" s="12"/>
      <c r="Y460" s="12"/>
      <c r="AC460" s="12"/>
      <c r="AF460" s="39"/>
      <c r="AH460" s="39"/>
      <c r="AO460" s="39"/>
    </row>
    <row r="461" ht="15.75" customHeight="1">
      <c r="A461" s="34"/>
      <c r="B461" s="34"/>
      <c r="C461" s="34"/>
      <c r="E461" s="34"/>
      <c r="F461" s="35"/>
      <c r="J461" s="36"/>
      <c r="L461" s="37"/>
      <c r="N461" s="51"/>
      <c r="W461" s="12"/>
      <c r="X461" s="12"/>
      <c r="Y461" s="12"/>
      <c r="AC461" s="12"/>
      <c r="AF461" s="39"/>
      <c r="AH461" s="39"/>
      <c r="AO461" s="39"/>
    </row>
    <row r="462" ht="15.75" customHeight="1">
      <c r="A462" s="34"/>
      <c r="B462" s="34"/>
      <c r="C462" s="34"/>
      <c r="E462" s="34"/>
      <c r="F462" s="35"/>
      <c r="J462" s="36"/>
      <c r="L462" s="37"/>
      <c r="N462" s="51"/>
      <c r="W462" s="12"/>
      <c r="X462" s="12"/>
      <c r="Y462" s="12"/>
      <c r="AC462" s="12"/>
      <c r="AF462" s="39"/>
      <c r="AH462" s="39"/>
      <c r="AO462" s="39"/>
    </row>
    <row r="463" ht="15.75" customHeight="1">
      <c r="A463" s="34"/>
      <c r="B463" s="34"/>
      <c r="C463" s="34"/>
      <c r="E463" s="34"/>
      <c r="F463" s="35"/>
      <c r="J463" s="36"/>
      <c r="L463" s="37"/>
      <c r="N463" s="51"/>
      <c r="W463" s="12"/>
      <c r="X463" s="12"/>
      <c r="Y463" s="12"/>
      <c r="AC463" s="12"/>
      <c r="AF463" s="39"/>
      <c r="AH463" s="39"/>
      <c r="AO463" s="39"/>
    </row>
    <row r="464" ht="15.75" customHeight="1">
      <c r="A464" s="34"/>
      <c r="B464" s="34"/>
      <c r="C464" s="34"/>
      <c r="E464" s="34"/>
      <c r="F464" s="35"/>
      <c r="J464" s="36"/>
      <c r="L464" s="37"/>
      <c r="N464" s="51"/>
      <c r="W464" s="12"/>
      <c r="X464" s="12"/>
      <c r="Y464" s="12"/>
      <c r="AC464" s="12"/>
      <c r="AF464" s="39"/>
      <c r="AH464" s="39"/>
      <c r="AO464" s="39"/>
    </row>
    <row r="465" ht="15.75" customHeight="1">
      <c r="A465" s="34"/>
      <c r="B465" s="34"/>
      <c r="C465" s="34"/>
      <c r="E465" s="34"/>
      <c r="F465" s="35"/>
      <c r="J465" s="36"/>
      <c r="L465" s="37"/>
      <c r="N465" s="51"/>
      <c r="W465" s="12"/>
      <c r="X465" s="12"/>
      <c r="Y465" s="12"/>
      <c r="AC465" s="12"/>
      <c r="AF465" s="39"/>
      <c r="AH465" s="39"/>
      <c r="AO465" s="39"/>
    </row>
    <row r="466" ht="15.75" customHeight="1">
      <c r="A466" s="34"/>
      <c r="B466" s="34"/>
      <c r="C466" s="34"/>
      <c r="E466" s="34"/>
      <c r="F466" s="35"/>
      <c r="J466" s="36"/>
      <c r="L466" s="37"/>
      <c r="N466" s="51"/>
      <c r="W466" s="12"/>
      <c r="X466" s="12"/>
      <c r="Y466" s="12"/>
      <c r="AC466" s="12"/>
      <c r="AF466" s="39"/>
      <c r="AH466" s="39"/>
      <c r="AO466" s="39"/>
    </row>
    <row r="467" ht="15.75" customHeight="1">
      <c r="A467" s="34"/>
      <c r="B467" s="34"/>
      <c r="C467" s="34"/>
      <c r="E467" s="34"/>
      <c r="F467" s="35"/>
      <c r="J467" s="36"/>
      <c r="L467" s="37"/>
      <c r="N467" s="51"/>
      <c r="W467" s="12"/>
      <c r="X467" s="12"/>
      <c r="Y467" s="12"/>
      <c r="AC467" s="12"/>
      <c r="AF467" s="39"/>
      <c r="AH467" s="39"/>
      <c r="AO467" s="39"/>
    </row>
    <row r="468" ht="15.75" customHeight="1">
      <c r="A468" s="34"/>
      <c r="B468" s="34"/>
      <c r="C468" s="34"/>
      <c r="E468" s="34"/>
      <c r="F468" s="35"/>
      <c r="J468" s="36"/>
      <c r="L468" s="37"/>
      <c r="N468" s="51"/>
      <c r="W468" s="12"/>
      <c r="X468" s="12"/>
      <c r="Y468" s="12"/>
      <c r="AC468" s="12"/>
      <c r="AF468" s="39"/>
      <c r="AH468" s="39"/>
      <c r="AO468" s="39"/>
    </row>
    <row r="469" ht="15.75" customHeight="1">
      <c r="A469" s="34"/>
      <c r="B469" s="34"/>
      <c r="C469" s="34"/>
      <c r="E469" s="34"/>
      <c r="F469" s="35"/>
      <c r="J469" s="36"/>
      <c r="L469" s="37"/>
      <c r="N469" s="51"/>
      <c r="W469" s="12"/>
      <c r="X469" s="12"/>
      <c r="Y469" s="12"/>
      <c r="AC469" s="12"/>
      <c r="AF469" s="39"/>
      <c r="AH469" s="39"/>
      <c r="AO469" s="39"/>
    </row>
    <row r="470" ht="15.75" customHeight="1">
      <c r="A470" s="34"/>
      <c r="B470" s="34"/>
      <c r="C470" s="34"/>
      <c r="E470" s="34"/>
      <c r="F470" s="35"/>
      <c r="J470" s="36"/>
      <c r="L470" s="37"/>
      <c r="N470" s="51"/>
      <c r="W470" s="12"/>
      <c r="X470" s="12"/>
      <c r="Y470" s="12"/>
      <c r="AC470" s="12"/>
      <c r="AF470" s="39"/>
      <c r="AH470" s="39"/>
      <c r="AO470" s="39"/>
    </row>
    <row r="471" ht="15.75" customHeight="1">
      <c r="A471" s="34"/>
      <c r="B471" s="34"/>
      <c r="C471" s="34"/>
      <c r="E471" s="34"/>
      <c r="F471" s="35"/>
      <c r="J471" s="36"/>
      <c r="L471" s="37"/>
      <c r="N471" s="51"/>
      <c r="W471" s="12"/>
      <c r="X471" s="12"/>
      <c r="Y471" s="12"/>
      <c r="AC471" s="12"/>
      <c r="AF471" s="39"/>
      <c r="AH471" s="39"/>
      <c r="AO471" s="39"/>
    </row>
    <row r="472" ht="15.75" customHeight="1">
      <c r="A472" s="34"/>
      <c r="B472" s="34"/>
      <c r="C472" s="34"/>
      <c r="E472" s="34"/>
      <c r="F472" s="35"/>
      <c r="J472" s="36"/>
      <c r="L472" s="37"/>
      <c r="N472" s="51"/>
      <c r="W472" s="12"/>
      <c r="X472" s="12"/>
      <c r="Y472" s="12"/>
      <c r="AC472" s="12"/>
      <c r="AF472" s="39"/>
      <c r="AH472" s="39"/>
      <c r="AO472" s="39"/>
    </row>
    <row r="473" ht="15.75" customHeight="1">
      <c r="A473" s="34"/>
      <c r="B473" s="34"/>
      <c r="C473" s="34"/>
      <c r="E473" s="34"/>
      <c r="F473" s="35"/>
      <c r="J473" s="36"/>
      <c r="L473" s="37"/>
      <c r="N473" s="51"/>
      <c r="W473" s="12"/>
      <c r="X473" s="12"/>
      <c r="Y473" s="12"/>
      <c r="AC473" s="12"/>
      <c r="AF473" s="39"/>
      <c r="AH473" s="39"/>
      <c r="AO473" s="39"/>
    </row>
    <row r="474" ht="15.75" customHeight="1">
      <c r="A474" s="34"/>
      <c r="B474" s="34"/>
      <c r="C474" s="34"/>
      <c r="E474" s="34"/>
      <c r="F474" s="35"/>
      <c r="J474" s="36"/>
      <c r="L474" s="37"/>
      <c r="N474" s="51"/>
      <c r="W474" s="12"/>
      <c r="X474" s="12"/>
      <c r="Y474" s="12"/>
      <c r="AC474" s="12"/>
      <c r="AF474" s="39"/>
      <c r="AH474" s="39"/>
      <c r="AO474" s="39"/>
    </row>
    <row r="475" ht="15.75" customHeight="1">
      <c r="A475" s="34"/>
      <c r="B475" s="34"/>
      <c r="C475" s="34"/>
      <c r="E475" s="34"/>
      <c r="F475" s="35"/>
      <c r="J475" s="36"/>
      <c r="L475" s="37"/>
      <c r="N475" s="51"/>
      <c r="W475" s="12"/>
      <c r="X475" s="12"/>
      <c r="Y475" s="12"/>
      <c r="AC475" s="12"/>
      <c r="AF475" s="39"/>
      <c r="AH475" s="39"/>
      <c r="AO475" s="39"/>
    </row>
    <row r="476" ht="15.75" customHeight="1">
      <c r="A476" s="34"/>
      <c r="B476" s="34"/>
      <c r="C476" s="34"/>
      <c r="E476" s="34"/>
      <c r="F476" s="35"/>
      <c r="J476" s="36"/>
      <c r="L476" s="37"/>
      <c r="N476" s="51"/>
      <c r="W476" s="12"/>
      <c r="X476" s="12"/>
      <c r="Y476" s="12"/>
      <c r="AC476" s="12"/>
      <c r="AF476" s="39"/>
      <c r="AH476" s="39"/>
      <c r="AO476" s="39"/>
    </row>
    <row r="477" ht="15.75" customHeight="1">
      <c r="A477" s="34"/>
      <c r="B477" s="34"/>
      <c r="C477" s="34"/>
      <c r="E477" s="34"/>
      <c r="F477" s="35"/>
      <c r="J477" s="36"/>
      <c r="L477" s="37"/>
      <c r="N477" s="51"/>
      <c r="W477" s="12"/>
      <c r="X477" s="12"/>
      <c r="Y477" s="12"/>
      <c r="AC477" s="12"/>
      <c r="AF477" s="39"/>
      <c r="AH477" s="39"/>
      <c r="AO477" s="39"/>
    </row>
    <row r="478" ht="15.75" customHeight="1">
      <c r="A478" s="34"/>
      <c r="B478" s="34"/>
      <c r="C478" s="34"/>
      <c r="E478" s="34"/>
      <c r="F478" s="35"/>
      <c r="J478" s="36"/>
      <c r="L478" s="37"/>
      <c r="N478" s="51"/>
      <c r="W478" s="12"/>
      <c r="X478" s="12"/>
      <c r="Y478" s="12"/>
      <c r="AC478" s="12"/>
      <c r="AF478" s="39"/>
      <c r="AH478" s="39"/>
      <c r="AO478" s="39"/>
    </row>
    <row r="479" ht="15.75" customHeight="1">
      <c r="A479" s="34"/>
      <c r="B479" s="34"/>
      <c r="C479" s="34"/>
      <c r="E479" s="34"/>
      <c r="F479" s="35"/>
      <c r="J479" s="36"/>
      <c r="L479" s="37"/>
      <c r="N479" s="51"/>
      <c r="W479" s="12"/>
      <c r="X479" s="12"/>
      <c r="Y479" s="12"/>
      <c r="AC479" s="12"/>
      <c r="AF479" s="39"/>
      <c r="AH479" s="39"/>
      <c r="AO479" s="39"/>
    </row>
    <row r="480" ht="15.75" customHeight="1">
      <c r="A480" s="34"/>
      <c r="B480" s="34"/>
      <c r="C480" s="34"/>
      <c r="E480" s="34"/>
      <c r="F480" s="35"/>
      <c r="J480" s="36"/>
      <c r="L480" s="37"/>
      <c r="N480" s="51"/>
      <c r="W480" s="12"/>
      <c r="X480" s="12"/>
      <c r="Y480" s="12"/>
      <c r="AC480" s="12"/>
      <c r="AF480" s="39"/>
      <c r="AH480" s="39"/>
      <c r="AO480" s="39"/>
    </row>
    <row r="481" ht="15.75" customHeight="1">
      <c r="A481" s="34"/>
      <c r="B481" s="34"/>
      <c r="C481" s="34"/>
      <c r="E481" s="34"/>
      <c r="F481" s="35"/>
      <c r="J481" s="36"/>
      <c r="L481" s="37"/>
      <c r="N481" s="51"/>
      <c r="W481" s="12"/>
      <c r="X481" s="12"/>
      <c r="Y481" s="12"/>
      <c r="AC481" s="12"/>
      <c r="AF481" s="39"/>
      <c r="AH481" s="39"/>
      <c r="AO481" s="39"/>
    </row>
    <row r="482" ht="15.75" customHeight="1">
      <c r="A482" s="34"/>
      <c r="B482" s="34"/>
      <c r="C482" s="34"/>
      <c r="E482" s="34"/>
      <c r="F482" s="35"/>
      <c r="J482" s="36"/>
      <c r="L482" s="37"/>
      <c r="N482" s="51"/>
      <c r="W482" s="12"/>
      <c r="X482" s="12"/>
      <c r="Y482" s="12"/>
      <c r="AC482" s="12"/>
      <c r="AF482" s="39"/>
      <c r="AH482" s="39"/>
      <c r="AO482" s="39"/>
    </row>
    <row r="483" ht="15.75" customHeight="1">
      <c r="A483" s="34"/>
      <c r="B483" s="34"/>
      <c r="C483" s="34"/>
      <c r="E483" s="34"/>
      <c r="F483" s="35"/>
      <c r="J483" s="36"/>
      <c r="L483" s="37"/>
      <c r="N483" s="51"/>
      <c r="W483" s="12"/>
      <c r="X483" s="12"/>
      <c r="Y483" s="12"/>
      <c r="AC483" s="12"/>
      <c r="AF483" s="39"/>
      <c r="AH483" s="39"/>
      <c r="AO483" s="39"/>
    </row>
    <row r="484" ht="15.75" customHeight="1">
      <c r="A484" s="34"/>
      <c r="B484" s="34"/>
      <c r="C484" s="34"/>
      <c r="E484" s="34"/>
      <c r="F484" s="35"/>
      <c r="J484" s="36"/>
      <c r="L484" s="37"/>
      <c r="N484" s="51"/>
      <c r="W484" s="12"/>
      <c r="X484" s="12"/>
      <c r="Y484" s="12"/>
      <c r="AC484" s="12"/>
      <c r="AF484" s="39"/>
      <c r="AH484" s="39"/>
      <c r="AO484" s="39"/>
    </row>
    <row r="485" ht="15.75" customHeight="1">
      <c r="A485" s="34"/>
      <c r="B485" s="34"/>
      <c r="C485" s="34"/>
      <c r="E485" s="34"/>
      <c r="F485" s="35"/>
      <c r="J485" s="36"/>
      <c r="L485" s="37"/>
      <c r="N485" s="51"/>
      <c r="W485" s="12"/>
      <c r="X485" s="12"/>
      <c r="Y485" s="12"/>
      <c r="AC485" s="12"/>
      <c r="AF485" s="39"/>
      <c r="AH485" s="39"/>
      <c r="AO485" s="39"/>
    </row>
    <row r="486" ht="15.75" customHeight="1">
      <c r="A486" s="34"/>
      <c r="B486" s="34"/>
      <c r="C486" s="34"/>
      <c r="E486" s="34"/>
      <c r="F486" s="35"/>
      <c r="J486" s="36"/>
      <c r="L486" s="37"/>
      <c r="N486" s="51"/>
      <c r="W486" s="12"/>
      <c r="X486" s="12"/>
      <c r="Y486" s="12"/>
      <c r="AC486" s="12"/>
      <c r="AF486" s="39"/>
      <c r="AH486" s="39"/>
      <c r="AO486" s="39"/>
    </row>
    <row r="487" ht="15.75" customHeight="1">
      <c r="A487" s="34"/>
      <c r="B487" s="34"/>
      <c r="C487" s="34"/>
      <c r="E487" s="34"/>
      <c r="F487" s="35"/>
      <c r="J487" s="36"/>
      <c r="L487" s="37"/>
      <c r="N487" s="51"/>
      <c r="W487" s="12"/>
      <c r="X487" s="12"/>
      <c r="Y487" s="12"/>
      <c r="AC487" s="12"/>
      <c r="AF487" s="39"/>
      <c r="AH487" s="39"/>
      <c r="AO487" s="39"/>
    </row>
    <row r="488" ht="15.75" customHeight="1">
      <c r="A488" s="34"/>
      <c r="B488" s="34"/>
      <c r="C488" s="34"/>
      <c r="E488" s="34"/>
      <c r="F488" s="35"/>
      <c r="J488" s="36"/>
      <c r="L488" s="37"/>
      <c r="N488" s="51"/>
      <c r="W488" s="12"/>
      <c r="X488" s="12"/>
      <c r="Y488" s="12"/>
      <c r="AC488" s="12"/>
      <c r="AF488" s="39"/>
      <c r="AH488" s="39"/>
      <c r="AO488" s="39"/>
    </row>
    <row r="489" ht="15.75" customHeight="1">
      <c r="A489" s="34"/>
      <c r="B489" s="34"/>
      <c r="C489" s="34"/>
      <c r="E489" s="34"/>
      <c r="F489" s="35"/>
      <c r="J489" s="36"/>
      <c r="L489" s="37"/>
      <c r="N489" s="51"/>
      <c r="W489" s="12"/>
      <c r="X489" s="12"/>
      <c r="Y489" s="12"/>
      <c r="AC489" s="12"/>
      <c r="AF489" s="39"/>
      <c r="AH489" s="39"/>
      <c r="AO489" s="39"/>
    </row>
    <row r="490" ht="15.75" customHeight="1">
      <c r="A490" s="34"/>
      <c r="B490" s="34"/>
      <c r="C490" s="34"/>
      <c r="E490" s="34"/>
      <c r="F490" s="35"/>
      <c r="J490" s="36"/>
      <c r="L490" s="37"/>
      <c r="N490" s="51"/>
      <c r="W490" s="12"/>
      <c r="X490" s="12"/>
      <c r="Y490" s="12"/>
      <c r="AC490" s="12"/>
      <c r="AF490" s="39"/>
      <c r="AH490" s="39"/>
      <c r="AO490" s="39"/>
    </row>
    <row r="491" ht="15.75" customHeight="1">
      <c r="A491" s="34"/>
      <c r="B491" s="34"/>
      <c r="C491" s="34"/>
      <c r="E491" s="34"/>
      <c r="F491" s="35"/>
      <c r="J491" s="36"/>
      <c r="L491" s="37"/>
      <c r="N491" s="51"/>
      <c r="W491" s="12"/>
      <c r="X491" s="12"/>
      <c r="Y491" s="12"/>
      <c r="AC491" s="12"/>
      <c r="AF491" s="39"/>
      <c r="AH491" s="39"/>
      <c r="AO491" s="39"/>
    </row>
    <row r="492" ht="15.75" customHeight="1">
      <c r="A492" s="34"/>
      <c r="B492" s="34"/>
      <c r="C492" s="34"/>
      <c r="E492" s="34"/>
      <c r="F492" s="35"/>
      <c r="J492" s="36"/>
      <c r="L492" s="37"/>
      <c r="N492" s="51"/>
      <c r="W492" s="12"/>
      <c r="X492" s="12"/>
      <c r="Y492" s="12"/>
      <c r="AC492" s="12"/>
      <c r="AF492" s="39"/>
      <c r="AH492" s="39"/>
      <c r="AO492" s="39"/>
    </row>
    <row r="493" ht="15.75" customHeight="1">
      <c r="A493" s="34"/>
      <c r="B493" s="34"/>
      <c r="C493" s="34"/>
      <c r="E493" s="34"/>
      <c r="F493" s="35"/>
      <c r="J493" s="36"/>
      <c r="L493" s="37"/>
      <c r="N493" s="51"/>
      <c r="W493" s="12"/>
      <c r="X493" s="12"/>
      <c r="Y493" s="12"/>
      <c r="AC493" s="12"/>
      <c r="AF493" s="39"/>
      <c r="AH493" s="39"/>
      <c r="AO493" s="39"/>
    </row>
    <row r="494" ht="15.75" customHeight="1">
      <c r="A494" s="34"/>
      <c r="B494" s="34"/>
      <c r="C494" s="34"/>
      <c r="E494" s="34"/>
      <c r="F494" s="35"/>
      <c r="J494" s="36"/>
      <c r="L494" s="37"/>
      <c r="N494" s="51"/>
      <c r="W494" s="12"/>
      <c r="X494" s="12"/>
      <c r="Y494" s="12"/>
      <c r="AC494" s="12"/>
      <c r="AF494" s="39"/>
      <c r="AH494" s="39"/>
      <c r="AO494" s="39"/>
    </row>
    <row r="495" ht="15.75" customHeight="1">
      <c r="A495" s="34"/>
      <c r="B495" s="34"/>
      <c r="C495" s="34"/>
      <c r="E495" s="34"/>
      <c r="F495" s="35"/>
      <c r="J495" s="36"/>
      <c r="L495" s="37"/>
      <c r="N495" s="51"/>
      <c r="W495" s="12"/>
      <c r="X495" s="12"/>
      <c r="Y495" s="12"/>
      <c r="AC495" s="12"/>
      <c r="AF495" s="39"/>
      <c r="AH495" s="39"/>
      <c r="AO495" s="39"/>
    </row>
    <row r="496" ht="15.75" customHeight="1">
      <c r="A496" s="34"/>
      <c r="B496" s="34"/>
      <c r="C496" s="34"/>
      <c r="E496" s="34"/>
      <c r="F496" s="35"/>
      <c r="J496" s="36"/>
      <c r="L496" s="37"/>
      <c r="N496" s="51"/>
      <c r="W496" s="12"/>
      <c r="X496" s="12"/>
      <c r="Y496" s="12"/>
      <c r="AC496" s="12"/>
      <c r="AF496" s="39"/>
      <c r="AH496" s="39"/>
      <c r="AO496" s="39"/>
    </row>
    <row r="497" ht="15.75" customHeight="1">
      <c r="A497" s="34"/>
      <c r="B497" s="34"/>
      <c r="C497" s="34"/>
      <c r="E497" s="34"/>
      <c r="F497" s="35"/>
      <c r="J497" s="36"/>
      <c r="L497" s="37"/>
      <c r="N497" s="51"/>
      <c r="W497" s="12"/>
      <c r="X497" s="12"/>
      <c r="Y497" s="12"/>
      <c r="AC497" s="12"/>
      <c r="AF497" s="39"/>
      <c r="AH497" s="39"/>
      <c r="AO497" s="39"/>
    </row>
    <row r="498" ht="15.75" customHeight="1">
      <c r="A498" s="34"/>
      <c r="B498" s="34"/>
      <c r="C498" s="34"/>
      <c r="E498" s="34"/>
      <c r="F498" s="35"/>
      <c r="J498" s="36"/>
      <c r="L498" s="37"/>
      <c r="N498" s="51"/>
      <c r="W498" s="12"/>
      <c r="X498" s="12"/>
      <c r="Y498" s="12"/>
      <c r="AC498" s="12"/>
      <c r="AF498" s="39"/>
      <c r="AH498" s="39"/>
      <c r="AO498" s="39"/>
    </row>
    <row r="499" ht="15.75" customHeight="1">
      <c r="A499" s="34"/>
      <c r="B499" s="34"/>
      <c r="C499" s="34"/>
      <c r="E499" s="34"/>
      <c r="F499" s="35"/>
      <c r="J499" s="36"/>
      <c r="L499" s="37"/>
      <c r="N499" s="51"/>
      <c r="W499" s="12"/>
      <c r="X499" s="12"/>
      <c r="Y499" s="12"/>
      <c r="AC499" s="12"/>
      <c r="AF499" s="39"/>
      <c r="AH499" s="39"/>
      <c r="AO499" s="39"/>
    </row>
    <row r="500" ht="15.75" customHeight="1">
      <c r="A500" s="34"/>
      <c r="B500" s="34"/>
      <c r="C500" s="34"/>
      <c r="E500" s="34"/>
      <c r="F500" s="35"/>
      <c r="J500" s="36"/>
      <c r="L500" s="37"/>
      <c r="N500" s="51"/>
      <c r="W500" s="12"/>
      <c r="X500" s="12"/>
      <c r="Y500" s="12"/>
      <c r="AC500" s="12"/>
      <c r="AF500" s="39"/>
      <c r="AH500" s="39"/>
      <c r="AO500" s="39"/>
    </row>
    <row r="501" ht="15.75" customHeight="1">
      <c r="A501" s="34"/>
      <c r="B501" s="34"/>
      <c r="C501" s="34"/>
      <c r="E501" s="34"/>
      <c r="F501" s="35"/>
      <c r="J501" s="36"/>
      <c r="L501" s="37"/>
      <c r="N501" s="51"/>
      <c r="W501" s="12"/>
      <c r="X501" s="12"/>
      <c r="Y501" s="12"/>
      <c r="AC501" s="12"/>
      <c r="AF501" s="39"/>
      <c r="AH501" s="39"/>
      <c r="AO501" s="39"/>
    </row>
    <row r="502" ht="15.75" customHeight="1">
      <c r="A502" s="34"/>
      <c r="B502" s="34"/>
      <c r="C502" s="34"/>
      <c r="E502" s="34"/>
      <c r="F502" s="35"/>
      <c r="J502" s="36"/>
      <c r="L502" s="37"/>
      <c r="N502" s="51"/>
      <c r="W502" s="12"/>
      <c r="X502" s="12"/>
      <c r="Y502" s="12"/>
      <c r="AC502" s="12"/>
      <c r="AF502" s="39"/>
      <c r="AH502" s="39"/>
      <c r="AO502" s="39"/>
    </row>
    <row r="503" ht="15.75" customHeight="1">
      <c r="A503" s="34"/>
      <c r="B503" s="34"/>
      <c r="C503" s="34"/>
      <c r="E503" s="34"/>
      <c r="F503" s="35"/>
      <c r="J503" s="36"/>
      <c r="L503" s="37"/>
      <c r="N503" s="51"/>
      <c r="W503" s="12"/>
      <c r="X503" s="12"/>
      <c r="Y503" s="12"/>
      <c r="AC503" s="12"/>
      <c r="AF503" s="39"/>
      <c r="AH503" s="39"/>
      <c r="AO503" s="39"/>
    </row>
    <row r="504" ht="15.75" customHeight="1">
      <c r="A504" s="34"/>
      <c r="B504" s="34"/>
      <c r="C504" s="34"/>
      <c r="E504" s="34"/>
      <c r="F504" s="35"/>
      <c r="J504" s="36"/>
      <c r="L504" s="37"/>
      <c r="N504" s="51"/>
      <c r="W504" s="12"/>
      <c r="X504" s="12"/>
      <c r="Y504" s="12"/>
      <c r="AC504" s="12"/>
      <c r="AF504" s="39"/>
      <c r="AH504" s="39"/>
      <c r="AO504" s="39"/>
    </row>
    <row r="505" ht="15.75" customHeight="1">
      <c r="A505" s="34"/>
      <c r="B505" s="34"/>
      <c r="C505" s="34"/>
      <c r="E505" s="34"/>
      <c r="F505" s="35"/>
      <c r="J505" s="36"/>
      <c r="L505" s="37"/>
      <c r="N505" s="51"/>
      <c r="W505" s="12"/>
      <c r="X505" s="12"/>
      <c r="Y505" s="12"/>
      <c r="AC505" s="12"/>
      <c r="AF505" s="39"/>
      <c r="AH505" s="39"/>
      <c r="AO505" s="39"/>
    </row>
    <row r="506" ht="15.75" customHeight="1">
      <c r="A506" s="34"/>
      <c r="B506" s="34"/>
      <c r="C506" s="34"/>
      <c r="E506" s="34"/>
      <c r="F506" s="35"/>
      <c r="J506" s="36"/>
      <c r="L506" s="37"/>
      <c r="N506" s="51"/>
      <c r="W506" s="12"/>
      <c r="X506" s="12"/>
      <c r="Y506" s="12"/>
      <c r="AC506" s="12"/>
      <c r="AF506" s="39"/>
      <c r="AH506" s="39"/>
      <c r="AO506" s="39"/>
    </row>
    <row r="507" ht="15.75" customHeight="1">
      <c r="A507" s="34"/>
      <c r="B507" s="34"/>
      <c r="C507" s="34"/>
      <c r="E507" s="34"/>
      <c r="F507" s="35"/>
      <c r="J507" s="36"/>
      <c r="L507" s="37"/>
      <c r="N507" s="51"/>
      <c r="W507" s="12"/>
      <c r="X507" s="12"/>
      <c r="Y507" s="12"/>
      <c r="AC507" s="12"/>
      <c r="AF507" s="39"/>
      <c r="AH507" s="39"/>
      <c r="AO507" s="39"/>
    </row>
    <row r="508" ht="15.75" customHeight="1">
      <c r="A508" s="34"/>
      <c r="B508" s="34"/>
      <c r="C508" s="34"/>
      <c r="E508" s="34"/>
      <c r="F508" s="35"/>
      <c r="J508" s="36"/>
      <c r="L508" s="37"/>
      <c r="N508" s="51"/>
      <c r="W508" s="12"/>
      <c r="X508" s="12"/>
      <c r="Y508" s="12"/>
      <c r="AC508" s="12"/>
      <c r="AF508" s="39"/>
      <c r="AH508" s="39"/>
      <c r="AO508" s="39"/>
    </row>
    <row r="509" ht="15.75" customHeight="1">
      <c r="A509" s="34"/>
      <c r="B509" s="34"/>
      <c r="C509" s="34"/>
      <c r="E509" s="34"/>
      <c r="F509" s="35"/>
      <c r="J509" s="36"/>
      <c r="L509" s="37"/>
      <c r="N509" s="51"/>
      <c r="W509" s="12"/>
      <c r="X509" s="12"/>
      <c r="Y509" s="12"/>
      <c r="AC509" s="12"/>
      <c r="AF509" s="39"/>
      <c r="AH509" s="39"/>
      <c r="AO509" s="39"/>
    </row>
    <row r="510" ht="15.75" customHeight="1">
      <c r="A510" s="34"/>
      <c r="B510" s="34"/>
      <c r="C510" s="34"/>
      <c r="E510" s="34"/>
      <c r="F510" s="35"/>
      <c r="J510" s="36"/>
      <c r="L510" s="37"/>
      <c r="N510" s="51"/>
      <c r="W510" s="12"/>
      <c r="X510" s="12"/>
      <c r="Y510" s="12"/>
      <c r="AC510" s="12"/>
      <c r="AF510" s="39"/>
      <c r="AH510" s="39"/>
      <c r="AO510" s="39"/>
    </row>
    <row r="511" ht="15.75" customHeight="1">
      <c r="A511" s="34"/>
      <c r="B511" s="34"/>
      <c r="C511" s="34"/>
      <c r="E511" s="34"/>
      <c r="F511" s="35"/>
      <c r="J511" s="36"/>
      <c r="L511" s="37"/>
      <c r="N511" s="51"/>
      <c r="W511" s="12"/>
      <c r="X511" s="12"/>
      <c r="Y511" s="12"/>
      <c r="AC511" s="12"/>
      <c r="AF511" s="39"/>
      <c r="AH511" s="39"/>
      <c r="AO511" s="39"/>
    </row>
    <row r="512" ht="15.75" customHeight="1">
      <c r="A512" s="34"/>
      <c r="B512" s="34"/>
      <c r="C512" s="34"/>
      <c r="E512" s="34"/>
      <c r="F512" s="35"/>
      <c r="J512" s="36"/>
      <c r="L512" s="37"/>
      <c r="N512" s="51"/>
      <c r="W512" s="12"/>
      <c r="X512" s="12"/>
      <c r="Y512" s="12"/>
      <c r="AC512" s="12"/>
      <c r="AF512" s="39"/>
      <c r="AH512" s="39"/>
      <c r="AO512" s="39"/>
    </row>
    <row r="513" ht="15.75" customHeight="1">
      <c r="A513" s="34"/>
      <c r="B513" s="34"/>
      <c r="C513" s="34"/>
      <c r="E513" s="34"/>
      <c r="F513" s="35"/>
      <c r="J513" s="36"/>
      <c r="L513" s="37"/>
      <c r="N513" s="51"/>
      <c r="W513" s="12"/>
      <c r="X513" s="12"/>
      <c r="Y513" s="12"/>
      <c r="AC513" s="12"/>
      <c r="AF513" s="39"/>
      <c r="AH513" s="39"/>
      <c r="AO513" s="39"/>
    </row>
    <row r="514" ht="15.75" customHeight="1">
      <c r="A514" s="34"/>
      <c r="B514" s="34"/>
      <c r="C514" s="34"/>
      <c r="E514" s="34"/>
      <c r="F514" s="35"/>
      <c r="J514" s="36"/>
      <c r="L514" s="37"/>
      <c r="N514" s="51"/>
      <c r="W514" s="12"/>
      <c r="X514" s="12"/>
      <c r="Y514" s="12"/>
      <c r="AC514" s="12"/>
      <c r="AF514" s="39"/>
      <c r="AH514" s="39"/>
      <c r="AO514" s="39"/>
    </row>
    <row r="515" ht="15.75" customHeight="1">
      <c r="A515" s="34"/>
      <c r="B515" s="34"/>
      <c r="C515" s="34"/>
      <c r="E515" s="34"/>
      <c r="F515" s="35"/>
      <c r="J515" s="36"/>
      <c r="L515" s="37"/>
      <c r="N515" s="51"/>
      <c r="W515" s="12"/>
      <c r="X515" s="12"/>
      <c r="Y515" s="12"/>
      <c r="AC515" s="12"/>
      <c r="AF515" s="39"/>
      <c r="AH515" s="39"/>
      <c r="AO515" s="39"/>
    </row>
    <row r="516" ht="15.75" customHeight="1">
      <c r="A516" s="34"/>
      <c r="B516" s="34"/>
      <c r="C516" s="34"/>
      <c r="E516" s="34"/>
      <c r="F516" s="35"/>
      <c r="J516" s="36"/>
      <c r="L516" s="37"/>
      <c r="N516" s="51"/>
      <c r="W516" s="12"/>
      <c r="X516" s="12"/>
      <c r="Y516" s="12"/>
      <c r="AC516" s="12"/>
      <c r="AF516" s="39"/>
      <c r="AH516" s="39"/>
      <c r="AO516" s="39"/>
    </row>
    <row r="517" ht="15.75" customHeight="1">
      <c r="A517" s="34"/>
      <c r="B517" s="34"/>
      <c r="C517" s="34"/>
      <c r="E517" s="34"/>
      <c r="F517" s="35"/>
      <c r="J517" s="36"/>
      <c r="L517" s="37"/>
      <c r="N517" s="51"/>
      <c r="W517" s="12"/>
      <c r="X517" s="12"/>
      <c r="Y517" s="12"/>
      <c r="AC517" s="12"/>
      <c r="AF517" s="39"/>
      <c r="AH517" s="39"/>
      <c r="AO517" s="39"/>
    </row>
    <row r="518" ht="15.75" customHeight="1">
      <c r="A518" s="34"/>
      <c r="B518" s="34"/>
      <c r="C518" s="34"/>
      <c r="E518" s="34"/>
      <c r="F518" s="35"/>
      <c r="J518" s="36"/>
      <c r="L518" s="37"/>
      <c r="N518" s="51"/>
      <c r="W518" s="12"/>
      <c r="X518" s="12"/>
      <c r="Y518" s="12"/>
      <c r="AC518" s="12"/>
      <c r="AF518" s="39"/>
      <c r="AH518" s="39"/>
      <c r="AO518" s="39"/>
    </row>
    <row r="519" ht="15.75" customHeight="1">
      <c r="A519" s="34"/>
      <c r="B519" s="34"/>
      <c r="C519" s="34"/>
      <c r="E519" s="34"/>
      <c r="F519" s="35"/>
      <c r="J519" s="36"/>
      <c r="L519" s="37"/>
      <c r="N519" s="51"/>
      <c r="W519" s="12"/>
      <c r="X519" s="12"/>
      <c r="Y519" s="12"/>
      <c r="AC519" s="12"/>
      <c r="AF519" s="39"/>
      <c r="AH519" s="39"/>
      <c r="AO519" s="39"/>
    </row>
    <row r="520" ht="15.75" customHeight="1">
      <c r="A520" s="34"/>
      <c r="B520" s="34"/>
      <c r="C520" s="34"/>
      <c r="E520" s="34"/>
      <c r="F520" s="35"/>
      <c r="J520" s="36"/>
      <c r="L520" s="37"/>
      <c r="N520" s="51"/>
      <c r="W520" s="12"/>
      <c r="X520" s="12"/>
      <c r="Y520" s="12"/>
      <c r="AC520" s="12"/>
      <c r="AF520" s="39"/>
      <c r="AH520" s="39"/>
      <c r="AO520" s="39"/>
    </row>
    <row r="521" ht="15.75" customHeight="1">
      <c r="A521" s="34"/>
      <c r="B521" s="34"/>
      <c r="C521" s="34"/>
      <c r="E521" s="34"/>
      <c r="F521" s="35"/>
      <c r="J521" s="36"/>
      <c r="L521" s="37"/>
      <c r="N521" s="51"/>
      <c r="W521" s="12"/>
      <c r="X521" s="12"/>
      <c r="Y521" s="12"/>
      <c r="AC521" s="12"/>
      <c r="AF521" s="39"/>
      <c r="AH521" s="39"/>
      <c r="AO521" s="39"/>
    </row>
    <row r="522" ht="15.75" customHeight="1">
      <c r="A522" s="34"/>
      <c r="B522" s="34"/>
      <c r="C522" s="34"/>
      <c r="E522" s="34"/>
      <c r="F522" s="35"/>
      <c r="J522" s="36"/>
      <c r="L522" s="37"/>
      <c r="N522" s="51"/>
      <c r="W522" s="12"/>
      <c r="X522" s="12"/>
      <c r="Y522" s="12"/>
      <c r="AC522" s="12"/>
      <c r="AF522" s="39"/>
      <c r="AH522" s="39"/>
      <c r="AO522" s="39"/>
    </row>
    <row r="523" ht="15.75" customHeight="1">
      <c r="A523" s="34"/>
      <c r="B523" s="34"/>
      <c r="C523" s="34"/>
      <c r="E523" s="34"/>
      <c r="F523" s="35"/>
      <c r="J523" s="36"/>
      <c r="L523" s="37"/>
      <c r="N523" s="51"/>
      <c r="W523" s="12"/>
      <c r="X523" s="12"/>
      <c r="Y523" s="12"/>
      <c r="AC523" s="12"/>
      <c r="AF523" s="39"/>
      <c r="AH523" s="39"/>
      <c r="AO523" s="39"/>
    </row>
    <row r="524" ht="15.75" customHeight="1">
      <c r="A524" s="34"/>
      <c r="B524" s="34"/>
      <c r="C524" s="34"/>
      <c r="E524" s="34"/>
      <c r="F524" s="35"/>
      <c r="J524" s="36"/>
      <c r="L524" s="37"/>
      <c r="N524" s="51"/>
      <c r="W524" s="12"/>
      <c r="X524" s="12"/>
      <c r="Y524" s="12"/>
      <c r="AC524" s="12"/>
      <c r="AF524" s="39"/>
      <c r="AH524" s="39"/>
      <c r="AO524" s="39"/>
    </row>
    <row r="525" ht="15.75" customHeight="1">
      <c r="A525" s="34"/>
      <c r="B525" s="34"/>
      <c r="C525" s="34"/>
      <c r="E525" s="34"/>
      <c r="F525" s="35"/>
      <c r="J525" s="36"/>
      <c r="L525" s="37"/>
      <c r="N525" s="51"/>
      <c r="W525" s="12"/>
      <c r="X525" s="12"/>
      <c r="Y525" s="12"/>
      <c r="AC525" s="12"/>
      <c r="AF525" s="39"/>
      <c r="AH525" s="39"/>
      <c r="AO525" s="39"/>
    </row>
    <row r="526" ht="15.75" customHeight="1">
      <c r="A526" s="34"/>
      <c r="B526" s="34"/>
      <c r="C526" s="34"/>
      <c r="E526" s="34"/>
      <c r="F526" s="35"/>
      <c r="J526" s="36"/>
      <c r="L526" s="37"/>
      <c r="N526" s="51"/>
      <c r="W526" s="12"/>
      <c r="X526" s="12"/>
      <c r="Y526" s="12"/>
      <c r="AC526" s="12"/>
      <c r="AF526" s="39"/>
      <c r="AH526" s="39"/>
      <c r="AO526" s="39"/>
    </row>
    <row r="527" ht="15.75" customHeight="1">
      <c r="A527" s="34"/>
      <c r="B527" s="34"/>
      <c r="C527" s="34"/>
      <c r="E527" s="34"/>
      <c r="F527" s="35"/>
      <c r="J527" s="36"/>
      <c r="L527" s="37"/>
      <c r="N527" s="51"/>
      <c r="W527" s="12"/>
      <c r="X527" s="12"/>
      <c r="Y527" s="12"/>
      <c r="AC527" s="12"/>
      <c r="AF527" s="39"/>
      <c r="AH527" s="39"/>
      <c r="AO527" s="39"/>
    </row>
    <row r="528" ht="15.75" customHeight="1">
      <c r="A528" s="34"/>
      <c r="B528" s="34"/>
      <c r="C528" s="34"/>
      <c r="E528" s="34"/>
      <c r="F528" s="35"/>
      <c r="J528" s="36"/>
      <c r="L528" s="37"/>
      <c r="N528" s="51"/>
      <c r="W528" s="12"/>
      <c r="X528" s="12"/>
      <c r="Y528" s="12"/>
      <c r="AC528" s="12"/>
      <c r="AF528" s="39"/>
      <c r="AH528" s="39"/>
      <c r="AO528" s="39"/>
    </row>
    <row r="529" ht="15.75" customHeight="1">
      <c r="A529" s="34"/>
      <c r="B529" s="34"/>
      <c r="C529" s="34"/>
      <c r="E529" s="34"/>
      <c r="F529" s="35"/>
      <c r="J529" s="36"/>
      <c r="L529" s="37"/>
      <c r="N529" s="51"/>
      <c r="W529" s="12"/>
      <c r="X529" s="12"/>
      <c r="Y529" s="12"/>
      <c r="AC529" s="12"/>
      <c r="AF529" s="39"/>
      <c r="AH529" s="39"/>
      <c r="AO529" s="39"/>
    </row>
    <row r="530" ht="15.75" customHeight="1">
      <c r="A530" s="34"/>
      <c r="B530" s="34"/>
      <c r="C530" s="34"/>
      <c r="E530" s="34"/>
      <c r="F530" s="35"/>
      <c r="J530" s="36"/>
      <c r="L530" s="37"/>
      <c r="N530" s="51"/>
      <c r="W530" s="12"/>
      <c r="X530" s="12"/>
      <c r="Y530" s="12"/>
      <c r="AC530" s="12"/>
      <c r="AF530" s="39"/>
      <c r="AH530" s="39"/>
      <c r="AO530" s="39"/>
    </row>
    <row r="531" ht="15.75" customHeight="1">
      <c r="A531" s="34"/>
      <c r="B531" s="34"/>
      <c r="C531" s="34"/>
      <c r="E531" s="34"/>
      <c r="F531" s="35"/>
      <c r="J531" s="36"/>
      <c r="L531" s="37"/>
      <c r="N531" s="51"/>
      <c r="W531" s="12"/>
      <c r="X531" s="12"/>
      <c r="Y531" s="12"/>
      <c r="AC531" s="12"/>
      <c r="AF531" s="39"/>
      <c r="AH531" s="39"/>
      <c r="AO531" s="39"/>
    </row>
    <row r="532" ht="15.75" customHeight="1">
      <c r="A532" s="34"/>
      <c r="B532" s="34"/>
      <c r="C532" s="34"/>
      <c r="E532" s="34"/>
      <c r="F532" s="35"/>
      <c r="J532" s="36"/>
      <c r="L532" s="37"/>
      <c r="N532" s="51"/>
      <c r="W532" s="12"/>
      <c r="X532" s="12"/>
      <c r="Y532" s="12"/>
      <c r="AC532" s="12"/>
      <c r="AF532" s="39"/>
      <c r="AH532" s="39"/>
      <c r="AO532" s="39"/>
    </row>
    <row r="533" ht="15.75" customHeight="1">
      <c r="A533" s="34"/>
      <c r="B533" s="34"/>
      <c r="C533" s="34"/>
      <c r="E533" s="34"/>
      <c r="F533" s="35"/>
      <c r="J533" s="36"/>
      <c r="L533" s="37"/>
      <c r="N533" s="51"/>
      <c r="W533" s="12"/>
      <c r="X533" s="12"/>
      <c r="Y533" s="12"/>
      <c r="AC533" s="12"/>
      <c r="AF533" s="39"/>
      <c r="AH533" s="39"/>
      <c r="AO533" s="39"/>
    </row>
    <row r="534" ht="15.75" customHeight="1">
      <c r="A534" s="34"/>
      <c r="B534" s="34"/>
      <c r="C534" s="34"/>
      <c r="E534" s="34"/>
      <c r="F534" s="35"/>
      <c r="J534" s="36"/>
      <c r="L534" s="37"/>
      <c r="N534" s="51"/>
      <c r="W534" s="12"/>
      <c r="X534" s="12"/>
      <c r="Y534" s="12"/>
      <c r="AC534" s="12"/>
      <c r="AF534" s="39"/>
      <c r="AH534" s="39"/>
      <c r="AO534" s="39"/>
    </row>
    <row r="535" ht="15.75" customHeight="1">
      <c r="A535" s="34"/>
      <c r="B535" s="34"/>
      <c r="C535" s="34"/>
      <c r="E535" s="34"/>
      <c r="F535" s="35"/>
      <c r="J535" s="36"/>
      <c r="L535" s="37"/>
      <c r="N535" s="51"/>
      <c r="W535" s="12"/>
      <c r="X535" s="12"/>
      <c r="Y535" s="12"/>
      <c r="AC535" s="12"/>
      <c r="AF535" s="39"/>
      <c r="AH535" s="39"/>
      <c r="AO535" s="39"/>
    </row>
    <row r="536" ht="15.75" customHeight="1">
      <c r="A536" s="34"/>
      <c r="B536" s="34"/>
      <c r="C536" s="34"/>
      <c r="E536" s="34"/>
      <c r="F536" s="35"/>
      <c r="J536" s="36"/>
      <c r="L536" s="37"/>
      <c r="N536" s="51"/>
      <c r="W536" s="12"/>
      <c r="X536" s="12"/>
      <c r="Y536" s="12"/>
      <c r="AC536" s="12"/>
      <c r="AF536" s="39"/>
      <c r="AH536" s="39"/>
      <c r="AO536" s="39"/>
    </row>
    <row r="537" ht="15.75" customHeight="1">
      <c r="A537" s="34"/>
      <c r="B537" s="34"/>
      <c r="C537" s="34"/>
      <c r="E537" s="34"/>
      <c r="F537" s="35"/>
      <c r="J537" s="36"/>
      <c r="L537" s="37"/>
      <c r="N537" s="51"/>
      <c r="W537" s="12"/>
      <c r="X537" s="12"/>
      <c r="Y537" s="12"/>
      <c r="AC537" s="12"/>
      <c r="AF537" s="39"/>
      <c r="AH537" s="39"/>
      <c r="AO537" s="39"/>
    </row>
    <row r="538" ht="15.75" customHeight="1">
      <c r="A538" s="34"/>
      <c r="B538" s="34"/>
      <c r="C538" s="34"/>
      <c r="E538" s="34"/>
      <c r="F538" s="35"/>
      <c r="J538" s="36"/>
      <c r="L538" s="37"/>
      <c r="N538" s="51"/>
      <c r="W538" s="12"/>
      <c r="X538" s="12"/>
      <c r="Y538" s="12"/>
      <c r="AC538" s="12"/>
      <c r="AF538" s="39"/>
      <c r="AH538" s="39"/>
      <c r="AO538" s="39"/>
    </row>
    <row r="539" ht="15.75" customHeight="1">
      <c r="A539" s="34"/>
      <c r="B539" s="34"/>
      <c r="C539" s="34"/>
      <c r="E539" s="34"/>
      <c r="F539" s="35"/>
      <c r="J539" s="36"/>
      <c r="L539" s="37"/>
      <c r="N539" s="51"/>
      <c r="W539" s="12"/>
      <c r="X539" s="12"/>
      <c r="Y539" s="12"/>
      <c r="AC539" s="12"/>
      <c r="AF539" s="39"/>
      <c r="AH539" s="39"/>
      <c r="AO539" s="39"/>
    </row>
    <row r="540" ht="15.75" customHeight="1">
      <c r="A540" s="34"/>
      <c r="B540" s="34"/>
      <c r="C540" s="34"/>
      <c r="E540" s="34"/>
      <c r="F540" s="35"/>
      <c r="J540" s="36"/>
      <c r="L540" s="37"/>
      <c r="N540" s="51"/>
      <c r="W540" s="12"/>
      <c r="X540" s="12"/>
      <c r="Y540" s="12"/>
      <c r="AC540" s="12"/>
      <c r="AF540" s="39"/>
      <c r="AH540" s="39"/>
      <c r="AO540" s="39"/>
    </row>
    <row r="541" ht="15.75" customHeight="1">
      <c r="A541" s="34"/>
      <c r="B541" s="34"/>
      <c r="C541" s="34"/>
      <c r="E541" s="34"/>
      <c r="F541" s="35"/>
      <c r="J541" s="36"/>
      <c r="L541" s="37"/>
      <c r="N541" s="51"/>
      <c r="W541" s="12"/>
      <c r="X541" s="12"/>
      <c r="Y541" s="12"/>
      <c r="AC541" s="12"/>
      <c r="AF541" s="39"/>
      <c r="AH541" s="39"/>
      <c r="AO541" s="39"/>
    </row>
    <row r="542" ht="15.75" customHeight="1">
      <c r="A542" s="34"/>
      <c r="B542" s="34"/>
      <c r="C542" s="34"/>
      <c r="E542" s="34"/>
      <c r="F542" s="35"/>
      <c r="J542" s="36"/>
      <c r="L542" s="37"/>
      <c r="N542" s="51"/>
      <c r="W542" s="12"/>
      <c r="X542" s="12"/>
      <c r="Y542" s="12"/>
      <c r="AC542" s="12"/>
      <c r="AF542" s="39"/>
      <c r="AH542" s="39"/>
      <c r="AO542" s="39"/>
    </row>
    <row r="543" ht="15.75" customHeight="1">
      <c r="A543" s="34"/>
      <c r="B543" s="34"/>
      <c r="C543" s="34"/>
      <c r="E543" s="34"/>
      <c r="F543" s="35"/>
      <c r="J543" s="36"/>
      <c r="L543" s="37"/>
      <c r="N543" s="51"/>
      <c r="W543" s="12"/>
      <c r="X543" s="12"/>
      <c r="Y543" s="12"/>
      <c r="AC543" s="12"/>
      <c r="AF543" s="39"/>
      <c r="AH543" s="39"/>
      <c r="AO543" s="39"/>
    </row>
    <row r="544" ht="15.75" customHeight="1">
      <c r="A544" s="34"/>
      <c r="B544" s="34"/>
      <c r="C544" s="34"/>
      <c r="E544" s="34"/>
      <c r="F544" s="35"/>
      <c r="J544" s="36"/>
      <c r="L544" s="37"/>
      <c r="N544" s="51"/>
      <c r="W544" s="12"/>
      <c r="X544" s="12"/>
      <c r="Y544" s="12"/>
      <c r="AC544" s="12"/>
      <c r="AF544" s="39"/>
      <c r="AH544" s="39"/>
      <c r="AO544" s="39"/>
    </row>
    <row r="545" ht="15.75" customHeight="1">
      <c r="A545" s="34"/>
      <c r="B545" s="34"/>
      <c r="C545" s="34"/>
      <c r="E545" s="34"/>
      <c r="F545" s="35"/>
      <c r="J545" s="36"/>
      <c r="L545" s="37"/>
      <c r="N545" s="51"/>
      <c r="W545" s="12"/>
      <c r="X545" s="12"/>
      <c r="Y545" s="12"/>
      <c r="AC545" s="12"/>
      <c r="AF545" s="39"/>
      <c r="AH545" s="39"/>
      <c r="AO545" s="39"/>
    </row>
    <row r="546" ht="15.75" customHeight="1">
      <c r="A546" s="34"/>
      <c r="B546" s="34"/>
      <c r="C546" s="34"/>
      <c r="E546" s="34"/>
      <c r="F546" s="35"/>
      <c r="J546" s="36"/>
      <c r="L546" s="37"/>
      <c r="N546" s="51"/>
      <c r="W546" s="12"/>
      <c r="X546" s="12"/>
      <c r="Y546" s="12"/>
      <c r="AC546" s="12"/>
      <c r="AF546" s="39"/>
      <c r="AH546" s="39"/>
      <c r="AO546" s="39"/>
    </row>
    <row r="547" ht="15.75" customHeight="1">
      <c r="A547" s="34"/>
      <c r="B547" s="34"/>
      <c r="C547" s="34"/>
      <c r="E547" s="34"/>
      <c r="F547" s="35"/>
      <c r="J547" s="36"/>
      <c r="L547" s="37"/>
      <c r="N547" s="51"/>
      <c r="W547" s="12"/>
      <c r="X547" s="12"/>
      <c r="Y547" s="12"/>
      <c r="AC547" s="12"/>
      <c r="AF547" s="39"/>
      <c r="AH547" s="39"/>
      <c r="AO547" s="39"/>
    </row>
    <row r="548" ht="15.75" customHeight="1">
      <c r="A548" s="34"/>
      <c r="B548" s="34"/>
      <c r="C548" s="34"/>
      <c r="E548" s="34"/>
      <c r="F548" s="35"/>
      <c r="J548" s="36"/>
      <c r="L548" s="37"/>
      <c r="N548" s="51"/>
      <c r="W548" s="12"/>
      <c r="X548" s="12"/>
      <c r="Y548" s="12"/>
      <c r="AC548" s="12"/>
      <c r="AF548" s="39"/>
      <c r="AH548" s="39"/>
      <c r="AO548" s="39"/>
    </row>
    <row r="549" ht="15.75" customHeight="1">
      <c r="A549" s="34"/>
      <c r="B549" s="34"/>
      <c r="C549" s="34"/>
      <c r="E549" s="34"/>
      <c r="F549" s="35"/>
      <c r="J549" s="36"/>
      <c r="L549" s="37"/>
      <c r="N549" s="51"/>
      <c r="W549" s="12"/>
      <c r="X549" s="12"/>
      <c r="Y549" s="12"/>
      <c r="AC549" s="12"/>
      <c r="AF549" s="39"/>
      <c r="AH549" s="39"/>
      <c r="AO549" s="39"/>
    </row>
    <row r="550" ht="15.75" customHeight="1">
      <c r="A550" s="34"/>
      <c r="B550" s="34"/>
      <c r="C550" s="34"/>
      <c r="E550" s="34"/>
      <c r="F550" s="35"/>
      <c r="J550" s="36"/>
      <c r="L550" s="37"/>
      <c r="N550" s="51"/>
      <c r="W550" s="12"/>
      <c r="X550" s="12"/>
      <c r="Y550" s="12"/>
      <c r="AC550" s="12"/>
      <c r="AF550" s="39"/>
      <c r="AH550" s="39"/>
      <c r="AO550" s="39"/>
    </row>
    <row r="551" ht="15.75" customHeight="1">
      <c r="A551" s="34"/>
      <c r="B551" s="34"/>
      <c r="C551" s="34"/>
      <c r="E551" s="34"/>
      <c r="F551" s="35"/>
      <c r="J551" s="36"/>
      <c r="L551" s="37"/>
      <c r="N551" s="51"/>
      <c r="W551" s="12"/>
      <c r="X551" s="12"/>
      <c r="Y551" s="12"/>
      <c r="AC551" s="12"/>
      <c r="AF551" s="39"/>
      <c r="AH551" s="39"/>
      <c r="AO551" s="39"/>
    </row>
    <row r="552" ht="15.75" customHeight="1">
      <c r="A552" s="34"/>
      <c r="B552" s="34"/>
      <c r="C552" s="34"/>
      <c r="E552" s="34"/>
      <c r="F552" s="35"/>
      <c r="J552" s="36"/>
      <c r="L552" s="37"/>
      <c r="N552" s="51"/>
      <c r="W552" s="12"/>
      <c r="X552" s="12"/>
      <c r="Y552" s="12"/>
      <c r="AC552" s="12"/>
      <c r="AF552" s="39"/>
      <c r="AH552" s="39"/>
      <c r="AO552" s="39"/>
    </row>
    <row r="553" ht="15.75" customHeight="1">
      <c r="A553" s="34"/>
      <c r="B553" s="34"/>
      <c r="C553" s="34"/>
      <c r="E553" s="34"/>
      <c r="F553" s="35"/>
      <c r="J553" s="36"/>
      <c r="L553" s="37"/>
      <c r="N553" s="51"/>
      <c r="W553" s="12"/>
      <c r="X553" s="12"/>
      <c r="Y553" s="12"/>
      <c r="AC553" s="12"/>
      <c r="AF553" s="39"/>
      <c r="AH553" s="39"/>
      <c r="AO553" s="39"/>
    </row>
    <row r="554" ht="15.75" customHeight="1">
      <c r="A554" s="34"/>
      <c r="B554" s="34"/>
      <c r="C554" s="34"/>
      <c r="E554" s="34"/>
      <c r="F554" s="35"/>
      <c r="J554" s="36"/>
      <c r="L554" s="37"/>
      <c r="N554" s="51"/>
      <c r="W554" s="12"/>
      <c r="X554" s="12"/>
      <c r="Y554" s="12"/>
      <c r="AC554" s="12"/>
      <c r="AF554" s="39"/>
      <c r="AH554" s="39"/>
      <c r="AO554" s="39"/>
    </row>
    <row r="555" ht="15.75" customHeight="1">
      <c r="A555" s="34"/>
      <c r="B555" s="34"/>
      <c r="C555" s="34"/>
      <c r="E555" s="34"/>
      <c r="F555" s="35"/>
      <c r="J555" s="36"/>
      <c r="L555" s="37"/>
      <c r="N555" s="51"/>
      <c r="W555" s="12"/>
      <c r="X555" s="12"/>
      <c r="Y555" s="12"/>
      <c r="AC555" s="12"/>
      <c r="AF555" s="39"/>
      <c r="AH555" s="39"/>
      <c r="AO555" s="39"/>
    </row>
    <row r="556" ht="15.75" customHeight="1">
      <c r="A556" s="34"/>
      <c r="B556" s="34"/>
      <c r="C556" s="34"/>
      <c r="E556" s="34"/>
      <c r="F556" s="35"/>
      <c r="J556" s="36"/>
      <c r="L556" s="37"/>
      <c r="N556" s="51"/>
      <c r="W556" s="12"/>
      <c r="X556" s="12"/>
      <c r="Y556" s="12"/>
      <c r="AC556" s="12"/>
      <c r="AF556" s="39"/>
      <c r="AH556" s="39"/>
      <c r="AO556" s="39"/>
    </row>
    <row r="557" ht="15.75" customHeight="1">
      <c r="A557" s="34"/>
      <c r="B557" s="34"/>
      <c r="C557" s="34"/>
      <c r="E557" s="34"/>
      <c r="F557" s="35"/>
      <c r="J557" s="36"/>
      <c r="L557" s="37"/>
      <c r="N557" s="51"/>
      <c r="W557" s="12"/>
      <c r="X557" s="12"/>
      <c r="Y557" s="12"/>
      <c r="AC557" s="12"/>
      <c r="AF557" s="39"/>
      <c r="AH557" s="39"/>
      <c r="AO557" s="39"/>
    </row>
    <row r="558" ht="15.75" customHeight="1">
      <c r="A558" s="34"/>
      <c r="B558" s="34"/>
      <c r="C558" s="34"/>
      <c r="E558" s="34"/>
      <c r="F558" s="35"/>
      <c r="J558" s="36"/>
      <c r="L558" s="37"/>
      <c r="N558" s="51"/>
      <c r="W558" s="12"/>
      <c r="X558" s="12"/>
      <c r="Y558" s="12"/>
      <c r="AC558" s="12"/>
      <c r="AF558" s="39"/>
      <c r="AH558" s="39"/>
      <c r="AO558" s="39"/>
    </row>
    <row r="559" ht="15.75" customHeight="1">
      <c r="A559" s="34"/>
      <c r="B559" s="34"/>
      <c r="C559" s="34"/>
      <c r="E559" s="34"/>
      <c r="F559" s="35"/>
      <c r="J559" s="36"/>
      <c r="L559" s="37"/>
      <c r="N559" s="51"/>
      <c r="W559" s="12"/>
      <c r="X559" s="12"/>
      <c r="Y559" s="12"/>
      <c r="AC559" s="12"/>
      <c r="AF559" s="39"/>
      <c r="AH559" s="39"/>
      <c r="AO559" s="39"/>
    </row>
    <row r="560" ht="15.75" customHeight="1">
      <c r="A560" s="34"/>
      <c r="B560" s="34"/>
      <c r="C560" s="34"/>
      <c r="E560" s="34"/>
      <c r="F560" s="35"/>
      <c r="J560" s="36"/>
      <c r="L560" s="37"/>
      <c r="N560" s="51"/>
      <c r="W560" s="12"/>
      <c r="X560" s="12"/>
      <c r="Y560" s="12"/>
      <c r="AC560" s="12"/>
      <c r="AF560" s="39"/>
      <c r="AH560" s="39"/>
      <c r="AO560" s="39"/>
    </row>
    <row r="561" ht="15.75" customHeight="1">
      <c r="A561" s="34"/>
      <c r="B561" s="34"/>
      <c r="C561" s="34"/>
      <c r="E561" s="34"/>
      <c r="F561" s="35"/>
      <c r="J561" s="36"/>
      <c r="L561" s="37"/>
      <c r="N561" s="51"/>
      <c r="W561" s="12"/>
      <c r="X561" s="12"/>
      <c r="Y561" s="12"/>
      <c r="AC561" s="12"/>
      <c r="AF561" s="39"/>
      <c r="AH561" s="39"/>
      <c r="AO561" s="39"/>
    </row>
    <row r="562" ht="15.75" customHeight="1">
      <c r="A562" s="34"/>
      <c r="B562" s="34"/>
      <c r="C562" s="34"/>
      <c r="E562" s="34"/>
      <c r="F562" s="35"/>
      <c r="J562" s="36"/>
      <c r="L562" s="37"/>
      <c r="N562" s="51"/>
      <c r="W562" s="12"/>
      <c r="X562" s="12"/>
      <c r="Y562" s="12"/>
      <c r="AC562" s="12"/>
      <c r="AF562" s="39"/>
      <c r="AH562" s="39"/>
      <c r="AO562" s="39"/>
    </row>
    <row r="563" ht="15.75" customHeight="1">
      <c r="A563" s="34"/>
      <c r="B563" s="34"/>
      <c r="C563" s="34"/>
      <c r="E563" s="34"/>
      <c r="F563" s="35"/>
      <c r="J563" s="36"/>
      <c r="L563" s="37"/>
      <c r="N563" s="51"/>
      <c r="W563" s="12"/>
      <c r="X563" s="12"/>
      <c r="Y563" s="12"/>
      <c r="AC563" s="12"/>
      <c r="AF563" s="39"/>
      <c r="AH563" s="39"/>
      <c r="AO563" s="39"/>
    </row>
    <row r="564" ht="15.75" customHeight="1">
      <c r="A564" s="34"/>
      <c r="B564" s="34"/>
      <c r="C564" s="34"/>
      <c r="E564" s="34"/>
      <c r="F564" s="35"/>
      <c r="J564" s="36"/>
      <c r="L564" s="37"/>
      <c r="N564" s="51"/>
      <c r="W564" s="12"/>
      <c r="X564" s="12"/>
      <c r="Y564" s="12"/>
      <c r="AC564" s="12"/>
      <c r="AF564" s="39"/>
      <c r="AH564" s="39"/>
      <c r="AO564" s="39"/>
    </row>
    <row r="565" ht="15.75" customHeight="1">
      <c r="A565" s="34"/>
      <c r="B565" s="34"/>
      <c r="C565" s="34"/>
      <c r="E565" s="34"/>
      <c r="F565" s="35"/>
      <c r="J565" s="36"/>
      <c r="L565" s="37"/>
      <c r="N565" s="51"/>
      <c r="W565" s="12"/>
      <c r="X565" s="12"/>
      <c r="Y565" s="12"/>
      <c r="AC565" s="12"/>
      <c r="AF565" s="39"/>
      <c r="AH565" s="39"/>
      <c r="AO565" s="39"/>
    </row>
    <row r="566" ht="15.75" customHeight="1">
      <c r="A566" s="34"/>
      <c r="B566" s="34"/>
      <c r="C566" s="34"/>
      <c r="E566" s="34"/>
      <c r="F566" s="35"/>
      <c r="J566" s="36"/>
      <c r="L566" s="37"/>
      <c r="N566" s="51"/>
      <c r="W566" s="12"/>
      <c r="X566" s="12"/>
      <c r="Y566" s="12"/>
      <c r="AC566" s="12"/>
      <c r="AF566" s="39"/>
      <c r="AH566" s="39"/>
      <c r="AO566" s="39"/>
    </row>
    <row r="567" ht="15.75" customHeight="1">
      <c r="A567" s="34"/>
      <c r="B567" s="34"/>
      <c r="C567" s="34"/>
      <c r="E567" s="34"/>
      <c r="F567" s="35"/>
      <c r="J567" s="36"/>
      <c r="L567" s="37"/>
      <c r="N567" s="51"/>
      <c r="W567" s="12"/>
      <c r="X567" s="12"/>
      <c r="Y567" s="12"/>
      <c r="AC567" s="12"/>
      <c r="AF567" s="39"/>
      <c r="AH567" s="39"/>
      <c r="AO567" s="39"/>
    </row>
    <row r="568" ht="15.75" customHeight="1">
      <c r="A568" s="34"/>
      <c r="B568" s="34"/>
      <c r="C568" s="34"/>
      <c r="E568" s="34"/>
      <c r="F568" s="35"/>
      <c r="J568" s="36"/>
      <c r="L568" s="37"/>
      <c r="N568" s="51"/>
      <c r="W568" s="12"/>
      <c r="X568" s="12"/>
      <c r="Y568" s="12"/>
      <c r="AC568" s="12"/>
      <c r="AF568" s="39"/>
      <c r="AH568" s="39"/>
      <c r="AO568" s="39"/>
    </row>
    <row r="569" ht="15.75" customHeight="1">
      <c r="A569" s="34"/>
      <c r="B569" s="34"/>
      <c r="C569" s="34"/>
      <c r="E569" s="34"/>
      <c r="F569" s="35"/>
      <c r="J569" s="36"/>
      <c r="L569" s="37"/>
      <c r="N569" s="51"/>
      <c r="W569" s="12"/>
      <c r="X569" s="12"/>
      <c r="Y569" s="12"/>
      <c r="AC569" s="12"/>
      <c r="AF569" s="39"/>
      <c r="AH569" s="39"/>
      <c r="AO569" s="39"/>
    </row>
    <row r="570" ht="15.75" customHeight="1">
      <c r="A570" s="34"/>
      <c r="B570" s="34"/>
      <c r="C570" s="34"/>
      <c r="E570" s="34"/>
      <c r="F570" s="35"/>
      <c r="J570" s="36"/>
      <c r="L570" s="37"/>
      <c r="N570" s="51"/>
      <c r="W570" s="12"/>
      <c r="X570" s="12"/>
      <c r="Y570" s="12"/>
      <c r="AC570" s="12"/>
      <c r="AF570" s="39"/>
      <c r="AH570" s="39"/>
      <c r="AO570" s="39"/>
    </row>
    <row r="571" ht="15.75" customHeight="1">
      <c r="A571" s="34"/>
      <c r="B571" s="34"/>
      <c r="C571" s="34"/>
      <c r="E571" s="34"/>
      <c r="F571" s="35"/>
      <c r="J571" s="36"/>
      <c r="L571" s="37"/>
      <c r="N571" s="51"/>
      <c r="W571" s="12"/>
      <c r="X571" s="12"/>
      <c r="Y571" s="12"/>
      <c r="AC571" s="12"/>
      <c r="AF571" s="39"/>
      <c r="AH571" s="39"/>
      <c r="AO571" s="39"/>
    </row>
    <row r="572" ht="15.75" customHeight="1">
      <c r="A572" s="34"/>
      <c r="B572" s="34"/>
      <c r="C572" s="34"/>
      <c r="E572" s="34"/>
      <c r="F572" s="35"/>
      <c r="J572" s="36"/>
      <c r="L572" s="37"/>
      <c r="N572" s="51"/>
      <c r="W572" s="12"/>
      <c r="X572" s="12"/>
      <c r="Y572" s="12"/>
      <c r="AC572" s="12"/>
      <c r="AF572" s="39"/>
      <c r="AH572" s="39"/>
      <c r="AO572" s="39"/>
    </row>
    <row r="573" ht="15.75" customHeight="1">
      <c r="A573" s="34"/>
      <c r="B573" s="34"/>
      <c r="C573" s="34"/>
      <c r="E573" s="34"/>
      <c r="F573" s="35"/>
      <c r="J573" s="36"/>
      <c r="L573" s="37"/>
      <c r="N573" s="51"/>
      <c r="W573" s="12"/>
      <c r="X573" s="12"/>
      <c r="Y573" s="12"/>
      <c r="AC573" s="12"/>
      <c r="AF573" s="39"/>
      <c r="AH573" s="39"/>
      <c r="AO573" s="39"/>
    </row>
    <row r="574" ht="15.75" customHeight="1">
      <c r="A574" s="34"/>
      <c r="B574" s="34"/>
      <c r="C574" s="34"/>
      <c r="E574" s="34"/>
      <c r="F574" s="35"/>
      <c r="J574" s="36"/>
      <c r="L574" s="37"/>
      <c r="N574" s="51"/>
      <c r="W574" s="12"/>
      <c r="X574" s="12"/>
      <c r="Y574" s="12"/>
      <c r="AC574" s="12"/>
      <c r="AF574" s="39"/>
      <c r="AH574" s="39"/>
      <c r="AO574" s="39"/>
    </row>
    <row r="575" ht="15.75" customHeight="1">
      <c r="A575" s="34"/>
      <c r="B575" s="34"/>
      <c r="C575" s="34"/>
      <c r="E575" s="34"/>
      <c r="F575" s="35"/>
      <c r="J575" s="36"/>
      <c r="L575" s="37"/>
      <c r="N575" s="51"/>
      <c r="W575" s="12"/>
      <c r="X575" s="12"/>
      <c r="Y575" s="12"/>
      <c r="AC575" s="12"/>
      <c r="AF575" s="39"/>
      <c r="AH575" s="39"/>
      <c r="AO575" s="39"/>
    </row>
    <row r="576" ht="15.75" customHeight="1">
      <c r="A576" s="34"/>
      <c r="B576" s="34"/>
      <c r="C576" s="34"/>
      <c r="E576" s="34"/>
      <c r="F576" s="35"/>
      <c r="J576" s="36"/>
      <c r="L576" s="37"/>
      <c r="N576" s="51"/>
      <c r="W576" s="12"/>
      <c r="X576" s="12"/>
      <c r="Y576" s="12"/>
      <c r="AC576" s="12"/>
      <c r="AF576" s="39"/>
      <c r="AH576" s="39"/>
      <c r="AO576" s="39"/>
    </row>
    <row r="577" ht="15.75" customHeight="1">
      <c r="A577" s="34"/>
      <c r="B577" s="34"/>
      <c r="C577" s="34"/>
      <c r="E577" s="34"/>
      <c r="F577" s="35"/>
      <c r="J577" s="36"/>
      <c r="L577" s="37"/>
      <c r="N577" s="51"/>
      <c r="W577" s="12"/>
      <c r="X577" s="12"/>
      <c r="Y577" s="12"/>
      <c r="AC577" s="12"/>
      <c r="AF577" s="39"/>
      <c r="AH577" s="39"/>
      <c r="AO577" s="39"/>
    </row>
    <row r="578" ht="15.75" customHeight="1">
      <c r="A578" s="34"/>
      <c r="B578" s="34"/>
      <c r="C578" s="34"/>
      <c r="E578" s="34"/>
      <c r="F578" s="35"/>
      <c r="J578" s="36"/>
      <c r="L578" s="37"/>
      <c r="N578" s="51"/>
      <c r="W578" s="12"/>
      <c r="X578" s="12"/>
      <c r="Y578" s="12"/>
      <c r="AC578" s="12"/>
      <c r="AF578" s="39"/>
      <c r="AH578" s="39"/>
      <c r="AO578" s="39"/>
    </row>
    <row r="579" ht="15.75" customHeight="1">
      <c r="A579" s="34"/>
      <c r="B579" s="34"/>
      <c r="C579" s="34"/>
      <c r="E579" s="34"/>
      <c r="F579" s="35"/>
      <c r="J579" s="36"/>
      <c r="L579" s="37"/>
      <c r="N579" s="51"/>
      <c r="W579" s="12"/>
      <c r="X579" s="12"/>
      <c r="Y579" s="12"/>
      <c r="AC579" s="12"/>
      <c r="AF579" s="39"/>
      <c r="AH579" s="39"/>
      <c r="AO579" s="39"/>
    </row>
    <row r="580" ht="15.75" customHeight="1">
      <c r="A580" s="34"/>
      <c r="B580" s="34"/>
      <c r="C580" s="34"/>
      <c r="E580" s="34"/>
      <c r="F580" s="35"/>
      <c r="J580" s="36"/>
      <c r="L580" s="37"/>
      <c r="N580" s="51"/>
      <c r="W580" s="12"/>
      <c r="X580" s="12"/>
      <c r="Y580" s="12"/>
      <c r="AC580" s="12"/>
      <c r="AF580" s="39"/>
      <c r="AH580" s="39"/>
      <c r="AO580" s="39"/>
    </row>
    <row r="581" ht="15.75" customHeight="1">
      <c r="A581" s="34"/>
      <c r="B581" s="34"/>
      <c r="C581" s="34"/>
      <c r="E581" s="34"/>
      <c r="F581" s="35"/>
      <c r="J581" s="36"/>
      <c r="L581" s="37"/>
      <c r="N581" s="51"/>
      <c r="W581" s="12"/>
      <c r="X581" s="12"/>
      <c r="Y581" s="12"/>
      <c r="AC581" s="12"/>
      <c r="AF581" s="39"/>
      <c r="AH581" s="39"/>
      <c r="AO581" s="39"/>
    </row>
    <row r="582" ht="15.75" customHeight="1">
      <c r="A582" s="34"/>
      <c r="B582" s="34"/>
      <c r="C582" s="34"/>
      <c r="E582" s="34"/>
      <c r="F582" s="35"/>
      <c r="J582" s="36"/>
      <c r="L582" s="37"/>
      <c r="N582" s="51"/>
      <c r="W582" s="12"/>
      <c r="X582" s="12"/>
      <c r="Y582" s="12"/>
      <c r="AC582" s="12"/>
      <c r="AF582" s="39"/>
      <c r="AH582" s="39"/>
      <c r="AO582" s="39"/>
    </row>
    <row r="583" ht="15.75" customHeight="1">
      <c r="A583" s="34"/>
      <c r="B583" s="34"/>
      <c r="C583" s="34"/>
      <c r="E583" s="34"/>
      <c r="F583" s="35"/>
      <c r="J583" s="36"/>
      <c r="L583" s="37"/>
      <c r="N583" s="51"/>
      <c r="W583" s="12"/>
      <c r="X583" s="12"/>
      <c r="Y583" s="12"/>
      <c r="AC583" s="12"/>
      <c r="AF583" s="39"/>
      <c r="AH583" s="39"/>
      <c r="AO583" s="39"/>
    </row>
    <row r="584" ht="15.75" customHeight="1">
      <c r="A584" s="34"/>
      <c r="B584" s="34"/>
      <c r="C584" s="34"/>
      <c r="E584" s="34"/>
      <c r="F584" s="35"/>
      <c r="J584" s="36"/>
      <c r="L584" s="37"/>
      <c r="N584" s="51"/>
      <c r="W584" s="12"/>
      <c r="X584" s="12"/>
      <c r="Y584" s="12"/>
      <c r="AC584" s="12"/>
      <c r="AF584" s="39"/>
      <c r="AH584" s="39"/>
      <c r="AO584" s="39"/>
    </row>
    <row r="585" ht="15.75" customHeight="1">
      <c r="A585" s="34"/>
      <c r="B585" s="34"/>
      <c r="C585" s="34"/>
      <c r="E585" s="34"/>
      <c r="F585" s="35"/>
      <c r="J585" s="36"/>
      <c r="L585" s="37"/>
      <c r="N585" s="51"/>
      <c r="W585" s="12"/>
      <c r="X585" s="12"/>
      <c r="Y585" s="12"/>
      <c r="AC585" s="12"/>
      <c r="AF585" s="39"/>
      <c r="AH585" s="39"/>
      <c r="AO585" s="39"/>
    </row>
    <row r="586" ht="15.75" customHeight="1">
      <c r="A586" s="34"/>
      <c r="B586" s="34"/>
      <c r="C586" s="34"/>
      <c r="E586" s="34"/>
      <c r="F586" s="35"/>
      <c r="J586" s="36"/>
      <c r="L586" s="37"/>
      <c r="N586" s="51"/>
      <c r="W586" s="12"/>
      <c r="X586" s="12"/>
      <c r="Y586" s="12"/>
      <c r="AC586" s="12"/>
      <c r="AF586" s="39"/>
      <c r="AH586" s="39"/>
      <c r="AO586" s="39"/>
    </row>
    <row r="587" ht="15.75" customHeight="1">
      <c r="A587" s="34"/>
      <c r="B587" s="34"/>
      <c r="C587" s="34"/>
      <c r="E587" s="34"/>
      <c r="F587" s="35"/>
      <c r="J587" s="36"/>
      <c r="L587" s="37"/>
      <c r="N587" s="51"/>
      <c r="W587" s="12"/>
      <c r="X587" s="12"/>
      <c r="Y587" s="12"/>
      <c r="AC587" s="12"/>
      <c r="AF587" s="39"/>
      <c r="AH587" s="39"/>
      <c r="AO587" s="39"/>
    </row>
    <row r="588" ht="15.75" customHeight="1">
      <c r="A588" s="34"/>
      <c r="B588" s="34"/>
      <c r="C588" s="34"/>
      <c r="E588" s="34"/>
      <c r="F588" s="35"/>
      <c r="J588" s="36"/>
      <c r="L588" s="37"/>
      <c r="N588" s="51"/>
      <c r="W588" s="12"/>
      <c r="X588" s="12"/>
      <c r="Y588" s="12"/>
      <c r="AC588" s="12"/>
      <c r="AF588" s="39"/>
      <c r="AH588" s="39"/>
      <c r="AO588" s="39"/>
    </row>
    <row r="589" ht="15.75" customHeight="1">
      <c r="A589" s="34"/>
      <c r="B589" s="34"/>
      <c r="C589" s="34"/>
      <c r="E589" s="34"/>
      <c r="F589" s="35"/>
      <c r="J589" s="36"/>
      <c r="L589" s="37"/>
      <c r="N589" s="51"/>
      <c r="W589" s="12"/>
      <c r="X589" s="12"/>
      <c r="Y589" s="12"/>
      <c r="AC589" s="12"/>
      <c r="AF589" s="39"/>
      <c r="AH589" s="39"/>
      <c r="AO589" s="39"/>
    </row>
    <row r="590" ht="15.75" customHeight="1">
      <c r="A590" s="34"/>
      <c r="B590" s="34"/>
      <c r="C590" s="34"/>
      <c r="E590" s="34"/>
      <c r="F590" s="35"/>
      <c r="J590" s="36"/>
      <c r="L590" s="37"/>
      <c r="N590" s="51"/>
      <c r="W590" s="12"/>
      <c r="X590" s="12"/>
      <c r="Y590" s="12"/>
      <c r="AC590" s="12"/>
      <c r="AF590" s="39"/>
      <c r="AH590" s="39"/>
      <c r="AO590" s="39"/>
    </row>
    <row r="591" ht="15.75" customHeight="1">
      <c r="A591" s="34"/>
      <c r="B591" s="34"/>
      <c r="C591" s="34"/>
      <c r="E591" s="34"/>
      <c r="F591" s="35"/>
      <c r="J591" s="36"/>
      <c r="L591" s="37"/>
      <c r="N591" s="51"/>
      <c r="W591" s="12"/>
      <c r="X591" s="12"/>
      <c r="Y591" s="12"/>
      <c r="AC591" s="12"/>
      <c r="AF591" s="39"/>
      <c r="AH591" s="39"/>
      <c r="AO591" s="39"/>
    </row>
    <row r="592" ht="15.75" customHeight="1">
      <c r="A592" s="34"/>
      <c r="B592" s="34"/>
      <c r="C592" s="34"/>
      <c r="E592" s="34"/>
      <c r="F592" s="35"/>
      <c r="J592" s="36"/>
      <c r="L592" s="37"/>
      <c r="N592" s="51"/>
      <c r="W592" s="12"/>
      <c r="X592" s="12"/>
      <c r="Y592" s="12"/>
      <c r="AC592" s="12"/>
      <c r="AF592" s="39"/>
      <c r="AH592" s="39"/>
      <c r="AO592" s="39"/>
    </row>
    <row r="593" ht="15.75" customHeight="1">
      <c r="A593" s="34"/>
      <c r="B593" s="34"/>
      <c r="C593" s="34"/>
      <c r="E593" s="34"/>
      <c r="F593" s="35"/>
      <c r="J593" s="36"/>
      <c r="L593" s="37"/>
      <c r="N593" s="51"/>
      <c r="W593" s="12"/>
      <c r="X593" s="12"/>
      <c r="Y593" s="12"/>
      <c r="AC593" s="12"/>
      <c r="AF593" s="39"/>
      <c r="AH593" s="39"/>
      <c r="AO593" s="39"/>
    </row>
    <row r="594" ht="15.75" customHeight="1">
      <c r="A594" s="34"/>
      <c r="B594" s="34"/>
      <c r="C594" s="34"/>
      <c r="E594" s="34"/>
      <c r="F594" s="35"/>
      <c r="J594" s="36"/>
      <c r="L594" s="37"/>
      <c r="N594" s="51"/>
      <c r="W594" s="12"/>
      <c r="X594" s="12"/>
      <c r="Y594" s="12"/>
      <c r="AC594" s="12"/>
      <c r="AF594" s="39"/>
      <c r="AH594" s="39"/>
      <c r="AO594" s="39"/>
    </row>
    <row r="595" ht="15.75" customHeight="1">
      <c r="A595" s="34"/>
      <c r="B595" s="34"/>
      <c r="C595" s="34"/>
      <c r="E595" s="34"/>
      <c r="F595" s="35"/>
      <c r="J595" s="36"/>
      <c r="L595" s="37"/>
      <c r="N595" s="51"/>
      <c r="W595" s="12"/>
      <c r="X595" s="12"/>
      <c r="Y595" s="12"/>
      <c r="AC595" s="12"/>
      <c r="AF595" s="39"/>
      <c r="AH595" s="39"/>
      <c r="AO595" s="39"/>
    </row>
    <row r="596" ht="15.75" customHeight="1">
      <c r="A596" s="34"/>
      <c r="B596" s="34"/>
      <c r="C596" s="34"/>
      <c r="E596" s="34"/>
      <c r="F596" s="35"/>
      <c r="J596" s="36"/>
      <c r="L596" s="37"/>
      <c r="N596" s="51"/>
      <c r="W596" s="12"/>
      <c r="X596" s="12"/>
      <c r="Y596" s="12"/>
      <c r="AC596" s="12"/>
      <c r="AF596" s="39"/>
      <c r="AH596" s="39"/>
      <c r="AO596" s="39"/>
    </row>
    <row r="597" ht="15.75" customHeight="1">
      <c r="A597" s="34"/>
      <c r="B597" s="34"/>
      <c r="C597" s="34"/>
      <c r="E597" s="34"/>
      <c r="F597" s="35"/>
      <c r="J597" s="36"/>
      <c r="L597" s="37"/>
      <c r="N597" s="51"/>
      <c r="W597" s="12"/>
      <c r="X597" s="12"/>
      <c r="Y597" s="12"/>
      <c r="AC597" s="12"/>
      <c r="AF597" s="39"/>
      <c r="AH597" s="39"/>
      <c r="AO597" s="39"/>
    </row>
    <row r="598" ht="15.75" customHeight="1">
      <c r="A598" s="34"/>
      <c r="B598" s="34"/>
      <c r="C598" s="34"/>
      <c r="E598" s="34"/>
      <c r="F598" s="35"/>
      <c r="J598" s="36"/>
      <c r="L598" s="37"/>
      <c r="N598" s="51"/>
      <c r="W598" s="12"/>
      <c r="X598" s="12"/>
      <c r="Y598" s="12"/>
      <c r="AC598" s="12"/>
      <c r="AF598" s="39"/>
      <c r="AH598" s="39"/>
      <c r="AO598" s="39"/>
    </row>
    <row r="599" ht="15.75" customHeight="1">
      <c r="A599" s="34"/>
      <c r="B599" s="34"/>
      <c r="C599" s="34"/>
      <c r="E599" s="34"/>
      <c r="F599" s="35"/>
      <c r="J599" s="36"/>
      <c r="L599" s="37"/>
      <c r="N599" s="51"/>
      <c r="W599" s="12"/>
      <c r="X599" s="12"/>
      <c r="Y599" s="12"/>
      <c r="AC599" s="12"/>
      <c r="AF599" s="39"/>
      <c r="AH599" s="39"/>
      <c r="AO599" s="39"/>
    </row>
    <row r="600" ht="15.75" customHeight="1">
      <c r="A600" s="34"/>
      <c r="B600" s="34"/>
      <c r="C600" s="34"/>
      <c r="E600" s="34"/>
      <c r="F600" s="35"/>
      <c r="J600" s="36"/>
      <c r="L600" s="37"/>
      <c r="N600" s="51"/>
      <c r="W600" s="12"/>
      <c r="X600" s="12"/>
      <c r="Y600" s="12"/>
      <c r="AC600" s="12"/>
      <c r="AF600" s="39"/>
      <c r="AH600" s="39"/>
      <c r="AO600" s="39"/>
    </row>
    <row r="601" ht="15.75" customHeight="1">
      <c r="A601" s="34"/>
      <c r="B601" s="34"/>
      <c r="C601" s="34"/>
      <c r="E601" s="34"/>
      <c r="F601" s="35"/>
      <c r="J601" s="36"/>
      <c r="L601" s="37"/>
      <c r="N601" s="51"/>
      <c r="W601" s="12"/>
      <c r="X601" s="12"/>
      <c r="Y601" s="12"/>
      <c r="AC601" s="12"/>
      <c r="AF601" s="39"/>
      <c r="AH601" s="39"/>
      <c r="AO601" s="39"/>
    </row>
    <row r="602" ht="15.75" customHeight="1">
      <c r="A602" s="34"/>
      <c r="B602" s="34"/>
      <c r="C602" s="34"/>
      <c r="E602" s="34"/>
      <c r="F602" s="35"/>
      <c r="J602" s="36"/>
      <c r="L602" s="37"/>
      <c r="N602" s="51"/>
      <c r="W602" s="12"/>
      <c r="X602" s="12"/>
      <c r="Y602" s="12"/>
      <c r="AC602" s="12"/>
      <c r="AF602" s="39"/>
      <c r="AH602" s="39"/>
      <c r="AO602" s="39"/>
    </row>
    <row r="603" ht="15.75" customHeight="1">
      <c r="A603" s="34"/>
      <c r="B603" s="34"/>
      <c r="C603" s="34"/>
      <c r="E603" s="34"/>
      <c r="F603" s="35"/>
      <c r="J603" s="36"/>
      <c r="L603" s="37"/>
      <c r="N603" s="51"/>
      <c r="W603" s="12"/>
      <c r="X603" s="12"/>
      <c r="Y603" s="12"/>
      <c r="AC603" s="12"/>
      <c r="AF603" s="39"/>
      <c r="AH603" s="39"/>
      <c r="AO603" s="39"/>
    </row>
    <row r="604" ht="15.75" customHeight="1">
      <c r="A604" s="34"/>
      <c r="B604" s="34"/>
      <c r="C604" s="34"/>
      <c r="E604" s="34"/>
      <c r="F604" s="35"/>
      <c r="J604" s="36"/>
      <c r="L604" s="37"/>
      <c r="N604" s="51"/>
      <c r="W604" s="12"/>
      <c r="X604" s="12"/>
      <c r="Y604" s="12"/>
      <c r="AC604" s="12"/>
      <c r="AF604" s="39"/>
      <c r="AH604" s="39"/>
      <c r="AO604" s="39"/>
    </row>
    <row r="605" ht="15.75" customHeight="1">
      <c r="A605" s="34"/>
      <c r="B605" s="34"/>
      <c r="C605" s="34"/>
      <c r="E605" s="34"/>
      <c r="F605" s="35"/>
      <c r="J605" s="36"/>
      <c r="L605" s="37"/>
      <c r="N605" s="51"/>
      <c r="W605" s="12"/>
      <c r="X605" s="12"/>
      <c r="Y605" s="12"/>
      <c r="AC605" s="12"/>
      <c r="AF605" s="39"/>
      <c r="AH605" s="39"/>
      <c r="AO605" s="39"/>
    </row>
    <row r="606" ht="15.75" customHeight="1">
      <c r="A606" s="34"/>
      <c r="B606" s="34"/>
      <c r="C606" s="34"/>
      <c r="E606" s="34"/>
      <c r="F606" s="35"/>
      <c r="J606" s="36"/>
      <c r="L606" s="37"/>
      <c r="N606" s="51"/>
      <c r="W606" s="12"/>
      <c r="X606" s="12"/>
      <c r="Y606" s="12"/>
      <c r="AC606" s="12"/>
      <c r="AF606" s="39"/>
      <c r="AH606" s="39"/>
      <c r="AO606" s="39"/>
    </row>
    <row r="607" ht="15.75" customHeight="1">
      <c r="A607" s="34"/>
      <c r="B607" s="34"/>
      <c r="C607" s="34"/>
      <c r="E607" s="34"/>
      <c r="F607" s="35"/>
      <c r="J607" s="36"/>
      <c r="L607" s="37"/>
      <c r="N607" s="51"/>
      <c r="W607" s="12"/>
      <c r="X607" s="12"/>
      <c r="Y607" s="12"/>
      <c r="AC607" s="12"/>
      <c r="AF607" s="39"/>
      <c r="AH607" s="39"/>
      <c r="AO607" s="39"/>
    </row>
    <row r="608" ht="15.75" customHeight="1">
      <c r="A608" s="34"/>
      <c r="B608" s="34"/>
      <c r="C608" s="34"/>
      <c r="E608" s="34"/>
      <c r="F608" s="35"/>
      <c r="J608" s="36"/>
      <c r="L608" s="37"/>
      <c r="N608" s="51"/>
      <c r="W608" s="12"/>
      <c r="X608" s="12"/>
      <c r="Y608" s="12"/>
      <c r="AC608" s="12"/>
      <c r="AF608" s="39"/>
      <c r="AH608" s="39"/>
      <c r="AO608" s="39"/>
    </row>
    <row r="609" ht="15.75" customHeight="1">
      <c r="A609" s="34"/>
      <c r="B609" s="34"/>
      <c r="C609" s="34"/>
      <c r="E609" s="34"/>
      <c r="F609" s="35"/>
      <c r="J609" s="36"/>
      <c r="L609" s="37"/>
      <c r="N609" s="51"/>
      <c r="W609" s="12"/>
      <c r="X609" s="12"/>
      <c r="Y609" s="12"/>
      <c r="AC609" s="12"/>
      <c r="AF609" s="39"/>
      <c r="AH609" s="39"/>
      <c r="AO609" s="39"/>
    </row>
    <row r="610" ht="15.75" customHeight="1">
      <c r="A610" s="34"/>
      <c r="B610" s="34"/>
      <c r="C610" s="34"/>
      <c r="E610" s="34"/>
      <c r="F610" s="35"/>
      <c r="J610" s="36"/>
      <c r="L610" s="37"/>
      <c r="N610" s="51"/>
      <c r="W610" s="12"/>
      <c r="X610" s="12"/>
      <c r="Y610" s="12"/>
      <c r="AC610" s="12"/>
      <c r="AF610" s="39"/>
      <c r="AH610" s="39"/>
      <c r="AO610" s="39"/>
    </row>
    <row r="611" ht="15.75" customHeight="1">
      <c r="A611" s="34"/>
      <c r="B611" s="34"/>
      <c r="C611" s="34"/>
      <c r="E611" s="34"/>
      <c r="F611" s="35"/>
      <c r="J611" s="36"/>
      <c r="L611" s="37"/>
      <c r="N611" s="51"/>
      <c r="W611" s="12"/>
      <c r="X611" s="12"/>
      <c r="Y611" s="12"/>
      <c r="AC611" s="12"/>
      <c r="AF611" s="39"/>
      <c r="AH611" s="39"/>
      <c r="AO611" s="39"/>
    </row>
    <row r="612" ht="15.75" customHeight="1">
      <c r="A612" s="34"/>
      <c r="B612" s="34"/>
      <c r="C612" s="34"/>
      <c r="E612" s="34"/>
      <c r="F612" s="35"/>
      <c r="J612" s="36"/>
      <c r="L612" s="37"/>
      <c r="N612" s="51"/>
      <c r="W612" s="12"/>
      <c r="X612" s="12"/>
      <c r="Y612" s="12"/>
      <c r="AC612" s="12"/>
      <c r="AF612" s="39"/>
      <c r="AH612" s="39"/>
      <c r="AO612" s="39"/>
    </row>
    <row r="613" ht="15.75" customHeight="1">
      <c r="A613" s="34"/>
      <c r="B613" s="34"/>
      <c r="C613" s="34"/>
      <c r="E613" s="34"/>
      <c r="F613" s="35"/>
      <c r="J613" s="36"/>
      <c r="L613" s="37"/>
      <c r="N613" s="51"/>
      <c r="W613" s="12"/>
      <c r="X613" s="12"/>
      <c r="Y613" s="12"/>
      <c r="AC613" s="12"/>
      <c r="AF613" s="39"/>
      <c r="AH613" s="39"/>
      <c r="AO613" s="39"/>
    </row>
    <row r="614" ht="15.75" customHeight="1">
      <c r="A614" s="34"/>
      <c r="B614" s="34"/>
      <c r="C614" s="34"/>
      <c r="E614" s="34"/>
      <c r="F614" s="35"/>
      <c r="J614" s="36"/>
      <c r="L614" s="37"/>
      <c r="N614" s="51"/>
      <c r="W614" s="12"/>
      <c r="X614" s="12"/>
      <c r="Y614" s="12"/>
      <c r="AC614" s="12"/>
      <c r="AF614" s="39"/>
      <c r="AH614" s="39"/>
      <c r="AO614" s="39"/>
    </row>
    <row r="615" ht="15.75" customHeight="1">
      <c r="A615" s="34"/>
      <c r="B615" s="34"/>
      <c r="C615" s="34"/>
      <c r="E615" s="34"/>
      <c r="F615" s="35"/>
      <c r="J615" s="36"/>
      <c r="L615" s="37"/>
      <c r="N615" s="51"/>
      <c r="W615" s="12"/>
      <c r="X615" s="12"/>
      <c r="Y615" s="12"/>
      <c r="AC615" s="12"/>
      <c r="AF615" s="39"/>
      <c r="AH615" s="39"/>
      <c r="AO615" s="39"/>
    </row>
    <row r="616" ht="15.75" customHeight="1">
      <c r="A616" s="34"/>
      <c r="B616" s="34"/>
      <c r="C616" s="34"/>
      <c r="E616" s="34"/>
      <c r="F616" s="35"/>
      <c r="J616" s="36"/>
      <c r="L616" s="37"/>
      <c r="N616" s="51"/>
      <c r="W616" s="12"/>
      <c r="X616" s="12"/>
      <c r="Y616" s="12"/>
      <c r="AC616" s="12"/>
      <c r="AF616" s="39"/>
      <c r="AH616" s="39"/>
      <c r="AO616" s="39"/>
    </row>
    <row r="617" ht="15.75" customHeight="1">
      <c r="A617" s="34"/>
      <c r="B617" s="34"/>
      <c r="C617" s="34"/>
      <c r="E617" s="34"/>
      <c r="F617" s="35"/>
      <c r="J617" s="36"/>
      <c r="L617" s="37"/>
      <c r="N617" s="51"/>
      <c r="W617" s="12"/>
      <c r="X617" s="12"/>
      <c r="Y617" s="12"/>
      <c r="AC617" s="12"/>
      <c r="AF617" s="39"/>
      <c r="AH617" s="39"/>
      <c r="AO617" s="39"/>
    </row>
    <row r="618" ht="15.75" customHeight="1">
      <c r="A618" s="34"/>
      <c r="B618" s="34"/>
      <c r="C618" s="34"/>
      <c r="E618" s="34"/>
      <c r="F618" s="35"/>
      <c r="J618" s="36"/>
      <c r="L618" s="37"/>
      <c r="N618" s="51"/>
      <c r="W618" s="12"/>
      <c r="X618" s="12"/>
      <c r="Y618" s="12"/>
      <c r="AC618" s="12"/>
      <c r="AF618" s="39"/>
      <c r="AH618" s="39"/>
      <c r="AO618" s="39"/>
    </row>
    <row r="619" ht="15.75" customHeight="1">
      <c r="A619" s="34"/>
      <c r="B619" s="34"/>
      <c r="C619" s="34"/>
      <c r="E619" s="34"/>
      <c r="F619" s="35"/>
      <c r="J619" s="36"/>
      <c r="L619" s="37"/>
      <c r="N619" s="51"/>
      <c r="W619" s="12"/>
      <c r="X619" s="12"/>
      <c r="Y619" s="12"/>
      <c r="AC619" s="12"/>
      <c r="AF619" s="39"/>
      <c r="AH619" s="39"/>
      <c r="AO619" s="39"/>
    </row>
    <row r="620" ht="15.75" customHeight="1">
      <c r="A620" s="34"/>
      <c r="B620" s="34"/>
      <c r="C620" s="34"/>
      <c r="E620" s="34"/>
      <c r="F620" s="35"/>
      <c r="J620" s="36"/>
      <c r="L620" s="37"/>
      <c r="N620" s="51"/>
      <c r="W620" s="12"/>
      <c r="X620" s="12"/>
      <c r="Y620" s="12"/>
      <c r="AC620" s="12"/>
      <c r="AF620" s="39"/>
      <c r="AH620" s="39"/>
      <c r="AO620" s="39"/>
    </row>
    <row r="621" ht="15.75" customHeight="1">
      <c r="A621" s="34"/>
      <c r="B621" s="34"/>
      <c r="C621" s="34"/>
      <c r="E621" s="34"/>
      <c r="F621" s="35"/>
      <c r="J621" s="36"/>
      <c r="L621" s="37"/>
      <c r="N621" s="51"/>
      <c r="W621" s="12"/>
      <c r="X621" s="12"/>
      <c r="Y621" s="12"/>
      <c r="AC621" s="12"/>
      <c r="AF621" s="39"/>
      <c r="AH621" s="39"/>
      <c r="AO621" s="39"/>
    </row>
    <row r="622" ht="15.75" customHeight="1">
      <c r="A622" s="34"/>
      <c r="B622" s="34"/>
      <c r="C622" s="34"/>
      <c r="E622" s="34"/>
      <c r="F622" s="35"/>
      <c r="J622" s="36"/>
      <c r="L622" s="37"/>
      <c r="N622" s="51"/>
      <c r="W622" s="12"/>
      <c r="X622" s="12"/>
      <c r="Y622" s="12"/>
      <c r="AC622" s="12"/>
      <c r="AF622" s="39"/>
      <c r="AH622" s="39"/>
      <c r="AO622" s="39"/>
    </row>
    <row r="623" ht="15.75" customHeight="1">
      <c r="A623" s="34"/>
      <c r="B623" s="34"/>
      <c r="C623" s="34"/>
      <c r="E623" s="34"/>
      <c r="F623" s="35"/>
      <c r="J623" s="36"/>
      <c r="L623" s="37"/>
      <c r="N623" s="51"/>
      <c r="W623" s="12"/>
      <c r="X623" s="12"/>
      <c r="Y623" s="12"/>
      <c r="AC623" s="12"/>
      <c r="AF623" s="39"/>
      <c r="AH623" s="39"/>
      <c r="AO623" s="39"/>
    </row>
    <row r="624" ht="15.75" customHeight="1">
      <c r="A624" s="34"/>
      <c r="B624" s="34"/>
      <c r="C624" s="34"/>
      <c r="E624" s="34"/>
      <c r="F624" s="35"/>
      <c r="J624" s="36"/>
      <c r="L624" s="37"/>
      <c r="N624" s="51"/>
      <c r="W624" s="12"/>
      <c r="X624" s="12"/>
      <c r="Y624" s="12"/>
      <c r="AC624" s="12"/>
      <c r="AF624" s="39"/>
      <c r="AH624" s="39"/>
      <c r="AO624" s="39"/>
    </row>
    <row r="625" ht="15.75" customHeight="1">
      <c r="A625" s="34"/>
      <c r="B625" s="34"/>
      <c r="C625" s="34"/>
      <c r="E625" s="34"/>
      <c r="F625" s="35"/>
      <c r="J625" s="36"/>
      <c r="L625" s="37"/>
      <c r="N625" s="51"/>
      <c r="W625" s="12"/>
      <c r="X625" s="12"/>
      <c r="Y625" s="12"/>
      <c r="AC625" s="12"/>
      <c r="AF625" s="39"/>
      <c r="AH625" s="39"/>
      <c r="AO625" s="39"/>
    </row>
    <row r="626" ht="15.75" customHeight="1">
      <c r="A626" s="34"/>
      <c r="B626" s="34"/>
      <c r="C626" s="34"/>
      <c r="E626" s="34"/>
      <c r="F626" s="35"/>
      <c r="J626" s="36"/>
      <c r="L626" s="37"/>
      <c r="N626" s="51"/>
      <c r="W626" s="12"/>
      <c r="X626" s="12"/>
      <c r="Y626" s="12"/>
      <c r="AC626" s="12"/>
      <c r="AF626" s="39"/>
      <c r="AH626" s="39"/>
      <c r="AO626" s="39"/>
    </row>
    <row r="627" ht="15.75" customHeight="1">
      <c r="A627" s="34"/>
      <c r="B627" s="34"/>
      <c r="C627" s="34"/>
      <c r="E627" s="34"/>
      <c r="F627" s="35"/>
      <c r="J627" s="36"/>
      <c r="L627" s="37"/>
      <c r="N627" s="51"/>
      <c r="W627" s="12"/>
      <c r="X627" s="12"/>
      <c r="Y627" s="12"/>
      <c r="AC627" s="12"/>
      <c r="AF627" s="39"/>
      <c r="AH627" s="39"/>
      <c r="AO627" s="39"/>
    </row>
    <row r="628" ht="15.75" customHeight="1">
      <c r="A628" s="34"/>
      <c r="B628" s="34"/>
      <c r="C628" s="34"/>
      <c r="E628" s="34"/>
      <c r="F628" s="35"/>
      <c r="J628" s="36"/>
      <c r="L628" s="37"/>
      <c r="N628" s="51"/>
      <c r="W628" s="12"/>
      <c r="X628" s="12"/>
      <c r="Y628" s="12"/>
      <c r="AC628" s="12"/>
      <c r="AF628" s="39"/>
      <c r="AH628" s="39"/>
      <c r="AO628" s="39"/>
    </row>
    <row r="629" ht="15.75" customHeight="1">
      <c r="A629" s="34"/>
      <c r="B629" s="34"/>
      <c r="C629" s="34"/>
      <c r="E629" s="34"/>
      <c r="F629" s="35"/>
      <c r="J629" s="36"/>
      <c r="L629" s="37"/>
      <c r="N629" s="51"/>
      <c r="W629" s="12"/>
      <c r="X629" s="12"/>
      <c r="Y629" s="12"/>
      <c r="AC629" s="12"/>
      <c r="AF629" s="39"/>
      <c r="AH629" s="39"/>
      <c r="AO629" s="39"/>
    </row>
    <row r="630" ht="15.75" customHeight="1">
      <c r="A630" s="34"/>
      <c r="B630" s="34"/>
      <c r="C630" s="34"/>
      <c r="E630" s="34"/>
      <c r="F630" s="35"/>
      <c r="J630" s="36"/>
      <c r="L630" s="37"/>
      <c r="N630" s="51"/>
      <c r="W630" s="12"/>
      <c r="X630" s="12"/>
      <c r="Y630" s="12"/>
      <c r="AC630" s="12"/>
      <c r="AF630" s="39"/>
      <c r="AH630" s="39"/>
      <c r="AO630" s="39"/>
    </row>
    <row r="631" ht="15.75" customHeight="1">
      <c r="A631" s="34"/>
      <c r="B631" s="34"/>
      <c r="C631" s="34"/>
      <c r="E631" s="34"/>
      <c r="F631" s="35"/>
      <c r="J631" s="36"/>
      <c r="L631" s="37"/>
      <c r="N631" s="51"/>
      <c r="W631" s="12"/>
      <c r="X631" s="12"/>
      <c r="Y631" s="12"/>
      <c r="AC631" s="12"/>
      <c r="AF631" s="39"/>
      <c r="AH631" s="39"/>
      <c r="AO631" s="39"/>
    </row>
    <row r="632" ht="15.75" customHeight="1">
      <c r="A632" s="34"/>
      <c r="B632" s="34"/>
      <c r="C632" s="34"/>
      <c r="E632" s="34"/>
      <c r="F632" s="35"/>
      <c r="J632" s="36"/>
      <c r="L632" s="37"/>
      <c r="N632" s="51"/>
      <c r="W632" s="12"/>
      <c r="X632" s="12"/>
      <c r="Y632" s="12"/>
      <c r="AC632" s="12"/>
      <c r="AF632" s="39"/>
      <c r="AH632" s="39"/>
      <c r="AO632" s="39"/>
    </row>
    <row r="633" ht="15.75" customHeight="1">
      <c r="A633" s="34"/>
      <c r="B633" s="34"/>
      <c r="C633" s="34"/>
      <c r="E633" s="34"/>
      <c r="F633" s="35"/>
      <c r="J633" s="36"/>
      <c r="L633" s="37"/>
      <c r="N633" s="51"/>
      <c r="W633" s="12"/>
      <c r="X633" s="12"/>
      <c r="Y633" s="12"/>
      <c r="AC633" s="12"/>
      <c r="AF633" s="39"/>
      <c r="AH633" s="39"/>
      <c r="AO633" s="39"/>
    </row>
    <row r="634" ht="15.75" customHeight="1">
      <c r="A634" s="34"/>
      <c r="B634" s="34"/>
      <c r="C634" s="34"/>
      <c r="E634" s="34"/>
      <c r="F634" s="35"/>
      <c r="J634" s="36"/>
      <c r="L634" s="37"/>
      <c r="N634" s="51"/>
      <c r="W634" s="12"/>
      <c r="X634" s="12"/>
      <c r="Y634" s="12"/>
      <c r="AC634" s="12"/>
      <c r="AF634" s="39"/>
      <c r="AH634" s="39"/>
      <c r="AO634" s="39"/>
    </row>
    <row r="635" ht="15.75" customHeight="1">
      <c r="A635" s="34"/>
      <c r="B635" s="34"/>
      <c r="C635" s="34"/>
      <c r="E635" s="34"/>
      <c r="F635" s="35"/>
      <c r="J635" s="36"/>
      <c r="L635" s="37"/>
      <c r="N635" s="51"/>
      <c r="W635" s="12"/>
      <c r="X635" s="12"/>
      <c r="Y635" s="12"/>
      <c r="AC635" s="12"/>
      <c r="AF635" s="39"/>
      <c r="AH635" s="39"/>
      <c r="AO635" s="39"/>
    </row>
    <row r="636" ht="15.75" customHeight="1">
      <c r="A636" s="34"/>
      <c r="B636" s="34"/>
      <c r="C636" s="34"/>
      <c r="E636" s="34"/>
      <c r="F636" s="35"/>
      <c r="J636" s="36"/>
      <c r="L636" s="37"/>
      <c r="N636" s="51"/>
      <c r="W636" s="12"/>
      <c r="X636" s="12"/>
      <c r="Y636" s="12"/>
      <c r="AC636" s="12"/>
      <c r="AF636" s="39"/>
      <c r="AH636" s="39"/>
      <c r="AO636" s="39"/>
    </row>
    <row r="637" ht="15.75" customHeight="1">
      <c r="A637" s="34"/>
      <c r="B637" s="34"/>
      <c r="C637" s="34"/>
      <c r="E637" s="34"/>
      <c r="F637" s="35"/>
      <c r="J637" s="36"/>
      <c r="L637" s="37"/>
      <c r="N637" s="51"/>
      <c r="W637" s="12"/>
      <c r="X637" s="12"/>
      <c r="Y637" s="12"/>
      <c r="AC637" s="12"/>
      <c r="AF637" s="39"/>
      <c r="AH637" s="39"/>
      <c r="AO637" s="39"/>
    </row>
    <row r="638" ht="15.75" customHeight="1">
      <c r="A638" s="34"/>
      <c r="B638" s="34"/>
      <c r="C638" s="34"/>
      <c r="E638" s="34"/>
      <c r="F638" s="35"/>
      <c r="J638" s="36"/>
      <c r="L638" s="37"/>
      <c r="N638" s="51"/>
      <c r="W638" s="12"/>
      <c r="X638" s="12"/>
      <c r="Y638" s="12"/>
      <c r="AC638" s="12"/>
      <c r="AF638" s="39"/>
      <c r="AH638" s="39"/>
      <c r="AO638" s="39"/>
    </row>
    <row r="639" ht="15.75" customHeight="1">
      <c r="A639" s="34"/>
      <c r="B639" s="34"/>
      <c r="C639" s="34"/>
      <c r="E639" s="34"/>
      <c r="F639" s="35"/>
      <c r="J639" s="36"/>
      <c r="L639" s="37"/>
      <c r="N639" s="51"/>
      <c r="W639" s="12"/>
      <c r="X639" s="12"/>
      <c r="Y639" s="12"/>
      <c r="AC639" s="12"/>
      <c r="AF639" s="39"/>
      <c r="AH639" s="39"/>
      <c r="AO639" s="39"/>
    </row>
    <row r="640" ht="15.75" customHeight="1">
      <c r="A640" s="34"/>
      <c r="B640" s="34"/>
      <c r="C640" s="34"/>
      <c r="E640" s="34"/>
      <c r="F640" s="35"/>
      <c r="J640" s="36"/>
      <c r="L640" s="37"/>
      <c r="N640" s="51"/>
      <c r="W640" s="12"/>
      <c r="X640" s="12"/>
      <c r="Y640" s="12"/>
      <c r="AC640" s="12"/>
      <c r="AF640" s="39"/>
      <c r="AH640" s="39"/>
      <c r="AO640" s="39"/>
    </row>
    <row r="641" ht="15.75" customHeight="1">
      <c r="A641" s="34"/>
      <c r="B641" s="34"/>
      <c r="C641" s="34"/>
      <c r="E641" s="34"/>
      <c r="F641" s="35"/>
      <c r="J641" s="36"/>
      <c r="L641" s="37"/>
      <c r="N641" s="51"/>
      <c r="W641" s="12"/>
      <c r="X641" s="12"/>
      <c r="Y641" s="12"/>
      <c r="AC641" s="12"/>
      <c r="AF641" s="39"/>
      <c r="AH641" s="39"/>
      <c r="AO641" s="39"/>
    </row>
    <row r="642" ht="15.75" customHeight="1">
      <c r="A642" s="34"/>
      <c r="B642" s="34"/>
      <c r="C642" s="34"/>
      <c r="E642" s="34"/>
      <c r="F642" s="35"/>
      <c r="J642" s="36"/>
      <c r="L642" s="37"/>
      <c r="N642" s="51"/>
      <c r="W642" s="12"/>
      <c r="X642" s="12"/>
      <c r="Y642" s="12"/>
      <c r="AC642" s="12"/>
      <c r="AF642" s="39"/>
      <c r="AH642" s="39"/>
      <c r="AO642" s="39"/>
    </row>
    <row r="643" ht="15.75" customHeight="1">
      <c r="A643" s="34"/>
      <c r="B643" s="34"/>
      <c r="C643" s="34"/>
      <c r="E643" s="34"/>
      <c r="F643" s="35"/>
      <c r="J643" s="36"/>
      <c r="L643" s="37"/>
      <c r="N643" s="51"/>
      <c r="W643" s="12"/>
      <c r="X643" s="12"/>
      <c r="Y643" s="12"/>
      <c r="AC643" s="12"/>
      <c r="AF643" s="39"/>
      <c r="AH643" s="39"/>
      <c r="AO643" s="39"/>
    </row>
    <row r="644" ht="15.75" customHeight="1">
      <c r="A644" s="34"/>
      <c r="B644" s="34"/>
      <c r="C644" s="34"/>
      <c r="E644" s="34"/>
      <c r="F644" s="35"/>
      <c r="J644" s="36"/>
      <c r="L644" s="37"/>
      <c r="N644" s="51"/>
      <c r="W644" s="12"/>
      <c r="X644" s="12"/>
      <c r="Y644" s="12"/>
      <c r="AC644" s="12"/>
      <c r="AF644" s="39"/>
      <c r="AH644" s="39"/>
      <c r="AO644" s="39"/>
    </row>
    <row r="645" ht="15.75" customHeight="1">
      <c r="A645" s="34"/>
      <c r="B645" s="34"/>
      <c r="C645" s="34"/>
      <c r="E645" s="34"/>
      <c r="F645" s="35"/>
      <c r="J645" s="36"/>
      <c r="L645" s="37"/>
      <c r="N645" s="51"/>
      <c r="W645" s="12"/>
      <c r="X645" s="12"/>
      <c r="Y645" s="12"/>
      <c r="AC645" s="12"/>
      <c r="AF645" s="39"/>
      <c r="AH645" s="39"/>
      <c r="AO645" s="39"/>
    </row>
    <row r="646" ht="15.75" customHeight="1">
      <c r="A646" s="34"/>
      <c r="B646" s="34"/>
      <c r="C646" s="34"/>
      <c r="E646" s="34"/>
      <c r="F646" s="35"/>
      <c r="J646" s="36"/>
      <c r="L646" s="37"/>
      <c r="N646" s="51"/>
      <c r="W646" s="12"/>
      <c r="X646" s="12"/>
      <c r="Y646" s="12"/>
      <c r="AC646" s="12"/>
      <c r="AF646" s="39"/>
      <c r="AH646" s="39"/>
      <c r="AO646" s="39"/>
    </row>
    <row r="647" ht="15.75" customHeight="1">
      <c r="A647" s="34"/>
      <c r="B647" s="34"/>
      <c r="C647" s="34"/>
      <c r="E647" s="34"/>
      <c r="F647" s="35"/>
      <c r="J647" s="36"/>
      <c r="L647" s="37"/>
      <c r="N647" s="51"/>
      <c r="W647" s="12"/>
      <c r="X647" s="12"/>
      <c r="Y647" s="12"/>
      <c r="AC647" s="12"/>
      <c r="AF647" s="39"/>
      <c r="AH647" s="39"/>
      <c r="AO647" s="39"/>
    </row>
    <row r="648" ht="15.75" customHeight="1">
      <c r="A648" s="34"/>
      <c r="B648" s="34"/>
      <c r="C648" s="34"/>
      <c r="E648" s="34"/>
      <c r="F648" s="35"/>
      <c r="J648" s="36"/>
      <c r="L648" s="37"/>
      <c r="N648" s="51"/>
      <c r="W648" s="12"/>
      <c r="X648" s="12"/>
      <c r="Y648" s="12"/>
      <c r="AC648" s="12"/>
      <c r="AF648" s="39"/>
      <c r="AH648" s="39"/>
      <c r="AO648" s="39"/>
    </row>
    <row r="649" ht="15.75" customHeight="1">
      <c r="A649" s="34"/>
      <c r="B649" s="34"/>
      <c r="C649" s="34"/>
      <c r="E649" s="34"/>
      <c r="F649" s="35"/>
      <c r="J649" s="36"/>
      <c r="L649" s="37"/>
      <c r="N649" s="51"/>
      <c r="W649" s="12"/>
      <c r="X649" s="12"/>
      <c r="Y649" s="12"/>
      <c r="AC649" s="12"/>
      <c r="AF649" s="39"/>
      <c r="AH649" s="39"/>
      <c r="AO649" s="39"/>
    </row>
    <row r="650" ht="15.75" customHeight="1">
      <c r="A650" s="34"/>
      <c r="B650" s="34"/>
      <c r="C650" s="34"/>
      <c r="E650" s="34"/>
      <c r="F650" s="35"/>
      <c r="J650" s="36"/>
      <c r="L650" s="37"/>
      <c r="N650" s="51"/>
      <c r="W650" s="12"/>
      <c r="X650" s="12"/>
      <c r="Y650" s="12"/>
      <c r="AC650" s="12"/>
      <c r="AF650" s="39"/>
      <c r="AH650" s="39"/>
      <c r="AO650" s="39"/>
    </row>
    <row r="651" ht="15.75" customHeight="1">
      <c r="A651" s="34"/>
      <c r="B651" s="34"/>
      <c r="C651" s="34"/>
      <c r="E651" s="34"/>
      <c r="F651" s="35"/>
      <c r="J651" s="36"/>
      <c r="L651" s="37"/>
      <c r="N651" s="51"/>
      <c r="W651" s="12"/>
      <c r="X651" s="12"/>
      <c r="Y651" s="12"/>
      <c r="AC651" s="12"/>
      <c r="AF651" s="39"/>
      <c r="AH651" s="39"/>
      <c r="AO651" s="39"/>
    </row>
    <row r="652" ht="15.75" customHeight="1">
      <c r="A652" s="34"/>
      <c r="B652" s="34"/>
      <c r="C652" s="34"/>
      <c r="E652" s="34"/>
      <c r="F652" s="35"/>
      <c r="J652" s="36"/>
      <c r="L652" s="37"/>
      <c r="N652" s="51"/>
      <c r="W652" s="12"/>
      <c r="X652" s="12"/>
      <c r="Y652" s="12"/>
      <c r="AC652" s="12"/>
      <c r="AF652" s="39"/>
      <c r="AH652" s="39"/>
      <c r="AO652" s="39"/>
    </row>
    <row r="653" ht="15.75" customHeight="1">
      <c r="A653" s="34"/>
      <c r="B653" s="34"/>
      <c r="C653" s="34"/>
      <c r="E653" s="34"/>
      <c r="F653" s="35"/>
      <c r="J653" s="36"/>
      <c r="L653" s="37"/>
      <c r="N653" s="51"/>
      <c r="W653" s="12"/>
      <c r="X653" s="12"/>
      <c r="Y653" s="12"/>
      <c r="AC653" s="12"/>
      <c r="AF653" s="39"/>
      <c r="AH653" s="39"/>
      <c r="AO653" s="39"/>
    </row>
    <row r="654" ht="15.75" customHeight="1">
      <c r="A654" s="34"/>
      <c r="B654" s="34"/>
      <c r="C654" s="34"/>
      <c r="E654" s="34"/>
      <c r="F654" s="35"/>
      <c r="J654" s="36"/>
      <c r="L654" s="37"/>
      <c r="N654" s="51"/>
      <c r="W654" s="12"/>
      <c r="X654" s="12"/>
      <c r="Y654" s="12"/>
      <c r="AC654" s="12"/>
      <c r="AF654" s="39"/>
      <c r="AH654" s="39"/>
      <c r="AO654" s="39"/>
    </row>
    <row r="655" ht="15.75" customHeight="1">
      <c r="A655" s="34"/>
      <c r="B655" s="34"/>
      <c r="C655" s="34"/>
      <c r="E655" s="34"/>
      <c r="F655" s="35"/>
      <c r="J655" s="36"/>
      <c r="L655" s="37"/>
      <c r="N655" s="51"/>
      <c r="W655" s="12"/>
      <c r="X655" s="12"/>
      <c r="Y655" s="12"/>
      <c r="AC655" s="12"/>
      <c r="AF655" s="39"/>
      <c r="AH655" s="39"/>
      <c r="AO655" s="39"/>
    </row>
    <row r="656" ht="15.75" customHeight="1">
      <c r="A656" s="34"/>
      <c r="B656" s="34"/>
      <c r="C656" s="34"/>
      <c r="E656" s="34"/>
      <c r="F656" s="35"/>
      <c r="J656" s="36"/>
      <c r="L656" s="37"/>
      <c r="N656" s="51"/>
      <c r="W656" s="12"/>
      <c r="X656" s="12"/>
      <c r="Y656" s="12"/>
      <c r="AC656" s="12"/>
      <c r="AF656" s="39"/>
      <c r="AH656" s="39"/>
      <c r="AO656" s="39"/>
    </row>
    <row r="657" ht="15.75" customHeight="1">
      <c r="A657" s="34"/>
      <c r="B657" s="34"/>
      <c r="C657" s="34"/>
      <c r="E657" s="34"/>
      <c r="F657" s="35"/>
      <c r="J657" s="36"/>
      <c r="L657" s="37"/>
      <c r="N657" s="51"/>
      <c r="W657" s="12"/>
      <c r="X657" s="12"/>
      <c r="Y657" s="12"/>
      <c r="AC657" s="12"/>
      <c r="AF657" s="39"/>
      <c r="AH657" s="39"/>
      <c r="AO657" s="39"/>
    </row>
    <row r="658" ht="15.75" customHeight="1">
      <c r="A658" s="34"/>
      <c r="B658" s="34"/>
      <c r="C658" s="34"/>
      <c r="E658" s="34"/>
      <c r="F658" s="35"/>
      <c r="J658" s="36"/>
      <c r="L658" s="37"/>
      <c r="N658" s="51"/>
      <c r="W658" s="12"/>
      <c r="X658" s="12"/>
      <c r="Y658" s="12"/>
      <c r="AC658" s="12"/>
      <c r="AF658" s="39"/>
      <c r="AH658" s="39"/>
      <c r="AO658" s="39"/>
    </row>
    <row r="659" ht="15.75" customHeight="1">
      <c r="A659" s="34"/>
      <c r="B659" s="34"/>
      <c r="C659" s="34"/>
      <c r="E659" s="34"/>
      <c r="F659" s="35"/>
      <c r="J659" s="36"/>
      <c r="L659" s="37"/>
      <c r="N659" s="51"/>
      <c r="W659" s="12"/>
      <c r="X659" s="12"/>
      <c r="Y659" s="12"/>
      <c r="AC659" s="12"/>
      <c r="AF659" s="39"/>
      <c r="AH659" s="39"/>
      <c r="AO659" s="39"/>
    </row>
    <row r="660" ht="15.75" customHeight="1">
      <c r="A660" s="34"/>
      <c r="B660" s="34"/>
      <c r="C660" s="34"/>
      <c r="E660" s="34"/>
      <c r="F660" s="35"/>
      <c r="J660" s="36"/>
      <c r="L660" s="37"/>
      <c r="N660" s="51"/>
      <c r="W660" s="12"/>
      <c r="X660" s="12"/>
      <c r="Y660" s="12"/>
      <c r="AC660" s="12"/>
      <c r="AF660" s="39"/>
      <c r="AH660" s="39"/>
      <c r="AO660" s="39"/>
    </row>
    <row r="661" ht="15.75" customHeight="1">
      <c r="A661" s="34"/>
      <c r="B661" s="34"/>
      <c r="C661" s="34"/>
      <c r="E661" s="34"/>
      <c r="F661" s="35"/>
      <c r="J661" s="36"/>
      <c r="L661" s="37"/>
      <c r="N661" s="51"/>
      <c r="W661" s="12"/>
      <c r="X661" s="12"/>
      <c r="Y661" s="12"/>
      <c r="AC661" s="12"/>
      <c r="AF661" s="39"/>
      <c r="AH661" s="39"/>
      <c r="AO661" s="39"/>
    </row>
    <row r="662" ht="15.75" customHeight="1">
      <c r="A662" s="34"/>
      <c r="B662" s="34"/>
      <c r="C662" s="34"/>
      <c r="E662" s="34"/>
      <c r="F662" s="35"/>
      <c r="J662" s="36"/>
      <c r="L662" s="37"/>
      <c r="N662" s="51"/>
      <c r="W662" s="12"/>
      <c r="X662" s="12"/>
      <c r="Y662" s="12"/>
      <c r="AC662" s="12"/>
      <c r="AF662" s="39"/>
      <c r="AH662" s="39"/>
      <c r="AO662" s="39"/>
    </row>
    <row r="663" ht="15.75" customHeight="1">
      <c r="A663" s="34"/>
      <c r="B663" s="34"/>
      <c r="C663" s="34"/>
      <c r="E663" s="34"/>
      <c r="F663" s="35"/>
      <c r="J663" s="36"/>
      <c r="L663" s="37"/>
      <c r="N663" s="51"/>
      <c r="W663" s="12"/>
      <c r="X663" s="12"/>
      <c r="Y663" s="12"/>
      <c r="AC663" s="12"/>
      <c r="AF663" s="39"/>
      <c r="AH663" s="39"/>
      <c r="AO663" s="39"/>
    </row>
    <row r="664" ht="15.75" customHeight="1">
      <c r="A664" s="34"/>
      <c r="B664" s="34"/>
      <c r="C664" s="34"/>
      <c r="E664" s="34"/>
      <c r="F664" s="35"/>
      <c r="J664" s="36"/>
      <c r="L664" s="37"/>
      <c r="N664" s="51"/>
      <c r="W664" s="12"/>
      <c r="X664" s="12"/>
      <c r="Y664" s="12"/>
      <c r="AC664" s="12"/>
      <c r="AF664" s="39"/>
      <c r="AH664" s="39"/>
      <c r="AO664" s="39"/>
    </row>
    <row r="665" ht="15.75" customHeight="1">
      <c r="A665" s="34"/>
      <c r="B665" s="34"/>
      <c r="C665" s="34"/>
      <c r="E665" s="34"/>
      <c r="F665" s="35"/>
      <c r="J665" s="36"/>
      <c r="L665" s="37"/>
      <c r="N665" s="51"/>
      <c r="W665" s="12"/>
      <c r="X665" s="12"/>
      <c r="Y665" s="12"/>
      <c r="AC665" s="12"/>
      <c r="AF665" s="39"/>
      <c r="AH665" s="39"/>
      <c r="AO665" s="39"/>
    </row>
    <row r="666" ht="15.75" customHeight="1">
      <c r="A666" s="34"/>
      <c r="B666" s="34"/>
      <c r="C666" s="34"/>
      <c r="E666" s="34"/>
      <c r="F666" s="35"/>
      <c r="J666" s="36"/>
      <c r="L666" s="37"/>
      <c r="N666" s="51"/>
      <c r="W666" s="12"/>
      <c r="X666" s="12"/>
      <c r="Y666" s="12"/>
      <c r="AC666" s="12"/>
      <c r="AF666" s="39"/>
      <c r="AH666" s="39"/>
      <c r="AO666" s="39"/>
    </row>
    <row r="667" ht="15.75" customHeight="1">
      <c r="A667" s="34"/>
      <c r="B667" s="34"/>
      <c r="C667" s="34"/>
      <c r="E667" s="34"/>
      <c r="F667" s="35"/>
      <c r="J667" s="36"/>
      <c r="L667" s="37"/>
      <c r="N667" s="51"/>
      <c r="W667" s="12"/>
      <c r="X667" s="12"/>
      <c r="Y667" s="12"/>
      <c r="AC667" s="12"/>
      <c r="AF667" s="39"/>
      <c r="AH667" s="39"/>
      <c r="AO667" s="39"/>
    </row>
    <row r="668" ht="15.75" customHeight="1">
      <c r="A668" s="34"/>
      <c r="B668" s="34"/>
      <c r="C668" s="34"/>
      <c r="E668" s="34"/>
      <c r="F668" s="35"/>
      <c r="J668" s="36"/>
      <c r="L668" s="37"/>
      <c r="N668" s="51"/>
      <c r="W668" s="12"/>
      <c r="X668" s="12"/>
      <c r="Y668" s="12"/>
      <c r="AC668" s="12"/>
      <c r="AF668" s="39"/>
      <c r="AH668" s="39"/>
      <c r="AO668" s="39"/>
    </row>
    <row r="669" ht="15.75" customHeight="1">
      <c r="A669" s="34"/>
      <c r="B669" s="34"/>
      <c r="C669" s="34"/>
      <c r="E669" s="34"/>
      <c r="F669" s="35"/>
      <c r="J669" s="36"/>
      <c r="L669" s="37"/>
      <c r="N669" s="51"/>
      <c r="W669" s="12"/>
      <c r="X669" s="12"/>
      <c r="Y669" s="12"/>
      <c r="AC669" s="12"/>
      <c r="AF669" s="39"/>
      <c r="AH669" s="39"/>
      <c r="AO669" s="39"/>
    </row>
    <row r="670" ht="15.75" customHeight="1">
      <c r="A670" s="34"/>
      <c r="B670" s="34"/>
      <c r="C670" s="34"/>
      <c r="E670" s="34"/>
      <c r="F670" s="35"/>
      <c r="J670" s="36"/>
      <c r="L670" s="37"/>
      <c r="N670" s="51"/>
      <c r="W670" s="12"/>
      <c r="X670" s="12"/>
      <c r="Y670" s="12"/>
      <c r="AC670" s="12"/>
      <c r="AF670" s="39"/>
      <c r="AH670" s="39"/>
      <c r="AO670" s="39"/>
    </row>
    <row r="671" ht="15.75" customHeight="1">
      <c r="A671" s="34"/>
      <c r="B671" s="34"/>
      <c r="C671" s="34"/>
      <c r="E671" s="34"/>
      <c r="F671" s="35"/>
      <c r="J671" s="36"/>
      <c r="L671" s="37"/>
      <c r="N671" s="51"/>
      <c r="W671" s="12"/>
      <c r="X671" s="12"/>
      <c r="Y671" s="12"/>
      <c r="AC671" s="12"/>
      <c r="AF671" s="39"/>
      <c r="AH671" s="39"/>
      <c r="AO671" s="39"/>
    </row>
    <row r="672" ht="15.75" customHeight="1">
      <c r="A672" s="34"/>
      <c r="B672" s="34"/>
      <c r="C672" s="34"/>
      <c r="E672" s="34"/>
      <c r="F672" s="35"/>
      <c r="J672" s="36"/>
      <c r="L672" s="37"/>
      <c r="N672" s="51"/>
      <c r="W672" s="12"/>
      <c r="X672" s="12"/>
      <c r="Y672" s="12"/>
      <c r="AC672" s="12"/>
      <c r="AF672" s="39"/>
      <c r="AH672" s="39"/>
      <c r="AO672" s="39"/>
    </row>
    <row r="673" ht="15.75" customHeight="1">
      <c r="A673" s="34"/>
      <c r="B673" s="34"/>
      <c r="C673" s="34"/>
      <c r="E673" s="34"/>
      <c r="F673" s="35"/>
      <c r="J673" s="36"/>
      <c r="L673" s="37"/>
      <c r="N673" s="51"/>
      <c r="W673" s="12"/>
      <c r="X673" s="12"/>
      <c r="Y673" s="12"/>
      <c r="AC673" s="12"/>
      <c r="AF673" s="39"/>
      <c r="AH673" s="39"/>
      <c r="AO673" s="39"/>
    </row>
    <row r="674" ht="15.75" customHeight="1">
      <c r="A674" s="34"/>
      <c r="B674" s="34"/>
      <c r="C674" s="34"/>
      <c r="E674" s="34"/>
      <c r="F674" s="35"/>
      <c r="J674" s="36"/>
      <c r="L674" s="37"/>
      <c r="N674" s="51"/>
      <c r="W674" s="12"/>
      <c r="X674" s="12"/>
      <c r="Y674" s="12"/>
      <c r="AC674" s="12"/>
      <c r="AF674" s="39"/>
      <c r="AH674" s="39"/>
      <c r="AO674" s="39"/>
    </row>
    <row r="675" ht="15.75" customHeight="1">
      <c r="A675" s="34"/>
      <c r="B675" s="34"/>
      <c r="C675" s="34"/>
      <c r="E675" s="34"/>
      <c r="F675" s="35"/>
      <c r="J675" s="36"/>
      <c r="L675" s="37"/>
      <c r="N675" s="51"/>
      <c r="W675" s="12"/>
      <c r="X675" s="12"/>
      <c r="Y675" s="12"/>
      <c r="AC675" s="12"/>
      <c r="AF675" s="39"/>
      <c r="AH675" s="39"/>
      <c r="AO675" s="39"/>
    </row>
    <row r="676" ht="15.75" customHeight="1">
      <c r="A676" s="34"/>
      <c r="B676" s="34"/>
      <c r="C676" s="34"/>
      <c r="E676" s="34"/>
      <c r="F676" s="35"/>
      <c r="J676" s="36"/>
      <c r="L676" s="37"/>
      <c r="N676" s="51"/>
      <c r="W676" s="12"/>
      <c r="X676" s="12"/>
      <c r="Y676" s="12"/>
      <c r="AC676" s="12"/>
      <c r="AF676" s="39"/>
      <c r="AH676" s="39"/>
      <c r="AO676" s="39"/>
    </row>
    <row r="677" ht="15.75" customHeight="1">
      <c r="A677" s="34"/>
      <c r="B677" s="34"/>
      <c r="C677" s="34"/>
      <c r="E677" s="34"/>
      <c r="F677" s="35"/>
      <c r="J677" s="36"/>
      <c r="L677" s="37"/>
      <c r="N677" s="51"/>
      <c r="W677" s="12"/>
      <c r="X677" s="12"/>
      <c r="Y677" s="12"/>
      <c r="AC677" s="12"/>
      <c r="AF677" s="39"/>
      <c r="AH677" s="39"/>
      <c r="AO677" s="39"/>
    </row>
    <row r="678" ht="15.75" customHeight="1">
      <c r="A678" s="34"/>
      <c r="B678" s="34"/>
      <c r="C678" s="34"/>
      <c r="E678" s="34"/>
      <c r="F678" s="35"/>
      <c r="J678" s="36"/>
      <c r="L678" s="37"/>
      <c r="N678" s="51"/>
      <c r="W678" s="12"/>
      <c r="X678" s="12"/>
      <c r="Y678" s="12"/>
      <c r="AC678" s="12"/>
      <c r="AF678" s="39"/>
      <c r="AH678" s="39"/>
      <c r="AO678" s="39"/>
    </row>
    <row r="679" ht="15.75" customHeight="1">
      <c r="A679" s="34"/>
      <c r="B679" s="34"/>
      <c r="C679" s="34"/>
      <c r="E679" s="34"/>
      <c r="F679" s="35"/>
      <c r="J679" s="36"/>
      <c r="L679" s="37"/>
      <c r="N679" s="51"/>
      <c r="W679" s="12"/>
      <c r="X679" s="12"/>
      <c r="Y679" s="12"/>
      <c r="AC679" s="12"/>
      <c r="AF679" s="39"/>
      <c r="AH679" s="39"/>
      <c r="AO679" s="39"/>
    </row>
    <row r="680" ht="15.75" customHeight="1">
      <c r="A680" s="34"/>
      <c r="B680" s="34"/>
      <c r="C680" s="34"/>
      <c r="E680" s="34"/>
      <c r="F680" s="35"/>
      <c r="J680" s="36"/>
      <c r="L680" s="37"/>
      <c r="N680" s="51"/>
      <c r="W680" s="12"/>
      <c r="X680" s="12"/>
      <c r="Y680" s="12"/>
      <c r="AC680" s="12"/>
      <c r="AF680" s="39"/>
      <c r="AH680" s="39"/>
      <c r="AO680" s="39"/>
    </row>
    <row r="681" ht="15.75" customHeight="1">
      <c r="A681" s="34"/>
      <c r="B681" s="34"/>
      <c r="C681" s="34"/>
      <c r="E681" s="34"/>
      <c r="F681" s="35"/>
      <c r="J681" s="36"/>
      <c r="L681" s="37"/>
      <c r="N681" s="51"/>
      <c r="W681" s="12"/>
      <c r="X681" s="12"/>
      <c r="Y681" s="12"/>
      <c r="AC681" s="12"/>
      <c r="AF681" s="39"/>
      <c r="AH681" s="39"/>
      <c r="AO681" s="39"/>
    </row>
    <row r="682" ht="15.75" customHeight="1">
      <c r="A682" s="34"/>
      <c r="B682" s="34"/>
      <c r="C682" s="34"/>
      <c r="E682" s="34"/>
      <c r="F682" s="35"/>
      <c r="J682" s="36"/>
      <c r="L682" s="37"/>
      <c r="N682" s="51"/>
      <c r="W682" s="12"/>
      <c r="X682" s="12"/>
      <c r="Y682" s="12"/>
      <c r="AC682" s="12"/>
      <c r="AF682" s="39"/>
      <c r="AH682" s="39"/>
      <c r="AO682" s="39"/>
    </row>
    <row r="683" ht="15.75" customHeight="1">
      <c r="A683" s="34"/>
      <c r="B683" s="34"/>
      <c r="C683" s="34"/>
      <c r="E683" s="34"/>
      <c r="F683" s="35"/>
      <c r="J683" s="36"/>
      <c r="L683" s="37"/>
      <c r="N683" s="51"/>
      <c r="W683" s="12"/>
      <c r="X683" s="12"/>
      <c r="Y683" s="12"/>
      <c r="AC683" s="12"/>
      <c r="AF683" s="39"/>
      <c r="AH683" s="39"/>
      <c r="AO683" s="39"/>
    </row>
    <row r="684" ht="15.75" customHeight="1">
      <c r="A684" s="34"/>
      <c r="B684" s="34"/>
      <c r="C684" s="34"/>
      <c r="E684" s="34"/>
      <c r="F684" s="35"/>
      <c r="J684" s="36"/>
      <c r="L684" s="37"/>
      <c r="N684" s="51"/>
      <c r="W684" s="12"/>
      <c r="X684" s="12"/>
      <c r="Y684" s="12"/>
      <c r="AC684" s="12"/>
      <c r="AF684" s="39"/>
      <c r="AH684" s="39"/>
      <c r="AO684" s="39"/>
    </row>
    <row r="685" ht="15.75" customHeight="1">
      <c r="A685" s="34"/>
      <c r="B685" s="34"/>
      <c r="C685" s="34"/>
      <c r="E685" s="34"/>
      <c r="F685" s="35"/>
      <c r="J685" s="36"/>
      <c r="L685" s="37"/>
      <c r="N685" s="51"/>
      <c r="W685" s="12"/>
      <c r="X685" s="12"/>
      <c r="Y685" s="12"/>
      <c r="AC685" s="12"/>
      <c r="AF685" s="39"/>
      <c r="AH685" s="39"/>
      <c r="AO685" s="39"/>
    </row>
    <row r="686" ht="15.75" customHeight="1">
      <c r="A686" s="34"/>
      <c r="B686" s="34"/>
      <c r="C686" s="34"/>
      <c r="E686" s="34"/>
      <c r="F686" s="35"/>
      <c r="J686" s="36"/>
      <c r="L686" s="37"/>
      <c r="N686" s="51"/>
      <c r="W686" s="12"/>
      <c r="X686" s="12"/>
      <c r="Y686" s="12"/>
      <c r="AC686" s="12"/>
      <c r="AF686" s="39"/>
      <c r="AH686" s="39"/>
      <c r="AO686" s="39"/>
    </row>
    <row r="687" ht="15.75" customHeight="1">
      <c r="A687" s="34"/>
      <c r="B687" s="34"/>
      <c r="C687" s="34"/>
      <c r="E687" s="34"/>
      <c r="F687" s="35"/>
      <c r="J687" s="36"/>
      <c r="L687" s="37"/>
      <c r="N687" s="51"/>
      <c r="W687" s="12"/>
      <c r="X687" s="12"/>
      <c r="Y687" s="12"/>
      <c r="AC687" s="12"/>
      <c r="AF687" s="39"/>
      <c r="AH687" s="39"/>
      <c r="AO687" s="39"/>
    </row>
    <row r="688" ht="15.75" customHeight="1">
      <c r="A688" s="34"/>
      <c r="B688" s="34"/>
      <c r="C688" s="34"/>
      <c r="E688" s="34"/>
      <c r="F688" s="35"/>
      <c r="J688" s="36"/>
      <c r="L688" s="37"/>
      <c r="N688" s="51"/>
      <c r="W688" s="12"/>
      <c r="X688" s="12"/>
      <c r="Y688" s="12"/>
      <c r="AC688" s="12"/>
      <c r="AF688" s="39"/>
      <c r="AH688" s="39"/>
      <c r="AO688" s="39"/>
    </row>
    <row r="689" ht="15.75" customHeight="1">
      <c r="A689" s="34"/>
      <c r="B689" s="34"/>
      <c r="C689" s="34"/>
      <c r="E689" s="34"/>
      <c r="F689" s="35"/>
      <c r="J689" s="36"/>
      <c r="L689" s="37"/>
      <c r="N689" s="51"/>
      <c r="W689" s="12"/>
      <c r="X689" s="12"/>
      <c r="Y689" s="12"/>
      <c r="AC689" s="12"/>
      <c r="AF689" s="39"/>
      <c r="AH689" s="39"/>
      <c r="AO689" s="39"/>
    </row>
    <row r="690" ht="15.75" customHeight="1">
      <c r="A690" s="34"/>
      <c r="B690" s="34"/>
      <c r="C690" s="34"/>
      <c r="E690" s="34"/>
      <c r="F690" s="35"/>
      <c r="J690" s="36"/>
      <c r="L690" s="37"/>
      <c r="N690" s="51"/>
      <c r="W690" s="12"/>
      <c r="X690" s="12"/>
      <c r="Y690" s="12"/>
      <c r="AC690" s="12"/>
      <c r="AF690" s="39"/>
      <c r="AH690" s="39"/>
      <c r="AO690" s="39"/>
    </row>
    <row r="691" ht="15.75" customHeight="1">
      <c r="A691" s="34"/>
      <c r="B691" s="34"/>
      <c r="C691" s="34"/>
      <c r="E691" s="34"/>
      <c r="F691" s="35"/>
      <c r="J691" s="36"/>
      <c r="L691" s="37"/>
      <c r="N691" s="51"/>
      <c r="W691" s="12"/>
      <c r="X691" s="12"/>
      <c r="Y691" s="12"/>
      <c r="AC691" s="12"/>
      <c r="AF691" s="39"/>
      <c r="AH691" s="39"/>
      <c r="AO691" s="39"/>
    </row>
    <row r="692" ht="15.75" customHeight="1">
      <c r="A692" s="34"/>
      <c r="B692" s="34"/>
      <c r="C692" s="34"/>
      <c r="E692" s="34"/>
      <c r="F692" s="35"/>
      <c r="J692" s="36"/>
      <c r="L692" s="37"/>
      <c r="N692" s="51"/>
      <c r="W692" s="12"/>
      <c r="X692" s="12"/>
      <c r="Y692" s="12"/>
      <c r="AC692" s="12"/>
      <c r="AF692" s="39"/>
      <c r="AH692" s="39"/>
      <c r="AO692" s="39"/>
    </row>
    <row r="693" ht="15.75" customHeight="1">
      <c r="A693" s="34"/>
      <c r="B693" s="34"/>
      <c r="C693" s="34"/>
      <c r="E693" s="34"/>
      <c r="F693" s="35"/>
      <c r="J693" s="36"/>
      <c r="L693" s="37"/>
      <c r="N693" s="51"/>
      <c r="W693" s="12"/>
      <c r="X693" s="12"/>
      <c r="Y693" s="12"/>
      <c r="AC693" s="12"/>
      <c r="AF693" s="39"/>
      <c r="AH693" s="39"/>
      <c r="AO693" s="39"/>
    </row>
    <row r="694" ht="15.75" customHeight="1">
      <c r="A694" s="34"/>
      <c r="B694" s="34"/>
      <c r="C694" s="34"/>
      <c r="E694" s="34"/>
      <c r="F694" s="35"/>
      <c r="J694" s="36"/>
      <c r="L694" s="37"/>
      <c r="N694" s="51"/>
      <c r="W694" s="12"/>
      <c r="X694" s="12"/>
      <c r="Y694" s="12"/>
      <c r="AC694" s="12"/>
      <c r="AF694" s="39"/>
      <c r="AH694" s="39"/>
      <c r="AO694" s="39"/>
    </row>
    <row r="695" ht="15.75" customHeight="1">
      <c r="A695" s="34"/>
      <c r="B695" s="34"/>
      <c r="C695" s="34"/>
      <c r="E695" s="34"/>
      <c r="F695" s="35"/>
      <c r="J695" s="36"/>
      <c r="L695" s="37"/>
      <c r="N695" s="51"/>
      <c r="W695" s="12"/>
      <c r="X695" s="12"/>
      <c r="Y695" s="12"/>
      <c r="AC695" s="12"/>
      <c r="AF695" s="39"/>
      <c r="AH695" s="39"/>
      <c r="AO695" s="39"/>
    </row>
    <row r="696" ht="15.75" customHeight="1">
      <c r="A696" s="34"/>
      <c r="B696" s="34"/>
      <c r="C696" s="34"/>
      <c r="E696" s="34"/>
      <c r="F696" s="35"/>
      <c r="J696" s="36"/>
      <c r="L696" s="37"/>
      <c r="N696" s="51"/>
      <c r="W696" s="12"/>
      <c r="X696" s="12"/>
      <c r="Y696" s="12"/>
      <c r="AC696" s="12"/>
      <c r="AF696" s="39"/>
      <c r="AH696" s="39"/>
      <c r="AO696" s="39"/>
    </row>
    <row r="697" ht="15.75" customHeight="1">
      <c r="A697" s="34"/>
      <c r="B697" s="34"/>
      <c r="C697" s="34"/>
      <c r="E697" s="34"/>
      <c r="F697" s="35"/>
      <c r="J697" s="36"/>
      <c r="L697" s="37"/>
      <c r="N697" s="51"/>
      <c r="W697" s="12"/>
      <c r="X697" s="12"/>
      <c r="Y697" s="12"/>
      <c r="AC697" s="12"/>
      <c r="AF697" s="39"/>
      <c r="AH697" s="39"/>
      <c r="AO697" s="39"/>
    </row>
    <row r="698" ht="15.75" customHeight="1">
      <c r="A698" s="34"/>
      <c r="B698" s="34"/>
      <c r="C698" s="34"/>
      <c r="E698" s="34"/>
      <c r="F698" s="35"/>
      <c r="J698" s="36"/>
      <c r="L698" s="37"/>
      <c r="N698" s="51"/>
      <c r="W698" s="12"/>
      <c r="X698" s="12"/>
      <c r="Y698" s="12"/>
      <c r="AC698" s="12"/>
      <c r="AF698" s="39"/>
      <c r="AH698" s="39"/>
      <c r="AO698" s="39"/>
    </row>
    <row r="699" ht="15.75" customHeight="1">
      <c r="A699" s="34"/>
      <c r="B699" s="34"/>
      <c r="C699" s="34"/>
      <c r="E699" s="34"/>
      <c r="F699" s="35"/>
      <c r="J699" s="36"/>
      <c r="L699" s="37"/>
      <c r="N699" s="51"/>
      <c r="W699" s="12"/>
      <c r="X699" s="12"/>
      <c r="Y699" s="12"/>
      <c r="AC699" s="12"/>
      <c r="AF699" s="39"/>
      <c r="AH699" s="39"/>
      <c r="AO699" s="39"/>
    </row>
    <row r="700" ht="15.75" customHeight="1">
      <c r="A700" s="34"/>
      <c r="B700" s="34"/>
      <c r="C700" s="34"/>
      <c r="E700" s="34"/>
      <c r="F700" s="35"/>
      <c r="J700" s="36"/>
      <c r="L700" s="37"/>
      <c r="N700" s="51"/>
      <c r="W700" s="12"/>
      <c r="X700" s="12"/>
      <c r="Y700" s="12"/>
      <c r="AC700" s="12"/>
      <c r="AF700" s="39"/>
      <c r="AH700" s="39"/>
      <c r="AO700" s="39"/>
    </row>
    <row r="701" ht="15.75" customHeight="1">
      <c r="A701" s="34"/>
      <c r="B701" s="34"/>
      <c r="C701" s="34"/>
      <c r="E701" s="34"/>
      <c r="F701" s="35"/>
      <c r="J701" s="36"/>
      <c r="L701" s="37"/>
      <c r="N701" s="51"/>
      <c r="W701" s="12"/>
      <c r="X701" s="12"/>
      <c r="Y701" s="12"/>
      <c r="AC701" s="12"/>
      <c r="AF701" s="39"/>
      <c r="AH701" s="39"/>
      <c r="AO701" s="39"/>
    </row>
    <row r="702" ht="15.75" customHeight="1">
      <c r="A702" s="34"/>
      <c r="B702" s="34"/>
      <c r="C702" s="34"/>
      <c r="E702" s="34"/>
      <c r="F702" s="35"/>
      <c r="J702" s="36"/>
      <c r="L702" s="37"/>
      <c r="N702" s="51"/>
      <c r="W702" s="12"/>
      <c r="X702" s="12"/>
      <c r="Y702" s="12"/>
      <c r="AC702" s="12"/>
      <c r="AF702" s="39"/>
      <c r="AH702" s="39"/>
      <c r="AO702" s="39"/>
    </row>
    <row r="703" ht="15.75" customHeight="1">
      <c r="A703" s="34"/>
      <c r="B703" s="34"/>
      <c r="C703" s="34"/>
      <c r="E703" s="34"/>
      <c r="F703" s="35"/>
      <c r="J703" s="36"/>
      <c r="L703" s="37"/>
      <c r="N703" s="51"/>
      <c r="W703" s="12"/>
      <c r="X703" s="12"/>
      <c r="Y703" s="12"/>
      <c r="AC703" s="12"/>
      <c r="AF703" s="39"/>
      <c r="AH703" s="39"/>
      <c r="AO703" s="39"/>
    </row>
    <row r="704" ht="15.75" customHeight="1">
      <c r="A704" s="34"/>
      <c r="B704" s="34"/>
      <c r="C704" s="34"/>
      <c r="E704" s="34"/>
      <c r="F704" s="35"/>
      <c r="J704" s="36"/>
      <c r="L704" s="37"/>
      <c r="N704" s="51"/>
      <c r="W704" s="12"/>
      <c r="X704" s="12"/>
      <c r="Y704" s="12"/>
      <c r="AC704" s="12"/>
      <c r="AF704" s="39"/>
      <c r="AH704" s="39"/>
      <c r="AO704" s="39"/>
    </row>
    <row r="705" ht="15.75" customHeight="1">
      <c r="A705" s="34"/>
      <c r="B705" s="34"/>
      <c r="C705" s="34"/>
      <c r="E705" s="34"/>
      <c r="F705" s="35"/>
      <c r="J705" s="36"/>
      <c r="L705" s="37"/>
      <c r="N705" s="51"/>
      <c r="W705" s="12"/>
      <c r="X705" s="12"/>
      <c r="Y705" s="12"/>
      <c r="AC705" s="12"/>
      <c r="AF705" s="39"/>
      <c r="AH705" s="39"/>
      <c r="AO705" s="39"/>
    </row>
    <row r="706" ht="15.75" customHeight="1">
      <c r="A706" s="34"/>
      <c r="B706" s="34"/>
      <c r="C706" s="34"/>
      <c r="E706" s="34"/>
      <c r="F706" s="35"/>
      <c r="J706" s="36"/>
      <c r="L706" s="37"/>
      <c r="N706" s="51"/>
      <c r="W706" s="12"/>
      <c r="X706" s="12"/>
      <c r="Y706" s="12"/>
      <c r="AC706" s="12"/>
      <c r="AF706" s="39"/>
      <c r="AH706" s="39"/>
      <c r="AO706" s="39"/>
    </row>
    <row r="707" ht="15.75" customHeight="1">
      <c r="A707" s="34"/>
      <c r="B707" s="34"/>
      <c r="C707" s="34"/>
      <c r="E707" s="34"/>
      <c r="F707" s="35"/>
      <c r="J707" s="36"/>
      <c r="L707" s="37"/>
      <c r="N707" s="51"/>
      <c r="W707" s="12"/>
      <c r="X707" s="12"/>
      <c r="Y707" s="12"/>
      <c r="AC707" s="12"/>
      <c r="AF707" s="39"/>
      <c r="AH707" s="39"/>
      <c r="AO707" s="39"/>
    </row>
    <row r="708" ht="15.75" customHeight="1">
      <c r="A708" s="34"/>
      <c r="B708" s="34"/>
      <c r="C708" s="34"/>
      <c r="E708" s="34"/>
      <c r="F708" s="35"/>
      <c r="J708" s="36"/>
      <c r="L708" s="37"/>
      <c r="N708" s="51"/>
      <c r="W708" s="12"/>
      <c r="X708" s="12"/>
      <c r="Y708" s="12"/>
      <c r="AC708" s="12"/>
      <c r="AF708" s="39"/>
      <c r="AH708" s="39"/>
      <c r="AO708" s="39"/>
    </row>
    <row r="709" ht="15.75" customHeight="1">
      <c r="A709" s="34"/>
      <c r="B709" s="34"/>
      <c r="C709" s="34"/>
      <c r="E709" s="34"/>
      <c r="F709" s="35"/>
      <c r="J709" s="36"/>
      <c r="L709" s="37"/>
      <c r="N709" s="51"/>
      <c r="W709" s="12"/>
      <c r="X709" s="12"/>
      <c r="Y709" s="12"/>
      <c r="AC709" s="12"/>
      <c r="AF709" s="39"/>
      <c r="AH709" s="39"/>
      <c r="AO709" s="39"/>
    </row>
    <row r="710" ht="15.75" customHeight="1">
      <c r="A710" s="34"/>
      <c r="B710" s="34"/>
      <c r="C710" s="34"/>
      <c r="E710" s="34"/>
      <c r="F710" s="35"/>
      <c r="J710" s="36"/>
      <c r="L710" s="37"/>
      <c r="N710" s="51"/>
      <c r="W710" s="12"/>
      <c r="X710" s="12"/>
      <c r="Y710" s="12"/>
      <c r="AC710" s="12"/>
      <c r="AF710" s="39"/>
      <c r="AH710" s="39"/>
      <c r="AO710" s="39"/>
    </row>
    <row r="711" ht="15.75" customHeight="1">
      <c r="A711" s="34"/>
      <c r="B711" s="34"/>
      <c r="C711" s="34"/>
      <c r="E711" s="34"/>
      <c r="F711" s="35"/>
      <c r="J711" s="36"/>
      <c r="L711" s="37"/>
      <c r="N711" s="51"/>
      <c r="W711" s="12"/>
      <c r="X711" s="12"/>
      <c r="Y711" s="12"/>
      <c r="AC711" s="12"/>
      <c r="AF711" s="39"/>
      <c r="AH711" s="39"/>
      <c r="AO711" s="39"/>
    </row>
    <row r="712" ht="15.75" customHeight="1">
      <c r="A712" s="34"/>
      <c r="B712" s="34"/>
      <c r="C712" s="34"/>
      <c r="E712" s="34"/>
      <c r="F712" s="35"/>
      <c r="J712" s="36"/>
      <c r="L712" s="37"/>
      <c r="N712" s="51"/>
      <c r="W712" s="12"/>
      <c r="X712" s="12"/>
      <c r="Y712" s="12"/>
      <c r="AC712" s="12"/>
      <c r="AF712" s="39"/>
      <c r="AH712" s="39"/>
      <c r="AO712" s="39"/>
    </row>
    <row r="713" ht="15.75" customHeight="1">
      <c r="A713" s="34"/>
      <c r="B713" s="34"/>
      <c r="C713" s="34"/>
      <c r="E713" s="34"/>
      <c r="F713" s="35"/>
      <c r="J713" s="36"/>
      <c r="L713" s="37"/>
      <c r="N713" s="51"/>
      <c r="W713" s="12"/>
      <c r="X713" s="12"/>
      <c r="Y713" s="12"/>
      <c r="AC713" s="12"/>
      <c r="AF713" s="39"/>
      <c r="AH713" s="39"/>
      <c r="AO713" s="39"/>
    </row>
    <row r="714" ht="15.75" customHeight="1">
      <c r="A714" s="34"/>
      <c r="B714" s="34"/>
      <c r="C714" s="34"/>
      <c r="E714" s="34"/>
      <c r="F714" s="35"/>
      <c r="J714" s="36"/>
      <c r="L714" s="37"/>
      <c r="N714" s="51"/>
      <c r="W714" s="12"/>
      <c r="X714" s="12"/>
      <c r="Y714" s="12"/>
      <c r="AC714" s="12"/>
      <c r="AF714" s="39"/>
      <c r="AH714" s="39"/>
      <c r="AO714" s="39"/>
    </row>
    <row r="715" ht="15.75" customHeight="1">
      <c r="A715" s="34"/>
      <c r="B715" s="34"/>
      <c r="C715" s="34"/>
      <c r="E715" s="34"/>
      <c r="F715" s="35"/>
      <c r="J715" s="36"/>
      <c r="L715" s="37"/>
      <c r="N715" s="51"/>
      <c r="W715" s="12"/>
      <c r="X715" s="12"/>
      <c r="Y715" s="12"/>
      <c r="AC715" s="12"/>
      <c r="AF715" s="39"/>
      <c r="AH715" s="39"/>
      <c r="AO715" s="39"/>
    </row>
    <row r="716" ht="15.75" customHeight="1">
      <c r="A716" s="34"/>
      <c r="B716" s="34"/>
      <c r="C716" s="34"/>
      <c r="E716" s="34"/>
      <c r="F716" s="35"/>
      <c r="J716" s="36"/>
      <c r="L716" s="37"/>
      <c r="N716" s="51"/>
      <c r="W716" s="12"/>
      <c r="X716" s="12"/>
      <c r="Y716" s="12"/>
      <c r="AC716" s="12"/>
      <c r="AF716" s="39"/>
      <c r="AH716" s="39"/>
      <c r="AO716" s="39"/>
    </row>
    <row r="717" ht="15.75" customHeight="1">
      <c r="A717" s="34"/>
      <c r="B717" s="34"/>
      <c r="C717" s="34"/>
      <c r="E717" s="34"/>
      <c r="F717" s="35"/>
      <c r="J717" s="36"/>
      <c r="L717" s="37"/>
      <c r="N717" s="51"/>
      <c r="W717" s="12"/>
      <c r="X717" s="12"/>
      <c r="Y717" s="12"/>
      <c r="AC717" s="12"/>
      <c r="AF717" s="39"/>
      <c r="AH717" s="39"/>
      <c r="AO717" s="39"/>
    </row>
    <row r="718" ht="15.75" customHeight="1">
      <c r="A718" s="34"/>
      <c r="B718" s="34"/>
      <c r="C718" s="34"/>
      <c r="E718" s="34"/>
      <c r="F718" s="35"/>
      <c r="J718" s="36"/>
      <c r="L718" s="37"/>
      <c r="N718" s="51"/>
      <c r="W718" s="12"/>
      <c r="X718" s="12"/>
      <c r="Y718" s="12"/>
      <c r="AC718" s="12"/>
      <c r="AF718" s="39"/>
      <c r="AH718" s="39"/>
      <c r="AO718" s="39"/>
    </row>
    <row r="719" ht="15.75" customHeight="1">
      <c r="A719" s="34"/>
      <c r="B719" s="34"/>
      <c r="C719" s="34"/>
      <c r="E719" s="34"/>
      <c r="F719" s="35"/>
      <c r="J719" s="36"/>
      <c r="L719" s="37"/>
      <c r="N719" s="51"/>
      <c r="W719" s="12"/>
      <c r="X719" s="12"/>
      <c r="Y719" s="12"/>
      <c r="AC719" s="12"/>
      <c r="AF719" s="39"/>
      <c r="AH719" s="39"/>
      <c r="AO719" s="39"/>
    </row>
    <row r="720" ht="15.75" customHeight="1">
      <c r="A720" s="34"/>
      <c r="B720" s="34"/>
      <c r="C720" s="34"/>
      <c r="E720" s="34"/>
      <c r="F720" s="35"/>
      <c r="J720" s="36"/>
      <c r="L720" s="37"/>
      <c r="N720" s="51"/>
      <c r="W720" s="12"/>
      <c r="X720" s="12"/>
      <c r="Y720" s="12"/>
      <c r="AC720" s="12"/>
      <c r="AF720" s="39"/>
      <c r="AH720" s="39"/>
      <c r="AO720" s="39"/>
    </row>
    <row r="721" ht="15.75" customHeight="1">
      <c r="A721" s="34"/>
      <c r="B721" s="34"/>
      <c r="C721" s="34"/>
      <c r="E721" s="34"/>
      <c r="F721" s="35"/>
      <c r="J721" s="36"/>
      <c r="L721" s="37"/>
      <c r="N721" s="51"/>
      <c r="W721" s="12"/>
      <c r="X721" s="12"/>
      <c r="Y721" s="12"/>
      <c r="AC721" s="12"/>
      <c r="AF721" s="39"/>
      <c r="AH721" s="39"/>
      <c r="AO721" s="39"/>
    </row>
    <row r="722" ht="15.75" customHeight="1">
      <c r="A722" s="34"/>
      <c r="B722" s="34"/>
      <c r="C722" s="34"/>
      <c r="E722" s="34"/>
      <c r="F722" s="35"/>
      <c r="J722" s="36"/>
      <c r="L722" s="37"/>
      <c r="N722" s="51"/>
      <c r="W722" s="12"/>
      <c r="X722" s="12"/>
      <c r="Y722" s="12"/>
      <c r="AC722" s="12"/>
      <c r="AF722" s="39"/>
      <c r="AH722" s="39"/>
      <c r="AO722" s="39"/>
    </row>
    <row r="723" ht="15.75" customHeight="1">
      <c r="A723" s="34"/>
      <c r="B723" s="34"/>
      <c r="C723" s="34"/>
      <c r="E723" s="34"/>
      <c r="F723" s="35"/>
      <c r="J723" s="36"/>
      <c r="L723" s="37"/>
      <c r="N723" s="51"/>
      <c r="W723" s="12"/>
      <c r="X723" s="12"/>
      <c r="Y723" s="12"/>
      <c r="AC723" s="12"/>
      <c r="AF723" s="39"/>
      <c r="AH723" s="39"/>
      <c r="AO723" s="39"/>
    </row>
    <row r="724" ht="15.75" customHeight="1">
      <c r="A724" s="34"/>
      <c r="B724" s="34"/>
      <c r="C724" s="34"/>
      <c r="E724" s="34"/>
      <c r="F724" s="35"/>
      <c r="J724" s="36"/>
      <c r="L724" s="37"/>
      <c r="N724" s="51"/>
      <c r="W724" s="12"/>
      <c r="X724" s="12"/>
      <c r="Y724" s="12"/>
      <c r="AC724" s="12"/>
      <c r="AF724" s="39"/>
      <c r="AH724" s="39"/>
      <c r="AO724" s="39"/>
    </row>
    <row r="725" ht="15.75" customHeight="1">
      <c r="A725" s="34"/>
      <c r="B725" s="34"/>
      <c r="C725" s="34"/>
      <c r="E725" s="34"/>
      <c r="F725" s="35"/>
      <c r="J725" s="36"/>
      <c r="L725" s="37"/>
      <c r="N725" s="51"/>
      <c r="W725" s="12"/>
      <c r="X725" s="12"/>
      <c r="Y725" s="12"/>
      <c r="AC725" s="12"/>
      <c r="AF725" s="39"/>
      <c r="AH725" s="39"/>
      <c r="AO725" s="39"/>
    </row>
    <row r="726" ht="15.75" customHeight="1">
      <c r="A726" s="34"/>
      <c r="B726" s="34"/>
      <c r="C726" s="34"/>
      <c r="E726" s="34"/>
      <c r="F726" s="35"/>
      <c r="J726" s="36"/>
      <c r="L726" s="37"/>
      <c r="N726" s="51"/>
      <c r="W726" s="12"/>
      <c r="X726" s="12"/>
      <c r="Y726" s="12"/>
      <c r="AC726" s="12"/>
      <c r="AF726" s="39"/>
      <c r="AH726" s="39"/>
      <c r="AO726" s="39"/>
    </row>
    <row r="727" ht="15.75" customHeight="1">
      <c r="A727" s="34"/>
      <c r="B727" s="34"/>
      <c r="C727" s="34"/>
      <c r="E727" s="34"/>
      <c r="F727" s="35"/>
      <c r="J727" s="36"/>
      <c r="L727" s="37"/>
      <c r="N727" s="51"/>
      <c r="W727" s="12"/>
      <c r="X727" s="12"/>
      <c r="Y727" s="12"/>
      <c r="AC727" s="12"/>
      <c r="AF727" s="39"/>
      <c r="AH727" s="39"/>
      <c r="AO727" s="39"/>
    </row>
    <row r="728" ht="15.75" customHeight="1">
      <c r="A728" s="34"/>
      <c r="B728" s="34"/>
      <c r="C728" s="34"/>
      <c r="E728" s="34"/>
      <c r="F728" s="35"/>
      <c r="J728" s="36"/>
      <c r="L728" s="37"/>
      <c r="N728" s="51"/>
      <c r="W728" s="12"/>
      <c r="X728" s="12"/>
      <c r="Y728" s="12"/>
      <c r="AC728" s="12"/>
      <c r="AF728" s="39"/>
      <c r="AH728" s="39"/>
      <c r="AO728" s="39"/>
    </row>
    <row r="729" ht="15.75" customHeight="1">
      <c r="A729" s="34"/>
      <c r="B729" s="34"/>
      <c r="C729" s="34"/>
      <c r="E729" s="34"/>
      <c r="F729" s="35"/>
      <c r="J729" s="36"/>
      <c r="L729" s="37"/>
      <c r="N729" s="51"/>
      <c r="W729" s="12"/>
      <c r="X729" s="12"/>
      <c r="Y729" s="12"/>
      <c r="AC729" s="12"/>
      <c r="AF729" s="39"/>
      <c r="AH729" s="39"/>
      <c r="AO729" s="39"/>
    </row>
    <row r="730" ht="15.75" customHeight="1">
      <c r="A730" s="34"/>
      <c r="B730" s="34"/>
      <c r="C730" s="34"/>
      <c r="E730" s="34"/>
      <c r="F730" s="35"/>
      <c r="J730" s="36"/>
      <c r="L730" s="37"/>
      <c r="N730" s="51"/>
      <c r="W730" s="12"/>
      <c r="X730" s="12"/>
      <c r="Y730" s="12"/>
      <c r="AC730" s="12"/>
      <c r="AF730" s="39"/>
      <c r="AH730" s="39"/>
      <c r="AO730" s="39"/>
    </row>
    <row r="731" ht="15.75" customHeight="1">
      <c r="A731" s="34"/>
      <c r="B731" s="34"/>
      <c r="C731" s="34"/>
      <c r="E731" s="34"/>
      <c r="F731" s="35"/>
      <c r="J731" s="36"/>
      <c r="L731" s="37"/>
      <c r="N731" s="51"/>
      <c r="W731" s="12"/>
      <c r="X731" s="12"/>
      <c r="Y731" s="12"/>
      <c r="AC731" s="12"/>
      <c r="AF731" s="39"/>
      <c r="AH731" s="39"/>
      <c r="AO731" s="39"/>
    </row>
    <row r="732" ht="15.75" customHeight="1">
      <c r="A732" s="34"/>
      <c r="B732" s="34"/>
      <c r="C732" s="34"/>
      <c r="E732" s="34"/>
      <c r="F732" s="35"/>
      <c r="J732" s="36"/>
      <c r="L732" s="37"/>
      <c r="N732" s="51"/>
      <c r="W732" s="12"/>
      <c r="X732" s="12"/>
      <c r="Y732" s="12"/>
      <c r="AC732" s="12"/>
      <c r="AF732" s="39"/>
      <c r="AH732" s="39"/>
      <c r="AO732" s="39"/>
    </row>
    <row r="733" ht="15.75" customHeight="1">
      <c r="A733" s="34"/>
      <c r="B733" s="34"/>
      <c r="C733" s="34"/>
      <c r="E733" s="34"/>
      <c r="F733" s="35"/>
      <c r="J733" s="36"/>
      <c r="L733" s="37"/>
      <c r="N733" s="51"/>
      <c r="W733" s="12"/>
      <c r="X733" s="12"/>
      <c r="Y733" s="12"/>
      <c r="AC733" s="12"/>
      <c r="AF733" s="39"/>
      <c r="AH733" s="39"/>
      <c r="AO733" s="39"/>
    </row>
    <row r="734" ht="15.75" customHeight="1">
      <c r="A734" s="34"/>
      <c r="B734" s="34"/>
      <c r="C734" s="34"/>
      <c r="E734" s="34"/>
      <c r="F734" s="35"/>
      <c r="J734" s="36"/>
      <c r="L734" s="37"/>
      <c r="N734" s="51"/>
      <c r="W734" s="12"/>
      <c r="X734" s="12"/>
      <c r="Y734" s="12"/>
      <c r="AC734" s="12"/>
      <c r="AF734" s="39"/>
      <c r="AH734" s="39"/>
      <c r="AO734" s="39"/>
    </row>
    <row r="735" ht="15.75" customHeight="1">
      <c r="A735" s="34"/>
      <c r="B735" s="34"/>
      <c r="C735" s="34"/>
      <c r="E735" s="34"/>
      <c r="F735" s="35"/>
      <c r="J735" s="36"/>
      <c r="L735" s="37"/>
      <c r="N735" s="51"/>
      <c r="W735" s="12"/>
      <c r="X735" s="12"/>
      <c r="Y735" s="12"/>
      <c r="AC735" s="12"/>
      <c r="AF735" s="39"/>
      <c r="AH735" s="39"/>
      <c r="AO735" s="39"/>
    </row>
    <row r="736" ht="15.75" customHeight="1">
      <c r="A736" s="34"/>
      <c r="B736" s="34"/>
      <c r="C736" s="34"/>
      <c r="E736" s="34"/>
      <c r="F736" s="35"/>
      <c r="J736" s="36"/>
      <c r="L736" s="37"/>
      <c r="N736" s="51"/>
      <c r="W736" s="12"/>
      <c r="X736" s="12"/>
      <c r="Y736" s="12"/>
      <c r="AC736" s="12"/>
      <c r="AF736" s="39"/>
      <c r="AH736" s="39"/>
      <c r="AO736" s="39"/>
    </row>
    <row r="737" ht="15.75" customHeight="1">
      <c r="A737" s="34"/>
      <c r="B737" s="34"/>
      <c r="C737" s="34"/>
      <c r="E737" s="34"/>
      <c r="F737" s="35"/>
      <c r="J737" s="36"/>
      <c r="L737" s="37"/>
      <c r="N737" s="51"/>
      <c r="W737" s="12"/>
      <c r="X737" s="12"/>
      <c r="Y737" s="12"/>
      <c r="AC737" s="12"/>
      <c r="AF737" s="39"/>
      <c r="AH737" s="39"/>
      <c r="AO737" s="39"/>
    </row>
    <row r="738" ht="15.75" customHeight="1">
      <c r="A738" s="34"/>
      <c r="B738" s="34"/>
      <c r="C738" s="34"/>
      <c r="E738" s="34"/>
      <c r="F738" s="35"/>
      <c r="J738" s="36"/>
      <c r="L738" s="37"/>
      <c r="N738" s="51"/>
      <c r="W738" s="12"/>
      <c r="X738" s="12"/>
      <c r="Y738" s="12"/>
      <c r="AC738" s="12"/>
      <c r="AF738" s="39"/>
      <c r="AH738" s="39"/>
      <c r="AO738" s="39"/>
    </row>
    <row r="739" ht="15.75" customHeight="1">
      <c r="A739" s="34"/>
      <c r="B739" s="34"/>
      <c r="C739" s="34"/>
      <c r="E739" s="34"/>
      <c r="F739" s="35"/>
      <c r="J739" s="36"/>
      <c r="L739" s="37"/>
      <c r="N739" s="51"/>
      <c r="W739" s="12"/>
      <c r="X739" s="12"/>
      <c r="Y739" s="12"/>
      <c r="AC739" s="12"/>
      <c r="AF739" s="39"/>
      <c r="AH739" s="39"/>
      <c r="AO739" s="39"/>
    </row>
    <row r="740" ht="15.75" customHeight="1">
      <c r="A740" s="34"/>
      <c r="B740" s="34"/>
      <c r="C740" s="34"/>
      <c r="E740" s="34"/>
      <c r="F740" s="35"/>
      <c r="J740" s="36"/>
      <c r="L740" s="37"/>
      <c r="N740" s="51"/>
      <c r="W740" s="12"/>
      <c r="X740" s="12"/>
      <c r="Y740" s="12"/>
      <c r="AC740" s="12"/>
      <c r="AF740" s="39"/>
      <c r="AH740" s="39"/>
      <c r="AO740" s="39"/>
    </row>
    <row r="741" ht="15.75" customHeight="1">
      <c r="A741" s="34"/>
      <c r="B741" s="34"/>
      <c r="C741" s="34"/>
      <c r="E741" s="34"/>
      <c r="F741" s="35"/>
      <c r="J741" s="36"/>
      <c r="L741" s="37"/>
      <c r="N741" s="51"/>
      <c r="W741" s="12"/>
      <c r="X741" s="12"/>
      <c r="Y741" s="12"/>
      <c r="AC741" s="12"/>
      <c r="AF741" s="39"/>
      <c r="AH741" s="39"/>
      <c r="AO741" s="39"/>
    </row>
    <row r="742" ht="15.75" customHeight="1">
      <c r="A742" s="34"/>
      <c r="B742" s="34"/>
      <c r="C742" s="34"/>
      <c r="E742" s="34"/>
      <c r="F742" s="35"/>
      <c r="J742" s="36"/>
      <c r="L742" s="37"/>
      <c r="N742" s="51"/>
      <c r="W742" s="12"/>
      <c r="X742" s="12"/>
      <c r="Y742" s="12"/>
      <c r="AC742" s="12"/>
      <c r="AF742" s="39"/>
      <c r="AH742" s="39"/>
      <c r="AO742" s="39"/>
    </row>
    <row r="743" ht="15.75" customHeight="1">
      <c r="A743" s="34"/>
      <c r="B743" s="34"/>
      <c r="C743" s="34"/>
      <c r="E743" s="34"/>
      <c r="F743" s="35"/>
      <c r="J743" s="36"/>
      <c r="L743" s="37"/>
      <c r="N743" s="51"/>
      <c r="W743" s="12"/>
      <c r="X743" s="12"/>
      <c r="Y743" s="12"/>
      <c r="AC743" s="12"/>
      <c r="AF743" s="39"/>
      <c r="AH743" s="39"/>
      <c r="AO743" s="39"/>
    </row>
    <row r="744" ht="15.75" customHeight="1">
      <c r="A744" s="34"/>
      <c r="B744" s="34"/>
      <c r="C744" s="34"/>
      <c r="E744" s="34"/>
      <c r="F744" s="35"/>
      <c r="J744" s="36"/>
      <c r="L744" s="37"/>
      <c r="N744" s="51"/>
      <c r="W744" s="12"/>
      <c r="X744" s="12"/>
      <c r="Y744" s="12"/>
      <c r="AC744" s="12"/>
      <c r="AF744" s="39"/>
      <c r="AH744" s="39"/>
      <c r="AO744" s="39"/>
    </row>
    <row r="745" ht="15.75" customHeight="1">
      <c r="A745" s="34"/>
      <c r="B745" s="34"/>
      <c r="C745" s="34"/>
      <c r="E745" s="34"/>
      <c r="F745" s="35"/>
      <c r="J745" s="36"/>
      <c r="L745" s="37"/>
      <c r="N745" s="51"/>
      <c r="W745" s="12"/>
      <c r="X745" s="12"/>
      <c r="Y745" s="12"/>
      <c r="AC745" s="12"/>
      <c r="AF745" s="39"/>
      <c r="AH745" s="39"/>
      <c r="AO745" s="39"/>
    </row>
    <row r="746" ht="15.75" customHeight="1">
      <c r="A746" s="34"/>
      <c r="B746" s="34"/>
      <c r="C746" s="34"/>
      <c r="E746" s="34"/>
      <c r="F746" s="35"/>
      <c r="J746" s="36"/>
      <c r="L746" s="37"/>
      <c r="N746" s="51"/>
      <c r="W746" s="12"/>
      <c r="X746" s="12"/>
      <c r="Y746" s="12"/>
      <c r="AC746" s="12"/>
      <c r="AF746" s="39"/>
      <c r="AH746" s="39"/>
      <c r="AO746" s="39"/>
    </row>
    <row r="747" ht="15.75" customHeight="1">
      <c r="A747" s="34"/>
      <c r="B747" s="34"/>
      <c r="C747" s="34"/>
      <c r="E747" s="34"/>
      <c r="F747" s="35"/>
      <c r="J747" s="36"/>
      <c r="L747" s="37"/>
      <c r="N747" s="51"/>
      <c r="W747" s="12"/>
      <c r="X747" s="12"/>
      <c r="Y747" s="12"/>
      <c r="AC747" s="12"/>
      <c r="AF747" s="39"/>
      <c r="AH747" s="39"/>
      <c r="AO747" s="39"/>
    </row>
    <row r="748" ht="15.75" customHeight="1">
      <c r="A748" s="34"/>
      <c r="B748" s="34"/>
      <c r="C748" s="34"/>
      <c r="E748" s="34"/>
      <c r="F748" s="35"/>
      <c r="J748" s="36"/>
      <c r="L748" s="37"/>
      <c r="N748" s="51"/>
      <c r="W748" s="12"/>
      <c r="X748" s="12"/>
      <c r="Y748" s="12"/>
      <c r="AC748" s="12"/>
      <c r="AF748" s="39"/>
      <c r="AH748" s="39"/>
      <c r="AO748" s="39"/>
    </row>
    <row r="749" ht="15.75" customHeight="1">
      <c r="A749" s="34"/>
      <c r="B749" s="34"/>
      <c r="C749" s="34"/>
      <c r="E749" s="34"/>
      <c r="F749" s="35"/>
      <c r="J749" s="36"/>
      <c r="L749" s="37"/>
      <c r="N749" s="51"/>
      <c r="W749" s="12"/>
      <c r="X749" s="12"/>
      <c r="Y749" s="12"/>
      <c r="AC749" s="12"/>
      <c r="AF749" s="39"/>
      <c r="AH749" s="39"/>
      <c r="AO749" s="39"/>
    </row>
    <row r="750" ht="15.75" customHeight="1">
      <c r="A750" s="34"/>
      <c r="B750" s="34"/>
      <c r="C750" s="34"/>
      <c r="E750" s="34"/>
      <c r="F750" s="35"/>
      <c r="J750" s="36"/>
      <c r="L750" s="37"/>
      <c r="N750" s="51"/>
      <c r="W750" s="12"/>
      <c r="X750" s="12"/>
      <c r="Y750" s="12"/>
      <c r="AC750" s="12"/>
      <c r="AF750" s="39"/>
      <c r="AH750" s="39"/>
      <c r="AO750" s="39"/>
    </row>
    <row r="751" ht="15.75" customHeight="1">
      <c r="A751" s="34"/>
      <c r="B751" s="34"/>
      <c r="C751" s="34"/>
      <c r="E751" s="34"/>
      <c r="F751" s="35"/>
      <c r="J751" s="36"/>
      <c r="L751" s="37"/>
      <c r="N751" s="51"/>
      <c r="W751" s="12"/>
      <c r="X751" s="12"/>
      <c r="Y751" s="12"/>
      <c r="AC751" s="12"/>
      <c r="AF751" s="39"/>
      <c r="AH751" s="39"/>
      <c r="AO751" s="39"/>
    </row>
    <row r="752" ht="15.75" customHeight="1">
      <c r="A752" s="34"/>
      <c r="B752" s="34"/>
      <c r="C752" s="34"/>
      <c r="E752" s="34"/>
      <c r="F752" s="35"/>
      <c r="J752" s="36"/>
      <c r="L752" s="37"/>
      <c r="N752" s="51"/>
      <c r="W752" s="12"/>
      <c r="X752" s="12"/>
      <c r="Y752" s="12"/>
      <c r="AC752" s="12"/>
      <c r="AF752" s="39"/>
      <c r="AH752" s="39"/>
      <c r="AO752" s="39"/>
    </row>
    <row r="753" ht="15.75" customHeight="1">
      <c r="A753" s="34"/>
      <c r="B753" s="34"/>
      <c r="C753" s="34"/>
      <c r="E753" s="34"/>
      <c r="F753" s="35"/>
      <c r="J753" s="36"/>
      <c r="L753" s="37"/>
      <c r="N753" s="51"/>
      <c r="W753" s="12"/>
      <c r="X753" s="12"/>
      <c r="Y753" s="12"/>
      <c r="AC753" s="12"/>
      <c r="AF753" s="39"/>
      <c r="AH753" s="39"/>
      <c r="AO753" s="39"/>
    </row>
    <row r="754" ht="15.75" customHeight="1">
      <c r="A754" s="34"/>
      <c r="B754" s="34"/>
      <c r="C754" s="34"/>
      <c r="E754" s="34"/>
      <c r="F754" s="35"/>
      <c r="J754" s="36"/>
      <c r="L754" s="37"/>
      <c r="N754" s="51"/>
      <c r="W754" s="12"/>
      <c r="X754" s="12"/>
      <c r="Y754" s="12"/>
      <c r="AC754" s="12"/>
      <c r="AF754" s="39"/>
      <c r="AH754" s="39"/>
      <c r="AO754" s="39"/>
    </row>
    <row r="755" ht="15.75" customHeight="1">
      <c r="A755" s="34"/>
      <c r="B755" s="34"/>
      <c r="C755" s="34"/>
      <c r="E755" s="34"/>
      <c r="F755" s="35"/>
      <c r="J755" s="36"/>
      <c r="L755" s="37"/>
      <c r="N755" s="51"/>
      <c r="W755" s="12"/>
      <c r="X755" s="12"/>
      <c r="Y755" s="12"/>
      <c r="AC755" s="12"/>
      <c r="AF755" s="39"/>
      <c r="AH755" s="39"/>
      <c r="AO755" s="39"/>
    </row>
    <row r="756" ht="15.75" customHeight="1">
      <c r="A756" s="34"/>
      <c r="B756" s="34"/>
      <c r="C756" s="34"/>
      <c r="E756" s="34"/>
      <c r="F756" s="35"/>
      <c r="J756" s="36"/>
      <c r="L756" s="37"/>
      <c r="N756" s="51"/>
      <c r="W756" s="12"/>
      <c r="X756" s="12"/>
      <c r="Y756" s="12"/>
      <c r="AC756" s="12"/>
      <c r="AF756" s="39"/>
      <c r="AH756" s="39"/>
      <c r="AO756" s="39"/>
    </row>
    <row r="757" ht="15.75" customHeight="1">
      <c r="A757" s="34"/>
      <c r="B757" s="34"/>
      <c r="C757" s="34"/>
      <c r="E757" s="34"/>
      <c r="F757" s="35"/>
      <c r="J757" s="36"/>
      <c r="L757" s="37"/>
      <c r="N757" s="51"/>
      <c r="W757" s="12"/>
      <c r="X757" s="12"/>
      <c r="Y757" s="12"/>
      <c r="AC757" s="12"/>
      <c r="AF757" s="39"/>
      <c r="AH757" s="39"/>
      <c r="AO757" s="39"/>
    </row>
    <row r="758" ht="15.75" customHeight="1">
      <c r="A758" s="34"/>
      <c r="B758" s="34"/>
      <c r="C758" s="34"/>
      <c r="E758" s="34"/>
      <c r="F758" s="35"/>
      <c r="J758" s="36"/>
      <c r="L758" s="37"/>
      <c r="N758" s="51"/>
      <c r="W758" s="12"/>
      <c r="X758" s="12"/>
      <c r="Y758" s="12"/>
      <c r="AC758" s="12"/>
      <c r="AF758" s="39"/>
      <c r="AH758" s="39"/>
      <c r="AO758" s="39"/>
    </row>
    <row r="759" ht="15.75" customHeight="1">
      <c r="A759" s="34"/>
      <c r="B759" s="34"/>
      <c r="C759" s="34"/>
      <c r="E759" s="34"/>
      <c r="F759" s="35"/>
      <c r="J759" s="36"/>
      <c r="L759" s="37"/>
      <c r="N759" s="51"/>
      <c r="W759" s="12"/>
      <c r="X759" s="12"/>
      <c r="Y759" s="12"/>
      <c r="AC759" s="12"/>
      <c r="AF759" s="39"/>
      <c r="AH759" s="39"/>
      <c r="AO759" s="39"/>
    </row>
    <row r="760" ht="15.75" customHeight="1">
      <c r="A760" s="34"/>
      <c r="B760" s="34"/>
      <c r="C760" s="34"/>
      <c r="E760" s="34"/>
      <c r="F760" s="35"/>
      <c r="J760" s="36"/>
      <c r="L760" s="37"/>
      <c r="N760" s="51"/>
      <c r="W760" s="12"/>
      <c r="X760" s="12"/>
      <c r="Y760" s="12"/>
      <c r="AC760" s="12"/>
      <c r="AF760" s="39"/>
      <c r="AH760" s="39"/>
      <c r="AO760" s="39"/>
    </row>
    <row r="761" ht="15.75" customHeight="1">
      <c r="A761" s="34"/>
      <c r="B761" s="34"/>
      <c r="C761" s="34"/>
      <c r="E761" s="34"/>
      <c r="F761" s="35"/>
      <c r="J761" s="36"/>
      <c r="L761" s="37"/>
      <c r="N761" s="51"/>
      <c r="W761" s="12"/>
      <c r="X761" s="12"/>
      <c r="Y761" s="12"/>
      <c r="AC761" s="12"/>
      <c r="AF761" s="39"/>
      <c r="AH761" s="39"/>
      <c r="AO761" s="39"/>
    </row>
    <row r="762" ht="15.75" customHeight="1">
      <c r="A762" s="34"/>
      <c r="B762" s="34"/>
      <c r="C762" s="34"/>
      <c r="E762" s="34"/>
      <c r="F762" s="35"/>
      <c r="J762" s="36"/>
      <c r="L762" s="37"/>
      <c r="N762" s="51"/>
      <c r="W762" s="12"/>
      <c r="X762" s="12"/>
      <c r="Y762" s="12"/>
      <c r="AC762" s="12"/>
      <c r="AF762" s="39"/>
      <c r="AH762" s="39"/>
      <c r="AO762" s="39"/>
    </row>
    <row r="763" ht="15.75" customHeight="1">
      <c r="A763" s="34"/>
      <c r="B763" s="34"/>
      <c r="C763" s="34"/>
      <c r="E763" s="34"/>
      <c r="F763" s="35"/>
      <c r="J763" s="36"/>
      <c r="L763" s="37"/>
      <c r="N763" s="51"/>
      <c r="W763" s="12"/>
      <c r="X763" s="12"/>
      <c r="Y763" s="12"/>
      <c r="AC763" s="12"/>
      <c r="AF763" s="39"/>
      <c r="AH763" s="39"/>
      <c r="AO763" s="39"/>
    </row>
    <row r="764" ht="15.75" customHeight="1">
      <c r="A764" s="34"/>
      <c r="B764" s="34"/>
      <c r="C764" s="34"/>
      <c r="E764" s="34"/>
      <c r="F764" s="35"/>
      <c r="J764" s="36"/>
      <c r="L764" s="37"/>
      <c r="N764" s="51"/>
      <c r="W764" s="12"/>
      <c r="X764" s="12"/>
      <c r="Y764" s="12"/>
      <c r="AC764" s="12"/>
      <c r="AF764" s="39"/>
      <c r="AH764" s="39"/>
      <c r="AO764" s="39"/>
    </row>
    <row r="765" ht="15.75" customHeight="1">
      <c r="A765" s="34"/>
      <c r="B765" s="34"/>
      <c r="C765" s="34"/>
      <c r="E765" s="34"/>
      <c r="F765" s="35"/>
      <c r="J765" s="36"/>
      <c r="L765" s="37"/>
      <c r="N765" s="51"/>
      <c r="W765" s="12"/>
      <c r="X765" s="12"/>
      <c r="Y765" s="12"/>
      <c r="AC765" s="12"/>
      <c r="AF765" s="39"/>
      <c r="AH765" s="39"/>
      <c r="AO765" s="39"/>
    </row>
    <row r="766" ht="15.75" customHeight="1">
      <c r="A766" s="34"/>
      <c r="B766" s="34"/>
      <c r="C766" s="34"/>
      <c r="E766" s="34"/>
      <c r="F766" s="35"/>
      <c r="J766" s="36"/>
      <c r="L766" s="37"/>
      <c r="N766" s="51"/>
      <c r="W766" s="12"/>
      <c r="X766" s="12"/>
      <c r="Y766" s="12"/>
      <c r="AC766" s="12"/>
      <c r="AF766" s="39"/>
      <c r="AH766" s="39"/>
      <c r="AO766" s="39"/>
    </row>
    <row r="767" ht="15.75" customHeight="1">
      <c r="A767" s="34"/>
      <c r="B767" s="34"/>
      <c r="C767" s="34"/>
      <c r="E767" s="34"/>
      <c r="F767" s="35"/>
      <c r="J767" s="36"/>
      <c r="L767" s="37"/>
      <c r="N767" s="51"/>
      <c r="W767" s="12"/>
      <c r="X767" s="12"/>
      <c r="Y767" s="12"/>
      <c r="AC767" s="12"/>
      <c r="AF767" s="39"/>
      <c r="AH767" s="39"/>
      <c r="AO767" s="39"/>
    </row>
    <row r="768" ht="15.75" customHeight="1">
      <c r="A768" s="34"/>
      <c r="B768" s="34"/>
      <c r="C768" s="34"/>
      <c r="E768" s="34"/>
      <c r="F768" s="35"/>
      <c r="J768" s="36"/>
      <c r="L768" s="37"/>
      <c r="N768" s="51"/>
      <c r="W768" s="12"/>
      <c r="X768" s="12"/>
      <c r="Y768" s="12"/>
      <c r="AC768" s="12"/>
      <c r="AF768" s="39"/>
      <c r="AH768" s="39"/>
      <c r="AO768" s="39"/>
    </row>
    <row r="769" ht="15.75" customHeight="1">
      <c r="A769" s="34"/>
      <c r="B769" s="34"/>
      <c r="C769" s="34"/>
      <c r="E769" s="34"/>
      <c r="F769" s="35"/>
      <c r="J769" s="36"/>
      <c r="L769" s="37"/>
      <c r="N769" s="51"/>
      <c r="W769" s="12"/>
      <c r="X769" s="12"/>
      <c r="Y769" s="12"/>
      <c r="AC769" s="12"/>
      <c r="AF769" s="39"/>
      <c r="AH769" s="39"/>
      <c r="AO769" s="39"/>
    </row>
    <row r="770" ht="15.75" customHeight="1">
      <c r="A770" s="34"/>
      <c r="B770" s="34"/>
      <c r="C770" s="34"/>
      <c r="E770" s="34"/>
      <c r="F770" s="35"/>
      <c r="J770" s="36"/>
      <c r="L770" s="37"/>
      <c r="N770" s="51"/>
      <c r="W770" s="12"/>
      <c r="X770" s="12"/>
      <c r="Y770" s="12"/>
      <c r="AC770" s="12"/>
      <c r="AF770" s="39"/>
      <c r="AH770" s="39"/>
      <c r="AO770" s="39"/>
    </row>
    <row r="771" ht="15.75" customHeight="1">
      <c r="A771" s="34"/>
      <c r="B771" s="34"/>
      <c r="C771" s="34"/>
      <c r="E771" s="34"/>
      <c r="F771" s="35"/>
      <c r="J771" s="36"/>
      <c r="L771" s="37"/>
      <c r="N771" s="51"/>
      <c r="W771" s="12"/>
      <c r="X771" s="12"/>
      <c r="Y771" s="12"/>
      <c r="AC771" s="12"/>
      <c r="AF771" s="39"/>
      <c r="AH771" s="39"/>
      <c r="AO771" s="39"/>
    </row>
    <row r="772" ht="15.75" customHeight="1">
      <c r="A772" s="34"/>
      <c r="B772" s="34"/>
      <c r="C772" s="34"/>
      <c r="E772" s="34"/>
      <c r="F772" s="35"/>
      <c r="J772" s="36"/>
      <c r="L772" s="37"/>
      <c r="N772" s="51"/>
      <c r="W772" s="12"/>
      <c r="X772" s="12"/>
      <c r="Y772" s="12"/>
      <c r="AC772" s="12"/>
      <c r="AF772" s="39"/>
      <c r="AH772" s="39"/>
      <c r="AO772" s="39"/>
    </row>
    <row r="773" ht="15.75" customHeight="1">
      <c r="A773" s="34"/>
      <c r="B773" s="34"/>
      <c r="C773" s="34"/>
      <c r="E773" s="34"/>
      <c r="F773" s="35"/>
      <c r="J773" s="36"/>
      <c r="L773" s="37"/>
      <c r="N773" s="51"/>
      <c r="W773" s="12"/>
      <c r="X773" s="12"/>
      <c r="Y773" s="12"/>
      <c r="AC773" s="12"/>
      <c r="AF773" s="39"/>
      <c r="AH773" s="39"/>
      <c r="AO773" s="39"/>
    </row>
    <row r="774" ht="15.75" customHeight="1">
      <c r="A774" s="34"/>
      <c r="B774" s="34"/>
      <c r="C774" s="34"/>
      <c r="E774" s="34"/>
      <c r="F774" s="35"/>
      <c r="J774" s="36"/>
      <c r="L774" s="37"/>
      <c r="N774" s="51"/>
      <c r="W774" s="12"/>
      <c r="X774" s="12"/>
      <c r="Y774" s="12"/>
      <c r="AC774" s="12"/>
      <c r="AF774" s="39"/>
      <c r="AH774" s="39"/>
      <c r="AO774" s="39"/>
    </row>
    <row r="775" ht="15.75" customHeight="1">
      <c r="A775" s="34"/>
      <c r="B775" s="34"/>
      <c r="C775" s="34"/>
      <c r="E775" s="34"/>
      <c r="F775" s="35"/>
      <c r="J775" s="36"/>
      <c r="L775" s="37"/>
      <c r="N775" s="51"/>
      <c r="W775" s="12"/>
      <c r="X775" s="12"/>
      <c r="Y775" s="12"/>
      <c r="AC775" s="12"/>
      <c r="AF775" s="39"/>
      <c r="AH775" s="39"/>
      <c r="AO775" s="39"/>
    </row>
    <row r="776" ht="15.75" customHeight="1">
      <c r="A776" s="34"/>
      <c r="B776" s="34"/>
      <c r="C776" s="34"/>
      <c r="E776" s="34"/>
      <c r="F776" s="35"/>
      <c r="J776" s="36"/>
      <c r="L776" s="37"/>
      <c r="N776" s="51"/>
      <c r="W776" s="12"/>
      <c r="X776" s="12"/>
      <c r="Y776" s="12"/>
      <c r="AC776" s="12"/>
      <c r="AF776" s="39"/>
      <c r="AH776" s="39"/>
      <c r="AO776" s="39"/>
    </row>
    <row r="777" ht="15.75" customHeight="1">
      <c r="A777" s="34"/>
      <c r="B777" s="34"/>
      <c r="C777" s="34"/>
      <c r="E777" s="34"/>
      <c r="F777" s="35"/>
      <c r="J777" s="36"/>
      <c r="L777" s="37"/>
      <c r="N777" s="51"/>
      <c r="W777" s="12"/>
      <c r="X777" s="12"/>
      <c r="Y777" s="12"/>
      <c r="AC777" s="12"/>
      <c r="AF777" s="39"/>
      <c r="AH777" s="39"/>
      <c r="AO777" s="39"/>
    </row>
    <row r="778" ht="15.75" customHeight="1">
      <c r="A778" s="34"/>
      <c r="B778" s="34"/>
      <c r="C778" s="34"/>
      <c r="E778" s="34"/>
      <c r="F778" s="35"/>
      <c r="J778" s="36"/>
      <c r="L778" s="37"/>
      <c r="N778" s="51"/>
      <c r="W778" s="12"/>
      <c r="X778" s="12"/>
      <c r="Y778" s="12"/>
      <c r="AC778" s="12"/>
      <c r="AF778" s="39"/>
      <c r="AH778" s="39"/>
      <c r="AO778" s="39"/>
    </row>
    <row r="779" ht="15.75" customHeight="1">
      <c r="A779" s="34"/>
      <c r="B779" s="34"/>
      <c r="C779" s="34"/>
      <c r="E779" s="34"/>
      <c r="F779" s="35"/>
      <c r="J779" s="36"/>
      <c r="L779" s="37"/>
      <c r="N779" s="51"/>
      <c r="W779" s="12"/>
      <c r="X779" s="12"/>
      <c r="Y779" s="12"/>
      <c r="AC779" s="12"/>
      <c r="AF779" s="39"/>
      <c r="AH779" s="39"/>
      <c r="AO779" s="39"/>
    </row>
    <row r="780" ht="15.75" customHeight="1">
      <c r="A780" s="34"/>
      <c r="B780" s="34"/>
      <c r="C780" s="34"/>
      <c r="E780" s="34"/>
      <c r="F780" s="35"/>
      <c r="J780" s="36"/>
      <c r="L780" s="37"/>
      <c r="N780" s="51"/>
      <c r="W780" s="12"/>
      <c r="X780" s="12"/>
      <c r="Y780" s="12"/>
      <c r="AC780" s="12"/>
      <c r="AF780" s="39"/>
      <c r="AH780" s="39"/>
      <c r="AO780" s="39"/>
    </row>
    <row r="781" ht="15.75" customHeight="1">
      <c r="A781" s="34"/>
      <c r="B781" s="34"/>
      <c r="C781" s="34"/>
      <c r="E781" s="34"/>
      <c r="F781" s="35"/>
      <c r="J781" s="36"/>
      <c r="L781" s="37"/>
      <c r="N781" s="51"/>
      <c r="W781" s="12"/>
      <c r="X781" s="12"/>
      <c r="Y781" s="12"/>
      <c r="AC781" s="12"/>
      <c r="AF781" s="39"/>
      <c r="AH781" s="39"/>
      <c r="AO781" s="39"/>
    </row>
    <row r="782" ht="15.75" customHeight="1">
      <c r="A782" s="34"/>
      <c r="B782" s="34"/>
      <c r="C782" s="34"/>
      <c r="E782" s="34"/>
      <c r="F782" s="35"/>
      <c r="J782" s="36"/>
      <c r="L782" s="37"/>
      <c r="N782" s="51"/>
      <c r="W782" s="12"/>
      <c r="X782" s="12"/>
      <c r="Y782" s="12"/>
      <c r="AC782" s="12"/>
      <c r="AF782" s="39"/>
      <c r="AH782" s="39"/>
      <c r="AO782" s="39"/>
    </row>
    <row r="783" ht="15.75" customHeight="1">
      <c r="A783" s="34"/>
      <c r="B783" s="34"/>
      <c r="C783" s="34"/>
      <c r="E783" s="34"/>
      <c r="F783" s="35"/>
      <c r="J783" s="36"/>
      <c r="L783" s="37"/>
      <c r="N783" s="51"/>
      <c r="W783" s="12"/>
      <c r="X783" s="12"/>
      <c r="Y783" s="12"/>
      <c r="AC783" s="12"/>
      <c r="AF783" s="39"/>
      <c r="AH783" s="39"/>
      <c r="AO783" s="39"/>
    </row>
    <row r="784" ht="15.75" customHeight="1">
      <c r="A784" s="34"/>
      <c r="B784" s="34"/>
      <c r="C784" s="34"/>
      <c r="E784" s="34"/>
      <c r="F784" s="35"/>
      <c r="J784" s="36"/>
      <c r="L784" s="37"/>
      <c r="N784" s="51"/>
      <c r="W784" s="12"/>
      <c r="X784" s="12"/>
      <c r="Y784" s="12"/>
      <c r="AC784" s="12"/>
      <c r="AF784" s="39"/>
      <c r="AH784" s="39"/>
      <c r="AO784" s="39"/>
    </row>
    <row r="785" ht="15.75" customHeight="1">
      <c r="A785" s="34"/>
      <c r="B785" s="34"/>
      <c r="C785" s="34"/>
      <c r="E785" s="34"/>
      <c r="F785" s="35"/>
      <c r="J785" s="36"/>
      <c r="L785" s="37"/>
      <c r="N785" s="51"/>
      <c r="W785" s="12"/>
      <c r="X785" s="12"/>
      <c r="Y785" s="12"/>
      <c r="AC785" s="12"/>
      <c r="AF785" s="39"/>
      <c r="AH785" s="39"/>
      <c r="AO785" s="39"/>
    </row>
    <row r="786" ht="15.75" customHeight="1">
      <c r="A786" s="34"/>
      <c r="B786" s="34"/>
      <c r="C786" s="34"/>
      <c r="E786" s="34"/>
      <c r="F786" s="35"/>
      <c r="J786" s="36"/>
      <c r="L786" s="37"/>
      <c r="N786" s="51"/>
      <c r="W786" s="12"/>
      <c r="X786" s="12"/>
      <c r="Y786" s="12"/>
      <c r="AC786" s="12"/>
      <c r="AF786" s="39"/>
      <c r="AH786" s="39"/>
      <c r="AO786" s="39"/>
    </row>
    <row r="787" ht="15.75" customHeight="1">
      <c r="A787" s="34"/>
      <c r="B787" s="34"/>
      <c r="C787" s="34"/>
      <c r="E787" s="34"/>
      <c r="F787" s="35"/>
      <c r="J787" s="36"/>
      <c r="L787" s="37"/>
      <c r="N787" s="51"/>
      <c r="W787" s="12"/>
      <c r="X787" s="12"/>
      <c r="Y787" s="12"/>
      <c r="AC787" s="12"/>
      <c r="AF787" s="39"/>
      <c r="AH787" s="39"/>
      <c r="AO787" s="39"/>
    </row>
    <row r="788" ht="15.75" customHeight="1">
      <c r="A788" s="34"/>
      <c r="B788" s="34"/>
      <c r="C788" s="34"/>
      <c r="E788" s="34"/>
      <c r="F788" s="35"/>
      <c r="J788" s="36"/>
      <c r="L788" s="37"/>
      <c r="N788" s="51"/>
      <c r="W788" s="12"/>
      <c r="X788" s="12"/>
      <c r="Y788" s="12"/>
      <c r="AC788" s="12"/>
      <c r="AF788" s="39"/>
      <c r="AH788" s="39"/>
      <c r="AO788" s="39"/>
    </row>
    <row r="789" ht="15.75" customHeight="1">
      <c r="A789" s="34"/>
      <c r="B789" s="34"/>
      <c r="C789" s="34"/>
      <c r="E789" s="34"/>
      <c r="F789" s="35"/>
      <c r="J789" s="36"/>
      <c r="L789" s="37"/>
      <c r="N789" s="51"/>
      <c r="W789" s="12"/>
      <c r="X789" s="12"/>
      <c r="Y789" s="12"/>
      <c r="AC789" s="12"/>
      <c r="AF789" s="39"/>
      <c r="AH789" s="39"/>
      <c r="AO789" s="39"/>
    </row>
    <row r="790" ht="15.75" customHeight="1">
      <c r="A790" s="34"/>
      <c r="B790" s="34"/>
      <c r="C790" s="34"/>
      <c r="E790" s="34"/>
      <c r="F790" s="35"/>
      <c r="J790" s="36"/>
      <c r="L790" s="37"/>
      <c r="N790" s="51"/>
      <c r="W790" s="12"/>
      <c r="X790" s="12"/>
      <c r="Y790" s="12"/>
      <c r="AC790" s="12"/>
      <c r="AF790" s="39"/>
      <c r="AH790" s="39"/>
      <c r="AO790" s="39"/>
    </row>
    <row r="791" ht="15.75" customHeight="1">
      <c r="A791" s="34"/>
      <c r="B791" s="34"/>
      <c r="C791" s="34"/>
      <c r="E791" s="34"/>
      <c r="F791" s="35"/>
      <c r="J791" s="36"/>
      <c r="L791" s="37"/>
      <c r="N791" s="51"/>
      <c r="W791" s="12"/>
      <c r="X791" s="12"/>
      <c r="Y791" s="12"/>
      <c r="AC791" s="12"/>
      <c r="AF791" s="39"/>
      <c r="AH791" s="39"/>
      <c r="AO791" s="39"/>
    </row>
    <row r="792" ht="15.75" customHeight="1">
      <c r="A792" s="34"/>
      <c r="B792" s="34"/>
      <c r="C792" s="34"/>
      <c r="E792" s="34"/>
      <c r="F792" s="35"/>
      <c r="J792" s="36"/>
      <c r="L792" s="37"/>
      <c r="N792" s="51"/>
      <c r="W792" s="12"/>
      <c r="X792" s="12"/>
      <c r="Y792" s="12"/>
      <c r="AC792" s="12"/>
      <c r="AF792" s="39"/>
      <c r="AH792" s="39"/>
      <c r="AO792" s="39"/>
    </row>
    <row r="793" ht="15.75" customHeight="1">
      <c r="A793" s="34"/>
      <c r="B793" s="34"/>
      <c r="C793" s="34"/>
      <c r="E793" s="34"/>
      <c r="F793" s="35"/>
      <c r="J793" s="36"/>
      <c r="L793" s="37"/>
      <c r="N793" s="51"/>
      <c r="W793" s="12"/>
      <c r="X793" s="12"/>
      <c r="Y793" s="12"/>
      <c r="AC793" s="12"/>
      <c r="AF793" s="39"/>
      <c r="AH793" s="39"/>
      <c r="AO793" s="39"/>
    </row>
    <row r="794" ht="15.75" customHeight="1">
      <c r="A794" s="34"/>
      <c r="B794" s="34"/>
      <c r="C794" s="34"/>
      <c r="E794" s="34"/>
      <c r="F794" s="35"/>
      <c r="J794" s="36"/>
      <c r="L794" s="37"/>
      <c r="N794" s="51"/>
      <c r="W794" s="12"/>
      <c r="X794" s="12"/>
      <c r="Y794" s="12"/>
      <c r="AC794" s="12"/>
      <c r="AF794" s="39"/>
      <c r="AH794" s="39"/>
      <c r="AO794" s="39"/>
    </row>
    <row r="795" ht="15.75" customHeight="1">
      <c r="A795" s="34"/>
      <c r="B795" s="34"/>
      <c r="C795" s="34"/>
      <c r="E795" s="34"/>
      <c r="F795" s="35"/>
      <c r="J795" s="36"/>
      <c r="L795" s="37"/>
      <c r="N795" s="51"/>
      <c r="W795" s="12"/>
      <c r="X795" s="12"/>
      <c r="Y795" s="12"/>
      <c r="AC795" s="12"/>
      <c r="AF795" s="39"/>
      <c r="AH795" s="39"/>
      <c r="AO795" s="39"/>
    </row>
    <row r="796" ht="15.75" customHeight="1">
      <c r="A796" s="34"/>
      <c r="B796" s="34"/>
      <c r="C796" s="34"/>
      <c r="E796" s="34"/>
      <c r="F796" s="35"/>
      <c r="J796" s="36"/>
      <c r="L796" s="37"/>
      <c r="N796" s="51"/>
      <c r="W796" s="12"/>
      <c r="X796" s="12"/>
      <c r="Y796" s="12"/>
      <c r="AC796" s="12"/>
      <c r="AF796" s="39"/>
      <c r="AH796" s="39"/>
      <c r="AO796" s="39"/>
    </row>
    <row r="797" ht="15.75" customHeight="1">
      <c r="A797" s="34"/>
      <c r="B797" s="34"/>
      <c r="C797" s="34"/>
      <c r="E797" s="34"/>
      <c r="F797" s="35"/>
      <c r="J797" s="36"/>
      <c r="L797" s="37"/>
      <c r="N797" s="51"/>
      <c r="W797" s="12"/>
      <c r="X797" s="12"/>
      <c r="Y797" s="12"/>
      <c r="AC797" s="12"/>
      <c r="AF797" s="39"/>
      <c r="AH797" s="39"/>
      <c r="AO797" s="39"/>
    </row>
    <row r="798" ht="15.75" customHeight="1">
      <c r="A798" s="34"/>
      <c r="B798" s="34"/>
      <c r="C798" s="34"/>
      <c r="E798" s="34"/>
      <c r="F798" s="35"/>
      <c r="J798" s="36"/>
      <c r="L798" s="37"/>
      <c r="N798" s="51"/>
      <c r="W798" s="12"/>
      <c r="X798" s="12"/>
      <c r="Y798" s="12"/>
      <c r="AC798" s="12"/>
      <c r="AF798" s="39"/>
      <c r="AH798" s="39"/>
      <c r="AO798" s="39"/>
    </row>
    <row r="799" ht="15.75" customHeight="1">
      <c r="A799" s="34"/>
      <c r="B799" s="34"/>
      <c r="C799" s="34"/>
      <c r="E799" s="34"/>
      <c r="F799" s="35"/>
      <c r="J799" s="36"/>
      <c r="L799" s="37"/>
      <c r="N799" s="51"/>
      <c r="W799" s="12"/>
      <c r="X799" s="12"/>
      <c r="Y799" s="12"/>
      <c r="AC799" s="12"/>
      <c r="AF799" s="39"/>
      <c r="AH799" s="39"/>
      <c r="AO799" s="39"/>
    </row>
    <row r="800" ht="15.75" customHeight="1">
      <c r="A800" s="34"/>
      <c r="B800" s="34"/>
      <c r="C800" s="34"/>
      <c r="E800" s="34"/>
      <c r="F800" s="35"/>
      <c r="J800" s="36"/>
      <c r="L800" s="37"/>
      <c r="N800" s="51"/>
      <c r="W800" s="12"/>
      <c r="X800" s="12"/>
      <c r="Y800" s="12"/>
      <c r="AC800" s="12"/>
      <c r="AF800" s="39"/>
      <c r="AH800" s="39"/>
      <c r="AO800" s="39"/>
    </row>
    <row r="801" ht="15.75" customHeight="1">
      <c r="A801" s="34"/>
      <c r="B801" s="34"/>
      <c r="C801" s="34"/>
      <c r="E801" s="34"/>
      <c r="F801" s="35"/>
      <c r="J801" s="36"/>
      <c r="L801" s="37"/>
      <c r="N801" s="51"/>
      <c r="W801" s="12"/>
      <c r="X801" s="12"/>
      <c r="Y801" s="12"/>
      <c r="AC801" s="12"/>
      <c r="AF801" s="39"/>
      <c r="AH801" s="39"/>
      <c r="AO801" s="39"/>
    </row>
    <row r="802" ht="15.75" customHeight="1">
      <c r="A802" s="34"/>
      <c r="B802" s="34"/>
      <c r="C802" s="34"/>
      <c r="E802" s="34"/>
      <c r="F802" s="35"/>
      <c r="J802" s="36"/>
      <c r="L802" s="37"/>
      <c r="N802" s="51"/>
      <c r="W802" s="12"/>
      <c r="X802" s="12"/>
      <c r="Y802" s="12"/>
      <c r="AC802" s="12"/>
      <c r="AF802" s="39"/>
      <c r="AH802" s="39"/>
      <c r="AO802" s="39"/>
    </row>
    <row r="803" ht="15.75" customHeight="1">
      <c r="A803" s="34"/>
      <c r="B803" s="34"/>
      <c r="C803" s="34"/>
      <c r="E803" s="34"/>
      <c r="F803" s="35"/>
      <c r="J803" s="36"/>
      <c r="L803" s="37"/>
      <c r="N803" s="51"/>
      <c r="W803" s="12"/>
      <c r="X803" s="12"/>
      <c r="Y803" s="12"/>
      <c r="AC803" s="12"/>
      <c r="AF803" s="39"/>
      <c r="AH803" s="39"/>
      <c r="AO803" s="39"/>
    </row>
    <row r="804" ht="15.75" customHeight="1">
      <c r="A804" s="34"/>
      <c r="B804" s="34"/>
      <c r="C804" s="34"/>
      <c r="E804" s="34"/>
      <c r="F804" s="35"/>
      <c r="J804" s="36"/>
      <c r="L804" s="37"/>
      <c r="N804" s="51"/>
      <c r="W804" s="12"/>
      <c r="X804" s="12"/>
      <c r="Y804" s="12"/>
      <c r="AC804" s="12"/>
      <c r="AF804" s="39"/>
      <c r="AH804" s="39"/>
      <c r="AO804" s="39"/>
    </row>
    <row r="805" ht="15.75" customHeight="1">
      <c r="A805" s="34"/>
      <c r="B805" s="34"/>
      <c r="C805" s="34"/>
      <c r="E805" s="34"/>
      <c r="F805" s="35"/>
      <c r="J805" s="36"/>
      <c r="L805" s="37"/>
      <c r="N805" s="51"/>
      <c r="W805" s="12"/>
      <c r="X805" s="12"/>
      <c r="Y805" s="12"/>
      <c r="AC805" s="12"/>
      <c r="AF805" s="39"/>
      <c r="AH805" s="39"/>
      <c r="AO805" s="39"/>
    </row>
    <row r="806" ht="15.75" customHeight="1">
      <c r="A806" s="34"/>
      <c r="B806" s="34"/>
      <c r="C806" s="34"/>
      <c r="E806" s="34"/>
      <c r="F806" s="35"/>
      <c r="J806" s="36"/>
      <c r="L806" s="37"/>
      <c r="N806" s="51"/>
      <c r="W806" s="12"/>
      <c r="X806" s="12"/>
      <c r="Y806" s="12"/>
      <c r="AC806" s="12"/>
      <c r="AF806" s="39"/>
      <c r="AH806" s="39"/>
      <c r="AO806" s="39"/>
    </row>
    <row r="807" ht="15.75" customHeight="1">
      <c r="A807" s="34"/>
      <c r="B807" s="34"/>
      <c r="C807" s="34"/>
      <c r="E807" s="34"/>
      <c r="F807" s="35"/>
      <c r="J807" s="36"/>
      <c r="L807" s="37"/>
      <c r="N807" s="51"/>
      <c r="W807" s="12"/>
      <c r="X807" s="12"/>
      <c r="Y807" s="12"/>
      <c r="AC807" s="12"/>
      <c r="AF807" s="39"/>
      <c r="AH807" s="39"/>
      <c r="AO807" s="39"/>
    </row>
    <row r="808" ht="15.75" customHeight="1">
      <c r="A808" s="34"/>
      <c r="B808" s="34"/>
      <c r="C808" s="34"/>
      <c r="E808" s="34"/>
      <c r="F808" s="35"/>
      <c r="J808" s="36"/>
      <c r="L808" s="37"/>
      <c r="N808" s="51"/>
      <c r="W808" s="12"/>
      <c r="X808" s="12"/>
      <c r="Y808" s="12"/>
      <c r="AC808" s="12"/>
      <c r="AF808" s="39"/>
      <c r="AH808" s="39"/>
      <c r="AO808" s="39"/>
    </row>
    <row r="809" ht="15.75" customHeight="1">
      <c r="A809" s="34"/>
      <c r="B809" s="34"/>
      <c r="C809" s="34"/>
      <c r="E809" s="34"/>
      <c r="F809" s="35"/>
      <c r="J809" s="36"/>
      <c r="L809" s="37"/>
      <c r="N809" s="51"/>
      <c r="W809" s="12"/>
      <c r="X809" s="12"/>
      <c r="Y809" s="12"/>
      <c r="AC809" s="12"/>
      <c r="AF809" s="39"/>
      <c r="AH809" s="39"/>
      <c r="AO809" s="39"/>
    </row>
    <row r="810" ht="15.75" customHeight="1">
      <c r="A810" s="34"/>
      <c r="B810" s="34"/>
      <c r="C810" s="34"/>
      <c r="E810" s="34"/>
      <c r="F810" s="35"/>
      <c r="J810" s="36"/>
      <c r="L810" s="37"/>
      <c r="N810" s="51"/>
      <c r="W810" s="12"/>
      <c r="X810" s="12"/>
      <c r="Y810" s="12"/>
      <c r="AC810" s="12"/>
      <c r="AF810" s="39"/>
      <c r="AH810" s="39"/>
      <c r="AO810" s="39"/>
    </row>
    <row r="811" ht="15.75" customHeight="1">
      <c r="A811" s="34"/>
      <c r="B811" s="34"/>
      <c r="C811" s="34"/>
      <c r="E811" s="34"/>
      <c r="F811" s="35"/>
      <c r="J811" s="36"/>
      <c r="L811" s="37"/>
      <c r="N811" s="51"/>
      <c r="W811" s="12"/>
      <c r="X811" s="12"/>
      <c r="Y811" s="12"/>
      <c r="AC811" s="12"/>
      <c r="AF811" s="39"/>
      <c r="AH811" s="39"/>
      <c r="AO811" s="39"/>
    </row>
    <row r="812" ht="15.75" customHeight="1">
      <c r="A812" s="34"/>
      <c r="B812" s="34"/>
      <c r="C812" s="34"/>
      <c r="E812" s="34"/>
      <c r="F812" s="35"/>
      <c r="J812" s="36"/>
      <c r="L812" s="37"/>
      <c r="N812" s="51"/>
      <c r="W812" s="12"/>
      <c r="X812" s="12"/>
      <c r="Y812" s="12"/>
      <c r="AC812" s="12"/>
      <c r="AF812" s="39"/>
      <c r="AH812" s="39"/>
      <c r="AO812" s="39"/>
    </row>
    <row r="813" ht="15.75" customHeight="1">
      <c r="A813" s="34"/>
      <c r="B813" s="34"/>
      <c r="C813" s="34"/>
      <c r="E813" s="34"/>
      <c r="F813" s="35"/>
      <c r="J813" s="36"/>
      <c r="L813" s="37"/>
      <c r="N813" s="51"/>
      <c r="W813" s="12"/>
      <c r="X813" s="12"/>
      <c r="Y813" s="12"/>
      <c r="AC813" s="12"/>
      <c r="AF813" s="39"/>
      <c r="AH813" s="39"/>
      <c r="AO813" s="39"/>
    </row>
    <row r="814" ht="15.75" customHeight="1">
      <c r="A814" s="34"/>
      <c r="B814" s="34"/>
      <c r="C814" s="34"/>
      <c r="E814" s="34"/>
      <c r="F814" s="35"/>
      <c r="J814" s="36"/>
      <c r="L814" s="37"/>
      <c r="N814" s="51"/>
      <c r="W814" s="12"/>
      <c r="X814" s="12"/>
      <c r="Y814" s="12"/>
      <c r="AC814" s="12"/>
      <c r="AF814" s="39"/>
      <c r="AH814" s="39"/>
      <c r="AO814" s="39"/>
    </row>
    <row r="815" ht="15.75" customHeight="1">
      <c r="A815" s="34"/>
      <c r="B815" s="34"/>
      <c r="C815" s="34"/>
      <c r="E815" s="34"/>
      <c r="F815" s="35"/>
      <c r="J815" s="36"/>
      <c r="L815" s="37"/>
      <c r="N815" s="51"/>
      <c r="W815" s="12"/>
      <c r="X815" s="12"/>
      <c r="Y815" s="12"/>
      <c r="AC815" s="12"/>
      <c r="AF815" s="39"/>
      <c r="AH815" s="39"/>
      <c r="AO815" s="39"/>
    </row>
    <row r="816" ht="15.75" customHeight="1">
      <c r="A816" s="34"/>
      <c r="B816" s="34"/>
      <c r="C816" s="34"/>
      <c r="E816" s="34"/>
      <c r="F816" s="35"/>
      <c r="J816" s="36"/>
      <c r="L816" s="37"/>
      <c r="N816" s="51"/>
      <c r="W816" s="12"/>
      <c r="X816" s="12"/>
      <c r="Y816" s="12"/>
      <c r="AC816" s="12"/>
      <c r="AF816" s="39"/>
      <c r="AH816" s="39"/>
      <c r="AO816" s="39"/>
    </row>
    <row r="817" ht="15.75" customHeight="1">
      <c r="A817" s="34"/>
      <c r="B817" s="34"/>
      <c r="C817" s="34"/>
      <c r="E817" s="34"/>
      <c r="F817" s="35"/>
      <c r="J817" s="36"/>
      <c r="L817" s="37"/>
      <c r="N817" s="51"/>
      <c r="W817" s="12"/>
      <c r="X817" s="12"/>
      <c r="Y817" s="12"/>
      <c r="AC817" s="12"/>
      <c r="AF817" s="39"/>
      <c r="AH817" s="39"/>
      <c r="AO817" s="39"/>
    </row>
    <row r="818" ht="15.75" customHeight="1">
      <c r="A818" s="34"/>
      <c r="B818" s="34"/>
      <c r="C818" s="34"/>
      <c r="E818" s="34"/>
      <c r="F818" s="35"/>
      <c r="J818" s="36"/>
      <c r="L818" s="37"/>
      <c r="N818" s="51"/>
      <c r="W818" s="12"/>
      <c r="X818" s="12"/>
      <c r="Y818" s="12"/>
      <c r="AC818" s="12"/>
      <c r="AF818" s="39"/>
      <c r="AH818" s="39"/>
      <c r="AO818" s="39"/>
    </row>
    <row r="819" ht="15.75" customHeight="1">
      <c r="A819" s="34"/>
      <c r="B819" s="34"/>
      <c r="C819" s="34"/>
      <c r="E819" s="34"/>
      <c r="F819" s="35"/>
      <c r="J819" s="36"/>
      <c r="L819" s="37"/>
      <c r="N819" s="51"/>
      <c r="W819" s="12"/>
      <c r="X819" s="12"/>
      <c r="Y819" s="12"/>
      <c r="AC819" s="12"/>
      <c r="AF819" s="39"/>
      <c r="AH819" s="39"/>
      <c r="AO819" s="39"/>
    </row>
    <row r="820" ht="15.75" customHeight="1">
      <c r="A820" s="34"/>
      <c r="B820" s="34"/>
      <c r="C820" s="34"/>
      <c r="E820" s="34"/>
      <c r="F820" s="35"/>
      <c r="J820" s="36"/>
      <c r="L820" s="37"/>
      <c r="N820" s="51"/>
      <c r="W820" s="12"/>
      <c r="X820" s="12"/>
      <c r="Y820" s="12"/>
      <c r="AC820" s="12"/>
      <c r="AF820" s="39"/>
      <c r="AH820" s="39"/>
      <c r="AO820" s="39"/>
    </row>
    <row r="821" ht="15.75" customHeight="1">
      <c r="A821" s="34"/>
      <c r="B821" s="34"/>
      <c r="C821" s="34"/>
      <c r="E821" s="34"/>
      <c r="F821" s="35"/>
      <c r="J821" s="36"/>
      <c r="L821" s="37"/>
      <c r="N821" s="51"/>
      <c r="W821" s="12"/>
      <c r="X821" s="12"/>
      <c r="Y821" s="12"/>
      <c r="AC821" s="12"/>
      <c r="AF821" s="39"/>
      <c r="AH821" s="39"/>
      <c r="AO821" s="39"/>
    </row>
    <row r="822" ht="15.75" customHeight="1">
      <c r="A822" s="34"/>
      <c r="B822" s="34"/>
      <c r="C822" s="34"/>
      <c r="E822" s="34"/>
      <c r="F822" s="35"/>
      <c r="J822" s="36"/>
      <c r="L822" s="37"/>
      <c r="N822" s="51"/>
      <c r="W822" s="12"/>
      <c r="X822" s="12"/>
      <c r="Y822" s="12"/>
      <c r="AC822" s="12"/>
      <c r="AF822" s="39"/>
      <c r="AH822" s="39"/>
      <c r="AO822" s="39"/>
    </row>
    <row r="823" ht="15.75" customHeight="1">
      <c r="A823" s="34"/>
      <c r="B823" s="34"/>
      <c r="C823" s="34"/>
      <c r="E823" s="34"/>
      <c r="F823" s="35"/>
      <c r="J823" s="36"/>
      <c r="L823" s="37"/>
      <c r="N823" s="51"/>
      <c r="W823" s="12"/>
      <c r="X823" s="12"/>
      <c r="Y823" s="12"/>
      <c r="AC823" s="12"/>
      <c r="AF823" s="39"/>
      <c r="AH823" s="39"/>
      <c r="AO823" s="39"/>
    </row>
    <row r="824" ht="15.75" customHeight="1">
      <c r="A824" s="34"/>
      <c r="B824" s="34"/>
      <c r="C824" s="34"/>
      <c r="E824" s="34"/>
      <c r="F824" s="35"/>
      <c r="J824" s="36"/>
      <c r="L824" s="37"/>
      <c r="N824" s="51"/>
      <c r="W824" s="12"/>
      <c r="X824" s="12"/>
      <c r="Y824" s="12"/>
      <c r="AC824" s="12"/>
      <c r="AF824" s="39"/>
      <c r="AH824" s="39"/>
      <c r="AO824" s="39"/>
    </row>
    <row r="825" ht="15.75" customHeight="1">
      <c r="A825" s="34"/>
      <c r="B825" s="34"/>
      <c r="C825" s="34"/>
      <c r="E825" s="34"/>
      <c r="F825" s="35"/>
      <c r="J825" s="36"/>
      <c r="L825" s="37"/>
      <c r="N825" s="51"/>
      <c r="W825" s="12"/>
      <c r="X825" s="12"/>
      <c r="Y825" s="12"/>
      <c r="AC825" s="12"/>
      <c r="AF825" s="39"/>
      <c r="AH825" s="39"/>
      <c r="AO825" s="39"/>
    </row>
    <row r="826" ht="15.75" customHeight="1">
      <c r="A826" s="34"/>
      <c r="B826" s="34"/>
      <c r="C826" s="34"/>
      <c r="E826" s="34"/>
      <c r="F826" s="35"/>
      <c r="J826" s="36"/>
      <c r="L826" s="37"/>
      <c r="N826" s="51"/>
      <c r="W826" s="12"/>
      <c r="X826" s="12"/>
      <c r="Y826" s="12"/>
      <c r="AC826" s="12"/>
      <c r="AF826" s="39"/>
      <c r="AH826" s="39"/>
      <c r="AO826" s="39"/>
    </row>
    <row r="827" ht="15.75" customHeight="1">
      <c r="A827" s="34"/>
      <c r="B827" s="34"/>
      <c r="C827" s="34"/>
      <c r="E827" s="34"/>
      <c r="F827" s="35"/>
      <c r="J827" s="36"/>
      <c r="L827" s="37"/>
      <c r="N827" s="51"/>
      <c r="W827" s="12"/>
      <c r="X827" s="12"/>
      <c r="Y827" s="12"/>
      <c r="AC827" s="12"/>
      <c r="AF827" s="39"/>
      <c r="AH827" s="39"/>
      <c r="AO827" s="39"/>
    </row>
    <row r="828" ht="15.75" customHeight="1">
      <c r="A828" s="34"/>
      <c r="B828" s="34"/>
      <c r="C828" s="34"/>
      <c r="E828" s="34"/>
      <c r="F828" s="35"/>
      <c r="J828" s="36"/>
      <c r="L828" s="37"/>
      <c r="N828" s="51"/>
      <c r="W828" s="12"/>
      <c r="X828" s="12"/>
      <c r="Y828" s="12"/>
      <c r="AC828" s="12"/>
      <c r="AF828" s="39"/>
      <c r="AH828" s="39"/>
      <c r="AO828" s="39"/>
    </row>
    <row r="829" ht="15.75" customHeight="1">
      <c r="A829" s="34"/>
      <c r="B829" s="34"/>
      <c r="C829" s="34"/>
      <c r="E829" s="34"/>
      <c r="F829" s="35"/>
      <c r="J829" s="36"/>
      <c r="L829" s="37"/>
      <c r="N829" s="51"/>
      <c r="W829" s="12"/>
      <c r="X829" s="12"/>
      <c r="Y829" s="12"/>
      <c r="AC829" s="12"/>
      <c r="AF829" s="39"/>
      <c r="AH829" s="39"/>
      <c r="AO829" s="39"/>
    </row>
    <row r="830" ht="15.75" customHeight="1">
      <c r="A830" s="34"/>
      <c r="B830" s="34"/>
      <c r="C830" s="34"/>
      <c r="E830" s="34"/>
      <c r="F830" s="35"/>
      <c r="J830" s="36"/>
      <c r="L830" s="37"/>
      <c r="N830" s="51"/>
      <c r="W830" s="12"/>
      <c r="X830" s="12"/>
      <c r="Y830" s="12"/>
      <c r="AC830" s="12"/>
      <c r="AF830" s="39"/>
      <c r="AH830" s="39"/>
      <c r="AO830" s="39"/>
    </row>
    <row r="831" ht="15.75" customHeight="1">
      <c r="A831" s="34"/>
      <c r="B831" s="34"/>
      <c r="C831" s="34"/>
      <c r="E831" s="34"/>
      <c r="F831" s="35"/>
      <c r="J831" s="36"/>
      <c r="L831" s="37"/>
      <c r="N831" s="51"/>
      <c r="W831" s="12"/>
      <c r="X831" s="12"/>
      <c r="Y831" s="12"/>
      <c r="AC831" s="12"/>
      <c r="AF831" s="39"/>
      <c r="AH831" s="39"/>
      <c r="AO831" s="39"/>
    </row>
    <row r="832" ht="15.75" customHeight="1">
      <c r="A832" s="34"/>
      <c r="B832" s="34"/>
      <c r="C832" s="34"/>
      <c r="E832" s="34"/>
      <c r="F832" s="35"/>
      <c r="J832" s="36"/>
      <c r="L832" s="37"/>
      <c r="N832" s="51"/>
      <c r="W832" s="12"/>
      <c r="X832" s="12"/>
      <c r="Y832" s="12"/>
      <c r="AC832" s="12"/>
      <c r="AF832" s="39"/>
      <c r="AH832" s="39"/>
      <c r="AO832" s="39"/>
    </row>
    <row r="833" ht="15.75" customHeight="1">
      <c r="A833" s="34"/>
      <c r="B833" s="34"/>
      <c r="C833" s="34"/>
      <c r="E833" s="34"/>
      <c r="F833" s="35"/>
      <c r="J833" s="36"/>
      <c r="L833" s="37"/>
      <c r="N833" s="51"/>
      <c r="W833" s="12"/>
      <c r="X833" s="12"/>
      <c r="Y833" s="12"/>
      <c r="AC833" s="12"/>
      <c r="AF833" s="39"/>
      <c r="AH833" s="39"/>
      <c r="AO833" s="39"/>
    </row>
    <row r="834" ht="15.75" customHeight="1">
      <c r="A834" s="34"/>
      <c r="B834" s="34"/>
      <c r="C834" s="34"/>
      <c r="E834" s="34"/>
      <c r="F834" s="35"/>
      <c r="J834" s="36"/>
      <c r="L834" s="37"/>
      <c r="N834" s="51"/>
      <c r="W834" s="12"/>
      <c r="X834" s="12"/>
      <c r="Y834" s="12"/>
      <c r="AC834" s="12"/>
      <c r="AF834" s="39"/>
      <c r="AH834" s="39"/>
      <c r="AO834" s="39"/>
    </row>
    <row r="835" ht="15.75" customHeight="1">
      <c r="A835" s="34"/>
      <c r="B835" s="34"/>
      <c r="C835" s="34"/>
      <c r="E835" s="34"/>
      <c r="F835" s="35"/>
      <c r="J835" s="36"/>
      <c r="L835" s="37"/>
      <c r="N835" s="51"/>
      <c r="W835" s="12"/>
      <c r="X835" s="12"/>
      <c r="Y835" s="12"/>
      <c r="AC835" s="12"/>
      <c r="AF835" s="39"/>
      <c r="AH835" s="39"/>
      <c r="AO835" s="39"/>
    </row>
    <row r="836" ht="15.75" customHeight="1">
      <c r="A836" s="34"/>
      <c r="B836" s="34"/>
      <c r="C836" s="34"/>
      <c r="E836" s="34"/>
      <c r="F836" s="35"/>
      <c r="J836" s="36"/>
      <c r="L836" s="37"/>
      <c r="N836" s="51"/>
      <c r="W836" s="12"/>
      <c r="X836" s="12"/>
      <c r="Y836" s="12"/>
      <c r="AC836" s="12"/>
      <c r="AF836" s="39"/>
      <c r="AH836" s="39"/>
      <c r="AO836" s="39"/>
    </row>
    <row r="837" ht="15.75" customHeight="1">
      <c r="A837" s="34"/>
      <c r="B837" s="34"/>
      <c r="C837" s="34"/>
      <c r="E837" s="34"/>
      <c r="F837" s="35"/>
      <c r="J837" s="36"/>
      <c r="L837" s="37"/>
      <c r="N837" s="51"/>
      <c r="W837" s="12"/>
      <c r="X837" s="12"/>
      <c r="Y837" s="12"/>
      <c r="AC837" s="12"/>
      <c r="AF837" s="39"/>
      <c r="AH837" s="39"/>
      <c r="AO837" s="39"/>
    </row>
    <row r="838" ht="15.75" customHeight="1">
      <c r="A838" s="34"/>
      <c r="B838" s="34"/>
      <c r="C838" s="34"/>
      <c r="E838" s="34"/>
      <c r="F838" s="35"/>
      <c r="J838" s="36"/>
      <c r="L838" s="37"/>
      <c r="N838" s="51"/>
      <c r="W838" s="12"/>
      <c r="X838" s="12"/>
      <c r="Y838" s="12"/>
      <c r="AC838" s="12"/>
      <c r="AF838" s="39"/>
      <c r="AH838" s="39"/>
      <c r="AO838" s="39"/>
    </row>
    <row r="839" ht="15.75" customHeight="1">
      <c r="A839" s="34"/>
      <c r="B839" s="34"/>
      <c r="C839" s="34"/>
      <c r="E839" s="34"/>
      <c r="F839" s="35"/>
      <c r="J839" s="36"/>
      <c r="L839" s="37"/>
      <c r="N839" s="51"/>
      <c r="W839" s="12"/>
      <c r="X839" s="12"/>
      <c r="Y839" s="12"/>
      <c r="AC839" s="12"/>
      <c r="AF839" s="39"/>
      <c r="AH839" s="39"/>
      <c r="AO839" s="39"/>
    </row>
    <row r="840" ht="15.75" customHeight="1">
      <c r="A840" s="34"/>
      <c r="B840" s="34"/>
      <c r="C840" s="34"/>
      <c r="E840" s="34"/>
      <c r="F840" s="35"/>
      <c r="J840" s="36"/>
      <c r="L840" s="37"/>
      <c r="N840" s="51"/>
      <c r="W840" s="12"/>
      <c r="X840" s="12"/>
      <c r="Y840" s="12"/>
      <c r="AC840" s="12"/>
      <c r="AF840" s="39"/>
      <c r="AH840" s="39"/>
      <c r="AO840" s="39"/>
    </row>
    <row r="841" ht="15.75" customHeight="1">
      <c r="A841" s="34"/>
      <c r="B841" s="34"/>
      <c r="C841" s="34"/>
      <c r="E841" s="34"/>
      <c r="F841" s="35"/>
      <c r="J841" s="36"/>
      <c r="L841" s="37"/>
      <c r="N841" s="51"/>
      <c r="W841" s="12"/>
      <c r="X841" s="12"/>
      <c r="Y841" s="12"/>
      <c r="AC841" s="12"/>
      <c r="AF841" s="39"/>
      <c r="AH841" s="39"/>
      <c r="AO841" s="39"/>
    </row>
    <row r="842" ht="15.75" customHeight="1">
      <c r="A842" s="34"/>
      <c r="B842" s="34"/>
      <c r="C842" s="34"/>
      <c r="E842" s="34"/>
      <c r="F842" s="35"/>
      <c r="J842" s="36"/>
      <c r="L842" s="37"/>
      <c r="N842" s="51"/>
      <c r="W842" s="12"/>
      <c r="X842" s="12"/>
      <c r="Y842" s="12"/>
      <c r="AC842" s="12"/>
      <c r="AF842" s="39"/>
      <c r="AH842" s="39"/>
      <c r="AO842" s="39"/>
    </row>
    <row r="843" ht="15.75" customHeight="1">
      <c r="A843" s="34"/>
      <c r="B843" s="34"/>
      <c r="C843" s="34"/>
      <c r="E843" s="34"/>
      <c r="F843" s="35"/>
      <c r="J843" s="36"/>
      <c r="L843" s="37"/>
      <c r="N843" s="51"/>
      <c r="W843" s="12"/>
      <c r="X843" s="12"/>
      <c r="Y843" s="12"/>
      <c r="AC843" s="12"/>
      <c r="AF843" s="39"/>
      <c r="AH843" s="39"/>
      <c r="AO843" s="39"/>
    </row>
    <row r="844" ht="15.75" customHeight="1">
      <c r="A844" s="34"/>
      <c r="B844" s="34"/>
      <c r="C844" s="34"/>
      <c r="E844" s="34"/>
      <c r="F844" s="35"/>
      <c r="J844" s="36"/>
      <c r="L844" s="37"/>
      <c r="N844" s="51"/>
      <c r="W844" s="12"/>
      <c r="X844" s="12"/>
      <c r="Y844" s="12"/>
      <c r="AC844" s="12"/>
      <c r="AF844" s="39"/>
      <c r="AH844" s="39"/>
      <c r="AO844" s="39"/>
    </row>
    <row r="845" ht="15.75" customHeight="1">
      <c r="A845" s="34"/>
      <c r="B845" s="34"/>
      <c r="C845" s="34"/>
      <c r="E845" s="34"/>
      <c r="F845" s="35"/>
      <c r="J845" s="36"/>
      <c r="L845" s="37"/>
      <c r="N845" s="51"/>
      <c r="W845" s="12"/>
      <c r="X845" s="12"/>
      <c r="Y845" s="12"/>
      <c r="AC845" s="12"/>
      <c r="AF845" s="39"/>
      <c r="AH845" s="39"/>
      <c r="AO845" s="39"/>
    </row>
    <row r="846" ht="15.75" customHeight="1">
      <c r="A846" s="34"/>
      <c r="B846" s="34"/>
      <c r="C846" s="34"/>
      <c r="E846" s="34"/>
      <c r="F846" s="35"/>
      <c r="J846" s="36"/>
      <c r="L846" s="37"/>
      <c r="N846" s="51"/>
      <c r="W846" s="12"/>
      <c r="X846" s="12"/>
      <c r="Y846" s="12"/>
      <c r="AC846" s="12"/>
      <c r="AF846" s="39"/>
      <c r="AH846" s="39"/>
      <c r="AO846" s="39"/>
    </row>
    <row r="847" ht="15.75" customHeight="1">
      <c r="A847" s="34"/>
      <c r="B847" s="34"/>
      <c r="C847" s="34"/>
      <c r="E847" s="34"/>
      <c r="F847" s="35"/>
      <c r="J847" s="36"/>
      <c r="L847" s="37"/>
      <c r="N847" s="51"/>
      <c r="W847" s="12"/>
      <c r="X847" s="12"/>
      <c r="Y847" s="12"/>
      <c r="AC847" s="12"/>
      <c r="AF847" s="39"/>
      <c r="AH847" s="39"/>
      <c r="AO847" s="39"/>
    </row>
    <row r="848" ht="15.75" customHeight="1">
      <c r="A848" s="34"/>
      <c r="B848" s="34"/>
      <c r="C848" s="34"/>
      <c r="E848" s="34"/>
      <c r="F848" s="35"/>
      <c r="J848" s="36"/>
      <c r="L848" s="37"/>
      <c r="N848" s="51"/>
      <c r="W848" s="12"/>
      <c r="X848" s="12"/>
      <c r="Y848" s="12"/>
      <c r="AC848" s="12"/>
      <c r="AF848" s="39"/>
      <c r="AH848" s="39"/>
      <c r="AO848" s="39"/>
    </row>
    <row r="849" ht="15.75" customHeight="1">
      <c r="A849" s="34"/>
      <c r="B849" s="34"/>
      <c r="C849" s="34"/>
      <c r="E849" s="34"/>
      <c r="F849" s="35"/>
      <c r="J849" s="36"/>
      <c r="L849" s="37"/>
      <c r="N849" s="51"/>
      <c r="W849" s="12"/>
      <c r="X849" s="12"/>
      <c r="Y849" s="12"/>
      <c r="AC849" s="12"/>
      <c r="AF849" s="39"/>
      <c r="AH849" s="39"/>
      <c r="AO849" s="39"/>
    </row>
    <row r="850" ht="15.75" customHeight="1">
      <c r="A850" s="34"/>
      <c r="B850" s="34"/>
      <c r="C850" s="34"/>
      <c r="E850" s="34"/>
      <c r="F850" s="35"/>
      <c r="J850" s="36"/>
      <c r="L850" s="37"/>
      <c r="N850" s="51"/>
      <c r="W850" s="12"/>
      <c r="X850" s="12"/>
      <c r="Y850" s="12"/>
      <c r="AC850" s="12"/>
      <c r="AF850" s="39"/>
      <c r="AH850" s="39"/>
      <c r="AO850" s="39"/>
    </row>
    <row r="851" ht="15.75" customHeight="1">
      <c r="A851" s="34"/>
      <c r="B851" s="34"/>
      <c r="C851" s="34"/>
      <c r="E851" s="34"/>
      <c r="F851" s="35"/>
      <c r="J851" s="36"/>
      <c r="L851" s="37"/>
      <c r="N851" s="51"/>
      <c r="W851" s="12"/>
      <c r="X851" s="12"/>
      <c r="Y851" s="12"/>
      <c r="AC851" s="12"/>
      <c r="AF851" s="39"/>
      <c r="AH851" s="39"/>
      <c r="AO851" s="39"/>
    </row>
    <row r="852" ht="15.75" customHeight="1">
      <c r="A852" s="34"/>
      <c r="B852" s="34"/>
      <c r="C852" s="34"/>
      <c r="E852" s="34"/>
      <c r="F852" s="35"/>
      <c r="J852" s="36"/>
      <c r="L852" s="37"/>
      <c r="N852" s="51"/>
      <c r="W852" s="12"/>
      <c r="X852" s="12"/>
      <c r="Y852" s="12"/>
      <c r="AC852" s="12"/>
      <c r="AF852" s="39"/>
      <c r="AH852" s="39"/>
      <c r="AO852" s="39"/>
    </row>
    <row r="853" ht="15.75" customHeight="1">
      <c r="A853" s="34"/>
      <c r="B853" s="34"/>
      <c r="C853" s="34"/>
      <c r="E853" s="34"/>
      <c r="F853" s="35"/>
      <c r="J853" s="36"/>
      <c r="L853" s="37"/>
      <c r="N853" s="51"/>
      <c r="W853" s="12"/>
      <c r="X853" s="12"/>
      <c r="Y853" s="12"/>
      <c r="AC853" s="12"/>
      <c r="AF853" s="39"/>
      <c r="AH853" s="39"/>
      <c r="AO853" s="39"/>
    </row>
    <row r="854" ht="15.75" customHeight="1">
      <c r="A854" s="34"/>
      <c r="B854" s="34"/>
      <c r="C854" s="34"/>
      <c r="E854" s="34"/>
      <c r="F854" s="35"/>
      <c r="J854" s="36"/>
      <c r="L854" s="37"/>
      <c r="N854" s="51"/>
      <c r="W854" s="12"/>
      <c r="X854" s="12"/>
      <c r="Y854" s="12"/>
      <c r="AC854" s="12"/>
      <c r="AF854" s="39"/>
      <c r="AH854" s="39"/>
      <c r="AO854" s="39"/>
    </row>
    <row r="855" ht="15.75" customHeight="1">
      <c r="A855" s="34"/>
      <c r="B855" s="34"/>
      <c r="C855" s="34"/>
      <c r="E855" s="34"/>
      <c r="F855" s="35"/>
      <c r="J855" s="36"/>
      <c r="L855" s="37"/>
      <c r="N855" s="51"/>
      <c r="W855" s="12"/>
      <c r="X855" s="12"/>
      <c r="Y855" s="12"/>
      <c r="AC855" s="12"/>
      <c r="AF855" s="39"/>
      <c r="AH855" s="39"/>
      <c r="AO855" s="39"/>
    </row>
    <row r="856" ht="15.75" customHeight="1">
      <c r="A856" s="34"/>
      <c r="B856" s="34"/>
      <c r="C856" s="34"/>
      <c r="E856" s="34"/>
      <c r="F856" s="35"/>
      <c r="J856" s="36"/>
      <c r="L856" s="37"/>
      <c r="N856" s="51"/>
      <c r="W856" s="12"/>
      <c r="X856" s="12"/>
      <c r="Y856" s="12"/>
      <c r="AC856" s="12"/>
      <c r="AF856" s="39"/>
      <c r="AH856" s="39"/>
      <c r="AO856" s="39"/>
    </row>
    <row r="857" ht="15.75" customHeight="1">
      <c r="A857" s="34"/>
      <c r="B857" s="34"/>
      <c r="C857" s="34"/>
      <c r="E857" s="34"/>
      <c r="F857" s="35"/>
      <c r="J857" s="36"/>
      <c r="L857" s="37"/>
      <c r="N857" s="51"/>
      <c r="W857" s="12"/>
      <c r="X857" s="12"/>
      <c r="Y857" s="12"/>
      <c r="AC857" s="12"/>
      <c r="AF857" s="39"/>
      <c r="AH857" s="39"/>
      <c r="AO857" s="39"/>
    </row>
    <row r="858" ht="15.75" customHeight="1">
      <c r="A858" s="34"/>
      <c r="B858" s="34"/>
      <c r="C858" s="34"/>
      <c r="E858" s="34"/>
      <c r="F858" s="35"/>
      <c r="J858" s="36"/>
      <c r="L858" s="37"/>
      <c r="N858" s="51"/>
      <c r="W858" s="12"/>
      <c r="X858" s="12"/>
      <c r="Y858" s="12"/>
      <c r="AC858" s="12"/>
      <c r="AF858" s="39"/>
      <c r="AH858" s="39"/>
      <c r="AO858" s="39"/>
    </row>
    <row r="859" ht="15.75" customHeight="1">
      <c r="A859" s="34"/>
      <c r="B859" s="34"/>
      <c r="C859" s="34"/>
      <c r="E859" s="34"/>
      <c r="F859" s="35"/>
      <c r="J859" s="36"/>
      <c r="L859" s="37"/>
      <c r="N859" s="51"/>
      <c r="W859" s="12"/>
      <c r="X859" s="12"/>
      <c r="Y859" s="12"/>
      <c r="AC859" s="12"/>
      <c r="AF859" s="39"/>
      <c r="AH859" s="39"/>
      <c r="AO859" s="39"/>
    </row>
    <row r="860" ht="15.75" customHeight="1">
      <c r="A860" s="34"/>
      <c r="B860" s="34"/>
      <c r="C860" s="34"/>
      <c r="E860" s="34"/>
      <c r="F860" s="35"/>
      <c r="J860" s="36"/>
      <c r="L860" s="37"/>
      <c r="N860" s="51"/>
      <c r="W860" s="12"/>
      <c r="X860" s="12"/>
      <c r="Y860" s="12"/>
      <c r="AC860" s="12"/>
      <c r="AF860" s="39"/>
      <c r="AH860" s="39"/>
      <c r="AO860" s="39"/>
    </row>
    <row r="861" ht="15.75" customHeight="1">
      <c r="A861" s="34"/>
      <c r="B861" s="34"/>
      <c r="C861" s="34"/>
      <c r="E861" s="34"/>
      <c r="F861" s="35"/>
      <c r="J861" s="36"/>
      <c r="L861" s="37"/>
      <c r="N861" s="51"/>
      <c r="W861" s="12"/>
      <c r="X861" s="12"/>
      <c r="Y861" s="12"/>
      <c r="AC861" s="12"/>
      <c r="AF861" s="39"/>
      <c r="AH861" s="39"/>
      <c r="AO861" s="39"/>
    </row>
    <row r="862" ht="15.75" customHeight="1">
      <c r="A862" s="34"/>
      <c r="B862" s="34"/>
      <c r="C862" s="34"/>
      <c r="E862" s="34"/>
      <c r="F862" s="35"/>
      <c r="J862" s="36"/>
      <c r="L862" s="37"/>
      <c r="N862" s="51"/>
      <c r="W862" s="12"/>
      <c r="X862" s="12"/>
      <c r="Y862" s="12"/>
      <c r="AC862" s="12"/>
      <c r="AF862" s="39"/>
      <c r="AH862" s="39"/>
      <c r="AO862" s="39"/>
    </row>
    <row r="863" ht="15.75" customHeight="1">
      <c r="A863" s="34"/>
      <c r="B863" s="34"/>
      <c r="C863" s="34"/>
      <c r="E863" s="34"/>
      <c r="F863" s="35"/>
      <c r="J863" s="36"/>
      <c r="L863" s="37"/>
      <c r="N863" s="51"/>
      <c r="W863" s="12"/>
      <c r="X863" s="12"/>
      <c r="Y863" s="12"/>
      <c r="AC863" s="12"/>
      <c r="AF863" s="39"/>
      <c r="AH863" s="39"/>
      <c r="AO863" s="39"/>
    </row>
    <row r="864" ht="15.75" customHeight="1">
      <c r="A864" s="34"/>
      <c r="B864" s="34"/>
      <c r="C864" s="34"/>
      <c r="E864" s="34"/>
      <c r="F864" s="35"/>
      <c r="J864" s="36"/>
      <c r="L864" s="37"/>
      <c r="N864" s="51"/>
      <c r="W864" s="12"/>
      <c r="X864" s="12"/>
      <c r="Y864" s="12"/>
      <c r="AC864" s="12"/>
      <c r="AF864" s="39"/>
      <c r="AH864" s="39"/>
      <c r="AO864" s="39"/>
    </row>
    <row r="865" ht="15.75" customHeight="1">
      <c r="A865" s="34"/>
      <c r="B865" s="34"/>
      <c r="C865" s="34"/>
      <c r="E865" s="34"/>
      <c r="F865" s="35"/>
      <c r="J865" s="36"/>
      <c r="L865" s="37"/>
      <c r="N865" s="51"/>
      <c r="W865" s="12"/>
      <c r="X865" s="12"/>
      <c r="Y865" s="12"/>
      <c r="AC865" s="12"/>
      <c r="AF865" s="39"/>
      <c r="AH865" s="39"/>
      <c r="AO865" s="39"/>
    </row>
    <row r="866" ht="15.75" customHeight="1">
      <c r="A866" s="34"/>
      <c r="B866" s="34"/>
      <c r="C866" s="34"/>
      <c r="E866" s="34"/>
      <c r="F866" s="35"/>
      <c r="J866" s="36"/>
      <c r="L866" s="37"/>
      <c r="N866" s="51"/>
      <c r="W866" s="12"/>
      <c r="X866" s="12"/>
      <c r="Y866" s="12"/>
      <c r="AC866" s="12"/>
      <c r="AF866" s="39"/>
      <c r="AH866" s="39"/>
      <c r="AO866" s="39"/>
    </row>
    <row r="867" ht="15.75" customHeight="1">
      <c r="A867" s="34"/>
      <c r="B867" s="34"/>
      <c r="C867" s="34"/>
      <c r="E867" s="34"/>
      <c r="F867" s="35"/>
      <c r="J867" s="36"/>
      <c r="L867" s="37"/>
      <c r="N867" s="51"/>
      <c r="W867" s="12"/>
      <c r="X867" s="12"/>
      <c r="Y867" s="12"/>
      <c r="AC867" s="12"/>
      <c r="AF867" s="39"/>
      <c r="AH867" s="39"/>
      <c r="AO867" s="39"/>
    </row>
    <row r="868" ht="15.75" customHeight="1">
      <c r="A868" s="34"/>
      <c r="B868" s="34"/>
      <c r="C868" s="34"/>
      <c r="E868" s="34"/>
      <c r="F868" s="35"/>
      <c r="J868" s="36"/>
      <c r="L868" s="37"/>
      <c r="N868" s="51"/>
      <c r="W868" s="12"/>
      <c r="X868" s="12"/>
      <c r="Y868" s="12"/>
      <c r="AC868" s="12"/>
      <c r="AF868" s="39"/>
      <c r="AH868" s="39"/>
      <c r="AO868" s="39"/>
    </row>
    <row r="869" ht="15.75" customHeight="1">
      <c r="A869" s="34"/>
      <c r="B869" s="34"/>
      <c r="C869" s="34"/>
      <c r="E869" s="34"/>
      <c r="F869" s="35"/>
      <c r="J869" s="36"/>
      <c r="L869" s="37"/>
      <c r="N869" s="51"/>
      <c r="W869" s="12"/>
      <c r="X869" s="12"/>
      <c r="Y869" s="12"/>
      <c r="AC869" s="12"/>
      <c r="AF869" s="39"/>
      <c r="AH869" s="39"/>
      <c r="AO869" s="39"/>
    </row>
    <row r="870" ht="15.75" customHeight="1">
      <c r="A870" s="34"/>
      <c r="B870" s="34"/>
      <c r="C870" s="34"/>
      <c r="E870" s="34"/>
      <c r="F870" s="35"/>
      <c r="J870" s="36"/>
      <c r="L870" s="37"/>
      <c r="N870" s="51"/>
      <c r="W870" s="12"/>
      <c r="X870" s="12"/>
      <c r="Y870" s="12"/>
      <c r="AC870" s="12"/>
      <c r="AF870" s="39"/>
      <c r="AH870" s="39"/>
      <c r="AO870" s="39"/>
    </row>
    <row r="871" ht="15.75" customHeight="1">
      <c r="A871" s="34"/>
      <c r="B871" s="34"/>
      <c r="C871" s="34"/>
      <c r="E871" s="34"/>
      <c r="F871" s="35"/>
      <c r="J871" s="36"/>
      <c r="L871" s="37"/>
      <c r="N871" s="51"/>
      <c r="W871" s="12"/>
      <c r="X871" s="12"/>
      <c r="Y871" s="12"/>
      <c r="AC871" s="12"/>
      <c r="AF871" s="39"/>
      <c r="AH871" s="39"/>
      <c r="AO871" s="39"/>
    </row>
    <row r="872" ht="15.75" customHeight="1">
      <c r="A872" s="34"/>
      <c r="B872" s="34"/>
      <c r="C872" s="34"/>
      <c r="E872" s="34"/>
      <c r="F872" s="35"/>
      <c r="J872" s="36"/>
      <c r="L872" s="37"/>
      <c r="N872" s="51"/>
      <c r="W872" s="12"/>
      <c r="X872" s="12"/>
      <c r="Y872" s="12"/>
      <c r="AC872" s="12"/>
      <c r="AF872" s="39"/>
      <c r="AH872" s="39"/>
      <c r="AO872" s="39"/>
    </row>
    <row r="873" ht="15.75" customHeight="1">
      <c r="A873" s="34"/>
      <c r="B873" s="34"/>
      <c r="C873" s="34"/>
      <c r="E873" s="34"/>
      <c r="F873" s="35"/>
      <c r="J873" s="36"/>
      <c r="L873" s="37"/>
      <c r="N873" s="51"/>
      <c r="W873" s="12"/>
      <c r="X873" s="12"/>
      <c r="Y873" s="12"/>
      <c r="AC873" s="12"/>
      <c r="AF873" s="39"/>
      <c r="AH873" s="39"/>
      <c r="AO873" s="39"/>
    </row>
    <row r="874" ht="15.75" customHeight="1">
      <c r="A874" s="34"/>
      <c r="B874" s="34"/>
      <c r="C874" s="34"/>
      <c r="E874" s="34"/>
      <c r="F874" s="35"/>
      <c r="J874" s="36"/>
      <c r="L874" s="37"/>
      <c r="N874" s="51"/>
      <c r="W874" s="12"/>
      <c r="X874" s="12"/>
      <c r="Y874" s="12"/>
      <c r="AC874" s="12"/>
      <c r="AF874" s="39"/>
      <c r="AH874" s="39"/>
      <c r="AO874" s="39"/>
    </row>
    <row r="875" ht="15.75" customHeight="1">
      <c r="A875" s="34"/>
      <c r="B875" s="34"/>
      <c r="C875" s="34"/>
      <c r="E875" s="34"/>
      <c r="F875" s="35"/>
      <c r="J875" s="36"/>
      <c r="L875" s="37"/>
      <c r="N875" s="51"/>
      <c r="W875" s="12"/>
      <c r="X875" s="12"/>
      <c r="Y875" s="12"/>
      <c r="AC875" s="12"/>
      <c r="AF875" s="39"/>
      <c r="AH875" s="39"/>
      <c r="AO875" s="39"/>
    </row>
    <row r="876" ht="15.75" customHeight="1">
      <c r="A876" s="34"/>
      <c r="B876" s="34"/>
      <c r="C876" s="34"/>
      <c r="E876" s="34"/>
      <c r="F876" s="35"/>
      <c r="J876" s="36"/>
      <c r="L876" s="37"/>
      <c r="N876" s="51"/>
      <c r="W876" s="12"/>
      <c r="X876" s="12"/>
      <c r="Y876" s="12"/>
      <c r="AC876" s="12"/>
      <c r="AF876" s="39"/>
      <c r="AH876" s="39"/>
      <c r="AO876" s="39"/>
    </row>
    <row r="877" ht="15.75" customHeight="1">
      <c r="A877" s="34"/>
      <c r="B877" s="34"/>
      <c r="C877" s="34"/>
      <c r="E877" s="34"/>
      <c r="F877" s="35"/>
      <c r="J877" s="36"/>
      <c r="L877" s="37"/>
      <c r="N877" s="51"/>
      <c r="W877" s="12"/>
      <c r="X877" s="12"/>
      <c r="Y877" s="12"/>
      <c r="AC877" s="12"/>
      <c r="AF877" s="39"/>
      <c r="AH877" s="39"/>
      <c r="AO877" s="39"/>
    </row>
    <row r="878" ht="15.75" customHeight="1">
      <c r="A878" s="34"/>
      <c r="B878" s="34"/>
      <c r="C878" s="34"/>
      <c r="E878" s="34"/>
      <c r="F878" s="35"/>
      <c r="J878" s="36"/>
      <c r="L878" s="37"/>
      <c r="N878" s="51"/>
      <c r="W878" s="12"/>
      <c r="X878" s="12"/>
      <c r="Y878" s="12"/>
      <c r="AC878" s="12"/>
      <c r="AF878" s="39"/>
      <c r="AH878" s="39"/>
      <c r="AO878" s="39"/>
    </row>
    <row r="879" ht="15.75" customHeight="1">
      <c r="A879" s="34"/>
      <c r="B879" s="34"/>
      <c r="C879" s="34"/>
      <c r="E879" s="34"/>
      <c r="F879" s="35"/>
      <c r="J879" s="36"/>
      <c r="L879" s="37"/>
      <c r="N879" s="51"/>
      <c r="W879" s="12"/>
      <c r="X879" s="12"/>
      <c r="Y879" s="12"/>
      <c r="AC879" s="12"/>
      <c r="AF879" s="39"/>
      <c r="AH879" s="39"/>
      <c r="AO879" s="39"/>
    </row>
    <row r="880" ht="15.75" customHeight="1">
      <c r="A880" s="34"/>
      <c r="B880" s="34"/>
      <c r="C880" s="34"/>
      <c r="E880" s="34"/>
      <c r="F880" s="35"/>
      <c r="J880" s="36"/>
      <c r="L880" s="37"/>
      <c r="N880" s="51"/>
      <c r="W880" s="12"/>
      <c r="X880" s="12"/>
      <c r="Y880" s="12"/>
      <c r="AC880" s="12"/>
      <c r="AF880" s="39"/>
      <c r="AH880" s="39"/>
      <c r="AO880" s="39"/>
    </row>
    <row r="881" ht="15.75" customHeight="1">
      <c r="A881" s="34"/>
      <c r="B881" s="34"/>
      <c r="C881" s="34"/>
      <c r="E881" s="34"/>
      <c r="F881" s="35"/>
      <c r="J881" s="36"/>
      <c r="L881" s="37"/>
      <c r="N881" s="51"/>
      <c r="W881" s="12"/>
      <c r="X881" s="12"/>
      <c r="Y881" s="12"/>
      <c r="AC881" s="12"/>
      <c r="AF881" s="39"/>
      <c r="AH881" s="39"/>
      <c r="AO881" s="39"/>
    </row>
    <row r="882" ht="15.75" customHeight="1">
      <c r="A882" s="34"/>
      <c r="B882" s="34"/>
      <c r="C882" s="34"/>
      <c r="E882" s="34"/>
      <c r="F882" s="35"/>
      <c r="J882" s="36"/>
      <c r="L882" s="37"/>
      <c r="N882" s="51"/>
      <c r="W882" s="12"/>
      <c r="X882" s="12"/>
      <c r="Y882" s="12"/>
      <c r="AC882" s="12"/>
      <c r="AF882" s="39"/>
      <c r="AH882" s="39"/>
      <c r="AO882" s="39"/>
    </row>
    <row r="883" ht="15.75" customHeight="1">
      <c r="A883" s="34"/>
      <c r="B883" s="34"/>
      <c r="C883" s="34"/>
      <c r="E883" s="34"/>
      <c r="F883" s="35"/>
      <c r="J883" s="36"/>
      <c r="L883" s="37"/>
      <c r="N883" s="51"/>
      <c r="W883" s="12"/>
      <c r="X883" s="12"/>
      <c r="Y883" s="12"/>
      <c r="AC883" s="12"/>
      <c r="AF883" s="39"/>
      <c r="AH883" s="39"/>
      <c r="AO883" s="39"/>
    </row>
    <row r="884" ht="15.75" customHeight="1">
      <c r="A884" s="34"/>
      <c r="B884" s="34"/>
      <c r="C884" s="34"/>
      <c r="E884" s="34"/>
      <c r="F884" s="35"/>
      <c r="J884" s="36"/>
      <c r="L884" s="37"/>
      <c r="N884" s="51"/>
      <c r="W884" s="12"/>
      <c r="X884" s="12"/>
      <c r="Y884" s="12"/>
      <c r="AC884" s="12"/>
      <c r="AF884" s="39"/>
      <c r="AH884" s="39"/>
      <c r="AO884" s="39"/>
    </row>
    <row r="885" ht="15.75" customHeight="1">
      <c r="A885" s="34"/>
      <c r="B885" s="34"/>
      <c r="C885" s="34"/>
      <c r="E885" s="34"/>
      <c r="F885" s="35"/>
      <c r="J885" s="36"/>
      <c r="L885" s="37"/>
      <c r="N885" s="51"/>
      <c r="W885" s="12"/>
      <c r="X885" s="12"/>
      <c r="Y885" s="12"/>
      <c r="AC885" s="12"/>
      <c r="AF885" s="39"/>
      <c r="AH885" s="39"/>
      <c r="AO885" s="39"/>
    </row>
    <row r="886" ht="15.75" customHeight="1">
      <c r="A886" s="34"/>
      <c r="B886" s="34"/>
      <c r="C886" s="34"/>
      <c r="E886" s="34"/>
      <c r="F886" s="35"/>
      <c r="J886" s="36"/>
      <c r="L886" s="37"/>
      <c r="N886" s="51"/>
      <c r="W886" s="12"/>
      <c r="X886" s="12"/>
      <c r="Y886" s="12"/>
      <c r="AC886" s="12"/>
      <c r="AF886" s="39"/>
      <c r="AH886" s="39"/>
      <c r="AO886" s="39"/>
    </row>
    <row r="887" ht="15.75" customHeight="1">
      <c r="A887" s="34"/>
      <c r="B887" s="34"/>
      <c r="C887" s="34"/>
      <c r="E887" s="34"/>
      <c r="F887" s="35"/>
      <c r="J887" s="36"/>
      <c r="L887" s="37"/>
      <c r="N887" s="51"/>
      <c r="W887" s="12"/>
      <c r="X887" s="12"/>
      <c r="Y887" s="12"/>
      <c r="AC887" s="12"/>
      <c r="AF887" s="39"/>
      <c r="AH887" s="39"/>
      <c r="AO887" s="39"/>
    </row>
    <row r="888" ht="15.75" customHeight="1">
      <c r="A888" s="34"/>
      <c r="B888" s="34"/>
      <c r="C888" s="34"/>
      <c r="E888" s="34"/>
      <c r="F888" s="35"/>
      <c r="J888" s="36"/>
      <c r="L888" s="37"/>
      <c r="N888" s="51"/>
      <c r="W888" s="12"/>
      <c r="X888" s="12"/>
      <c r="Y888" s="12"/>
      <c r="AC888" s="12"/>
      <c r="AF888" s="39"/>
      <c r="AH888" s="39"/>
      <c r="AO888" s="39"/>
    </row>
    <row r="889" ht="15.75" customHeight="1">
      <c r="A889" s="34"/>
      <c r="B889" s="34"/>
      <c r="C889" s="34"/>
      <c r="E889" s="34"/>
      <c r="F889" s="35"/>
      <c r="J889" s="36"/>
      <c r="L889" s="37"/>
      <c r="N889" s="51"/>
      <c r="W889" s="12"/>
      <c r="X889" s="12"/>
      <c r="Y889" s="12"/>
      <c r="AC889" s="12"/>
      <c r="AF889" s="39"/>
      <c r="AH889" s="39"/>
      <c r="AO889" s="39"/>
    </row>
    <row r="890" ht="15.75" customHeight="1">
      <c r="A890" s="34"/>
      <c r="B890" s="34"/>
      <c r="C890" s="34"/>
      <c r="E890" s="34"/>
      <c r="F890" s="35"/>
      <c r="J890" s="36"/>
      <c r="L890" s="37"/>
      <c r="N890" s="51"/>
      <c r="W890" s="12"/>
      <c r="X890" s="12"/>
      <c r="Y890" s="12"/>
      <c r="AC890" s="12"/>
      <c r="AF890" s="39"/>
      <c r="AH890" s="39"/>
      <c r="AO890" s="39"/>
    </row>
    <row r="891" ht="15.75" customHeight="1">
      <c r="A891" s="34"/>
      <c r="B891" s="34"/>
      <c r="C891" s="34"/>
      <c r="E891" s="34"/>
      <c r="F891" s="35"/>
      <c r="J891" s="36"/>
      <c r="L891" s="37"/>
      <c r="N891" s="51"/>
      <c r="W891" s="12"/>
      <c r="X891" s="12"/>
      <c r="Y891" s="12"/>
      <c r="AC891" s="12"/>
      <c r="AF891" s="39"/>
      <c r="AH891" s="39"/>
      <c r="AO891" s="39"/>
    </row>
    <row r="892" ht="15.75" customHeight="1">
      <c r="A892" s="34"/>
      <c r="B892" s="34"/>
      <c r="C892" s="34"/>
      <c r="E892" s="34"/>
      <c r="F892" s="35"/>
      <c r="J892" s="36"/>
      <c r="L892" s="37"/>
      <c r="N892" s="51"/>
      <c r="W892" s="12"/>
      <c r="X892" s="12"/>
      <c r="Y892" s="12"/>
      <c r="AC892" s="12"/>
      <c r="AF892" s="39"/>
      <c r="AH892" s="39"/>
      <c r="AO892" s="39"/>
    </row>
    <row r="893" ht="15.75" customHeight="1">
      <c r="A893" s="34"/>
      <c r="B893" s="34"/>
      <c r="C893" s="34"/>
      <c r="E893" s="34"/>
      <c r="F893" s="35"/>
      <c r="J893" s="36"/>
      <c r="L893" s="37"/>
      <c r="N893" s="51"/>
      <c r="W893" s="12"/>
      <c r="X893" s="12"/>
      <c r="Y893" s="12"/>
      <c r="AC893" s="12"/>
      <c r="AF893" s="39"/>
      <c r="AH893" s="39"/>
      <c r="AO893" s="39"/>
    </row>
    <row r="894" ht="15.75" customHeight="1">
      <c r="A894" s="34"/>
      <c r="B894" s="34"/>
      <c r="C894" s="34"/>
      <c r="E894" s="34"/>
      <c r="F894" s="35"/>
      <c r="J894" s="36"/>
      <c r="L894" s="37"/>
      <c r="N894" s="51"/>
      <c r="W894" s="12"/>
      <c r="X894" s="12"/>
      <c r="Y894" s="12"/>
      <c r="AC894" s="12"/>
      <c r="AF894" s="39"/>
      <c r="AH894" s="39"/>
      <c r="AO894" s="39"/>
    </row>
    <row r="895" ht="15.75" customHeight="1">
      <c r="A895" s="34"/>
      <c r="B895" s="34"/>
      <c r="C895" s="34"/>
      <c r="E895" s="34"/>
      <c r="F895" s="35"/>
      <c r="J895" s="36"/>
      <c r="L895" s="37"/>
      <c r="N895" s="51"/>
      <c r="W895" s="12"/>
      <c r="X895" s="12"/>
      <c r="Y895" s="12"/>
      <c r="AC895" s="12"/>
      <c r="AF895" s="39"/>
      <c r="AH895" s="39"/>
      <c r="AO895" s="39"/>
    </row>
    <row r="896" ht="15.75" customHeight="1">
      <c r="A896" s="34"/>
      <c r="B896" s="34"/>
      <c r="C896" s="34"/>
      <c r="E896" s="34"/>
      <c r="F896" s="35"/>
      <c r="J896" s="36"/>
      <c r="L896" s="37"/>
      <c r="N896" s="51"/>
      <c r="W896" s="12"/>
      <c r="X896" s="12"/>
      <c r="Y896" s="12"/>
      <c r="AC896" s="12"/>
      <c r="AF896" s="39"/>
      <c r="AH896" s="39"/>
      <c r="AO896" s="39"/>
    </row>
    <row r="897" ht="15.75" customHeight="1">
      <c r="A897" s="34"/>
      <c r="B897" s="34"/>
      <c r="C897" s="34"/>
      <c r="E897" s="34"/>
      <c r="F897" s="35"/>
      <c r="J897" s="36"/>
      <c r="L897" s="37"/>
      <c r="N897" s="51"/>
      <c r="W897" s="12"/>
      <c r="X897" s="12"/>
      <c r="Y897" s="12"/>
      <c r="AC897" s="12"/>
      <c r="AF897" s="39"/>
      <c r="AH897" s="39"/>
      <c r="AO897" s="39"/>
    </row>
    <row r="898" ht="15.75" customHeight="1">
      <c r="A898" s="34"/>
      <c r="B898" s="34"/>
      <c r="C898" s="34"/>
      <c r="E898" s="34"/>
      <c r="F898" s="35"/>
      <c r="J898" s="36"/>
      <c r="L898" s="37"/>
      <c r="N898" s="51"/>
      <c r="W898" s="12"/>
      <c r="X898" s="12"/>
      <c r="Y898" s="12"/>
      <c r="AC898" s="12"/>
      <c r="AF898" s="39"/>
      <c r="AH898" s="39"/>
      <c r="AO898" s="39"/>
    </row>
    <row r="899" ht="15.75" customHeight="1">
      <c r="A899" s="34"/>
      <c r="B899" s="34"/>
      <c r="C899" s="34"/>
      <c r="E899" s="34"/>
      <c r="F899" s="35"/>
      <c r="J899" s="36"/>
      <c r="L899" s="37"/>
      <c r="N899" s="51"/>
      <c r="W899" s="12"/>
      <c r="X899" s="12"/>
      <c r="Y899" s="12"/>
      <c r="AC899" s="12"/>
      <c r="AF899" s="39"/>
      <c r="AH899" s="39"/>
      <c r="AO899" s="39"/>
    </row>
    <row r="900" ht="15.75" customHeight="1">
      <c r="A900" s="34"/>
      <c r="B900" s="34"/>
      <c r="C900" s="34"/>
      <c r="E900" s="34"/>
      <c r="F900" s="35"/>
      <c r="J900" s="36"/>
      <c r="L900" s="37"/>
      <c r="N900" s="51"/>
      <c r="W900" s="12"/>
      <c r="X900" s="12"/>
      <c r="Y900" s="12"/>
      <c r="AC900" s="12"/>
      <c r="AF900" s="39"/>
      <c r="AH900" s="39"/>
      <c r="AO900" s="39"/>
    </row>
    <row r="901" ht="15.75" customHeight="1">
      <c r="A901" s="34"/>
      <c r="B901" s="34"/>
      <c r="C901" s="34"/>
      <c r="E901" s="34"/>
      <c r="F901" s="35"/>
      <c r="J901" s="36"/>
      <c r="L901" s="37"/>
      <c r="N901" s="51"/>
      <c r="W901" s="12"/>
      <c r="X901" s="12"/>
      <c r="Y901" s="12"/>
      <c r="AC901" s="12"/>
      <c r="AF901" s="39"/>
      <c r="AH901" s="39"/>
      <c r="AO901" s="39"/>
    </row>
    <row r="902" ht="15.75" customHeight="1">
      <c r="A902" s="34"/>
      <c r="B902" s="34"/>
      <c r="C902" s="34"/>
      <c r="E902" s="34"/>
      <c r="F902" s="35"/>
      <c r="J902" s="36"/>
      <c r="L902" s="37"/>
      <c r="N902" s="51"/>
      <c r="W902" s="12"/>
      <c r="X902" s="12"/>
      <c r="Y902" s="12"/>
      <c r="AC902" s="12"/>
      <c r="AF902" s="39"/>
      <c r="AH902" s="39"/>
      <c r="AO902" s="39"/>
    </row>
    <row r="903" ht="15.75" customHeight="1">
      <c r="A903" s="34"/>
      <c r="B903" s="34"/>
      <c r="C903" s="34"/>
      <c r="E903" s="34"/>
      <c r="F903" s="35"/>
      <c r="J903" s="36"/>
      <c r="L903" s="37"/>
      <c r="N903" s="51"/>
      <c r="W903" s="12"/>
      <c r="X903" s="12"/>
      <c r="Y903" s="12"/>
      <c r="AC903" s="12"/>
      <c r="AF903" s="39"/>
      <c r="AH903" s="39"/>
      <c r="AO903" s="39"/>
    </row>
    <row r="904" ht="15.75" customHeight="1">
      <c r="A904" s="34"/>
      <c r="B904" s="34"/>
      <c r="C904" s="34"/>
      <c r="E904" s="34"/>
      <c r="F904" s="35"/>
      <c r="J904" s="36"/>
      <c r="L904" s="37"/>
      <c r="N904" s="51"/>
      <c r="W904" s="12"/>
      <c r="X904" s="12"/>
      <c r="Y904" s="12"/>
      <c r="AC904" s="12"/>
      <c r="AF904" s="39"/>
      <c r="AH904" s="39"/>
      <c r="AO904" s="39"/>
    </row>
    <row r="905" ht="15.75" customHeight="1">
      <c r="A905" s="34"/>
      <c r="B905" s="34"/>
      <c r="C905" s="34"/>
      <c r="E905" s="34"/>
      <c r="F905" s="35"/>
      <c r="J905" s="36"/>
      <c r="L905" s="37"/>
      <c r="N905" s="51"/>
      <c r="W905" s="12"/>
      <c r="X905" s="12"/>
      <c r="Y905" s="12"/>
      <c r="AC905" s="12"/>
      <c r="AF905" s="39"/>
      <c r="AH905" s="39"/>
      <c r="AO905" s="39"/>
    </row>
    <row r="906" ht="15.75" customHeight="1">
      <c r="A906" s="34"/>
      <c r="B906" s="34"/>
      <c r="C906" s="34"/>
      <c r="E906" s="34"/>
      <c r="F906" s="35"/>
      <c r="J906" s="36"/>
      <c r="L906" s="37"/>
      <c r="N906" s="51"/>
      <c r="W906" s="12"/>
      <c r="X906" s="12"/>
      <c r="Y906" s="12"/>
      <c r="AC906" s="12"/>
      <c r="AF906" s="39"/>
      <c r="AH906" s="39"/>
      <c r="AO906" s="39"/>
    </row>
    <row r="907" ht="15.75" customHeight="1">
      <c r="A907" s="34"/>
      <c r="B907" s="34"/>
      <c r="C907" s="34"/>
      <c r="E907" s="34"/>
      <c r="F907" s="35"/>
      <c r="J907" s="36"/>
      <c r="L907" s="37"/>
      <c r="N907" s="51"/>
      <c r="W907" s="12"/>
      <c r="X907" s="12"/>
      <c r="Y907" s="12"/>
      <c r="AC907" s="12"/>
      <c r="AF907" s="39"/>
      <c r="AH907" s="39"/>
      <c r="AO907" s="39"/>
    </row>
    <row r="908" ht="15.75" customHeight="1">
      <c r="A908" s="34"/>
      <c r="B908" s="34"/>
      <c r="C908" s="34"/>
      <c r="E908" s="34"/>
      <c r="F908" s="35"/>
      <c r="J908" s="36"/>
      <c r="L908" s="37"/>
      <c r="N908" s="51"/>
      <c r="W908" s="12"/>
      <c r="X908" s="12"/>
      <c r="Y908" s="12"/>
      <c r="AC908" s="12"/>
      <c r="AF908" s="39"/>
      <c r="AH908" s="39"/>
      <c r="AO908" s="39"/>
    </row>
    <row r="909" ht="15.75" customHeight="1">
      <c r="A909" s="34"/>
      <c r="B909" s="34"/>
      <c r="C909" s="34"/>
      <c r="E909" s="34"/>
      <c r="F909" s="35"/>
      <c r="J909" s="36"/>
      <c r="L909" s="37"/>
      <c r="N909" s="51"/>
      <c r="W909" s="12"/>
      <c r="X909" s="12"/>
      <c r="Y909" s="12"/>
      <c r="AC909" s="12"/>
      <c r="AF909" s="39"/>
      <c r="AH909" s="39"/>
      <c r="AO909" s="39"/>
    </row>
    <row r="910" ht="15.75" customHeight="1">
      <c r="A910" s="34"/>
      <c r="B910" s="34"/>
      <c r="C910" s="34"/>
      <c r="E910" s="34"/>
      <c r="F910" s="35"/>
      <c r="J910" s="36"/>
      <c r="L910" s="37"/>
      <c r="N910" s="51"/>
      <c r="W910" s="12"/>
      <c r="X910" s="12"/>
      <c r="Y910" s="12"/>
      <c r="AC910" s="12"/>
      <c r="AF910" s="39"/>
      <c r="AH910" s="39"/>
      <c r="AO910" s="39"/>
    </row>
    <row r="911" ht="15.75" customHeight="1">
      <c r="A911" s="34"/>
      <c r="B911" s="34"/>
      <c r="C911" s="34"/>
      <c r="E911" s="34"/>
      <c r="F911" s="35"/>
      <c r="J911" s="36"/>
      <c r="L911" s="37"/>
      <c r="N911" s="51"/>
      <c r="W911" s="12"/>
      <c r="X911" s="12"/>
      <c r="Y911" s="12"/>
      <c r="AC911" s="12"/>
      <c r="AF911" s="39"/>
      <c r="AH911" s="39"/>
      <c r="AO911" s="39"/>
    </row>
    <row r="912" ht="15.75" customHeight="1">
      <c r="A912" s="34"/>
      <c r="B912" s="34"/>
      <c r="C912" s="34"/>
      <c r="E912" s="34"/>
      <c r="F912" s="35"/>
      <c r="J912" s="36"/>
      <c r="L912" s="37"/>
      <c r="N912" s="51"/>
      <c r="W912" s="12"/>
      <c r="X912" s="12"/>
      <c r="Y912" s="12"/>
      <c r="AC912" s="12"/>
      <c r="AF912" s="39"/>
      <c r="AH912" s="39"/>
      <c r="AO912" s="39"/>
    </row>
    <row r="913" ht="15.75" customHeight="1">
      <c r="A913" s="34"/>
      <c r="B913" s="34"/>
      <c r="C913" s="34"/>
      <c r="E913" s="34"/>
      <c r="F913" s="35"/>
      <c r="J913" s="36"/>
      <c r="L913" s="37"/>
      <c r="N913" s="51"/>
      <c r="W913" s="12"/>
      <c r="X913" s="12"/>
      <c r="Y913" s="12"/>
      <c r="AC913" s="12"/>
      <c r="AF913" s="39"/>
      <c r="AH913" s="39"/>
      <c r="AO913" s="39"/>
    </row>
    <row r="914" ht="15.75" customHeight="1">
      <c r="A914" s="34"/>
      <c r="B914" s="34"/>
      <c r="C914" s="34"/>
      <c r="E914" s="34"/>
      <c r="F914" s="35"/>
      <c r="J914" s="36"/>
      <c r="L914" s="37"/>
      <c r="N914" s="51"/>
      <c r="W914" s="12"/>
      <c r="X914" s="12"/>
      <c r="Y914" s="12"/>
      <c r="AC914" s="12"/>
      <c r="AF914" s="39"/>
      <c r="AH914" s="39"/>
      <c r="AO914" s="39"/>
    </row>
    <row r="915" ht="15.75" customHeight="1">
      <c r="A915" s="34"/>
      <c r="B915" s="34"/>
      <c r="C915" s="34"/>
      <c r="E915" s="34"/>
      <c r="F915" s="35"/>
      <c r="J915" s="36"/>
      <c r="L915" s="37"/>
      <c r="N915" s="51"/>
      <c r="W915" s="12"/>
      <c r="X915" s="12"/>
      <c r="Y915" s="12"/>
      <c r="AC915" s="12"/>
      <c r="AF915" s="39"/>
      <c r="AH915" s="39"/>
      <c r="AO915" s="39"/>
    </row>
    <row r="916" ht="15.75" customHeight="1">
      <c r="A916" s="34"/>
      <c r="B916" s="34"/>
      <c r="C916" s="34"/>
      <c r="E916" s="34"/>
      <c r="F916" s="35"/>
      <c r="J916" s="36"/>
      <c r="L916" s="37"/>
      <c r="N916" s="51"/>
      <c r="W916" s="12"/>
      <c r="X916" s="12"/>
      <c r="Y916" s="12"/>
      <c r="AC916" s="12"/>
      <c r="AF916" s="39"/>
      <c r="AH916" s="39"/>
      <c r="AO916" s="39"/>
    </row>
    <row r="917" ht="15.75" customHeight="1">
      <c r="A917" s="34"/>
      <c r="B917" s="34"/>
      <c r="C917" s="34"/>
      <c r="E917" s="34"/>
      <c r="F917" s="35"/>
      <c r="J917" s="36"/>
      <c r="L917" s="37"/>
      <c r="N917" s="51"/>
      <c r="W917" s="12"/>
      <c r="X917" s="12"/>
      <c r="Y917" s="12"/>
      <c r="AC917" s="12"/>
      <c r="AF917" s="39"/>
      <c r="AH917" s="39"/>
      <c r="AO917" s="39"/>
    </row>
    <row r="918" ht="15.75" customHeight="1">
      <c r="A918" s="34"/>
      <c r="B918" s="34"/>
      <c r="C918" s="34"/>
      <c r="E918" s="34"/>
      <c r="F918" s="35"/>
      <c r="J918" s="36"/>
      <c r="L918" s="37"/>
      <c r="N918" s="51"/>
      <c r="W918" s="12"/>
      <c r="X918" s="12"/>
      <c r="Y918" s="12"/>
      <c r="AC918" s="12"/>
      <c r="AF918" s="39"/>
      <c r="AH918" s="39"/>
      <c r="AO918" s="39"/>
    </row>
    <row r="919" ht="15.75" customHeight="1">
      <c r="A919" s="34"/>
      <c r="B919" s="34"/>
      <c r="C919" s="34"/>
      <c r="E919" s="34"/>
      <c r="F919" s="35"/>
      <c r="J919" s="36"/>
      <c r="L919" s="37"/>
      <c r="N919" s="51"/>
      <c r="W919" s="12"/>
      <c r="X919" s="12"/>
      <c r="Y919" s="12"/>
      <c r="AC919" s="12"/>
      <c r="AF919" s="39"/>
      <c r="AH919" s="39"/>
      <c r="AO919" s="39"/>
    </row>
    <row r="920" ht="15.75" customHeight="1">
      <c r="A920" s="34"/>
      <c r="B920" s="34"/>
      <c r="C920" s="34"/>
      <c r="E920" s="34"/>
      <c r="F920" s="35"/>
      <c r="J920" s="36"/>
      <c r="L920" s="37"/>
      <c r="N920" s="51"/>
      <c r="W920" s="12"/>
      <c r="X920" s="12"/>
      <c r="Y920" s="12"/>
      <c r="AC920" s="12"/>
      <c r="AF920" s="39"/>
      <c r="AH920" s="39"/>
      <c r="AO920" s="39"/>
    </row>
    <row r="921" ht="15.75" customHeight="1">
      <c r="A921" s="34"/>
      <c r="B921" s="34"/>
      <c r="C921" s="34"/>
      <c r="E921" s="34"/>
      <c r="F921" s="35"/>
      <c r="J921" s="36"/>
      <c r="L921" s="37"/>
      <c r="N921" s="51"/>
      <c r="W921" s="12"/>
      <c r="X921" s="12"/>
      <c r="Y921" s="12"/>
      <c r="AC921" s="12"/>
      <c r="AF921" s="39"/>
      <c r="AH921" s="39"/>
      <c r="AO921" s="39"/>
    </row>
    <row r="922" ht="15.75" customHeight="1">
      <c r="A922" s="34"/>
      <c r="B922" s="34"/>
      <c r="C922" s="34"/>
      <c r="E922" s="34"/>
      <c r="F922" s="35"/>
      <c r="J922" s="36"/>
      <c r="L922" s="37"/>
      <c r="N922" s="51"/>
      <c r="W922" s="12"/>
      <c r="X922" s="12"/>
      <c r="Y922" s="12"/>
      <c r="AC922" s="12"/>
      <c r="AF922" s="39"/>
      <c r="AH922" s="39"/>
      <c r="AO922" s="39"/>
    </row>
    <row r="923" ht="15.75" customHeight="1">
      <c r="A923" s="34"/>
      <c r="B923" s="34"/>
      <c r="C923" s="34"/>
      <c r="E923" s="34"/>
      <c r="F923" s="35"/>
      <c r="J923" s="36"/>
      <c r="L923" s="37"/>
      <c r="N923" s="51"/>
      <c r="W923" s="12"/>
      <c r="X923" s="12"/>
      <c r="Y923" s="12"/>
      <c r="AC923" s="12"/>
      <c r="AF923" s="39"/>
      <c r="AH923" s="39"/>
      <c r="AO923" s="39"/>
    </row>
    <row r="924" ht="15.75" customHeight="1">
      <c r="A924" s="34"/>
      <c r="B924" s="34"/>
      <c r="C924" s="34"/>
      <c r="E924" s="34"/>
      <c r="F924" s="35"/>
      <c r="J924" s="36"/>
      <c r="L924" s="37"/>
      <c r="N924" s="51"/>
      <c r="W924" s="12"/>
      <c r="X924" s="12"/>
      <c r="Y924" s="12"/>
      <c r="AC924" s="12"/>
      <c r="AF924" s="39"/>
      <c r="AH924" s="39"/>
      <c r="AO924" s="39"/>
    </row>
    <row r="925" ht="15.75" customHeight="1">
      <c r="A925" s="34"/>
      <c r="B925" s="34"/>
      <c r="C925" s="34"/>
      <c r="E925" s="34"/>
      <c r="F925" s="35"/>
      <c r="J925" s="36"/>
      <c r="L925" s="37"/>
      <c r="N925" s="51"/>
      <c r="W925" s="12"/>
      <c r="X925" s="12"/>
      <c r="Y925" s="12"/>
      <c r="AC925" s="12"/>
      <c r="AF925" s="39"/>
      <c r="AH925" s="39"/>
      <c r="AO925" s="39"/>
    </row>
    <row r="926" ht="15.75" customHeight="1">
      <c r="A926" s="34"/>
      <c r="B926" s="34"/>
      <c r="C926" s="34"/>
      <c r="E926" s="34"/>
      <c r="F926" s="35"/>
      <c r="J926" s="36"/>
      <c r="L926" s="37"/>
      <c r="N926" s="51"/>
      <c r="W926" s="12"/>
      <c r="X926" s="12"/>
      <c r="Y926" s="12"/>
      <c r="AC926" s="12"/>
      <c r="AF926" s="39"/>
      <c r="AH926" s="39"/>
      <c r="AO926" s="39"/>
    </row>
    <row r="927" ht="15.75" customHeight="1">
      <c r="A927" s="34"/>
      <c r="B927" s="34"/>
      <c r="C927" s="34"/>
      <c r="E927" s="34"/>
      <c r="F927" s="35"/>
      <c r="J927" s="36"/>
      <c r="L927" s="37"/>
      <c r="N927" s="51"/>
      <c r="W927" s="12"/>
      <c r="X927" s="12"/>
      <c r="Y927" s="12"/>
      <c r="AC927" s="12"/>
      <c r="AF927" s="39"/>
      <c r="AH927" s="39"/>
      <c r="AO927" s="39"/>
    </row>
    <row r="928" ht="15.75" customHeight="1">
      <c r="A928" s="34"/>
      <c r="B928" s="34"/>
      <c r="C928" s="34"/>
      <c r="E928" s="34"/>
      <c r="F928" s="35"/>
      <c r="J928" s="36"/>
      <c r="L928" s="37"/>
      <c r="N928" s="51"/>
      <c r="W928" s="12"/>
      <c r="X928" s="12"/>
      <c r="Y928" s="12"/>
      <c r="AC928" s="12"/>
      <c r="AF928" s="39"/>
      <c r="AH928" s="39"/>
      <c r="AO928" s="39"/>
    </row>
    <row r="929" ht="15.75" customHeight="1">
      <c r="A929" s="34"/>
      <c r="B929" s="34"/>
      <c r="C929" s="34"/>
      <c r="E929" s="34"/>
      <c r="F929" s="35"/>
      <c r="J929" s="36"/>
      <c r="L929" s="37"/>
      <c r="N929" s="51"/>
      <c r="W929" s="12"/>
      <c r="X929" s="12"/>
      <c r="Y929" s="12"/>
      <c r="AC929" s="12"/>
      <c r="AF929" s="39"/>
      <c r="AH929" s="39"/>
      <c r="AO929" s="39"/>
    </row>
    <row r="930" ht="15.75" customHeight="1">
      <c r="A930" s="34"/>
      <c r="B930" s="34"/>
      <c r="C930" s="34"/>
      <c r="E930" s="34"/>
      <c r="F930" s="35"/>
      <c r="J930" s="36"/>
      <c r="L930" s="37"/>
      <c r="N930" s="51"/>
      <c r="W930" s="12"/>
      <c r="X930" s="12"/>
      <c r="Y930" s="12"/>
      <c r="AC930" s="12"/>
      <c r="AF930" s="39"/>
      <c r="AH930" s="39"/>
      <c r="AO930" s="39"/>
    </row>
    <row r="931" ht="15.75" customHeight="1">
      <c r="A931" s="34"/>
      <c r="B931" s="34"/>
      <c r="C931" s="34"/>
      <c r="E931" s="34"/>
      <c r="F931" s="35"/>
      <c r="J931" s="36"/>
      <c r="L931" s="37"/>
      <c r="N931" s="51"/>
      <c r="W931" s="12"/>
      <c r="X931" s="12"/>
      <c r="Y931" s="12"/>
      <c r="AC931" s="12"/>
      <c r="AF931" s="39"/>
      <c r="AH931" s="39"/>
      <c r="AO931" s="39"/>
    </row>
    <row r="932" ht="15.75" customHeight="1">
      <c r="A932" s="34"/>
      <c r="B932" s="34"/>
      <c r="C932" s="34"/>
      <c r="E932" s="34"/>
      <c r="F932" s="35"/>
      <c r="J932" s="36"/>
      <c r="L932" s="37"/>
      <c r="N932" s="51"/>
      <c r="W932" s="12"/>
      <c r="X932" s="12"/>
      <c r="Y932" s="12"/>
      <c r="AC932" s="12"/>
      <c r="AF932" s="39"/>
      <c r="AH932" s="39"/>
      <c r="AO932" s="39"/>
    </row>
    <row r="933" ht="15.75" customHeight="1">
      <c r="A933" s="34"/>
      <c r="B933" s="34"/>
      <c r="C933" s="34"/>
      <c r="E933" s="34"/>
      <c r="F933" s="35"/>
      <c r="J933" s="36"/>
      <c r="L933" s="37"/>
      <c r="N933" s="51"/>
      <c r="W933" s="12"/>
      <c r="X933" s="12"/>
      <c r="Y933" s="12"/>
      <c r="AC933" s="12"/>
      <c r="AF933" s="39"/>
      <c r="AH933" s="39"/>
      <c r="AO933" s="39"/>
    </row>
    <row r="934" ht="15.75" customHeight="1">
      <c r="A934" s="34"/>
      <c r="B934" s="34"/>
      <c r="C934" s="34"/>
      <c r="E934" s="34"/>
      <c r="F934" s="35"/>
      <c r="J934" s="36"/>
      <c r="L934" s="37"/>
      <c r="N934" s="51"/>
      <c r="W934" s="12"/>
      <c r="X934" s="12"/>
      <c r="Y934" s="12"/>
      <c r="AC934" s="12"/>
      <c r="AF934" s="39"/>
      <c r="AH934" s="39"/>
      <c r="AO934" s="39"/>
    </row>
    <row r="935" ht="15.75" customHeight="1">
      <c r="A935" s="34"/>
      <c r="B935" s="34"/>
      <c r="C935" s="34"/>
      <c r="E935" s="34"/>
      <c r="F935" s="35"/>
      <c r="J935" s="36"/>
      <c r="L935" s="37"/>
      <c r="N935" s="51"/>
      <c r="W935" s="12"/>
      <c r="X935" s="12"/>
      <c r="Y935" s="12"/>
      <c r="AC935" s="12"/>
      <c r="AF935" s="39"/>
      <c r="AH935" s="39"/>
      <c r="AO935" s="39"/>
    </row>
    <row r="936" ht="15.75" customHeight="1">
      <c r="A936" s="34"/>
      <c r="B936" s="34"/>
      <c r="C936" s="34"/>
      <c r="E936" s="34"/>
      <c r="F936" s="35"/>
      <c r="J936" s="36"/>
      <c r="L936" s="37"/>
      <c r="N936" s="51"/>
      <c r="W936" s="12"/>
      <c r="X936" s="12"/>
      <c r="Y936" s="12"/>
      <c r="AC936" s="12"/>
      <c r="AF936" s="39"/>
      <c r="AH936" s="39"/>
      <c r="AO936" s="39"/>
    </row>
    <row r="937" ht="15.75" customHeight="1">
      <c r="A937" s="34"/>
      <c r="B937" s="34"/>
      <c r="C937" s="34"/>
      <c r="E937" s="34"/>
      <c r="F937" s="35"/>
      <c r="J937" s="36"/>
      <c r="L937" s="37"/>
      <c r="N937" s="51"/>
      <c r="W937" s="12"/>
      <c r="X937" s="12"/>
      <c r="Y937" s="12"/>
      <c r="AC937" s="12"/>
      <c r="AF937" s="39"/>
      <c r="AH937" s="39"/>
      <c r="AO937" s="39"/>
    </row>
    <row r="938" ht="15.75" customHeight="1">
      <c r="A938" s="34"/>
      <c r="B938" s="34"/>
      <c r="C938" s="34"/>
      <c r="E938" s="34"/>
      <c r="F938" s="35"/>
      <c r="J938" s="36"/>
      <c r="L938" s="37"/>
      <c r="N938" s="51"/>
      <c r="W938" s="12"/>
      <c r="X938" s="12"/>
      <c r="Y938" s="12"/>
      <c r="AC938" s="12"/>
      <c r="AF938" s="39"/>
      <c r="AH938" s="39"/>
      <c r="AO938" s="39"/>
    </row>
    <row r="939" ht="15.75" customHeight="1">
      <c r="A939" s="34"/>
      <c r="B939" s="34"/>
      <c r="C939" s="34"/>
      <c r="E939" s="34"/>
      <c r="F939" s="35"/>
      <c r="J939" s="36"/>
      <c r="L939" s="37"/>
      <c r="N939" s="51"/>
      <c r="W939" s="12"/>
      <c r="X939" s="12"/>
      <c r="Y939" s="12"/>
      <c r="AC939" s="12"/>
      <c r="AF939" s="39"/>
      <c r="AH939" s="39"/>
      <c r="AO939" s="39"/>
    </row>
    <row r="940" ht="15.75" customHeight="1">
      <c r="A940" s="34"/>
      <c r="B940" s="34"/>
      <c r="C940" s="34"/>
      <c r="E940" s="34"/>
      <c r="F940" s="35"/>
      <c r="J940" s="36"/>
      <c r="L940" s="37"/>
      <c r="N940" s="51"/>
      <c r="W940" s="12"/>
      <c r="X940" s="12"/>
      <c r="Y940" s="12"/>
      <c r="AC940" s="12"/>
      <c r="AF940" s="39"/>
      <c r="AH940" s="39"/>
      <c r="AO940" s="39"/>
    </row>
    <row r="941" ht="15.75" customHeight="1">
      <c r="A941" s="34"/>
      <c r="B941" s="34"/>
      <c r="C941" s="34"/>
      <c r="E941" s="34"/>
      <c r="F941" s="35"/>
      <c r="J941" s="36"/>
      <c r="L941" s="37"/>
      <c r="N941" s="51"/>
      <c r="W941" s="12"/>
      <c r="X941" s="12"/>
      <c r="Y941" s="12"/>
      <c r="AC941" s="12"/>
      <c r="AF941" s="39"/>
      <c r="AH941" s="39"/>
      <c r="AO941" s="39"/>
    </row>
    <row r="942" ht="15.75" customHeight="1">
      <c r="A942" s="34"/>
      <c r="B942" s="34"/>
      <c r="C942" s="34"/>
      <c r="E942" s="34"/>
      <c r="F942" s="35"/>
      <c r="J942" s="36"/>
      <c r="L942" s="37"/>
      <c r="N942" s="51"/>
      <c r="W942" s="12"/>
      <c r="X942" s="12"/>
      <c r="Y942" s="12"/>
      <c r="AC942" s="12"/>
      <c r="AF942" s="39"/>
      <c r="AH942" s="39"/>
      <c r="AO942" s="39"/>
    </row>
    <row r="943" ht="15.75" customHeight="1">
      <c r="A943" s="34"/>
      <c r="B943" s="34"/>
      <c r="C943" s="34"/>
      <c r="E943" s="34"/>
      <c r="F943" s="35"/>
      <c r="J943" s="36"/>
      <c r="L943" s="37"/>
      <c r="N943" s="51"/>
      <c r="W943" s="12"/>
      <c r="X943" s="12"/>
      <c r="Y943" s="12"/>
      <c r="AC943" s="12"/>
      <c r="AF943" s="39"/>
      <c r="AH943" s="39"/>
      <c r="AO943" s="39"/>
    </row>
    <row r="944" ht="15.75" customHeight="1">
      <c r="A944" s="34"/>
      <c r="B944" s="34"/>
      <c r="C944" s="34"/>
      <c r="E944" s="34"/>
      <c r="F944" s="35"/>
      <c r="J944" s="36"/>
      <c r="L944" s="37"/>
      <c r="N944" s="51"/>
      <c r="W944" s="12"/>
      <c r="X944" s="12"/>
      <c r="Y944" s="12"/>
      <c r="AC944" s="12"/>
      <c r="AF944" s="39"/>
      <c r="AH944" s="39"/>
      <c r="AO944" s="39"/>
    </row>
    <row r="945" ht="15.75" customHeight="1">
      <c r="A945" s="34"/>
      <c r="B945" s="34"/>
      <c r="C945" s="34"/>
      <c r="E945" s="34"/>
      <c r="F945" s="35"/>
      <c r="J945" s="36"/>
      <c r="L945" s="37"/>
      <c r="N945" s="51"/>
      <c r="W945" s="12"/>
      <c r="X945" s="12"/>
      <c r="Y945" s="12"/>
      <c r="AC945" s="12"/>
      <c r="AF945" s="39"/>
      <c r="AH945" s="39"/>
      <c r="AO945" s="39"/>
    </row>
    <row r="946" ht="15.75" customHeight="1">
      <c r="A946" s="34"/>
      <c r="B946" s="34"/>
      <c r="C946" s="34"/>
      <c r="E946" s="34"/>
      <c r="F946" s="35"/>
      <c r="J946" s="36"/>
      <c r="L946" s="37"/>
      <c r="N946" s="51"/>
      <c r="W946" s="12"/>
      <c r="X946" s="12"/>
      <c r="Y946" s="12"/>
      <c r="AC946" s="12"/>
      <c r="AF946" s="39"/>
      <c r="AH946" s="39"/>
      <c r="AO946" s="39"/>
    </row>
    <row r="947" ht="15.75" customHeight="1">
      <c r="A947" s="34"/>
      <c r="B947" s="34"/>
      <c r="C947" s="34"/>
      <c r="E947" s="34"/>
      <c r="F947" s="35"/>
      <c r="J947" s="36"/>
      <c r="L947" s="37"/>
      <c r="N947" s="51"/>
      <c r="W947" s="12"/>
      <c r="X947" s="12"/>
      <c r="Y947" s="12"/>
      <c r="AC947" s="12"/>
      <c r="AF947" s="39"/>
      <c r="AH947" s="39"/>
      <c r="AO947" s="39"/>
    </row>
    <row r="948" ht="15.75" customHeight="1">
      <c r="A948" s="34"/>
      <c r="B948" s="34"/>
      <c r="C948" s="34"/>
      <c r="E948" s="34"/>
      <c r="F948" s="35"/>
      <c r="J948" s="36"/>
      <c r="L948" s="37"/>
      <c r="N948" s="51"/>
      <c r="W948" s="12"/>
      <c r="X948" s="12"/>
      <c r="Y948" s="12"/>
      <c r="AC948" s="12"/>
      <c r="AF948" s="39"/>
      <c r="AH948" s="39"/>
      <c r="AO948" s="39"/>
    </row>
    <row r="949" ht="15.75" customHeight="1">
      <c r="A949" s="34"/>
      <c r="B949" s="34"/>
      <c r="C949" s="34"/>
      <c r="E949" s="34"/>
      <c r="F949" s="35"/>
      <c r="J949" s="36"/>
      <c r="L949" s="37"/>
      <c r="N949" s="51"/>
      <c r="W949" s="12"/>
      <c r="X949" s="12"/>
      <c r="Y949" s="12"/>
      <c r="AC949" s="12"/>
      <c r="AF949" s="39"/>
      <c r="AH949" s="39"/>
      <c r="AO949" s="39"/>
    </row>
    <row r="950" ht="15.75" customHeight="1">
      <c r="A950" s="34"/>
      <c r="B950" s="34"/>
      <c r="C950" s="34"/>
      <c r="E950" s="34"/>
      <c r="F950" s="35"/>
      <c r="J950" s="36"/>
      <c r="L950" s="37"/>
      <c r="N950" s="51"/>
      <c r="W950" s="12"/>
      <c r="X950" s="12"/>
      <c r="Y950" s="12"/>
      <c r="AC950" s="12"/>
      <c r="AF950" s="39"/>
      <c r="AH950" s="39"/>
      <c r="AO950" s="39"/>
    </row>
    <row r="951" ht="15.75" customHeight="1">
      <c r="A951" s="34"/>
      <c r="B951" s="34"/>
      <c r="C951" s="34"/>
      <c r="E951" s="34"/>
      <c r="F951" s="35"/>
      <c r="J951" s="36"/>
      <c r="L951" s="37"/>
      <c r="N951" s="51"/>
      <c r="W951" s="12"/>
      <c r="X951" s="12"/>
      <c r="Y951" s="12"/>
      <c r="AC951" s="12"/>
      <c r="AF951" s="39"/>
      <c r="AH951" s="39"/>
      <c r="AO951" s="39"/>
    </row>
    <row r="952" ht="15.75" customHeight="1">
      <c r="A952" s="34"/>
      <c r="B952" s="34"/>
      <c r="C952" s="34"/>
      <c r="E952" s="34"/>
      <c r="F952" s="35"/>
      <c r="J952" s="36"/>
      <c r="L952" s="37"/>
      <c r="N952" s="51"/>
      <c r="W952" s="12"/>
      <c r="X952" s="12"/>
      <c r="Y952" s="12"/>
      <c r="AC952" s="12"/>
      <c r="AF952" s="39"/>
      <c r="AH952" s="39"/>
      <c r="AO952" s="39"/>
    </row>
    <row r="953" ht="15.75" customHeight="1">
      <c r="A953" s="34"/>
      <c r="B953" s="34"/>
      <c r="C953" s="34"/>
      <c r="E953" s="34"/>
      <c r="F953" s="35"/>
      <c r="J953" s="36"/>
      <c r="L953" s="37"/>
      <c r="N953" s="51"/>
      <c r="W953" s="12"/>
      <c r="X953" s="12"/>
      <c r="Y953" s="12"/>
      <c r="AC953" s="12"/>
      <c r="AF953" s="39"/>
      <c r="AH953" s="39"/>
      <c r="AO953" s="39"/>
    </row>
    <row r="954" ht="15.75" customHeight="1">
      <c r="A954" s="34"/>
      <c r="B954" s="34"/>
      <c r="C954" s="34"/>
      <c r="E954" s="34"/>
      <c r="F954" s="35"/>
      <c r="J954" s="36"/>
      <c r="L954" s="37"/>
      <c r="N954" s="51"/>
      <c r="W954" s="12"/>
      <c r="X954" s="12"/>
      <c r="Y954" s="12"/>
      <c r="AC954" s="12"/>
      <c r="AF954" s="39"/>
      <c r="AH954" s="39"/>
      <c r="AO954" s="39"/>
    </row>
    <row r="955" ht="15.75" customHeight="1">
      <c r="A955" s="34"/>
      <c r="B955" s="34"/>
      <c r="C955" s="34"/>
      <c r="E955" s="34"/>
      <c r="F955" s="35"/>
      <c r="J955" s="36"/>
      <c r="L955" s="37"/>
      <c r="N955" s="51"/>
      <c r="W955" s="12"/>
      <c r="X955" s="12"/>
      <c r="Y955" s="12"/>
      <c r="AC955" s="12"/>
      <c r="AF955" s="39"/>
      <c r="AH955" s="39"/>
      <c r="AO955" s="39"/>
    </row>
    <row r="956" ht="15.75" customHeight="1">
      <c r="A956" s="34"/>
      <c r="B956" s="34"/>
      <c r="C956" s="34"/>
      <c r="E956" s="34"/>
      <c r="F956" s="35"/>
      <c r="J956" s="36"/>
      <c r="L956" s="37"/>
      <c r="N956" s="51"/>
      <c r="W956" s="12"/>
      <c r="X956" s="12"/>
      <c r="Y956" s="12"/>
      <c r="AC956" s="12"/>
      <c r="AF956" s="39"/>
      <c r="AH956" s="39"/>
      <c r="AO956" s="39"/>
    </row>
    <row r="957" ht="15.75" customHeight="1">
      <c r="A957" s="34"/>
      <c r="B957" s="34"/>
      <c r="C957" s="34"/>
      <c r="E957" s="34"/>
      <c r="F957" s="35"/>
      <c r="J957" s="36"/>
      <c r="L957" s="37"/>
      <c r="N957" s="51"/>
      <c r="W957" s="12"/>
      <c r="X957" s="12"/>
      <c r="Y957" s="12"/>
      <c r="AC957" s="12"/>
      <c r="AF957" s="39"/>
      <c r="AH957" s="39"/>
      <c r="AO957" s="39"/>
    </row>
    <row r="958" ht="15.75" customHeight="1">
      <c r="A958" s="34"/>
      <c r="B958" s="34"/>
      <c r="C958" s="34"/>
      <c r="E958" s="34"/>
      <c r="F958" s="35"/>
      <c r="J958" s="36"/>
      <c r="L958" s="37"/>
      <c r="N958" s="51"/>
      <c r="W958" s="12"/>
      <c r="X958" s="12"/>
      <c r="Y958" s="12"/>
      <c r="AC958" s="12"/>
      <c r="AF958" s="39"/>
      <c r="AH958" s="39"/>
      <c r="AO958" s="39"/>
    </row>
    <row r="959" ht="15.75" customHeight="1">
      <c r="A959" s="34"/>
      <c r="B959" s="34"/>
      <c r="C959" s="34"/>
      <c r="E959" s="34"/>
      <c r="F959" s="35"/>
      <c r="J959" s="36"/>
      <c r="L959" s="37"/>
      <c r="N959" s="51"/>
      <c r="W959" s="12"/>
      <c r="X959" s="12"/>
      <c r="Y959" s="12"/>
      <c r="AC959" s="12"/>
      <c r="AF959" s="39"/>
      <c r="AH959" s="39"/>
      <c r="AO959" s="39"/>
    </row>
    <row r="960" ht="15.75" customHeight="1">
      <c r="A960" s="34"/>
      <c r="B960" s="34"/>
      <c r="C960" s="34"/>
      <c r="E960" s="34"/>
      <c r="F960" s="35"/>
      <c r="J960" s="36"/>
      <c r="L960" s="37"/>
      <c r="N960" s="51"/>
      <c r="W960" s="12"/>
      <c r="X960" s="12"/>
      <c r="Y960" s="12"/>
      <c r="AC960" s="12"/>
      <c r="AF960" s="39"/>
      <c r="AH960" s="39"/>
      <c r="AO960" s="39"/>
    </row>
    <row r="961" ht="15.75" customHeight="1">
      <c r="A961" s="34"/>
      <c r="B961" s="34"/>
      <c r="C961" s="34"/>
      <c r="E961" s="34"/>
      <c r="F961" s="35"/>
      <c r="J961" s="36"/>
      <c r="L961" s="37"/>
      <c r="N961" s="51"/>
      <c r="W961" s="12"/>
      <c r="X961" s="12"/>
      <c r="Y961" s="12"/>
      <c r="AC961" s="12"/>
      <c r="AF961" s="39"/>
      <c r="AH961" s="39"/>
      <c r="AO961" s="39"/>
    </row>
    <row r="962" ht="15.75" customHeight="1">
      <c r="A962" s="34"/>
      <c r="B962" s="34"/>
      <c r="C962" s="34"/>
      <c r="E962" s="34"/>
      <c r="F962" s="35"/>
      <c r="J962" s="36"/>
      <c r="L962" s="37"/>
      <c r="N962" s="51"/>
      <c r="W962" s="12"/>
      <c r="X962" s="12"/>
      <c r="Y962" s="12"/>
      <c r="AC962" s="12"/>
      <c r="AF962" s="39"/>
      <c r="AH962" s="39"/>
      <c r="AO962" s="39"/>
    </row>
    <row r="963" ht="15.75" customHeight="1">
      <c r="A963" s="34"/>
      <c r="B963" s="34"/>
      <c r="C963" s="34"/>
      <c r="E963" s="34"/>
      <c r="F963" s="35"/>
      <c r="J963" s="36"/>
      <c r="L963" s="37"/>
      <c r="N963" s="51"/>
      <c r="W963" s="12"/>
      <c r="X963" s="12"/>
      <c r="Y963" s="12"/>
      <c r="AC963" s="12"/>
      <c r="AF963" s="39"/>
      <c r="AH963" s="39"/>
      <c r="AO963" s="39"/>
    </row>
    <row r="964" ht="15.75" customHeight="1">
      <c r="A964" s="34"/>
      <c r="B964" s="34"/>
      <c r="C964" s="34"/>
      <c r="E964" s="34"/>
      <c r="F964" s="35"/>
      <c r="J964" s="36"/>
      <c r="L964" s="37"/>
      <c r="N964" s="51"/>
      <c r="W964" s="12"/>
      <c r="X964" s="12"/>
      <c r="Y964" s="12"/>
      <c r="AC964" s="12"/>
      <c r="AF964" s="39"/>
      <c r="AH964" s="39"/>
      <c r="AO964" s="39"/>
    </row>
    <row r="965" ht="15.75" customHeight="1">
      <c r="A965" s="34"/>
      <c r="B965" s="34"/>
      <c r="C965" s="34"/>
      <c r="E965" s="34"/>
      <c r="F965" s="35"/>
      <c r="J965" s="36"/>
      <c r="L965" s="37"/>
      <c r="N965" s="51"/>
      <c r="W965" s="12"/>
      <c r="X965" s="12"/>
      <c r="Y965" s="12"/>
      <c r="AC965" s="12"/>
      <c r="AF965" s="39"/>
      <c r="AH965" s="39"/>
      <c r="AO965" s="39"/>
    </row>
    <row r="966" ht="15.75" customHeight="1">
      <c r="A966" s="34"/>
      <c r="B966" s="34"/>
      <c r="C966" s="34"/>
      <c r="E966" s="34"/>
      <c r="F966" s="35"/>
      <c r="J966" s="36"/>
      <c r="L966" s="37"/>
      <c r="N966" s="51"/>
      <c r="W966" s="12"/>
      <c r="X966" s="12"/>
      <c r="Y966" s="12"/>
      <c r="AC966" s="12"/>
      <c r="AF966" s="39"/>
      <c r="AH966" s="39"/>
      <c r="AO966" s="39"/>
    </row>
    <row r="967" ht="15.75" customHeight="1">
      <c r="A967" s="34"/>
      <c r="B967" s="34"/>
      <c r="C967" s="34"/>
      <c r="E967" s="34"/>
      <c r="F967" s="35"/>
      <c r="J967" s="36"/>
      <c r="L967" s="37"/>
      <c r="N967" s="51"/>
      <c r="W967" s="12"/>
      <c r="X967" s="12"/>
      <c r="Y967" s="12"/>
      <c r="AC967" s="12"/>
      <c r="AF967" s="39"/>
      <c r="AH967" s="39"/>
      <c r="AO967" s="39"/>
    </row>
    <row r="968" ht="15.75" customHeight="1">
      <c r="A968" s="34"/>
      <c r="B968" s="34"/>
      <c r="C968" s="34"/>
      <c r="E968" s="34"/>
      <c r="F968" s="35"/>
      <c r="J968" s="36"/>
      <c r="L968" s="37"/>
      <c r="N968" s="51"/>
      <c r="W968" s="12"/>
      <c r="X968" s="12"/>
      <c r="Y968" s="12"/>
      <c r="AC968" s="12"/>
      <c r="AF968" s="39"/>
      <c r="AH968" s="39"/>
      <c r="AO968" s="39"/>
    </row>
    <row r="969" ht="15.75" customHeight="1">
      <c r="A969" s="34"/>
      <c r="B969" s="34"/>
      <c r="C969" s="34"/>
      <c r="E969" s="34"/>
      <c r="F969" s="35"/>
      <c r="J969" s="36"/>
      <c r="L969" s="37"/>
      <c r="N969" s="51"/>
      <c r="W969" s="12"/>
      <c r="X969" s="12"/>
      <c r="Y969" s="12"/>
      <c r="AC969" s="12"/>
      <c r="AF969" s="39"/>
      <c r="AH969" s="39"/>
      <c r="AO969" s="39"/>
    </row>
    <row r="970" ht="15.75" customHeight="1">
      <c r="A970" s="34"/>
      <c r="B970" s="34"/>
      <c r="C970" s="34"/>
      <c r="E970" s="34"/>
      <c r="F970" s="35"/>
      <c r="J970" s="36"/>
      <c r="L970" s="37"/>
      <c r="N970" s="51"/>
      <c r="W970" s="12"/>
      <c r="X970" s="12"/>
      <c r="Y970" s="12"/>
      <c r="AC970" s="12"/>
      <c r="AF970" s="39"/>
      <c r="AH970" s="39"/>
      <c r="AO970" s="39"/>
    </row>
    <row r="971" ht="15.75" customHeight="1">
      <c r="A971" s="34"/>
      <c r="B971" s="34"/>
      <c r="C971" s="34"/>
      <c r="E971" s="34"/>
      <c r="F971" s="35"/>
      <c r="J971" s="36"/>
      <c r="L971" s="37"/>
      <c r="N971" s="51"/>
      <c r="W971" s="12"/>
      <c r="X971" s="12"/>
      <c r="Y971" s="12"/>
      <c r="AC971" s="12"/>
      <c r="AF971" s="39"/>
      <c r="AH971" s="39"/>
      <c r="AO971" s="39"/>
    </row>
    <row r="972" ht="15.75" customHeight="1">
      <c r="A972" s="34"/>
      <c r="B972" s="34"/>
      <c r="C972" s="34"/>
      <c r="E972" s="34"/>
      <c r="F972" s="35"/>
      <c r="J972" s="36"/>
      <c r="L972" s="37"/>
      <c r="N972" s="51"/>
      <c r="W972" s="12"/>
      <c r="X972" s="12"/>
      <c r="Y972" s="12"/>
      <c r="AC972" s="12"/>
      <c r="AF972" s="39"/>
      <c r="AH972" s="39"/>
      <c r="AO972" s="39"/>
    </row>
    <row r="973" ht="15.75" customHeight="1">
      <c r="A973" s="34"/>
      <c r="B973" s="34"/>
      <c r="C973" s="34"/>
      <c r="E973" s="34"/>
      <c r="F973" s="35"/>
      <c r="J973" s="36"/>
      <c r="L973" s="37"/>
      <c r="N973" s="51"/>
      <c r="W973" s="12"/>
      <c r="X973" s="12"/>
      <c r="Y973" s="12"/>
      <c r="AC973" s="12"/>
      <c r="AF973" s="39"/>
      <c r="AH973" s="39"/>
      <c r="AO973" s="39"/>
    </row>
    <row r="974" ht="15.75" customHeight="1">
      <c r="A974" s="34"/>
      <c r="B974" s="34"/>
      <c r="C974" s="34"/>
      <c r="E974" s="34"/>
      <c r="F974" s="35"/>
      <c r="J974" s="36"/>
      <c r="L974" s="37"/>
      <c r="N974" s="51"/>
      <c r="W974" s="12"/>
      <c r="X974" s="12"/>
      <c r="Y974" s="12"/>
      <c r="AC974" s="12"/>
      <c r="AF974" s="39"/>
      <c r="AH974" s="39"/>
      <c r="AO974" s="39"/>
    </row>
    <row r="975" ht="15.75" customHeight="1">
      <c r="A975" s="34"/>
      <c r="B975" s="34"/>
      <c r="C975" s="34"/>
      <c r="E975" s="34"/>
      <c r="F975" s="35"/>
      <c r="J975" s="36"/>
      <c r="L975" s="37"/>
      <c r="N975" s="51"/>
      <c r="W975" s="12"/>
      <c r="X975" s="12"/>
      <c r="Y975" s="12"/>
      <c r="AC975" s="12"/>
      <c r="AF975" s="39"/>
      <c r="AH975" s="39"/>
      <c r="AO975" s="39"/>
    </row>
    <row r="976" ht="15.75" customHeight="1">
      <c r="A976" s="34"/>
      <c r="B976" s="34"/>
      <c r="C976" s="34"/>
      <c r="E976" s="34"/>
      <c r="F976" s="35"/>
      <c r="J976" s="36"/>
      <c r="L976" s="37"/>
      <c r="N976" s="51"/>
      <c r="W976" s="12"/>
      <c r="X976" s="12"/>
      <c r="Y976" s="12"/>
      <c r="AC976" s="12"/>
      <c r="AF976" s="39"/>
      <c r="AH976" s="39"/>
      <c r="AO976" s="39"/>
    </row>
    <row r="977" ht="15.75" customHeight="1">
      <c r="A977" s="34"/>
      <c r="B977" s="34"/>
      <c r="C977" s="34"/>
      <c r="E977" s="34"/>
      <c r="F977" s="35"/>
      <c r="J977" s="36"/>
      <c r="L977" s="37"/>
      <c r="N977" s="51"/>
      <c r="W977" s="12"/>
      <c r="X977" s="12"/>
      <c r="Y977" s="12"/>
      <c r="AC977" s="12"/>
      <c r="AF977" s="39"/>
      <c r="AH977" s="39"/>
      <c r="AO977" s="39"/>
    </row>
    <row r="978" ht="15.75" customHeight="1">
      <c r="A978" s="34"/>
      <c r="B978" s="34"/>
      <c r="C978" s="34"/>
      <c r="E978" s="34"/>
      <c r="F978" s="35"/>
      <c r="J978" s="36"/>
      <c r="L978" s="37"/>
      <c r="N978" s="51"/>
      <c r="W978" s="12"/>
      <c r="X978" s="12"/>
      <c r="Y978" s="12"/>
      <c r="AC978" s="12"/>
      <c r="AF978" s="39"/>
      <c r="AH978" s="39"/>
      <c r="AO978" s="39"/>
    </row>
    <row r="979" ht="15.75" customHeight="1">
      <c r="A979" s="34"/>
      <c r="B979" s="34"/>
      <c r="C979" s="34"/>
      <c r="E979" s="34"/>
      <c r="F979" s="35"/>
      <c r="J979" s="36"/>
      <c r="L979" s="37"/>
      <c r="N979" s="51"/>
      <c r="W979" s="12"/>
      <c r="X979" s="12"/>
      <c r="Y979" s="12"/>
      <c r="AC979" s="12"/>
      <c r="AF979" s="39"/>
      <c r="AH979" s="39"/>
      <c r="AO979" s="39"/>
    </row>
    <row r="980" ht="15.75" customHeight="1">
      <c r="A980" s="34"/>
      <c r="B980" s="34"/>
      <c r="C980" s="34"/>
      <c r="E980" s="34"/>
      <c r="F980" s="35"/>
      <c r="J980" s="36"/>
      <c r="L980" s="37"/>
      <c r="N980" s="51"/>
      <c r="W980" s="12"/>
      <c r="X980" s="12"/>
      <c r="Y980" s="12"/>
      <c r="AC980" s="12"/>
      <c r="AF980" s="39"/>
      <c r="AH980" s="39"/>
      <c r="AO980" s="39"/>
    </row>
    <row r="981" ht="15.75" customHeight="1">
      <c r="A981" s="34"/>
      <c r="B981" s="34"/>
      <c r="C981" s="34"/>
      <c r="E981" s="34"/>
      <c r="F981" s="35"/>
      <c r="J981" s="36"/>
      <c r="L981" s="37"/>
      <c r="N981" s="51"/>
      <c r="W981" s="12"/>
      <c r="X981" s="12"/>
      <c r="Y981" s="12"/>
      <c r="AC981" s="12"/>
      <c r="AF981" s="39"/>
      <c r="AH981" s="39"/>
      <c r="AO981" s="39"/>
    </row>
    <row r="982" ht="15.75" customHeight="1">
      <c r="A982" s="34"/>
      <c r="B982" s="34"/>
      <c r="C982" s="34"/>
      <c r="E982" s="34"/>
      <c r="F982" s="35"/>
      <c r="J982" s="36"/>
      <c r="L982" s="37"/>
      <c r="N982" s="51"/>
      <c r="W982" s="12"/>
      <c r="X982" s="12"/>
      <c r="Y982" s="12"/>
      <c r="AC982" s="12"/>
      <c r="AF982" s="39"/>
      <c r="AH982" s="39"/>
      <c r="AO982" s="39"/>
    </row>
    <row r="983" ht="15.75" customHeight="1">
      <c r="A983" s="34"/>
      <c r="B983" s="34"/>
      <c r="C983" s="34"/>
      <c r="E983" s="34"/>
      <c r="F983" s="35"/>
      <c r="J983" s="36"/>
      <c r="L983" s="37"/>
      <c r="N983" s="51"/>
      <c r="W983" s="12"/>
      <c r="X983" s="12"/>
      <c r="Y983" s="12"/>
      <c r="AC983" s="12"/>
      <c r="AF983" s="39"/>
      <c r="AH983" s="39"/>
      <c r="AO983" s="39"/>
    </row>
    <row r="984" ht="15.75" customHeight="1">
      <c r="A984" s="34"/>
      <c r="B984" s="34"/>
      <c r="C984" s="34"/>
      <c r="E984" s="34"/>
      <c r="F984" s="35"/>
      <c r="J984" s="36"/>
      <c r="L984" s="37"/>
      <c r="N984" s="51"/>
      <c r="W984" s="12"/>
      <c r="X984" s="12"/>
      <c r="Y984" s="12"/>
      <c r="AC984" s="12"/>
      <c r="AF984" s="39"/>
      <c r="AH984" s="39"/>
      <c r="AO984" s="39"/>
    </row>
    <row r="985" ht="15.75" customHeight="1">
      <c r="A985" s="34"/>
      <c r="B985" s="34"/>
      <c r="C985" s="34"/>
      <c r="E985" s="34"/>
      <c r="F985" s="35"/>
      <c r="J985" s="36"/>
      <c r="L985" s="37"/>
      <c r="N985" s="51"/>
      <c r="W985" s="12"/>
      <c r="X985" s="12"/>
      <c r="Y985" s="12"/>
      <c r="AC985" s="12"/>
      <c r="AF985" s="39"/>
      <c r="AH985" s="39"/>
      <c r="AO985" s="39"/>
    </row>
    <row r="986" ht="15.75" customHeight="1">
      <c r="A986" s="34"/>
      <c r="B986" s="34"/>
      <c r="C986" s="34"/>
      <c r="E986" s="34"/>
      <c r="F986" s="35"/>
      <c r="J986" s="36"/>
      <c r="L986" s="37"/>
      <c r="N986" s="51"/>
      <c r="W986" s="12"/>
      <c r="X986" s="12"/>
      <c r="Y986" s="12"/>
      <c r="AC986" s="12"/>
      <c r="AF986" s="39"/>
      <c r="AH986" s="39"/>
      <c r="AO986" s="39"/>
    </row>
    <row r="987" ht="15.75" customHeight="1">
      <c r="A987" s="34"/>
      <c r="B987" s="34"/>
      <c r="C987" s="34"/>
      <c r="E987" s="34"/>
      <c r="F987" s="35"/>
      <c r="J987" s="36"/>
      <c r="L987" s="37"/>
      <c r="N987" s="51"/>
      <c r="W987" s="12"/>
      <c r="X987" s="12"/>
      <c r="Y987" s="12"/>
      <c r="AC987" s="12"/>
      <c r="AF987" s="39"/>
      <c r="AH987" s="39"/>
      <c r="AO987" s="39"/>
    </row>
    <row r="988" ht="15.75" customHeight="1">
      <c r="A988" s="34"/>
      <c r="B988" s="34"/>
      <c r="C988" s="34"/>
      <c r="E988" s="34"/>
      <c r="F988" s="35"/>
      <c r="J988" s="36"/>
      <c r="L988" s="37"/>
      <c r="N988" s="51"/>
      <c r="W988" s="12"/>
      <c r="X988" s="12"/>
      <c r="Y988" s="12"/>
      <c r="AC988" s="12"/>
      <c r="AF988" s="39"/>
      <c r="AH988" s="39"/>
      <c r="AO988" s="39"/>
    </row>
    <row r="989" ht="15.75" customHeight="1">
      <c r="A989" s="34"/>
      <c r="B989" s="34"/>
      <c r="C989" s="34"/>
      <c r="E989" s="34"/>
      <c r="F989" s="35"/>
      <c r="J989" s="36"/>
      <c r="L989" s="37"/>
      <c r="N989" s="51"/>
      <c r="W989" s="12"/>
      <c r="X989" s="12"/>
      <c r="Y989" s="12"/>
      <c r="AC989" s="12"/>
      <c r="AF989" s="39"/>
      <c r="AH989" s="39"/>
      <c r="AO989" s="39"/>
    </row>
    <row r="990" ht="15.75" customHeight="1">
      <c r="A990" s="34"/>
      <c r="B990" s="34"/>
      <c r="C990" s="34"/>
      <c r="E990" s="34"/>
      <c r="F990" s="35"/>
      <c r="J990" s="36"/>
      <c r="L990" s="37"/>
      <c r="N990" s="51"/>
      <c r="W990" s="12"/>
      <c r="X990" s="12"/>
      <c r="Y990" s="12"/>
      <c r="AC990" s="12"/>
      <c r="AF990" s="39"/>
      <c r="AH990" s="39"/>
      <c r="AO990" s="39"/>
    </row>
    <row r="991" ht="15.75" customHeight="1">
      <c r="A991" s="34"/>
      <c r="B991" s="34"/>
      <c r="C991" s="34"/>
      <c r="E991" s="34"/>
      <c r="F991" s="35"/>
      <c r="J991" s="36"/>
      <c r="L991" s="37"/>
      <c r="N991" s="51"/>
      <c r="W991" s="12"/>
      <c r="X991" s="12"/>
      <c r="Y991" s="12"/>
      <c r="AC991" s="12"/>
      <c r="AF991" s="39"/>
      <c r="AH991" s="39"/>
      <c r="AO991" s="39"/>
    </row>
    <row r="992" ht="15.75" customHeight="1">
      <c r="A992" s="34"/>
      <c r="B992" s="34"/>
      <c r="C992" s="34"/>
      <c r="E992" s="34"/>
      <c r="F992" s="35"/>
      <c r="J992" s="36"/>
      <c r="L992" s="37"/>
      <c r="N992" s="51"/>
      <c r="W992" s="12"/>
      <c r="X992" s="12"/>
      <c r="Y992" s="12"/>
      <c r="AC992" s="12"/>
      <c r="AF992" s="39"/>
      <c r="AH992" s="39"/>
      <c r="AO992" s="39"/>
    </row>
    <row r="993" ht="15.75" customHeight="1">
      <c r="A993" s="34"/>
      <c r="B993" s="34"/>
      <c r="C993" s="34"/>
      <c r="E993" s="34"/>
      <c r="F993" s="35"/>
      <c r="J993" s="36"/>
      <c r="L993" s="37"/>
      <c r="N993" s="51"/>
      <c r="W993" s="12"/>
      <c r="X993" s="12"/>
      <c r="Y993" s="12"/>
      <c r="AC993" s="12"/>
      <c r="AF993" s="39"/>
      <c r="AH993" s="39"/>
      <c r="AO993" s="39"/>
    </row>
    <row r="994" ht="15.75" customHeight="1">
      <c r="A994" s="34"/>
      <c r="B994" s="34"/>
      <c r="C994" s="34"/>
      <c r="E994" s="34"/>
      <c r="F994" s="35"/>
      <c r="J994" s="36"/>
      <c r="L994" s="37"/>
      <c r="N994" s="51"/>
      <c r="W994" s="12"/>
      <c r="X994" s="12"/>
      <c r="Y994" s="12"/>
      <c r="AC994" s="12"/>
      <c r="AF994" s="39"/>
      <c r="AH994" s="39"/>
      <c r="AO994" s="39"/>
    </row>
    <row r="995" ht="15.75" customHeight="1">
      <c r="A995" s="34"/>
      <c r="B995" s="34"/>
      <c r="C995" s="34"/>
      <c r="E995" s="34"/>
      <c r="F995" s="35"/>
      <c r="J995" s="36"/>
      <c r="L995" s="37"/>
      <c r="N995" s="51"/>
      <c r="W995" s="12"/>
      <c r="X995" s="12"/>
      <c r="Y995" s="12"/>
      <c r="AC995" s="12"/>
      <c r="AF995" s="39"/>
      <c r="AH995" s="39"/>
      <c r="AO995" s="39"/>
    </row>
    <row r="996" ht="15.75" customHeight="1">
      <c r="A996" s="34"/>
      <c r="B996" s="34"/>
      <c r="C996" s="34"/>
      <c r="E996" s="34"/>
      <c r="F996" s="35"/>
      <c r="J996" s="36"/>
      <c r="L996" s="37"/>
      <c r="N996" s="51"/>
      <c r="W996" s="12"/>
      <c r="X996" s="12"/>
      <c r="Y996" s="12"/>
      <c r="AC996" s="12"/>
      <c r="AF996" s="39"/>
      <c r="AH996" s="39"/>
      <c r="AO996" s="39"/>
    </row>
    <row r="997" ht="15.75" customHeight="1">
      <c r="A997" s="34"/>
      <c r="B997" s="34"/>
      <c r="C997" s="34"/>
      <c r="E997" s="34"/>
      <c r="F997" s="35"/>
      <c r="J997" s="36"/>
      <c r="L997" s="37"/>
      <c r="N997" s="51"/>
      <c r="W997" s="12"/>
      <c r="X997" s="12"/>
      <c r="Y997" s="12"/>
      <c r="AC997" s="12"/>
      <c r="AF997" s="39"/>
      <c r="AH997" s="39"/>
      <c r="AO997" s="39"/>
    </row>
    <row r="998" ht="15.75" customHeight="1">
      <c r="A998" s="34"/>
      <c r="B998" s="34"/>
      <c r="C998" s="34"/>
      <c r="E998" s="34"/>
      <c r="F998" s="35"/>
      <c r="J998" s="36"/>
      <c r="L998" s="37"/>
      <c r="N998" s="51"/>
      <c r="W998" s="12"/>
      <c r="X998" s="12"/>
      <c r="Y998" s="12"/>
      <c r="AC998" s="12"/>
      <c r="AF998" s="39"/>
      <c r="AH998" s="39"/>
      <c r="AO998" s="39"/>
    </row>
    <row r="999" ht="15.75" customHeight="1">
      <c r="A999" s="34"/>
      <c r="B999" s="34"/>
      <c r="C999" s="34"/>
      <c r="E999" s="34"/>
      <c r="F999" s="35"/>
      <c r="J999" s="36"/>
      <c r="L999" s="37"/>
      <c r="N999" s="51"/>
      <c r="W999" s="12"/>
      <c r="X999" s="12"/>
      <c r="Y999" s="12"/>
      <c r="AC999" s="12"/>
      <c r="AF999" s="39"/>
      <c r="AH999" s="39"/>
      <c r="AO999" s="39"/>
    </row>
    <row r="1000" ht="15.75" customHeight="1">
      <c r="A1000" s="34"/>
      <c r="B1000" s="34"/>
      <c r="C1000" s="34"/>
      <c r="E1000" s="34"/>
      <c r="F1000" s="35"/>
      <c r="J1000" s="36"/>
      <c r="L1000" s="37"/>
      <c r="N1000" s="51"/>
      <c r="W1000" s="12"/>
      <c r="X1000" s="12"/>
      <c r="Y1000" s="12"/>
      <c r="AC1000" s="12"/>
      <c r="AF1000" s="39"/>
      <c r="AH1000" s="39"/>
      <c r="AO1000" s="39"/>
    </row>
  </sheetData>
  <conditionalFormatting sqref="F33:F1000">
    <cfRule type="cellIs" dxfId="4" priority="1" operator="greaterThan">
      <formula>0</formula>
    </cfRule>
  </conditionalFormatting>
  <conditionalFormatting sqref="L1:L32">
    <cfRule type="cellIs" dxfId="4" priority="2" operator="greaterThan">
      <formula>0</formula>
    </cfRule>
  </conditionalFormatting>
  <dataValidations>
    <dataValidation type="list" allowBlank="1" showErrorMessage="1" sqref="S1:S32">
      <formula1>LISTAS!$A:$A</formula1>
    </dataValidation>
    <dataValidation type="list" allowBlank="1" showErrorMessage="1" sqref="U1:U32">
      <formula1>LISTAS!$E:$E</formula1>
    </dataValidation>
    <dataValidation type="list" allowBlank="1" showErrorMessage="1" sqref="T2:T32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25"/>
    <col customWidth="1" min="2" max="2" width="7.63"/>
    <col customWidth="1" min="3" max="3" width="14.25"/>
    <col customWidth="1" min="4" max="4" width="7.38"/>
    <col customWidth="1" min="5" max="5" width="52.25"/>
    <col customWidth="1" min="6" max="7" width="11.38"/>
    <col customWidth="1" min="8" max="8" width="5.13"/>
    <col customWidth="1" min="9" max="9" width="10.25"/>
    <col customWidth="1" min="10" max="12" width="11.38"/>
    <col customWidth="1" min="13" max="13" width="12.38"/>
    <col customWidth="1" min="14" max="14" width="10.25"/>
    <col customWidth="1" min="15" max="15" width="10.75"/>
    <col customWidth="1" min="16" max="16" width="13.63"/>
    <col customWidth="1" min="17" max="17" width="9.38"/>
    <col customWidth="1" min="18" max="18" width="9.75"/>
    <col customWidth="1" min="19" max="19" width="9.25"/>
    <col customWidth="1" min="20" max="20" width="10.25"/>
    <col customWidth="1" min="21" max="21" width="10.75"/>
    <col customWidth="1" min="22" max="22" width="12.63"/>
    <col customWidth="1" min="23" max="23" width="8.88"/>
    <col customWidth="1" min="24" max="24" width="12.0"/>
    <col customWidth="1" min="25" max="25" width="11.25"/>
    <col customWidth="1" min="26" max="27" width="11.38"/>
    <col customWidth="1" min="28" max="28" width="13.75"/>
    <col customWidth="1" min="29" max="43" width="11.38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>
      <c r="A2" s="58">
        <v>7.7977229E7</v>
      </c>
      <c r="B2" s="28"/>
      <c r="C2" s="15" t="str">
        <f t="shared" ref="C2:C30" si="1">CONCATENATE(LEFT(T2,3),RIGHT(A2,8))</f>
        <v>CIG77977229</v>
      </c>
      <c r="D2" s="15" t="s">
        <v>11857</v>
      </c>
      <c r="E2" s="28" t="s">
        <v>260</v>
      </c>
      <c r="F2" s="20">
        <v>1460.0</v>
      </c>
      <c r="G2" s="29">
        <v>0.0</v>
      </c>
      <c r="H2" s="28" t="s">
        <v>12099</v>
      </c>
      <c r="I2" s="15">
        <v>10.0</v>
      </c>
      <c r="J2" s="15">
        <v>1.0</v>
      </c>
      <c r="K2" s="15"/>
      <c r="L2" s="33">
        <f>((DICOSPA!$F2*(1+DICOSPA!$G2%))/DICOSPA!$J2)+DICOSPA!$K2</f>
        <v>1460</v>
      </c>
      <c r="M2" s="15">
        <v>20.0</v>
      </c>
      <c r="N2" s="59">
        <f t="shared" ref="N2:N30" si="2">IF(L2&gt;=5,MROUND(L2/(1-M2/100),50),10)</f>
        <v>1850</v>
      </c>
      <c r="O2" s="29">
        <f>MROUND((DICOSPA!$N2/0.6),50)</f>
        <v>3100</v>
      </c>
      <c r="P2" s="15" t="s">
        <v>11858</v>
      </c>
      <c r="Q2" s="15">
        <v>3.0</v>
      </c>
      <c r="R2" s="29">
        <f>DICOSPA!$I2+DICOSPA!$Q2</f>
        <v>13</v>
      </c>
      <c r="S2" s="15" t="s">
        <v>261</v>
      </c>
      <c r="T2" s="15" t="s">
        <v>199</v>
      </c>
      <c r="U2" s="15" t="s">
        <v>11782</v>
      </c>
      <c r="V2" s="16" t="s">
        <v>12120</v>
      </c>
      <c r="W2" s="15" t="s">
        <v>11860</v>
      </c>
      <c r="X2" s="15">
        <v>1.0</v>
      </c>
      <c r="Y2" s="29">
        <v>4.0</v>
      </c>
      <c r="Z2" s="15"/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6" t="s">
        <v>11857</v>
      </c>
      <c r="AP2" s="15"/>
      <c r="AQ2" s="15"/>
    </row>
    <row r="3">
      <c r="A3" s="58">
        <v>7.7977205E7</v>
      </c>
      <c r="B3" s="28"/>
      <c r="C3" s="15" t="str">
        <f t="shared" si="1"/>
        <v>CIG77977205</v>
      </c>
      <c r="D3" s="15" t="s">
        <v>11857</v>
      </c>
      <c r="E3" s="28" t="s">
        <v>262</v>
      </c>
      <c r="F3" s="20">
        <v>2460.0</v>
      </c>
      <c r="G3" s="29">
        <v>0.0</v>
      </c>
      <c r="H3" s="28" t="s">
        <v>12099</v>
      </c>
      <c r="I3" s="15">
        <v>10.0</v>
      </c>
      <c r="J3" s="15">
        <v>1.0</v>
      </c>
      <c r="K3" s="15"/>
      <c r="L3" s="33">
        <f>((DICOSPA!$F3*(1+DICOSPA!$G3%))/DICOSPA!$J3)+DICOSPA!$K3</f>
        <v>2460</v>
      </c>
      <c r="M3" s="15">
        <v>20.0</v>
      </c>
      <c r="N3" s="59">
        <f t="shared" si="2"/>
        <v>3100</v>
      </c>
      <c r="O3" s="29">
        <f>MROUND((DICOSPA!$N3/0.6),50)</f>
        <v>5150</v>
      </c>
      <c r="P3" s="15" t="s">
        <v>11858</v>
      </c>
      <c r="Q3" s="15">
        <v>3.0</v>
      </c>
      <c r="R3" s="29">
        <f>DICOSPA!$I3+DICOSPA!$Q3</f>
        <v>13</v>
      </c>
      <c r="S3" s="15" t="s">
        <v>261</v>
      </c>
      <c r="T3" s="15" t="s">
        <v>199</v>
      </c>
      <c r="U3" s="15" t="s">
        <v>11782</v>
      </c>
      <c r="V3" s="16" t="s">
        <v>12120</v>
      </c>
      <c r="W3" s="15" t="s">
        <v>11860</v>
      </c>
      <c r="X3" s="15">
        <v>1.0</v>
      </c>
      <c r="Y3" s="29">
        <v>10.0</v>
      </c>
      <c r="Z3" s="15"/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6" t="s">
        <v>11857</v>
      </c>
      <c r="AP3" s="15"/>
      <c r="AQ3" s="15"/>
    </row>
    <row r="4">
      <c r="A4" s="58">
        <v>7.7977243E7</v>
      </c>
      <c r="B4" s="28"/>
      <c r="C4" s="15" t="str">
        <f t="shared" si="1"/>
        <v>CIG77977243</v>
      </c>
      <c r="D4" s="15" t="s">
        <v>11857</v>
      </c>
      <c r="E4" s="28" t="s">
        <v>263</v>
      </c>
      <c r="F4" s="20">
        <v>2460.0</v>
      </c>
      <c r="G4" s="29">
        <v>0.0</v>
      </c>
      <c r="H4" s="28" t="s">
        <v>12099</v>
      </c>
      <c r="I4" s="15">
        <v>10.0</v>
      </c>
      <c r="J4" s="15">
        <v>1.0</v>
      </c>
      <c r="K4" s="15"/>
      <c r="L4" s="33">
        <f>((DICOSPA!$F4*(1+DICOSPA!$G4%))/DICOSPA!$J4)+DICOSPA!$K4</f>
        <v>2460</v>
      </c>
      <c r="M4" s="15">
        <v>20.0</v>
      </c>
      <c r="N4" s="59">
        <f t="shared" si="2"/>
        <v>3100</v>
      </c>
      <c r="O4" s="29">
        <f>MROUND((DICOSPA!$N4/0.6),50)</f>
        <v>5150</v>
      </c>
      <c r="P4" s="15" t="s">
        <v>11858</v>
      </c>
      <c r="Q4" s="15">
        <v>3.0</v>
      </c>
      <c r="R4" s="29">
        <f>DICOSPA!$I4+DICOSPA!$Q4</f>
        <v>13</v>
      </c>
      <c r="S4" s="16" t="s">
        <v>261</v>
      </c>
      <c r="T4" s="16" t="s">
        <v>199</v>
      </c>
      <c r="U4" s="15" t="s">
        <v>11782</v>
      </c>
      <c r="V4" s="16" t="s">
        <v>12120</v>
      </c>
      <c r="W4" s="15" t="s">
        <v>11860</v>
      </c>
      <c r="X4" s="15">
        <v>1.0</v>
      </c>
      <c r="Y4" s="29">
        <v>13.0</v>
      </c>
      <c r="Z4" s="15"/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6" t="s">
        <v>11857</v>
      </c>
      <c r="AP4" s="15"/>
      <c r="AQ4" s="15"/>
    </row>
    <row r="5">
      <c r="A5" s="58">
        <v>7.7976505E7</v>
      </c>
      <c r="B5" s="28"/>
      <c r="C5" s="15" t="str">
        <f t="shared" si="1"/>
        <v>CIG77976505</v>
      </c>
      <c r="D5" s="15" t="s">
        <v>11857</v>
      </c>
      <c r="E5" s="28" t="s">
        <v>264</v>
      </c>
      <c r="F5" s="20">
        <v>1300.0</v>
      </c>
      <c r="G5" s="29">
        <v>0.0</v>
      </c>
      <c r="H5" s="28" t="s">
        <v>12099</v>
      </c>
      <c r="I5" s="15">
        <v>10.0</v>
      </c>
      <c r="J5" s="15">
        <v>1.0</v>
      </c>
      <c r="K5" s="15"/>
      <c r="L5" s="33">
        <f>((DICOSPA!$F5*(1+DICOSPA!$G5%))/DICOSPA!$J5)+DICOSPA!$K5</f>
        <v>1300</v>
      </c>
      <c r="M5" s="15">
        <v>20.0</v>
      </c>
      <c r="N5" s="59">
        <f t="shared" si="2"/>
        <v>1650</v>
      </c>
      <c r="O5" s="29">
        <f>MROUND((DICOSPA!$N5/0.6),50)</f>
        <v>2750</v>
      </c>
      <c r="P5" s="15" t="s">
        <v>11858</v>
      </c>
      <c r="Q5" s="15">
        <v>3.0</v>
      </c>
      <c r="R5" s="29">
        <f>DICOSPA!$I5+DICOSPA!$Q5</f>
        <v>13</v>
      </c>
      <c r="S5" s="15" t="s">
        <v>261</v>
      </c>
      <c r="T5" s="15" t="s">
        <v>199</v>
      </c>
      <c r="U5" s="15" t="s">
        <v>11782</v>
      </c>
      <c r="V5" s="16" t="s">
        <v>12121</v>
      </c>
      <c r="W5" s="15" t="s">
        <v>11860</v>
      </c>
      <c r="X5" s="15">
        <v>1.0</v>
      </c>
      <c r="Y5" s="29">
        <v>13.0</v>
      </c>
      <c r="Z5" s="15"/>
      <c r="AA5" s="15"/>
      <c r="AB5" s="29">
        <f>OSLE!$L5*OSLE!$AA5</f>
        <v>0</v>
      </c>
      <c r="AC5" s="15"/>
      <c r="AD5" s="15"/>
      <c r="AE5" s="15"/>
      <c r="AF5" s="15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6" t="s">
        <v>11857</v>
      </c>
      <c r="AP5" s="15"/>
      <c r="AQ5" s="15"/>
    </row>
    <row r="6">
      <c r="A6" s="58">
        <v>7.7976994E7</v>
      </c>
      <c r="B6" s="28"/>
      <c r="C6" s="15" t="str">
        <f t="shared" si="1"/>
        <v>CIG77976994</v>
      </c>
      <c r="D6" s="15" t="s">
        <v>11857</v>
      </c>
      <c r="E6" s="28" t="s">
        <v>265</v>
      </c>
      <c r="F6" s="20">
        <v>1320.0</v>
      </c>
      <c r="G6" s="29">
        <v>0.0</v>
      </c>
      <c r="H6" s="28" t="s">
        <v>12099</v>
      </c>
      <c r="I6" s="15">
        <v>10.0</v>
      </c>
      <c r="J6" s="15">
        <v>1.0</v>
      </c>
      <c r="K6" s="15"/>
      <c r="L6" s="33">
        <f>((DICOSPA!$F6*(1+DICOSPA!$G6%))/DICOSPA!$J6)+DICOSPA!$K6</f>
        <v>1320</v>
      </c>
      <c r="M6" s="15">
        <v>20.0</v>
      </c>
      <c r="N6" s="59">
        <f t="shared" si="2"/>
        <v>1650</v>
      </c>
      <c r="O6" s="29">
        <f>MROUND((DICOSPA!$N6/0.6),50)</f>
        <v>2750</v>
      </c>
      <c r="P6" s="15" t="s">
        <v>11858</v>
      </c>
      <c r="Q6" s="15">
        <v>3.0</v>
      </c>
      <c r="R6" s="29">
        <f>DICOSPA!$I6+DICOSPA!$Q6</f>
        <v>13</v>
      </c>
      <c r="S6" s="15" t="s">
        <v>261</v>
      </c>
      <c r="T6" s="15" t="s">
        <v>199</v>
      </c>
      <c r="U6" s="15" t="s">
        <v>11782</v>
      </c>
      <c r="V6" s="16" t="s">
        <v>12121</v>
      </c>
      <c r="W6" s="15" t="s">
        <v>11860</v>
      </c>
      <c r="X6" s="15">
        <v>1.0</v>
      </c>
      <c r="Y6" s="29">
        <v>6.0</v>
      </c>
      <c r="Z6" s="15"/>
      <c r="AA6" s="15"/>
      <c r="AB6" s="29">
        <f>OSLE!$L6*OSLE!$AA6</f>
        <v>11150</v>
      </c>
      <c r="AC6" s="15"/>
      <c r="AD6" s="15"/>
      <c r="AE6" s="15"/>
      <c r="AF6" s="15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6" t="s">
        <v>11857</v>
      </c>
      <c r="AP6" s="15"/>
      <c r="AQ6" s="15"/>
    </row>
    <row r="7">
      <c r="A7" s="58">
        <v>7.7985927E7</v>
      </c>
      <c r="B7" s="28"/>
      <c r="C7" s="16" t="str">
        <f t="shared" si="1"/>
        <v>CIG77985927</v>
      </c>
      <c r="D7" s="15" t="s">
        <v>11857</v>
      </c>
      <c r="E7" s="28" t="s">
        <v>266</v>
      </c>
      <c r="F7" s="20">
        <v>1320.0</v>
      </c>
      <c r="G7" s="29">
        <v>0.0</v>
      </c>
      <c r="H7" s="28" t="s">
        <v>12099</v>
      </c>
      <c r="I7" s="15">
        <v>10.0</v>
      </c>
      <c r="J7" s="15">
        <v>1.0</v>
      </c>
      <c r="K7" s="15"/>
      <c r="L7" s="33">
        <f>((DICOSPA!$F7*(1+DICOSPA!$G7%))/DICOSPA!$J7)+DICOSPA!$K7</f>
        <v>1320</v>
      </c>
      <c r="M7" s="15">
        <v>20.0</v>
      </c>
      <c r="N7" s="59">
        <f t="shared" si="2"/>
        <v>1650</v>
      </c>
      <c r="O7" s="29">
        <f>MROUND((DICOSPA!$N7/0.6),50)</f>
        <v>2750</v>
      </c>
      <c r="P7" s="15" t="s">
        <v>11858</v>
      </c>
      <c r="Q7" s="15">
        <v>3.0</v>
      </c>
      <c r="R7" s="29">
        <f>DICOSPA!$I7+DICOSPA!$Q7</f>
        <v>13</v>
      </c>
      <c r="S7" s="15" t="s">
        <v>261</v>
      </c>
      <c r="T7" s="15" t="s">
        <v>199</v>
      </c>
      <c r="U7" s="15" t="s">
        <v>11782</v>
      </c>
      <c r="V7" s="16" t="s">
        <v>12121</v>
      </c>
      <c r="W7" s="15" t="s">
        <v>11860</v>
      </c>
      <c r="X7" s="15">
        <v>1.0</v>
      </c>
      <c r="Y7" s="29">
        <v>7.0</v>
      </c>
      <c r="Z7" s="15"/>
      <c r="AA7" s="15"/>
      <c r="AB7" s="29">
        <f>OSLE!$L7*OSLE!$AA7</f>
        <v>14600</v>
      </c>
      <c r="AC7" s="15"/>
      <c r="AD7" s="15"/>
      <c r="AE7" s="15"/>
      <c r="AF7" s="15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6" t="s">
        <v>11857</v>
      </c>
      <c r="AP7" s="15"/>
      <c r="AQ7" s="15"/>
    </row>
    <row r="8">
      <c r="A8" s="58">
        <v>7.7985897E7</v>
      </c>
      <c r="B8" s="28"/>
      <c r="C8" s="15" t="str">
        <f t="shared" si="1"/>
        <v>CIG77985897</v>
      </c>
      <c r="D8" s="15" t="s">
        <v>11857</v>
      </c>
      <c r="E8" s="28" t="s">
        <v>267</v>
      </c>
      <c r="F8" s="20">
        <v>1320.0</v>
      </c>
      <c r="G8" s="29">
        <v>0.0</v>
      </c>
      <c r="H8" s="28" t="s">
        <v>12099</v>
      </c>
      <c r="I8" s="15">
        <v>10.0</v>
      </c>
      <c r="J8" s="15">
        <v>1.0</v>
      </c>
      <c r="K8" s="15"/>
      <c r="L8" s="33">
        <f>((DICOSPA!$F8*(1+DICOSPA!$G8%))/DICOSPA!$J8)+DICOSPA!$K8</f>
        <v>1320</v>
      </c>
      <c r="M8" s="15">
        <v>20.0</v>
      </c>
      <c r="N8" s="59">
        <f t="shared" si="2"/>
        <v>1650</v>
      </c>
      <c r="O8" s="29">
        <f>MROUND((DICOSPA!$N8/0.6),50)</f>
        <v>2750</v>
      </c>
      <c r="P8" s="15" t="s">
        <v>11858</v>
      </c>
      <c r="Q8" s="15">
        <v>3.0</v>
      </c>
      <c r="R8" s="29">
        <f>DICOSPA!$I8+DICOSPA!$Q8</f>
        <v>13</v>
      </c>
      <c r="S8" s="15" t="s">
        <v>261</v>
      </c>
      <c r="T8" s="15" t="s">
        <v>199</v>
      </c>
      <c r="U8" s="15" t="s">
        <v>11782</v>
      </c>
      <c r="V8" s="16" t="s">
        <v>12121</v>
      </c>
      <c r="W8" s="15" t="s">
        <v>11860</v>
      </c>
      <c r="X8" s="15">
        <v>1.0</v>
      </c>
      <c r="Y8" s="29">
        <v>14.0</v>
      </c>
      <c r="Z8" s="15"/>
      <c r="AA8" s="15"/>
      <c r="AB8" s="29">
        <f>OSLE!$L8*OSLE!$AA8</f>
        <v>0</v>
      </c>
      <c r="AC8" s="15"/>
      <c r="AD8" s="15"/>
      <c r="AE8" s="15"/>
      <c r="AF8" s="15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6" t="s">
        <v>11857</v>
      </c>
      <c r="AP8" s="15"/>
      <c r="AQ8" s="15"/>
    </row>
    <row r="9">
      <c r="A9" s="58">
        <v>7.7976963E7</v>
      </c>
      <c r="B9" s="28"/>
      <c r="C9" s="15" t="str">
        <f t="shared" si="1"/>
        <v>CIG77976963</v>
      </c>
      <c r="D9" s="15" t="s">
        <v>11857</v>
      </c>
      <c r="E9" s="28" t="s">
        <v>268</v>
      </c>
      <c r="F9" s="20">
        <v>1320.0</v>
      </c>
      <c r="G9" s="29">
        <v>0.0</v>
      </c>
      <c r="H9" s="28" t="s">
        <v>12099</v>
      </c>
      <c r="I9" s="15">
        <v>10.0</v>
      </c>
      <c r="J9" s="15">
        <v>1.0</v>
      </c>
      <c r="K9" s="15"/>
      <c r="L9" s="33">
        <f>((DICOSPA!$F9*(1+DICOSPA!$G9%))/DICOSPA!$J9)+DICOSPA!$K9</f>
        <v>1320</v>
      </c>
      <c r="M9" s="15">
        <v>20.0</v>
      </c>
      <c r="N9" s="59">
        <f t="shared" si="2"/>
        <v>1650</v>
      </c>
      <c r="O9" s="29">
        <f>MROUND((DICOSPA!$N9/0.6),50)</f>
        <v>2750</v>
      </c>
      <c r="P9" s="15" t="s">
        <v>11858</v>
      </c>
      <c r="Q9" s="15">
        <v>3.0</v>
      </c>
      <c r="R9" s="29">
        <f>DICOSPA!$I9+DICOSPA!$Q9</f>
        <v>13</v>
      </c>
      <c r="S9" s="15" t="s">
        <v>261</v>
      </c>
      <c r="T9" s="15" t="s">
        <v>199</v>
      </c>
      <c r="U9" s="15" t="s">
        <v>11782</v>
      </c>
      <c r="V9" s="16" t="s">
        <v>12121</v>
      </c>
      <c r="W9" s="15" t="s">
        <v>11860</v>
      </c>
      <c r="X9" s="15">
        <v>1.0</v>
      </c>
      <c r="Y9" s="29">
        <v>0.0</v>
      </c>
      <c r="Z9" s="15"/>
      <c r="AA9" s="15"/>
      <c r="AB9" s="29">
        <f>OSLE!$L9*OSLE!$AA9</f>
        <v>0</v>
      </c>
      <c r="AC9" s="15"/>
      <c r="AD9" s="15"/>
      <c r="AE9" s="15"/>
      <c r="AF9" s="15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6" t="s">
        <v>11857</v>
      </c>
      <c r="AP9" s="15"/>
      <c r="AQ9" s="15"/>
    </row>
    <row r="10">
      <c r="A10" s="58">
        <v>7.7976529E7</v>
      </c>
      <c r="B10" s="28"/>
      <c r="C10" s="15" t="str">
        <f t="shared" si="1"/>
        <v>CIG77976529</v>
      </c>
      <c r="D10" s="15" t="s">
        <v>11857</v>
      </c>
      <c r="E10" s="28" t="s">
        <v>269</v>
      </c>
      <c r="F10" s="20">
        <v>2230.0</v>
      </c>
      <c r="G10" s="29">
        <v>0.0</v>
      </c>
      <c r="H10" s="28" t="s">
        <v>12099</v>
      </c>
      <c r="I10" s="15">
        <v>10.0</v>
      </c>
      <c r="J10" s="15">
        <v>1.0</v>
      </c>
      <c r="K10" s="15"/>
      <c r="L10" s="33">
        <f>((DICOSPA!$F10*(1+DICOSPA!$G10%))/DICOSPA!$J10)+DICOSPA!$K10</f>
        <v>2230</v>
      </c>
      <c r="M10" s="15">
        <v>20.0</v>
      </c>
      <c r="N10" s="59">
        <f t="shared" si="2"/>
        <v>2800</v>
      </c>
      <c r="O10" s="29">
        <f>MROUND((DICOSPA!$N10/0.6),50)</f>
        <v>4650</v>
      </c>
      <c r="P10" s="15" t="s">
        <v>11858</v>
      </c>
      <c r="Q10" s="15">
        <v>3.0</v>
      </c>
      <c r="R10" s="29">
        <f>DICOSPA!$I10+DICOSPA!$Q10</f>
        <v>13</v>
      </c>
      <c r="S10" s="15" t="s">
        <v>261</v>
      </c>
      <c r="T10" s="15" t="s">
        <v>199</v>
      </c>
      <c r="U10" s="15" t="s">
        <v>11782</v>
      </c>
      <c r="V10" s="16" t="s">
        <v>12121</v>
      </c>
      <c r="W10" s="15" t="s">
        <v>11860</v>
      </c>
      <c r="X10" s="15">
        <v>1.0</v>
      </c>
      <c r="Y10" s="29">
        <v>6.0</v>
      </c>
      <c r="Z10" s="15"/>
      <c r="AA10" s="15"/>
      <c r="AB10" s="29">
        <f>OSLE!$L10*OSLE!$AA10</f>
        <v>0</v>
      </c>
      <c r="AC10" s="15"/>
      <c r="AD10" s="15"/>
      <c r="AE10" s="15"/>
      <c r="AF10" s="15"/>
      <c r="AG10" s="15"/>
      <c r="AH10" s="32" t="str">
        <f>IF(AND(OSLE!$AF10=0,OSLE!$AG10=0),"",OSLE!$AF10-OSLE!$AG10)</f>
        <v/>
      </c>
      <c r="AI10" s="15"/>
      <c r="AJ10" s="15"/>
      <c r="AK10" s="15"/>
      <c r="AL10" s="15"/>
      <c r="AM10" s="15"/>
      <c r="AN10" s="15"/>
      <c r="AO10" s="16" t="s">
        <v>11857</v>
      </c>
      <c r="AP10" s="15"/>
      <c r="AQ10" s="15"/>
    </row>
    <row r="11">
      <c r="A11" s="58">
        <v>7.7977038E7</v>
      </c>
      <c r="B11" s="28"/>
      <c r="C11" s="15" t="str">
        <f t="shared" si="1"/>
        <v>CIG77977038</v>
      </c>
      <c r="D11" s="15" t="s">
        <v>11857</v>
      </c>
      <c r="E11" s="28" t="s">
        <v>270</v>
      </c>
      <c r="F11" s="20">
        <v>2230.0</v>
      </c>
      <c r="G11" s="29">
        <v>0.0</v>
      </c>
      <c r="H11" s="28" t="s">
        <v>12099</v>
      </c>
      <c r="I11" s="15">
        <v>10.0</v>
      </c>
      <c r="J11" s="15">
        <v>1.0</v>
      </c>
      <c r="K11" s="15"/>
      <c r="L11" s="33">
        <f>((DICOSPA!$F11*(1+DICOSPA!$G11%))/DICOSPA!$J11)+DICOSPA!$K11</f>
        <v>2230</v>
      </c>
      <c r="M11" s="15">
        <v>20.0</v>
      </c>
      <c r="N11" s="59">
        <f t="shared" si="2"/>
        <v>2800</v>
      </c>
      <c r="O11" s="29">
        <f>MROUND((DICOSPA!$N11/0.6),50)</f>
        <v>4650</v>
      </c>
      <c r="P11" s="15" t="s">
        <v>11858</v>
      </c>
      <c r="Q11" s="15">
        <v>3.0</v>
      </c>
      <c r="R11" s="29">
        <f>DICOSPA!$I11+DICOSPA!$Q11</f>
        <v>13</v>
      </c>
      <c r="S11" s="15" t="s">
        <v>261</v>
      </c>
      <c r="T11" s="15" t="s">
        <v>199</v>
      </c>
      <c r="U11" s="15" t="s">
        <v>11782</v>
      </c>
      <c r="V11" s="16" t="s">
        <v>12121</v>
      </c>
      <c r="W11" s="15" t="s">
        <v>11860</v>
      </c>
      <c r="X11" s="15">
        <v>1.0</v>
      </c>
      <c r="Y11" s="29">
        <v>4.0</v>
      </c>
      <c r="Z11" s="15"/>
      <c r="AA11" s="15"/>
      <c r="AB11" s="29">
        <f>OSLE!$L11*OSLE!$AA11</f>
        <v>13400</v>
      </c>
      <c r="AC11" s="15"/>
      <c r="AD11" s="15"/>
      <c r="AE11" s="15"/>
      <c r="AF11" s="15"/>
      <c r="AG11" s="15"/>
      <c r="AH11" s="32" t="str">
        <f>IF(AND(OSLE!$AF11=0,OSLE!$AG11=0),"",OSLE!$AF11-OSLE!$AG11)</f>
        <v/>
      </c>
      <c r="AI11" s="15"/>
      <c r="AJ11" s="15"/>
      <c r="AK11" s="15"/>
      <c r="AL11" s="15"/>
      <c r="AM11" s="15"/>
      <c r="AN11" s="15"/>
      <c r="AO11" s="16" t="s">
        <v>11857</v>
      </c>
      <c r="AP11" s="15"/>
      <c r="AQ11" s="15"/>
    </row>
    <row r="12">
      <c r="A12" s="58">
        <v>7.7980908E7</v>
      </c>
      <c r="B12" s="28"/>
      <c r="C12" s="15" t="str">
        <f t="shared" si="1"/>
        <v>CIG77980908</v>
      </c>
      <c r="D12" s="15" t="s">
        <v>11857</v>
      </c>
      <c r="E12" s="28" t="s">
        <v>271</v>
      </c>
      <c r="F12" s="20">
        <v>1550.0</v>
      </c>
      <c r="G12" s="29">
        <v>0.0</v>
      </c>
      <c r="H12" s="28" t="s">
        <v>12099</v>
      </c>
      <c r="I12" s="15">
        <v>10.0</v>
      </c>
      <c r="J12" s="15">
        <v>1.0</v>
      </c>
      <c r="K12" s="15"/>
      <c r="L12" s="33">
        <f>((DICOSPA!$F12*(1+DICOSPA!$G12%))/DICOSPA!$J12)+DICOSPA!$K12</f>
        <v>1550</v>
      </c>
      <c r="M12" s="15">
        <v>20.0</v>
      </c>
      <c r="N12" s="59">
        <f t="shared" si="2"/>
        <v>1950</v>
      </c>
      <c r="O12" s="29">
        <f>MROUND((DICOSPA!$N12/0.6),50)</f>
        <v>3250</v>
      </c>
      <c r="P12" s="15" t="s">
        <v>11858</v>
      </c>
      <c r="Q12" s="15">
        <v>3.0</v>
      </c>
      <c r="R12" s="29">
        <f>DICOSPA!$I12+DICOSPA!$Q12</f>
        <v>13</v>
      </c>
      <c r="S12" s="15" t="s">
        <v>261</v>
      </c>
      <c r="T12" s="15" t="s">
        <v>199</v>
      </c>
      <c r="U12" s="15" t="s">
        <v>11782</v>
      </c>
      <c r="V12" s="16" t="s">
        <v>12121</v>
      </c>
      <c r="W12" s="15" t="s">
        <v>11860</v>
      </c>
      <c r="X12" s="15">
        <v>1.0</v>
      </c>
      <c r="Y12" s="29">
        <v>20.0</v>
      </c>
      <c r="Z12" s="15"/>
      <c r="AA12" s="15"/>
      <c r="AB12" s="29">
        <f>OSLE!$L12*OSLE!$AA12</f>
        <v>0</v>
      </c>
      <c r="AC12" s="15"/>
      <c r="AD12" s="15"/>
      <c r="AE12" s="15"/>
      <c r="AF12" s="15"/>
      <c r="AG12" s="15"/>
      <c r="AH12" s="32" t="str">
        <f>IF(AND(OSLE!$AF12=0,OSLE!$AG12=0),"",OSLE!$AF12-OSLE!$AG12)</f>
        <v/>
      </c>
      <c r="AI12" s="15"/>
      <c r="AJ12" s="15"/>
      <c r="AK12" s="15"/>
      <c r="AL12" s="15"/>
      <c r="AM12" s="15"/>
      <c r="AN12" s="15"/>
      <c r="AO12" s="16" t="s">
        <v>11857</v>
      </c>
      <c r="AP12" s="15"/>
      <c r="AQ12" s="15"/>
    </row>
    <row r="13">
      <c r="A13" s="58">
        <v>7.7980892E7</v>
      </c>
      <c r="B13" s="28"/>
      <c r="C13" s="15" t="str">
        <f t="shared" si="1"/>
        <v>CIG77980892</v>
      </c>
      <c r="D13" s="15" t="s">
        <v>11857</v>
      </c>
      <c r="E13" s="28" t="s">
        <v>272</v>
      </c>
      <c r="F13" s="20">
        <v>1550.0</v>
      </c>
      <c r="G13" s="29">
        <v>0.0</v>
      </c>
      <c r="H13" s="28" t="s">
        <v>12099</v>
      </c>
      <c r="I13" s="15">
        <v>10.0</v>
      </c>
      <c r="J13" s="15">
        <v>1.0</v>
      </c>
      <c r="K13" s="15"/>
      <c r="L13" s="33">
        <f>((DICOSPA!$F13*(1+DICOSPA!$G13%))/DICOSPA!$J13)+DICOSPA!$K13</f>
        <v>1550</v>
      </c>
      <c r="M13" s="15">
        <v>20.0</v>
      </c>
      <c r="N13" s="59">
        <f t="shared" si="2"/>
        <v>1950</v>
      </c>
      <c r="O13" s="29">
        <f>MROUND((DICOSPA!$N13/0.6),50)</f>
        <v>3250</v>
      </c>
      <c r="P13" s="15" t="s">
        <v>11858</v>
      </c>
      <c r="Q13" s="15">
        <v>3.0</v>
      </c>
      <c r="R13" s="29">
        <f>DICOSPA!$I13+DICOSPA!$Q13</f>
        <v>13</v>
      </c>
      <c r="S13" s="15" t="s">
        <v>261</v>
      </c>
      <c r="T13" s="15" t="s">
        <v>199</v>
      </c>
      <c r="U13" s="15" t="s">
        <v>11782</v>
      </c>
      <c r="V13" s="16" t="s">
        <v>12121</v>
      </c>
      <c r="W13" s="15" t="s">
        <v>11860</v>
      </c>
      <c r="X13" s="15">
        <v>1.0</v>
      </c>
      <c r="Y13" s="29">
        <v>33.0</v>
      </c>
      <c r="Z13" s="15"/>
      <c r="AA13" s="15"/>
      <c r="AB13" s="29">
        <f>OSLE!$L13*OSLE!$AA13</f>
        <v>22100</v>
      </c>
      <c r="AC13" s="15"/>
      <c r="AD13" s="15"/>
      <c r="AE13" s="15"/>
      <c r="AF13" s="15"/>
      <c r="AG13" s="15"/>
      <c r="AH13" s="32" t="str">
        <f>IF(AND(OSLE!$AF13=0,OSLE!$AG13=0),"",OSLE!$AF13-OSLE!$AG13)</f>
        <v/>
      </c>
      <c r="AI13" s="15"/>
      <c r="AJ13" s="15"/>
      <c r="AK13" s="15"/>
      <c r="AL13" s="15"/>
      <c r="AM13" s="15"/>
      <c r="AN13" s="15"/>
      <c r="AO13" s="16" t="s">
        <v>11857</v>
      </c>
      <c r="AP13" s="15"/>
      <c r="AQ13" s="15"/>
    </row>
    <row r="14">
      <c r="A14" s="58">
        <v>7.797709E7</v>
      </c>
      <c r="B14" s="28"/>
      <c r="C14" s="15" t="str">
        <f t="shared" si="1"/>
        <v>CIG77977090</v>
      </c>
      <c r="D14" s="15" t="s">
        <v>11857</v>
      </c>
      <c r="E14" s="28" t="s">
        <v>273</v>
      </c>
      <c r="F14" s="20">
        <v>2670.0</v>
      </c>
      <c r="G14" s="29">
        <v>0.0</v>
      </c>
      <c r="H14" s="28" t="s">
        <v>12099</v>
      </c>
      <c r="I14" s="15">
        <v>10.0</v>
      </c>
      <c r="J14" s="15">
        <v>1.0</v>
      </c>
      <c r="K14" s="15"/>
      <c r="L14" s="33">
        <f>((DICOSPA!$F14*(1+DICOSPA!$G14%))/DICOSPA!$J14)+DICOSPA!$K14</f>
        <v>2670</v>
      </c>
      <c r="M14" s="15">
        <v>20.0</v>
      </c>
      <c r="N14" s="59">
        <f t="shared" si="2"/>
        <v>3350</v>
      </c>
      <c r="O14" s="29">
        <f>MROUND((DICOSPA!$N14/0.6),50)</f>
        <v>5600</v>
      </c>
      <c r="P14" s="15" t="s">
        <v>11858</v>
      </c>
      <c r="Q14" s="15">
        <v>3.0</v>
      </c>
      <c r="R14" s="29">
        <f>DICOSPA!$I14+DICOSPA!$Q14</f>
        <v>13</v>
      </c>
      <c r="S14" s="15" t="s">
        <v>261</v>
      </c>
      <c r="T14" s="15" t="s">
        <v>199</v>
      </c>
      <c r="U14" s="15" t="s">
        <v>11782</v>
      </c>
      <c r="V14" s="16" t="s">
        <v>12121</v>
      </c>
      <c r="W14" s="15" t="s">
        <v>11860</v>
      </c>
      <c r="X14" s="15">
        <v>1.0</v>
      </c>
      <c r="Y14" s="29">
        <v>3.0</v>
      </c>
      <c r="Z14" s="15"/>
      <c r="AA14" s="15"/>
      <c r="AB14" s="29">
        <f>OSLE!$L14*OSLE!$AA14</f>
        <v>19200</v>
      </c>
      <c r="AC14" s="15"/>
      <c r="AD14" s="15"/>
      <c r="AE14" s="15"/>
      <c r="AF14" s="15"/>
      <c r="AG14" s="15"/>
      <c r="AH14" s="32" t="str">
        <f>IF(AND(OSLE!$AF14=0,OSLE!$AG14=0),"",OSLE!$AF14-OSLE!$AG14)</f>
        <v/>
      </c>
      <c r="AI14" s="15"/>
      <c r="AJ14" s="15"/>
      <c r="AK14" s="15"/>
      <c r="AL14" s="15"/>
      <c r="AM14" s="15"/>
      <c r="AN14" s="15"/>
      <c r="AO14" s="16" t="s">
        <v>11857</v>
      </c>
      <c r="AP14" s="15"/>
      <c r="AQ14" s="15"/>
    </row>
    <row r="15">
      <c r="A15" s="58">
        <v>7.7987587E7</v>
      </c>
      <c r="B15" s="28"/>
      <c r="C15" s="15" t="str">
        <f t="shared" si="1"/>
        <v>CIG77987587</v>
      </c>
      <c r="D15" s="15" t="s">
        <v>11857</v>
      </c>
      <c r="E15" s="28" t="s">
        <v>274</v>
      </c>
      <c r="F15" s="20">
        <v>2240.0</v>
      </c>
      <c r="G15" s="29">
        <v>0.0</v>
      </c>
      <c r="H15" s="28" t="s">
        <v>12099</v>
      </c>
      <c r="I15" s="15">
        <v>10.0</v>
      </c>
      <c r="J15" s="15">
        <v>1.0</v>
      </c>
      <c r="K15" s="15"/>
      <c r="L15" s="33">
        <f>((DICOSPA!$F15*(1+DICOSPA!$G15%))/DICOSPA!$J15)+DICOSPA!$K15</f>
        <v>2240</v>
      </c>
      <c r="M15" s="15">
        <v>20.0</v>
      </c>
      <c r="N15" s="59">
        <f t="shared" si="2"/>
        <v>2800</v>
      </c>
      <c r="O15" s="29">
        <f>MROUND((DICOSPA!$N15/0.6),50)</f>
        <v>4650</v>
      </c>
      <c r="P15" s="15" t="s">
        <v>11858</v>
      </c>
      <c r="Q15" s="15">
        <v>3.0</v>
      </c>
      <c r="R15" s="29">
        <f>DICOSPA!$I15+DICOSPA!$Q15</f>
        <v>13</v>
      </c>
      <c r="S15" s="15" t="s">
        <v>261</v>
      </c>
      <c r="T15" s="15" t="s">
        <v>199</v>
      </c>
      <c r="U15" s="15" t="s">
        <v>11782</v>
      </c>
      <c r="V15" s="16" t="s">
        <v>12121</v>
      </c>
      <c r="W15" s="15" t="s">
        <v>11860</v>
      </c>
      <c r="X15" s="15">
        <v>1.0</v>
      </c>
      <c r="Y15" s="29">
        <v>4.0</v>
      </c>
      <c r="Z15" s="15"/>
      <c r="AA15" s="15"/>
      <c r="AB15" s="29">
        <f>OSLE!$L15*OSLE!$AA15</f>
        <v>13000</v>
      </c>
      <c r="AC15" s="15"/>
      <c r="AD15" s="15"/>
      <c r="AE15" s="15"/>
      <c r="AF15" s="15"/>
      <c r="AG15" s="15"/>
      <c r="AH15" s="32" t="str">
        <f>IF(AND(OSLE!$AF15=0,OSLE!$AG15=0),"",OSLE!$AF15-OSLE!$AG15)</f>
        <v/>
      </c>
      <c r="AI15" s="15"/>
      <c r="AJ15" s="15"/>
      <c r="AK15" s="15"/>
      <c r="AL15" s="15"/>
      <c r="AM15" s="15"/>
      <c r="AN15" s="15"/>
      <c r="AO15" s="16" t="s">
        <v>11857</v>
      </c>
      <c r="AP15" s="15"/>
      <c r="AQ15" s="15"/>
    </row>
    <row r="16">
      <c r="A16" s="58">
        <v>7.79876E7</v>
      </c>
      <c r="B16" s="28"/>
      <c r="C16" s="15" t="str">
        <f t="shared" si="1"/>
        <v>CIG77987600</v>
      </c>
      <c r="D16" s="15" t="s">
        <v>11857</v>
      </c>
      <c r="E16" s="28" t="s">
        <v>275</v>
      </c>
      <c r="F16" s="20">
        <v>2240.0</v>
      </c>
      <c r="G16" s="29">
        <v>0.0</v>
      </c>
      <c r="H16" s="28" t="s">
        <v>12099</v>
      </c>
      <c r="I16" s="15">
        <v>10.0</v>
      </c>
      <c r="J16" s="15">
        <v>1.0</v>
      </c>
      <c r="K16" s="15"/>
      <c r="L16" s="33">
        <f>((DICOSPA!$F16*(1+DICOSPA!$G16%))/DICOSPA!$J16)+DICOSPA!$K16</f>
        <v>2240</v>
      </c>
      <c r="M16" s="15">
        <v>20.0</v>
      </c>
      <c r="N16" s="59">
        <f t="shared" si="2"/>
        <v>2800</v>
      </c>
      <c r="O16" s="29">
        <f>MROUND((DICOSPA!$N16/0.6),50)</f>
        <v>4650</v>
      </c>
      <c r="P16" s="15" t="s">
        <v>11858</v>
      </c>
      <c r="Q16" s="15">
        <v>3.0</v>
      </c>
      <c r="R16" s="29">
        <f>DICOSPA!$I16+DICOSPA!$Q16</f>
        <v>13</v>
      </c>
      <c r="S16" s="15" t="s">
        <v>261</v>
      </c>
      <c r="T16" s="15" t="s">
        <v>199</v>
      </c>
      <c r="U16" s="15" t="s">
        <v>11782</v>
      </c>
      <c r="V16" s="16" t="s">
        <v>12121</v>
      </c>
      <c r="W16" s="15" t="s">
        <v>11860</v>
      </c>
      <c r="X16" s="15">
        <v>1.0</v>
      </c>
      <c r="Y16" s="29">
        <v>6.0</v>
      </c>
      <c r="Z16" s="15"/>
      <c r="AA16" s="15"/>
      <c r="AB16" s="29">
        <f>OSLE!$L16*OSLE!$AA16</f>
        <v>13200</v>
      </c>
      <c r="AC16" s="15"/>
      <c r="AD16" s="15"/>
      <c r="AE16" s="15"/>
      <c r="AF16" s="15"/>
      <c r="AG16" s="15"/>
      <c r="AH16" s="32" t="str">
        <f>IF(AND(OSLE!$AF16=0,OSLE!$AG16=0),"",OSLE!$AF16-OSLE!$AG16)</f>
        <v/>
      </c>
      <c r="AI16" s="15"/>
      <c r="AJ16" s="15"/>
      <c r="AK16" s="15"/>
      <c r="AL16" s="15"/>
      <c r="AM16" s="15"/>
      <c r="AN16" s="15"/>
      <c r="AO16" s="16" t="s">
        <v>11857</v>
      </c>
      <c r="AP16" s="15"/>
      <c r="AQ16" s="15"/>
    </row>
    <row r="17">
      <c r="A17" s="58">
        <v>7.7987594E7</v>
      </c>
      <c r="B17" s="28"/>
      <c r="C17" s="15" t="str">
        <f t="shared" si="1"/>
        <v>CIG77987594</v>
      </c>
      <c r="D17" s="15" t="s">
        <v>11857</v>
      </c>
      <c r="E17" s="28" t="s">
        <v>276</v>
      </c>
      <c r="F17" s="20">
        <v>2240.0</v>
      </c>
      <c r="G17" s="29">
        <v>0.0</v>
      </c>
      <c r="H17" s="28" t="s">
        <v>12099</v>
      </c>
      <c r="I17" s="15">
        <v>10.0</v>
      </c>
      <c r="J17" s="15">
        <v>1.0</v>
      </c>
      <c r="K17" s="15"/>
      <c r="L17" s="33">
        <f>((DICOSPA!$F17*(1+DICOSPA!$G17%))/DICOSPA!$J17)+DICOSPA!$K17</f>
        <v>2240</v>
      </c>
      <c r="M17" s="15">
        <v>20.0</v>
      </c>
      <c r="N17" s="59">
        <f t="shared" si="2"/>
        <v>2800</v>
      </c>
      <c r="O17" s="29">
        <f>MROUND((DICOSPA!$N17/0.6),50)</f>
        <v>4650</v>
      </c>
      <c r="P17" s="15" t="s">
        <v>11858</v>
      </c>
      <c r="Q17" s="15">
        <v>3.0</v>
      </c>
      <c r="R17" s="29">
        <f>DICOSPA!$I17+DICOSPA!$Q17</f>
        <v>13</v>
      </c>
      <c r="S17" s="15" t="s">
        <v>261</v>
      </c>
      <c r="T17" s="15" t="s">
        <v>199</v>
      </c>
      <c r="U17" s="15" t="s">
        <v>11782</v>
      </c>
      <c r="V17" s="16" t="s">
        <v>12121</v>
      </c>
      <c r="W17" s="15" t="s">
        <v>11860</v>
      </c>
      <c r="X17" s="15">
        <v>1.0</v>
      </c>
      <c r="Y17" s="29">
        <v>5.0</v>
      </c>
      <c r="Z17" s="15"/>
      <c r="AA17" s="15"/>
      <c r="AB17" s="29">
        <f>OSLE!$L17*OSLE!$AA17</f>
        <v>22300</v>
      </c>
      <c r="AC17" s="15"/>
      <c r="AD17" s="15"/>
      <c r="AE17" s="15"/>
      <c r="AF17" s="15"/>
      <c r="AG17" s="15"/>
      <c r="AH17" s="32" t="str">
        <f>IF(AND(OSLE!$AF17=0,OSLE!$AG17=0),"",OSLE!$AF17-OSLE!$AG17)</f>
        <v/>
      </c>
      <c r="AI17" s="15"/>
      <c r="AJ17" s="15"/>
      <c r="AK17" s="15"/>
      <c r="AL17" s="15"/>
      <c r="AM17" s="15"/>
      <c r="AN17" s="15"/>
      <c r="AO17" s="16" t="s">
        <v>11857</v>
      </c>
      <c r="AP17" s="15"/>
      <c r="AQ17" s="15"/>
    </row>
    <row r="18">
      <c r="A18" s="58">
        <v>7.7976512E7</v>
      </c>
      <c r="B18" s="28"/>
      <c r="C18" s="15" t="str">
        <f t="shared" si="1"/>
        <v>CIG77976512</v>
      </c>
      <c r="D18" s="15" t="s">
        <v>11857</v>
      </c>
      <c r="E18" s="28" t="s">
        <v>277</v>
      </c>
      <c r="F18" s="20">
        <v>1920.0</v>
      </c>
      <c r="G18" s="29">
        <v>0.0</v>
      </c>
      <c r="H18" s="28" t="s">
        <v>12099</v>
      </c>
      <c r="I18" s="15">
        <v>10.0</v>
      </c>
      <c r="J18" s="15">
        <v>1.0</v>
      </c>
      <c r="K18" s="15"/>
      <c r="L18" s="33">
        <f>((DICOSPA!$F18*(1+DICOSPA!$G18%))/DICOSPA!$J18)+DICOSPA!$K18</f>
        <v>1920</v>
      </c>
      <c r="M18" s="15">
        <v>20.0</v>
      </c>
      <c r="N18" s="59">
        <f t="shared" si="2"/>
        <v>2400</v>
      </c>
      <c r="O18" s="29">
        <f>MROUND((DICOSPA!$N18/0.6),50)</f>
        <v>4000</v>
      </c>
      <c r="P18" s="15" t="s">
        <v>11858</v>
      </c>
      <c r="Q18" s="15">
        <v>3.0</v>
      </c>
      <c r="R18" s="29">
        <f>DICOSPA!$I18+DICOSPA!$Q18</f>
        <v>13</v>
      </c>
      <c r="S18" s="15" t="s">
        <v>261</v>
      </c>
      <c r="T18" s="15" t="s">
        <v>199</v>
      </c>
      <c r="U18" s="15" t="s">
        <v>11782</v>
      </c>
      <c r="V18" s="16" t="s">
        <v>12121</v>
      </c>
      <c r="W18" s="15" t="s">
        <v>11860</v>
      </c>
      <c r="X18" s="15">
        <v>1.0</v>
      </c>
      <c r="Y18" s="29">
        <v>28.0</v>
      </c>
      <c r="Z18" s="15"/>
      <c r="AA18" s="15"/>
      <c r="AB18" s="29">
        <f>OSLE!$L18*OSLE!$AA18</f>
        <v>0</v>
      </c>
      <c r="AC18" s="15"/>
      <c r="AD18" s="15"/>
      <c r="AE18" s="15"/>
      <c r="AF18" s="15"/>
      <c r="AG18" s="15"/>
      <c r="AH18" s="32" t="str">
        <f>IF(AND(OSLE!$AF18=0,OSLE!$AG18=0),"",OSLE!$AF18-OSLE!$AG18)</f>
        <v/>
      </c>
      <c r="AI18" s="15"/>
      <c r="AJ18" s="15"/>
      <c r="AK18" s="15"/>
      <c r="AL18" s="15"/>
      <c r="AM18" s="15"/>
      <c r="AN18" s="15"/>
      <c r="AO18" s="16" t="s">
        <v>11857</v>
      </c>
      <c r="AP18" s="15"/>
      <c r="AQ18" s="15"/>
    </row>
    <row r="19">
      <c r="A19" s="58">
        <v>7.7976956E7</v>
      </c>
      <c r="B19" s="28"/>
      <c r="C19" s="15" t="str">
        <f t="shared" si="1"/>
        <v>CIG77976956</v>
      </c>
      <c r="D19" s="15" t="s">
        <v>11857</v>
      </c>
      <c r="E19" s="28" t="s">
        <v>278</v>
      </c>
      <c r="F19" s="20">
        <v>1920.0</v>
      </c>
      <c r="G19" s="29">
        <v>0.0</v>
      </c>
      <c r="H19" s="28" t="s">
        <v>12099</v>
      </c>
      <c r="I19" s="15">
        <v>10.0</v>
      </c>
      <c r="J19" s="15">
        <v>1.0</v>
      </c>
      <c r="K19" s="15"/>
      <c r="L19" s="33">
        <f>((DICOSPA!$F19*(1+DICOSPA!$G19%))/DICOSPA!$J19)+DICOSPA!$K19</f>
        <v>1920</v>
      </c>
      <c r="M19" s="15">
        <v>20.0</v>
      </c>
      <c r="N19" s="59">
        <f t="shared" si="2"/>
        <v>2400</v>
      </c>
      <c r="O19" s="29">
        <f>MROUND((DICOSPA!$N19/0.6),50)</f>
        <v>4000</v>
      </c>
      <c r="P19" s="15" t="s">
        <v>11858</v>
      </c>
      <c r="Q19" s="15">
        <v>3.0</v>
      </c>
      <c r="R19" s="29">
        <f>DICOSPA!$I19+DICOSPA!$Q19</f>
        <v>13</v>
      </c>
      <c r="S19" s="15" t="s">
        <v>261</v>
      </c>
      <c r="T19" s="15" t="s">
        <v>199</v>
      </c>
      <c r="U19" s="15" t="s">
        <v>11782</v>
      </c>
      <c r="V19" s="16" t="s">
        <v>12121</v>
      </c>
      <c r="W19" s="15" t="s">
        <v>11860</v>
      </c>
      <c r="X19" s="15">
        <v>1.0</v>
      </c>
      <c r="Y19" s="29">
        <v>29.0</v>
      </c>
      <c r="Z19" s="15"/>
      <c r="AA19" s="15"/>
      <c r="AB19" s="29">
        <f>OSLE!$L19*OSLE!$AA19</f>
        <v>0</v>
      </c>
      <c r="AC19" s="15"/>
      <c r="AD19" s="15"/>
      <c r="AE19" s="15"/>
      <c r="AF19" s="15"/>
      <c r="AG19" s="15"/>
      <c r="AH19" s="32" t="str">
        <f>IF(AND(OSLE!$AF19=0,OSLE!$AG19=0),"",OSLE!$AF19-OSLE!$AG19)</f>
        <v/>
      </c>
      <c r="AI19" s="15"/>
      <c r="AJ19" s="15"/>
      <c r="AK19" s="15"/>
      <c r="AL19" s="15"/>
      <c r="AM19" s="15"/>
      <c r="AN19" s="15"/>
      <c r="AO19" s="16" t="s">
        <v>11857</v>
      </c>
      <c r="AP19" s="15"/>
      <c r="AQ19" s="15"/>
    </row>
    <row r="20">
      <c r="A20" s="58">
        <v>7.797697E7</v>
      </c>
      <c r="B20" s="28"/>
      <c r="C20" s="15" t="str">
        <f t="shared" si="1"/>
        <v>CIG77976970</v>
      </c>
      <c r="D20" s="15" t="s">
        <v>11857</v>
      </c>
      <c r="E20" s="28" t="s">
        <v>279</v>
      </c>
      <c r="F20" s="20">
        <v>1920.0</v>
      </c>
      <c r="G20" s="29">
        <v>0.0</v>
      </c>
      <c r="H20" s="28" t="s">
        <v>12099</v>
      </c>
      <c r="I20" s="15">
        <v>10.0</v>
      </c>
      <c r="J20" s="15">
        <v>1.0</v>
      </c>
      <c r="K20" s="15"/>
      <c r="L20" s="33">
        <f>((DICOSPA!$F20*(1+DICOSPA!$G20%))/DICOSPA!$J20)+DICOSPA!$K20</f>
        <v>1920</v>
      </c>
      <c r="M20" s="15">
        <v>20.0</v>
      </c>
      <c r="N20" s="59">
        <f t="shared" si="2"/>
        <v>2400</v>
      </c>
      <c r="O20" s="29">
        <f>MROUND((DICOSPA!$N20/0.6),50)</f>
        <v>4000</v>
      </c>
      <c r="P20" s="15" t="s">
        <v>11858</v>
      </c>
      <c r="Q20" s="15">
        <v>3.0</v>
      </c>
      <c r="R20" s="29">
        <f>DICOSPA!$I20+DICOSPA!$Q20</f>
        <v>13</v>
      </c>
      <c r="S20" s="15" t="s">
        <v>261</v>
      </c>
      <c r="T20" s="15" t="s">
        <v>199</v>
      </c>
      <c r="U20" s="15" t="s">
        <v>11782</v>
      </c>
      <c r="V20" s="16" t="s">
        <v>12121</v>
      </c>
      <c r="W20" s="15" t="s">
        <v>11860</v>
      </c>
      <c r="X20" s="15">
        <v>1.0</v>
      </c>
      <c r="Y20" s="29">
        <v>11.0</v>
      </c>
      <c r="Z20" s="15"/>
      <c r="AA20" s="15"/>
      <c r="AB20" s="29">
        <f>OSLE!$L20*OSLE!$AA20</f>
        <v>0</v>
      </c>
      <c r="AC20" s="15"/>
      <c r="AD20" s="15"/>
      <c r="AE20" s="15"/>
      <c r="AF20" s="15"/>
      <c r="AG20" s="15"/>
      <c r="AH20" s="32" t="str">
        <f>IF(AND(OSLE!$AF20=0,OSLE!$AG20=0),"",OSLE!$AF20-OSLE!$AG20)</f>
        <v/>
      </c>
      <c r="AI20" s="15"/>
      <c r="AJ20" s="15"/>
      <c r="AK20" s="15"/>
      <c r="AL20" s="15"/>
      <c r="AM20" s="15"/>
      <c r="AN20" s="15"/>
      <c r="AO20" s="16" t="s">
        <v>11857</v>
      </c>
      <c r="AP20" s="15"/>
      <c r="AQ20" s="15"/>
    </row>
    <row r="21" ht="15.75" customHeight="1">
      <c r="A21" s="58">
        <v>7.7985224E7</v>
      </c>
      <c r="B21" s="28"/>
      <c r="C21" s="15" t="str">
        <f t="shared" si="1"/>
        <v>CIG77985224</v>
      </c>
      <c r="D21" s="15" t="s">
        <v>11857</v>
      </c>
      <c r="E21" s="28" t="s">
        <v>280</v>
      </c>
      <c r="F21" s="20">
        <v>1110.0</v>
      </c>
      <c r="G21" s="29">
        <v>0.0</v>
      </c>
      <c r="H21" s="28" t="s">
        <v>12099</v>
      </c>
      <c r="I21" s="15">
        <v>10.0</v>
      </c>
      <c r="J21" s="15">
        <v>1.0</v>
      </c>
      <c r="K21" s="15"/>
      <c r="L21" s="33">
        <f>((DICOSPA!$F21*(1+DICOSPA!$G21%))/DICOSPA!$J21)+DICOSPA!$K21</f>
        <v>1110</v>
      </c>
      <c r="M21" s="15">
        <v>20.0</v>
      </c>
      <c r="N21" s="59">
        <f t="shared" si="2"/>
        <v>1400</v>
      </c>
      <c r="O21" s="29">
        <f>MROUND((DICOSPA!$N21/0.6),50)</f>
        <v>2350</v>
      </c>
      <c r="P21" s="15" t="s">
        <v>11858</v>
      </c>
      <c r="Q21" s="15">
        <v>3.0</v>
      </c>
      <c r="R21" s="29">
        <f>DICOSPA!$I21+DICOSPA!$Q21</f>
        <v>13</v>
      </c>
      <c r="S21" s="15" t="s">
        <v>261</v>
      </c>
      <c r="T21" s="15" t="s">
        <v>199</v>
      </c>
      <c r="U21" s="15" t="s">
        <v>11782</v>
      </c>
      <c r="V21" s="16" t="s">
        <v>12122</v>
      </c>
      <c r="W21" s="15" t="s">
        <v>11860</v>
      </c>
      <c r="X21" s="15">
        <v>1.0</v>
      </c>
      <c r="Y21" s="29">
        <v>0.0</v>
      </c>
      <c r="Z21" s="15"/>
      <c r="AA21" s="15"/>
      <c r="AB21" s="29">
        <f>OSLE!$L21*OSLE!$AA21</f>
        <v>0</v>
      </c>
      <c r="AC21" s="15"/>
      <c r="AD21" s="15"/>
      <c r="AE21" s="15"/>
      <c r="AF21" s="15"/>
      <c r="AG21" s="15"/>
      <c r="AH21" s="32" t="str">
        <f>IF(AND(OSLE!$AF21=0,OSLE!$AG21=0),"",OSLE!$AF21-OSLE!$AG21)</f>
        <v/>
      </c>
      <c r="AI21" s="15"/>
      <c r="AJ21" s="15"/>
      <c r="AK21" s="15"/>
      <c r="AL21" s="15"/>
      <c r="AM21" s="15"/>
      <c r="AN21" s="15"/>
      <c r="AO21" s="16" t="s">
        <v>11857</v>
      </c>
      <c r="AP21" s="15"/>
      <c r="AQ21" s="15"/>
    </row>
    <row r="22" ht="15.75" customHeight="1">
      <c r="A22" s="58">
        <v>7.7985231E7</v>
      </c>
      <c r="B22" s="28"/>
      <c r="C22" s="16" t="str">
        <f t="shared" si="1"/>
        <v>CIG77985231</v>
      </c>
      <c r="D22" s="15" t="s">
        <v>11857</v>
      </c>
      <c r="E22" s="28" t="s">
        <v>281</v>
      </c>
      <c r="F22" s="20">
        <v>930.0</v>
      </c>
      <c r="G22" s="29">
        <v>0.0</v>
      </c>
      <c r="H22" s="28" t="s">
        <v>12099</v>
      </c>
      <c r="I22" s="15">
        <v>10.0</v>
      </c>
      <c r="J22" s="15">
        <v>1.0</v>
      </c>
      <c r="K22" s="15"/>
      <c r="L22" s="33">
        <f>((DICOSPA!$F22*(1+DICOSPA!$G22%))/DICOSPA!$J22)+DICOSPA!$K22</f>
        <v>930</v>
      </c>
      <c r="M22" s="15">
        <v>20.0</v>
      </c>
      <c r="N22" s="59">
        <f t="shared" si="2"/>
        <v>1150</v>
      </c>
      <c r="O22" s="29">
        <f>MROUND((DICOSPA!$N22/0.6),50)</f>
        <v>1900</v>
      </c>
      <c r="P22" s="15" t="s">
        <v>11858</v>
      </c>
      <c r="Q22" s="15">
        <v>3.0</v>
      </c>
      <c r="R22" s="29">
        <f>DICOSPA!$I22+DICOSPA!$Q22</f>
        <v>13</v>
      </c>
      <c r="S22" s="15" t="s">
        <v>261</v>
      </c>
      <c r="T22" s="15" t="s">
        <v>199</v>
      </c>
      <c r="U22" s="15" t="s">
        <v>11782</v>
      </c>
      <c r="V22" s="16" t="s">
        <v>12122</v>
      </c>
      <c r="W22" s="15" t="s">
        <v>11860</v>
      </c>
      <c r="X22" s="15">
        <v>1.0</v>
      </c>
      <c r="Y22" s="29">
        <v>5.0</v>
      </c>
      <c r="Z22" s="15"/>
      <c r="AA22" s="15"/>
      <c r="AB22" s="29">
        <f>OSLE!$L22*OSLE!$AA22</f>
        <v>18300</v>
      </c>
      <c r="AC22" s="15"/>
      <c r="AD22" s="15"/>
      <c r="AE22" s="15"/>
      <c r="AF22" s="15"/>
      <c r="AG22" s="15"/>
      <c r="AH22" s="32" t="str">
        <f>IF(AND(OSLE!$AF22=0,OSLE!$AG22=0),"",OSLE!$AF22-OSLE!$AG22)</f>
        <v/>
      </c>
      <c r="AI22" s="15"/>
      <c r="AJ22" s="15"/>
      <c r="AK22" s="15"/>
      <c r="AL22" s="15"/>
      <c r="AM22" s="15"/>
      <c r="AN22" s="15"/>
      <c r="AO22" s="16" t="s">
        <v>11857</v>
      </c>
      <c r="AP22" s="15"/>
      <c r="AQ22" s="15"/>
    </row>
    <row r="23" ht="15.75" customHeight="1">
      <c r="A23" s="58">
        <v>7.7977106E7</v>
      </c>
      <c r="B23" s="28"/>
      <c r="C23" s="16" t="str">
        <f t="shared" si="1"/>
        <v>CIG77977106</v>
      </c>
      <c r="D23" s="15" t="s">
        <v>11857</v>
      </c>
      <c r="E23" s="28" t="s">
        <v>282</v>
      </c>
      <c r="F23" s="20">
        <v>1920.0</v>
      </c>
      <c r="G23" s="29">
        <v>0.0</v>
      </c>
      <c r="H23" s="28" t="s">
        <v>12099</v>
      </c>
      <c r="I23" s="15">
        <v>10.0</v>
      </c>
      <c r="J23" s="15">
        <v>1.0</v>
      </c>
      <c r="K23" s="15"/>
      <c r="L23" s="33">
        <f>((DICOSPA!$F23*(1+DICOSPA!$G23%))/DICOSPA!$J23)+DICOSPA!$K23</f>
        <v>1920</v>
      </c>
      <c r="M23" s="15">
        <v>20.0</v>
      </c>
      <c r="N23" s="59">
        <f t="shared" si="2"/>
        <v>2400</v>
      </c>
      <c r="O23" s="29">
        <f>MROUND((DICOSPA!$N23/0.6),50)</f>
        <v>4000</v>
      </c>
      <c r="P23" s="15" t="s">
        <v>11858</v>
      </c>
      <c r="Q23" s="15">
        <v>3.0</v>
      </c>
      <c r="R23" s="29">
        <f>DICOSPA!$I23+DICOSPA!$Q23</f>
        <v>13</v>
      </c>
      <c r="S23" s="15" t="s">
        <v>261</v>
      </c>
      <c r="T23" s="15" t="s">
        <v>199</v>
      </c>
      <c r="U23" s="15" t="s">
        <v>11782</v>
      </c>
      <c r="V23" s="16" t="s">
        <v>12122</v>
      </c>
      <c r="W23" s="15" t="s">
        <v>11860</v>
      </c>
      <c r="X23" s="15">
        <v>1.0</v>
      </c>
      <c r="Y23" s="29">
        <v>5.0</v>
      </c>
      <c r="Z23" s="15"/>
      <c r="AA23" s="15"/>
      <c r="AB23" s="29">
        <f>OSLE!$L23*OSLE!$AA23</f>
        <v>14300</v>
      </c>
      <c r="AC23" s="15"/>
      <c r="AD23" s="15"/>
      <c r="AE23" s="15"/>
      <c r="AF23" s="15"/>
      <c r="AG23" s="15"/>
      <c r="AH23" s="32" t="str">
        <f>IF(AND(OSLE!$AF23=0,OSLE!$AG23=0),"",OSLE!$AF23-OSLE!$AG23)</f>
        <v/>
      </c>
      <c r="AI23" s="15"/>
      <c r="AJ23" s="15"/>
      <c r="AK23" s="15"/>
      <c r="AL23" s="15"/>
      <c r="AM23" s="15"/>
      <c r="AN23" s="15"/>
      <c r="AO23" s="16" t="s">
        <v>11857</v>
      </c>
      <c r="AP23" s="15"/>
      <c r="AQ23" s="15"/>
    </row>
    <row r="24" ht="15.75" customHeight="1">
      <c r="A24" s="58">
        <v>7.7985217E7</v>
      </c>
      <c r="B24" s="28"/>
      <c r="C24" s="16" t="str">
        <f t="shared" si="1"/>
        <v>CIG77985217</v>
      </c>
      <c r="D24" s="15" t="s">
        <v>11857</v>
      </c>
      <c r="E24" s="28" t="s">
        <v>283</v>
      </c>
      <c r="F24" s="20">
        <v>1770.0</v>
      </c>
      <c r="G24" s="29">
        <v>0.0</v>
      </c>
      <c r="H24" s="28" t="s">
        <v>12099</v>
      </c>
      <c r="I24" s="15">
        <v>10.0</v>
      </c>
      <c r="J24" s="15">
        <v>1.0</v>
      </c>
      <c r="K24" s="15"/>
      <c r="L24" s="33">
        <f>((DICOSPA!$F24*(1+DICOSPA!$G24%))/DICOSPA!$J24)+DICOSPA!$K24</f>
        <v>1770</v>
      </c>
      <c r="M24" s="15">
        <v>20.0</v>
      </c>
      <c r="N24" s="59">
        <f t="shared" si="2"/>
        <v>2200</v>
      </c>
      <c r="O24" s="29">
        <f>MROUND((DICOSPA!$N24/0.6),50)</f>
        <v>3650</v>
      </c>
      <c r="P24" s="15" t="s">
        <v>11858</v>
      </c>
      <c r="Q24" s="15">
        <v>3.0</v>
      </c>
      <c r="R24" s="29">
        <f>DICOSPA!$I24+DICOSPA!$Q24</f>
        <v>13</v>
      </c>
      <c r="S24" s="15" t="s">
        <v>261</v>
      </c>
      <c r="T24" s="15" t="s">
        <v>199</v>
      </c>
      <c r="U24" s="15" t="s">
        <v>11782</v>
      </c>
      <c r="V24" s="16" t="s">
        <v>12122</v>
      </c>
      <c r="W24" s="15" t="s">
        <v>11860</v>
      </c>
      <c r="X24" s="15">
        <v>1.0</v>
      </c>
      <c r="Y24" s="29">
        <v>0.0</v>
      </c>
      <c r="Z24" s="15"/>
      <c r="AA24" s="15"/>
      <c r="AB24" s="29">
        <f>OSLE!$L24*OSLE!$AA24</f>
        <v>9300</v>
      </c>
      <c r="AC24" s="15"/>
      <c r="AD24" s="15"/>
      <c r="AE24" s="15"/>
      <c r="AF24" s="15"/>
      <c r="AG24" s="15"/>
      <c r="AH24" s="32" t="str">
        <f>IF(AND(OSLE!$AF24=0,OSLE!$AG24=0),"",OSLE!$AF24-OSLE!$AG24)</f>
        <v/>
      </c>
      <c r="AI24" s="15"/>
      <c r="AJ24" s="15"/>
      <c r="AK24" s="15"/>
      <c r="AL24" s="15"/>
      <c r="AM24" s="15"/>
      <c r="AN24" s="15"/>
      <c r="AO24" s="16" t="s">
        <v>11857</v>
      </c>
      <c r="AP24" s="15"/>
      <c r="AQ24" s="15"/>
    </row>
    <row r="25" ht="15.75" customHeight="1">
      <c r="A25" s="58">
        <v>7.7977137E7</v>
      </c>
      <c r="B25" s="28"/>
      <c r="C25" s="16" t="str">
        <f t="shared" si="1"/>
        <v>CIG77977137</v>
      </c>
      <c r="D25" s="15" t="s">
        <v>11857</v>
      </c>
      <c r="E25" s="28" t="s">
        <v>284</v>
      </c>
      <c r="F25" s="20">
        <v>1770.0</v>
      </c>
      <c r="G25" s="29">
        <v>0.0</v>
      </c>
      <c r="H25" s="28" t="s">
        <v>12099</v>
      </c>
      <c r="I25" s="15">
        <v>10.0</v>
      </c>
      <c r="J25" s="15">
        <v>1.0</v>
      </c>
      <c r="K25" s="15"/>
      <c r="L25" s="33">
        <f>((DICOSPA!$F25*(1+DICOSPA!$G25%))/DICOSPA!$J25)+DICOSPA!$K25</f>
        <v>1770</v>
      </c>
      <c r="M25" s="15">
        <v>20.0</v>
      </c>
      <c r="N25" s="59">
        <f t="shared" si="2"/>
        <v>2200</v>
      </c>
      <c r="O25" s="29">
        <f>MROUND((DICOSPA!$N25/0.6),50)</f>
        <v>3650</v>
      </c>
      <c r="P25" s="15" t="s">
        <v>11858</v>
      </c>
      <c r="Q25" s="15">
        <v>3.0</v>
      </c>
      <c r="R25" s="29">
        <f>DICOSPA!$I25+DICOSPA!$Q25</f>
        <v>13</v>
      </c>
      <c r="S25" s="15" t="s">
        <v>261</v>
      </c>
      <c r="T25" s="15" t="s">
        <v>199</v>
      </c>
      <c r="U25" s="15" t="s">
        <v>11782</v>
      </c>
      <c r="V25" s="16" t="s">
        <v>12122</v>
      </c>
      <c r="W25" s="15" t="s">
        <v>11860</v>
      </c>
      <c r="X25" s="15">
        <v>1.0</v>
      </c>
      <c r="Y25" s="29">
        <v>0.0</v>
      </c>
      <c r="Z25" s="15"/>
      <c r="AA25" s="15"/>
      <c r="AB25" s="29">
        <f>OSLE!$L25*OSLE!$AA25</f>
        <v>0</v>
      </c>
      <c r="AC25" s="15"/>
      <c r="AD25" s="15"/>
      <c r="AE25" s="15"/>
      <c r="AF25" s="15"/>
      <c r="AG25" s="15"/>
      <c r="AH25" s="32" t="str">
        <f>IF(AND(OSLE!$AF25=0,OSLE!$AG25=0),"",OSLE!$AF25-OSLE!$AG25)</f>
        <v/>
      </c>
      <c r="AI25" s="15"/>
      <c r="AJ25" s="15"/>
      <c r="AK25" s="15"/>
      <c r="AL25" s="15"/>
      <c r="AM25" s="15"/>
      <c r="AN25" s="15"/>
      <c r="AO25" s="16" t="s">
        <v>11857</v>
      </c>
      <c r="AP25" s="15"/>
      <c r="AQ25" s="15"/>
    </row>
    <row r="26" ht="15.75" customHeight="1">
      <c r="A26" s="58">
        <v>7.7977144E7</v>
      </c>
      <c r="B26" s="28"/>
      <c r="C26" s="16" t="str">
        <f t="shared" si="1"/>
        <v>CIG77977144</v>
      </c>
      <c r="D26" s="15" t="s">
        <v>11857</v>
      </c>
      <c r="E26" s="28" t="s">
        <v>285</v>
      </c>
      <c r="F26" s="20">
        <v>1770.0</v>
      </c>
      <c r="G26" s="29">
        <v>0.0</v>
      </c>
      <c r="H26" s="28" t="s">
        <v>12099</v>
      </c>
      <c r="I26" s="15">
        <v>10.0</v>
      </c>
      <c r="J26" s="15">
        <v>1.0</v>
      </c>
      <c r="K26" s="15"/>
      <c r="L26" s="33">
        <f>((DICOSPA!$F26*(1+DICOSPA!$G26%))/DICOSPA!$J26)+DICOSPA!$K26</f>
        <v>1770</v>
      </c>
      <c r="M26" s="15">
        <v>20.0</v>
      </c>
      <c r="N26" s="59">
        <f t="shared" si="2"/>
        <v>2200</v>
      </c>
      <c r="O26" s="29">
        <f>MROUND((DICOSPA!$N26/0.6),50)</f>
        <v>3650</v>
      </c>
      <c r="P26" s="15" t="s">
        <v>11858</v>
      </c>
      <c r="Q26" s="15">
        <v>3.0</v>
      </c>
      <c r="R26" s="29">
        <f>DICOSPA!$I26+DICOSPA!$Q26</f>
        <v>13</v>
      </c>
      <c r="S26" s="15" t="s">
        <v>261</v>
      </c>
      <c r="T26" s="15" t="s">
        <v>199</v>
      </c>
      <c r="U26" s="15" t="s">
        <v>11782</v>
      </c>
      <c r="V26" s="16" t="s">
        <v>12122</v>
      </c>
      <c r="W26" s="15" t="s">
        <v>11860</v>
      </c>
      <c r="X26" s="15">
        <v>1.0</v>
      </c>
      <c r="Y26" s="29">
        <v>0.0</v>
      </c>
      <c r="Z26" s="15"/>
      <c r="AA26" s="15"/>
      <c r="AB26" s="29">
        <f>OSLE!$L26*OSLE!$AA26</f>
        <v>0</v>
      </c>
      <c r="AC26" s="15"/>
      <c r="AD26" s="15"/>
      <c r="AE26" s="15"/>
      <c r="AF26" s="15"/>
      <c r="AG26" s="15"/>
      <c r="AH26" s="32" t="str">
        <f>IF(AND(OSLE!$AF26=0,OSLE!$AG26=0),"",OSLE!$AF26-OSLE!$AG26)</f>
        <v/>
      </c>
      <c r="AI26" s="15"/>
      <c r="AJ26" s="15"/>
      <c r="AK26" s="15"/>
      <c r="AL26" s="15"/>
      <c r="AM26" s="15"/>
      <c r="AN26" s="15"/>
      <c r="AO26" s="16" t="s">
        <v>11857</v>
      </c>
      <c r="AP26" s="15"/>
      <c r="AQ26" s="15"/>
    </row>
    <row r="27" ht="15.75" customHeight="1">
      <c r="A27" s="58">
        <v>7.7977151E7</v>
      </c>
      <c r="B27" s="28"/>
      <c r="C27" s="16" t="str">
        <f t="shared" si="1"/>
        <v>CIG77977151</v>
      </c>
      <c r="D27" s="15" t="s">
        <v>11857</v>
      </c>
      <c r="E27" s="28" t="s">
        <v>286</v>
      </c>
      <c r="F27" s="20">
        <v>1530.0</v>
      </c>
      <c r="G27" s="29">
        <v>0.0</v>
      </c>
      <c r="H27" s="28" t="s">
        <v>12099</v>
      </c>
      <c r="I27" s="15">
        <v>200.0</v>
      </c>
      <c r="J27" s="15">
        <v>20.0</v>
      </c>
      <c r="K27" s="15"/>
      <c r="L27" s="33">
        <f>((DICOSPA!$F27*(1+DICOSPA!$G27%))/DICOSPA!$J27)+DICOSPA!$K27</f>
        <v>76.5</v>
      </c>
      <c r="M27" s="15">
        <v>50.0</v>
      </c>
      <c r="N27" s="59">
        <f t="shared" si="2"/>
        <v>150</v>
      </c>
      <c r="O27" s="29">
        <f>MROUND((DICOSPA!$N27/0.6),50)</f>
        <v>250</v>
      </c>
      <c r="P27" s="15" t="s">
        <v>11858</v>
      </c>
      <c r="Q27" s="15">
        <v>3.0</v>
      </c>
      <c r="R27" s="29">
        <f>DICOSPA!$I27+DICOSPA!$Q27</f>
        <v>203</v>
      </c>
      <c r="S27" s="15" t="s">
        <v>261</v>
      </c>
      <c r="T27" s="15" t="s">
        <v>199</v>
      </c>
      <c r="U27" s="15" t="s">
        <v>11782</v>
      </c>
      <c r="V27" s="16" t="s">
        <v>12122</v>
      </c>
      <c r="W27" s="15" t="s">
        <v>11860</v>
      </c>
      <c r="X27" s="15">
        <v>1.0</v>
      </c>
      <c r="Y27" s="29">
        <v>278.0</v>
      </c>
      <c r="Z27" s="15"/>
      <c r="AA27" s="15"/>
      <c r="AB27" s="29">
        <f>OSLE!$L27*OSLE!$AA27</f>
        <v>18400</v>
      </c>
      <c r="AC27" s="15"/>
      <c r="AD27" s="15"/>
      <c r="AE27" s="15"/>
      <c r="AF27" s="15"/>
      <c r="AG27" s="15"/>
      <c r="AH27" s="32" t="str">
        <f>IF(AND(OSLE!$AF27=0,OSLE!$AG27=0),"",OSLE!$AF27-OSLE!$AG27)</f>
        <v/>
      </c>
      <c r="AI27" s="15"/>
      <c r="AJ27" s="15"/>
      <c r="AK27" s="15"/>
      <c r="AL27" s="15"/>
      <c r="AM27" s="15"/>
      <c r="AN27" s="15"/>
      <c r="AO27" s="16" t="s">
        <v>11857</v>
      </c>
      <c r="AP27" s="15"/>
      <c r="AQ27" s="15"/>
    </row>
    <row r="28" ht="15.75" customHeight="1">
      <c r="A28" s="58">
        <v>7.797712E7</v>
      </c>
      <c r="B28" s="28"/>
      <c r="C28" s="16" t="str">
        <f t="shared" si="1"/>
        <v>CIG77977120</v>
      </c>
      <c r="D28" s="15" t="s">
        <v>11857</v>
      </c>
      <c r="E28" s="28" t="s">
        <v>287</v>
      </c>
      <c r="F28" s="20">
        <v>1430.0</v>
      </c>
      <c r="G28" s="29">
        <v>0.0</v>
      </c>
      <c r="H28" s="28" t="s">
        <v>12099</v>
      </c>
      <c r="I28" s="15">
        <v>200.0</v>
      </c>
      <c r="J28" s="15">
        <v>20.0</v>
      </c>
      <c r="K28" s="15"/>
      <c r="L28" s="33">
        <f>((DICOSPA!$F28*(1+DICOSPA!$G28%))/DICOSPA!$J28)+DICOSPA!$K28</f>
        <v>71.5</v>
      </c>
      <c r="M28" s="15">
        <v>50.0</v>
      </c>
      <c r="N28" s="59">
        <f t="shared" si="2"/>
        <v>150</v>
      </c>
      <c r="O28" s="29">
        <f>MROUND((DICOSPA!$N28/0.6),50)</f>
        <v>250</v>
      </c>
      <c r="P28" s="15" t="s">
        <v>11858</v>
      </c>
      <c r="Q28" s="15">
        <v>3.0</v>
      </c>
      <c r="R28" s="29">
        <f>DICOSPA!$I28+DICOSPA!$Q28</f>
        <v>203</v>
      </c>
      <c r="S28" s="15" t="s">
        <v>261</v>
      </c>
      <c r="T28" s="15" t="s">
        <v>199</v>
      </c>
      <c r="U28" s="15" t="s">
        <v>11782</v>
      </c>
      <c r="V28" s="16" t="s">
        <v>12122</v>
      </c>
      <c r="W28" s="15" t="s">
        <v>11860</v>
      </c>
      <c r="X28" s="15">
        <v>1.0</v>
      </c>
      <c r="Y28" s="29">
        <v>124.0</v>
      </c>
      <c r="Z28" s="15"/>
      <c r="AA28" s="15"/>
      <c r="AB28" s="29">
        <f>OSLE!$L28*OSLE!$AA28</f>
        <v>0</v>
      </c>
      <c r="AC28" s="15"/>
      <c r="AD28" s="15"/>
      <c r="AE28" s="15"/>
      <c r="AF28" s="15"/>
      <c r="AG28" s="15"/>
      <c r="AH28" s="32" t="str">
        <f>IF(AND(OSLE!$AF28=0,OSLE!$AG28=0),"",OSLE!$AF28-OSLE!$AG28)</f>
        <v/>
      </c>
      <c r="AI28" s="15"/>
      <c r="AJ28" s="15"/>
      <c r="AK28" s="15"/>
      <c r="AL28" s="15"/>
      <c r="AM28" s="15"/>
      <c r="AN28" s="15"/>
      <c r="AO28" s="16" t="s">
        <v>11857</v>
      </c>
      <c r="AP28" s="15"/>
      <c r="AQ28" s="15"/>
    </row>
    <row r="29" ht="15.75" customHeight="1">
      <c r="A29" s="58">
        <v>7.7977113E7</v>
      </c>
      <c r="B29" s="28"/>
      <c r="C29" s="16" t="str">
        <f t="shared" si="1"/>
        <v>CIG77977113</v>
      </c>
      <c r="D29" s="15" t="s">
        <v>11857</v>
      </c>
      <c r="E29" s="28" t="s">
        <v>288</v>
      </c>
      <c r="F29" s="20">
        <v>760.0</v>
      </c>
      <c r="G29" s="29">
        <v>0.0</v>
      </c>
      <c r="H29" s="28" t="s">
        <v>12099</v>
      </c>
      <c r="I29" s="15">
        <v>10.0</v>
      </c>
      <c r="J29" s="15">
        <v>1.0</v>
      </c>
      <c r="K29" s="15"/>
      <c r="L29" s="33">
        <f>((DICOSPA!$F29*(1+DICOSPA!$G29%))/DICOSPA!$J29)+DICOSPA!$K29</f>
        <v>760</v>
      </c>
      <c r="M29" s="15">
        <v>20.0</v>
      </c>
      <c r="N29" s="59">
        <f t="shared" si="2"/>
        <v>950</v>
      </c>
      <c r="O29" s="29">
        <f>MROUND((DICOSPA!$N29/0.6),50)</f>
        <v>1600</v>
      </c>
      <c r="P29" s="15" t="s">
        <v>11858</v>
      </c>
      <c r="Q29" s="15">
        <v>3.0</v>
      </c>
      <c r="R29" s="29">
        <f>DICOSPA!$I29+DICOSPA!$Q29</f>
        <v>13</v>
      </c>
      <c r="S29" s="15" t="s">
        <v>261</v>
      </c>
      <c r="T29" s="15" t="s">
        <v>199</v>
      </c>
      <c r="U29" s="15" t="s">
        <v>11782</v>
      </c>
      <c r="V29" s="16" t="s">
        <v>12122</v>
      </c>
      <c r="W29" s="15" t="s">
        <v>11860</v>
      </c>
      <c r="X29" s="15">
        <v>1.0</v>
      </c>
      <c r="Y29" s="29">
        <v>1.0</v>
      </c>
      <c r="Z29" s="15"/>
      <c r="AA29" s="15"/>
      <c r="AB29" s="29">
        <f>OSLE!$L29*OSLE!$AA29</f>
        <v>11100</v>
      </c>
      <c r="AC29" s="15"/>
      <c r="AD29" s="15"/>
      <c r="AE29" s="15"/>
      <c r="AF29" s="15"/>
      <c r="AG29" s="15"/>
      <c r="AH29" s="32" t="str">
        <f>IF(AND(OSLE!$AF29=0,OSLE!$AG29=0),"",OSLE!$AF29-OSLE!$AG29)</f>
        <v/>
      </c>
      <c r="AI29" s="15"/>
      <c r="AJ29" s="15"/>
      <c r="AK29" s="15"/>
      <c r="AL29" s="15"/>
      <c r="AM29" s="15"/>
      <c r="AN29" s="15"/>
      <c r="AO29" s="16" t="s">
        <v>11857</v>
      </c>
      <c r="AP29" s="15"/>
      <c r="AQ29" s="15"/>
    </row>
    <row r="30" ht="15.75" customHeight="1">
      <c r="A30" s="58">
        <v>7.7978189E7</v>
      </c>
      <c r="B30" s="28"/>
      <c r="C30" s="16" t="str">
        <f t="shared" si="1"/>
        <v>CIG77978189</v>
      </c>
      <c r="D30" s="15" t="s">
        <v>11857</v>
      </c>
      <c r="E30" s="28" t="s">
        <v>289</v>
      </c>
      <c r="F30" s="20">
        <v>2230.0</v>
      </c>
      <c r="G30" s="29">
        <v>0.0</v>
      </c>
      <c r="H30" s="28" t="s">
        <v>12099</v>
      </c>
      <c r="I30" s="15">
        <v>10.0</v>
      </c>
      <c r="J30" s="15">
        <v>1.0</v>
      </c>
      <c r="K30" s="15"/>
      <c r="L30" s="33">
        <f>((DICOSPA!$F30*(1+DICOSPA!$G30%))/DICOSPA!$J30)+DICOSPA!$K30</f>
        <v>2230</v>
      </c>
      <c r="M30" s="15">
        <v>20.0</v>
      </c>
      <c r="N30" s="59">
        <f t="shared" si="2"/>
        <v>2800</v>
      </c>
      <c r="O30" s="29">
        <f>MROUND((DICOSPA!$N30/0.6),50)</f>
        <v>4650</v>
      </c>
      <c r="P30" s="15" t="s">
        <v>11858</v>
      </c>
      <c r="Q30" s="15">
        <v>3.0</v>
      </c>
      <c r="R30" s="29">
        <f>DICOSPA!$I30+DICOSPA!$Q30</f>
        <v>13</v>
      </c>
      <c r="S30" s="15" t="s">
        <v>261</v>
      </c>
      <c r="T30" s="15" t="s">
        <v>199</v>
      </c>
      <c r="U30" s="15" t="s">
        <v>11782</v>
      </c>
      <c r="V30" s="16" t="s">
        <v>12123</v>
      </c>
      <c r="W30" s="15" t="s">
        <v>11860</v>
      </c>
      <c r="X30" s="15">
        <v>1.0</v>
      </c>
      <c r="Y30" s="29">
        <v>4.0</v>
      </c>
      <c r="Z30" s="15"/>
      <c r="AA30" s="15"/>
      <c r="AB30" s="29">
        <f>OSLE!$L30*OSLE!$AA30</f>
        <v>0</v>
      </c>
      <c r="AC30" s="15"/>
      <c r="AD30" s="15"/>
      <c r="AE30" s="15"/>
      <c r="AF30" s="15"/>
      <c r="AG30" s="15"/>
      <c r="AH30" s="32" t="str">
        <f>IF(AND(OSLE!$AF30=0,OSLE!$AG30=0),"",OSLE!$AF30-OSLE!$AG30)</f>
        <v/>
      </c>
      <c r="AI30" s="15"/>
      <c r="AJ30" s="15"/>
      <c r="AK30" s="15"/>
      <c r="AL30" s="15"/>
      <c r="AM30" s="15"/>
      <c r="AN30" s="15"/>
      <c r="AO30" s="16" t="s">
        <v>11857</v>
      </c>
      <c r="AP30" s="15"/>
      <c r="AQ30" s="15"/>
    </row>
    <row r="31" ht="15.75" customHeight="1">
      <c r="A31" s="34"/>
      <c r="B31" s="34"/>
      <c r="C31" s="34"/>
      <c r="E31" s="34"/>
      <c r="F31" s="35"/>
      <c r="J31" s="60"/>
      <c r="Q31" s="37"/>
      <c r="R31" s="12"/>
      <c r="S31" s="34"/>
      <c r="T31" s="12"/>
      <c r="U31" s="12"/>
      <c r="Y31" s="12"/>
    </row>
    <row r="32" ht="15.75" customHeight="1">
      <c r="A32" s="34"/>
      <c r="B32" s="34"/>
      <c r="C32" s="34"/>
      <c r="E32" s="34"/>
      <c r="F32" s="35"/>
      <c r="J32" s="60"/>
      <c r="Q32" s="37"/>
      <c r="R32" s="12"/>
      <c r="S32" s="34"/>
      <c r="T32" s="12"/>
      <c r="U32" s="12"/>
      <c r="Y32" s="12"/>
    </row>
    <row r="33" ht="15.75" customHeight="1">
      <c r="A33" s="34"/>
      <c r="B33" s="34"/>
      <c r="C33" s="34"/>
      <c r="E33" s="34"/>
      <c r="F33" s="35"/>
      <c r="J33" s="60"/>
      <c r="Q33" s="37"/>
      <c r="R33" s="12"/>
      <c r="S33" s="34"/>
      <c r="T33" s="12"/>
      <c r="U33" s="12"/>
      <c r="Y33" s="12"/>
    </row>
    <row r="34" ht="15.75" customHeight="1">
      <c r="A34" s="34"/>
      <c r="B34" s="34"/>
      <c r="C34" s="34"/>
      <c r="E34" s="34"/>
      <c r="F34" s="35"/>
      <c r="J34" s="60"/>
      <c r="Q34" s="37"/>
      <c r="R34" s="12"/>
      <c r="S34" s="34"/>
      <c r="T34" s="12"/>
      <c r="U34" s="12"/>
      <c r="Y34" s="12"/>
    </row>
    <row r="35" ht="15.75" customHeight="1">
      <c r="A35" s="34"/>
      <c r="B35" s="34"/>
      <c r="C35" s="34"/>
      <c r="E35" s="34"/>
      <c r="F35" s="35"/>
      <c r="J35" s="60"/>
      <c r="Q35" s="37"/>
      <c r="R35" s="12"/>
      <c r="S35" s="34"/>
      <c r="T35" s="12"/>
      <c r="U35" s="12"/>
      <c r="Y35" s="12"/>
    </row>
    <row r="36" ht="15.75" customHeight="1">
      <c r="A36" s="34"/>
      <c r="B36" s="34"/>
      <c r="C36" s="34"/>
      <c r="E36" s="34"/>
      <c r="F36" s="35"/>
      <c r="J36" s="60"/>
      <c r="Q36" s="37"/>
      <c r="R36" s="12"/>
      <c r="S36" s="34"/>
      <c r="T36" s="12"/>
      <c r="U36" s="12"/>
      <c r="Y36" s="12"/>
    </row>
    <row r="37" ht="15.75" customHeight="1">
      <c r="A37" s="34"/>
      <c r="B37" s="34"/>
      <c r="C37" s="34"/>
      <c r="E37" s="34"/>
      <c r="F37" s="35"/>
      <c r="J37" s="60"/>
      <c r="Q37" s="37"/>
      <c r="R37" s="12"/>
      <c r="S37" s="34"/>
      <c r="T37" s="12"/>
      <c r="U37" s="12"/>
      <c r="Y37" s="12"/>
    </row>
    <row r="38" ht="15.75" customHeight="1">
      <c r="A38" s="34"/>
      <c r="B38" s="34"/>
      <c r="C38" s="34"/>
      <c r="E38" s="34"/>
      <c r="F38" s="35"/>
      <c r="J38" s="60"/>
      <c r="Q38" s="37"/>
      <c r="R38" s="12"/>
      <c r="S38" s="34"/>
      <c r="T38" s="12"/>
      <c r="U38" s="12"/>
      <c r="Y38" s="12"/>
    </row>
    <row r="39" ht="15.75" customHeight="1">
      <c r="A39" s="34"/>
      <c r="B39" s="34"/>
      <c r="C39" s="34"/>
      <c r="E39" s="34"/>
      <c r="F39" s="35"/>
      <c r="J39" s="60"/>
      <c r="Q39" s="37"/>
      <c r="R39" s="12"/>
      <c r="S39" s="34"/>
      <c r="T39" s="12"/>
      <c r="U39" s="12"/>
      <c r="Y39" s="12"/>
    </row>
    <row r="40" ht="15.75" customHeight="1">
      <c r="A40" s="34"/>
      <c r="B40" s="34"/>
      <c r="C40" s="34"/>
      <c r="E40" s="34"/>
      <c r="F40" s="35"/>
      <c r="J40" s="60"/>
      <c r="Q40" s="37"/>
      <c r="R40" s="12"/>
      <c r="S40" s="34"/>
      <c r="T40" s="12"/>
      <c r="U40" s="12"/>
      <c r="Y40" s="12"/>
    </row>
    <row r="41" ht="15.75" customHeight="1">
      <c r="A41" s="34"/>
      <c r="B41" s="34"/>
      <c r="C41" s="34"/>
      <c r="E41" s="34"/>
      <c r="F41" s="35"/>
      <c r="J41" s="60"/>
      <c r="Q41" s="37"/>
      <c r="R41" s="12"/>
      <c r="S41" s="34"/>
      <c r="T41" s="12"/>
      <c r="U41" s="12"/>
      <c r="Y41" s="12"/>
    </row>
    <row r="42" ht="15.75" customHeight="1">
      <c r="A42" s="34"/>
      <c r="B42" s="34"/>
      <c r="C42" s="34"/>
      <c r="E42" s="34"/>
      <c r="F42" s="35"/>
      <c r="J42" s="60"/>
      <c r="Q42" s="37"/>
      <c r="R42" s="12"/>
      <c r="S42" s="34"/>
      <c r="T42" s="12"/>
      <c r="U42" s="12"/>
      <c r="Y42" s="12"/>
    </row>
    <row r="43" ht="15.75" customHeight="1">
      <c r="A43" s="34"/>
      <c r="B43" s="34"/>
      <c r="C43" s="34"/>
      <c r="E43" s="34"/>
      <c r="F43" s="35"/>
      <c r="J43" s="60"/>
      <c r="Q43" s="37"/>
      <c r="R43" s="12"/>
      <c r="S43" s="34"/>
      <c r="T43" s="12"/>
      <c r="U43" s="12"/>
      <c r="Y43" s="12"/>
    </row>
    <row r="44" ht="15.75" customHeight="1">
      <c r="A44" s="34"/>
      <c r="B44" s="34"/>
      <c r="C44" s="34"/>
      <c r="E44" s="34"/>
      <c r="F44" s="35"/>
      <c r="J44" s="60"/>
      <c r="Q44" s="37"/>
      <c r="R44" s="12"/>
      <c r="S44" s="34"/>
      <c r="T44" s="12"/>
      <c r="U44" s="12"/>
      <c r="Y44" s="12"/>
    </row>
    <row r="45" ht="15.75" customHeight="1">
      <c r="A45" s="34"/>
      <c r="B45" s="34"/>
      <c r="C45" s="34"/>
      <c r="E45" s="34"/>
      <c r="F45" s="35"/>
      <c r="J45" s="60"/>
      <c r="Q45" s="37"/>
      <c r="R45" s="12"/>
      <c r="S45" s="34"/>
      <c r="T45" s="12"/>
      <c r="U45" s="12"/>
      <c r="Y45" s="12"/>
    </row>
    <row r="46" ht="15.75" customHeight="1">
      <c r="A46" s="34"/>
      <c r="B46" s="34"/>
      <c r="C46" s="34"/>
      <c r="E46" s="34"/>
      <c r="F46" s="35"/>
      <c r="J46" s="60"/>
      <c r="Q46" s="37"/>
      <c r="R46" s="12"/>
      <c r="S46" s="34"/>
      <c r="T46" s="12"/>
      <c r="U46" s="12"/>
      <c r="Y46" s="12"/>
    </row>
    <row r="47" ht="15.75" customHeight="1">
      <c r="A47" s="34"/>
      <c r="B47" s="34"/>
      <c r="C47" s="34"/>
      <c r="E47" s="34"/>
      <c r="F47" s="35"/>
      <c r="J47" s="60"/>
      <c r="Q47" s="37"/>
      <c r="R47" s="12"/>
      <c r="S47" s="34"/>
      <c r="T47" s="12"/>
      <c r="U47" s="12"/>
      <c r="Y47" s="12"/>
    </row>
    <row r="48" ht="15.75" customHeight="1">
      <c r="A48" s="34"/>
      <c r="B48" s="34"/>
      <c r="C48" s="34"/>
      <c r="E48" s="34"/>
      <c r="F48" s="35"/>
      <c r="J48" s="60"/>
      <c r="Q48" s="37"/>
      <c r="R48" s="12"/>
      <c r="S48" s="34"/>
      <c r="T48" s="12"/>
      <c r="U48" s="12"/>
      <c r="Y48" s="12"/>
    </row>
    <row r="49" ht="15.75" customHeight="1">
      <c r="A49" s="34"/>
      <c r="B49" s="34"/>
      <c r="C49" s="34"/>
      <c r="E49" s="34"/>
      <c r="F49" s="35"/>
      <c r="J49" s="60"/>
      <c r="Q49" s="37"/>
      <c r="R49" s="12"/>
      <c r="S49" s="34"/>
      <c r="T49" s="12"/>
      <c r="U49" s="12"/>
      <c r="Y49" s="12"/>
    </row>
    <row r="50" ht="15.75" customHeight="1">
      <c r="A50" s="34"/>
      <c r="B50" s="34"/>
      <c r="C50" s="34"/>
      <c r="E50" s="34"/>
      <c r="F50" s="35"/>
      <c r="J50" s="60"/>
      <c r="Q50" s="37"/>
      <c r="R50" s="12"/>
      <c r="S50" s="34"/>
      <c r="T50" s="12"/>
      <c r="U50" s="12"/>
      <c r="Y50" s="12"/>
    </row>
    <row r="51" ht="15.75" customHeight="1">
      <c r="A51" s="34"/>
      <c r="B51" s="34"/>
      <c r="C51" s="34"/>
      <c r="E51" s="34"/>
      <c r="F51" s="35"/>
      <c r="J51" s="60"/>
      <c r="Q51" s="37"/>
      <c r="R51" s="12"/>
      <c r="S51" s="34"/>
      <c r="T51" s="12"/>
      <c r="U51" s="12"/>
      <c r="Y51" s="12"/>
    </row>
    <row r="52" ht="15.75" customHeight="1">
      <c r="A52" s="34"/>
      <c r="B52" s="34"/>
      <c r="C52" s="34"/>
      <c r="E52" s="34"/>
      <c r="F52" s="35"/>
      <c r="J52" s="60"/>
      <c r="Q52" s="37"/>
      <c r="R52" s="12"/>
      <c r="S52" s="34"/>
      <c r="T52" s="12"/>
      <c r="U52" s="12"/>
      <c r="Y52" s="12"/>
    </row>
    <row r="53" ht="15.75" customHeight="1">
      <c r="A53" s="34"/>
      <c r="B53" s="34"/>
      <c r="C53" s="34"/>
      <c r="E53" s="34"/>
      <c r="F53" s="35"/>
      <c r="J53" s="60"/>
      <c r="Q53" s="37"/>
      <c r="R53" s="12"/>
      <c r="S53" s="34"/>
      <c r="T53" s="12"/>
      <c r="U53" s="12"/>
      <c r="Y53" s="12"/>
    </row>
    <row r="54" ht="15.75" customHeight="1">
      <c r="A54" s="34"/>
      <c r="B54" s="34"/>
      <c r="C54" s="34"/>
      <c r="E54" s="34"/>
      <c r="F54" s="35"/>
      <c r="J54" s="60"/>
      <c r="Q54" s="37"/>
      <c r="R54" s="12"/>
      <c r="S54" s="34"/>
      <c r="T54" s="12"/>
      <c r="U54" s="12"/>
      <c r="Y54" s="12"/>
    </row>
    <row r="55" ht="15.75" customHeight="1">
      <c r="A55" s="34"/>
      <c r="B55" s="34"/>
      <c r="C55" s="34"/>
      <c r="E55" s="34"/>
      <c r="F55" s="35"/>
      <c r="J55" s="60"/>
      <c r="Q55" s="37"/>
      <c r="R55" s="12"/>
      <c r="S55" s="34"/>
      <c r="T55" s="12"/>
      <c r="U55" s="12"/>
      <c r="Y55" s="12"/>
    </row>
    <row r="56" ht="15.75" customHeight="1">
      <c r="A56" s="34"/>
      <c r="B56" s="34"/>
      <c r="C56" s="34"/>
      <c r="E56" s="34"/>
      <c r="F56" s="35"/>
      <c r="J56" s="60"/>
      <c r="Q56" s="37"/>
      <c r="R56" s="12"/>
      <c r="S56" s="34"/>
      <c r="T56" s="12"/>
      <c r="U56" s="12"/>
      <c r="Y56" s="12"/>
    </row>
    <row r="57" ht="15.75" customHeight="1">
      <c r="A57" s="34"/>
      <c r="B57" s="34"/>
      <c r="C57" s="34"/>
      <c r="E57" s="34"/>
      <c r="F57" s="35"/>
      <c r="J57" s="60"/>
      <c r="Q57" s="37"/>
      <c r="R57" s="12"/>
      <c r="S57" s="34"/>
      <c r="T57" s="12"/>
      <c r="U57" s="12"/>
      <c r="Y57" s="12"/>
    </row>
    <row r="58" ht="15.75" customHeight="1">
      <c r="A58" s="34"/>
      <c r="B58" s="34"/>
      <c r="C58" s="34"/>
      <c r="E58" s="34"/>
      <c r="F58" s="35"/>
      <c r="J58" s="60"/>
      <c r="Q58" s="37"/>
      <c r="R58" s="12"/>
      <c r="S58" s="34"/>
      <c r="T58" s="12"/>
      <c r="U58" s="12"/>
      <c r="Y58" s="12"/>
    </row>
    <row r="59" ht="15.75" customHeight="1">
      <c r="A59" s="34"/>
      <c r="B59" s="34"/>
      <c r="C59" s="34"/>
      <c r="E59" s="34"/>
      <c r="F59" s="35"/>
      <c r="J59" s="60"/>
      <c r="Q59" s="37"/>
      <c r="R59" s="12"/>
      <c r="S59" s="34"/>
      <c r="T59" s="12"/>
      <c r="U59" s="12"/>
      <c r="Y59" s="12"/>
    </row>
    <row r="60" ht="15.75" customHeight="1">
      <c r="A60" s="34"/>
      <c r="B60" s="34"/>
      <c r="C60" s="34"/>
      <c r="E60" s="34"/>
      <c r="F60" s="35"/>
      <c r="J60" s="60"/>
      <c r="Q60" s="37"/>
      <c r="R60" s="12"/>
      <c r="S60" s="34"/>
      <c r="T60" s="12"/>
      <c r="U60" s="12"/>
      <c r="Y60" s="12"/>
    </row>
    <row r="61" ht="15.75" customHeight="1">
      <c r="A61" s="34"/>
      <c r="B61" s="34"/>
      <c r="C61" s="34"/>
      <c r="E61" s="34"/>
      <c r="F61" s="35"/>
      <c r="J61" s="60"/>
      <c r="Q61" s="37"/>
      <c r="R61" s="12"/>
      <c r="S61" s="34"/>
      <c r="T61" s="12"/>
      <c r="U61" s="12"/>
      <c r="Y61" s="12"/>
    </row>
    <row r="62" ht="15.75" customHeight="1">
      <c r="A62" s="34"/>
      <c r="B62" s="34"/>
      <c r="C62" s="34"/>
      <c r="E62" s="34"/>
      <c r="F62" s="35"/>
      <c r="J62" s="60"/>
      <c r="Q62" s="37"/>
      <c r="R62" s="12"/>
      <c r="S62" s="34"/>
      <c r="T62" s="12"/>
      <c r="U62" s="12"/>
      <c r="Y62" s="12"/>
    </row>
    <row r="63" ht="15.75" customHeight="1">
      <c r="A63" s="34"/>
      <c r="B63" s="34"/>
      <c r="C63" s="34"/>
      <c r="E63" s="34"/>
      <c r="F63" s="35"/>
      <c r="J63" s="60"/>
      <c r="Q63" s="37"/>
      <c r="R63" s="12"/>
      <c r="S63" s="34"/>
      <c r="T63" s="12"/>
      <c r="U63" s="12"/>
      <c r="Y63" s="12"/>
    </row>
    <row r="64" ht="15.75" customHeight="1">
      <c r="A64" s="34"/>
      <c r="B64" s="34"/>
      <c r="C64" s="34"/>
      <c r="E64" s="34"/>
      <c r="F64" s="35"/>
      <c r="J64" s="60"/>
      <c r="Q64" s="37"/>
      <c r="R64" s="12"/>
      <c r="S64" s="34"/>
      <c r="T64" s="12"/>
      <c r="U64" s="12"/>
      <c r="Y64" s="12"/>
    </row>
    <row r="65" ht="15.75" customHeight="1">
      <c r="A65" s="34"/>
      <c r="B65" s="34"/>
      <c r="C65" s="34"/>
      <c r="E65" s="34"/>
      <c r="F65" s="35"/>
      <c r="J65" s="60"/>
      <c r="Q65" s="37"/>
      <c r="R65" s="12"/>
      <c r="S65" s="34"/>
      <c r="T65" s="12"/>
      <c r="U65" s="12"/>
      <c r="Y65" s="12"/>
    </row>
    <row r="66" ht="15.75" customHeight="1">
      <c r="A66" s="34"/>
      <c r="B66" s="34"/>
      <c r="C66" s="34"/>
      <c r="E66" s="34"/>
      <c r="F66" s="35"/>
      <c r="J66" s="60"/>
      <c r="Q66" s="37"/>
      <c r="R66" s="12"/>
      <c r="S66" s="34"/>
      <c r="T66" s="12"/>
      <c r="U66" s="12"/>
      <c r="Y66" s="12"/>
    </row>
    <row r="67" ht="15.75" customHeight="1">
      <c r="A67" s="34"/>
      <c r="B67" s="34"/>
      <c r="C67" s="34"/>
      <c r="E67" s="34"/>
      <c r="F67" s="35"/>
      <c r="J67" s="60"/>
      <c r="Q67" s="37"/>
      <c r="R67" s="12"/>
      <c r="S67" s="34"/>
      <c r="T67" s="12"/>
      <c r="U67" s="12"/>
      <c r="Y67" s="12"/>
    </row>
    <row r="68" ht="15.75" customHeight="1">
      <c r="A68" s="34"/>
      <c r="B68" s="34"/>
      <c r="C68" s="34"/>
      <c r="E68" s="34"/>
      <c r="F68" s="35"/>
      <c r="J68" s="60"/>
      <c r="Q68" s="37"/>
      <c r="R68" s="12"/>
      <c r="S68" s="34"/>
      <c r="T68" s="12"/>
      <c r="U68" s="12"/>
      <c r="Y68" s="12"/>
    </row>
    <row r="69" ht="15.75" customHeight="1">
      <c r="A69" s="34"/>
      <c r="B69" s="34"/>
      <c r="C69" s="34"/>
      <c r="E69" s="34"/>
      <c r="F69" s="35"/>
      <c r="J69" s="60"/>
      <c r="Q69" s="37"/>
      <c r="R69" s="12"/>
      <c r="S69" s="34"/>
      <c r="T69" s="12"/>
      <c r="U69" s="12"/>
      <c r="Y69" s="12"/>
    </row>
    <row r="70" ht="15.75" customHeight="1">
      <c r="A70" s="34"/>
      <c r="B70" s="34"/>
      <c r="C70" s="34"/>
      <c r="E70" s="34"/>
      <c r="F70" s="35"/>
      <c r="J70" s="60"/>
      <c r="Q70" s="37"/>
      <c r="R70" s="12"/>
      <c r="S70" s="34"/>
      <c r="T70" s="12"/>
      <c r="U70" s="12"/>
      <c r="Y70" s="12"/>
    </row>
    <row r="71" ht="15.75" customHeight="1">
      <c r="A71" s="34"/>
      <c r="B71" s="34"/>
      <c r="C71" s="34"/>
      <c r="E71" s="34"/>
      <c r="F71" s="35"/>
      <c r="J71" s="60"/>
      <c r="Q71" s="37"/>
      <c r="R71" s="12"/>
      <c r="S71" s="34"/>
      <c r="T71" s="12"/>
      <c r="U71" s="12"/>
      <c r="Y71" s="12"/>
    </row>
    <row r="72" ht="15.75" customHeight="1">
      <c r="A72" s="34"/>
      <c r="B72" s="34"/>
      <c r="C72" s="34"/>
      <c r="E72" s="34"/>
      <c r="F72" s="35"/>
      <c r="J72" s="60"/>
      <c r="Q72" s="37"/>
      <c r="R72" s="12"/>
      <c r="S72" s="34"/>
      <c r="T72" s="12"/>
      <c r="U72" s="12"/>
      <c r="Y72" s="12"/>
    </row>
    <row r="73" ht="15.75" customHeight="1">
      <c r="A73" s="34"/>
      <c r="B73" s="34"/>
      <c r="C73" s="34"/>
      <c r="E73" s="34"/>
      <c r="F73" s="35"/>
      <c r="J73" s="60"/>
      <c r="Q73" s="37"/>
      <c r="R73" s="12"/>
      <c r="S73" s="34"/>
      <c r="T73" s="12"/>
      <c r="U73" s="12"/>
      <c r="Y73" s="12"/>
    </row>
    <row r="74" ht="15.75" customHeight="1">
      <c r="A74" s="34"/>
      <c r="B74" s="34"/>
      <c r="C74" s="34"/>
      <c r="E74" s="34"/>
      <c r="F74" s="35"/>
      <c r="J74" s="60"/>
      <c r="Q74" s="37"/>
      <c r="R74" s="12"/>
      <c r="S74" s="34"/>
      <c r="T74" s="12"/>
      <c r="U74" s="12"/>
      <c r="Y74" s="12"/>
    </row>
    <row r="75" ht="15.75" customHeight="1">
      <c r="A75" s="34"/>
      <c r="B75" s="34"/>
      <c r="C75" s="34"/>
      <c r="E75" s="34"/>
      <c r="F75" s="35"/>
      <c r="J75" s="60"/>
      <c r="Q75" s="37"/>
      <c r="R75" s="12"/>
      <c r="S75" s="34"/>
      <c r="T75" s="12"/>
      <c r="U75" s="12"/>
      <c r="Y75" s="12"/>
    </row>
    <row r="76" ht="15.75" customHeight="1">
      <c r="A76" s="34"/>
      <c r="B76" s="34"/>
      <c r="C76" s="34"/>
      <c r="E76" s="34"/>
      <c r="F76" s="35"/>
      <c r="J76" s="60"/>
      <c r="Q76" s="37"/>
      <c r="R76" s="12"/>
      <c r="S76" s="34"/>
      <c r="T76" s="12"/>
      <c r="U76" s="12"/>
      <c r="Y76" s="12"/>
    </row>
    <row r="77" ht="15.75" customHeight="1">
      <c r="A77" s="34"/>
      <c r="B77" s="34"/>
      <c r="C77" s="34"/>
      <c r="E77" s="34"/>
      <c r="F77" s="35"/>
      <c r="J77" s="60"/>
      <c r="Q77" s="37"/>
      <c r="R77" s="12"/>
      <c r="S77" s="34"/>
      <c r="T77" s="12"/>
      <c r="U77" s="12"/>
      <c r="Y77" s="12"/>
    </row>
    <row r="78" ht="15.75" customHeight="1">
      <c r="A78" s="34"/>
      <c r="B78" s="34"/>
      <c r="C78" s="34"/>
      <c r="E78" s="34"/>
      <c r="F78" s="35"/>
      <c r="J78" s="60"/>
      <c r="Q78" s="37"/>
      <c r="R78" s="12"/>
      <c r="S78" s="34"/>
      <c r="T78" s="12"/>
      <c r="U78" s="12"/>
      <c r="Y78" s="12"/>
    </row>
    <row r="79" ht="15.75" customHeight="1">
      <c r="A79" s="34"/>
      <c r="B79" s="34"/>
      <c r="C79" s="34"/>
      <c r="E79" s="34"/>
      <c r="F79" s="35"/>
      <c r="J79" s="60"/>
      <c r="Q79" s="37"/>
      <c r="R79" s="12"/>
      <c r="S79" s="34"/>
      <c r="T79" s="12"/>
      <c r="U79" s="12"/>
      <c r="Y79" s="12"/>
    </row>
    <row r="80" ht="15.75" customHeight="1">
      <c r="A80" s="34"/>
      <c r="B80" s="34"/>
      <c r="C80" s="34"/>
      <c r="E80" s="34"/>
      <c r="F80" s="35"/>
      <c r="J80" s="60"/>
      <c r="Q80" s="37"/>
      <c r="R80" s="12"/>
      <c r="S80" s="34"/>
      <c r="T80" s="12"/>
      <c r="U80" s="12"/>
      <c r="Y80" s="12"/>
    </row>
    <row r="81" ht="15.75" customHeight="1">
      <c r="A81" s="34"/>
      <c r="B81" s="34"/>
      <c r="C81" s="34"/>
      <c r="E81" s="34"/>
      <c r="F81" s="35"/>
      <c r="J81" s="60"/>
      <c r="Q81" s="37"/>
      <c r="R81" s="12"/>
      <c r="S81" s="34"/>
      <c r="T81" s="12"/>
      <c r="U81" s="12"/>
      <c r="Y81" s="12"/>
    </row>
    <row r="82" ht="15.75" customHeight="1">
      <c r="A82" s="34"/>
      <c r="B82" s="34"/>
      <c r="C82" s="34"/>
      <c r="E82" s="34"/>
      <c r="F82" s="35"/>
      <c r="J82" s="60"/>
      <c r="Q82" s="37"/>
      <c r="R82" s="12"/>
      <c r="S82" s="34"/>
      <c r="T82" s="12"/>
      <c r="U82" s="12"/>
      <c r="Y82" s="12"/>
    </row>
    <row r="83" ht="15.75" customHeight="1">
      <c r="A83" s="34"/>
      <c r="B83" s="34"/>
      <c r="C83" s="34"/>
      <c r="E83" s="34"/>
      <c r="F83" s="35"/>
      <c r="J83" s="60"/>
      <c r="Q83" s="37"/>
      <c r="R83" s="12"/>
      <c r="S83" s="34"/>
      <c r="T83" s="12"/>
      <c r="U83" s="12"/>
      <c r="Y83" s="12"/>
    </row>
    <row r="84" ht="15.75" customHeight="1">
      <c r="A84" s="34"/>
      <c r="B84" s="34"/>
      <c r="C84" s="34"/>
      <c r="E84" s="34"/>
      <c r="F84" s="35"/>
      <c r="J84" s="60"/>
      <c r="Q84" s="37"/>
      <c r="R84" s="12"/>
      <c r="S84" s="34"/>
      <c r="T84" s="12"/>
      <c r="U84" s="12"/>
      <c r="Y84" s="12"/>
    </row>
    <row r="85" ht="15.75" customHeight="1">
      <c r="A85" s="34"/>
      <c r="B85" s="34"/>
      <c r="C85" s="34"/>
      <c r="E85" s="34"/>
      <c r="F85" s="35"/>
      <c r="J85" s="60"/>
      <c r="Q85" s="37"/>
      <c r="R85" s="12"/>
      <c r="S85" s="34"/>
      <c r="T85" s="12"/>
      <c r="U85" s="12"/>
      <c r="Y85" s="12"/>
    </row>
    <row r="86" ht="15.75" customHeight="1">
      <c r="A86" s="34"/>
      <c r="B86" s="34"/>
      <c r="C86" s="34"/>
      <c r="E86" s="34"/>
      <c r="F86" s="35"/>
      <c r="J86" s="60"/>
      <c r="Q86" s="37"/>
      <c r="R86" s="12"/>
      <c r="S86" s="34"/>
      <c r="T86" s="12"/>
      <c r="U86" s="12"/>
      <c r="Y86" s="12"/>
    </row>
    <row r="87" ht="15.75" customHeight="1">
      <c r="A87" s="34"/>
      <c r="B87" s="34"/>
      <c r="C87" s="34"/>
      <c r="E87" s="34"/>
      <c r="F87" s="35"/>
      <c r="J87" s="60"/>
      <c r="Q87" s="37"/>
      <c r="R87" s="12"/>
      <c r="S87" s="34"/>
      <c r="T87" s="12"/>
      <c r="U87" s="12"/>
      <c r="Y87" s="12"/>
    </row>
    <row r="88" ht="15.75" customHeight="1">
      <c r="A88" s="34"/>
      <c r="B88" s="34"/>
      <c r="C88" s="34"/>
      <c r="E88" s="34"/>
      <c r="F88" s="35"/>
      <c r="J88" s="60"/>
      <c r="Q88" s="37"/>
      <c r="R88" s="12"/>
      <c r="S88" s="34"/>
      <c r="T88" s="12"/>
      <c r="U88" s="12"/>
      <c r="Y88" s="12"/>
    </row>
    <row r="89" ht="15.75" customHeight="1">
      <c r="A89" s="34"/>
      <c r="B89" s="34"/>
      <c r="C89" s="34"/>
      <c r="E89" s="34"/>
      <c r="F89" s="35"/>
      <c r="J89" s="60"/>
      <c r="Q89" s="37"/>
      <c r="R89" s="12"/>
      <c r="S89" s="34"/>
      <c r="T89" s="12"/>
      <c r="U89" s="12"/>
      <c r="Y89" s="12"/>
    </row>
    <row r="90" ht="15.75" customHeight="1">
      <c r="A90" s="34"/>
      <c r="B90" s="34"/>
      <c r="C90" s="34"/>
      <c r="E90" s="34"/>
      <c r="F90" s="35"/>
      <c r="J90" s="60"/>
      <c r="Q90" s="37"/>
      <c r="R90" s="12"/>
      <c r="S90" s="34"/>
      <c r="T90" s="12"/>
      <c r="U90" s="12"/>
      <c r="Y90" s="12"/>
    </row>
    <row r="91" ht="15.75" customHeight="1">
      <c r="A91" s="34"/>
      <c r="B91" s="34"/>
      <c r="C91" s="34"/>
      <c r="E91" s="34"/>
      <c r="F91" s="35"/>
      <c r="J91" s="60"/>
      <c r="Q91" s="37"/>
      <c r="R91" s="12"/>
      <c r="S91" s="34"/>
      <c r="T91" s="12"/>
      <c r="U91" s="12"/>
      <c r="Y91" s="12"/>
    </row>
    <row r="92" ht="15.75" customHeight="1">
      <c r="A92" s="34"/>
      <c r="B92" s="34"/>
      <c r="C92" s="34"/>
      <c r="E92" s="34"/>
      <c r="F92" s="35"/>
      <c r="J92" s="60"/>
      <c r="Q92" s="37"/>
      <c r="R92" s="12"/>
      <c r="S92" s="34"/>
      <c r="T92" s="12"/>
      <c r="U92" s="12"/>
      <c r="Y92" s="12"/>
    </row>
    <row r="93" ht="15.75" customHeight="1">
      <c r="A93" s="34"/>
      <c r="B93" s="34"/>
      <c r="C93" s="34"/>
      <c r="E93" s="34"/>
      <c r="F93" s="35"/>
      <c r="J93" s="60"/>
      <c r="Q93" s="37"/>
      <c r="R93" s="12"/>
      <c r="S93" s="34"/>
      <c r="T93" s="12"/>
      <c r="U93" s="12"/>
      <c r="Y93" s="12"/>
    </row>
    <row r="94" ht="15.75" customHeight="1">
      <c r="A94" s="34"/>
      <c r="B94" s="34"/>
      <c r="C94" s="34"/>
      <c r="E94" s="34"/>
      <c r="F94" s="35"/>
      <c r="J94" s="60"/>
      <c r="Q94" s="37"/>
      <c r="R94" s="12"/>
      <c r="S94" s="34"/>
      <c r="T94" s="12"/>
      <c r="U94" s="12"/>
      <c r="Y94" s="12"/>
    </row>
    <row r="95" ht="15.75" customHeight="1">
      <c r="A95" s="34"/>
      <c r="B95" s="34"/>
      <c r="C95" s="34"/>
      <c r="E95" s="34"/>
      <c r="F95" s="35"/>
      <c r="J95" s="60"/>
      <c r="Q95" s="37"/>
      <c r="R95" s="12"/>
      <c r="S95" s="34"/>
      <c r="T95" s="12"/>
      <c r="U95" s="12"/>
      <c r="Y95" s="12"/>
    </row>
    <row r="96" ht="15.75" customHeight="1">
      <c r="A96" s="34"/>
      <c r="B96" s="34"/>
      <c r="C96" s="34"/>
      <c r="E96" s="34"/>
      <c r="F96" s="35"/>
      <c r="J96" s="60"/>
      <c r="Q96" s="37"/>
      <c r="R96" s="12"/>
      <c r="S96" s="34"/>
      <c r="T96" s="12"/>
      <c r="U96" s="12"/>
      <c r="Y96" s="12"/>
    </row>
    <row r="97" ht="15.75" customHeight="1">
      <c r="A97" s="34"/>
      <c r="B97" s="34"/>
      <c r="C97" s="34"/>
      <c r="E97" s="34"/>
      <c r="F97" s="35"/>
      <c r="J97" s="60"/>
      <c r="Q97" s="37"/>
      <c r="R97" s="12"/>
      <c r="S97" s="34"/>
      <c r="T97" s="12"/>
      <c r="U97" s="12"/>
      <c r="Y97" s="12"/>
    </row>
    <row r="98" ht="15.75" customHeight="1">
      <c r="A98" s="34"/>
      <c r="B98" s="34"/>
      <c r="C98" s="34"/>
      <c r="E98" s="34"/>
      <c r="F98" s="35"/>
      <c r="J98" s="60"/>
      <c r="Q98" s="37"/>
      <c r="R98" s="12"/>
      <c r="S98" s="34"/>
      <c r="T98" s="12"/>
      <c r="U98" s="12"/>
      <c r="Y98" s="12"/>
    </row>
    <row r="99" ht="15.75" customHeight="1">
      <c r="A99" s="34"/>
      <c r="B99" s="34"/>
      <c r="C99" s="34"/>
      <c r="E99" s="34"/>
      <c r="F99" s="35"/>
      <c r="J99" s="60"/>
      <c r="Q99" s="37"/>
      <c r="R99" s="12"/>
      <c r="S99" s="34"/>
      <c r="T99" s="12"/>
      <c r="U99" s="12"/>
      <c r="Y99" s="12"/>
    </row>
    <row r="100" ht="15.75" customHeight="1">
      <c r="A100" s="34"/>
      <c r="B100" s="34"/>
      <c r="C100" s="34"/>
      <c r="E100" s="34"/>
      <c r="F100" s="35"/>
      <c r="J100" s="60"/>
      <c r="Q100" s="37"/>
      <c r="R100" s="12"/>
      <c r="S100" s="34"/>
      <c r="T100" s="12"/>
      <c r="U100" s="12"/>
      <c r="Y100" s="12"/>
    </row>
    <row r="101" ht="15.75" customHeight="1">
      <c r="A101" s="34"/>
      <c r="B101" s="34"/>
      <c r="C101" s="34"/>
      <c r="E101" s="34"/>
      <c r="F101" s="35"/>
      <c r="J101" s="60"/>
      <c r="Q101" s="37"/>
      <c r="R101" s="12"/>
      <c r="S101" s="34"/>
      <c r="T101" s="12"/>
      <c r="U101" s="12"/>
      <c r="Y101" s="12"/>
    </row>
    <row r="102" ht="15.75" customHeight="1">
      <c r="A102" s="34"/>
      <c r="B102" s="34"/>
      <c r="C102" s="34"/>
      <c r="E102" s="34"/>
      <c r="F102" s="35"/>
      <c r="J102" s="60"/>
      <c r="Q102" s="37"/>
      <c r="R102" s="12"/>
      <c r="S102" s="34"/>
      <c r="T102" s="12"/>
      <c r="U102" s="12"/>
      <c r="Y102" s="12"/>
    </row>
    <row r="103" ht="15.75" customHeight="1">
      <c r="A103" s="34"/>
      <c r="B103" s="34"/>
      <c r="C103" s="34"/>
      <c r="E103" s="34"/>
      <c r="F103" s="35"/>
      <c r="J103" s="60"/>
      <c r="Q103" s="37"/>
      <c r="R103" s="12"/>
      <c r="S103" s="34"/>
      <c r="T103" s="12"/>
      <c r="U103" s="12"/>
      <c r="Y103" s="12"/>
    </row>
    <row r="104" ht="15.75" customHeight="1">
      <c r="A104" s="34"/>
      <c r="B104" s="34"/>
      <c r="C104" s="34"/>
      <c r="E104" s="34"/>
      <c r="F104" s="35"/>
      <c r="J104" s="60"/>
      <c r="Q104" s="37"/>
      <c r="R104" s="12"/>
      <c r="S104" s="34"/>
      <c r="T104" s="12"/>
      <c r="U104" s="12"/>
      <c r="Y104" s="12"/>
    </row>
    <row r="105" ht="15.75" customHeight="1">
      <c r="A105" s="34"/>
      <c r="B105" s="34"/>
      <c r="C105" s="34"/>
      <c r="E105" s="34"/>
      <c r="F105" s="35"/>
      <c r="J105" s="60"/>
      <c r="Q105" s="37"/>
      <c r="R105" s="12"/>
      <c r="S105" s="34"/>
      <c r="T105" s="12"/>
      <c r="U105" s="12"/>
      <c r="Y105" s="12"/>
    </row>
    <row r="106" ht="15.75" customHeight="1">
      <c r="A106" s="34"/>
      <c r="B106" s="34"/>
      <c r="C106" s="34"/>
      <c r="E106" s="34"/>
      <c r="F106" s="35"/>
      <c r="J106" s="60"/>
      <c r="Q106" s="37"/>
      <c r="R106" s="12"/>
      <c r="S106" s="34"/>
      <c r="T106" s="12"/>
      <c r="U106" s="12"/>
      <c r="Y106" s="12"/>
    </row>
    <row r="107" ht="15.75" customHeight="1">
      <c r="A107" s="34"/>
      <c r="B107" s="34"/>
      <c r="C107" s="34"/>
      <c r="E107" s="34"/>
      <c r="F107" s="35"/>
      <c r="J107" s="60"/>
      <c r="Q107" s="37"/>
      <c r="R107" s="12"/>
      <c r="S107" s="34"/>
      <c r="T107" s="12"/>
      <c r="U107" s="12"/>
      <c r="Y107" s="12"/>
    </row>
    <row r="108" ht="15.75" customHeight="1">
      <c r="A108" s="34"/>
      <c r="B108" s="34"/>
      <c r="C108" s="34"/>
      <c r="E108" s="34"/>
      <c r="F108" s="35"/>
      <c r="J108" s="60"/>
      <c r="Q108" s="37"/>
      <c r="R108" s="12"/>
      <c r="S108" s="34"/>
      <c r="T108" s="12"/>
      <c r="U108" s="12"/>
      <c r="Y108" s="12"/>
    </row>
    <row r="109" ht="15.75" customHeight="1">
      <c r="A109" s="34"/>
      <c r="B109" s="34"/>
      <c r="C109" s="34"/>
      <c r="E109" s="34"/>
      <c r="F109" s="35"/>
      <c r="J109" s="60"/>
      <c r="Q109" s="37"/>
      <c r="R109" s="12"/>
      <c r="S109" s="34"/>
      <c r="T109" s="12"/>
      <c r="U109" s="12"/>
      <c r="Y109" s="12"/>
    </row>
    <row r="110" ht="15.75" customHeight="1">
      <c r="A110" s="34"/>
      <c r="B110" s="34"/>
      <c r="C110" s="34"/>
      <c r="E110" s="34"/>
      <c r="F110" s="35"/>
      <c r="J110" s="60"/>
      <c r="Q110" s="37"/>
      <c r="R110" s="12"/>
      <c r="S110" s="34"/>
      <c r="T110" s="12"/>
      <c r="U110" s="12"/>
      <c r="Y110" s="12"/>
    </row>
    <row r="111" ht="15.75" customHeight="1">
      <c r="A111" s="34"/>
      <c r="B111" s="34"/>
      <c r="C111" s="34"/>
      <c r="E111" s="34"/>
      <c r="F111" s="35"/>
      <c r="J111" s="60"/>
      <c r="Q111" s="37"/>
      <c r="R111" s="12"/>
      <c r="S111" s="34"/>
      <c r="T111" s="12"/>
      <c r="U111" s="12"/>
      <c r="Y111" s="12"/>
    </row>
    <row r="112" ht="15.75" customHeight="1">
      <c r="A112" s="34"/>
      <c r="B112" s="34"/>
      <c r="C112" s="34"/>
      <c r="E112" s="34"/>
      <c r="F112" s="35"/>
      <c r="J112" s="60"/>
      <c r="Q112" s="37"/>
      <c r="R112" s="12"/>
      <c r="S112" s="34"/>
      <c r="T112" s="12"/>
      <c r="U112" s="12"/>
      <c r="Y112" s="12"/>
    </row>
    <row r="113" ht="15.75" customHeight="1">
      <c r="A113" s="34"/>
      <c r="B113" s="34"/>
      <c r="C113" s="34"/>
      <c r="E113" s="34"/>
      <c r="F113" s="35"/>
      <c r="J113" s="60"/>
      <c r="Q113" s="37"/>
      <c r="R113" s="12"/>
      <c r="S113" s="34"/>
      <c r="T113" s="12"/>
      <c r="U113" s="12"/>
      <c r="Y113" s="12"/>
    </row>
    <row r="114" ht="15.75" customHeight="1">
      <c r="A114" s="34"/>
      <c r="B114" s="34"/>
      <c r="C114" s="34"/>
      <c r="E114" s="34"/>
      <c r="F114" s="35"/>
      <c r="J114" s="60"/>
      <c r="Q114" s="37"/>
      <c r="R114" s="12"/>
      <c r="S114" s="34"/>
      <c r="T114" s="12"/>
      <c r="U114" s="12"/>
      <c r="Y114" s="12"/>
    </row>
    <row r="115" ht="15.75" customHeight="1">
      <c r="A115" s="34"/>
      <c r="B115" s="34"/>
      <c r="C115" s="34"/>
      <c r="E115" s="34"/>
      <c r="F115" s="35"/>
      <c r="J115" s="60"/>
      <c r="Q115" s="37"/>
      <c r="R115" s="12"/>
      <c r="S115" s="34"/>
      <c r="T115" s="12"/>
      <c r="U115" s="12"/>
      <c r="Y115" s="12"/>
    </row>
    <row r="116" ht="15.75" customHeight="1">
      <c r="A116" s="34"/>
      <c r="B116" s="34"/>
      <c r="C116" s="34"/>
      <c r="E116" s="34"/>
      <c r="F116" s="35"/>
      <c r="J116" s="60"/>
      <c r="Q116" s="37"/>
      <c r="R116" s="12"/>
      <c r="S116" s="34"/>
      <c r="T116" s="12"/>
      <c r="U116" s="12"/>
      <c r="Y116" s="12"/>
    </row>
    <row r="117" ht="15.75" customHeight="1">
      <c r="A117" s="34"/>
      <c r="B117" s="34"/>
      <c r="C117" s="34"/>
      <c r="E117" s="34"/>
      <c r="F117" s="35"/>
      <c r="J117" s="60"/>
      <c r="Q117" s="37"/>
      <c r="R117" s="12"/>
      <c r="S117" s="34"/>
      <c r="T117" s="12"/>
      <c r="U117" s="12"/>
      <c r="Y117" s="12"/>
    </row>
    <row r="118" ht="15.75" customHeight="1">
      <c r="A118" s="34"/>
      <c r="B118" s="34"/>
      <c r="C118" s="34"/>
      <c r="E118" s="34"/>
      <c r="F118" s="35"/>
      <c r="J118" s="60"/>
      <c r="Q118" s="37"/>
      <c r="R118" s="12"/>
      <c r="S118" s="34"/>
      <c r="T118" s="12"/>
      <c r="U118" s="12"/>
      <c r="Y118" s="12"/>
    </row>
    <row r="119" ht="15.75" customHeight="1">
      <c r="A119" s="34"/>
      <c r="B119" s="34"/>
      <c r="C119" s="34"/>
      <c r="E119" s="34"/>
      <c r="F119" s="35"/>
      <c r="J119" s="60"/>
      <c r="Q119" s="37"/>
      <c r="R119" s="12"/>
      <c r="S119" s="34"/>
      <c r="T119" s="12"/>
      <c r="U119" s="12"/>
      <c r="Y119" s="12"/>
    </row>
    <row r="120" ht="15.75" customHeight="1">
      <c r="A120" s="34"/>
      <c r="B120" s="34"/>
      <c r="C120" s="34"/>
      <c r="E120" s="34"/>
      <c r="F120" s="35"/>
      <c r="J120" s="60"/>
      <c r="Q120" s="37"/>
      <c r="R120" s="12"/>
      <c r="S120" s="34"/>
      <c r="T120" s="12"/>
      <c r="U120" s="12"/>
      <c r="Y120" s="12"/>
    </row>
    <row r="121" ht="15.75" customHeight="1">
      <c r="A121" s="34"/>
      <c r="B121" s="34"/>
      <c r="C121" s="34"/>
      <c r="E121" s="34"/>
      <c r="F121" s="35"/>
      <c r="J121" s="60"/>
      <c r="Q121" s="37"/>
      <c r="R121" s="12"/>
      <c r="S121" s="34"/>
      <c r="T121" s="12"/>
      <c r="U121" s="12"/>
      <c r="Y121" s="12"/>
    </row>
    <row r="122" ht="15.75" customHeight="1">
      <c r="A122" s="34"/>
      <c r="B122" s="34"/>
      <c r="C122" s="34"/>
      <c r="E122" s="34"/>
      <c r="F122" s="35"/>
      <c r="J122" s="60"/>
      <c r="Q122" s="37"/>
      <c r="R122" s="12"/>
      <c r="S122" s="34"/>
      <c r="T122" s="12"/>
      <c r="U122" s="12"/>
      <c r="Y122" s="12"/>
    </row>
    <row r="123" ht="15.75" customHeight="1">
      <c r="A123" s="34"/>
      <c r="B123" s="34"/>
      <c r="C123" s="34"/>
      <c r="E123" s="34"/>
      <c r="F123" s="35"/>
      <c r="J123" s="60"/>
      <c r="Q123" s="37"/>
      <c r="R123" s="12"/>
      <c r="S123" s="34"/>
      <c r="T123" s="12"/>
      <c r="U123" s="12"/>
      <c r="Y123" s="12"/>
    </row>
    <row r="124" ht="15.75" customHeight="1">
      <c r="A124" s="34"/>
      <c r="B124" s="34"/>
      <c r="C124" s="34"/>
      <c r="E124" s="34"/>
      <c r="F124" s="35"/>
      <c r="J124" s="60"/>
      <c r="Q124" s="37"/>
      <c r="R124" s="12"/>
      <c r="S124" s="34"/>
      <c r="T124" s="12"/>
      <c r="U124" s="12"/>
      <c r="Y124" s="12"/>
    </row>
    <row r="125" ht="15.75" customHeight="1">
      <c r="A125" s="34"/>
      <c r="B125" s="34"/>
      <c r="C125" s="34"/>
      <c r="E125" s="34"/>
      <c r="F125" s="35"/>
      <c r="J125" s="60"/>
      <c r="Q125" s="37"/>
      <c r="R125" s="12"/>
      <c r="S125" s="34"/>
      <c r="T125" s="12"/>
      <c r="U125" s="12"/>
      <c r="Y125" s="12"/>
    </row>
    <row r="126" ht="15.75" customHeight="1">
      <c r="A126" s="34"/>
      <c r="B126" s="34"/>
      <c r="C126" s="34"/>
      <c r="E126" s="34"/>
      <c r="F126" s="35"/>
      <c r="J126" s="60"/>
      <c r="Q126" s="37"/>
      <c r="R126" s="12"/>
      <c r="S126" s="34"/>
      <c r="T126" s="12"/>
      <c r="U126" s="12"/>
      <c r="Y126" s="12"/>
    </row>
    <row r="127" ht="15.75" customHeight="1">
      <c r="A127" s="34"/>
      <c r="B127" s="34"/>
      <c r="C127" s="34"/>
      <c r="E127" s="34"/>
      <c r="F127" s="35"/>
      <c r="J127" s="60"/>
      <c r="Q127" s="37"/>
      <c r="R127" s="12"/>
      <c r="S127" s="34"/>
      <c r="T127" s="12"/>
      <c r="U127" s="12"/>
      <c r="Y127" s="12"/>
    </row>
    <row r="128" ht="15.75" customHeight="1">
      <c r="A128" s="34"/>
      <c r="B128" s="34"/>
      <c r="C128" s="34"/>
      <c r="E128" s="34"/>
      <c r="F128" s="35"/>
      <c r="J128" s="60"/>
      <c r="Q128" s="37"/>
      <c r="R128" s="12"/>
      <c r="S128" s="34"/>
      <c r="T128" s="12"/>
      <c r="U128" s="12"/>
      <c r="Y128" s="12"/>
    </row>
    <row r="129" ht="15.75" customHeight="1">
      <c r="A129" s="34"/>
      <c r="B129" s="34"/>
      <c r="C129" s="34"/>
      <c r="E129" s="34"/>
      <c r="F129" s="35"/>
      <c r="J129" s="60"/>
      <c r="Q129" s="37"/>
      <c r="R129" s="12"/>
      <c r="S129" s="34"/>
      <c r="T129" s="12"/>
      <c r="U129" s="12"/>
      <c r="Y129" s="12"/>
    </row>
    <row r="130" ht="15.75" customHeight="1">
      <c r="A130" s="34"/>
      <c r="B130" s="34"/>
      <c r="C130" s="34"/>
      <c r="E130" s="34"/>
      <c r="F130" s="35"/>
      <c r="J130" s="60"/>
      <c r="Q130" s="37"/>
      <c r="R130" s="12"/>
      <c r="S130" s="34"/>
      <c r="T130" s="12"/>
      <c r="U130" s="12"/>
      <c r="Y130" s="12"/>
    </row>
    <row r="131" ht="15.75" customHeight="1">
      <c r="A131" s="34"/>
      <c r="B131" s="34"/>
      <c r="C131" s="34"/>
      <c r="E131" s="34"/>
      <c r="F131" s="35"/>
      <c r="J131" s="60"/>
      <c r="Q131" s="37"/>
      <c r="R131" s="12"/>
      <c r="S131" s="34"/>
      <c r="T131" s="12"/>
      <c r="U131" s="12"/>
      <c r="Y131" s="12"/>
    </row>
    <row r="132" ht="15.75" customHeight="1">
      <c r="A132" s="34"/>
      <c r="B132" s="34"/>
      <c r="C132" s="34"/>
      <c r="E132" s="34"/>
      <c r="F132" s="35"/>
      <c r="J132" s="60"/>
      <c r="Q132" s="37"/>
      <c r="R132" s="12"/>
      <c r="S132" s="34"/>
      <c r="T132" s="12"/>
      <c r="U132" s="12"/>
      <c r="Y132" s="12"/>
    </row>
    <row r="133" ht="15.75" customHeight="1">
      <c r="A133" s="34"/>
      <c r="B133" s="34"/>
      <c r="C133" s="34"/>
      <c r="E133" s="34"/>
      <c r="F133" s="35"/>
      <c r="J133" s="60"/>
      <c r="Q133" s="37"/>
      <c r="R133" s="12"/>
      <c r="S133" s="34"/>
      <c r="T133" s="12"/>
      <c r="U133" s="12"/>
      <c r="Y133" s="12"/>
    </row>
    <row r="134" ht="15.75" customHeight="1">
      <c r="A134" s="34"/>
      <c r="B134" s="34"/>
      <c r="C134" s="34"/>
      <c r="E134" s="34"/>
      <c r="F134" s="35"/>
      <c r="J134" s="60"/>
      <c r="Q134" s="37"/>
      <c r="R134" s="12"/>
      <c r="S134" s="34"/>
      <c r="T134" s="12"/>
      <c r="U134" s="12"/>
      <c r="Y134" s="12"/>
    </row>
    <row r="135" ht="15.75" customHeight="1">
      <c r="A135" s="34"/>
      <c r="B135" s="34"/>
      <c r="C135" s="34"/>
      <c r="E135" s="34"/>
      <c r="F135" s="35"/>
      <c r="J135" s="60"/>
      <c r="Q135" s="37"/>
      <c r="R135" s="12"/>
      <c r="S135" s="34"/>
      <c r="T135" s="12"/>
      <c r="U135" s="12"/>
      <c r="Y135" s="12"/>
    </row>
    <row r="136" ht="15.75" customHeight="1">
      <c r="A136" s="34"/>
      <c r="B136" s="34"/>
      <c r="C136" s="34"/>
      <c r="E136" s="34"/>
      <c r="F136" s="35"/>
      <c r="J136" s="60"/>
      <c r="Q136" s="37"/>
      <c r="R136" s="12"/>
      <c r="S136" s="34"/>
      <c r="T136" s="12"/>
      <c r="U136" s="12"/>
      <c r="Y136" s="12"/>
    </row>
    <row r="137" ht="15.75" customHeight="1">
      <c r="A137" s="34"/>
      <c r="B137" s="34"/>
      <c r="C137" s="34"/>
      <c r="E137" s="34"/>
      <c r="F137" s="35"/>
      <c r="J137" s="60"/>
      <c r="Q137" s="37"/>
      <c r="R137" s="12"/>
      <c r="S137" s="34"/>
      <c r="T137" s="12"/>
      <c r="U137" s="12"/>
      <c r="Y137" s="12"/>
    </row>
    <row r="138" ht="15.75" customHeight="1">
      <c r="A138" s="34"/>
      <c r="B138" s="34"/>
      <c r="C138" s="34"/>
      <c r="E138" s="34"/>
      <c r="F138" s="35"/>
      <c r="J138" s="60"/>
      <c r="Q138" s="37"/>
      <c r="R138" s="12"/>
      <c r="S138" s="34"/>
      <c r="T138" s="12"/>
      <c r="U138" s="12"/>
      <c r="Y138" s="12"/>
    </row>
    <row r="139" ht="15.75" customHeight="1">
      <c r="A139" s="34"/>
      <c r="B139" s="34"/>
      <c r="C139" s="34"/>
      <c r="E139" s="34"/>
      <c r="F139" s="35"/>
      <c r="J139" s="60"/>
      <c r="Q139" s="37"/>
      <c r="R139" s="12"/>
      <c r="S139" s="34"/>
      <c r="T139" s="12"/>
      <c r="U139" s="12"/>
      <c r="Y139" s="12"/>
    </row>
    <row r="140" ht="15.75" customHeight="1">
      <c r="A140" s="34"/>
      <c r="B140" s="34"/>
      <c r="C140" s="34"/>
      <c r="E140" s="34"/>
      <c r="F140" s="35"/>
      <c r="J140" s="60"/>
      <c r="Q140" s="37"/>
      <c r="R140" s="12"/>
      <c r="S140" s="34"/>
      <c r="T140" s="12"/>
      <c r="U140" s="12"/>
      <c r="Y140" s="12"/>
    </row>
    <row r="141" ht="15.75" customHeight="1">
      <c r="A141" s="34"/>
      <c r="B141" s="34"/>
      <c r="C141" s="34"/>
      <c r="E141" s="34"/>
      <c r="F141" s="35"/>
      <c r="J141" s="60"/>
      <c r="Q141" s="37"/>
      <c r="R141" s="12"/>
      <c r="S141" s="34"/>
      <c r="T141" s="12"/>
      <c r="U141" s="12"/>
      <c r="Y141" s="12"/>
    </row>
    <row r="142" ht="15.75" customHeight="1">
      <c r="A142" s="34"/>
      <c r="B142" s="34"/>
      <c r="C142" s="34"/>
      <c r="E142" s="34"/>
      <c r="F142" s="35"/>
      <c r="J142" s="60"/>
      <c r="Q142" s="37"/>
      <c r="R142" s="12"/>
      <c r="S142" s="34"/>
      <c r="T142" s="12"/>
      <c r="U142" s="12"/>
      <c r="Y142" s="12"/>
    </row>
    <row r="143" ht="15.75" customHeight="1">
      <c r="A143" s="34"/>
      <c r="B143" s="34"/>
      <c r="C143" s="34"/>
      <c r="E143" s="34"/>
      <c r="F143" s="35"/>
      <c r="J143" s="60"/>
      <c r="Q143" s="37"/>
      <c r="R143" s="12"/>
      <c r="S143" s="34"/>
      <c r="T143" s="12"/>
      <c r="U143" s="12"/>
      <c r="Y143" s="12"/>
    </row>
    <row r="144" ht="15.75" customHeight="1">
      <c r="A144" s="34"/>
      <c r="B144" s="34"/>
      <c r="C144" s="34"/>
      <c r="E144" s="34"/>
      <c r="F144" s="35"/>
      <c r="J144" s="60"/>
      <c r="Q144" s="37"/>
      <c r="R144" s="12"/>
      <c r="S144" s="34"/>
      <c r="T144" s="12"/>
      <c r="U144" s="12"/>
      <c r="Y144" s="12"/>
    </row>
    <row r="145" ht="15.75" customHeight="1">
      <c r="A145" s="34"/>
      <c r="B145" s="34"/>
      <c r="C145" s="34"/>
      <c r="E145" s="34"/>
      <c r="F145" s="35"/>
      <c r="J145" s="60"/>
      <c r="Q145" s="37"/>
      <c r="R145" s="12"/>
      <c r="S145" s="34"/>
      <c r="T145" s="12"/>
      <c r="U145" s="12"/>
      <c r="Y145" s="12"/>
    </row>
    <row r="146" ht="15.75" customHeight="1">
      <c r="A146" s="34"/>
      <c r="B146" s="34"/>
      <c r="C146" s="34"/>
      <c r="E146" s="34"/>
      <c r="F146" s="35"/>
      <c r="J146" s="60"/>
      <c r="Q146" s="37"/>
      <c r="R146" s="12"/>
      <c r="S146" s="34"/>
      <c r="T146" s="12"/>
      <c r="U146" s="12"/>
      <c r="Y146" s="12"/>
    </row>
    <row r="147" ht="15.75" customHeight="1">
      <c r="A147" s="34"/>
      <c r="B147" s="34"/>
      <c r="C147" s="34"/>
      <c r="E147" s="34"/>
      <c r="F147" s="35"/>
      <c r="J147" s="60"/>
      <c r="Q147" s="37"/>
      <c r="R147" s="12"/>
      <c r="S147" s="34"/>
      <c r="T147" s="12"/>
      <c r="U147" s="12"/>
      <c r="Y147" s="12"/>
    </row>
    <row r="148" ht="15.75" customHeight="1">
      <c r="A148" s="34"/>
      <c r="B148" s="34"/>
      <c r="C148" s="34"/>
      <c r="E148" s="34"/>
      <c r="F148" s="35"/>
      <c r="J148" s="60"/>
      <c r="Q148" s="37"/>
      <c r="R148" s="12"/>
      <c r="S148" s="34"/>
      <c r="T148" s="12"/>
      <c r="U148" s="12"/>
      <c r="Y148" s="12"/>
    </row>
    <row r="149" ht="15.75" customHeight="1">
      <c r="A149" s="34"/>
      <c r="B149" s="34"/>
      <c r="C149" s="34"/>
      <c r="E149" s="34"/>
      <c r="F149" s="35"/>
      <c r="J149" s="60"/>
      <c r="Q149" s="37"/>
      <c r="R149" s="12"/>
      <c r="S149" s="34"/>
      <c r="T149" s="12"/>
      <c r="U149" s="12"/>
      <c r="Y149" s="12"/>
    </row>
    <row r="150" ht="15.75" customHeight="1">
      <c r="A150" s="34"/>
      <c r="B150" s="34"/>
      <c r="C150" s="34"/>
      <c r="E150" s="34"/>
      <c r="F150" s="35"/>
      <c r="J150" s="60"/>
      <c r="Q150" s="37"/>
      <c r="R150" s="12"/>
      <c r="S150" s="34"/>
      <c r="T150" s="12"/>
      <c r="U150" s="12"/>
      <c r="Y150" s="12"/>
    </row>
    <row r="151" ht="15.75" customHeight="1">
      <c r="A151" s="34"/>
      <c r="B151" s="34"/>
      <c r="C151" s="34"/>
      <c r="E151" s="34"/>
      <c r="F151" s="35"/>
      <c r="J151" s="60"/>
      <c r="Q151" s="37"/>
      <c r="R151" s="12"/>
      <c r="S151" s="34"/>
      <c r="T151" s="12"/>
      <c r="U151" s="12"/>
      <c r="Y151" s="12"/>
    </row>
    <row r="152" ht="15.75" customHeight="1">
      <c r="A152" s="34"/>
      <c r="B152" s="34"/>
      <c r="C152" s="34"/>
      <c r="E152" s="34"/>
      <c r="F152" s="35"/>
      <c r="J152" s="60"/>
      <c r="Q152" s="37"/>
      <c r="R152" s="12"/>
      <c r="S152" s="34"/>
      <c r="T152" s="12"/>
      <c r="U152" s="12"/>
      <c r="Y152" s="12"/>
    </row>
    <row r="153" ht="15.75" customHeight="1">
      <c r="A153" s="34"/>
      <c r="B153" s="34"/>
      <c r="C153" s="34"/>
      <c r="E153" s="34"/>
      <c r="F153" s="35"/>
      <c r="J153" s="60"/>
      <c r="Q153" s="37"/>
      <c r="R153" s="12"/>
      <c r="S153" s="34"/>
      <c r="T153" s="12"/>
      <c r="U153" s="12"/>
      <c r="Y153" s="12"/>
    </row>
    <row r="154" ht="15.75" customHeight="1">
      <c r="A154" s="34"/>
      <c r="B154" s="34"/>
      <c r="C154" s="34"/>
      <c r="E154" s="34"/>
      <c r="F154" s="35"/>
      <c r="J154" s="60"/>
      <c r="Q154" s="37"/>
      <c r="R154" s="12"/>
      <c r="S154" s="34"/>
      <c r="T154" s="12"/>
      <c r="U154" s="12"/>
      <c r="Y154" s="12"/>
    </row>
    <row r="155" ht="15.75" customHeight="1">
      <c r="A155" s="34"/>
      <c r="B155" s="34"/>
      <c r="C155" s="34"/>
      <c r="E155" s="34"/>
      <c r="F155" s="35"/>
      <c r="J155" s="60"/>
      <c r="Q155" s="37"/>
      <c r="R155" s="12"/>
      <c r="S155" s="34"/>
      <c r="T155" s="12"/>
      <c r="U155" s="12"/>
      <c r="Y155" s="12"/>
    </row>
    <row r="156" ht="15.75" customHeight="1">
      <c r="A156" s="34"/>
      <c r="B156" s="34"/>
      <c r="C156" s="34"/>
      <c r="E156" s="34"/>
      <c r="F156" s="35"/>
      <c r="J156" s="60"/>
      <c r="Q156" s="37"/>
      <c r="R156" s="12"/>
      <c r="S156" s="34"/>
      <c r="T156" s="12"/>
      <c r="U156" s="12"/>
      <c r="Y156" s="12"/>
    </row>
    <row r="157" ht="15.75" customHeight="1">
      <c r="A157" s="34"/>
      <c r="B157" s="34"/>
      <c r="C157" s="34"/>
      <c r="E157" s="34"/>
      <c r="F157" s="35"/>
      <c r="J157" s="60"/>
      <c r="Q157" s="37"/>
      <c r="R157" s="12"/>
      <c r="S157" s="34"/>
      <c r="T157" s="12"/>
      <c r="U157" s="12"/>
      <c r="Y157" s="12"/>
    </row>
    <row r="158" ht="15.75" customHeight="1">
      <c r="A158" s="34"/>
      <c r="B158" s="34"/>
      <c r="C158" s="34"/>
      <c r="E158" s="34"/>
      <c r="F158" s="35"/>
      <c r="J158" s="60"/>
      <c r="Q158" s="37"/>
      <c r="R158" s="12"/>
      <c r="S158" s="34"/>
      <c r="T158" s="12"/>
      <c r="U158" s="12"/>
      <c r="Y158" s="12"/>
    </row>
    <row r="159" ht="15.75" customHeight="1">
      <c r="A159" s="34"/>
      <c r="B159" s="34"/>
      <c r="C159" s="34"/>
      <c r="E159" s="34"/>
      <c r="F159" s="35"/>
      <c r="J159" s="60"/>
      <c r="Q159" s="37"/>
      <c r="R159" s="12"/>
      <c r="S159" s="34"/>
      <c r="T159" s="12"/>
      <c r="U159" s="12"/>
      <c r="Y159" s="12"/>
    </row>
    <row r="160" ht="15.75" customHeight="1">
      <c r="A160" s="34"/>
      <c r="B160" s="34"/>
      <c r="C160" s="34"/>
      <c r="E160" s="34"/>
      <c r="F160" s="35"/>
      <c r="J160" s="60"/>
      <c r="Q160" s="37"/>
      <c r="R160" s="12"/>
      <c r="S160" s="34"/>
      <c r="T160" s="12"/>
      <c r="U160" s="12"/>
      <c r="Y160" s="12"/>
    </row>
    <row r="161" ht="15.75" customHeight="1">
      <c r="A161" s="34"/>
      <c r="B161" s="34"/>
      <c r="C161" s="34"/>
      <c r="E161" s="34"/>
      <c r="F161" s="35"/>
      <c r="J161" s="60"/>
      <c r="Q161" s="37"/>
      <c r="R161" s="12"/>
      <c r="S161" s="34"/>
      <c r="T161" s="12"/>
      <c r="U161" s="12"/>
      <c r="Y161" s="12"/>
    </row>
    <row r="162" ht="15.75" customHeight="1">
      <c r="A162" s="34"/>
      <c r="B162" s="34"/>
      <c r="C162" s="34"/>
      <c r="E162" s="34"/>
      <c r="F162" s="35"/>
      <c r="J162" s="60"/>
      <c r="Q162" s="37"/>
      <c r="R162" s="12"/>
      <c r="S162" s="34"/>
      <c r="T162" s="12"/>
      <c r="U162" s="12"/>
      <c r="Y162" s="12"/>
    </row>
    <row r="163" ht="15.75" customHeight="1">
      <c r="A163" s="34"/>
      <c r="B163" s="34"/>
      <c r="C163" s="34"/>
      <c r="E163" s="34"/>
      <c r="F163" s="35"/>
      <c r="J163" s="60"/>
      <c r="Q163" s="37"/>
      <c r="R163" s="12"/>
      <c r="S163" s="34"/>
      <c r="T163" s="12"/>
      <c r="U163" s="12"/>
      <c r="Y163" s="12"/>
    </row>
    <row r="164" ht="15.75" customHeight="1">
      <c r="A164" s="34"/>
      <c r="B164" s="34"/>
      <c r="C164" s="34"/>
      <c r="E164" s="34"/>
      <c r="F164" s="35"/>
      <c r="J164" s="60"/>
      <c r="Q164" s="37"/>
      <c r="R164" s="12"/>
      <c r="S164" s="34"/>
      <c r="T164" s="12"/>
      <c r="U164" s="12"/>
      <c r="Y164" s="12"/>
    </row>
    <row r="165" ht="15.75" customHeight="1">
      <c r="A165" s="34"/>
      <c r="B165" s="34"/>
      <c r="C165" s="34"/>
      <c r="E165" s="34"/>
      <c r="F165" s="35"/>
      <c r="J165" s="60"/>
      <c r="Q165" s="37"/>
      <c r="R165" s="12"/>
      <c r="S165" s="34"/>
      <c r="T165" s="12"/>
      <c r="U165" s="12"/>
      <c r="Y165" s="12"/>
    </row>
    <row r="166" ht="15.75" customHeight="1">
      <c r="A166" s="34"/>
      <c r="B166" s="34"/>
      <c r="C166" s="34"/>
      <c r="E166" s="34"/>
      <c r="F166" s="35"/>
      <c r="J166" s="60"/>
      <c r="Q166" s="37"/>
      <c r="R166" s="12"/>
      <c r="S166" s="34"/>
      <c r="T166" s="12"/>
      <c r="U166" s="12"/>
      <c r="Y166" s="12"/>
    </row>
    <row r="167" ht="15.75" customHeight="1">
      <c r="A167" s="34"/>
      <c r="B167" s="34"/>
      <c r="C167" s="34"/>
      <c r="E167" s="34"/>
      <c r="F167" s="35"/>
      <c r="J167" s="60"/>
      <c r="Q167" s="37"/>
      <c r="R167" s="12"/>
      <c r="S167" s="34"/>
      <c r="T167" s="12"/>
      <c r="U167" s="12"/>
      <c r="Y167" s="12"/>
    </row>
    <row r="168" ht="15.75" customHeight="1">
      <c r="A168" s="34"/>
      <c r="B168" s="34"/>
      <c r="C168" s="34"/>
      <c r="E168" s="34"/>
      <c r="F168" s="35"/>
      <c r="J168" s="60"/>
      <c r="Q168" s="37"/>
      <c r="R168" s="12"/>
      <c r="S168" s="34"/>
      <c r="T168" s="12"/>
      <c r="U168" s="12"/>
      <c r="Y168" s="12"/>
    </row>
    <row r="169" ht="15.75" customHeight="1">
      <c r="A169" s="34"/>
      <c r="B169" s="34"/>
      <c r="C169" s="34"/>
      <c r="E169" s="34"/>
      <c r="F169" s="35"/>
      <c r="J169" s="60"/>
      <c r="Q169" s="37"/>
      <c r="R169" s="12"/>
      <c r="S169" s="34"/>
      <c r="T169" s="12"/>
      <c r="U169" s="12"/>
      <c r="Y169" s="12"/>
    </row>
    <row r="170" ht="15.75" customHeight="1">
      <c r="A170" s="34"/>
      <c r="B170" s="34"/>
      <c r="C170" s="34"/>
      <c r="E170" s="34"/>
      <c r="F170" s="35"/>
      <c r="J170" s="60"/>
      <c r="Q170" s="37"/>
      <c r="R170" s="12"/>
      <c r="S170" s="34"/>
      <c r="T170" s="12"/>
      <c r="U170" s="12"/>
      <c r="Y170" s="12"/>
    </row>
    <row r="171" ht="15.75" customHeight="1">
      <c r="A171" s="34"/>
      <c r="B171" s="34"/>
      <c r="C171" s="34"/>
      <c r="E171" s="34"/>
      <c r="F171" s="35"/>
      <c r="J171" s="60"/>
      <c r="Q171" s="37"/>
      <c r="R171" s="12"/>
      <c r="S171" s="34"/>
      <c r="T171" s="12"/>
      <c r="U171" s="12"/>
      <c r="Y171" s="12"/>
    </row>
    <row r="172" ht="15.75" customHeight="1">
      <c r="A172" s="34"/>
      <c r="B172" s="34"/>
      <c r="C172" s="34"/>
      <c r="E172" s="34"/>
      <c r="F172" s="35"/>
      <c r="J172" s="60"/>
      <c r="Q172" s="37"/>
      <c r="R172" s="12"/>
      <c r="S172" s="34"/>
      <c r="T172" s="12"/>
      <c r="U172" s="12"/>
      <c r="Y172" s="12"/>
    </row>
    <row r="173" ht="15.75" customHeight="1">
      <c r="A173" s="34"/>
      <c r="B173" s="34"/>
      <c r="C173" s="34"/>
      <c r="E173" s="34"/>
      <c r="F173" s="35"/>
      <c r="J173" s="60"/>
      <c r="Q173" s="37"/>
      <c r="R173" s="12"/>
      <c r="S173" s="34"/>
      <c r="T173" s="12"/>
      <c r="U173" s="12"/>
      <c r="Y173" s="12"/>
    </row>
    <row r="174" ht="15.75" customHeight="1">
      <c r="A174" s="34"/>
      <c r="B174" s="34"/>
      <c r="C174" s="34"/>
      <c r="E174" s="34"/>
      <c r="F174" s="35"/>
      <c r="J174" s="60"/>
      <c r="Q174" s="37"/>
      <c r="R174" s="12"/>
      <c r="S174" s="34"/>
      <c r="T174" s="12"/>
      <c r="U174" s="12"/>
      <c r="Y174" s="12"/>
    </row>
    <row r="175" ht="15.75" customHeight="1">
      <c r="A175" s="34"/>
      <c r="B175" s="34"/>
      <c r="C175" s="34"/>
      <c r="E175" s="34"/>
      <c r="F175" s="35"/>
      <c r="J175" s="60"/>
      <c r="Q175" s="37"/>
      <c r="R175" s="12"/>
      <c r="S175" s="34"/>
      <c r="T175" s="12"/>
      <c r="U175" s="12"/>
      <c r="Y175" s="12"/>
    </row>
    <row r="176" ht="15.75" customHeight="1">
      <c r="A176" s="34"/>
      <c r="B176" s="34"/>
      <c r="C176" s="34"/>
      <c r="E176" s="34"/>
      <c r="F176" s="35"/>
      <c r="J176" s="60"/>
      <c r="Q176" s="37"/>
      <c r="R176" s="12"/>
      <c r="S176" s="34"/>
      <c r="T176" s="12"/>
      <c r="U176" s="12"/>
      <c r="Y176" s="12"/>
    </row>
    <row r="177" ht="15.75" customHeight="1">
      <c r="A177" s="34"/>
      <c r="B177" s="34"/>
      <c r="C177" s="34"/>
      <c r="E177" s="34"/>
      <c r="F177" s="35"/>
      <c r="J177" s="60"/>
      <c r="Q177" s="37"/>
      <c r="R177" s="12"/>
      <c r="S177" s="34"/>
      <c r="T177" s="12"/>
      <c r="U177" s="12"/>
      <c r="Y177" s="12"/>
    </row>
    <row r="178" ht="15.75" customHeight="1">
      <c r="A178" s="34"/>
      <c r="B178" s="34"/>
      <c r="C178" s="34"/>
      <c r="E178" s="34"/>
      <c r="F178" s="35"/>
      <c r="J178" s="60"/>
      <c r="Q178" s="37"/>
      <c r="R178" s="12"/>
      <c r="S178" s="34"/>
      <c r="T178" s="12"/>
      <c r="U178" s="12"/>
      <c r="Y178" s="12"/>
    </row>
    <row r="179" ht="15.75" customHeight="1">
      <c r="A179" s="34"/>
      <c r="B179" s="34"/>
      <c r="C179" s="34"/>
      <c r="E179" s="34"/>
      <c r="F179" s="35"/>
      <c r="J179" s="60"/>
      <c r="Q179" s="37"/>
      <c r="R179" s="12"/>
      <c r="S179" s="34"/>
      <c r="T179" s="12"/>
      <c r="U179" s="12"/>
      <c r="Y179" s="12"/>
    </row>
    <row r="180" ht="15.75" customHeight="1">
      <c r="A180" s="34"/>
      <c r="B180" s="34"/>
      <c r="C180" s="34"/>
      <c r="E180" s="34"/>
      <c r="F180" s="35"/>
      <c r="J180" s="60"/>
      <c r="Q180" s="37"/>
      <c r="R180" s="12"/>
      <c r="S180" s="34"/>
      <c r="T180" s="12"/>
      <c r="U180" s="12"/>
      <c r="Y180" s="12"/>
    </row>
    <row r="181" ht="15.75" customHeight="1">
      <c r="A181" s="34"/>
      <c r="B181" s="34"/>
      <c r="C181" s="34"/>
      <c r="E181" s="34"/>
      <c r="F181" s="35"/>
      <c r="J181" s="60"/>
      <c r="Q181" s="37"/>
      <c r="R181" s="12"/>
      <c r="S181" s="34"/>
      <c r="T181" s="12"/>
      <c r="U181" s="12"/>
      <c r="Y181" s="12"/>
    </row>
    <row r="182" ht="15.75" customHeight="1">
      <c r="A182" s="34"/>
      <c r="B182" s="34"/>
      <c r="C182" s="34"/>
      <c r="E182" s="34"/>
      <c r="F182" s="35"/>
      <c r="J182" s="60"/>
      <c r="Q182" s="37"/>
      <c r="R182" s="12"/>
      <c r="S182" s="34"/>
      <c r="T182" s="12"/>
      <c r="U182" s="12"/>
      <c r="Y182" s="12"/>
    </row>
    <row r="183" ht="15.75" customHeight="1">
      <c r="A183" s="34"/>
      <c r="B183" s="34"/>
      <c r="C183" s="34"/>
      <c r="E183" s="34"/>
      <c r="F183" s="35"/>
      <c r="J183" s="60"/>
      <c r="Q183" s="37"/>
      <c r="R183" s="12"/>
      <c r="S183" s="34"/>
      <c r="T183" s="12"/>
      <c r="U183" s="12"/>
      <c r="Y183" s="12"/>
    </row>
    <row r="184" ht="15.75" customHeight="1">
      <c r="A184" s="34"/>
      <c r="B184" s="34"/>
      <c r="C184" s="34"/>
      <c r="E184" s="34"/>
      <c r="F184" s="35"/>
      <c r="J184" s="60"/>
      <c r="Q184" s="37"/>
      <c r="R184" s="12"/>
      <c r="S184" s="34"/>
      <c r="T184" s="12"/>
      <c r="U184" s="12"/>
      <c r="Y184" s="12"/>
    </row>
    <row r="185" ht="15.75" customHeight="1">
      <c r="A185" s="34"/>
      <c r="B185" s="34"/>
      <c r="C185" s="34"/>
      <c r="E185" s="34"/>
      <c r="F185" s="35"/>
      <c r="J185" s="60"/>
      <c r="Q185" s="37"/>
      <c r="R185" s="12"/>
      <c r="S185" s="34"/>
      <c r="T185" s="12"/>
      <c r="U185" s="12"/>
      <c r="Y185" s="12"/>
    </row>
    <row r="186" ht="15.75" customHeight="1">
      <c r="A186" s="34"/>
      <c r="B186" s="34"/>
      <c r="C186" s="34"/>
      <c r="E186" s="34"/>
      <c r="F186" s="35"/>
      <c r="J186" s="60"/>
      <c r="Q186" s="37"/>
      <c r="R186" s="12"/>
      <c r="S186" s="34"/>
      <c r="T186" s="12"/>
      <c r="U186" s="12"/>
      <c r="Y186" s="12"/>
    </row>
    <row r="187" ht="15.75" customHeight="1">
      <c r="A187" s="34"/>
      <c r="B187" s="34"/>
      <c r="C187" s="34"/>
      <c r="E187" s="34"/>
      <c r="F187" s="35"/>
      <c r="J187" s="60"/>
      <c r="Q187" s="37"/>
      <c r="R187" s="12"/>
      <c r="S187" s="34"/>
      <c r="T187" s="12"/>
      <c r="U187" s="12"/>
      <c r="Y187" s="12"/>
    </row>
    <row r="188" ht="15.75" customHeight="1">
      <c r="A188" s="34"/>
      <c r="B188" s="34"/>
      <c r="C188" s="34"/>
      <c r="E188" s="34"/>
      <c r="F188" s="35"/>
      <c r="J188" s="60"/>
      <c r="Q188" s="37"/>
      <c r="R188" s="12"/>
      <c r="S188" s="34"/>
      <c r="T188" s="12"/>
      <c r="U188" s="12"/>
      <c r="Y188" s="12"/>
    </row>
    <row r="189" ht="15.75" customHeight="1">
      <c r="A189" s="34"/>
      <c r="B189" s="34"/>
      <c r="C189" s="34"/>
      <c r="E189" s="34"/>
      <c r="F189" s="35"/>
      <c r="J189" s="60"/>
      <c r="Q189" s="37"/>
      <c r="R189" s="12"/>
      <c r="S189" s="34"/>
      <c r="T189" s="12"/>
      <c r="U189" s="12"/>
      <c r="Y189" s="12"/>
    </row>
    <row r="190" ht="15.75" customHeight="1">
      <c r="A190" s="34"/>
      <c r="B190" s="34"/>
      <c r="C190" s="34"/>
      <c r="E190" s="34"/>
      <c r="F190" s="35"/>
      <c r="J190" s="60"/>
      <c r="Q190" s="37"/>
      <c r="R190" s="12"/>
      <c r="S190" s="34"/>
      <c r="T190" s="12"/>
      <c r="U190" s="12"/>
      <c r="Y190" s="12"/>
    </row>
    <row r="191" ht="15.75" customHeight="1">
      <c r="A191" s="34"/>
      <c r="B191" s="34"/>
      <c r="C191" s="34"/>
      <c r="E191" s="34"/>
      <c r="F191" s="35"/>
      <c r="J191" s="60"/>
      <c r="Q191" s="37"/>
      <c r="R191" s="12"/>
      <c r="S191" s="34"/>
      <c r="T191" s="12"/>
      <c r="U191" s="12"/>
      <c r="Y191" s="12"/>
    </row>
    <row r="192" ht="15.75" customHeight="1">
      <c r="A192" s="34"/>
      <c r="B192" s="34"/>
      <c r="C192" s="34"/>
      <c r="E192" s="34"/>
      <c r="F192" s="35"/>
      <c r="J192" s="60"/>
      <c r="Q192" s="37"/>
      <c r="R192" s="12"/>
      <c r="S192" s="34"/>
      <c r="T192" s="12"/>
      <c r="U192" s="12"/>
      <c r="Y192" s="12"/>
    </row>
    <row r="193" ht="15.75" customHeight="1">
      <c r="A193" s="34"/>
      <c r="B193" s="34"/>
      <c r="C193" s="34"/>
      <c r="E193" s="34"/>
      <c r="F193" s="35"/>
      <c r="J193" s="60"/>
      <c r="Q193" s="37"/>
      <c r="R193" s="12"/>
      <c r="S193" s="34"/>
      <c r="T193" s="12"/>
      <c r="U193" s="12"/>
      <c r="Y193" s="12"/>
    </row>
    <row r="194" ht="15.75" customHeight="1">
      <c r="A194" s="34"/>
      <c r="B194" s="34"/>
      <c r="C194" s="34"/>
      <c r="E194" s="34"/>
      <c r="F194" s="35"/>
      <c r="J194" s="60"/>
      <c r="Q194" s="37"/>
      <c r="R194" s="12"/>
      <c r="S194" s="34"/>
      <c r="T194" s="12"/>
      <c r="U194" s="12"/>
      <c r="Y194" s="12"/>
    </row>
    <row r="195" ht="15.75" customHeight="1">
      <c r="A195" s="34"/>
      <c r="B195" s="34"/>
      <c r="C195" s="34"/>
      <c r="E195" s="34"/>
      <c r="F195" s="35"/>
      <c r="J195" s="60"/>
      <c r="Q195" s="37"/>
      <c r="R195" s="12"/>
      <c r="S195" s="34"/>
      <c r="T195" s="12"/>
      <c r="U195" s="12"/>
      <c r="Y195" s="12"/>
    </row>
    <row r="196" ht="15.75" customHeight="1">
      <c r="A196" s="34"/>
      <c r="B196" s="34"/>
      <c r="C196" s="34"/>
      <c r="E196" s="34"/>
      <c r="F196" s="35"/>
      <c r="J196" s="60"/>
      <c r="Q196" s="37"/>
      <c r="R196" s="12"/>
      <c r="S196" s="34"/>
      <c r="T196" s="12"/>
      <c r="U196" s="12"/>
      <c r="Y196" s="12"/>
    </row>
    <row r="197" ht="15.75" customHeight="1">
      <c r="A197" s="34"/>
      <c r="B197" s="34"/>
      <c r="C197" s="34"/>
      <c r="E197" s="34"/>
      <c r="F197" s="35"/>
      <c r="J197" s="60"/>
      <c r="Q197" s="37"/>
      <c r="R197" s="12"/>
      <c r="S197" s="34"/>
      <c r="T197" s="12"/>
      <c r="U197" s="12"/>
      <c r="Y197" s="12"/>
    </row>
    <row r="198" ht="15.75" customHeight="1">
      <c r="A198" s="34"/>
      <c r="B198" s="34"/>
      <c r="C198" s="34"/>
      <c r="E198" s="34"/>
      <c r="F198" s="35"/>
      <c r="J198" s="60"/>
      <c r="Q198" s="37"/>
      <c r="R198" s="12"/>
      <c r="S198" s="34"/>
      <c r="T198" s="12"/>
      <c r="U198" s="12"/>
      <c r="Y198" s="12"/>
    </row>
    <row r="199" ht="15.75" customHeight="1">
      <c r="A199" s="34"/>
      <c r="B199" s="34"/>
      <c r="C199" s="34"/>
      <c r="E199" s="34"/>
      <c r="F199" s="35"/>
      <c r="J199" s="60"/>
      <c r="Q199" s="37"/>
      <c r="R199" s="12"/>
      <c r="S199" s="34"/>
      <c r="T199" s="12"/>
      <c r="U199" s="12"/>
      <c r="Y199" s="12"/>
    </row>
    <row r="200" ht="15.75" customHeight="1">
      <c r="A200" s="34"/>
      <c r="B200" s="34"/>
      <c r="C200" s="34"/>
      <c r="E200" s="34"/>
      <c r="F200" s="35"/>
      <c r="J200" s="60"/>
      <c r="Q200" s="37"/>
      <c r="R200" s="12"/>
      <c r="S200" s="34"/>
      <c r="T200" s="12"/>
      <c r="U200" s="12"/>
      <c r="Y200" s="12"/>
    </row>
    <row r="201" ht="15.75" customHeight="1">
      <c r="A201" s="34"/>
      <c r="B201" s="34"/>
      <c r="C201" s="34"/>
      <c r="E201" s="34"/>
      <c r="F201" s="35"/>
      <c r="J201" s="60"/>
      <c r="Q201" s="37"/>
      <c r="R201" s="12"/>
      <c r="S201" s="34"/>
      <c r="T201" s="12"/>
      <c r="U201" s="12"/>
      <c r="Y201" s="12"/>
    </row>
    <row r="202" ht="15.75" customHeight="1">
      <c r="A202" s="34"/>
      <c r="B202" s="34"/>
      <c r="C202" s="34"/>
      <c r="E202" s="34"/>
      <c r="F202" s="35"/>
      <c r="J202" s="60"/>
      <c r="Q202" s="37"/>
      <c r="R202" s="12"/>
      <c r="S202" s="34"/>
      <c r="T202" s="12"/>
      <c r="U202" s="12"/>
      <c r="Y202" s="12"/>
    </row>
    <row r="203" ht="15.75" customHeight="1">
      <c r="A203" s="34"/>
      <c r="B203" s="34"/>
      <c r="C203" s="34"/>
      <c r="E203" s="34"/>
      <c r="F203" s="35"/>
      <c r="J203" s="60"/>
      <c r="Q203" s="37"/>
      <c r="R203" s="12"/>
      <c r="S203" s="34"/>
      <c r="T203" s="12"/>
      <c r="U203" s="12"/>
      <c r="Y203" s="12"/>
    </row>
    <row r="204" ht="15.75" customHeight="1">
      <c r="A204" s="34"/>
      <c r="B204" s="34"/>
      <c r="C204" s="34"/>
      <c r="E204" s="34"/>
      <c r="F204" s="35"/>
      <c r="J204" s="60"/>
      <c r="Q204" s="37"/>
      <c r="R204" s="12"/>
      <c r="S204" s="34"/>
      <c r="T204" s="12"/>
      <c r="U204" s="12"/>
      <c r="Y204" s="12"/>
    </row>
    <row r="205" ht="15.75" customHeight="1">
      <c r="A205" s="34"/>
      <c r="B205" s="34"/>
      <c r="C205" s="34"/>
      <c r="E205" s="34"/>
      <c r="F205" s="35"/>
      <c r="J205" s="60"/>
      <c r="Q205" s="37"/>
      <c r="R205" s="12"/>
      <c r="S205" s="34"/>
      <c r="T205" s="12"/>
      <c r="U205" s="12"/>
      <c r="Y205" s="12"/>
    </row>
    <row r="206" ht="15.75" customHeight="1">
      <c r="A206" s="34"/>
      <c r="B206" s="34"/>
      <c r="C206" s="34"/>
      <c r="E206" s="34"/>
      <c r="F206" s="35"/>
      <c r="J206" s="60"/>
      <c r="Q206" s="37"/>
      <c r="R206" s="12"/>
      <c r="S206" s="34"/>
      <c r="T206" s="12"/>
      <c r="U206" s="12"/>
      <c r="Y206" s="12"/>
    </row>
    <row r="207" ht="15.75" customHeight="1">
      <c r="A207" s="34"/>
      <c r="B207" s="34"/>
      <c r="C207" s="34"/>
      <c r="E207" s="34"/>
      <c r="F207" s="35"/>
      <c r="J207" s="60"/>
      <c r="Q207" s="37"/>
      <c r="R207" s="12"/>
      <c r="S207" s="34"/>
      <c r="T207" s="12"/>
      <c r="U207" s="12"/>
      <c r="Y207" s="12"/>
    </row>
    <row r="208" ht="15.75" customHeight="1">
      <c r="A208" s="34"/>
      <c r="B208" s="34"/>
      <c r="C208" s="34"/>
      <c r="E208" s="34"/>
      <c r="F208" s="35"/>
      <c r="J208" s="60"/>
      <c r="Q208" s="37"/>
      <c r="R208" s="12"/>
      <c r="S208" s="34"/>
      <c r="T208" s="12"/>
      <c r="U208" s="12"/>
      <c r="Y208" s="12"/>
    </row>
    <row r="209" ht="15.75" customHeight="1">
      <c r="A209" s="34"/>
      <c r="B209" s="34"/>
      <c r="C209" s="34"/>
      <c r="E209" s="34"/>
      <c r="F209" s="35"/>
      <c r="J209" s="60"/>
      <c r="Q209" s="37"/>
      <c r="R209" s="12"/>
      <c r="S209" s="34"/>
      <c r="T209" s="12"/>
      <c r="U209" s="12"/>
      <c r="Y209" s="12"/>
    </row>
    <row r="210" ht="15.75" customHeight="1">
      <c r="A210" s="34"/>
      <c r="B210" s="34"/>
      <c r="C210" s="34"/>
      <c r="E210" s="34"/>
      <c r="F210" s="35"/>
      <c r="J210" s="60"/>
      <c r="Q210" s="37"/>
      <c r="R210" s="12"/>
      <c r="S210" s="34"/>
      <c r="T210" s="12"/>
      <c r="U210" s="12"/>
      <c r="Y210" s="12"/>
    </row>
    <row r="211" ht="15.75" customHeight="1">
      <c r="A211" s="34"/>
      <c r="B211" s="34"/>
      <c r="C211" s="34"/>
      <c r="E211" s="34"/>
      <c r="F211" s="35"/>
      <c r="J211" s="60"/>
      <c r="Q211" s="37"/>
      <c r="R211" s="12"/>
      <c r="S211" s="34"/>
      <c r="T211" s="12"/>
      <c r="U211" s="12"/>
      <c r="Y211" s="12"/>
    </row>
    <row r="212" ht="15.75" customHeight="1">
      <c r="A212" s="34"/>
      <c r="B212" s="34"/>
      <c r="C212" s="34"/>
      <c r="E212" s="34"/>
      <c r="F212" s="35"/>
      <c r="J212" s="60"/>
      <c r="Q212" s="37"/>
      <c r="R212" s="12"/>
      <c r="S212" s="34"/>
      <c r="T212" s="12"/>
      <c r="U212" s="12"/>
      <c r="Y212" s="12"/>
    </row>
    <row r="213" ht="15.75" customHeight="1">
      <c r="A213" s="34"/>
      <c r="B213" s="34"/>
      <c r="C213" s="34"/>
      <c r="E213" s="34"/>
      <c r="F213" s="35"/>
      <c r="J213" s="60"/>
      <c r="Q213" s="37"/>
      <c r="R213" s="12"/>
      <c r="S213" s="34"/>
      <c r="T213" s="12"/>
      <c r="U213" s="12"/>
      <c r="Y213" s="12"/>
    </row>
    <row r="214" ht="15.75" customHeight="1">
      <c r="A214" s="34"/>
      <c r="B214" s="34"/>
      <c r="C214" s="34"/>
      <c r="E214" s="34"/>
      <c r="F214" s="35"/>
      <c r="J214" s="60"/>
      <c r="Q214" s="37"/>
      <c r="R214" s="12"/>
      <c r="S214" s="34"/>
      <c r="T214" s="12"/>
      <c r="U214" s="12"/>
      <c r="Y214" s="12"/>
    </row>
    <row r="215" ht="15.75" customHeight="1">
      <c r="A215" s="34"/>
      <c r="B215" s="34"/>
      <c r="C215" s="34"/>
      <c r="E215" s="34"/>
      <c r="F215" s="35"/>
      <c r="J215" s="60"/>
      <c r="Q215" s="37"/>
      <c r="R215" s="12"/>
      <c r="S215" s="34"/>
      <c r="T215" s="12"/>
      <c r="U215" s="12"/>
      <c r="Y215" s="12"/>
    </row>
    <row r="216" ht="15.75" customHeight="1">
      <c r="A216" s="34"/>
      <c r="B216" s="34"/>
      <c r="C216" s="34"/>
      <c r="E216" s="34"/>
      <c r="F216" s="35"/>
      <c r="J216" s="60"/>
      <c r="Q216" s="37"/>
      <c r="R216" s="12"/>
      <c r="S216" s="34"/>
      <c r="T216" s="12"/>
      <c r="U216" s="12"/>
      <c r="Y216" s="12"/>
    </row>
    <row r="217" ht="15.75" customHeight="1">
      <c r="A217" s="34"/>
      <c r="B217" s="34"/>
      <c r="C217" s="34"/>
      <c r="E217" s="34"/>
      <c r="F217" s="35"/>
      <c r="J217" s="60"/>
      <c r="Q217" s="37"/>
      <c r="R217" s="12"/>
      <c r="S217" s="34"/>
      <c r="T217" s="12"/>
      <c r="U217" s="12"/>
      <c r="Y217" s="12"/>
    </row>
    <row r="218" ht="15.75" customHeight="1">
      <c r="A218" s="34"/>
      <c r="B218" s="34"/>
      <c r="C218" s="34"/>
      <c r="E218" s="34"/>
      <c r="F218" s="35"/>
      <c r="J218" s="60"/>
      <c r="Q218" s="37"/>
      <c r="R218" s="12"/>
      <c r="S218" s="34"/>
      <c r="T218" s="12"/>
      <c r="U218" s="12"/>
      <c r="Y218" s="12"/>
    </row>
    <row r="219" ht="15.75" customHeight="1">
      <c r="A219" s="34"/>
      <c r="B219" s="34"/>
      <c r="C219" s="34"/>
      <c r="E219" s="34"/>
      <c r="F219" s="35"/>
      <c r="J219" s="60"/>
      <c r="Q219" s="37"/>
      <c r="R219" s="12"/>
      <c r="S219" s="34"/>
      <c r="T219" s="12"/>
      <c r="U219" s="12"/>
      <c r="Y219" s="12"/>
    </row>
    <row r="220" ht="15.75" customHeight="1">
      <c r="A220" s="34"/>
      <c r="B220" s="34"/>
      <c r="C220" s="34"/>
      <c r="E220" s="34"/>
      <c r="F220" s="35"/>
      <c r="J220" s="60"/>
      <c r="Q220" s="37"/>
      <c r="R220" s="12"/>
      <c r="S220" s="34"/>
      <c r="T220" s="12"/>
      <c r="U220" s="12"/>
      <c r="Y220" s="12"/>
    </row>
    <row r="221" ht="15.75" customHeight="1">
      <c r="A221" s="34"/>
      <c r="B221" s="34"/>
      <c r="C221" s="34"/>
      <c r="E221" s="34"/>
      <c r="F221" s="35"/>
      <c r="J221" s="60"/>
      <c r="Q221" s="37"/>
      <c r="R221" s="12"/>
      <c r="S221" s="34"/>
      <c r="T221" s="12"/>
      <c r="U221" s="12"/>
      <c r="Y221" s="12"/>
    </row>
    <row r="222" ht="15.75" customHeight="1">
      <c r="A222" s="34"/>
      <c r="B222" s="34"/>
      <c r="C222" s="34"/>
      <c r="E222" s="34"/>
      <c r="F222" s="35"/>
      <c r="J222" s="60"/>
      <c r="Q222" s="37"/>
      <c r="R222" s="12"/>
      <c r="S222" s="34"/>
      <c r="T222" s="12"/>
      <c r="U222" s="12"/>
      <c r="Y222" s="12"/>
    </row>
    <row r="223" ht="15.75" customHeight="1">
      <c r="A223" s="34"/>
      <c r="B223" s="34"/>
      <c r="C223" s="34"/>
      <c r="E223" s="34"/>
      <c r="F223" s="35"/>
      <c r="J223" s="60"/>
      <c r="Q223" s="37"/>
      <c r="R223" s="12"/>
      <c r="S223" s="34"/>
      <c r="T223" s="12"/>
      <c r="U223" s="12"/>
      <c r="Y223" s="12"/>
    </row>
    <row r="224" ht="15.75" customHeight="1">
      <c r="A224" s="34"/>
      <c r="B224" s="34"/>
      <c r="C224" s="34"/>
      <c r="E224" s="34"/>
      <c r="F224" s="35"/>
      <c r="J224" s="60"/>
      <c r="Q224" s="37"/>
      <c r="R224" s="12"/>
      <c r="S224" s="34"/>
      <c r="T224" s="12"/>
      <c r="U224" s="12"/>
      <c r="Y224" s="12"/>
    </row>
    <row r="225" ht="15.75" customHeight="1">
      <c r="A225" s="34"/>
      <c r="B225" s="34"/>
      <c r="C225" s="34"/>
      <c r="E225" s="34"/>
      <c r="F225" s="35"/>
      <c r="J225" s="60"/>
      <c r="Q225" s="37"/>
      <c r="R225" s="12"/>
      <c r="S225" s="34"/>
      <c r="T225" s="12"/>
      <c r="U225" s="12"/>
      <c r="Y225" s="12"/>
    </row>
    <row r="226" ht="15.75" customHeight="1">
      <c r="A226" s="34"/>
      <c r="B226" s="34"/>
      <c r="C226" s="34"/>
      <c r="E226" s="34"/>
      <c r="F226" s="35"/>
      <c r="J226" s="60"/>
      <c r="Q226" s="37"/>
      <c r="R226" s="12"/>
      <c r="S226" s="34"/>
      <c r="T226" s="12"/>
      <c r="U226" s="12"/>
      <c r="Y226" s="12"/>
    </row>
    <row r="227" ht="15.75" customHeight="1">
      <c r="A227" s="34"/>
      <c r="B227" s="34"/>
      <c r="C227" s="34"/>
      <c r="E227" s="34"/>
      <c r="F227" s="35"/>
      <c r="J227" s="60"/>
      <c r="Q227" s="37"/>
      <c r="R227" s="12"/>
      <c r="S227" s="34"/>
      <c r="T227" s="12"/>
      <c r="U227" s="12"/>
      <c r="Y227" s="12"/>
    </row>
    <row r="228" ht="15.75" customHeight="1">
      <c r="A228" s="34"/>
      <c r="B228" s="34"/>
      <c r="C228" s="34"/>
      <c r="E228" s="34"/>
      <c r="F228" s="35"/>
      <c r="J228" s="60"/>
      <c r="Q228" s="37"/>
      <c r="R228" s="12"/>
      <c r="S228" s="34"/>
      <c r="T228" s="12"/>
      <c r="U228" s="12"/>
      <c r="Y228" s="12"/>
    </row>
    <row r="229" ht="15.75" customHeight="1">
      <c r="A229" s="34"/>
      <c r="B229" s="34"/>
      <c r="C229" s="34"/>
      <c r="E229" s="34"/>
      <c r="F229" s="35"/>
      <c r="J229" s="60"/>
      <c r="Q229" s="37"/>
      <c r="R229" s="12"/>
      <c r="S229" s="34"/>
      <c r="T229" s="12"/>
      <c r="U229" s="12"/>
      <c r="Y229" s="12"/>
    </row>
    <row r="230" ht="15.75" customHeight="1">
      <c r="A230" s="34"/>
      <c r="B230" s="34"/>
      <c r="C230" s="34"/>
      <c r="E230" s="34"/>
      <c r="F230" s="35"/>
      <c r="J230" s="60"/>
      <c r="Q230" s="37"/>
      <c r="R230" s="12"/>
      <c r="S230" s="34"/>
      <c r="T230" s="12"/>
      <c r="U230" s="12"/>
      <c r="Y230" s="12"/>
    </row>
    <row r="231" ht="15.75" customHeight="1">
      <c r="A231" s="34"/>
      <c r="B231" s="34"/>
      <c r="C231" s="34"/>
      <c r="E231" s="34"/>
      <c r="F231" s="35"/>
      <c r="J231" s="60"/>
      <c r="Q231" s="37"/>
      <c r="R231" s="12"/>
      <c r="S231" s="34"/>
      <c r="T231" s="12"/>
      <c r="U231" s="12"/>
      <c r="Y231" s="12"/>
    </row>
    <row r="232" ht="15.75" customHeight="1">
      <c r="A232" s="34"/>
      <c r="B232" s="34"/>
      <c r="C232" s="34"/>
      <c r="E232" s="34"/>
      <c r="F232" s="35"/>
      <c r="J232" s="60"/>
      <c r="Q232" s="37"/>
      <c r="R232" s="12"/>
      <c r="S232" s="34"/>
      <c r="T232" s="12"/>
      <c r="U232" s="12"/>
      <c r="Y232" s="12"/>
    </row>
    <row r="233" ht="15.75" customHeight="1">
      <c r="A233" s="34"/>
      <c r="B233" s="34"/>
      <c r="C233" s="34"/>
      <c r="E233" s="34"/>
      <c r="F233" s="35"/>
      <c r="J233" s="60"/>
      <c r="Q233" s="37"/>
      <c r="R233" s="12"/>
      <c r="S233" s="34"/>
      <c r="T233" s="12"/>
      <c r="U233" s="12"/>
      <c r="Y233" s="12"/>
    </row>
    <row r="234" ht="15.75" customHeight="1">
      <c r="A234" s="34"/>
      <c r="B234" s="34"/>
      <c r="C234" s="34"/>
      <c r="E234" s="34"/>
      <c r="F234" s="35"/>
      <c r="J234" s="60"/>
      <c r="Q234" s="37"/>
      <c r="R234" s="12"/>
      <c r="S234" s="34"/>
      <c r="T234" s="12"/>
      <c r="U234" s="12"/>
      <c r="Y234" s="12"/>
    </row>
    <row r="235" ht="15.75" customHeight="1">
      <c r="A235" s="34"/>
      <c r="B235" s="34"/>
      <c r="C235" s="34"/>
      <c r="E235" s="34"/>
      <c r="F235" s="35"/>
      <c r="J235" s="60"/>
      <c r="Q235" s="37"/>
      <c r="R235" s="12"/>
      <c r="S235" s="34"/>
      <c r="T235" s="12"/>
      <c r="U235" s="12"/>
      <c r="Y235" s="12"/>
    </row>
    <row r="236" ht="15.75" customHeight="1">
      <c r="A236" s="34"/>
      <c r="B236" s="34"/>
      <c r="C236" s="34"/>
      <c r="E236" s="34"/>
      <c r="F236" s="35"/>
      <c r="J236" s="60"/>
      <c r="Q236" s="37"/>
      <c r="R236" s="12"/>
      <c r="S236" s="34"/>
      <c r="T236" s="12"/>
      <c r="U236" s="12"/>
      <c r="Y236" s="12"/>
    </row>
    <row r="237" ht="15.75" customHeight="1">
      <c r="A237" s="34"/>
      <c r="B237" s="34"/>
      <c r="C237" s="34"/>
      <c r="E237" s="34"/>
      <c r="F237" s="35"/>
      <c r="J237" s="60"/>
      <c r="Q237" s="37"/>
      <c r="R237" s="12"/>
      <c r="S237" s="34"/>
      <c r="T237" s="12"/>
      <c r="U237" s="12"/>
      <c r="Y237" s="12"/>
    </row>
    <row r="238" ht="15.75" customHeight="1">
      <c r="A238" s="34"/>
      <c r="B238" s="34"/>
      <c r="C238" s="34"/>
      <c r="E238" s="34"/>
      <c r="F238" s="35"/>
      <c r="J238" s="60"/>
      <c r="Q238" s="37"/>
      <c r="R238" s="12"/>
      <c r="S238" s="34"/>
      <c r="T238" s="12"/>
      <c r="U238" s="12"/>
      <c r="Y238" s="12"/>
    </row>
    <row r="239" ht="15.75" customHeight="1">
      <c r="A239" s="34"/>
      <c r="B239" s="34"/>
      <c r="C239" s="34"/>
      <c r="E239" s="34"/>
      <c r="F239" s="35"/>
      <c r="J239" s="60"/>
      <c r="Q239" s="37"/>
      <c r="R239" s="12"/>
      <c r="S239" s="34"/>
      <c r="T239" s="12"/>
      <c r="U239" s="12"/>
      <c r="Y239" s="12"/>
    </row>
    <row r="240" ht="15.75" customHeight="1">
      <c r="A240" s="34"/>
      <c r="B240" s="34"/>
      <c r="C240" s="34"/>
      <c r="E240" s="34"/>
      <c r="F240" s="35"/>
      <c r="J240" s="60"/>
      <c r="Q240" s="37"/>
      <c r="R240" s="12"/>
      <c r="S240" s="34"/>
      <c r="T240" s="12"/>
      <c r="U240" s="12"/>
      <c r="Y240" s="12"/>
    </row>
    <row r="241" ht="15.75" customHeight="1">
      <c r="A241" s="34"/>
      <c r="B241" s="34"/>
      <c r="C241" s="34"/>
      <c r="E241" s="34"/>
      <c r="F241" s="35"/>
      <c r="J241" s="60"/>
      <c r="Q241" s="37"/>
      <c r="R241" s="12"/>
      <c r="S241" s="34"/>
      <c r="T241" s="12"/>
      <c r="U241" s="12"/>
      <c r="Y241" s="12"/>
    </row>
    <row r="242" ht="15.75" customHeight="1">
      <c r="A242" s="34"/>
      <c r="B242" s="34"/>
      <c r="C242" s="34"/>
      <c r="E242" s="34"/>
      <c r="F242" s="35"/>
      <c r="J242" s="60"/>
      <c r="Q242" s="37"/>
      <c r="R242" s="12"/>
      <c r="S242" s="34"/>
      <c r="T242" s="12"/>
      <c r="U242" s="12"/>
      <c r="Y242" s="12"/>
    </row>
    <row r="243" ht="15.75" customHeight="1">
      <c r="A243" s="34"/>
      <c r="B243" s="34"/>
      <c r="C243" s="34"/>
      <c r="E243" s="34"/>
      <c r="F243" s="35"/>
      <c r="J243" s="60"/>
      <c r="Q243" s="37"/>
      <c r="R243" s="12"/>
      <c r="S243" s="34"/>
      <c r="T243" s="12"/>
      <c r="U243" s="12"/>
      <c r="Y243" s="12"/>
    </row>
    <row r="244" ht="15.75" customHeight="1">
      <c r="A244" s="34"/>
      <c r="B244" s="34"/>
      <c r="C244" s="34"/>
      <c r="E244" s="34"/>
      <c r="F244" s="35"/>
      <c r="J244" s="60"/>
      <c r="Q244" s="37"/>
      <c r="R244" s="12"/>
      <c r="S244" s="34"/>
      <c r="T244" s="12"/>
      <c r="U244" s="12"/>
      <c r="Y244" s="12"/>
    </row>
    <row r="245" ht="15.75" customHeight="1">
      <c r="A245" s="34"/>
      <c r="B245" s="34"/>
      <c r="C245" s="34"/>
      <c r="E245" s="34"/>
      <c r="F245" s="35"/>
      <c r="J245" s="60"/>
      <c r="Q245" s="37"/>
      <c r="R245" s="12"/>
      <c r="S245" s="34"/>
      <c r="T245" s="12"/>
      <c r="U245" s="12"/>
      <c r="Y245" s="12"/>
    </row>
    <row r="246" ht="15.75" customHeight="1">
      <c r="A246" s="34"/>
      <c r="B246" s="34"/>
      <c r="C246" s="34"/>
      <c r="E246" s="34"/>
      <c r="F246" s="35"/>
      <c r="J246" s="60"/>
      <c r="Q246" s="37"/>
      <c r="R246" s="12"/>
      <c r="S246" s="34"/>
      <c r="T246" s="12"/>
      <c r="U246" s="12"/>
      <c r="Y246" s="12"/>
    </row>
    <row r="247" ht="15.75" customHeight="1">
      <c r="A247" s="34"/>
      <c r="B247" s="34"/>
      <c r="C247" s="34"/>
      <c r="E247" s="34"/>
      <c r="F247" s="35"/>
      <c r="J247" s="60"/>
      <c r="Q247" s="37"/>
      <c r="R247" s="12"/>
      <c r="S247" s="34"/>
      <c r="T247" s="12"/>
      <c r="U247" s="12"/>
      <c r="Y247" s="12"/>
    </row>
    <row r="248" ht="15.75" customHeight="1">
      <c r="A248" s="34"/>
      <c r="B248" s="34"/>
      <c r="C248" s="34"/>
      <c r="E248" s="34"/>
      <c r="F248" s="35"/>
      <c r="J248" s="60"/>
      <c r="Q248" s="37"/>
      <c r="R248" s="12"/>
      <c r="S248" s="34"/>
      <c r="T248" s="12"/>
      <c r="U248" s="12"/>
      <c r="Y248" s="12"/>
    </row>
    <row r="249" ht="15.75" customHeight="1">
      <c r="A249" s="34"/>
      <c r="B249" s="34"/>
      <c r="C249" s="34"/>
      <c r="E249" s="34"/>
      <c r="F249" s="35"/>
      <c r="J249" s="60"/>
      <c r="Q249" s="37"/>
      <c r="R249" s="12"/>
      <c r="S249" s="34"/>
      <c r="T249" s="12"/>
      <c r="U249" s="12"/>
      <c r="Y249" s="12"/>
    </row>
    <row r="250" ht="15.75" customHeight="1">
      <c r="A250" s="34"/>
      <c r="B250" s="34"/>
      <c r="C250" s="34"/>
      <c r="E250" s="34"/>
      <c r="F250" s="35"/>
      <c r="J250" s="60"/>
      <c r="Q250" s="37"/>
      <c r="R250" s="12"/>
      <c r="S250" s="34"/>
      <c r="T250" s="12"/>
      <c r="U250" s="12"/>
      <c r="Y250" s="12"/>
    </row>
    <row r="251" ht="15.75" customHeight="1">
      <c r="A251" s="34"/>
      <c r="B251" s="34"/>
      <c r="C251" s="34"/>
      <c r="E251" s="34"/>
      <c r="F251" s="35"/>
      <c r="J251" s="60"/>
      <c r="Q251" s="37"/>
      <c r="R251" s="12"/>
      <c r="S251" s="34"/>
      <c r="T251" s="12"/>
      <c r="U251" s="12"/>
      <c r="Y251" s="12"/>
    </row>
    <row r="252" ht="15.75" customHeight="1">
      <c r="A252" s="34"/>
      <c r="B252" s="34"/>
      <c r="C252" s="34"/>
      <c r="E252" s="34"/>
      <c r="F252" s="35"/>
      <c r="J252" s="60"/>
      <c r="Q252" s="37"/>
      <c r="R252" s="12"/>
      <c r="S252" s="34"/>
      <c r="T252" s="12"/>
      <c r="U252" s="12"/>
      <c r="Y252" s="12"/>
    </row>
    <row r="253" ht="15.75" customHeight="1">
      <c r="A253" s="34"/>
      <c r="B253" s="34"/>
      <c r="C253" s="34"/>
      <c r="E253" s="34"/>
      <c r="F253" s="35"/>
      <c r="J253" s="60"/>
      <c r="Q253" s="37"/>
      <c r="R253" s="12"/>
      <c r="S253" s="34"/>
      <c r="T253" s="12"/>
      <c r="U253" s="12"/>
      <c r="Y253" s="12"/>
    </row>
    <row r="254" ht="15.75" customHeight="1">
      <c r="A254" s="34"/>
      <c r="B254" s="34"/>
      <c r="C254" s="34"/>
      <c r="E254" s="34"/>
      <c r="F254" s="35"/>
      <c r="J254" s="60"/>
      <c r="Q254" s="37"/>
      <c r="R254" s="12"/>
      <c r="S254" s="34"/>
      <c r="T254" s="12"/>
      <c r="U254" s="12"/>
      <c r="Y254" s="12"/>
    </row>
    <row r="255" ht="15.75" customHeight="1">
      <c r="A255" s="34"/>
      <c r="B255" s="34"/>
      <c r="C255" s="34"/>
      <c r="E255" s="34"/>
      <c r="F255" s="35"/>
      <c r="J255" s="60"/>
      <c r="Q255" s="37"/>
      <c r="R255" s="12"/>
      <c r="S255" s="34"/>
      <c r="T255" s="12"/>
      <c r="U255" s="12"/>
      <c r="Y255" s="12"/>
    </row>
    <row r="256" ht="15.75" customHeight="1">
      <c r="A256" s="34"/>
      <c r="B256" s="34"/>
      <c r="C256" s="34"/>
      <c r="E256" s="34"/>
      <c r="F256" s="35"/>
      <c r="J256" s="60"/>
      <c r="Q256" s="37"/>
      <c r="R256" s="12"/>
      <c r="S256" s="34"/>
      <c r="T256" s="12"/>
      <c r="U256" s="12"/>
      <c r="Y256" s="12"/>
    </row>
    <row r="257" ht="15.75" customHeight="1">
      <c r="A257" s="34"/>
      <c r="B257" s="34"/>
      <c r="C257" s="34"/>
      <c r="E257" s="34"/>
      <c r="F257" s="35"/>
      <c r="J257" s="60"/>
      <c r="Q257" s="37"/>
      <c r="R257" s="12"/>
      <c r="S257" s="34"/>
      <c r="T257" s="12"/>
      <c r="U257" s="12"/>
      <c r="Y257" s="12"/>
    </row>
    <row r="258" ht="15.75" customHeight="1">
      <c r="A258" s="34"/>
      <c r="B258" s="34"/>
      <c r="C258" s="34"/>
      <c r="E258" s="34"/>
      <c r="F258" s="35"/>
      <c r="J258" s="60"/>
      <c r="Q258" s="37"/>
      <c r="R258" s="12"/>
      <c r="S258" s="34"/>
      <c r="T258" s="12"/>
      <c r="U258" s="12"/>
      <c r="Y258" s="12"/>
    </row>
    <row r="259" ht="15.75" customHeight="1">
      <c r="A259" s="34"/>
      <c r="B259" s="34"/>
      <c r="C259" s="34"/>
      <c r="E259" s="34"/>
      <c r="F259" s="35"/>
      <c r="J259" s="60"/>
      <c r="Q259" s="37"/>
      <c r="R259" s="12"/>
      <c r="S259" s="34"/>
      <c r="T259" s="12"/>
      <c r="U259" s="12"/>
      <c r="Y259" s="12"/>
    </row>
    <row r="260" ht="15.75" customHeight="1">
      <c r="A260" s="34"/>
      <c r="B260" s="34"/>
      <c r="C260" s="34"/>
      <c r="E260" s="34"/>
      <c r="F260" s="35"/>
      <c r="J260" s="60"/>
      <c r="Q260" s="37"/>
      <c r="R260" s="12"/>
      <c r="S260" s="34"/>
      <c r="T260" s="12"/>
      <c r="U260" s="12"/>
      <c r="Y260" s="12"/>
    </row>
    <row r="261" ht="15.75" customHeight="1">
      <c r="A261" s="34"/>
      <c r="B261" s="34"/>
      <c r="C261" s="34"/>
      <c r="E261" s="34"/>
      <c r="F261" s="35"/>
      <c r="J261" s="60"/>
      <c r="Q261" s="37"/>
      <c r="R261" s="12"/>
      <c r="S261" s="34"/>
      <c r="T261" s="12"/>
      <c r="U261" s="12"/>
      <c r="Y261" s="12"/>
    </row>
    <row r="262" ht="15.75" customHeight="1">
      <c r="A262" s="34"/>
      <c r="B262" s="34"/>
      <c r="C262" s="34"/>
      <c r="E262" s="34"/>
      <c r="F262" s="35"/>
      <c r="J262" s="60"/>
      <c r="Q262" s="37"/>
      <c r="R262" s="12"/>
      <c r="S262" s="34"/>
      <c r="T262" s="12"/>
      <c r="U262" s="12"/>
      <c r="Y262" s="12"/>
    </row>
    <row r="263" ht="15.75" customHeight="1">
      <c r="A263" s="34"/>
      <c r="B263" s="34"/>
      <c r="C263" s="34"/>
      <c r="E263" s="34"/>
      <c r="F263" s="35"/>
      <c r="J263" s="60"/>
      <c r="Q263" s="37"/>
      <c r="R263" s="12"/>
      <c r="S263" s="34"/>
      <c r="T263" s="12"/>
      <c r="U263" s="12"/>
      <c r="Y263" s="12"/>
    </row>
    <row r="264" ht="15.75" customHeight="1">
      <c r="A264" s="34"/>
      <c r="B264" s="34"/>
      <c r="C264" s="34"/>
      <c r="E264" s="34"/>
      <c r="F264" s="35"/>
      <c r="J264" s="60"/>
      <c r="Q264" s="37"/>
      <c r="R264" s="12"/>
      <c r="S264" s="34"/>
      <c r="T264" s="12"/>
      <c r="U264" s="12"/>
      <c r="Y264" s="12"/>
    </row>
    <row r="265" ht="15.75" customHeight="1">
      <c r="A265" s="34"/>
      <c r="B265" s="34"/>
      <c r="C265" s="34"/>
      <c r="E265" s="34"/>
      <c r="F265" s="35"/>
      <c r="J265" s="60"/>
      <c r="Q265" s="37"/>
      <c r="R265" s="12"/>
      <c r="S265" s="34"/>
      <c r="T265" s="12"/>
      <c r="U265" s="12"/>
      <c r="Y265" s="12"/>
    </row>
    <row r="266" ht="15.75" customHeight="1">
      <c r="A266" s="34"/>
      <c r="B266" s="34"/>
      <c r="C266" s="34"/>
      <c r="E266" s="34"/>
      <c r="F266" s="35"/>
      <c r="J266" s="60"/>
      <c r="Q266" s="37"/>
      <c r="R266" s="12"/>
      <c r="S266" s="34"/>
      <c r="T266" s="12"/>
      <c r="U266" s="12"/>
      <c r="Y266" s="12"/>
    </row>
    <row r="267" ht="15.75" customHeight="1">
      <c r="A267" s="34"/>
      <c r="B267" s="34"/>
      <c r="C267" s="34"/>
      <c r="E267" s="34"/>
      <c r="F267" s="35"/>
      <c r="J267" s="60"/>
      <c r="Q267" s="37"/>
      <c r="R267" s="12"/>
      <c r="S267" s="34"/>
      <c r="T267" s="12"/>
      <c r="U267" s="12"/>
      <c r="Y267" s="12"/>
    </row>
    <row r="268" ht="15.75" customHeight="1">
      <c r="A268" s="34"/>
      <c r="B268" s="34"/>
      <c r="C268" s="34"/>
      <c r="E268" s="34"/>
      <c r="F268" s="35"/>
      <c r="J268" s="60"/>
      <c r="Q268" s="37"/>
      <c r="R268" s="12"/>
      <c r="S268" s="34"/>
      <c r="T268" s="12"/>
      <c r="U268" s="12"/>
      <c r="Y268" s="12"/>
    </row>
    <row r="269" ht="15.75" customHeight="1">
      <c r="A269" s="34"/>
      <c r="B269" s="34"/>
      <c r="C269" s="34"/>
      <c r="E269" s="34"/>
      <c r="F269" s="35"/>
      <c r="J269" s="60"/>
      <c r="Q269" s="37"/>
      <c r="R269" s="12"/>
      <c r="S269" s="34"/>
      <c r="T269" s="12"/>
      <c r="U269" s="12"/>
      <c r="Y269" s="12"/>
    </row>
    <row r="270" ht="15.75" customHeight="1">
      <c r="A270" s="34"/>
      <c r="B270" s="34"/>
      <c r="C270" s="34"/>
      <c r="E270" s="34"/>
      <c r="F270" s="35"/>
      <c r="J270" s="60"/>
      <c r="Q270" s="37"/>
      <c r="R270" s="12"/>
      <c r="S270" s="34"/>
      <c r="T270" s="12"/>
      <c r="U270" s="12"/>
      <c r="Y270" s="12"/>
    </row>
    <row r="271" ht="15.75" customHeight="1">
      <c r="A271" s="34"/>
      <c r="B271" s="34"/>
      <c r="C271" s="34"/>
      <c r="E271" s="34"/>
      <c r="F271" s="35"/>
      <c r="J271" s="60"/>
      <c r="Q271" s="37"/>
      <c r="R271" s="12"/>
      <c r="S271" s="34"/>
      <c r="T271" s="12"/>
      <c r="U271" s="12"/>
      <c r="Y271" s="12"/>
    </row>
    <row r="272" ht="15.75" customHeight="1">
      <c r="A272" s="34"/>
      <c r="B272" s="34"/>
      <c r="C272" s="34"/>
      <c r="E272" s="34"/>
      <c r="F272" s="35"/>
      <c r="J272" s="60"/>
      <c r="Q272" s="37"/>
      <c r="R272" s="12"/>
      <c r="S272" s="34"/>
      <c r="T272" s="12"/>
      <c r="U272" s="12"/>
      <c r="Y272" s="12"/>
    </row>
    <row r="273" ht="15.75" customHeight="1">
      <c r="A273" s="34"/>
      <c r="B273" s="34"/>
      <c r="C273" s="34"/>
      <c r="E273" s="34"/>
      <c r="F273" s="35"/>
      <c r="J273" s="60"/>
      <c r="Q273" s="37"/>
      <c r="R273" s="12"/>
      <c r="S273" s="34"/>
      <c r="T273" s="12"/>
      <c r="U273" s="12"/>
      <c r="Y273" s="12"/>
    </row>
    <row r="274" ht="15.75" customHeight="1">
      <c r="A274" s="34"/>
      <c r="B274" s="34"/>
      <c r="C274" s="34"/>
      <c r="E274" s="34"/>
      <c r="F274" s="35"/>
      <c r="J274" s="60"/>
      <c r="Q274" s="37"/>
      <c r="R274" s="12"/>
      <c r="S274" s="34"/>
      <c r="T274" s="12"/>
      <c r="U274" s="12"/>
      <c r="Y274" s="12"/>
    </row>
    <row r="275" ht="15.75" customHeight="1">
      <c r="A275" s="34"/>
      <c r="B275" s="34"/>
      <c r="C275" s="34"/>
      <c r="E275" s="34"/>
      <c r="F275" s="35"/>
      <c r="J275" s="60"/>
      <c r="Q275" s="37"/>
      <c r="R275" s="12"/>
      <c r="S275" s="34"/>
      <c r="T275" s="12"/>
      <c r="U275" s="12"/>
      <c r="Y275" s="12"/>
    </row>
    <row r="276" ht="15.75" customHeight="1">
      <c r="A276" s="34"/>
      <c r="B276" s="34"/>
      <c r="C276" s="34"/>
      <c r="E276" s="34"/>
      <c r="F276" s="35"/>
      <c r="J276" s="60"/>
      <c r="Q276" s="37"/>
      <c r="R276" s="12"/>
      <c r="S276" s="34"/>
      <c r="T276" s="12"/>
      <c r="U276" s="12"/>
      <c r="Y276" s="12"/>
    </row>
    <row r="277" ht="15.75" customHeight="1">
      <c r="A277" s="34"/>
      <c r="B277" s="34"/>
      <c r="C277" s="34"/>
      <c r="E277" s="34"/>
      <c r="F277" s="35"/>
      <c r="J277" s="60"/>
      <c r="Q277" s="37"/>
      <c r="R277" s="12"/>
      <c r="S277" s="34"/>
      <c r="T277" s="12"/>
      <c r="U277" s="12"/>
      <c r="Y277" s="12"/>
    </row>
    <row r="278" ht="15.75" customHeight="1">
      <c r="A278" s="34"/>
      <c r="B278" s="34"/>
      <c r="C278" s="34"/>
      <c r="E278" s="34"/>
      <c r="F278" s="35"/>
      <c r="J278" s="60"/>
      <c r="Q278" s="37"/>
      <c r="R278" s="12"/>
      <c r="S278" s="34"/>
      <c r="T278" s="12"/>
      <c r="U278" s="12"/>
      <c r="Y278" s="12"/>
    </row>
    <row r="279" ht="15.75" customHeight="1">
      <c r="A279" s="34"/>
      <c r="B279" s="34"/>
      <c r="C279" s="34"/>
      <c r="E279" s="34"/>
      <c r="F279" s="35"/>
      <c r="J279" s="60"/>
      <c r="Q279" s="37"/>
      <c r="R279" s="12"/>
      <c r="S279" s="34"/>
      <c r="T279" s="12"/>
      <c r="U279" s="12"/>
      <c r="Y279" s="12"/>
    </row>
    <row r="280" ht="15.75" customHeight="1">
      <c r="A280" s="34"/>
      <c r="B280" s="34"/>
      <c r="C280" s="34"/>
      <c r="E280" s="34"/>
      <c r="F280" s="35"/>
      <c r="J280" s="60"/>
      <c r="Q280" s="37"/>
      <c r="R280" s="12"/>
      <c r="S280" s="34"/>
      <c r="T280" s="12"/>
      <c r="U280" s="12"/>
      <c r="Y280" s="12"/>
    </row>
    <row r="281" ht="15.75" customHeight="1">
      <c r="A281" s="34"/>
      <c r="B281" s="34"/>
      <c r="C281" s="34"/>
      <c r="E281" s="34"/>
      <c r="F281" s="35"/>
      <c r="J281" s="60"/>
      <c r="Q281" s="37"/>
      <c r="R281" s="12"/>
      <c r="S281" s="34"/>
      <c r="T281" s="12"/>
      <c r="U281" s="12"/>
      <c r="Y281" s="12"/>
    </row>
    <row r="282" ht="15.75" customHeight="1">
      <c r="A282" s="34"/>
      <c r="B282" s="34"/>
      <c r="C282" s="34"/>
      <c r="E282" s="34"/>
      <c r="F282" s="35"/>
      <c r="J282" s="60"/>
      <c r="Q282" s="37"/>
      <c r="R282" s="12"/>
      <c r="S282" s="34"/>
      <c r="T282" s="12"/>
      <c r="U282" s="12"/>
      <c r="Y282" s="12"/>
    </row>
    <row r="283" ht="15.75" customHeight="1">
      <c r="A283" s="34"/>
      <c r="B283" s="34"/>
      <c r="C283" s="34"/>
      <c r="E283" s="34"/>
      <c r="F283" s="35"/>
      <c r="J283" s="60"/>
      <c r="Q283" s="37"/>
      <c r="R283" s="12"/>
      <c r="S283" s="34"/>
      <c r="T283" s="12"/>
      <c r="U283" s="12"/>
      <c r="Y283" s="12"/>
    </row>
    <row r="284" ht="15.75" customHeight="1">
      <c r="A284" s="34"/>
      <c r="B284" s="34"/>
      <c r="C284" s="34"/>
      <c r="E284" s="34"/>
      <c r="F284" s="35"/>
      <c r="J284" s="60"/>
      <c r="Q284" s="37"/>
      <c r="R284" s="12"/>
      <c r="S284" s="34"/>
      <c r="T284" s="12"/>
      <c r="U284" s="12"/>
      <c r="Y284" s="12"/>
    </row>
    <row r="285" ht="15.75" customHeight="1">
      <c r="A285" s="34"/>
      <c r="B285" s="34"/>
      <c r="C285" s="34"/>
      <c r="E285" s="34"/>
      <c r="F285" s="35"/>
      <c r="J285" s="60"/>
      <c r="Q285" s="37"/>
      <c r="R285" s="12"/>
      <c r="S285" s="34"/>
      <c r="T285" s="12"/>
      <c r="U285" s="12"/>
      <c r="Y285" s="12"/>
    </row>
    <row r="286" ht="15.75" customHeight="1">
      <c r="A286" s="34"/>
      <c r="B286" s="34"/>
      <c r="C286" s="34"/>
      <c r="E286" s="34"/>
      <c r="F286" s="35"/>
      <c r="J286" s="60"/>
      <c r="Q286" s="37"/>
      <c r="R286" s="12"/>
      <c r="S286" s="34"/>
      <c r="T286" s="12"/>
      <c r="U286" s="12"/>
      <c r="Y286" s="12"/>
    </row>
    <row r="287" ht="15.75" customHeight="1">
      <c r="A287" s="34"/>
      <c r="B287" s="34"/>
      <c r="C287" s="34"/>
      <c r="E287" s="34"/>
      <c r="F287" s="35"/>
      <c r="J287" s="60"/>
      <c r="Q287" s="37"/>
      <c r="R287" s="12"/>
      <c r="S287" s="34"/>
      <c r="T287" s="12"/>
      <c r="U287" s="12"/>
      <c r="Y287" s="12"/>
    </row>
    <row r="288" ht="15.75" customHeight="1">
      <c r="A288" s="34"/>
      <c r="B288" s="34"/>
      <c r="C288" s="34"/>
      <c r="E288" s="34"/>
      <c r="F288" s="35"/>
      <c r="J288" s="60"/>
      <c r="Q288" s="37"/>
      <c r="R288" s="12"/>
      <c r="S288" s="34"/>
      <c r="T288" s="12"/>
      <c r="U288" s="12"/>
      <c r="Y288" s="12"/>
    </row>
    <row r="289" ht="15.75" customHeight="1">
      <c r="A289" s="34"/>
      <c r="B289" s="34"/>
      <c r="C289" s="34"/>
      <c r="E289" s="34"/>
      <c r="F289" s="35"/>
      <c r="J289" s="60"/>
      <c r="Q289" s="37"/>
      <c r="R289" s="12"/>
      <c r="S289" s="34"/>
      <c r="T289" s="12"/>
      <c r="U289" s="12"/>
      <c r="Y289" s="12"/>
    </row>
    <row r="290" ht="15.75" customHeight="1">
      <c r="A290" s="34"/>
      <c r="B290" s="34"/>
      <c r="C290" s="34"/>
      <c r="E290" s="34"/>
      <c r="F290" s="35"/>
      <c r="J290" s="60"/>
      <c r="Q290" s="37"/>
      <c r="R290" s="12"/>
      <c r="S290" s="34"/>
      <c r="T290" s="12"/>
      <c r="U290" s="12"/>
      <c r="Y290" s="12"/>
    </row>
    <row r="291" ht="15.75" customHeight="1">
      <c r="A291" s="34"/>
      <c r="B291" s="34"/>
      <c r="C291" s="34"/>
      <c r="E291" s="34"/>
      <c r="F291" s="35"/>
      <c r="J291" s="60"/>
      <c r="Q291" s="37"/>
      <c r="R291" s="12"/>
      <c r="S291" s="34"/>
      <c r="T291" s="12"/>
      <c r="U291" s="12"/>
      <c r="Y291" s="12"/>
    </row>
    <row r="292" ht="15.75" customHeight="1">
      <c r="A292" s="34"/>
      <c r="B292" s="34"/>
      <c r="C292" s="34"/>
      <c r="E292" s="34"/>
      <c r="F292" s="35"/>
      <c r="J292" s="60"/>
      <c r="Q292" s="37"/>
      <c r="R292" s="12"/>
      <c r="S292" s="34"/>
      <c r="T292" s="12"/>
      <c r="U292" s="12"/>
      <c r="Y292" s="12"/>
    </row>
    <row r="293" ht="15.75" customHeight="1">
      <c r="A293" s="34"/>
      <c r="B293" s="34"/>
      <c r="C293" s="34"/>
      <c r="E293" s="34"/>
      <c r="F293" s="35"/>
      <c r="J293" s="60"/>
      <c r="Q293" s="37"/>
      <c r="R293" s="12"/>
      <c r="S293" s="34"/>
      <c r="T293" s="12"/>
      <c r="U293" s="12"/>
      <c r="Y293" s="12"/>
    </row>
    <row r="294" ht="15.75" customHeight="1">
      <c r="A294" s="34"/>
      <c r="B294" s="34"/>
      <c r="C294" s="34"/>
      <c r="E294" s="34"/>
      <c r="F294" s="35"/>
      <c r="J294" s="60"/>
      <c r="Q294" s="37"/>
      <c r="R294" s="12"/>
      <c r="S294" s="34"/>
      <c r="T294" s="12"/>
      <c r="U294" s="12"/>
      <c r="Y294" s="12"/>
    </row>
    <row r="295" ht="15.75" customHeight="1">
      <c r="A295" s="34"/>
      <c r="B295" s="34"/>
      <c r="C295" s="34"/>
      <c r="E295" s="34"/>
      <c r="F295" s="35"/>
      <c r="J295" s="60"/>
      <c r="Q295" s="37"/>
      <c r="R295" s="12"/>
      <c r="S295" s="34"/>
      <c r="T295" s="12"/>
      <c r="U295" s="12"/>
      <c r="Y295" s="12"/>
    </row>
    <row r="296" ht="15.75" customHeight="1">
      <c r="A296" s="34"/>
      <c r="B296" s="34"/>
      <c r="C296" s="34"/>
      <c r="E296" s="34"/>
      <c r="F296" s="35"/>
      <c r="J296" s="60"/>
      <c r="Q296" s="37"/>
      <c r="R296" s="12"/>
      <c r="S296" s="34"/>
      <c r="T296" s="12"/>
      <c r="U296" s="12"/>
      <c r="Y296" s="12"/>
    </row>
    <row r="297" ht="15.75" customHeight="1">
      <c r="A297" s="34"/>
      <c r="B297" s="34"/>
      <c r="C297" s="34"/>
      <c r="E297" s="34"/>
      <c r="F297" s="35"/>
      <c r="J297" s="60"/>
      <c r="Q297" s="37"/>
      <c r="R297" s="12"/>
      <c r="S297" s="34"/>
      <c r="T297" s="12"/>
      <c r="U297" s="12"/>
      <c r="Y297" s="12"/>
    </row>
    <row r="298" ht="15.75" customHeight="1">
      <c r="A298" s="34"/>
      <c r="B298" s="34"/>
      <c r="C298" s="34"/>
      <c r="E298" s="34"/>
      <c r="F298" s="35"/>
      <c r="J298" s="60"/>
      <c r="Q298" s="37"/>
      <c r="R298" s="12"/>
      <c r="S298" s="34"/>
      <c r="T298" s="12"/>
      <c r="U298" s="12"/>
      <c r="Y298" s="12"/>
    </row>
    <row r="299" ht="15.75" customHeight="1">
      <c r="A299" s="34"/>
      <c r="B299" s="34"/>
      <c r="C299" s="34"/>
      <c r="E299" s="34"/>
      <c r="F299" s="35"/>
      <c r="J299" s="60"/>
      <c r="Q299" s="37"/>
      <c r="R299" s="12"/>
      <c r="S299" s="34"/>
      <c r="T299" s="12"/>
      <c r="U299" s="12"/>
      <c r="Y299" s="12"/>
    </row>
    <row r="300" ht="15.75" customHeight="1">
      <c r="A300" s="34"/>
      <c r="B300" s="34"/>
      <c r="C300" s="34"/>
      <c r="E300" s="34"/>
      <c r="F300" s="35"/>
      <c r="J300" s="60"/>
      <c r="Q300" s="37"/>
      <c r="R300" s="12"/>
      <c r="S300" s="34"/>
      <c r="T300" s="12"/>
      <c r="U300" s="12"/>
      <c r="Y300" s="12"/>
    </row>
    <row r="301" ht="15.75" customHeight="1">
      <c r="A301" s="34"/>
      <c r="B301" s="34"/>
      <c r="C301" s="34"/>
      <c r="E301" s="34"/>
      <c r="F301" s="35"/>
      <c r="J301" s="60"/>
      <c r="Q301" s="37"/>
      <c r="R301" s="12"/>
      <c r="S301" s="34"/>
      <c r="T301" s="12"/>
      <c r="U301" s="12"/>
      <c r="Y301" s="12"/>
    </row>
    <row r="302" ht="15.75" customHeight="1">
      <c r="A302" s="34"/>
      <c r="B302" s="34"/>
      <c r="C302" s="34"/>
      <c r="E302" s="34"/>
      <c r="F302" s="35"/>
      <c r="J302" s="60"/>
      <c r="Q302" s="37"/>
      <c r="R302" s="12"/>
      <c r="S302" s="34"/>
      <c r="T302" s="12"/>
      <c r="U302" s="12"/>
      <c r="Y302" s="12"/>
    </row>
    <row r="303" ht="15.75" customHeight="1">
      <c r="A303" s="34"/>
      <c r="B303" s="34"/>
      <c r="C303" s="34"/>
      <c r="E303" s="34"/>
      <c r="F303" s="35"/>
      <c r="J303" s="60"/>
      <c r="Q303" s="37"/>
      <c r="R303" s="12"/>
      <c r="S303" s="34"/>
      <c r="T303" s="12"/>
      <c r="U303" s="12"/>
      <c r="Y303" s="12"/>
    </row>
    <row r="304" ht="15.75" customHeight="1">
      <c r="A304" s="34"/>
      <c r="B304" s="34"/>
      <c r="C304" s="34"/>
      <c r="E304" s="34"/>
      <c r="F304" s="35"/>
      <c r="J304" s="60"/>
      <c r="Q304" s="37"/>
      <c r="R304" s="12"/>
      <c r="S304" s="34"/>
      <c r="T304" s="12"/>
      <c r="U304" s="12"/>
      <c r="Y304" s="12"/>
    </row>
    <row r="305" ht="15.75" customHeight="1">
      <c r="A305" s="34"/>
      <c r="B305" s="34"/>
      <c r="C305" s="34"/>
      <c r="E305" s="34"/>
      <c r="F305" s="35"/>
      <c r="J305" s="60"/>
      <c r="Q305" s="37"/>
      <c r="R305" s="12"/>
      <c r="S305" s="34"/>
      <c r="T305" s="12"/>
      <c r="U305" s="12"/>
      <c r="Y305" s="12"/>
    </row>
    <row r="306" ht="15.75" customHeight="1">
      <c r="A306" s="34"/>
      <c r="B306" s="34"/>
      <c r="C306" s="34"/>
      <c r="E306" s="34"/>
      <c r="F306" s="35"/>
      <c r="J306" s="60"/>
      <c r="Q306" s="37"/>
      <c r="R306" s="12"/>
      <c r="S306" s="34"/>
      <c r="T306" s="12"/>
      <c r="U306" s="12"/>
      <c r="Y306" s="12"/>
    </row>
    <row r="307" ht="15.75" customHeight="1">
      <c r="A307" s="34"/>
      <c r="B307" s="34"/>
      <c r="C307" s="34"/>
      <c r="E307" s="34"/>
      <c r="F307" s="35"/>
      <c r="J307" s="60"/>
      <c r="Q307" s="37"/>
      <c r="R307" s="12"/>
      <c r="S307" s="34"/>
      <c r="T307" s="12"/>
      <c r="U307" s="12"/>
      <c r="Y307" s="12"/>
    </row>
    <row r="308" ht="15.75" customHeight="1">
      <c r="A308" s="34"/>
      <c r="B308" s="34"/>
      <c r="C308" s="34"/>
      <c r="E308" s="34"/>
      <c r="F308" s="35"/>
      <c r="J308" s="60"/>
      <c r="Q308" s="37"/>
      <c r="R308" s="12"/>
      <c r="S308" s="34"/>
      <c r="T308" s="12"/>
      <c r="U308" s="12"/>
      <c r="Y308" s="12"/>
    </row>
    <row r="309" ht="15.75" customHeight="1">
      <c r="A309" s="34"/>
      <c r="B309" s="34"/>
      <c r="C309" s="34"/>
      <c r="E309" s="34"/>
      <c r="F309" s="35"/>
      <c r="J309" s="60"/>
      <c r="Q309" s="37"/>
      <c r="R309" s="12"/>
      <c r="S309" s="34"/>
      <c r="T309" s="12"/>
      <c r="U309" s="12"/>
      <c r="Y309" s="12"/>
    </row>
    <row r="310" ht="15.75" customHeight="1">
      <c r="A310" s="34"/>
      <c r="B310" s="34"/>
      <c r="C310" s="34"/>
      <c r="E310" s="34"/>
      <c r="F310" s="35"/>
      <c r="J310" s="60"/>
      <c r="Q310" s="37"/>
      <c r="R310" s="12"/>
      <c r="S310" s="34"/>
      <c r="T310" s="12"/>
      <c r="U310" s="12"/>
      <c r="Y310" s="12"/>
    </row>
    <row r="311" ht="15.75" customHeight="1">
      <c r="A311" s="34"/>
      <c r="B311" s="34"/>
      <c r="C311" s="34"/>
      <c r="E311" s="34"/>
      <c r="F311" s="35"/>
      <c r="J311" s="60"/>
      <c r="Q311" s="37"/>
      <c r="R311" s="12"/>
      <c r="S311" s="34"/>
      <c r="T311" s="12"/>
      <c r="U311" s="12"/>
      <c r="Y311" s="12"/>
    </row>
    <row r="312" ht="15.75" customHeight="1">
      <c r="A312" s="34"/>
      <c r="B312" s="34"/>
      <c r="C312" s="34"/>
      <c r="E312" s="34"/>
      <c r="F312" s="35"/>
      <c r="J312" s="60"/>
      <c r="Q312" s="37"/>
      <c r="R312" s="12"/>
      <c r="S312" s="34"/>
      <c r="T312" s="12"/>
      <c r="U312" s="12"/>
      <c r="Y312" s="12"/>
    </row>
    <row r="313" ht="15.75" customHeight="1">
      <c r="A313" s="34"/>
      <c r="B313" s="34"/>
      <c r="C313" s="34"/>
      <c r="E313" s="34"/>
      <c r="F313" s="35"/>
      <c r="J313" s="60"/>
      <c r="Q313" s="37"/>
      <c r="R313" s="12"/>
      <c r="S313" s="34"/>
      <c r="T313" s="12"/>
      <c r="U313" s="12"/>
      <c r="Y313" s="12"/>
    </row>
    <row r="314" ht="15.75" customHeight="1">
      <c r="A314" s="34"/>
      <c r="B314" s="34"/>
      <c r="C314" s="34"/>
      <c r="E314" s="34"/>
      <c r="F314" s="35"/>
      <c r="J314" s="60"/>
      <c r="Q314" s="37"/>
      <c r="R314" s="12"/>
      <c r="S314" s="34"/>
      <c r="T314" s="12"/>
      <c r="U314" s="12"/>
      <c r="Y314" s="12"/>
    </row>
    <row r="315" ht="15.75" customHeight="1">
      <c r="A315" s="34"/>
      <c r="B315" s="34"/>
      <c r="C315" s="34"/>
      <c r="E315" s="34"/>
      <c r="F315" s="35"/>
      <c r="J315" s="60"/>
      <c r="Q315" s="37"/>
      <c r="R315" s="12"/>
      <c r="S315" s="34"/>
      <c r="T315" s="12"/>
      <c r="U315" s="12"/>
      <c r="Y315" s="12"/>
    </row>
    <row r="316" ht="15.75" customHeight="1">
      <c r="A316" s="34"/>
      <c r="B316" s="34"/>
      <c r="C316" s="34"/>
      <c r="E316" s="34"/>
      <c r="F316" s="35"/>
      <c r="J316" s="60"/>
      <c r="Q316" s="37"/>
      <c r="R316" s="12"/>
      <c r="S316" s="34"/>
      <c r="T316" s="12"/>
      <c r="U316" s="12"/>
      <c r="Y316" s="12"/>
    </row>
    <row r="317" ht="15.75" customHeight="1">
      <c r="A317" s="34"/>
      <c r="B317" s="34"/>
      <c r="C317" s="34"/>
      <c r="E317" s="34"/>
      <c r="F317" s="35"/>
      <c r="J317" s="60"/>
      <c r="Q317" s="37"/>
      <c r="R317" s="12"/>
      <c r="S317" s="34"/>
      <c r="T317" s="12"/>
      <c r="U317" s="12"/>
      <c r="Y317" s="12"/>
    </row>
    <row r="318" ht="15.75" customHeight="1">
      <c r="A318" s="34"/>
      <c r="B318" s="34"/>
      <c r="C318" s="34"/>
      <c r="E318" s="34"/>
      <c r="F318" s="35"/>
      <c r="J318" s="60"/>
      <c r="Q318" s="37"/>
      <c r="R318" s="12"/>
      <c r="S318" s="34"/>
      <c r="T318" s="12"/>
      <c r="U318" s="12"/>
      <c r="Y318" s="12"/>
    </row>
    <row r="319" ht="15.75" customHeight="1">
      <c r="A319" s="34"/>
      <c r="B319" s="34"/>
      <c r="C319" s="34"/>
      <c r="E319" s="34"/>
      <c r="F319" s="35"/>
      <c r="J319" s="60"/>
      <c r="Q319" s="37"/>
      <c r="R319" s="12"/>
      <c r="S319" s="34"/>
      <c r="T319" s="12"/>
      <c r="U319" s="12"/>
      <c r="Y319" s="12"/>
    </row>
    <row r="320" ht="15.75" customHeight="1">
      <c r="A320" s="34"/>
      <c r="B320" s="34"/>
      <c r="C320" s="34"/>
      <c r="E320" s="34"/>
      <c r="F320" s="35"/>
      <c r="J320" s="60"/>
      <c r="Q320" s="37"/>
      <c r="R320" s="12"/>
      <c r="S320" s="34"/>
      <c r="T320" s="12"/>
      <c r="U320" s="12"/>
      <c r="Y320" s="12"/>
    </row>
    <row r="321" ht="15.75" customHeight="1">
      <c r="A321" s="34"/>
      <c r="B321" s="34"/>
      <c r="C321" s="34"/>
      <c r="E321" s="34"/>
      <c r="F321" s="35"/>
      <c r="J321" s="60"/>
      <c r="Q321" s="37"/>
      <c r="R321" s="12"/>
      <c r="S321" s="34"/>
      <c r="T321" s="12"/>
      <c r="U321" s="12"/>
      <c r="Y321" s="12"/>
    </row>
    <row r="322" ht="15.75" customHeight="1">
      <c r="A322" s="34"/>
      <c r="B322" s="34"/>
      <c r="C322" s="34"/>
      <c r="E322" s="34"/>
      <c r="F322" s="35"/>
      <c r="J322" s="60"/>
      <c r="Q322" s="37"/>
      <c r="R322" s="12"/>
      <c r="S322" s="34"/>
      <c r="T322" s="12"/>
      <c r="U322" s="12"/>
      <c r="Y322" s="12"/>
    </row>
    <row r="323" ht="15.75" customHeight="1">
      <c r="A323" s="34"/>
      <c r="B323" s="34"/>
      <c r="C323" s="34"/>
      <c r="E323" s="34"/>
      <c r="F323" s="35"/>
      <c r="J323" s="60"/>
      <c r="Q323" s="37"/>
      <c r="R323" s="12"/>
      <c r="S323" s="34"/>
      <c r="T323" s="12"/>
      <c r="U323" s="12"/>
      <c r="Y323" s="12"/>
    </row>
    <row r="324" ht="15.75" customHeight="1">
      <c r="A324" s="34"/>
      <c r="B324" s="34"/>
      <c r="C324" s="34"/>
      <c r="E324" s="34"/>
      <c r="F324" s="35"/>
      <c r="J324" s="60"/>
      <c r="Q324" s="37"/>
      <c r="R324" s="12"/>
      <c r="S324" s="34"/>
      <c r="T324" s="12"/>
      <c r="U324" s="12"/>
      <c r="Y324" s="12"/>
    </row>
    <row r="325" ht="15.75" customHeight="1">
      <c r="A325" s="34"/>
      <c r="B325" s="34"/>
      <c r="C325" s="34"/>
      <c r="E325" s="34"/>
      <c r="F325" s="35"/>
      <c r="J325" s="60"/>
      <c r="Q325" s="37"/>
      <c r="R325" s="12"/>
      <c r="S325" s="34"/>
      <c r="T325" s="12"/>
      <c r="U325" s="12"/>
      <c r="Y325" s="12"/>
    </row>
    <row r="326" ht="15.75" customHeight="1">
      <c r="A326" s="34"/>
      <c r="B326" s="34"/>
      <c r="C326" s="34"/>
      <c r="E326" s="34"/>
      <c r="F326" s="35"/>
      <c r="J326" s="60"/>
      <c r="Q326" s="37"/>
      <c r="R326" s="12"/>
      <c r="S326" s="34"/>
      <c r="T326" s="12"/>
      <c r="U326" s="12"/>
      <c r="Y326" s="12"/>
    </row>
    <row r="327" ht="15.75" customHeight="1">
      <c r="A327" s="34"/>
      <c r="B327" s="34"/>
      <c r="C327" s="34"/>
      <c r="E327" s="34"/>
      <c r="F327" s="35"/>
      <c r="J327" s="60"/>
      <c r="Q327" s="37"/>
      <c r="R327" s="12"/>
      <c r="S327" s="34"/>
      <c r="T327" s="12"/>
      <c r="U327" s="12"/>
      <c r="Y327" s="12"/>
    </row>
    <row r="328" ht="15.75" customHeight="1">
      <c r="A328" s="34"/>
      <c r="B328" s="34"/>
      <c r="C328" s="34"/>
      <c r="E328" s="34"/>
      <c r="F328" s="35"/>
      <c r="J328" s="60"/>
      <c r="Q328" s="37"/>
      <c r="R328" s="12"/>
      <c r="S328" s="34"/>
      <c r="T328" s="12"/>
      <c r="U328" s="12"/>
      <c r="Y328" s="12"/>
    </row>
    <row r="329" ht="15.75" customHeight="1">
      <c r="A329" s="34"/>
      <c r="B329" s="34"/>
      <c r="C329" s="34"/>
      <c r="E329" s="34"/>
      <c r="F329" s="35"/>
      <c r="J329" s="60"/>
      <c r="Q329" s="37"/>
      <c r="R329" s="12"/>
      <c r="S329" s="34"/>
      <c r="T329" s="12"/>
      <c r="U329" s="12"/>
      <c r="Y329" s="12"/>
    </row>
    <row r="330" ht="15.75" customHeight="1">
      <c r="A330" s="34"/>
      <c r="B330" s="34"/>
      <c r="C330" s="34"/>
      <c r="E330" s="34"/>
      <c r="F330" s="35"/>
      <c r="J330" s="60"/>
      <c r="Q330" s="37"/>
      <c r="R330" s="12"/>
      <c r="S330" s="34"/>
      <c r="T330" s="12"/>
      <c r="U330" s="12"/>
      <c r="Y330" s="12"/>
    </row>
    <row r="331" ht="15.75" customHeight="1">
      <c r="A331" s="34"/>
      <c r="B331" s="34"/>
      <c r="C331" s="34"/>
      <c r="E331" s="34"/>
      <c r="F331" s="35"/>
      <c r="J331" s="60"/>
      <c r="Q331" s="37"/>
      <c r="R331" s="12"/>
      <c r="S331" s="34"/>
      <c r="T331" s="12"/>
      <c r="U331" s="12"/>
      <c r="Y331" s="12"/>
    </row>
    <row r="332" ht="15.75" customHeight="1">
      <c r="A332" s="34"/>
      <c r="B332" s="34"/>
      <c r="C332" s="34"/>
      <c r="E332" s="34"/>
      <c r="F332" s="35"/>
      <c r="J332" s="60"/>
      <c r="Q332" s="37"/>
      <c r="R332" s="12"/>
      <c r="S332" s="34"/>
      <c r="T332" s="12"/>
      <c r="U332" s="12"/>
      <c r="Y332" s="12"/>
    </row>
    <row r="333" ht="15.75" customHeight="1">
      <c r="A333" s="34"/>
      <c r="B333" s="34"/>
      <c r="C333" s="34"/>
      <c r="E333" s="34"/>
      <c r="F333" s="35"/>
      <c r="J333" s="60"/>
      <c r="Q333" s="37"/>
      <c r="R333" s="12"/>
      <c r="S333" s="34"/>
      <c r="T333" s="12"/>
      <c r="U333" s="12"/>
      <c r="Y333" s="12"/>
    </row>
    <row r="334" ht="15.75" customHeight="1">
      <c r="A334" s="34"/>
      <c r="B334" s="34"/>
      <c r="C334" s="34"/>
      <c r="E334" s="34"/>
      <c r="F334" s="35"/>
      <c r="J334" s="60"/>
      <c r="Q334" s="37"/>
      <c r="R334" s="12"/>
      <c r="S334" s="34"/>
      <c r="T334" s="12"/>
      <c r="U334" s="12"/>
      <c r="Y334" s="12"/>
    </row>
    <row r="335" ht="15.75" customHeight="1">
      <c r="A335" s="34"/>
      <c r="B335" s="34"/>
      <c r="C335" s="34"/>
      <c r="E335" s="34"/>
      <c r="F335" s="35"/>
      <c r="J335" s="60"/>
      <c r="Q335" s="37"/>
      <c r="R335" s="12"/>
      <c r="S335" s="34"/>
      <c r="T335" s="12"/>
      <c r="U335" s="12"/>
      <c r="Y335" s="12"/>
    </row>
    <row r="336" ht="15.75" customHeight="1">
      <c r="A336" s="34"/>
      <c r="B336" s="34"/>
      <c r="C336" s="34"/>
      <c r="E336" s="34"/>
      <c r="F336" s="35"/>
      <c r="J336" s="60"/>
      <c r="Q336" s="37"/>
      <c r="R336" s="12"/>
      <c r="S336" s="34"/>
      <c r="T336" s="12"/>
      <c r="U336" s="12"/>
      <c r="Y336" s="12"/>
    </row>
    <row r="337" ht="15.75" customHeight="1">
      <c r="A337" s="34"/>
      <c r="B337" s="34"/>
      <c r="C337" s="34"/>
      <c r="E337" s="34"/>
      <c r="F337" s="35"/>
      <c r="J337" s="60"/>
      <c r="Q337" s="37"/>
      <c r="R337" s="12"/>
      <c r="S337" s="34"/>
      <c r="T337" s="12"/>
      <c r="U337" s="12"/>
      <c r="Y337" s="12"/>
    </row>
    <row r="338" ht="15.75" customHeight="1">
      <c r="A338" s="34"/>
      <c r="B338" s="34"/>
      <c r="C338" s="34"/>
      <c r="E338" s="34"/>
      <c r="F338" s="35"/>
      <c r="J338" s="60"/>
      <c r="Q338" s="37"/>
      <c r="R338" s="12"/>
      <c r="S338" s="34"/>
      <c r="T338" s="12"/>
      <c r="U338" s="12"/>
      <c r="Y338" s="12"/>
    </row>
    <row r="339" ht="15.75" customHeight="1">
      <c r="A339" s="34"/>
      <c r="B339" s="34"/>
      <c r="C339" s="34"/>
      <c r="E339" s="34"/>
      <c r="F339" s="35"/>
      <c r="J339" s="60"/>
      <c r="Q339" s="37"/>
      <c r="R339" s="12"/>
      <c r="S339" s="34"/>
      <c r="T339" s="12"/>
      <c r="U339" s="12"/>
      <c r="Y339" s="12"/>
    </row>
    <row r="340" ht="15.75" customHeight="1">
      <c r="A340" s="34"/>
      <c r="B340" s="34"/>
      <c r="C340" s="34"/>
      <c r="E340" s="34"/>
      <c r="F340" s="35"/>
      <c r="J340" s="60"/>
      <c r="Q340" s="37"/>
      <c r="R340" s="12"/>
      <c r="S340" s="34"/>
      <c r="T340" s="12"/>
      <c r="U340" s="12"/>
      <c r="Y340" s="12"/>
    </row>
    <row r="341" ht="15.75" customHeight="1">
      <c r="A341" s="34"/>
      <c r="B341" s="34"/>
      <c r="C341" s="34"/>
      <c r="E341" s="34"/>
      <c r="F341" s="35"/>
      <c r="J341" s="60"/>
      <c r="Q341" s="37"/>
      <c r="R341" s="12"/>
      <c r="S341" s="34"/>
      <c r="T341" s="12"/>
      <c r="U341" s="12"/>
      <c r="Y341" s="12"/>
    </row>
    <row r="342" ht="15.75" customHeight="1">
      <c r="A342" s="34"/>
      <c r="B342" s="34"/>
      <c r="C342" s="34"/>
      <c r="E342" s="34"/>
      <c r="F342" s="35"/>
      <c r="J342" s="60"/>
      <c r="Q342" s="37"/>
      <c r="R342" s="12"/>
      <c r="S342" s="34"/>
      <c r="T342" s="12"/>
      <c r="U342" s="12"/>
      <c r="Y342" s="12"/>
    </row>
    <row r="343" ht="15.75" customHeight="1">
      <c r="A343" s="34"/>
      <c r="B343" s="34"/>
      <c r="C343" s="34"/>
      <c r="E343" s="34"/>
      <c r="F343" s="35"/>
      <c r="J343" s="60"/>
      <c r="Q343" s="37"/>
      <c r="R343" s="12"/>
      <c r="S343" s="34"/>
      <c r="T343" s="12"/>
      <c r="U343" s="12"/>
      <c r="Y343" s="12"/>
    </row>
    <row r="344" ht="15.75" customHeight="1">
      <c r="A344" s="34"/>
      <c r="B344" s="34"/>
      <c r="C344" s="34"/>
      <c r="E344" s="34"/>
      <c r="F344" s="35"/>
      <c r="J344" s="60"/>
      <c r="Q344" s="37"/>
      <c r="R344" s="12"/>
      <c r="S344" s="34"/>
      <c r="T344" s="12"/>
      <c r="U344" s="12"/>
      <c r="Y344" s="12"/>
    </row>
    <row r="345" ht="15.75" customHeight="1">
      <c r="A345" s="34"/>
      <c r="B345" s="34"/>
      <c r="C345" s="34"/>
      <c r="E345" s="34"/>
      <c r="F345" s="35"/>
      <c r="J345" s="60"/>
      <c r="Q345" s="37"/>
      <c r="R345" s="12"/>
      <c r="S345" s="34"/>
      <c r="T345" s="12"/>
      <c r="U345" s="12"/>
      <c r="Y345" s="12"/>
    </row>
    <row r="346" ht="15.75" customHeight="1">
      <c r="A346" s="34"/>
      <c r="B346" s="34"/>
      <c r="C346" s="34"/>
      <c r="E346" s="34"/>
      <c r="F346" s="35"/>
      <c r="J346" s="60"/>
      <c r="Q346" s="37"/>
      <c r="R346" s="12"/>
      <c r="S346" s="34"/>
      <c r="T346" s="12"/>
      <c r="U346" s="12"/>
      <c r="Y346" s="12"/>
    </row>
    <row r="347" ht="15.75" customHeight="1">
      <c r="A347" s="34"/>
      <c r="B347" s="34"/>
      <c r="C347" s="34"/>
      <c r="E347" s="34"/>
      <c r="F347" s="35"/>
      <c r="J347" s="60"/>
      <c r="Q347" s="37"/>
      <c r="R347" s="12"/>
      <c r="S347" s="34"/>
      <c r="T347" s="12"/>
      <c r="U347" s="12"/>
      <c r="Y347" s="12"/>
    </row>
    <row r="348" ht="15.75" customHeight="1">
      <c r="A348" s="34"/>
      <c r="B348" s="34"/>
      <c r="C348" s="34"/>
      <c r="E348" s="34"/>
      <c r="F348" s="35"/>
      <c r="J348" s="60"/>
      <c r="Q348" s="37"/>
      <c r="R348" s="12"/>
      <c r="S348" s="34"/>
      <c r="T348" s="12"/>
      <c r="U348" s="12"/>
      <c r="Y348" s="12"/>
    </row>
    <row r="349" ht="15.75" customHeight="1">
      <c r="A349" s="34"/>
      <c r="B349" s="34"/>
      <c r="C349" s="34"/>
      <c r="E349" s="34"/>
      <c r="F349" s="35"/>
      <c r="J349" s="60"/>
      <c r="Q349" s="37"/>
      <c r="R349" s="12"/>
      <c r="S349" s="34"/>
      <c r="T349" s="12"/>
      <c r="U349" s="12"/>
      <c r="Y349" s="12"/>
    </row>
    <row r="350" ht="15.75" customHeight="1">
      <c r="A350" s="34"/>
      <c r="B350" s="34"/>
      <c r="C350" s="34"/>
      <c r="E350" s="34"/>
      <c r="F350" s="35"/>
      <c r="J350" s="60"/>
      <c r="Q350" s="37"/>
      <c r="R350" s="12"/>
      <c r="S350" s="34"/>
      <c r="T350" s="12"/>
      <c r="U350" s="12"/>
      <c r="Y350" s="12"/>
    </row>
    <row r="351" ht="15.75" customHeight="1">
      <c r="A351" s="34"/>
      <c r="B351" s="34"/>
      <c r="C351" s="34"/>
      <c r="E351" s="34"/>
      <c r="F351" s="35"/>
      <c r="J351" s="60"/>
      <c r="Q351" s="37"/>
      <c r="R351" s="12"/>
      <c r="S351" s="34"/>
      <c r="T351" s="12"/>
      <c r="U351" s="12"/>
      <c r="Y351" s="12"/>
    </row>
    <row r="352" ht="15.75" customHeight="1">
      <c r="A352" s="34"/>
      <c r="B352" s="34"/>
      <c r="C352" s="34"/>
      <c r="E352" s="34"/>
      <c r="F352" s="35"/>
      <c r="J352" s="60"/>
      <c r="Q352" s="37"/>
      <c r="R352" s="12"/>
      <c r="S352" s="34"/>
      <c r="T352" s="12"/>
      <c r="U352" s="12"/>
      <c r="Y352" s="12"/>
    </row>
    <row r="353" ht="15.75" customHeight="1">
      <c r="A353" s="34"/>
      <c r="B353" s="34"/>
      <c r="C353" s="34"/>
      <c r="E353" s="34"/>
      <c r="F353" s="35"/>
      <c r="J353" s="60"/>
      <c r="Q353" s="37"/>
      <c r="R353" s="12"/>
      <c r="S353" s="34"/>
      <c r="T353" s="12"/>
      <c r="U353" s="12"/>
      <c r="Y353" s="12"/>
    </row>
    <row r="354" ht="15.75" customHeight="1">
      <c r="A354" s="34"/>
      <c r="B354" s="34"/>
      <c r="C354" s="34"/>
      <c r="E354" s="34"/>
      <c r="F354" s="35"/>
      <c r="J354" s="60"/>
      <c r="Q354" s="37"/>
      <c r="R354" s="12"/>
      <c r="S354" s="34"/>
      <c r="T354" s="12"/>
      <c r="U354" s="12"/>
      <c r="Y354" s="12"/>
    </row>
    <row r="355" ht="15.75" customHeight="1">
      <c r="A355" s="34"/>
      <c r="B355" s="34"/>
      <c r="C355" s="34"/>
      <c r="E355" s="34"/>
      <c r="F355" s="35"/>
      <c r="J355" s="60"/>
      <c r="Q355" s="37"/>
      <c r="R355" s="12"/>
      <c r="S355" s="34"/>
      <c r="T355" s="12"/>
      <c r="U355" s="12"/>
      <c r="Y355" s="12"/>
    </row>
    <row r="356" ht="15.75" customHeight="1">
      <c r="A356" s="34"/>
      <c r="B356" s="34"/>
      <c r="C356" s="34"/>
      <c r="E356" s="34"/>
      <c r="F356" s="35"/>
      <c r="J356" s="60"/>
      <c r="Q356" s="37"/>
      <c r="R356" s="12"/>
      <c r="S356" s="34"/>
      <c r="T356" s="12"/>
      <c r="U356" s="12"/>
      <c r="Y356" s="12"/>
    </row>
    <row r="357" ht="15.75" customHeight="1">
      <c r="A357" s="34"/>
      <c r="B357" s="34"/>
      <c r="C357" s="34"/>
      <c r="E357" s="34"/>
      <c r="F357" s="35"/>
      <c r="J357" s="60"/>
      <c r="Q357" s="37"/>
      <c r="R357" s="12"/>
      <c r="S357" s="34"/>
      <c r="T357" s="12"/>
      <c r="U357" s="12"/>
      <c r="Y357" s="12"/>
    </row>
    <row r="358" ht="15.75" customHeight="1">
      <c r="A358" s="34"/>
      <c r="B358" s="34"/>
      <c r="C358" s="34"/>
      <c r="E358" s="34"/>
      <c r="F358" s="35"/>
      <c r="J358" s="60"/>
      <c r="Q358" s="37"/>
      <c r="R358" s="12"/>
      <c r="S358" s="34"/>
      <c r="T358" s="12"/>
      <c r="U358" s="12"/>
      <c r="Y358" s="12"/>
    </row>
    <row r="359" ht="15.75" customHeight="1">
      <c r="A359" s="34"/>
      <c r="B359" s="34"/>
      <c r="C359" s="34"/>
      <c r="E359" s="34"/>
      <c r="F359" s="35"/>
      <c r="J359" s="60"/>
      <c r="Q359" s="37"/>
      <c r="R359" s="12"/>
      <c r="S359" s="34"/>
      <c r="T359" s="12"/>
      <c r="U359" s="12"/>
      <c r="Y359" s="12"/>
    </row>
    <row r="360" ht="15.75" customHeight="1">
      <c r="A360" s="34"/>
      <c r="B360" s="34"/>
      <c r="C360" s="34"/>
      <c r="E360" s="34"/>
      <c r="F360" s="35"/>
      <c r="J360" s="60"/>
      <c r="Q360" s="37"/>
      <c r="R360" s="12"/>
      <c r="S360" s="34"/>
      <c r="T360" s="12"/>
      <c r="U360" s="12"/>
      <c r="Y360" s="12"/>
    </row>
    <row r="361" ht="15.75" customHeight="1">
      <c r="A361" s="34"/>
      <c r="B361" s="34"/>
      <c r="C361" s="34"/>
      <c r="E361" s="34"/>
      <c r="F361" s="35"/>
      <c r="J361" s="60"/>
      <c r="Q361" s="37"/>
      <c r="R361" s="12"/>
      <c r="S361" s="34"/>
      <c r="T361" s="12"/>
      <c r="U361" s="12"/>
      <c r="Y361" s="12"/>
    </row>
    <row r="362" ht="15.75" customHeight="1">
      <c r="A362" s="34"/>
      <c r="B362" s="34"/>
      <c r="C362" s="34"/>
      <c r="E362" s="34"/>
      <c r="F362" s="35"/>
      <c r="J362" s="60"/>
      <c r="Q362" s="37"/>
      <c r="R362" s="12"/>
      <c r="S362" s="34"/>
      <c r="T362" s="12"/>
      <c r="U362" s="12"/>
      <c r="Y362" s="12"/>
    </row>
    <row r="363" ht="15.75" customHeight="1">
      <c r="A363" s="34"/>
      <c r="B363" s="34"/>
      <c r="C363" s="34"/>
      <c r="E363" s="34"/>
      <c r="F363" s="35"/>
      <c r="J363" s="60"/>
      <c r="Q363" s="37"/>
      <c r="R363" s="12"/>
      <c r="S363" s="34"/>
      <c r="T363" s="12"/>
      <c r="U363" s="12"/>
      <c r="Y363" s="12"/>
    </row>
    <row r="364" ht="15.75" customHeight="1">
      <c r="A364" s="34"/>
      <c r="B364" s="34"/>
      <c r="C364" s="34"/>
      <c r="E364" s="34"/>
      <c r="F364" s="35"/>
      <c r="J364" s="60"/>
      <c r="Q364" s="37"/>
      <c r="R364" s="12"/>
      <c r="S364" s="34"/>
      <c r="T364" s="12"/>
      <c r="U364" s="12"/>
      <c r="Y364" s="12"/>
    </row>
    <row r="365" ht="15.75" customHeight="1">
      <c r="A365" s="34"/>
      <c r="B365" s="34"/>
      <c r="C365" s="34"/>
      <c r="E365" s="34"/>
      <c r="F365" s="35"/>
      <c r="J365" s="60"/>
      <c r="Q365" s="37"/>
      <c r="R365" s="12"/>
      <c r="S365" s="34"/>
      <c r="T365" s="12"/>
      <c r="U365" s="12"/>
      <c r="Y365" s="12"/>
    </row>
    <row r="366" ht="15.75" customHeight="1">
      <c r="A366" s="34"/>
      <c r="B366" s="34"/>
      <c r="C366" s="34"/>
      <c r="E366" s="34"/>
      <c r="F366" s="35"/>
      <c r="J366" s="60"/>
      <c r="Q366" s="37"/>
      <c r="R366" s="12"/>
      <c r="S366" s="34"/>
      <c r="T366" s="12"/>
      <c r="U366" s="12"/>
      <c r="Y366" s="12"/>
    </row>
    <row r="367" ht="15.75" customHeight="1">
      <c r="A367" s="34"/>
      <c r="B367" s="34"/>
      <c r="C367" s="34"/>
      <c r="E367" s="34"/>
      <c r="F367" s="35"/>
      <c r="J367" s="60"/>
      <c r="Q367" s="37"/>
      <c r="R367" s="12"/>
      <c r="S367" s="34"/>
      <c r="T367" s="12"/>
      <c r="U367" s="12"/>
      <c r="Y367" s="12"/>
    </row>
    <row r="368" ht="15.75" customHeight="1">
      <c r="A368" s="34"/>
      <c r="B368" s="34"/>
      <c r="C368" s="34"/>
      <c r="E368" s="34"/>
      <c r="F368" s="35"/>
      <c r="J368" s="60"/>
      <c r="Q368" s="37"/>
      <c r="R368" s="12"/>
      <c r="S368" s="34"/>
      <c r="T368" s="12"/>
      <c r="U368" s="12"/>
      <c r="Y368" s="12"/>
    </row>
    <row r="369" ht="15.75" customHeight="1">
      <c r="A369" s="34"/>
      <c r="B369" s="34"/>
      <c r="C369" s="34"/>
      <c r="E369" s="34"/>
      <c r="F369" s="35"/>
      <c r="J369" s="60"/>
      <c r="Q369" s="37"/>
      <c r="R369" s="12"/>
      <c r="S369" s="34"/>
      <c r="T369" s="12"/>
      <c r="U369" s="12"/>
      <c r="Y369" s="12"/>
    </row>
    <row r="370" ht="15.75" customHeight="1">
      <c r="A370" s="34"/>
      <c r="B370" s="34"/>
      <c r="C370" s="34"/>
      <c r="E370" s="34"/>
      <c r="F370" s="35"/>
      <c r="J370" s="60"/>
      <c r="Q370" s="37"/>
      <c r="R370" s="12"/>
      <c r="S370" s="34"/>
      <c r="T370" s="12"/>
      <c r="U370" s="12"/>
      <c r="Y370" s="12"/>
    </row>
    <row r="371" ht="15.75" customHeight="1">
      <c r="A371" s="34"/>
      <c r="B371" s="34"/>
      <c r="C371" s="34"/>
      <c r="E371" s="34"/>
      <c r="F371" s="35"/>
      <c r="J371" s="60"/>
      <c r="Q371" s="37"/>
      <c r="R371" s="12"/>
      <c r="S371" s="34"/>
      <c r="T371" s="12"/>
      <c r="U371" s="12"/>
      <c r="Y371" s="12"/>
    </row>
    <row r="372" ht="15.75" customHeight="1">
      <c r="A372" s="34"/>
      <c r="B372" s="34"/>
      <c r="C372" s="34"/>
      <c r="E372" s="34"/>
      <c r="F372" s="35"/>
      <c r="J372" s="60"/>
      <c r="Q372" s="37"/>
      <c r="R372" s="12"/>
      <c r="S372" s="34"/>
      <c r="T372" s="12"/>
      <c r="U372" s="12"/>
      <c r="Y372" s="12"/>
    </row>
    <row r="373" ht="15.75" customHeight="1">
      <c r="A373" s="34"/>
      <c r="B373" s="34"/>
      <c r="C373" s="34"/>
      <c r="E373" s="34"/>
      <c r="F373" s="35"/>
      <c r="J373" s="60"/>
      <c r="Q373" s="37"/>
      <c r="R373" s="12"/>
      <c r="S373" s="34"/>
      <c r="T373" s="12"/>
      <c r="U373" s="12"/>
      <c r="Y373" s="12"/>
    </row>
    <row r="374" ht="15.75" customHeight="1">
      <c r="A374" s="34"/>
      <c r="B374" s="34"/>
      <c r="C374" s="34"/>
      <c r="E374" s="34"/>
      <c r="F374" s="35"/>
      <c r="J374" s="60"/>
      <c r="Q374" s="37"/>
      <c r="R374" s="12"/>
      <c r="S374" s="34"/>
      <c r="T374" s="12"/>
      <c r="U374" s="12"/>
      <c r="Y374" s="12"/>
    </row>
    <row r="375" ht="15.75" customHeight="1">
      <c r="A375" s="34"/>
      <c r="B375" s="34"/>
      <c r="C375" s="34"/>
      <c r="E375" s="34"/>
      <c r="F375" s="35"/>
      <c r="J375" s="60"/>
      <c r="Q375" s="37"/>
      <c r="R375" s="12"/>
      <c r="S375" s="34"/>
      <c r="T375" s="12"/>
      <c r="U375" s="12"/>
      <c r="Y375" s="12"/>
    </row>
    <row r="376" ht="15.75" customHeight="1">
      <c r="A376" s="34"/>
      <c r="B376" s="34"/>
      <c r="C376" s="34"/>
      <c r="E376" s="34"/>
      <c r="F376" s="35"/>
      <c r="J376" s="60"/>
      <c r="Q376" s="37"/>
      <c r="R376" s="12"/>
      <c r="S376" s="34"/>
      <c r="T376" s="12"/>
      <c r="U376" s="12"/>
      <c r="Y376" s="12"/>
    </row>
    <row r="377" ht="15.75" customHeight="1">
      <c r="A377" s="34"/>
      <c r="B377" s="34"/>
      <c r="C377" s="34"/>
      <c r="E377" s="34"/>
      <c r="F377" s="35"/>
      <c r="J377" s="60"/>
      <c r="Q377" s="37"/>
      <c r="R377" s="12"/>
      <c r="S377" s="34"/>
      <c r="T377" s="12"/>
      <c r="U377" s="12"/>
      <c r="Y377" s="12"/>
    </row>
    <row r="378" ht="15.75" customHeight="1">
      <c r="A378" s="34"/>
      <c r="B378" s="34"/>
      <c r="C378" s="34"/>
      <c r="E378" s="34"/>
      <c r="F378" s="35"/>
      <c r="J378" s="60"/>
      <c r="Q378" s="37"/>
      <c r="R378" s="12"/>
      <c r="S378" s="34"/>
      <c r="T378" s="12"/>
      <c r="U378" s="12"/>
      <c r="Y378" s="12"/>
    </row>
    <row r="379" ht="15.75" customHeight="1">
      <c r="A379" s="34"/>
      <c r="B379" s="34"/>
      <c r="C379" s="34"/>
      <c r="E379" s="34"/>
      <c r="F379" s="35"/>
      <c r="J379" s="60"/>
      <c r="Q379" s="37"/>
      <c r="R379" s="12"/>
      <c r="S379" s="34"/>
      <c r="T379" s="12"/>
      <c r="U379" s="12"/>
      <c r="Y379" s="12"/>
    </row>
    <row r="380" ht="15.75" customHeight="1">
      <c r="A380" s="34"/>
      <c r="B380" s="34"/>
      <c r="C380" s="34"/>
      <c r="E380" s="34"/>
      <c r="F380" s="35"/>
      <c r="J380" s="60"/>
      <c r="Q380" s="37"/>
      <c r="R380" s="12"/>
      <c r="S380" s="34"/>
      <c r="T380" s="12"/>
      <c r="U380" s="12"/>
      <c r="Y380" s="12"/>
    </row>
    <row r="381" ht="15.75" customHeight="1">
      <c r="A381" s="34"/>
      <c r="B381" s="34"/>
      <c r="C381" s="34"/>
      <c r="E381" s="34"/>
      <c r="F381" s="35"/>
      <c r="J381" s="60"/>
      <c r="Q381" s="37"/>
      <c r="R381" s="12"/>
      <c r="S381" s="34"/>
      <c r="T381" s="12"/>
      <c r="U381" s="12"/>
      <c r="Y381" s="12"/>
    </row>
    <row r="382" ht="15.75" customHeight="1">
      <c r="A382" s="34"/>
      <c r="B382" s="34"/>
      <c r="C382" s="34"/>
      <c r="E382" s="34"/>
      <c r="F382" s="35"/>
      <c r="J382" s="60"/>
      <c r="Q382" s="37"/>
      <c r="R382" s="12"/>
      <c r="S382" s="34"/>
      <c r="T382" s="12"/>
      <c r="U382" s="12"/>
      <c r="Y382" s="12"/>
    </row>
    <row r="383" ht="15.75" customHeight="1">
      <c r="A383" s="34"/>
      <c r="B383" s="34"/>
      <c r="C383" s="34"/>
      <c r="E383" s="34"/>
      <c r="F383" s="35"/>
      <c r="J383" s="60"/>
      <c r="Q383" s="37"/>
      <c r="R383" s="12"/>
      <c r="S383" s="34"/>
      <c r="T383" s="12"/>
      <c r="U383" s="12"/>
      <c r="Y383" s="12"/>
    </row>
    <row r="384" ht="15.75" customHeight="1">
      <c r="A384" s="34"/>
      <c r="B384" s="34"/>
      <c r="C384" s="34"/>
      <c r="E384" s="34"/>
      <c r="F384" s="35"/>
      <c r="J384" s="60"/>
      <c r="Q384" s="37"/>
      <c r="R384" s="12"/>
      <c r="S384" s="34"/>
      <c r="T384" s="12"/>
      <c r="U384" s="12"/>
      <c r="Y384" s="12"/>
    </row>
    <row r="385" ht="15.75" customHeight="1">
      <c r="A385" s="34"/>
      <c r="B385" s="34"/>
      <c r="C385" s="34"/>
      <c r="E385" s="34"/>
      <c r="F385" s="35"/>
      <c r="J385" s="60"/>
      <c r="Q385" s="37"/>
      <c r="R385" s="12"/>
      <c r="S385" s="34"/>
      <c r="T385" s="12"/>
      <c r="U385" s="12"/>
      <c r="Y385" s="12"/>
    </row>
    <row r="386" ht="15.75" customHeight="1">
      <c r="A386" s="34"/>
      <c r="B386" s="34"/>
      <c r="C386" s="34"/>
      <c r="E386" s="34"/>
      <c r="F386" s="35"/>
      <c r="J386" s="60"/>
      <c r="Q386" s="37"/>
      <c r="R386" s="12"/>
      <c r="S386" s="34"/>
      <c r="T386" s="12"/>
      <c r="U386" s="12"/>
      <c r="Y386" s="12"/>
    </row>
    <row r="387" ht="15.75" customHeight="1">
      <c r="A387" s="34"/>
      <c r="B387" s="34"/>
      <c r="C387" s="34"/>
      <c r="E387" s="34"/>
      <c r="F387" s="35"/>
      <c r="J387" s="60"/>
      <c r="Q387" s="37"/>
      <c r="R387" s="12"/>
      <c r="S387" s="34"/>
      <c r="T387" s="12"/>
      <c r="U387" s="12"/>
      <c r="Y387" s="12"/>
    </row>
    <row r="388" ht="15.75" customHeight="1">
      <c r="A388" s="34"/>
      <c r="B388" s="34"/>
      <c r="C388" s="34"/>
      <c r="E388" s="34"/>
      <c r="F388" s="35"/>
      <c r="J388" s="60"/>
      <c r="Q388" s="37"/>
      <c r="R388" s="12"/>
      <c r="S388" s="34"/>
      <c r="T388" s="12"/>
      <c r="U388" s="12"/>
      <c r="Y388" s="12"/>
    </row>
    <row r="389" ht="15.75" customHeight="1">
      <c r="A389" s="34"/>
      <c r="B389" s="34"/>
      <c r="C389" s="34"/>
      <c r="E389" s="34"/>
      <c r="F389" s="35"/>
      <c r="J389" s="60"/>
      <c r="Q389" s="37"/>
      <c r="R389" s="12"/>
      <c r="S389" s="34"/>
      <c r="T389" s="12"/>
      <c r="U389" s="12"/>
      <c r="Y389" s="12"/>
    </row>
    <row r="390" ht="15.75" customHeight="1">
      <c r="A390" s="34"/>
      <c r="B390" s="34"/>
      <c r="C390" s="34"/>
      <c r="E390" s="34"/>
      <c r="F390" s="35"/>
      <c r="J390" s="60"/>
      <c r="Q390" s="37"/>
      <c r="R390" s="12"/>
      <c r="S390" s="34"/>
      <c r="T390" s="12"/>
      <c r="U390" s="12"/>
      <c r="Y390" s="12"/>
    </row>
    <row r="391" ht="15.75" customHeight="1">
      <c r="A391" s="34"/>
      <c r="B391" s="34"/>
      <c r="C391" s="34"/>
      <c r="E391" s="34"/>
      <c r="F391" s="35"/>
      <c r="J391" s="60"/>
      <c r="Q391" s="37"/>
      <c r="R391" s="12"/>
      <c r="S391" s="34"/>
      <c r="T391" s="12"/>
      <c r="U391" s="12"/>
      <c r="Y391" s="12"/>
    </row>
    <row r="392" ht="15.75" customHeight="1">
      <c r="A392" s="34"/>
      <c r="B392" s="34"/>
      <c r="C392" s="34"/>
      <c r="E392" s="34"/>
      <c r="F392" s="35"/>
      <c r="J392" s="60"/>
      <c r="Q392" s="37"/>
      <c r="R392" s="12"/>
      <c r="S392" s="34"/>
      <c r="T392" s="12"/>
      <c r="U392" s="12"/>
      <c r="Y392" s="12"/>
    </row>
    <row r="393" ht="15.75" customHeight="1">
      <c r="A393" s="34"/>
      <c r="B393" s="34"/>
      <c r="C393" s="34"/>
      <c r="E393" s="34"/>
      <c r="F393" s="35"/>
      <c r="J393" s="60"/>
      <c r="Q393" s="37"/>
      <c r="R393" s="12"/>
      <c r="S393" s="34"/>
      <c r="T393" s="12"/>
      <c r="U393" s="12"/>
      <c r="Y393" s="12"/>
    </row>
    <row r="394" ht="15.75" customHeight="1">
      <c r="A394" s="34"/>
      <c r="B394" s="34"/>
      <c r="C394" s="34"/>
      <c r="E394" s="34"/>
      <c r="F394" s="35"/>
      <c r="J394" s="60"/>
      <c r="Q394" s="37"/>
      <c r="R394" s="12"/>
      <c r="S394" s="34"/>
      <c r="T394" s="12"/>
      <c r="U394" s="12"/>
      <c r="Y394" s="12"/>
    </row>
    <row r="395" ht="15.75" customHeight="1">
      <c r="A395" s="34"/>
      <c r="B395" s="34"/>
      <c r="C395" s="34"/>
      <c r="E395" s="34"/>
      <c r="F395" s="35"/>
      <c r="J395" s="60"/>
      <c r="Q395" s="37"/>
      <c r="R395" s="12"/>
      <c r="S395" s="34"/>
      <c r="T395" s="12"/>
      <c r="U395" s="12"/>
      <c r="Y395" s="12"/>
    </row>
    <row r="396" ht="15.75" customHeight="1">
      <c r="A396" s="34"/>
      <c r="B396" s="34"/>
      <c r="C396" s="34"/>
      <c r="E396" s="34"/>
      <c r="F396" s="35"/>
      <c r="J396" s="60"/>
      <c r="Q396" s="37"/>
      <c r="R396" s="12"/>
      <c r="S396" s="34"/>
      <c r="T396" s="12"/>
      <c r="U396" s="12"/>
      <c r="Y396" s="12"/>
    </row>
    <row r="397" ht="15.75" customHeight="1">
      <c r="A397" s="34"/>
      <c r="B397" s="34"/>
      <c r="C397" s="34"/>
      <c r="E397" s="34"/>
      <c r="F397" s="35"/>
      <c r="J397" s="60"/>
      <c r="Q397" s="37"/>
      <c r="R397" s="12"/>
      <c r="S397" s="34"/>
      <c r="T397" s="12"/>
      <c r="U397" s="12"/>
      <c r="Y397" s="12"/>
    </row>
    <row r="398" ht="15.75" customHeight="1">
      <c r="A398" s="34"/>
      <c r="B398" s="34"/>
      <c r="C398" s="34"/>
      <c r="E398" s="34"/>
      <c r="F398" s="35"/>
      <c r="J398" s="60"/>
      <c r="Q398" s="37"/>
      <c r="R398" s="12"/>
      <c r="S398" s="34"/>
      <c r="T398" s="12"/>
      <c r="U398" s="12"/>
      <c r="Y398" s="12"/>
    </row>
    <row r="399" ht="15.75" customHeight="1">
      <c r="A399" s="34"/>
      <c r="B399" s="34"/>
      <c r="C399" s="34"/>
      <c r="E399" s="34"/>
      <c r="F399" s="35"/>
      <c r="J399" s="60"/>
      <c r="Q399" s="37"/>
      <c r="R399" s="12"/>
      <c r="S399" s="34"/>
      <c r="T399" s="12"/>
      <c r="U399" s="12"/>
      <c r="Y399" s="12"/>
    </row>
    <row r="400" ht="15.75" customHeight="1">
      <c r="A400" s="34"/>
      <c r="B400" s="34"/>
      <c r="C400" s="34"/>
      <c r="E400" s="34"/>
      <c r="F400" s="35"/>
      <c r="J400" s="60"/>
      <c r="Q400" s="37"/>
      <c r="R400" s="12"/>
      <c r="S400" s="34"/>
      <c r="T400" s="12"/>
      <c r="U400" s="12"/>
      <c r="Y400" s="12"/>
    </row>
    <row r="401" ht="15.75" customHeight="1">
      <c r="A401" s="34"/>
      <c r="B401" s="34"/>
      <c r="C401" s="34"/>
      <c r="E401" s="34"/>
      <c r="F401" s="35"/>
      <c r="J401" s="60"/>
      <c r="Q401" s="37"/>
      <c r="R401" s="12"/>
      <c r="S401" s="34"/>
      <c r="T401" s="12"/>
      <c r="U401" s="12"/>
      <c r="Y401" s="12"/>
    </row>
    <row r="402" ht="15.75" customHeight="1">
      <c r="A402" s="34"/>
      <c r="B402" s="34"/>
      <c r="C402" s="34"/>
      <c r="E402" s="34"/>
      <c r="F402" s="35"/>
      <c r="J402" s="60"/>
      <c r="Q402" s="37"/>
      <c r="R402" s="12"/>
      <c r="S402" s="34"/>
      <c r="T402" s="12"/>
      <c r="U402" s="12"/>
      <c r="Y402" s="12"/>
    </row>
    <row r="403" ht="15.75" customHeight="1">
      <c r="A403" s="34"/>
      <c r="B403" s="34"/>
      <c r="C403" s="34"/>
      <c r="E403" s="34"/>
      <c r="F403" s="35"/>
      <c r="J403" s="60"/>
      <c r="Q403" s="37"/>
      <c r="R403" s="12"/>
      <c r="S403" s="34"/>
      <c r="T403" s="12"/>
      <c r="U403" s="12"/>
      <c r="Y403" s="12"/>
    </row>
    <row r="404" ht="15.75" customHeight="1">
      <c r="A404" s="34"/>
      <c r="B404" s="34"/>
      <c r="C404" s="34"/>
      <c r="E404" s="34"/>
      <c r="F404" s="35"/>
      <c r="J404" s="60"/>
      <c r="Q404" s="37"/>
      <c r="R404" s="12"/>
      <c r="S404" s="34"/>
      <c r="T404" s="12"/>
      <c r="U404" s="12"/>
      <c r="Y404" s="12"/>
    </row>
    <row r="405" ht="15.75" customHeight="1">
      <c r="A405" s="34"/>
      <c r="B405" s="34"/>
      <c r="C405" s="34"/>
      <c r="E405" s="34"/>
      <c r="F405" s="35"/>
      <c r="J405" s="60"/>
      <c r="Q405" s="37"/>
      <c r="R405" s="12"/>
      <c r="S405" s="34"/>
      <c r="T405" s="12"/>
      <c r="U405" s="12"/>
      <c r="Y405" s="12"/>
    </row>
    <row r="406" ht="15.75" customHeight="1">
      <c r="A406" s="34"/>
      <c r="B406" s="34"/>
      <c r="C406" s="34"/>
      <c r="E406" s="34"/>
      <c r="F406" s="35"/>
      <c r="J406" s="60"/>
      <c r="Q406" s="37"/>
      <c r="R406" s="12"/>
      <c r="S406" s="34"/>
      <c r="T406" s="12"/>
      <c r="U406" s="12"/>
      <c r="Y406" s="12"/>
    </row>
    <row r="407" ht="15.75" customHeight="1">
      <c r="A407" s="34"/>
      <c r="B407" s="34"/>
      <c r="C407" s="34"/>
      <c r="E407" s="34"/>
      <c r="F407" s="35"/>
      <c r="J407" s="60"/>
      <c r="Q407" s="37"/>
      <c r="R407" s="12"/>
      <c r="S407" s="34"/>
      <c r="T407" s="12"/>
      <c r="U407" s="12"/>
      <c r="Y407" s="12"/>
    </row>
    <row r="408" ht="15.75" customHeight="1">
      <c r="A408" s="34"/>
      <c r="B408" s="34"/>
      <c r="C408" s="34"/>
      <c r="E408" s="34"/>
      <c r="F408" s="35"/>
      <c r="J408" s="60"/>
      <c r="Q408" s="37"/>
      <c r="R408" s="12"/>
      <c r="S408" s="34"/>
      <c r="T408" s="12"/>
      <c r="U408" s="12"/>
      <c r="Y408" s="12"/>
    </row>
    <row r="409" ht="15.75" customHeight="1">
      <c r="A409" s="34"/>
      <c r="B409" s="34"/>
      <c r="C409" s="34"/>
      <c r="E409" s="34"/>
      <c r="F409" s="35"/>
      <c r="J409" s="60"/>
      <c r="Q409" s="37"/>
      <c r="R409" s="12"/>
      <c r="S409" s="34"/>
      <c r="T409" s="12"/>
      <c r="U409" s="12"/>
      <c r="Y409" s="12"/>
    </row>
    <row r="410" ht="15.75" customHeight="1">
      <c r="A410" s="34"/>
      <c r="B410" s="34"/>
      <c r="C410" s="34"/>
      <c r="E410" s="34"/>
      <c r="F410" s="35"/>
      <c r="J410" s="60"/>
      <c r="Q410" s="37"/>
      <c r="R410" s="12"/>
      <c r="S410" s="34"/>
      <c r="T410" s="12"/>
      <c r="U410" s="12"/>
      <c r="Y410" s="12"/>
    </row>
    <row r="411" ht="15.75" customHeight="1">
      <c r="A411" s="34"/>
      <c r="B411" s="34"/>
      <c r="C411" s="34"/>
      <c r="E411" s="34"/>
      <c r="F411" s="35"/>
      <c r="J411" s="60"/>
      <c r="Q411" s="37"/>
      <c r="R411" s="12"/>
      <c r="S411" s="34"/>
      <c r="T411" s="12"/>
      <c r="U411" s="12"/>
      <c r="Y411" s="12"/>
    </row>
    <row r="412" ht="15.75" customHeight="1">
      <c r="A412" s="34"/>
      <c r="B412" s="34"/>
      <c r="C412" s="34"/>
      <c r="E412" s="34"/>
      <c r="F412" s="35"/>
      <c r="J412" s="60"/>
      <c r="Q412" s="37"/>
      <c r="R412" s="12"/>
      <c r="S412" s="34"/>
      <c r="T412" s="12"/>
      <c r="U412" s="12"/>
      <c r="Y412" s="12"/>
    </row>
    <row r="413" ht="15.75" customHeight="1">
      <c r="A413" s="34"/>
      <c r="B413" s="34"/>
      <c r="C413" s="34"/>
      <c r="E413" s="34"/>
      <c r="F413" s="35"/>
      <c r="J413" s="60"/>
      <c r="Q413" s="37"/>
      <c r="R413" s="12"/>
      <c r="S413" s="34"/>
      <c r="T413" s="12"/>
      <c r="U413" s="12"/>
      <c r="Y413" s="12"/>
    </row>
    <row r="414" ht="15.75" customHeight="1">
      <c r="A414" s="34"/>
      <c r="B414" s="34"/>
      <c r="C414" s="34"/>
      <c r="E414" s="34"/>
      <c r="F414" s="35"/>
      <c r="J414" s="60"/>
      <c r="Q414" s="37"/>
      <c r="R414" s="12"/>
      <c r="S414" s="34"/>
      <c r="T414" s="12"/>
      <c r="U414" s="12"/>
      <c r="Y414" s="12"/>
    </row>
    <row r="415" ht="15.75" customHeight="1">
      <c r="A415" s="34"/>
      <c r="B415" s="34"/>
      <c r="C415" s="34"/>
      <c r="E415" s="34"/>
      <c r="F415" s="35"/>
      <c r="J415" s="60"/>
      <c r="Q415" s="37"/>
      <c r="R415" s="12"/>
      <c r="S415" s="34"/>
      <c r="T415" s="12"/>
      <c r="U415" s="12"/>
      <c r="Y415" s="12"/>
    </row>
    <row r="416" ht="15.75" customHeight="1">
      <c r="A416" s="34"/>
      <c r="B416" s="34"/>
      <c r="C416" s="34"/>
      <c r="E416" s="34"/>
      <c r="F416" s="35"/>
      <c r="J416" s="60"/>
      <c r="Q416" s="37"/>
      <c r="R416" s="12"/>
      <c r="S416" s="34"/>
      <c r="T416" s="12"/>
      <c r="U416" s="12"/>
      <c r="Y416" s="12"/>
    </row>
    <row r="417" ht="15.75" customHeight="1">
      <c r="A417" s="34"/>
      <c r="B417" s="34"/>
      <c r="C417" s="34"/>
      <c r="E417" s="34"/>
      <c r="F417" s="35"/>
      <c r="J417" s="60"/>
      <c r="Q417" s="37"/>
      <c r="R417" s="12"/>
      <c r="S417" s="34"/>
      <c r="T417" s="12"/>
      <c r="U417" s="12"/>
      <c r="Y417" s="12"/>
    </row>
    <row r="418" ht="15.75" customHeight="1">
      <c r="A418" s="34"/>
      <c r="B418" s="34"/>
      <c r="C418" s="34"/>
      <c r="E418" s="34"/>
      <c r="F418" s="35"/>
      <c r="J418" s="60"/>
      <c r="Q418" s="37"/>
      <c r="R418" s="12"/>
      <c r="S418" s="34"/>
      <c r="T418" s="12"/>
      <c r="U418" s="12"/>
      <c r="Y418" s="12"/>
    </row>
    <row r="419" ht="15.75" customHeight="1">
      <c r="A419" s="34"/>
      <c r="B419" s="34"/>
      <c r="C419" s="34"/>
      <c r="E419" s="34"/>
      <c r="F419" s="35"/>
      <c r="J419" s="60"/>
      <c r="Q419" s="37"/>
      <c r="R419" s="12"/>
      <c r="S419" s="34"/>
      <c r="T419" s="12"/>
      <c r="U419" s="12"/>
      <c r="Y419" s="12"/>
    </row>
    <row r="420" ht="15.75" customHeight="1">
      <c r="A420" s="34"/>
      <c r="B420" s="34"/>
      <c r="C420" s="34"/>
      <c r="E420" s="34"/>
      <c r="F420" s="35"/>
      <c r="J420" s="60"/>
      <c r="Q420" s="37"/>
      <c r="R420" s="12"/>
      <c r="S420" s="34"/>
      <c r="T420" s="12"/>
      <c r="U420" s="12"/>
      <c r="Y420" s="12"/>
    </row>
    <row r="421" ht="15.75" customHeight="1">
      <c r="A421" s="34"/>
      <c r="B421" s="34"/>
      <c r="C421" s="34"/>
      <c r="E421" s="34"/>
      <c r="F421" s="35"/>
      <c r="J421" s="60"/>
      <c r="Q421" s="37"/>
      <c r="R421" s="12"/>
      <c r="S421" s="34"/>
      <c r="T421" s="12"/>
      <c r="U421" s="12"/>
      <c r="Y421" s="12"/>
    </row>
    <row r="422" ht="15.75" customHeight="1">
      <c r="A422" s="34"/>
      <c r="B422" s="34"/>
      <c r="C422" s="34"/>
      <c r="E422" s="34"/>
      <c r="F422" s="35"/>
      <c r="J422" s="60"/>
      <c r="Q422" s="37"/>
      <c r="R422" s="12"/>
      <c r="S422" s="34"/>
      <c r="T422" s="12"/>
      <c r="U422" s="12"/>
      <c r="Y422" s="12"/>
    </row>
    <row r="423" ht="15.75" customHeight="1">
      <c r="A423" s="34"/>
      <c r="B423" s="34"/>
      <c r="C423" s="34"/>
      <c r="E423" s="34"/>
      <c r="F423" s="35"/>
      <c r="J423" s="60"/>
      <c r="Q423" s="37"/>
      <c r="R423" s="12"/>
      <c r="S423" s="34"/>
      <c r="T423" s="12"/>
      <c r="U423" s="12"/>
      <c r="Y423" s="12"/>
    </row>
    <row r="424" ht="15.75" customHeight="1">
      <c r="A424" s="34"/>
      <c r="B424" s="34"/>
      <c r="C424" s="34"/>
      <c r="E424" s="34"/>
      <c r="F424" s="35"/>
      <c r="J424" s="60"/>
      <c r="Q424" s="37"/>
      <c r="R424" s="12"/>
      <c r="S424" s="34"/>
      <c r="T424" s="12"/>
      <c r="U424" s="12"/>
      <c r="Y424" s="12"/>
    </row>
    <row r="425" ht="15.75" customHeight="1">
      <c r="A425" s="34"/>
      <c r="B425" s="34"/>
      <c r="C425" s="34"/>
      <c r="E425" s="34"/>
      <c r="F425" s="35"/>
      <c r="J425" s="60"/>
      <c r="Q425" s="37"/>
      <c r="R425" s="12"/>
      <c r="S425" s="34"/>
      <c r="T425" s="12"/>
      <c r="U425" s="12"/>
      <c r="Y425" s="12"/>
    </row>
    <row r="426" ht="15.75" customHeight="1">
      <c r="A426" s="34"/>
      <c r="B426" s="34"/>
      <c r="C426" s="34"/>
      <c r="E426" s="34"/>
      <c r="F426" s="35"/>
      <c r="J426" s="60"/>
      <c r="Q426" s="37"/>
      <c r="R426" s="12"/>
      <c r="S426" s="34"/>
      <c r="T426" s="12"/>
      <c r="U426" s="12"/>
      <c r="Y426" s="12"/>
    </row>
    <row r="427" ht="15.75" customHeight="1">
      <c r="A427" s="34"/>
      <c r="B427" s="34"/>
      <c r="C427" s="34"/>
      <c r="E427" s="34"/>
      <c r="F427" s="35"/>
      <c r="J427" s="60"/>
      <c r="Q427" s="37"/>
      <c r="R427" s="12"/>
      <c r="S427" s="34"/>
      <c r="T427" s="12"/>
      <c r="U427" s="12"/>
      <c r="Y427" s="12"/>
    </row>
    <row r="428" ht="15.75" customHeight="1">
      <c r="A428" s="34"/>
      <c r="B428" s="34"/>
      <c r="C428" s="34"/>
      <c r="E428" s="34"/>
      <c r="F428" s="35"/>
      <c r="J428" s="60"/>
      <c r="Q428" s="37"/>
      <c r="R428" s="12"/>
      <c r="S428" s="34"/>
      <c r="T428" s="12"/>
      <c r="U428" s="12"/>
      <c r="Y428" s="12"/>
    </row>
    <row r="429" ht="15.75" customHeight="1">
      <c r="A429" s="34"/>
      <c r="B429" s="34"/>
      <c r="C429" s="34"/>
      <c r="E429" s="34"/>
      <c r="F429" s="35"/>
      <c r="J429" s="60"/>
      <c r="Q429" s="37"/>
      <c r="R429" s="12"/>
      <c r="S429" s="34"/>
      <c r="T429" s="12"/>
      <c r="U429" s="12"/>
      <c r="Y429" s="12"/>
    </row>
    <row r="430" ht="15.75" customHeight="1">
      <c r="A430" s="34"/>
      <c r="B430" s="34"/>
      <c r="C430" s="34"/>
      <c r="E430" s="34"/>
      <c r="F430" s="35"/>
      <c r="J430" s="60"/>
      <c r="Q430" s="37"/>
      <c r="R430" s="12"/>
      <c r="S430" s="34"/>
      <c r="T430" s="12"/>
      <c r="U430" s="12"/>
      <c r="Y430" s="12"/>
    </row>
    <row r="431" ht="15.75" customHeight="1">
      <c r="A431" s="34"/>
      <c r="B431" s="34"/>
      <c r="C431" s="34"/>
      <c r="E431" s="34"/>
      <c r="F431" s="35"/>
      <c r="J431" s="60"/>
      <c r="Q431" s="37"/>
      <c r="R431" s="12"/>
      <c r="S431" s="34"/>
      <c r="T431" s="12"/>
      <c r="U431" s="12"/>
      <c r="Y431" s="12"/>
    </row>
    <row r="432" ht="15.75" customHeight="1">
      <c r="A432" s="34"/>
      <c r="B432" s="34"/>
      <c r="C432" s="34"/>
      <c r="E432" s="34"/>
      <c r="F432" s="35"/>
      <c r="J432" s="60"/>
      <c r="Q432" s="37"/>
      <c r="R432" s="12"/>
      <c r="S432" s="34"/>
      <c r="T432" s="12"/>
      <c r="U432" s="12"/>
      <c r="Y432" s="12"/>
    </row>
    <row r="433" ht="15.75" customHeight="1">
      <c r="A433" s="34"/>
      <c r="B433" s="34"/>
      <c r="C433" s="34"/>
      <c r="E433" s="34"/>
      <c r="F433" s="35"/>
      <c r="J433" s="60"/>
      <c r="Q433" s="37"/>
      <c r="R433" s="12"/>
      <c r="S433" s="34"/>
      <c r="T433" s="12"/>
      <c r="U433" s="12"/>
      <c r="Y433" s="12"/>
    </row>
    <row r="434" ht="15.75" customHeight="1">
      <c r="A434" s="34"/>
      <c r="B434" s="34"/>
      <c r="C434" s="34"/>
      <c r="E434" s="34"/>
      <c r="F434" s="35"/>
      <c r="J434" s="60"/>
      <c r="Q434" s="37"/>
      <c r="R434" s="12"/>
      <c r="S434" s="34"/>
      <c r="T434" s="12"/>
      <c r="U434" s="12"/>
      <c r="Y434" s="12"/>
    </row>
    <row r="435" ht="15.75" customHeight="1">
      <c r="A435" s="34"/>
      <c r="B435" s="34"/>
      <c r="C435" s="34"/>
      <c r="E435" s="34"/>
      <c r="F435" s="35"/>
      <c r="J435" s="60"/>
      <c r="Q435" s="37"/>
      <c r="R435" s="12"/>
      <c r="S435" s="34"/>
      <c r="T435" s="12"/>
      <c r="U435" s="12"/>
      <c r="Y435" s="12"/>
    </row>
    <row r="436" ht="15.75" customHeight="1">
      <c r="A436" s="34"/>
      <c r="B436" s="34"/>
      <c r="C436" s="34"/>
      <c r="E436" s="34"/>
      <c r="F436" s="35"/>
      <c r="J436" s="60"/>
      <c r="Q436" s="37"/>
      <c r="R436" s="12"/>
      <c r="S436" s="34"/>
      <c r="T436" s="12"/>
      <c r="U436" s="12"/>
      <c r="Y436" s="12"/>
    </row>
    <row r="437" ht="15.75" customHeight="1">
      <c r="A437" s="34"/>
      <c r="B437" s="34"/>
      <c r="C437" s="34"/>
      <c r="E437" s="34"/>
      <c r="F437" s="35"/>
      <c r="J437" s="60"/>
      <c r="Q437" s="37"/>
      <c r="R437" s="12"/>
      <c r="S437" s="34"/>
      <c r="T437" s="12"/>
      <c r="U437" s="12"/>
      <c r="Y437" s="12"/>
    </row>
    <row r="438" ht="15.75" customHeight="1">
      <c r="A438" s="34"/>
      <c r="B438" s="34"/>
      <c r="C438" s="34"/>
      <c r="E438" s="34"/>
      <c r="F438" s="35"/>
      <c r="J438" s="60"/>
      <c r="Q438" s="37"/>
      <c r="R438" s="12"/>
      <c r="S438" s="34"/>
      <c r="T438" s="12"/>
      <c r="U438" s="12"/>
      <c r="Y438" s="12"/>
    </row>
    <row r="439" ht="15.75" customHeight="1">
      <c r="A439" s="34"/>
      <c r="B439" s="34"/>
      <c r="C439" s="34"/>
      <c r="E439" s="34"/>
      <c r="F439" s="35"/>
      <c r="J439" s="60"/>
      <c r="Q439" s="37"/>
      <c r="R439" s="12"/>
      <c r="S439" s="34"/>
      <c r="T439" s="12"/>
      <c r="U439" s="12"/>
      <c r="Y439" s="12"/>
    </row>
    <row r="440" ht="15.75" customHeight="1">
      <c r="A440" s="34"/>
      <c r="B440" s="34"/>
      <c r="C440" s="34"/>
      <c r="E440" s="34"/>
      <c r="F440" s="35"/>
      <c r="J440" s="60"/>
      <c r="Q440" s="37"/>
      <c r="R440" s="12"/>
      <c r="S440" s="34"/>
      <c r="T440" s="12"/>
      <c r="U440" s="12"/>
      <c r="Y440" s="12"/>
    </row>
    <row r="441" ht="15.75" customHeight="1">
      <c r="A441" s="34"/>
      <c r="B441" s="34"/>
      <c r="C441" s="34"/>
      <c r="E441" s="34"/>
      <c r="F441" s="35"/>
      <c r="J441" s="60"/>
      <c r="Q441" s="37"/>
      <c r="R441" s="12"/>
      <c r="S441" s="34"/>
      <c r="T441" s="12"/>
      <c r="U441" s="12"/>
      <c r="Y441" s="12"/>
    </row>
    <row r="442" ht="15.75" customHeight="1">
      <c r="A442" s="34"/>
      <c r="B442" s="34"/>
      <c r="C442" s="34"/>
      <c r="E442" s="34"/>
      <c r="F442" s="35"/>
      <c r="J442" s="60"/>
      <c r="Q442" s="37"/>
      <c r="R442" s="12"/>
      <c r="S442" s="34"/>
      <c r="T442" s="12"/>
      <c r="U442" s="12"/>
      <c r="Y442" s="12"/>
    </row>
    <row r="443" ht="15.75" customHeight="1">
      <c r="A443" s="34"/>
      <c r="B443" s="34"/>
      <c r="C443" s="34"/>
      <c r="E443" s="34"/>
      <c r="F443" s="35"/>
      <c r="J443" s="60"/>
      <c r="Q443" s="37"/>
      <c r="R443" s="12"/>
      <c r="S443" s="34"/>
      <c r="T443" s="12"/>
      <c r="U443" s="12"/>
      <c r="Y443" s="12"/>
    </row>
    <row r="444" ht="15.75" customHeight="1">
      <c r="A444" s="34"/>
      <c r="B444" s="34"/>
      <c r="C444" s="34"/>
      <c r="E444" s="34"/>
      <c r="F444" s="35"/>
      <c r="J444" s="60"/>
      <c r="Q444" s="37"/>
      <c r="R444" s="12"/>
      <c r="S444" s="34"/>
      <c r="T444" s="12"/>
      <c r="U444" s="12"/>
      <c r="Y444" s="12"/>
    </row>
    <row r="445" ht="15.75" customHeight="1">
      <c r="A445" s="34"/>
      <c r="B445" s="34"/>
      <c r="C445" s="34"/>
      <c r="E445" s="34"/>
      <c r="F445" s="35"/>
      <c r="J445" s="60"/>
      <c r="Q445" s="37"/>
      <c r="R445" s="12"/>
      <c r="S445" s="34"/>
      <c r="T445" s="12"/>
      <c r="U445" s="12"/>
      <c r="Y445" s="12"/>
    </row>
    <row r="446" ht="15.75" customHeight="1">
      <c r="A446" s="34"/>
      <c r="B446" s="34"/>
      <c r="C446" s="34"/>
      <c r="E446" s="34"/>
      <c r="F446" s="35"/>
      <c r="J446" s="60"/>
      <c r="Q446" s="37"/>
      <c r="R446" s="12"/>
      <c r="S446" s="34"/>
      <c r="T446" s="12"/>
      <c r="U446" s="12"/>
      <c r="Y446" s="12"/>
    </row>
    <row r="447" ht="15.75" customHeight="1">
      <c r="A447" s="34"/>
      <c r="B447" s="34"/>
      <c r="C447" s="34"/>
      <c r="E447" s="34"/>
      <c r="F447" s="35"/>
      <c r="J447" s="60"/>
      <c r="Q447" s="37"/>
      <c r="R447" s="12"/>
      <c r="S447" s="34"/>
      <c r="T447" s="12"/>
      <c r="U447" s="12"/>
      <c r="Y447" s="12"/>
    </row>
    <row r="448" ht="15.75" customHeight="1">
      <c r="A448" s="34"/>
      <c r="B448" s="34"/>
      <c r="C448" s="34"/>
      <c r="E448" s="34"/>
      <c r="F448" s="35"/>
      <c r="J448" s="60"/>
      <c r="Q448" s="37"/>
      <c r="R448" s="12"/>
      <c r="S448" s="34"/>
      <c r="T448" s="12"/>
      <c r="U448" s="12"/>
      <c r="Y448" s="12"/>
    </row>
    <row r="449" ht="15.75" customHeight="1">
      <c r="A449" s="34"/>
      <c r="B449" s="34"/>
      <c r="C449" s="34"/>
      <c r="E449" s="34"/>
      <c r="F449" s="35"/>
      <c r="J449" s="60"/>
      <c r="Q449" s="37"/>
      <c r="R449" s="12"/>
      <c r="S449" s="34"/>
      <c r="T449" s="12"/>
      <c r="U449" s="12"/>
      <c r="Y449" s="12"/>
    </row>
    <row r="450" ht="15.75" customHeight="1">
      <c r="A450" s="34"/>
      <c r="B450" s="34"/>
      <c r="C450" s="34"/>
      <c r="E450" s="34"/>
      <c r="F450" s="35"/>
      <c r="J450" s="60"/>
      <c r="Q450" s="37"/>
      <c r="R450" s="12"/>
      <c r="S450" s="34"/>
      <c r="T450" s="12"/>
      <c r="U450" s="12"/>
      <c r="Y450" s="12"/>
    </row>
    <row r="451" ht="15.75" customHeight="1">
      <c r="A451" s="34"/>
      <c r="B451" s="34"/>
      <c r="C451" s="34"/>
      <c r="E451" s="34"/>
      <c r="F451" s="35"/>
      <c r="J451" s="60"/>
      <c r="Q451" s="37"/>
      <c r="R451" s="12"/>
      <c r="S451" s="34"/>
      <c r="T451" s="12"/>
      <c r="U451" s="12"/>
      <c r="Y451" s="12"/>
    </row>
    <row r="452" ht="15.75" customHeight="1">
      <c r="A452" s="34"/>
      <c r="B452" s="34"/>
      <c r="C452" s="34"/>
      <c r="E452" s="34"/>
      <c r="F452" s="35"/>
      <c r="J452" s="60"/>
      <c r="Q452" s="37"/>
      <c r="R452" s="12"/>
      <c r="S452" s="34"/>
      <c r="T452" s="12"/>
      <c r="U452" s="12"/>
      <c r="Y452" s="12"/>
    </row>
    <row r="453" ht="15.75" customHeight="1">
      <c r="A453" s="34"/>
      <c r="B453" s="34"/>
      <c r="C453" s="34"/>
      <c r="E453" s="34"/>
      <c r="F453" s="35"/>
      <c r="J453" s="60"/>
      <c r="Q453" s="37"/>
      <c r="R453" s="12"/>
      <c r="S453" s="34"/>
      <c r="T453" s="12"/>
      <c r="U453" s="12"/>
      <c r="Y453" s="12"/>
    </row>
    <row r="454" ht="15.75" customHeight="1">
      <c r="A454" s="34"/>
      <c r="B454" s="34"/>
      <c r="C454" s="34"/>
      <c r="E454" s="34"/>
      <c r="F454" s="35"/>
      <c r="J454" s="60"/>
      <c r="Q454" s="37"/>
      <c r="R454" s="12"/>
      <c r="S454" s="34"/>
      <c r="T454" s="12"/>
      <c r="U454" s="12"/>
      <c r="Y454" s="12"/>
    </row>
    <row r="455" ht="15.75" customHeight="1">
      <c r="A455" s="34"/>
      <c r="B455" s="34"/>
      <c r="C455" s="34"/>
      <c r="E455" s="34"/>
      <c r="F455" s="35"/>
      <c r="J455" s="60"/>
      <c r="Q455" s="37"/>
      <c r="R455" s="12"/>
      <c r="S455" s="34"/>
      <c r="T455" s="12"/>
      <c r="U455" s="12"/>
      <c r="Y455" s="12"/>
    </row>
    <row r="456" ht="15.75" customHeight="1">
      <c r="A456" s="34"/>
      <c r="B456" s="34"/>
      <c r="C456" s="34"/>
      <c r="E456" s="34"/>
      <c r="F456" s="35"/>
      <c r="J456" s="60"/>
      <c r="Q456" s="37"/>
      <c r="R456" s="12"/>
      <c r="S456" s="34"/>
      <c r="T456" s="12"/>
      <c r="U456" s="12"/>
      <c r="Y456" s="12"/>
    </row>
    <row r="457" ht="15.75" customHeight="1">
      <c r="A457" s="34"/>
      <c r="B457" s="34"/>
      <c r="C457" s="34"/>
      <c r="E457" s="34"/>
      <c r="F457" s="35"/>
      <c r="J457" s="60"/>
      <c r="Q457" s="37"/>
      <c r="R457" s="12"/>
      <c r="S457" s="34"/>
      <c r="T457" s="12"/>
      <c r="U457" s="12"/>
      <c r="Y457" s="12"/>
    </row>
    <row r="458" ht="15.75" customHeight="1">
      <c r="A458" s="34"/>
      <c r="B458" s="34"/>
      <c r="C458" s="34"/>
      <c r="E458" s="34"/>
      <c r="F458" s="35"/>
      <c r="J458" s="60"/>
      <c r="Q458" s="37"/>
      <c r="R458" s="12"/>
      <c r="S458" s="34"/>
      <c r="T458" s="12"/>
      <c r="U458" s="12"/>
      <c r="Y458" s="12"/>
    </row>
    <row r="459" ht="15.75" customHeight="1">
      <c r="A459" s="34"/>
      <c r="B459" s="34"/>
      <c r="C459" s="34"/>
      <c r="E459" s="34"/>
      <c r="F459" s="35"/>
      <c r="J459" s="60"/>
      <c r="Q459" s="37"/>
      <c r="R459" s="12"/>
      <c r="S459" s="34"/>
      <c r="T459" s="12"/>
      <c r="U459" s="12"/>
      <c r="Y459" s="12"/>
    </row>
    <row r="460" ht="15.75" customHeight="1">
      <c r="A460" s="34"/>
      <c r="B460" s="34"/>
      <c r="C460" s="34"/>
      <c r="E460" s="34"/>
      <c r="F460" s="35"/>
      <c r="J460" s="60"/>
      <c r="Q460" s="37"/>
      <c r="R460" s="12"/>
      <c r="S460" s="34"/>
      <c r="T460" s="12"/>
      <c r="U460" s="12"/>
      <c r="Y460" s="12"/>
    </row>
    <row r="461" ht="15.75" customHeight="1">
      <c r="A461" s="34"/>
      <c r="B461" s="34"/>
      <c r="C461" s="34"/>
      <c r="E461" s="34"/>
      <c r="F461" s="35"/>
      <c r="J461" s="60"/>
      <c r="Q461" s="37"/>
      <c r="R461" s="12"/>
      <c r="S461" s="34"/>
      <c r="T461" s="12"/>
      <c r="U461" s="12"/>
      <c r="Y461" s="12"/>
    </row>
    <row r="462" ht="15.75" customHeight="1">
      <c r="A462" s="34"/>
      <c r="B462" s="34"/>
      <c r="C462" s="34"/>
      <c r="E462" s="34"/>
      <c r="F462" s="35"/>
      <c r="J462" s="60"/>
      <c r="Q462" s="37"/>
      <c r="R462" s="12"/>
      <c r="S462" s="34"/>
      <c r="T462" s="12"/>
      <c r="U462" s="12"/>
      <c r="Y462" s="12"/>
    </row>
    <row r="463" ht="15.75" customHeight="1">
      <c r="A463" s="34"/>
      <c r="B463" s="34"/>
      <c r="C463" s="34"/>
      <c r="E463" s="34"/>
      <c r="F463" s="35"/>
      <c r="J463" s="60"/>
      <c r="Q463" s="37"/>
      <c r="R463" s="12"/>
      <c r="S463" s="34"/>
      <c r="T463" s="12"/>
      <c r="U463" s="12"/>
      <c r="Y463" s="12"/>
    </row>
    <row r="464" ht="15.75" customHeight="1">
      <c r="A464" s="34"/>
      <c r="B464" s="34"/>
      <c r="C464" s="34"/>
      <c r="E464" s="34"/>
      <c r="F464" s="35"/>
      <c r="J464" s="60"/>
      <c r="Q464" s="37"/>
      <c r="R464" s="12"/>
      <c r="S464" s="34"/>
      <c r="T464" s="12"/>
      <c r="U464" s="12"/>
      <c r="Y464" s="12"/>
    </row>
    <row r="465" ht="15.75" customHeight="1">
      <c r="A465" s="34"/>
      <c r="B465" s="34"/>
      <c r="C465" s="34"/>
      <c r="E465" s="34"/>
      <c r="F465" s="35"/>
      <c r="J465" s="60"/>
      <c r="Q465" s="37"/>
      <c r="R465" s="12"/>
      <c r="S465" s="34"/>
      <c r="T465" s="12"/>
      <c r="U465" s="12"/>
      <c r="Y465" s="12"/>
    </row>
    <row r="466" ht="15.75" customHeight="1">
      <c r="A466" s="34"/>
      <c r="B466" s="34"/>
      <c r="C466" s="34"/>
      <c r="E466" s="34"/>
      <c r="F466" s="35"/>
      <c r="J466" s="60"/>
      <c r="Q466" s="37"/>
      <c r="R466" s="12"/>
      <c r="S466" s="34"/>
      <c r="T466" s="12"/>
      <c r="U466" s="12"/>
      <c r="Y466" s="12"/>
    </row>
    <row r="467" ht="15.75" customHeight="1">
      <c r="A467" s="34"/>
      <c r="B467" s="34"/>
      <c r="C467" s="34"/>
      <c r="E467" s="34"/>
      <c r="F467" s="35"/>
      <c r="J467" s="60"/>
      <c r="Q467" s="37"/>
      <c r="R467" s="12"/>
      <c r="S467" s="34"/>
      <c r="T467" s="12"/>
      <c r="U467" s="12"/>
      <c r="Y467" s="12"/>
    </row>
    <row r="468" ht="15.75" customHeight="1">
      <c r="A468" s="34"/>
      <c r="B468" s="34"/>
      <c r="C468" s="34"/>
      <c r="E468" s="34"/>
      <c r="F468" s="35"/>
      <c r="J468" s="60"/>
      <c r="Q468" s="37"/>
      <c r="R468" s="12"/>
      <c r="S468" s="34"/>
      <c r="T468" s="12"/>
      <c r="U468" s="12"/>
      <c r="Y468" s="12"/>
    </row>
    <row r="469" ht="15.75" customHeight="1">
      <c r="A469" s="34"/>
      <c r="B469" s="34"/>
      <c r="C469" s="34"/>
      <c r="E469" s="34"/>
      <c r="F469" s="35"/>
      <c r="J469" s="60"/>
      <c r="Q469" s="37"/>
      <c r="R469" s="12"/>
      <c r="S469" s="34"/>
      <c r="T469" s="12"/>
      <c r="U469" s="12"/>
      <c r="Y469" s="12"/>
    </row>
    <row r="470" ht="15.75" customHeight="1">
      <c r="A470" s="34"/>
      <c r="B470" s="34"/>
      <c r="C470" s="34"/>
      <c r="E470" s="34"/>
      <c r="F470" s="35"/>
      <c r="J470" s="60"/>
      <c r="Q470" s="37"/>
      <c r="R470" s="12"/>
      <c r="S470" s="34"/>
      <c r="T470" s="12"/>
      <c r="U470" s="12"/>
      <c r="Y470" s="12"/>
    </row>
    <row r="471" ht="15.75" customHeight="1">
      <c r="A471" s="34"/>
      <c r="B471" s="34"/>
      <c r="C471" s="34"/>
      <c r="E471" s="34"/>
      <c r="F471" s="35"/>
      <c r="J471" s="60"/>
      <c r="Q471" s="37"/>
      <c r="R471" s="12"/>
      <c r="S471" s="34"/>
      <c r="T471" s="12"/>
      <c r="U471" s="12"/>
      <c r="Y471" s="12"/>
    </row>
    <row r="472" ht="15.75" customHeight="1">
      <c r="A472" s="34"/>
      <c r="B472" s="34"/>
      <c r="C472" s="34"/>
      <c r="E472" s="34"/>
      <c r="F472" s="35"/>
      <c r="J472" s="60"/>
      <c r="Q472" s="37"/>
      <c r="R472" s="12"/>
      <c r="S472" s="34"/>
      <c r="T472" s="12"/>
      <c r="U472" s="12"/>
      <c r="Y472" s="12"/>
    </row>
    <row r="473" ht="15.75" customHeight="1">
      <c r="A473" s="34"/>
      <c r="B473" s="34"/>
      <c r="C473" s="34"/>
      <c r="E473" s="34"/>
      <c r="F473" s="35"/>
      <c r="J473" s="60"/>
      <c r="Q473" s="37"/>
      <c r="R473" s="12"/>
      <c r="S473" s="34"/>
      <c r="T473" s="12"/>
      <c r="U473" s="12"/>
      <c r="Y473" s="12"/>
    </row>
    <row r="474" ht="15.75" customHeight="1">
      <c r="A474" s="34"/>
      <c r="B474" s="34"/>
      <c r="C474" s="34"/>
      <c r="E474" s="34"/>
      <c r="F474" s="35"/>
      <c r="J474" s="60"/>
      <c r="Q474" s="37"/>
      <c r="R474" s="12"/>
      <c r="S474" s="34"/>
      <c r="T474" s="12"/>
      <c r="U474" s="12"/>
      <c r="Y474" s="12"/>
    </row>
    <row r="475" ht="15.75" customHeight="1">
      <c r="A475" s="34"/>
      <c r="B475" s="34"/>
      <c r="C475" s="34"/>
      <c r="E475" s="34"/>
      <c r="F475" s="35"/>
      <c r="J475" s="60"/>
      <c r="Q475" s="37"/>
      <c r="R475" s="12"/>
      <c r="S475" s="34"/>
      <c r="T475" s="12"/>
      <c r="U475" s="12"/>
      <c r="Y475" s="12"/>
    </row>
    <row r="476" ht="15.75" customHeight="1">
      <c r="A476" s="34"/>
      <c r="B476" s="34"/>
      <c r="C476" s="34"/>
      <c r="E476" s="34"/>
      <c r="F476" s="35"/>
      <c r="J476" s="60"/>
      <c r="Q476" s="37"/>
      <c r="R476" s="12"/>
      <c r="S476" s="34"/>
      <c r="T476" s="12"/>
      <c r="U476" s="12"/>
      <c r="Y476" s="12"/>
    </row>
    <row r="477" ht="15.75" customHeight="1">
      <c r="A477" s="34"/>
      <c r="B477" s="34"/>
      <c r="C477" s="34"/>
      <c r="E477" s="34"/>
      <c r="F477" s="35"/>
      <c r="J477" s="60"/>
      <c r="Q477" s="37"/>
      <c r="R477" s="12"/>
      <c r="S477" s="34"/>
      <c r="T477" s="12"/>
      <c r="U477" s="12"/>
      <c r="Y477" s="12"/>
    </row>
    <row r="478" ht="15.75" customHeight="1">
      <c r="A478" s="34"/>
      <c r="B478" s="34"/>
      <c r="C478" s="34"/>
      <c r="E478" s="34"/>
      <c r="F478" s="35"/>
      <c r="J478" s="60"/>
      <c r="Q478" s="37"/>
      <c r="R478" s="12"/>
      <c r="S478" s="34"/>
      <c r="T478" s="12"/>
      <c r="U478" s="12"/>
      <c r="Y478" s="12"/>
    </row>
    <row r="479" ht="15.75" customHeight="1">
      <c r="A479" s="34"/>
      <c r="B479" s="34"/>
      <c r="C479" s="34"/>
      <c r="E479" s="34"/>
      <c r="F479" s="35"/>
      <c r="J479" s="60"/>
      <c r="Q479" s="37"/>
      <c r="R479" s="12"/>
      <c r="S479" s="34"/>
      <c r="T479" s="12"/>
      <c r="U479" s="12"/>
      <c r="Y479" s="12"/>
    </row>
    <row r="480" ht="15.75" customHeight="1">
      <c r="A480" s="34"/>
      <c r="B480" s="34"/>
      <c r="C480" s="34"/>
      <c r="E480" s="34"/>
      <c r="F480" s="35"/>
      <c r="J480" s="60"/>
      <c r="Q480" s="37"/>
      <c r="R480" s="12"/>
      <c r="S480" s="34"/>
      <c r="T480" s="12"/>
      <c r="U480" s="12"/>
      <c r="Y480" s="12"/>
    </row>
    <row r="481" ht="15.75" customHeight="1">
      <c r="A481" s="34"/>
      <c r="B481" s="34"/>
      <c r="C481" s="34"/>
      <c r="E481" s="34"/>
      <c r="F481" s="35"/>
      <c r="J481" s="60"/>
      <c r="Q481" s="37"/>
      <c r="R481" s="12"/>
      <c r="S481" s="34"/>
      <c r="T481" s="12"/>
      <c r="U481" s="12"/>
      <c r="Y481" s="12"/>
    </row>
    <row r="482" ht="15.75" customHeight="1">
      <c r="A482" s="34"/>
      <c r="B482" s="34"/>
      <c r="C482" s="34"/>
      <c r="E482" s="34"/>
      <c r="F482" s="35"/>
      <c r="J482" s="60"/>
      <c r="Q482" s="37"/>
      <c r="R482" s="12"/>
      <c r="S482" s="34"/>
      <c r="T482" s="12"/>
      <c r="U482" s="12"/>
      <c r="Y482" s="12"/>
    </row>
    <row r="483" ht="15.75" customHeight="1">
      <c r="A483" s="34"/>
      <c r="B483" s="34"/>
      <c r="C483" s="34"/>
      <c r="E483" s="34"/>
      <c r="F483" s="35"/>
      <c r="J483" s="60"/>
      <c r="Q483" s="37"/>
      <c r="R483" s="12"/>
      <c r="S483" s="34"/>
      <c r="T483" s="12"/>
      <c r="U483" s="12"/>
      <c r="Y483" s="12"/>
    </row>
    <row r="484" ht="15.75" customHeight="1">
      <c r="A484" s="34"/>
      <c r="B484" s="34"/>
      <c r="C484" s="34"/>
      <c r="E484" s="34"/>
      <c r="F484" s="35"/>
      <c r="J484" s="60"/>
      <c r="Q484" s="37"/>
      <c r="R484" s="12"/>
      <c r="S484" s="34"/>
      <c r="T484" s="12"/>
      <c r="U484" s="12"/>
      <c r="Y484" s="12"/>
    </row>
    <row r="485" ht="15.75" customHeight="1">
      <c r="A485" s="34"/>
      <c r="B485" s="34"/>
      <c r="C485" s="34"/>
      <c r="E485" s="34"/>
      <c r="F485" s="35"/>
      <c r="J485" s="60"/>
      <c r="Q485" s="37"/>
      <c r="R485" s="12"/>
      <c r="S485" s="34"/>
      <c r="T485" s="12"/>
      <c r="U485" s="12"/>
      <c r="Y485" s="12"/>
    </row>
    <row r="486" ht="15.75" customHeight="1">
      <c r="A486" s="34"/>
      <c r="B486" s="34"/>
      <c r="C486" s="34"/>
      <c r="E486" s="34"/>
      <c r="F486" s="35"/>
      <c r="J486" s="60"/>
      <c r="Q486" s="37"/>
      <c r="R486" s="12"/>
      <c r="S486" s="34"/>
      <c r="T486" s="12"/>
      <c r="U486" s="12"/>
      <c r="Y486" s="12"/>
    </row>
    <row r="487" ht="15.75" customHeight="1">
      <c r="A487" s="34"/>
      <c r="B487" s="34"/>
      <c r="C487" s="34"/>
      <c r="E487" s="34"/>
      <c r="F487" s="35"/>
      <c r="J487" s="60"/>
      <c r="Q487" s="37"/>
      <c r="R487" s="12"/>
      <c r="S487" s="34"/>
      <c r="T487" s="12"/>
      <c r="U487" s="12"/>
      <c r="Y487" s="12"/>
    </row>
    <row r="488" ht="15.75" customHeight="1">
      <c r="A488" s="34"/>
      <c r="B488" s="34"/>
      <c r="C488" s="34"/>
      <c r="E488" s="34"/>
      <c r="F488" s="35"/>
      <c r="J488" s="60"/>
      <c r="Q488" s="37"/>
      <c r="R488" s="12"/>
      <c r="S488" s="34"/>
      <c r="T488" s="12"/>
      <c r="U488" s="12"/>
      <c r="Y488" s="12"/>
    </row>
    <row r="489" ht="15.75" customHeight="1">
      <c r="A489" s="34"/>
      <c r="B489" s="34"/>
      <c r="C489" s="34"/>
      <c r="E489" s="34"/>
      <c r="F489" s="35"/>
      <c r="J489" s="60"/>
      <c r="Q489" s="37"/>
      <c r="R489" s="12"/>
      <c r="S489" s="34"/>
      <c r="T489" s="12"/>
      <c r="U489" s="12"/>
      <c r="Y489" s="12"/>
    </row>
    <row r="490" ht="15.75" customHeight="1">
      <c r="A490" s="34"/>
      <c r="B490" s="34"/>
      <c r="C490" s="34"/>
      <c r="E490" s="34"/>
      <c r="F490" s="35"/>
      <c r="J490" s="60"/>
      <c r="Q490" s="37"/>
      <c r="R490" s="12"/>
      <c r="S490" s="34"/>
      <c r="T490" s="12"/>
      <c r="U490" s="12"/>
      <c r="Y490" s="12"/>
    </row>
    <row r="491" ht="15.75" customHeight="1">
      <c r="A491" s="34"/>
      <c r="B491" s="34"/>
      <c r="C491" s="34"/>
      <c r="E491" s="34"/>
      <c r="F491" s="35"/>
      <c r="J491" s="60"/>
      <c r="Q491" s="37"/>
      <c r="R491" s="12"/>
      <c r="S491" s="34"/>
      <c r="T491" s="12"/>
      <c r="U491" s="12"/>
      <c r="Y491" s="12"/>
    </row>
    <row r="492" ht="15.75" customHeight="1">
      <c r="A492" s="34"/>
      <c r="B492" s="34"/>
      <c r="C492" s="34"/>
      <c r="E492" s="34"/>
      <c r="F492" s="35"/>
      <c r="J492" s="60"/>
      <c r="Q492" s="37"/>
      <c r="R492" s="12"/>
      <c r="S492" s="34"/>
      <c r="T492" s="12"/>
      <c r="U492" s="12"/>
      <c r="Y492" s="12"/>
    </row>
    <row r="493" ht="15.75" customHeight="1">
      <c r="A493" s="34"/>
      <c r="B493" s="34"/>
      <c r="C493" s="34"/>
      <c r="E493" s="34"/>
      <c r="F493" s="35"/>
      <c r="J493" s="60"/>
      <c r="Q493" s="37"/>
      <c r="R493" s="12"/>
      <c r="S493" s="34"/>
      <c r="T493" s="12"/>
      <c r="U493" s="12"/>
      <c r="Y493" s="12"/>
    </row>
    <row r="494" ht="15.75" customHeight="1">
      <c r="A494" s="34"/>
      <c r="B494" s="34"/>
      <c r="C494" s="34"/>
      <c r="E494" s="34"/>
      <c r="F494" s="35"/>
      <c r="J494" s="60"/>
      <c r="Q494" s="37"/>
      <c r="R494" s="12"/>
      <c r="S494" s="34"/>
      <c r="T494" s="12"/>
      <c r="U494" s="12"/>
      <c r="Y494" s="12"/>
    </row>
    <row r="495" ht="15.75" customHeight="1">
      <c r="A495" s="34"/>
      <c r="B495" s="34"/>
      <c r="C495" s="34"/>
      <c r="E495" s="34"/>
      <c r="F495" s="35"/>
      <c r="J495" s="60"/>
      <c r="Q495" s="37"/>
      <c r="R495" s="12"/>
      <c r="S495" s="34"/>
      <c r="T495" s="12"/>
      <c r="U495" s="12"/>
      <c r="Y495" s="12"/>
    </row>
    <row r="496" ht="15.75" customHeight="1">
      <c r="A496" s="34"/>
      <c r="B496" s="34"/>
      <c r="C496" s="34"/>
      <c r="E496" s="34"/>
      <c r="F496" s="35"/>
      <c r="J496" s="60"/>
      <c r="Q496" s="37"/>
      <c r="R496" s="12"/>
      <c r="S496" s="34"/>
      <c r="T496" s="12"/>
      <c r="U496" s="12"/>
      <c r="Y496" s="12"/>
    </row>
    <row r="497" ht="15.75" customHeight="1">
      <c r="A497" s="34"/>
      <c r="B497" s="34"/>
      <c r="C497" s="34"/>
      <c r="E497" s="34"/>
      <c r="F497" s="35"/>
      <c r="J497" s="60"/>
      <c r="Q497" s="37"/>
      <c r="R497" s="12"/>
      <c r="S497" s="34"/>
      <c r="T497" s="12"/>
      <c r="U497" s="12"/>
      <c r="Y497" s="12"/>
    </row>
    <row r="498" ht="15.75" customHeight="1">
      <c r="A498" s="34"/>
      <c r="B498" s="34"/>
      <c r="C498" s="34"/>
      <c r="E498" s="34"/>
      <c r="F498" s="35"/>
      <c r="J498" s="60"/>
      <c r="Q498" s="37"/>
      <c r="R498" s="12"/>
      <c r="S498" s="34"/>
      <c r="T498" s="12"/>
      <c r="U498" s="12"/>
      <c r="Y498" s="12"/>
    </row>
    <row r="499" ht="15.75" customHeight="1">
      <c r="A499" s="34"/>
      <c r="B499" s="34"/>
      <c r="C499" s="34"/>
      <c r="E499" s="34"/>
      <c r="F499" s="35"/>
      <c r="J499" s="60"/>
      <c r="Q499" s="37"/>
      <c r="R499" s="12"/>
      <c r="S499" s="34"/>
      <c r="T499" s="12"/>
      <c r="U499" s="12"/>
      <c r="Y499" s="12"/>
    </row>
    <row r="500" ht="15.75" customHeight="1">
      <c r="A500" s="34"/>
      <c r="B500" s="34"/>
      <c r="C500" s="34"/>
      <c r="E500" s="34"/>
      <c r="F500" s="35"/>
      <c r="J500" s="60"/>
      <c r="Q500" s="37"/>
      <c r="R500" s="12"/>
      <c r="S500" s="34"/>
      <c r="T500" s="12"/>
      <c r="U500" s="12"/>
      <c r="Y500" s="12"/>
    </row>
    <row r="501" ht="15.75" customHeight="1">
      <c r="A501" s="34"/>
      <c r="B501" s="34"/>
      <c r="C501" s="34"/>
      <c r="E501" s="34"/>
      <c r="F501" s="35"/>
      <c r="J501" s="60"/>
      <c r="Q501" s="37"/>
      <c r="R501" s="12"/>
      <c r="S501" s="34"/>
      <c r="T501" s="12"/>
      <c r="U501" s="12"/>
      <c r="Y501" s="12"/>
    </row>
    <row r="502" ht="15.75" customHeight="1">
      <c r="A502" s="34"/>
      <c r="B502" s="34"/>
      <c r="C502" s="34"/>
      <c r="E502" s="34"/>
      <c r="F502" s="35"/>
      <c r="J502" s="60"/>
      <c r="Q502" s="37"/>
      <c r="R502" s="12"/>
      <c r="S502" s="34"/>
      <c r="T502" s="12"/>
      <c r="U502" s="12"/>
      <c r="Y502" s="12"/>
    </row>
    <row r="503" ht="15.75" customHeight="1">
      <c r="A503" s="34"/>
      <c r="B503" s="34"/>
      <c r="C503" s="34"/>
      <c r="E503" s="34"/>
      <c r="F503" s="35"/>
      <c r="J503" s="60"/>
      <c r="Q503" s="37"/>
      <c r="R503" s="12"/>
      <c r="S503" s="34"/>
      <c r="T503" s="12"/>
      <c r="U503" s="12"/>
      <c r="Y503" s="12"/>
    </row>
    <row r="504" ht="15.75" customHeight="1">
      <c r="A504" s="34"/>
      <c r="B504" s="34"/>
      <c r="C504" s="34"/>
      <c r="E504" s="34"/>
      <c r="F504" s="35"/>
      <c r="J504" s="60"/>
      <c r="Q504" s="37"/>
      <c r="R504" s="12"/>
      <c r="S504" s="34"/>
      <c r="T504" s="12"/>
      <c r="U504" s="12"/>
      <c r="Y504" s="12"/>
    </row>
    <row r="505" ht="15.75" customHeight="1">
      <c r="A505" s="34"/>
      <c r="B505" s="34"/>
      <c r="C505" s="34"/>
      <c r="E505" s="34"/>
      <c r="F505" s="35"/>
      <c r="J505" s="60"/>
      <c r="Q505" s="37"/>
      <c r="R505" s="12"/>
      <c r="S505" s="34"/>
      <c r="T505" s="12"/>
      <c r="U505" s="12"/>
      <c r="Y505" s="12"/>
    </row>
    <row r="506" ht="15.75" customHeight="1">
      <c r="A506" s="34"/>
      <c r="B506" s="34"/>
      <c r="C506" s="34"/>
      <c r="E506" s="34"/>
      <c r="F506" s="35"/>
      <c r="J506" s="60"/>
      <c r="Q506" s="37"/>
      <c r="R506" s="12"/>
      <c r="S506" s="34"/>
      <c r="T506" s="12"/>
      <c r="U506" s="12"/>
      <c r="Y506" s="12"/>
    </row>
    <row r="507" ht="15.75" customHeight="1">
      <c r="A507" s="34"/>
      <c r="B507" s="34"/>
      <c r="C507" s="34"/>
      <c r="E507" s="34"/>
      <c r="F507" s="35"/>
      <c r="J507" s="60"/>
      <c r="Q507" s="37"/>
      <c r="R507" s="12"/>
      <c r="S507" s="34"/>
      <c r="T507" s="12"/>
      <c r="U507" s="12"/>
      <c r="Y507" s="12"/>
    </row>
    <row r="508" ht="15.75" customHeight="1">
      <c r="A508" s="34"/>
      <c r="B508" s="34"/>
      <c r="C508" s="34"/>
      <c r="E508" s="34"/>
      <c r="F508" s="35"/>
      <c r="J508" s="60"/>
      <c r="Q508" s="37"/>
      <c r="R508" s="12"/>
      <c r="S508" s="34"/>
      <c r="T508" s="12"/>
      <c r="U508" s="12"/>
      <c r="Y508" s="12"/>
    </row>
    <row r="509" ht="15.75" customHeight="1">
      <c r="A509" s="34"/>
      <c r="B509" s="34"/>
      <c r="C509" s="34"/>
      <c r="E509" s="34"/>
      <c r="F509" s="35"/>
      <c r="J509" s="60"/>
      <c r="Q509" s="37"/>
      <c r="R509" s="12"/>
      <c r="S509" s="34"/>
      <c r="T509" s="12"/>
      <c r="U509" s="12"/>
      <c r="Y509" s="12"/>
    </row>
    <row r="510" ht="15.75" customHeight="1">
      <c r="A510" s="34"/>
      <c r="B510" s="34"/>
      <c r="C510" s="34"/>
      <c r="E510" s="34"/>
      <c r="F510" s="35"/>
      <c r="J510" s="60"/>
      <c r="Q510" s="37"/>
      <c r="R510" s="12"/>
      <c r="S510" s="34"/>
      <c r="T510" s="12"/>
      <c r="U510" s="12"/>
      <c r="Y510" s="12"/>
    </row>
    <row r="511" ht="15.75" customHeight="1">
      <c r="A511" s="34"/>
      <c r="B511" s="34"/>
      <c r="C511" s="34"/>
      <c r="E511" s="34"/>
      <c r="F511" s="35"/>
      <c r="J511" s="60"/>
      <c r="Q511" s="37"/>
      <c r="R511" s="12"/>
      <c r="S511" s="34"/>
      <c r="T511" s="12"/>
      <c r="U511" s="12"/>
      <c r="Y511" s="12"/>
    </row>
    <row r="512" ht="15.75" customHeight="1">
      <c r="A512" s="34"/>
      <c r="B512" s="34"/>
      <c r="C512" s="34"/>
      <c r="E512" s="34"/>
      <c r="F512" s="35"/>
      <c r="J512" s="60"/>
      <c r="Q512" s="37"/>
      <c r="R512" s="12"/>
      <c r="S512" s="34"/>
      <c r="T512" s="12"/>
      <c r="U512" s="12"/>
      <c r="Y512" s="12"/>
    </row>
    <row r="513" ht="15.75" customHeight="1">
      <c r="A513" s="34"/>
      <c r="B513" s="34"/>
      <c r="C513" s="34"/>
      <c r="E513" s="34"/>
      <c r="F513" s="35"/>
      <c r="J513" s="60"/>
      <c r="Q513" s="37"/>
      <c r="R513" s="12"/>
      <c r="S513" s="34"/>
      <c r="T513" s="12"/>
      <c r="U513" s="12"/>
      <c r="Y513" s="12"/>
    </row>
    <row r="514" ht="15.75" customHeight="1">
      <c r="A514" s="34"/>
      <c r="B514" s="34"/>
      <c r="C514" s="34"/>
      <c r="E514" s="34"/>
      <c r="F514" s="35"/>
      <c r="J514" s="60"/>
      <c r="Q514" s="37"/>
      <c r="R514" s="12"/>
      <c r="S514" s="34"/>
      <c r="T514" s="12"/>
      <c r="U514" s="12"/>
      <c r="Y514" s="12"/>
    </row>
    <row r="515" ht="15.75" customHeight="1">
      <c r="A515" s="34"/>
      <c r="B515" s="34"/>
      <c r="C515" s="34"/>
      <c r="E515" s="34"/>
      <c r="F515" s="35"/>
      <c r="J515" s="60"/>
      <c r="Q515" s="37"/>
      <c r="R515" s="12"/>
      <c r="S515" s="34"/>
      <c r="T515" s="12"/>
      <c r="U515" s="12"/>
      <c r="Y515" s="12"/>
    </row>
    <row r="516" ht="15.75" customHeight="1">
      <c r="A516" s="34"/>
      <c r="B516" s="34"/>
      <c r="C516" s="34"/>
      <c r="E516" s="34"/>
      <c r="F516" s="35"/>
      <c r="J516" s="60"/>
      <c r="Q516" s="37"/>
      <c r="R516" s="12"/>
      <c r="S516" s="34"/>
      <c r="T516" s="12"/>
      <c r="U516" s="12"/>
      <c r="Y516" s="12"/>
    </row>
    <row r="517" ht="15.75" customHeight="1">
      <c r="A517" s="34"/>
      <c r="B517" s="34"/>
      <c r="C517" s="34"/>
      <c r="E517" s="34"/>
      <c r="F517" s="35"/>
      <c r="J517" s="60"/>
      <c r="Q517" s="37"/>
      <c r="R517" s="12"/>
      <c r="S517" s="34"/>
      <c r="T517" s="12"/>
      <c r="U517" s="12"/>
      <c r="Y517" s="12"/>
    </row>
    <row r="518" ht="15.75" customHeight="1">
      <c r="A518" s="34"/>
      <c r="B518" s="34"/>
      <c r="C518" s="34"/>
      <c r="E518" s="34"/>
      <c r="F518" s="35"/>
      <c r="J518" s="60"/>
      <c r="Q518" s="37"/>
      <c r="R518" s="12"/>
      <c r="S518" s="34"/>
      <c r="T518" s="12"/>
      <c r="U518" s="12"/>
      <c r="Y518" s="12"/>
    </row>
    <row r="519" ht="15.75" customHeight="1">
      <c r="A519" s="34"/>
      <c r="B519" s="34"/>
      <c r="C519" s="34"/>
      <c r="E519" s="34"/>
      <c r="F519" s="35"/>
      <c r="J519" s="60"/>
      <c r="Q519" s="37"/>
      <c r="R519" s="12"/>
      <c r="S519" s="34"/>
      <c r="T519" s="12"/>
      <c r="U519" s="12"/>
      <c r="Y519" s="12"/>
    </row>
    <row r="520" ht="15.75" customHeight="1">
      <c r="A520" s="34"/>
      <c r="B520" s="34"/>
      <c r="C520" s="34"/>
      <c r="E520" s="34"/>
      <c r="F520" s="35"/>
      <c r="J520" s="60"/>
      <c r="Q520" s="37"/>
      <c r="R520" s="12"/>
      <c r="S520" s="34"/>
      <c r="T520" s="12"/>
      <c r="U520" s="12"/>
      <c r="Y520" s="12"/>
    </row>
    <row r="521" ht="15.75" customHeight="1">
      <c r="A521" s="34"/>
      <c r="B521" s="34"/>
      <c r="C521" s="34"/>
      <c r="E521" s="34"/>
      <c r="F521" s="35"/>
      <c r="J521" s="60"/>
      <c r="Q521" s="37"/>
      <c r="R521" s="12"/>
      <c r="S521" s="34"/>
      <c r="T521" s="12"/>
      <c r="U521" s="12"/>
      <c r="Y521" s="12"/>
    </row>
    <row r="522" ht="15.75" customHeight="1">
      <c r="A522" s="34"/>
      <c r="B522" s="34"/>
      <c r="C522" s="34"/>
      <c r="E522" s="34"/>
      <c r="F522" s="35"/>
      <c r="J522" s="60"/>
      <c r="Q522" s="37"/>
      <c r="R522" s="12"/>
      <c r="S522" s="34"/>
      <c r="T522" s="12"/>
      <c r="U522" s="12"/>
      <c r="Y522" s="12"/>
    </row>
    <row r="523" ht="15.75" customHeight="1">
      <c r="A523" s="34"/>
      <c r="B523" s="34"/>
      <c r="C523" s="34"/>
      <c r="E523" s="34"/>
      <c r="F523" s="35"/>
      <c r="J523" s="60"/>
      <c r="Q523" s="37"/>
      <c r="R523" s="12"/>
      <c r="S523" s="34"/>
      <c r="T523" s="12"/>
      <c r="U523" s="12"/>
      <c r="Y523" s="12"/>
    </row>
    <row r="524" ht="15.75" customHeight="1">
      <c r="A524" s="34"/>
      <c r="B524" s="34"/>
      <c r="C524" s="34"/>
      <c r="E524" s="34"/>
      <c r="F524" s="35"/>
      <c r="J524" s="60"/>
      <c r="Q524" s="37"/>
      <c r="R524" s="12"/>
      <c r="S524" s="34"/>
      <c r="T524" s="12"/>
      <c r="U524" s="12"/>
      <c r="Y524" s="12"/>
    </row>
    <row r="525" ht="15.75" customHeight="1">
      <c r="A525" s="34"/>
      <c r="B525" s="34"/>
      <c r="C525" s="34"/>
      <c r="E525" s="34"/>
      <c r="F525" s="35"/>
      <c r="J525" s="60"/>
      <c r="Q525" s="37"/>
      <c r="R525" s="12"/>
      <c r="S525" s="34"/>
      <c r="T525" s="12"/>
      <c r="U525" s="12"/>
      <c r="Y525" s="12"/>
    </row>
    <row r="526" ht="15.75" customHeight="1">
      <c r="A526" s="34"/>
      <c r="B526" s="34"/>
      <c r="C526" s="34"/>
      <c r="E526" s="34"/>
      <c r="F526" s="35"/>
      <c r="J526" s="60"/>
      <c r="Q526" s="37"/>
      <c r="R526" s="12"/>
      <c r="S526" s="34"/>
      <c r="T526" s="12"/>
      <c r="U526" s="12"/>
      <c r="Y526" s="12"/>
    </row>
    <row r="527" ht="15.75" customHeight="1">
      <c r="A527" s="34"/>
      <c r="B527" s="34"/>
      <c r="C527" s="34"/>
      <c r="E527" s="34"/>
      <c r="F527" s="35"/>
      <c r="J527" s="60"/>
      <c r="Q527" s="37"/>
      <c r="R527" s="12"/>
      <c r="S527" s="34"/>
      <c r="T527" s="12"/>
      <c r="U527" s="12"/>
      <c r="Y527" s="12"/>
    </row>
    <row r="528" ht="15.75" customHeight="1">
      <c r="A528" s="34"/>
      <c r="B528" s="34"/>
      <c r="C528" s="34"/>
      <c r="E528" s="34"/>
      <c r="F528" s="35"/>
      <c r="J528" s="60"/>
      <c r="Q528" s="37"/>
      <c r="R528" s="12"/>
      <c r="S528" s="34"/>
      <c r="T528" s="12"/>
      <c r="U528" s="12"/>
      <c r="Y528" s="12"/>
    </row>
    <row r="529" ht="15.75" customHeight="1">
      <c r="A529" s="34"/>
      <c r="B529" s="34"/>
      <c r="C529" s="34"/>
      <c r="E529" s="34"/>
      <c r="F529" s="35"/>
      <c r="J529" s="60"/>
      <c r="Q529" s="37"/>
      <c r="R529" s="12"/>
      <c r="S529" s="34"/>
      <c r="T529" s="12"/>
      <c r="U529" s="12"/>
      <c r="Y529" s="12"/>
    </row>
    <row r="530" ht="15.75" customHeight="1">
      <c r="A530" s="34"/>
      <c r="B530" s="34"/>
      <c r="C530" s="34"/>
      <c r="E530" s="34"/>
      <c r="F530" s="35"/>
      <c r="J530" s="60"/>
      <c r="Q530" s="37"/>
      <c r="R530" s="12"/>
      <c r="S530" s="34"/>
      <c r="T530" s="12"/>
      <c r="U530" s="12"/>
      <c r="Y530" s="12"/>
    </row>
    <row r="531" ht="15.75" customHeight="1">
      <c r="A531" s="34"/>
      <c r="B531" s="34"/>
      <c r="C531" s="34"/>
      <c r="E531" s="34"/>
      <c r="F531" s="35"/>
      <c r="J531" s="60"/>
      <c r="Q531" s="37"/>
      <c r="R531" s="12"/>
      <c r="S531" s="34"/>
      <c r="T531" s="12"/>
      <c r="U531" s="12"/>
      <c r="Y531" s="12"/>
    </row>
    <row r="532" ht="15.75" customHeight="1">
      <c r="A532" s="34"/>
      <c r="B532" s="34"/>
      <c r="C532" s="34"/>
      <c r="E532" s="34"/>
      <c r="F532" s="35"/>
      <c r="J532" s="60"/>
      <c r="Q532" s="37"/>
      <c r="R532" s="12"/>
      <c r="S532" s="34"/>
      <c r="T532" s="12"/>
      <c r="U532" s="12"/>
      <c r="Y532" s="12"/>
    </row>
    <row r="533" ht="15.75" customHeight="1">
      <c r="A533" s="34"/>
      <c r="B533" s="34"/>
      <c r="C533" s="34"/>
      <c r="E533" s="34"/>
      <c r="F533" s="35"/>
      <c r="J533" s="60"/>
      <c r="Q533" s="37"/>
      <c r="R533" s="12"/>
      <c r="S533" s="34"/>
      <c r="T533" s="12"/>
      <c r="U533" s="12"/>
      <c r="Y533" s="12"/>
    </row>
    <row r="534" ht="15.75" customHeight="1">
      <c r="A534" s="34"/>
      <c r="B534" s="34"/>
      <c r="C534" s="34"/>
      <c r="E534" s="34"/>
      <c r="F534" s="35"/>
      <c r="J534" s="60"/>
      <c r="Q534" s="37"/>
      <c r="R534" s="12"/>
      <c r="S534" s="34"/>
      <c r="T534" s="12"/>
      <c r="U534" s="12"/>
      <c r="Y534" s="12"/>
    </row>
    <row r="535" ht="15.75" customHeight="1">
      <c r="A535" s="34"/>
      <c r="B535" s="34"/>
      <c r="C535" s="34"/>
      <c r="E535" s="34"/>
      <c r="F535" s="35"/>
      <c r="J535" s="60"/>
      <c r="Q535" s="37"/>
      <c r="R535" s="12"/>
      <c r="S535" s="34"/>
      <c r="T535" s="12"/>
      <c r="U535" s="12"/>
      <c r="Y535" s="12"/>
    </row>
    <row r="536" ht="15.75" customHeight="1">
      <c r="A536" s="34"/>
      <c r="B536" s="34"/>
      <c r="C536" s="34"/>
      <c r="E536" s="34"/>
      <c r="F536" s="35"/>
      <c r="J536" s="60"/>
      <c r="Q536" s="37"/>
      <c r="R536" s="12"/>
      <c r="S536" s="34"/>
      <c r="T536" s="12"/>
      <c r="U536" s="12"/>
      <c r="Y536" s="12"/>
    </row>
    <row r="537" ht="15.75" customHeight="1">
      <c r="A537" s="34"/>
      <c r="B537" s="34"/>
      <c r="C537" s="34"/>
      <c r="E537" s="34"/>
      <c r="F537" s="35"/>
      <c r="J537" s="60"/>
      <c r="Q537" s="37"/>
      <c r="R537" s="12"/>
      <c r="S537" s="34"/>
      <c r="T537" s="12"/>
      <c r="U537" s="12"/>
      <c r="Y537" s="12"/>
    </row>
    <row r="538" ht="15.75" customHeight="1">
      <c r="A538" s="34"/>
      <c r="B538" s="34"/>
      <c r="C538" s="34"/>
      <c r="E538" s="34"/>
      <c r="F538" s="35"/>
      <c r="J538" s="60"/>
      <c r="Q538" s="37"/>
      <c r="R538" s="12"/>
      <c r="S538" s="34"/>
      <c r="T538" s="12"/>
      <c r="U538" s="12"/>
      <c r="Y538" s="12"/>
    </row>
    <row r="539" ht="15.75" customHeight="1">
      <c r="A539" s="34"/>
      <c r="B539" s="34"/>
      <c r="C539" s="34"/>
      <c r="E539" s="34"/>
      <c r="F539" s="35"/>
      <c r="J539" s="60"/>
      <c r="Q539" s="37"/>
      <c r="R539" s="12"/>
      <c r="S539" s="34"/>
      <c r="T539" s="12"/>
      <c r="U539" s="12"/>
      <c r="Y539" s="12"/>
    </row>
    <row r="540" ht="15.75" customHeight="1">
      <c r="A540" s="34"/>
      <c r="B540" s="34"/>
      <c r="C540" s="34"/>
      <c r="E540" s="34"/>
      <c r="F540" s="35"/>
      <c r="J540" s="60"/>
      <c r="Q540" s="37"/>
      <c r="R540" s="12"/>
      <c r="S540" s="34"/>
      <c r="T540" s="12"/>
      <c r="U540" s="12"/>
      <c r="Y540" s="12"/>
    </row>
    <row r="541" ht="15.75" customHeight="1">
      <c r="A541" s="34"/>
      <c r="B541" s="34"/>
      <c r="C541" s="34"/>
      <c r="E541" s="34"/>
      <c r="F541" s="35"/>
      <c r="J541" s="60"/>
      <c r="Q541" s="37"/>
      <c r="R541" s="12"/>
      <c r="S541" s="34"/>
      <c r="T541" s="12"/>
      <c r="U541" s="12"/>
      <c r="Y541" s="12"/>
    </row>
    <row r="542" ht="15.75" customHeight="1">
      <c r="A542" s="34"/>
      <c r="B542" s="34"/>
      <c r="C542" s="34"/>
      <c r="E542" s="34"/>
      <c r="F542" s="35"/>
      <c r="J542" s="60"/>
      <c r="Q542" s="37"/>
      <c r="R542" s="12"/>
      <c r="S542" s="34"/>
      <c r="T542" s="12"/>
      <c r="U542" s="12"/>
      <c r="Y542" s="12"/>
    </row>
    <row r="543" ht="15.75" customHeight="1">
      <c r="A543" s="34"/>
      <c r="B543" s="34"/>
      <c r="C543" s="34"/>
      <c r="E543" s="34"/>
      <c r="F543" s="35"/>
      <c r="J543" s="60"/>
      <c r="Q543" s="37"/>
      <c r="R543" s="12"/>
      <c r="S543" s="34"/>
      <c r="T543" s="12"/>
      <c r="U543" s="12"/>
      <c r="Y543" s="12"/>
    </row>
    <row r="544" ht="15.75" customHeight="1">
      <c r="A544" s="34"/>
      <c r="B544" s="34"/>
      <c r="C544" s="34"/>
      <c r="E544" s="34"/>
      <c r="F544" s="35"/>
      <c r="J544" s="60"/>
      <c r="Q544" s="37"/>
      <c r="R544" s="12"/>
      <c r="S544" s="34"/>
      <c r="T544" s="12"/>
      <c r="U544" s="12"/>
      <c r="Y544" s="12"/>
    </row>
    <row r="545" ht="15.75" customHeight="1">
      <c r="A545" s="34"/>
      <c r="B545" s="34"/>
      <c r="C545" s="34"/>
      <c r="E545" s="34"/>
      <c r="F545" s="35"/>
      <c r="J545" s="60"/>
      <c r="Q545" s="37"/>
      <c r="R545" s="12"/>
      <c r="S545" s="34"/>
      <c r="T545" s="12"/>
      <c r="U545" s="12"/>
      <c r="Y545" s="12"/>
    </row>
    <row r="546" ht="15.75" customHeight="1">
      <c r="A546" s="34"/>
      <c r="B546" s="34"/>
      <c r="C546" s="34"/>
      <c r="E546" s="34"/>
      <c r="F546" s="35"/>
      <c r="J546" s="60"/>
      <c r="Q546" s="37"/>
      <c r="R546" s="12"/>
      <c r="S546" s="34"/>
      <c r="T546" s="12"/>
      <c r="U546" s="12"/>
      <c r="Y546" s="12"/>
    </row>
    <row r="547" ht="15.75" customHeight="1">
      <c r="A547" s="34"/>
      <c r="B547" s="34"/>
      <c r="C547" s="34"/>
      <c r="E547" s="34"/>
      <c r="F547" s="35"/>
      <c r="J547" s="60"/>
      <c r="Q547" s="37"/>
      <c r="R547" s="12"/>
      <c r="S547" s="34"/>
      <c r="T547" s="12"/>
      <c r="U547" s="12"/>
      <c r="Y547" s="12"/>
    </row>
    <row r="548" ht="15.75" customHeight="1">
      <c r="A548" s="34"/>
      <c r="B548" s="34"/>
      <c r="C548" s="34"/>
      <c r="E548" s="34"/>
      <c r="F548" s="35"/>
      <c r="J548" s="60"/>
      <c r="Q548" s="37"/>
      <c r="R548" s="12"/>
      <c r="S548" s="34"/>
      <c r="T548" s="12"/>
      <c r="U548" s="12"/>
      <c r="Y548" s="12"/>
    </row>
    <row r="549" ht="15.75" customHeight="1">
      <c r="A549" s="34"/>
      <c r="B549" s="34"/>
      <c r="C549" s="34"/>
      <c r="E549" s="34"/>
      <c r="F549" s="35"/>
      <c r="J549" s="60"/>
      <c r="Q549" s="37"/>
      <c r="R549" s="12"/>
      <c r="S549" s="34"/>
      <c r="T549" s="12"/>
      <c r="U549" s="12"/>
      <c r="Y549" s="12"/>
    </row>
    <row r="550" ht="15.75" customHeight="1">
      <c r="A550" s="34"/>
      <c r="B550" s="34"/>
      <c r="C550" s="34"/>
      <c r="E550" s="34"/>
      <c r="F550" s="35"/>
      <c r="J550" s="60"/>
      <c r="Q550" s="37"/>
      <c r="R550" s="12"/>
      <c r="S550" s="34"/>
      <c r="T550" s="12"/>
      <c r="U550" s="12"/>
      <c r="Y550" s="12"/>
    </row>
    <row r="551" ht="15.75" customHeight="1">
      <c r="A551" s="34"/>
      <c r="B551" s="34"/>
      <c r="C551" s="34"/>
      <c r="E551" s="34"/>
      <c r="F551" s="35"/>
      <c r="J551" s="60"/>
      <c r="Q551" s="37"/>
      <c r="R551" s="12"/>
      <c r="S551" s="34"/>
      <c r="T551" s="12"/>
      <c r="U551" s="12"/>
      <c r="Y551" s="12"/>
    </row>
    <row r="552" ht="15.75" customHeight="1">
      <c r="A552" s="34"/>
      <c r="B552" s="34"/>
      <c r="C552" s="34"/>
      <c r="E552" s="34"/>
      <c r="F552" s="35"/>
      <c r="J552" s="60"/>
      <c r="Q552" s="37"/>
      <c r="R552" s="12"/>
      <c r="S552" s="34"/>
      <c r="T552" s="12"/>
      <c r="U552" s="12"/>
      <c r="Y552" s="12"/>
    </row>
    <row r="553" ht="15.75" customHeight="1">
      <c r="A553" s="34"/>
      <c r="B553" s="34"/>
      <c r="C553" s="34"/>
      <c r="E553" s="34"/>
      <c r="F553" s="35"/>
      <c r="J553" s="60"/>
      <c r="Q553" s="37"/>
      <c r="R553" s="12"/>
      <c r="S553" s="34"/>
      <c r="T553" s="12"/>
      <c r="U553" s="12"/>
      <c r="Y553" s="12"/>
    </row>
    <row r="554" ht="15.75" customHeight="1">
      <c r="A554" s="34"/>
      <c r="B554" s="34"/>
      <c r="C554" s="34"/>
      <c r="E554" s="34"/>
      <c r="F554" s="35"/>
      <c r="J554" s="60"/>
      <c r="Q554" s="37"/>
      <c r="R554" s="12"/>
      <c r="S554" s="34"/>
      <c r="T554" s="12"/>
      <c r="U554" s="12"/>
      <c r="Y554" s="12"/>
    </row>
    <row r="555" ht="15.75" customHeight="1">
      <c r="A555" s="34"/>
      <c r="B555" s="34"/>
      <c r="C555" s="34"/>
      <c r="E555" s="34"/>
      <c r="F555" s="35"/>
      <c r="J555" s="60"/>
      <c r="Q555" s="37"/>
      <c r="R555" s="12"/>
      <c r="S555" s="34"/>
      <c r="T555" s="12"/>
      <c r="U555" s="12"/>
      <c r="Y555" s="12"/>
    </row>
    <row r="556" ht="15.75" customHeight="1">
      <c r="A556" s="34"/>
      <c r="B556" s="34"/>
      <c r="C556" s="34"/>
      <c r="E556" s="34"/>
      <c r="F556" s="35"/>
      <c r="J556" s="60"/>
      <c r="Q556" s="37"/>
      <c r="R556" s="12"/>
      <c r="S556" s="34"/>
      <c r="T556" s="12"/>
      <c r="U556" s="12"/>
      <c r="Y556" s="12"/>
    </row>
    <row r="557" ht="15.75" customHeight="1">
      <c r="A557" s="34"/>
      <c r="B557" s="34"/>
      <c r="C557" s="34"/>
      <c r="E557" s="34"/>
      <c r="F557" s="35"/>
      <c r="J557" s="60"/>
      <c r="Q557" s="37"/>
      <c r="R557" s="12"/>
      <c r="S557" s="34"/>
      <c r="T557" s="12"/>
      <c r="U557" s="12"/>
      <c r="Y557" s="12"/>
    </row>
    <row r="558" ht="15.75" customHeight="1">
      <c r="A558" s="34"/>
      <c r="B558" s="34"/>
      <c r="C558" s="34"/>
      <c r="E558" s="34"/>
      <c r="F558" s="35"/>
      <c r="J558" s="60"/>
      <c r="Q558" s="37"/>
      <c r="R558" s="12"/>
      <c r="S558" s="34"/>
      <c r="T558" s="12"/>
      <c r="U558" s="12"/>
      <c r="Y558" s="12"/>
    </row>
    <row r="559" ht="15.75" customHeight="1">
      <c r="A559" s="34"/>
      <c r="B559" s="34"/>
      <c r="C559" s="34"/>
      <c r="E559" s="34"/>
      <c r="F559" s="35"/>
      <c r="J559" s="60"/>
      <c r="Q559" s="37"/>
      <c r="R559" s="12"/>
      <c r="S559" s="34"/>
      <c r="T559" s="12"/>
      <c r="U559" s="12"/>
      <c r="Y559" s="12"/>
    </row>
    <row r="560" ht="15.75" customHeight="1">
      <c r="A560" s="34"/>
      <c r="B560" s="34"/>
      <c r="C560" s="34"/>
      <c r="E560" s="34"/>
      <c r="F560" s="35"/>
      <c r="J560" s="60"/>
      <c r="Q560" s="37"/>
      <c r="R560" s="12"/>
      <c r="S560" s="34"/>
      <c r="T560" s="12"/>
      <c r="U560" s="12"/>
      <c r="Y560" s="12"/>
    </row>
    <row r="561" ht="15.75" customHeight="1">
      <c r="A561" s="34"/>
      <c r="B561" s="34"/>
      <c r="C561" s="34"/>
      <c r="E561" s="34"/>
      <c r="F561" s="35"/>
      <c r="J561" s="60"/>
      <c r="Q561" s="37"/>
      <c r="R561" s="12"/>
      <c r="S561" s="34"/>
      <c r="T561" s="12"/>
      <c r="U561" s="12"/>
      <c r="Y561" s="12"/>
    </row>
    <row r="562" ht="15.75" customHeight="1">
      <c r="A562" s="34"/>
      <c r="B562" s="34"/>
      <c r="C562" s="34"/>
      <c r="E562" s="34"/>
      <c r="F562" s="35"/>
      <c r="J562" s="60"/>
      <c r="Q562" s="37"/>
      <c r="R562" s="12"/>
      <c r="S562" s="34"/>
      <c r="T562" s="12"/>
      <c r="U562" s="12"/>
      <c r="Y562" s="12"/>
    </row>
    <row r="563" ht="15.75" customHeight="1">
      <c r="A563" s="34"/>
      <c r="B563" s="34"/>
      <c r="C563" s="34"/>
      <c r="E563" s="34"/>
      <c r="F563" s="35"/>
      <c r="J563" s="60"/>
      <c r="Q563" s="37"/>
      <c r="R563" s="12"/>
      <c r="S563" s="34"/>
      <c r="T563" s="12"/>
      <c r="U563" s="12"/>
      <c r="Y563" s="12"/>
    </row>
    <row r="564" ht="15.75" customHeight="1">
      <c r="A564" s="34"/>
      <c r="B564" s="34"/>
      <c r="C564" s="34"/>
      <c r="E564" s="34"/>
      <c r="F564" s="35"/>
      <c r="J564" s="60"/>
      <c r="Q564" s="37"/>
      <c r="R564" s="12"/>
      <c r="S564" s="34"/>
      <c r="T564" s="12"/>
      <c r="U564" s="12"/>
      <c r="Y564" s="12"/>
    </row>
    <row r="565" ht="15.75" customHeight="1">
      <c r="A565" s="34"/>
      <c r="B565" s="34"/>
      <c r="C565" s="34"/>
      <c r="E565" s="34"/>
      <c r="F565" s="35"/>
      <c r="J565" s="60"/>
      <c r="Q565" s="37"/>
      <c r="R565" s="12"/>
      <c r="S565" s="34"/>
      <c r="T565" s="12"/>
      <c r="U565" s="12"/>
      <c r="Y565" s="12"/>
    </row>
    <row r="566" ht="15.75" customHeight="1">
      <c r="A566" s="34"/>
      <c r="B566" s="34"/>
      <c r="C566" s="34"/>
      <c r="E566" s="34"/>
      <c r="F566" s="35"/>
      <c r="J566" s="60"/>
      <c r="Q566" s="37"/>
      <c r="R566" s="12"/>
      <c r="S566" s="34"/>
      <c r="T566" s="12"/>
      <c r="U566" s="12"/>
      <c r="Y566" s="12"/>
    </row>
    <row r="567" ht="15.75" customHeight="1">
      <c r="A567" s="34"/>
      <c r="B567" s="34"/>
      <c r="C567" s="34"/>
      <c r="E567" s="34"/>
      <c r="F567" s="35"/>
      <c r="J567" s="60"/>
      <c r="Q567" s="37"/>
      <c r="R567" s="12"/>
      <c r="S567" s="34"/>
      <c r="T567" s="12"/>
      <c r="U567" s="12"/>
      <c r="Y567" s="12"/>
    </row>
    <row r="568" ht="15.75" customHeight="1">
      <c r="A568" s="34"/>
      <c r="B568" s="34"/>
      <c r="C568" s="34"/>
      <c r="E568" s="34"/>
      <c r="F568" s="35"/>
      <c r="J568" s="60"/>
      <c r="Q568" s="37"/>
      <c r="R568" s="12"/>
      <c r="S568" s="34"/>
      <c r="T568" s="12"/>
      <c r="U568" s="12"/>
      <c r="Y568" s="12"/>
    </row>
    <row r="569" ht="15.75" customHeight="1">
      <c r="A569" s="34"/>
      <c r="B569" s="34"/>
      <c r="C569" s="34"/>
      <c r="E569" s="34"/>
      <c r="F569" s="35"/>
      <c r="J569" s="60"/>
      <c r="Q569" s="37"/>
      <c r="R569" s="12"/>
      <c r="S569" s="34"/>
      <c r="T569" s="12"/>
      <c r="U569" s="12"/>
      <c r="Y569" s="12"/>
    </row>
    <row r="570" ht="15.75" customHeight="1">
      <c r="A570" s="34"/>
      <c r="B570" s="34"/>
      <c r="C570" s="34"/>
      <c r="E570" s="34"/>
      <c r="F570" s="35"/>
      <c r="J570" s="60"/>
      <c r="Q570" s="37"/>
      <c r="R570" s="12"/>
      <c r="S570" s="34"/>
      <c r="T570" s="12"/>
      <c r="U570" s="12"/>
      <c r="Y570" s="12"/>
    </row>
    <row r="571" ht="15.75" customHeight="1">
      <c r="A571" s="34"/>
      <c r="B571" s="34"/>
      <c r="C571" s="34"/>
      <c r="E571" s="34"/>
      <c r="F571" s="35"/>
      <c r="J571" s="60"/>
      <c r="Q571" s="37"/>
      <c r="R571" s="12"/>
      <c r="S571" s="34"/>
      <c r="T571" s="12"/>
      <c r="U571" s="12"/>
      <c r="Y571" s="12"/>
    </row>
    <row r="572" ht="15.75" customHeight="1">
      <c r="A572" s="34"/>
      <c r="B572" s="34"/>
      <c r="C572" s="34"/>
      <c r="E572" s="34"/>
      <c r="F572" s="35"/>
      <c r="J572" s="60"/>
      <c r="Q572" s="37"/>
      <c r="R572" s="12"/>
      <c r="S572" s="34"/>
      <c r="T572" s="12"/>
      <c r="U572" s="12"/>
      <c r="Y572" s="12"/>
    </row>
    <row r="573" ht="15.75" customHeight="1">
      <c r="A573" s="34"/>
      <c r="B573" s="34"/>
      <c r="C573" s="34"/>
      <c r="E573" s="34"/>
      <c r="F573" s="35"/>
      <c r="J573" s="60"/>
      <c r="Q573" s="37"/>
      <c r="R573" s="12"/>
      <c r="S573" s="34"/>
      <c r="T573" s="12"/>
      <c r="U573" s="12"/>
      <c r="Y573" s="12"/>
    </row>
    <row r="574" ht="15.75" customHeight="1">
      <c r="A574" s="34"/>
      <c r="B574" s="34"/>
      <c r="C574" s="34"/>
      <c r="E574" s="34"/>
      <c r="F574" s="35"/>
      <c r="J574" s="60"/>
      <c r="Q574" s="37"/>
      <c r="R574" s="12"/>
      <c r="S574" s="34"/>
      <c r="T574" s="12"/>
      <c r="U574" s="12"/>
      <c r="Y574" s="12"/>
    </row>
    <row r="575" ht="15.75" customHeight="1">
      <c r="A575" s="34"/>
      <c r="B575" s="34"/>
      <c r="C575" s="34"/>
      <c r="E575" s="34"/>
      <c r="F575" s="35"/>
      <c r="J575" s="60"/>
      <c r="Q575" s="37"/>
      <c r="R575" s="12"/>
      <c r="S575" s="34"/>
      <c r="T575" s="12"/>
      <c r="U575" s="12"/>
      <c r="Y575" s="12"/>
    </row>
    <row r="576" ht="15.75" customHeight="1">
      <c r="A576" s="34"/>
      <c r="B576" s="34"/>
      <c r="C576" s="34"/>
      <c r="E576" s="34"/>
      <c r="F576" s="35"/>
      <c r="J576" s="60"/>
      <c r="Q576" s="37"/>
      <c r="R576" s="12"/>
      <c r="S576" s="34"/>
      <c r="T576" s="12"/>
      <c r="U576" s="12"/>
      <c r="Y576" s="12"/>
    </row>
    <row r="577" ht="15.75" customHeight="1">
      <c r="A577" s="34"/>
      <c r="B577" s="34"/>
      <c r="C577" s="34"/>
      <c r="E577" s="34"/>
      <c r="F577" s="35"/>
      <c r="J577" s="60"/>
      <c r="Q577" s="37"/>
      <c r="R577" s="12"/>
      <c r="S577" s="34"/>
      <c r="T577" s="12"/>
      <c r="U577" s="12"/>
      <c r="Y577" s="12"/>
    </row>
    <row r="578" ht="15.75" customHeight="1">
      <c r="A578" s="34"/>
      <c r="B578" s="34"/>
      <c r="C578" s="34"/>
      <c r="E578" s="34"/>
      <c r="F578" s="35"/>
      <c r="J578" s="60"/>
      <c r="Q578" s="37"/>
      <c r="R578" s="12"/>
      <c r="S578" s="34"/>
      <c r="T578" s="12"/>
      <c r="U578" s="12"/>
      <c r="Y578" s="12"/>
    </row>
    <row r="579" ht="15.75" customHeight="1">
      <c r="A579" s="34"/>
      <c r="B579" s="34"/>
      <c r="C579" s="34"/>
      <c r="E579" s="34"/>
      <c r="F579" s="35"/>
      <c r="J579" s="60"/>
      <c r="Q579" s="37"/>
      <c r="R579" s="12"/>
      <c r="S579" s="34"/>
      <c r="T579" s="12"/>
      <c r="U579" s="12"/>
      <c r="Y579" s="12"/>
    </row>
    <row r="580" ht="15.75" customHeight="1">
      <c r="A580" s="34"/>
      <c r="B580" s="34"/>
      <c r="C580" s="34"/>
      <c r="E580" s="34"/>
      <c r="F580" s="35"/>
      <c r="J580" s="60"/>
      <c r="Q580" s="37"/>
      <c r="R580" s="12"/>
      <c r="S580" s="34"/>
      <c r="T580" s="12"/>
      <c r="U580" s="12"/>
      <c r="Y580" s="12"/>
    </row>
    <row r="581" ht="15.75" customHeight="1">
      <c r="A581" s="34"/>
      <c r="B581" s="34"/>
      <c r="C581" s="34"/>
      <c r="E581" s="34"/>
      <c r="F581" s="35"/>
      <c r="J581" s="60"/>
      <c r="Q581" s="37"/>
      <c r="R581" s="12"/>
      <c r="S581" s="34"/>
      <c r="T581" s="12"/>
      <c r="U581" s="12"/>
      <c r="Y581" s="12"/>
    </row>
    <row r="582" ht="15.75" customHeight="1">
      <c r="A582" s="34"/>
      <c r="B582" s="34"/>
      <c r="C582" s="34"/>
      <c r="E582" s="34"/>
      <c r="F582" s="35"/>
      <c r="J582" s="60"/>
      <c r="Q582" s="37"/>
      <c r="R582" s="12"/>
      <c r="S582" s="34"/>
      <c r="T582" s="12"/>
      <c r="U582" s="12"/>
      <c r="Y582" s="12"/>
    </row>
    <row r="583" ht="15.75" customHeight="1">
      <c r="A583" s="34"/>
      <c r="B583" s="34"/>
      <c r="C583" s="34"/>
      <c r="E583" s="34"/>
      <c r="F583" s="35"/>
      <c r="J583" s="60"/>
      <c r="Q583" s="37"/>
      <c r="R583" s="12"/>
      <c r="S583" s="34"/>
      <c r="T583" s="12"/>
      <c r="U583" s="12"/>
      <c r="Y583" s="12"/>
    </row>
    <row r="584" ht="15.75" customHeight="1">
      <c r="A584" s="34"/>
      <c r="B584" s="34"/>
      <c r="C584" s="34"/>
      <c r="E584" s="34"/>
      <c r="F584" s="35"/>
      <c r="J584" s="60"/>
      <c r="Q584" s="37"/>
      <c r="R584" s="12"/>
      <c r="S584" s="34"/>
      <c r="T584" s="12"/>
      <c r="U584" s="12"/>
      <c r="Y584" s="12"/>
    </row>
    <row r="585" ht="15.75" customHeight="1">
      <c r="A585" s="34"/>
      <c r="B585" s="34"/>
      <c r="C585" s="34"/>
      <c r="E585" s="34"/>
      <c r="F585" s="35"/>
      <c r="J585" s="60"/>
      <c r="Q585" s="37"/>
      <c r="R585" s="12"/>
      <c r="S585" s="34"/>
      <c r="T585" s="12"/>
      <c r="U585" s="12"/>
      <c r="Y585" s="12"/>
    </row>
    <row r="586" ht="15.75" customHeight="1">
      <c r="A586" s="34"/>
      <c r="B586" s="34"/>
      <c r="C586" s="34"/>
      <c r="E586" s="34"/>
      <c r="F586" s="35"/>
      <c r="J586" s="60"/>
      <c r="Q586" s="37"/>
      <c r="R586" s="12"/>
      <c r="S586" s="34"/>
      <c r="T586" s="12"/>
      <c r="U586" s="12"/>
      <c r="Y586" s="12"/>
    </row>
    <row r="587" ht="15.75" customHeight="1">
      <c r="A587" s="34"/>
      <c r="B587" s="34"/>
      <c r="C587" s="34"/>
      <c r="E587" s="34"/>
      <c r="F587" s="35"/>
      <c r="J587" s="60"/>
      <c r="Q587" s="37"/>
      <c r="R587" s="12"/>
      <c r="S587" s="34"/>
      <c r="T587" s="12"/>
      <c r="U587" s="12"/>
      <c r="Y587" s="12"/>
    </row>
    <row r="588" ht="15.75" customHeight="1">
      <c r="A588" s="34"/>
      <c r="B588" s="34"/>
      <c r="C588" s="34"/>
      <c r="E588" s="34"/>
      <c r="F588" s="35"/>
      <c r="J588" s="60"/>
      <c r="Q588" s="37"/>
      <c r="R588" s="12"/>
      <c r="S588" s="34"/>
      <c r="T588" s="12"/>
      <c r="U588" s="12"/>
      <c r="Y588" s="12"/>
    </row>
    <row r="589" ht="15.75" customHeight="1">
      <c r="A589" s="34"/>
      <c r="B589" s="34"/>
      <c r="C589" s="34"/>
      <c r="E589" s="34"/>
      <c r="F589" s="35"/>
      <c r="J589" s="60"/>
      <c r="Q589" s="37"/>
      <c r="R589" s="12"/>
      <c r="S589" s="34"/>
      <c r="T589" s="12"/>
      <c r="U589" s="12"/>
      <c r="Y589" s="12"/>
    </row>
    <row r="590" ht="15.75" customHeight="1">
      <c r="A590" s="34"/>
      <c r="B590" s="34"/>
      <c r="C590" s="34"/>
      <c r="E590" s="34"/>
      <c r="F590" s="35"/>
      <c r="J590" s="60"/>
      <c r="Q590" s="37"/>
      <c r="R590" s="12"/>
      <c r="S590" s="34"/>
      <c r="T590" s="12"/>
      <c r="U590" s="12"/>
      <c r="Y590" s="12"/>
    </row>
    <row r="591" ht="15.75" customHeight="1">
      <c r="A591" s="34"/>
      <c r="B591" s="34"/>
      <c r="C591" s="34"/>
      <c r="E591" s="34"/>
      <c r="F591" s="35"/>
      <c r="J591" s="60"/>
      <c r="Q591" s="37"/>
      <c r="R591" s="12"/>
      <c r="S591" s="34"/>
      <c r="T591" s="12"/>
      <c r="U591" s="12"/>
      <c r="Y591" s="12"/>
    </row>
    <row r="592" ht="15.75" customHeight="1">
      <c r="A592" s="34"/>
      <c r="B592" s="34"/>
      <c r="C592" s="34"/>
      <c r="E592" s="34"/>
      <c r="F592" s="35"/>
      <c r="J592" s="60"/>
      <c r="Q592" s="37"/>
      <c r="R592" s="12"/>
      <c r="S592" s="34"/>
      <c r="T592" s="12"/>
      <c r="U592" s="12"/>
      <c r="Y592" s="12"/>
    </row>
    <row r="593" ht="15.75" customHeight="1">
      <c r="A593" s="34"/>
      <c r="B593" s="34"/>
      <c r="C593" s="34"/>
      <c r="E593" s="34"/>
      <c r="F593" s="35"/>
      <c r="J593" s="60"/>
      <c r="Q593" s="37"/>
      <c r="R593" s="12"/>
      <c r="S593" s="34"/>
      <c r="T593" s="12"/>
      <c r="U593" s="12"/>
      <c r="Y593" s="12"/>
    </row>
    <row r="594" ht="15.75" customHeight="1">
      <c r="A594" s="34"/>
      <c r="B594" s="34"/>
      <c r="C594" s="34"/>
      <c r="E594" s="34"/>
      <c r="F594" s="35"/>
      <c r="J594" s="60"/>
      <c r="Q594" s="37"/>
      <c r="R594" s="12"/>
      <c r="S594" s="34"/>
      <c r="T594" s="12"/>
      <c r="U594" s="12"/>
      <c r="Y594" s="12"/>
    </row>
    <row r="595" ht="15.75" customHeight="1">
      <c r="A595" s="34"/>
      <c r="B595" s="34"/>
      <c r="C595" s="34"/>
      <c r="E595" s="34"/>
      <c r="F595" s="35"/>
      <c r="J595" s="60"/>
      <c r="Q595" s="37"/>
      <c r="R595" s="12"/>
      <c r="S595" s="34"/>
      <c r="T595" s="12"/>
      <c r="U595" s="12"/>
      <c r="Y595" s="12"/>
    </row>
    <row r="596" ht="15.75" customHeight="1">
      <c r="A596" s="34"/>
      <c r="B596" s="34"/>
      <c r="C596" s="34"/>
      <c r="E596" s="34"/>
      <c r="F596" s="35"/>
      <c r="J596" s="60"/>
      <c r="Q596" s="37"/>
      <c r="R596" s="12"/>
      <c r="S596" s="34"/>
      <c r="T596" s="12"/>
      <c r="U596" s="12"/>
      <c r="Y596" s="12"/>
    </row>
    <row r="597" ht="15.75" customHeight="1">
      <c r="A597" s="34"/>
      <c r="B597" s="34"/>
      <c r="C597" s="34"/>
      <c r="E597" s="34"/>
      <c r="F597" s="35"/>
      <c r="J597" s="60"/>
      <c r="Q597" s="37"/>
      <c r="R597" s="12"/>
      <c r="S597" s="34"/>
      <c r="T597" s="12"/>
      <c r="U597" s="12"/>
      <c r="Y597" s="12"/>
    </row>
    <row r="598" ht="15.75" customHeight="1">
      <c r="A598" s="34"/>
      <c r="B598" s="34"/>
      <c r="C598" s="34"/>
      <c r="E598" s="34"/>
      <c r="F598" s="35"/>
      <c r="J598" s="60"/>
      <c r="Q598" s="37"/>
      <c r="R598" s="12"/>
      <c r="S598" s="34"/>
      <c r="T598" s="12"/>
      <c r="U598" s="12"/>
      <c r="Y598" s="12"/>
    </row>
    <row r="599" ht="15.75" customHeight="1">
      <c r="A599" s="34"/>
      <c r="B599" s="34"/>
      <c r="C599" s="34"/>
      <c r="E599" s="34"/>
      <c r="F599" s="35"/>
      <c r="J599" s="60"/>
      <c r="Q599" s="37"/>
      <c r="R599" s="12"/>
      <c r="S599" s="34"/>
      <c r="T599" s="12"/>
      <c r="U599" s="12"/>
      <c r="Y599" s="12"/>
    </row>
    <row r="600" ht="15.75" customHeight="1">
      <c r="A600" s="34"/>
      <c r="B600" s="34"/>
      <c r="C600" s="34"/>
      <c r="E600" s="34"/>
      <c r="F600" s="35"/>
      <c r="J600" s="60"/>
      <c r="Q600" s="37"/>
      <c r="R600" s="12"/>
      <c r="S600" s="34"/>
      <c r="T600" s="12"/>
      <c r="U600" s="12"/>
      <c r="Y600" s="12"/>
    </row>
    <row r="601" ht="15.75" customHeight="1">
      <c r="A601" s="34"/>
      <c r="B601" s="34"/>
      <c r="C601" s="34"/>
      <c r="E601" s="34"/>
      <c r="F601" s="35"/>
      <c r="J601" s="60"/>
      <c r="Q601" s="37"/>
      <c r="R601" s="12"/>
      <c r="S601" s="34"/>
      <c r="T601" s="12"/>
      <c r="U601" s="12"/>
      <c r="Y601" s="12"/>
    </row>
    <row r="602" ht="15.75" customHeight="1">
      <c r="A602" s="34"/>
      <c r="B602" s="34"/>
      <c r="C602" s="34"/>
      <c r="E602" s="34"/>
      <c r="F602" s="35"/>
      <c r="J602" s="60"/>
      <c r="Q602" s="37"/>
      <c r="R602" s="12"/>
      <c r="S602" s="34"/>
      <c r="T602" s="12"/>
      <c r="U602" s="12"/>
      <c r="Y602" s="12"/>
    </row>
    <row r="603" ht="15.75" customHeight="1">
      <c r="A603" s="34"/>
      <c r="B603" s="34"/>
      <c r="C603" s="34"/>
      <c r="E603" s="34"/>
      <c r="F603" s="35"/>
      <c r="J603" s="60"/>
      <c r="Q603" s="37"/>
      <c r="R603" s="12"/>
      <c r="S603" s="34"/>
      <c r="T603" s="12"/>
      <c r="U603" s="12"/>
      <c r="Y603" s="12"/>
    </row>
    <row r="604" ht="15.75" customHeight="1">
      <c r="A604" s="34"/>
      <c r="B604" s="34"/>
      <c r="C604" s="34"/>
      <c r="E604" s="34"/>
      <c r="F604" s="35"/>
      <c r="J604" s="60"/>
      <c r="Q604" s="37"/>
      <c r="R604" s="12"/>
      <c r="S604" s="34"/>
      <c r="T604" s="12"/>
      <c r="U604" s="12"/>
      <c r="Y604" s="12"/>
    </row>
    <row r="605" ht="15.75" customHeight="1">
      <c r="A605" s="34"/>
      <c r="B605" s="34"/>
      <c r="C605" s="34"/>
      <c r="E605" s="34"/>
      <c r="F605" s="35"/>
      <c r="J605" s="60"/>
      <c r="Q605" s="37"/>
      <c r="R605" s="12"/>
      <c r="S605" s="34"/>
      <c r="T605" s="12"/>
      <c r="U605" s="12"/>
      <c r="Y605" s="12"/>
    </row>
    <row r="606" ht="15.75" customHeight="1">
      <c r="A606" s="34"/>
      <c r="B606" s="34"/>
      <c r="C606" s="34"/>
      <c r="E606" s="34"/>
      <c r="F606" s="35"/>
      <c r="J606" s="60"/>
      <c r="Q606" s="37"/>
      <c r="R606" s="12"/>
      <c r="S606" s="34"/>
      <c r="T606" s="12"/>
      <c r="U606" s="12"/>
      <c r="Y606" s="12"/>
    </row>
    <row r="607" ht="15.75" customHeight="1">
      <c r="A607" s="34"/>
      <c r="B607" s="34"/>
      <c r="C607" s="34"/>
      <c r="E607" s="34"/>
      <c r="F607" s="35"/>
      <c r="J607" s="60"/>
      <c r="Q607" s="37"/>
      <c r="R607" s="12"/>
      <c r="S607" s="34"/>
      <c r="T607" s="12"/>
      <c r="U607" s="12"/>
      <c r="Y607" s="12"/>
    </row>
    <row r="608" ht="15.75" customHeight="1">
      <c r="A608" s="34"/>
      <c r="B608" s="34"/>
      <c r="C608" s="34"/>
      <c r="E608" s="34"/>
      <c r="F608" s="35"/>
      <c r="J608" s="60"/>
      <c r="Q608" s="37"/>
      <c r="R608" s="12"/>
      <c r="S608" s="34"/>
      <c r="T608" s="12"/>
      <c r="U608" s="12"/>
      <c r="Y608" s="12"/>
    </row>
    <row r="609" ht="15.75" customHeight="1">
      <c r="A609" s="34"/>
      <c r="B609" s="34"/>
      <c r="C609" s="34"/>
      <c r="E609" s="34"/>
      <c r="F609" s="35"/>
      <c r="J609" s="60"/>
      <c r="Q609" s="37"/>
      <c r="R609" s="12"/>
      <c r="S609" s="34"/>
      <c r="T609" s="12"/>
      <c r="U609" s="12"/>
      <c r="Y609" s="12"/>
    </row>
    <row r="610" ht="15.75" customHeight="1">
      <c r="A610" s="34"/>
      <c r="B610" s="34"/>
      <c r="C610" s="34"/>
      <c r="E610" s="34"/>
      <c r="F610" s="35"/>
      <c r="J610" s="60"/>
      <c r="Q610" s="37"/>
      <c r="R610" s="12"/>
      <c r="S610" s="34"/>
      <c r="T610" s="12"/>
      <c r="U610" s="12"/>
      <c r="Y610" s="12"/>
    </row>
    <row r="611" ht="15.75" customHeight="1">
      <c r="A611" s="34"/>
      <c r="B611" s="34"/>
      <c r="C611" s="34"/>
      <c r="E611" s="34"/>
      <c r="F611" s="35"/>
      <c r="J611" s="60"/>
      <c r="Q611" s="37"/>
      <c r="R611" s="12"/>
      <c r="S611" s="34"/>
      <c r="T611" s="12"/>
      <c r="U611" s="12"/>
      <c r="Y611" s="12"/>
    </row>
    <row r="612" ht="15.75" customHeight="1">
      <c r="A612" s="34"/>
      <c r="B612" s="34"/>
      <c r="C612" s="34"/>
      <c r="E612" s="34"/>
      <c r="F612" s="35"/>
      <c r="J612" s="60"/>
      <c r="Q612" s="37"/>
      <c r="R612" s="12"/>
      <c r="S612" s="34"/>
      <c r="T612" s="12"/>
      <c r="U612" s="12"/>
      <c r="Y612" s="12"/>
    </row>
    <row r="613" ht="15.75" customHeight="1">
      <c r="A613" s="34"/>
      <c r="B613" s="34"/>
      <c r="C613" s="34"/>
      <c r="E613" s="34"/>
      <c r="F613" s="35"/>
      <c r="J613" s="60"/>
      <c r="Q613" s="37"/>
      <c r="R613" s="12"/>
      <c r="S613" s="34"/>
      <c r="T613" s="12"/>
      <c r="U613" s="12"/>
      <c r="Y613" s="12"/>
    </row>
    <row r="614" ht="15.75" customHeight="1">
      <c r="A614" s="34"/>
      <c r="B614" s="34"/>
      <c r="C614" s="34"/>
      <c r="E614" s="34"/>
      <c r="F614" s="35"/>
      <c r="J614" s="60"/>
      <c r="Q614" s="37"/>
      <c r="R614" s="12"/>
      <c r="S614" s="34"/>
      <c r="T614" s="12"/>
      <c r="U614" s="12"/>
      <c r="Y614" s="12"/>
    </row>
    <row r="615" ht="15.75" customHeight="1">
      <c r="A615" s="34"/>
      <c r="B615" s="34"/>
      <c r="C615" s="34"/>
      <c r="E615" s="34"/>
      <c r="F615" s="35"/>
      <c r="J615" s="60"/>
      <c r="Q615" s="37"/>
      <c r="R615" s="12"/>
      <c r="S615" s="34"/>
      <c r="T615" s="12"/>
      <c r="U615" s="12"/>
      <c r="Y615" s="12"/>
    </row>
    <row r="616" ht="15.75" customHeight="1">
      <c r="A616" s="34"/>
      <c r="B616" s="34"/>
      <c r="C616" s="34"/>
      <c r="E616" s="34"/>
      <c r="F616" s="35"/>
      <c r="J616" s="60"/>
      <c r="Q616" s="37"/>
      <c r="R616" s="12"/>
      <c r="S616" s="34"/>
      <c r="T616" s="12"/>
      <c r="U616" s="12"/>
      <c r="Y616" s="12"/>
    </row>
    <row r="617" ht="15.75" customHeight="1">
      <c r="A617" s="34"/>
      <c r="B617" s="34"/>
      <c r="C617" s="34"/>
      <c r="E617" s="34"/>
      <c r="F617" s="35"/>
      <c r="J617" s="60"/>
      <c r="Q617" s="37"/>
      <c r="R617" s="12"/>
      <c r="S617" s="34"/>
      <c r="T617" s="12"/>
      <c r="U617" s="12"/>
      <c r="Y617" s="12"/>
    </row>
    <row r="618" ht="15.75" customHeight="1">
      <c r="A618" s="34"/>
      <c r="B618" s="34"/>
      <c r="C618" s="34"/>
      <c r="E618" s="34"/>
      <c r="F618" s="35"/>
      <c r="J618" s="60"/>
      <c r="Q618" s="37"/>
      <c r="R618" s="12"/>
      <c r="S618" s="34"/>
      <c r="T618" s="12"/>
      <c r="U618" s="12"/>
      <c r="Y618" s="12"/>
    </row>
    <row r="619" ht="15.75" customHeight="1">
      <c r="A619" s="34"/>
      <c r="B619" s="34"/>
      <c r="C619" s="34"/>
      <c r="E619" s="34"/>
      <c r="F619" s="35"/>
      <c r="J619" s="60"/>
      <c r="Q619" s="37"/>
      <c r="R619" s="12"/>
      <c r="S619" s="34"/>
      <c r="T619" s="12"/>
      <c r="U619" s="12"/>
      <c r="Y619" s="12"/>
    </row>
    <row r="620" ht="15.75" customHeight="1">
      <c r="A620" s="34"/>
      <c r="B620" s="34"/>
      <c r="C620" s="34"/>
      <c r="E620" s="34"/>
      <c r="F620" s="35"/>
      <c r="J620" s="60"/>
      <c r="Q620" s="37"/>
      <c r="R620" s="12"/>
      <c r="S620" s="34"/>
      <c r="T620" s="12"/>
      <c r="U620" s="12"/>
      <c r="Y620" s="12"/>
    </row>
    <row r="621" ht="15.75" customHeight="1">
      <c r="A621" s="34"/>
      <c r="B621" s="34"/>
      <c r="C621" s="34"/>
      <c r="E621" s="34"/>
      <c r="F621" s="35"/>
      <c r="J621" s="60"/>
      <c r="Q621" s="37"/>
      <c r="R621" s="12"/>
      <c r="S621" s="34"/>
      <c r="T621" s="12"/>
      <c r="U621" s="12"/>
      <c r="Y621" s="12"/>
    </row>
    <row r="622" ht="15.75" customHeight="1">
      <c r="A622" s="34"/>
      <c r="B622" s="34"/>
      <c r="C622" s="34"/>
      <c r="E622" s="34"/>
      <c r="F622" s="35"/>
      <c r="J622" s="60"/>
      <c r="Q622" s="37"/>
      <c r="R622" s="12"/>
      <c r="S622" s="34"/>
      <c r="T622" s="12"/>
      <c r="U622" s="12"/>
      <c r="Y622" s="12"/>
    </row>
    <row r="623" ht="15.75" customHeight="1">
      <c r="A623" s="34"/>
      <c r="B623" s="34"/>
      <c r="C623" s="34"/>
      <c r="E623" s="34"/>
      <c r="F623" s="35"/>
      <c r="J623" s="60"/>
      <c r="Q623" s="37"/>
      <c r="R623" s="12"/>
      <c r="S623" s="34"/>
      <c r="T623" s="12"/>
      <c r="U623" s="12"/>
      <c r="Y623" s="12"/>
    </row>
    <row r="624" ht="15.75" customHeight="1">
      <c r="A624" s="34"/>
      <c r="B624" s="34"/>
      <c r="C624" s="34"/>
      <c r="E624" s="34"/>
      <c r="F624" s="35"/>
      <c r="J624" s="60"/>
      <c r="Q624" s="37"/>
      <c r="R624" s="12"/>
      <c r="S624" s="34"/>
      <c r="T624" s="12"/>
      <c r="U624" s="12"/>
      <c r="Y624" s="12"/>
    </row>
    <row r="625" ht="15.75" customHeight="1">
      <c r="A625" s="34"/>
      <c r="B625" s="34"/>
      <c r="C625" s="34"/>
      <c r="E625" s="34"/>
      <c r="F625" s="35"/>
      <c r="J625" s="60"/>
      <c r="Q625" s="37"/>
      <c r="R625" s="12"/>
      <c r="S625" s="34"/>
      <c r="T625" s="12"/>
      <c r="U625" s="12"/>
      <c r="Y625" s="12"/>
    </row>
    <row r="626" ht="15.75" customHeight="1">
      <c r="A626" s="34"/>
      <c r="B626" s="34"/>
      <c r="C626" s="34"/>
      <c r="E626" s="34"/>
      <c r="F626" s="35"/>
      <c r="J626" s="60"/>
      <c r="Q626" s="37"/>
      <c r="R626" s="12"/>
      <c r="S626" s="34"/>
      <c r="T626" s="12"/>
      <c r="U626" s="12"/>
      <c r="Y626" s="12"/>
    </row>
    <row r="627" ht="15.75" customHeight="1">
      <c r="A627" s="34"/>
      <c r="B627" s="34"/>
      <c r="C627" s="34"/>
      <c r="E627" s="34"/>
      <c r="F627" s="35"/>
      <c r="J627" s="60"/>
      <c r="Q627" s="37"/>
      <c r="R627" s="12"/>
      <c r="S627" s="34"/>
      <c r="T627" s="12"/>
      <c r="U627" s="12"/>
      <c r="Y627" s="12"/>
    </row>
    <row r="628" ht="15.75" customHeight="1">
      <c r="A628" s="34"/>
      <c r="B628" s="34"/>
      <c r="C628" s="34"/>
      <c r="E628" s="34"/>
      <c r="F628" s="35"/>
      <c r="J628" s="60"/>
      <c r="Q628" s="37"/>
      <c r="R628" s="12"/>
      <c r="S628" s="34"/>
      <c r="T628" s="12"/>
      <c r="U628" s="12"/>
      <c r="Y628" s="12"/>
    </row>
    <row r="629" ht="15.75" customHeight="1">
      <c r="A629" s="34"/>
      <c r="B629" s="34"/>
      <c r="C629" s="34"/>
      <c r="E629" s="34"/>
      <c r="F629" s="35"/>
      <c r="J629" s="60"/>
      <c r="Q629" s="37"/>
      <c r="R629" s="12"/>
      <c r="S629" s="34"/>
      <c r="T629" s="12"/>
      <c r="U629" s="12"/>
      <c r="Y629" s="12"/>
    </row>
    <row r="630" ht="15.75" customHeight="1">
      <c r="A630" s="34"/>
      <c r="B630" s="34"/>
      <c r="C630" s="34"/>
      <c r="E630" s="34"/>
      <c r="F630" s="35"/>
      <c r="J630" s="60"/>
      <c r="Q630" s="37"/>
      <c r="R630" s="12"/>
      <c r="S630" s="34"/>
      <c r="T630" s="12"/>
      <c r="U630" s="12"/>
      <c r="Y630" s="12"/>
    </row>
    <row r="631" ht="15.75" customHeight="1">
      <c r="A631" s="34"/>
      <c r="B631" s="34"/>
      <c r="C631" s="34"/>
      <c r="E631" s="34"/>
      <c r="F631" s="35"/>
      <c r="J631" s="60"/>
      <c r="Q631" s="37"/>
      <c r="R631" s="12"/>
      <c r="S631" s="34"/>
      <c r="T631" s="12"/>
      <c r="U631" s="12"/>
      <c r="Y631" s="12"/>
    </row>
    <row r="632" ht="15.75" customHeight="1">
      <c r="A632" s="34"/>
      <c r="B632" s="34"/>
      <c r="C632" s="34"/>
      <c r="E632" s="34"/>
      <c r="F632" s="35"/>
      <c r="J632" s="60"/>
      <c r="Q632" s="37"/>
      <c r="R632" s="12"/>
      <c r="S632" s="34"/>
      <c r="T632" s="12"/>
      <c r="U632" s="12"/>
      <c r="Y632" s="12"/>
    </row>
    <row r="633" ht="15.75" customHeight="1">
      <c r="A633" s="34"/>
      <c r="B633" s="34"/>
      <c r="C633" s="34"/>
      <c r="E633" s="34"/>
      <c r="F633" s="35"/>
      <c r="J633" s="60"/>
      <c r="Q633" s="37"/>
      <c r="R633" s="12"/>
      <c r="S633" s="34"/>
      <c r="T633" s="12"/>
      <c r="U633" s="12"/>
      <c r="Y633" s="12"/>
    </row>
    <row r="634" ht="15.75" customHeight="1">
      <c r="A634" s="34"/>
      <c r="B634" s="34"/>
      <c r="C634" s="34"/>
      <c r="E634" s="34"/>
      <c r="F634" s="35"/>
      <c r="J634" s="60"/>
      <c r="Q634" s="37"/>
      <c r="R634" s="12"/>
      <c r="S634" s="34"/>
      <c r="T634" s="12"/>
      <c r="U634" s="12"/>
      <c r="Y634" s="12"/>
    </row>
    <row r="635" ht="15.75" customHeight="1">
      <c r="A635" s="34"/>
      <c r="B635" s="34"/>
      <c r="C635" s="34"/>
      <c r="E635" s="34"/>
      <c r="F635" s="35"/>
      <c r="J635" s="60"/>
      <c r="Q635" s="37"/>
      <c r="R635" s="12"/>
      <c r="S635" s="34"/>
      <c r="T635" s="12"/>
      <c r="U635" s="12"/>
      <c r="Y635" s="12"/>
    </row>
    <row r="636" ht="15.75" customHeight="1">
      <c r="A636" s="34"/>
      <c r="B636" s="34"/>
      <c r="C636" s="34"/>
      <c r="E636" s="34"/>
      <c r="F636" s="35"/>
      <c r="J636" s="60"/>
      <c r="Q636" s="37"/>
      <c r="R636" s="12"/>
      <c r="S636" s="34"/>
      <c r="T636" s="12"/>
      <c r="U636" s="12"/>
      <c r="Y636" s="12"/>
    </row>
    <row r="637" ht="15.75" customHeight="1">
      <c r="A637" s="34"/>
      <c r="B637" s="34"/>
      <c r="C637" s="34"/>
      <c r="E637" s="34"/>
      <c r="F637" s="35"/>
      <c r="J637" s="60"/>
      <c r="Q637" s="37"/>
      <c r="R637" s="12"/>
      <c r="S637" s="34"/>
      <c r="T637" s="12"/>
      <c r="U637" s="12"/>
      <c r="Y637" s="12"/>
    </row>
    <row r="638" ht="15.75" customHeight="1">
      <c r="A638" s="34"/>
      <c r="B638" s="34"/>
      <c r="C638" s="34"/>
      <c r="E638" s="34"/>
      <c r="F638" s="35"/>
      <c r="J638" s="60"/>
      <c r="Q638" s="37"/>
      <c r="R638" s="12"/>
      <c r="S638" s="34"/>
      <c r="T638" s="12"/>
      <c r="U638" s="12"/>
      <c r="Y638" s="12"/>
    </row>
    <row r="639" ht="15.75" customHeight="1">
      <c r="A639" s="34"/>
      <c r="B639" s="34"/>
      <c r="C639" s="34"/>
      <c r="E639" s="34"/>
      <c r="F639" s="35"/>
      <c r="J639" s="60"/>
      <c r="Q639" s="37"/>
      <c r="R639" s="12"/>
      <c r="S639" s="34"/>
      <c r="T639" s="12"/>
      <c r="U639" s="12"/>
      <c r="Y639" s="12"/>
    </row>
    <row r="640" ht="15.75" customHeight="1">
      <c r="A640" s="34"/>
      <c r="B640" s="34"/>
      <c r="C640" s="34"/>
      <c r="E640" s="34"/>
      <c r="F640" s="35"/>
      <c r="J640" s="60"/>
      <c r="Q640" s="37"/>
      <c r="R640" s="12"/>
      <c r="S640" s="34"/>
      <c r="T640" s="12"/>
      <c r="U640" s="12"/>
      <c r="Y640" s="12"/>
    </row>
    <row r="641" ht="15.75" customHeight="1">
      <c r="A641" s="34"/>
      <c r="B641" s="34"/>
      <c r="C641" s="34"/>
      <c r="E641" s="34"/>
      <c r="F641" s="35"/>
      <c r="J641" s="60"/>
      <c r="Q641" s="37"/>
      <c r="R641" s="12"/>
      <c r="S641" s="34"/>
      <c r="T641" s="12"/>
      <c r="U641" s="12"/>
      <c r="Y641" s="12"/>
    </row>
    <row r="642" ht="15.75" customHeight="1">
      <c r="A642" s="34"/>
      <c r="B642" s="34"/>
      <c r="C642" s="34"/>
      <c r="E642" s="34"/>
      <c r="F642" s="35"/>
      <c r="J642" s="60"/>
      <c r="Q642" s="37"/>
      <c r="R642" s="12"/>
      <c r="S642" s="34"/>
      <c r="T642" s="12"/>
      <c r="U642" s="12"/>
      <c r="Y642" s="12"/>
    </row>
    <row r="643" ht="15.75" customHeight="1">
      <c r="A643" s="34"/>
      <c r="B643" s="34"/>
      <c r="C643" s="34"/>
      <c r="E643" s="34"/>
      <c r="F643" s="35"/>
      <c r="J643" s="60"/>
      <c r="Q643" s="37"/>
      <c r="R643" s="12"/>
      <c r="S643" s="34"/>
      <c r="T643" s="12"/>
      <c r="U643" s="12"/>
      <c r="Y643" s="12"/>
    </row>
    <row r="644" ht="15.75" customHeight="1">
      <c r="A644" s="34"/>
      <c r="B644" s="34"/>
      <c r="C644" s="34"/>
      <c r="E644" s="34"/>
      <c r="F644" s="35"/>
      <c r="J644" s="60"/>
      <c r="Q644" s="37"/>
      <c r="R644" s="12"/>
      <c r="S644" s="34"/>
      <c r="T644" s="12"/>
      <c r="U644" s="12"/>
      <c r="Y644" s="12"/>
    </row>
    <row r="645" ht="15.75" customHeight="1">
      <c r="A645" s="34"/>
      <c r="B645" s="34"/>
      <c r="C645" s="34"/>
      <c r="E645" s="34"/>
      <c r="F645" s="35"/>
      <c r="J645" s="60"/>
      <c r="Q645" s="37"/>
      <c r="R645" s="12"/>
      <c r="S645" s="34"/>
      <c r="T645" s="12"/>
      <c r="U645" s="12"/>
      <c r="Y645" s="12"/>
    </row>
    <row r="646" ht="15.75" customHeight="1">
      <c r="A646" s="34"/>
      <c r="B646" s="34"/>
      <c r="C646" s="34"/>
      <c r="E646" s="34"/>
      <c r="F646" s="35"/>
      <c r="J646" s="60"/>
      <c r="Q646" s="37"/>
      <c r="R646" s="12"/>
      <c r="S646" s="34"/>
      <c r="T646" s="12"/>
      <c r="U646" s="12"/>
      <c r="Y646" s="12"/>
    </row>
    <row r="647" ht="15.75" customHeight="1">
      <c r="A647" s="34"/>
      <c r="B647" s="34"/>
      <c r="C647" s="34"/>
      <c r="E647" s="34"/>
      <c r="F647" s="35"/>
      <c r="J647" s="60"/>
      <c r="Q647" s="37"/>
      <c r="R647" s="12"/>
      <c r="S647" s="34"/>
      <c r="T647" s="12"/>
      <c r="U647" s="12"/>
      <c r="Y647" s="12"/>
    </row>
    <row r="648" ht="15.75" customHeight="1">
      <c r="A648" s="34"/>
      <c r="B648" s="34"/>
      <c r="C648" s="34"/>
      <c r="E648" s="34"/>
      <c r="F648" s="35"/>
      <c r="J648" s="60"/>
      <c r="Q648" s="37"/>
      <c r="R648" s="12"/>
      <c r="S648" s="34"/>
      <c r="T648" s="12"/>
      <c r="U648" s="12"/>
      <c r="Y648" s="12"/>
    </row>
    <row r="649" ht="15.75" customHeight="1">
      <c r="A649" s="34"/>
      <c r="B649" s="34"/>
      <c r="C649" s="34"/>
      <c r="E649" s="34"/>
      <c r="F649" s="35"/>
      <c r="J649" s="60"/>
      <c r="Q649" s="37"/>
      <c r="R649" s="12"/>
      <c r="S649" s="34"/>
      <c r="T649" s="12"/>
      <c r="U649" s="12"/>
      <c r="Y649" s="12"/>
    </row>
    <row r="650" ht="15.75" customHeight="1">
      <c r="A650" s="34"/>
      <c r="B650" s="34"/>
      <c r="C650" s="34"/>
      <c r="E650" s="34"/>
      <c r="F650" s="35"/>
      <c r="J650" s="60"/>
      <c r="Q650" s="37"/>
      <c r="R650" s="12"/>
      <c r="S650" s="34"/>
      <c r="T650" s="12"/>
      <c r="U650" s="12"/>
      <c r="Y650" s="12"/>
    </row>
    <row r="651" ht="15.75" customHeight="1">
      <c r="A651" s="34"/>
      <c r="B651" s="34"/>
      <c r="C651" s="34"/>
      <c r="E651" s="34"/>
      <c r="F651" s="35"/>
      <c r="J651" s="60"/>
      <c r="Q651" s="37"/>
      <c r="R651" s="12"/>
      <c r="S651" s="34"/>
      <c r="T651" s="12"/>
      <c r="U651" s="12"/>
      <c r="Y651" s="12"/>
    </row>
    <row r="652" ht="15.75" customHeight="1">
      <c r="A652" s="34"/>
      <c r="B652" s="34"/>
      <c r="C652" s="34"/>
      <c r="E652" s="34"/>
      <c r="F652" s="35"/>
      <c r="J652" s="60"/>
      <c r="Q652" s="37"/>
      <c r="R652" s="12"/>
      <c r="S652" s="34"/>
      <c r="T652" s="12"/>
      <c r="U652" s="12"/>
      <c r="Y652" s="12"/>
    </row>
    <row r="653" ht="15.75" customHeight="1">
      <c r="A653" s="34"/>
      <c r="B653" s="34"/>
      <c r="C653" s="34"/>
      <c r="E653" s="34"/>
      <c r="F653" s="35"/>
      <c r="J653" s="60"/>
      <c r="Q653" s="37"/>
      <c r="R653" s="12"/>
      <c r="S653" s="34"/>
      <c r="T653" s="12"/>
      <c r="U653" s="12"/>
      <c r="Y653" s="12"/>
    </row>
    <row r="654" ht="15.75" customHeight="1">
      <c r="A654" s="34"/>
      <c r="B654" s="34"/>
      <c r="C654" s="34"/>
      <c r="E654" s="34"/>
      <c r="F654" s="35"/>
      <c r="J654" s="60"/>
      <c r="Q654" s="37"/>
      <c r="R654" s="12"/>
      <c r="S654" s="34"/>
      <c r="T654" s="12"/>
      <c r="U654" s="12"/>
      <c r="Y654" s="12"/>
    </row>
    <row r="655" ht="15.75" customHeight="1">
      <c r="A655" s="34"/>
      <c r="B655" s="34"/>
      <c r="C655" s="34"/>
      <c r="E655" s="34"/>
      <c r="F655" s="35"/>
      <c r="J655" s="60"/>
      <c r="Q655" s="37"/>
      <c r="R655" s="12"/>
      <c r="S655" s="34"/>
      <c r="T655" s="12"/>
      <c r="U655" s="12"/>
      <c r="Y655" s="12"/>
    </row>
    <row r="656" ht="15.75" customHeight="1">
      <c r="A656" s="34"/>
      <c r="B656" s="34"/>
      <c r="C656" s="34"/>
      <c r="E656" s="34"/>
      <c r="F656" s="35"/>
      <c r="J656" s="60"/>
      <c r="Q656" s="37"/>
      <c r="R656" s="12"/>
      <c r="S656" s="34"/>
      <c r="T656" s="12"/>
      <c r="U656" s="12"/>
      <c r="Y656" s="12"/>
    </row>
    <row r="657" ht="15.75" customHeight="1">
      <c r="A657" s="34"/>
      <c r="B657" s="34"/>
      <c r="C657" s="34"/>
      <c r="E657" s="34"/>
      <c r="F657" s="35"/>
      <c r="J657" s="60"/>
      <c r="Q657" s="37"/>
      <c r="R657" s="12"/>
      <c r="S657" s="34"/>
      <c r="T657" s="12"/>
      <c r="U657" s="12"/>
      <c r="Y657" s="12"/>
    </row>
    <row r="658" ht="15.75" customHeight="1">
      <c r="A658" s="34"/>
      <c r="B658" s="34"/>
      <c r="C658" s="34"/>
      <c r="E658" s="34"/>
      <c r="F658" s="35"/>
      <c r="J658" s="60"/>
      <c r="Q658" s="37"/>
      <c r="R658" s="12"/>
      <c r="S658" s="34"/>
      <c r="T658" s="12"/>
      <c r="U658" s="12"/>
      <c r="Y658" s="12"/>
    </row>
    <row r="659" ht="15.75" customHeight="1">
      <c r="A659" s="34"/>
      <c r="B659" s="34"/>
      <c r="C659" s="34"/>
      <c r="E659" s="34"/>
      <c r="F659" s="35"/>
      <c r="J659" s="60"/>
      <c r="Q659" s="37"/>
      <c r="R659" s="12"/>
      <c r="S659" s="34"/>
      <c r="T659" s="12"/>
      <c r="U659" s="12"/>
      <c r="Y659" s="12"/>
    </row>
    <row r="660" ht="15.75" customHeight="1">
      <c r="A660" s="34"/>
      <c r="B660" s="34"/>
      <c r="C660" s="34"/>
      <c r="E660" s="34"/>
      <c r="F660" s="35"/>
      <c r="J660" s="60"/>
      <c r="Q660" s="37"/>
      <c r="R660" s="12"/>
      <c r="S660" s="34"/>
      <c r="T660" s="12"/>
      <c r="U660" s="12"/>
      <c r="Y660" s="12"/>
    </row>
    <row r="661" ht="15.75" customHeight="1">
      <c r="A661" s="34"/>
      <c r="B661" s="34"/>
      <c r="C661" s="34"/>
      <c r="E661" s="34"/>
      <c r="F661" s="35"/>
      <c r="J661" s="60"/>
      <c r="Q661" s="37"/>
      <c r="R661" s="12"/>
      <c r="S661" s="34"/>
      <c r="T661" s="12"/>
      <c r="U661" s="12"/>
      <c r="Y661" s="12"/>
    </row>
    <row r="662" ht="15.75" customHeight="1">
      <c r="A662" s="34"/>
      <c r="B662" s="34"/>
      <c r="C662" s="34"/>
      <c r="E662" s="34"/>
      <c r="F662" s="35"/>
      <c r="J662" s="60"/>
      <c r="Q662" s="37"/>
      <c r="R662" s="12"/>
      <c r="S662" s="34"/>
      <c r="T662" s="12"/>
      <c r="U662" s="12"/>
      <c r="Y662" s="12"/>
    </row>
    <row r="663" ht="15.75" customHeight="1">
      <c r="A663" s="34"/>
      <c r="B663" s="34"/>
      <c r="C663" s="34"/>
      <c r="E663" s="34"/>
      <c r="F663" s="35"/>
      <c r="J663" s="60"/>
      <c r="Q663" s="37"/>
      <c r="R663" s="12"/>
      <c r="S663" s="34"/>
      <c r="T663" s="12"/>
      <c r="U663" s="12"/>
      <c r="Y663" s="12"/>
    </row>
    <row r="664" ht="15.75" customHeight="1">
      <c r="A664" s="34"/>
      <c r="B664" s="34"/>
      <c r="C664" s="34"/>
      <c r="E664" s="34"/>
      <c r="F664" s="35"/>
      <c r="J664" s="60"/>
      <c r="Q664" s="37"/>
      <c r="R664" s="12"/>
      <c r="S664" s="34"/>
      <c r="T664" s="12"/>
      <c r="U664" s="12"/>
      <c r="Y664" s="12"/>
    </row>
    <row r="665" ht="15.75" customHeight="1">
      <c r="A665" s="34"/>
      <c r="B665" s="34"/>
      <c r="C665" s="34"/>
      <c r="E665" s="34"/>
      <c r="F665" s="35"/>
      <c r="J665" s="60"/>
      <c r="Q665" s="37"/>
      <c r="R665" s="12"/>
      <c r="S665" s="34"/>
      <c r="T665" s="12"/>
      <c r="U665" s="12"/>
      <c r="Y665" s="12"/>
    </row>
    <row r="666" ht="15.75" customHeight="1">
      <c r="A666" s="34"/>
      <c r="B666" s="34"/>
      <c r="C666" s="34"/>
      <c r="E666" s="34"/>
      <c r="F666" s="35"/>
      <c r="J666" s="60"/>
      <c r="Q666" s="37"/>
      <c r="R666" s="12"/>
      <c r="S666" s="34"/>
      <c r="T666" s="12"/>
      <c r="U666" s="12"/>
      <c r="Y666" s="12"/>
    </row>
    <row r="667" ht="15.75" customHeight="1">
      <c r="A667" s="34"/>
      <c r="B667" s="34"/>
      <c r="C667" s="34"/>
      <c r="E667" s="34"/>
      <c r="F667" s="35"/>
      <c r="J667" s="60"/>
      <c r="Q667" s="37"/>
      <c r="R667" s="12"/>
      <c r="S667" s="34"/>
      <c r="T667" s="12"/>
      <c r="U667" s="12"/>
      <c r="Y667" s="12"/>
    </row>
    <row r="668" ht="15.75" customHeight="1">
      <c r="A668" s="34"/>
      <c r="B668" s="34"/>
      <c r="C668" s="34"/>
      <c r="E668" s="34"/>
      <c r="F668" s="35"/>
      <c r="J668" s="60"/>
      <c r="Q668" s="37"/>
      <c r="R668" s="12"/>
      <c r="S668" s="34"/>
      <c r="T668" s="12"/>
      <c r="U668" s="12"/>
      <c r="Y668" s="12"/>
    </row>
    <row r="669" ht="15.75" customHeight="1">
      <c r="A669" s="34"/>
      <c r="B669" s="34"/>
      <c r="C669" s="34"/>
      <c r="E669" s="34"/>
      <c r="F669" s="35"/>
      <c r="J669" s="60"/>
      <c r="Q669" s="37"/>
      <c r="R669" s="12"/>
      <c r="S669" s="34"/>
      <c r="T669" s="12"/>
      <c r="U669" s="12"/>
      <c r="Y669" s="12"/>
    </row>
    <row r="670" ht="15.75" customHeight="1">
      <c r="A670" s="34"/>
      <c r="B670" s="34"/>
      <c r="C670" s="34"/>
      <c r="E670" s="34"/>
      <c r="F670" s="35"/>
      <c r="J670" s="60"/>
      <c r="Q670" s="37"/>
      <c r="R670" s="12"/>
      <c r="S670" s="34"/>
      <c r="T670" s="12"/>
      <c r="U670" s="12"/>
      <c r="Y670" s="12"/>
    </row>
    <row r="671" ht="15.75" customHeight="1">
      <c r="A671" s="34"/>
      <c r="B671" s="34"/>
      <c r="C671" s="34"/>
      <c r="E671" s="34"/>
      <c r="F671" s="35"/>
      <c r="J671" s="60"/>
      <c r="Q671" s="37"/>
      <c r="R671" s="12"/>
      <c r="S671" s="34"/>
      <c r="T671" s="12"/>
      <c r="U671" s="12"/>
      <c r="Y671" s="12"/>
    </row>
    <row r="672" ht="15.75" customHeight="1">
      <c r="A672" s="34"/>
      <c r="B672" s="34"/>
      <c r="C672" s="34"/>
      <c r="E672" s="34"/>
      <c r="F672" s="35"/>
      <c r="J672" s="60"/>
      <c r="Q672" s="37"/>
      <c r="R672" s="12"/>
      <c r="S672" s="34"/>
      <c r="T672" s="12"/>
      <c r="U672" s="12"/>
      <c r="Y672" s="12"/>
    </row>
    <row r="673" ht="15.75" customHeight="1">
      <c r="A673" s="34"/>
      <c r="B673" s="34"/>
      <c r="C673" s="34"/>
      <c r="E673" s="34"/>
      <c r="F673" s="35"/>
      <c r="J673" s="60"/>
      <c r="Q673" s="37"/>
      <c r="R673" s="12"/>
      <c r="S673" s="34"/>
      <c r="T673" s="12"/>
      <c r="U673" s="12"/>
      <c r="Y673" s="12"/>
    </row>
    <row r="674" ht="15.75" customHeight="1">
      <c r="A674" s="34"/>
      <c r="B674" s="34"/>
      <c r="C674" s="34"/>
      <c r="E674" s="34"/>
      <c r="F674" s="35"/>
      <c r="J674" s="60"/>
      <c r="Q674" s="37"/>
      <c r="R674" s="12"/>
      <c r="S674" s="34"/>
      <c r="T674" s="12"/>
      <c r="U674" s="12"/>
      <c r="Y674" s="12"/>
    </row>
    <row r="675" ht="15.75" customHeight="1">
      <c r="A675" s="34"/>
      <c r="B675" s="34"/>
      <c r="C675" s="34"/>
      <c r="E675" s="34"/>
      <c r="F675" s="35"/>
      <c r="J675" s="60"/>
      <c r="Q675" s="37"/>
      <c r="R675" s="12"/>
      <c r="S675" s="34"/>
      <c r="T675" s="12"/>
      <c r="U675" s="12"/>
      <c r="Y675" s="12"/>
    </row>
    <row r="676" ht="15.75" customHeight="1">
      <c r="A676" s="34"/>
      <c r="B676" s="34"/>
      <c r="C676" s="34"/>
      <c r="E676" s="34"/>
      <c r="F676" s="35"/>
      <c r="J676" s="60"/>
      <c r="Q676" s="37"/>
      <c r="R676" s="12"/>
      <c r="S676" s="34"/>
      <c r="T676" s="12"/>
      <c r="U676" s="12"/>
      <c r="Y676" s="12"/>
    </row>
    <row r="677" ht="15.75" customHeight="1">
      <c r="A677" s="34"/>
      <c r="B677" s="34"/>
      <c r="C677" s="34"/>
      <c r="E677" s="34"/>
      <c r="F677" s="35"/>
      <c r="J677" s="60"/>
      <c r="Q677" s="37"/>
      <c r="R677" s="12"/>
      <c r="S677" s="34"/>
      <c r="T677" s="12"/>
      <c r="U677" s="12"/>
      <c r="Y677" s="12"/>
    </row>
    <row r="678" ht="15.75" customHeight="1">
      <c r="A678" s="34"/>
      <c r="B678" s="34"/>
      <c r="C678" s="34"/>
      <c r="E678" s="34"/>
      <c r="F678" s="35"/>
      <c r="J678" s="60"/>
      <c r="Q678" s="37"/>
      <c r="R678" s="12"/>
      <c r="S678" s="34"/>
      <c r="T678" s="12"/>
      <c r="U678" s="12"/>
      <c r="Y678" s="12"/>
    </row>
    <row r="679" ht="15.75" customHeight="1">
      <c r="A679" s="34"/>
      <c r="B679" s="34"/>
      <c r="C679" s="34"/>
      <c r="E679" s="34"/>
      <c r="F679" s="35"/>
      <c r="J679" s="60"/>
      <c r="Q679" s="37"/>
      <c r="R679" s="12"/>
      <c r="S679" s="34"/>
      <c r="T679" s="12"/>
      <c r="U679" s="12"/>
      <c r="Y679" s="12"/>
    </row>
    <row r="680" ht="15.75" customHeight="1">
      <c r="A680" s="34"/>
      <c r="B680" s="34"/>
      <c r="C680" s="34"/>
      <c r="E680" s="34"/>
      <c r="F680" s="35"/>
      <c r="J680" s="60"/>
      <c r="Q680" s="37"/>
      <c r="R680" s="12"/>
      <c r="S680" s="34"/>
      <c r="T680" s="12"/>
      <c r="U680" s="12"/>
      <c r="Y680" s="12"/>
    </row>
    <row r="681" ht="15.75" customHeight="1">
      <c r="A681" s="34"/>
      <c r="B681" s="34"/>
      <c r="C681" s="34"/>
      <c r="E681" s="34"/>
      <c r="F681" s="35"/>
      <c r="J681" s="60"/>
      <c r="Q681" s="37"/>
      <c r="R681" s="12"/>
      <c r="S681" s="34"/>
      <c r="T681" s="12"/>
      <c r="U681" s="12"/>
      <c r="Y681" s="12"/>
    </row>
    <row r="682" ht="15.75" customHeight="1">
      <c r="A682" s="34"/>
      <c r="B682" s="34"/>
      <c r="C682" s="34"/>
      <c r="E682" s="34"/>
      <c r="F682" s="35"/>
      <c r="J682" s="60"/>
      <c r="Q682" s="37"/>
      <c r="R682" s="12"/>
      <c r="S682" s="34"/>
      <c r="T682" s="12"/>
      <c r="U682" s="12"/>
      <c r="Y682" s="12"/>
    </row>
    <row r="683" ht="15.75" customHeight="1">
      <c r="A683" s="34"/>
      <c r="B683" s="34"/>
      <c r="C683" s="34"/>
      <c r="E683" s="34"/>
      <c r="F683" s="35"/>
      <c r="J683" s="60"/>
      <c r="Q683" s="37"/>
      <c r="R683" s="12"/>
      <c r="S683" s="34"/>
      <c r="T683" s="12"/>
      <c r="U683" s="12"/>
      <c r="Y683" s="12"/>
    </row>
    <row r="684" ht="15.75" customHeight="1">
      <c r="A684" s="34"/>
      <c r="B684" s="34"/>
      <c r="C684" s="34"/>
      <c r="E684" s="34"/>
      <c r="F684" s="35"/>
      <c r="J684" s="60"/>
      <c r="Q684" s="37"/>
      <c r="R684" s="12"/>
      <c r="S684" s="34"/>
      <c r="T684" s="12"/>
      <c r="U684" s="12"/>
      <c r="Y684" s="12"/>
    </row>
    <row r="685" ht="15.75" customHeight="1">
      <c r="A685" s="34"/>
      <c r="B685" s="34"/>
      <c r="C685" s="34"/>
      <c r="E685" s="34"/>
      <c r="F685" s="35"/>
      <c r="J685" s="60"/>
      <c r="Q685" s="37"/>
      <c r="R685" s="12"/>
      <c r="S685" s="34"/>
      <c r="T685" s="12"/>
      <c r="U685" s="12"/>
      <c r="Y685" s="12"/>
    </row>
    <row r="686" ht="15.75" customHeight="1">
      <c r="A686" s="34"/>
      <c r="B686" s="34"/>
      <c r="C686" s="34"/>
      <c r="E686" s="34"/>
      <c r="F686" s="35"/>
      <c r="J686" s="60"/>
      <c r="Q686" s="37"/>
      <c r="R686" s="12"/>
      <c r="S686" s="34"/>
      <c r="T686" s="12"/>
      <c r="U686" s="12"/>
      <c r="Y686" s="12"/>
    </row>
    <row r="687" ht="15.75" customHeight="1">
      <c r="A687" s="34"/>
      <c r="B687" s="34"/>
      <c r="C687" s="34"/>
      <c r="E687" s="34"/>
      <c r="F687" s="35"/>
      <c r="J687" s="60"/>
      <c r="Q687" s="37"/>
      <c r="R687" s="12"/>
      <c r="S687" s="34"/>
      <c r="T687" s="12"/>
      <c r="U687" s="12"/>
      <c r="Y687" s="12"/>
    </row>
    <row r="688" ht="15.75" customHeight="1">
      <c r="A688" s="34"/>
      <c r="B688" s="34"/>
      <c r="C688" s="34"/>
      <c r="E688" s="34"/>
      <c r="F688" s="35"/>
      <c r="J688" s="60"/>
      <c r="Q688" s="37"/>
      <c r="R688" s="12"/>
      <c r="S688" s="34"/>
      <c r="T688" s="12"/>
      <c r="U688" s="12"/>
      <c r="Y688" s="12"/>
    </row>
    <row r="689" ht="15.75" customHeight="1">
      <c r="A689" s="34"/>
      <c r="B689" s="34"/>
      <c r="C689" s="34"/>
      <c r="E689" s="34"/>
      <c r="F689" s="35"/>
      <c r="J689" s="60"/>
      <c r="Q689" s="37"/>
      <c r="R689" s="12"/>
      <c r="S689" s="34"/>
      <c r="T689" s="12"/>
      <c r="U689" s="12"/>
      <c r="Y689" s="12"/>
    </row>
    <row r="690" ht="15.75" customHeight="1">
      <c r="A690" s="34"/>
      <c r="B690" s="34"/>
      <c r="C690" s="34"/>
      <c r="E690" s="34"/>
      <c r="F690" s="35"/>
      <c r="J690" s="60"/>
      <c r="Q690" s="37"/>
      <c r="R690" s="12"/>
      <c r="S690" s="34"/>
      <c r="T690" s="12"/>
      <c r="U690" s="12"/>
      <c r="Y690" s="12"/>
    </row>
    <row r="691" ht="15.75" customHeight="1">
      <c r="A691" s="34"/>
      <c r="B691" s="34"/>
      <c r="C691" s="34"/>
      <c r="E691" s="34"/>
      <c r="F691" s="35"/>
      <c r="J691" s="60"/>
      <c r="Q691" s="37"/>
      <c r="R691" s="12"/>
      <c r="S691" s="34"/>
      <c r="T691" s="12"/>
      <c r="U691" s="12"/>
      <c r="Y691" s="12"/>
    </row>
    <row r="692" ht="15.75" customHeight="1">
      <c r="A692" s="34"/>
      <c r="B692" s="34"/>
      <c r="C692" s="34"/>
      <c r="E692" s="34"/>
      <c r="F692" s="35"/>
      <c r="J692" s="60"/>
      <c r="Q692" s="37"/>
      <c r="R692" s="12"/>
      <c r="S692" s="34"/>
      <c r="T692" s="12"/>
      <c r="U692" s="12"/>
      <c r="Y692" s="12"/>
    </row>
    <row r="693" ht="15.75" customHeight="1">
      <c r="A693" s="34"/>
      <c r="B693" s="34"/>
      <c r="C693" s="34"/>
      <c r="E693" s="34"/>
      <c r="F693" s="35"/>
      <c r="J693" s="60"/>
      <c r="Q693" s="37"/>
      <c r="R693" s="12"/>
      <c r="S693" s="34"/>
      <c r="T693" s="12"/>
      <c r="U693" s="12"/>
      <c r="Y693" s="12"/>
    </row>
    <row r="694" ht="15.75" customHeight="1">
      <c r="A694" s="34"/>
      <c r="B694" s="34"/>
      <c r="C694" s="34"/>
      <c r="E694" s="34"/>
      <c r="F694" s="35"/>
      <c r="J694" s="60"/>
      <c r="Q694" s="37"/>
      <c r="R694" s="12"/>
      <c r="S694" s="34"/>
      <c r="T694" s="12"/>
      <c r="U694" s="12"/>
      <c r="Y694" s="12"/>
    </row>
    <row r="695" ht="15.75" customHeight="1">
      <c r="A695" s="34"/>
      <c r="B695" s="34"/>
      <c r="C695" s="34"/>
      <c r="E695" s="34"/>
      <c r="F695" s="35"/>
      <c r="J695" s="60"/>
      <c r="Q695" s="37"/>
      <c r="R695" s="12"/>
      <c r="S695" s="34"/>
      <c r="T695" s="12"/>
      <c r="U695" s="12"/>
      <c r="Y695" s="12"/>
    </row>
    <row r="696" ht="15.75" customHeight="1">
      <c r="A696" s="34"/>
      <c r="B696" s="34"/>
      <c r="C696" s="34"/>
      <c r="E696" s="34"/>
      <c r="F696" s="35"/>
      <c r="J696" s="60"/>
      <c r="Q696" s="37"/>
      <c r="R696" s="12"/>
      <c r="S696" s="34"/>
      <c r="T696" s="12"/>
      <c r="U696" s="12"/>
      <c r="Y696" s="12"/>
    </row>
    <row r="697" ht="15.75" customHeight="1">
      <c r="A697" s="34"/>
      <c r="B697" s="34"/>
      <c r="C697" s="34"/>
      <c r="E697" s="34"/>
      <c r="F697" s="35"/>
      <c r="J697" s="60"/>
      <c r="Q697" s="37"/>
      <c r="R697" s="12"/>
      <c r="S697" s="34"/>
      <c r="T697" s="12"/>
      <c r="U697" s="12"/>
      <c r="Y697" s="12"/>
    </row>
    <row r="698" ht="15.75" customHeight="1">
      <c r="A698" s="34"/>
      <c r="B698" s="34"/>
      <c r="C698" s="34"/>
      <c r="E698" s="34"/>
      <c r="F698" s="35"/>
      <c r="J698" s="60"/>
      <c r="Q698" s="37"/>
      <c r="R698" s="12"/>
      <c r="S698" s="34"/>
      <c r="T698" s="12"/>
      <c r="U698" s="12"/>
      <c r="Y698" s="12"/>
    </row>
    <row r="699" ht="15.75" customHeight="1">
      <c r="A699" s="34"/>
      <c r="B699" s="34"/>
      <c r="C699" s="34"/>
      <c r="E699" s="34"/>
      <c r="F699" s="35"/>
      <c r="J699" s="60"/>
      <c r="Q699" s="37"/>
      <c r="R699" s="12"/>
      <c r="S699" s="34"/>
      <c r="T699" s="12"/>
      <c r="U699" s="12"/>
      <c r="Y699" s="12"/>
    </row>
    <row r="700" ht="15.75" customHeight="1">
      <c r="A700" s="34"/>
      <c r="B700" s="34"/>
      <c r="C700" s="34"/>
      <c r="E700" s="34"/>
      <c r="F700" s="35"/>
      <c r="J700" s="60"/>
      <c r="Q700" s="37"/>
      <c r="R700" s="12"/>
      <c r="S700" s="34"/>
      <c r="T700" s="12"/>
      <c r="U700" s="12"/>
      <c r="Y700" s="12"/>
    </row>
    <row r="701" ht="15.75" customHeight="1">
      <c r="A701" s="34"/>
      <c r="B701" s="34"/>
      <c r="C701" s="34"/>
      <c r="E701" s="34"/>
      <c r="F701" s="35"/>
      <c r="J701" s="60"/>
      <c r="Q701" s="37"/>
      <c r="R701" s="12"/>
      <c r="S701" s="34"/>
      <c r="T701" s="12"/>
      <c r="U701" s="12"/>
      <c r="Y701" s="12"/>
    </row>
    <row r="702" ht="15.75" customHeight="1">
      <c r="A702" s="34"/>
      <c r="B702" s="34"/>
      <c r="C702" s="34"/>
      <c r="E702" s="34"/>
      <c r="F702" s="35"/>
      <c r="J702" s="60"/>
      <c r="Q702" s="37"/>
      <c r="R702" s="12"/>
      <c r="S702" s="34"/>
      <c r="T702" s="12"/>
      <c r="U702" s="12"/>
      <c r="Y702" s="12"/>
    </row>
    <row r="703" ht="15.75" customHeight="1">
      <c r="A703" s="34"/>
      <c r="B703" s="34"/>
      <c r="C703" s="34"/>
      <c r="E703" s="34"/>
      <c r="F703" s="35"/>
      <c r="J703" s="60"/>
      <c r="Q703" s="37"/>
      <c r="R703" s="12"/>
      <c r="S703" s="34"/>
      <c r="T703" s="12"/>
      <c r="U703" s="12"/>
      <c r="Y703" s="12"/>
    </row>
    <row r="704" ht="15.75" customHeight="1">
      <c r="A704" s="34"/>
      <c r="B704" s="34"/>
      <c r="C704" s="34"/>
      <c r="E704" s="34"/>
      <c r="F704" s="35"/>
      <c r="J704" s="60"/>
      <c r="Q704" s="37"/>
      <c r="R704" s="12"/>
      <c r="S704" s="34"/>
      <c r="T704" s="12"/>
      <c r="U704" s="12"/>
      <c r="Y704" s="12"/>
    </row>
    <row r="705" ht="15.75" customHeight="1">
      <c r="A705" s="34"/>
      <c r="B705" s="34"/>
      <c r="C705" s="34"/>
      <c r="E705" s="34"/>
      <c r="F705" s="35"/>
      <c r="J705" s="60"/>
      <c r="Q705" s="37"/>
      <c r="R705" s="12"/>
      <c r="S705" s="34"/>
      <c r="T705" s="12"/>
      <c r="U705" s="12"/>
      <c r="Y705" s="12"/>
    </row>
    <row r="706" ht="15.75" customHeight="1">
      <c r="A706" s="34"/>
      <c r="B706" s="34"/>
      <c r="C706" s="34"/>
      <c r="E706" s="34"/>
      <c r="F706" s="35"/>
      <c r="J706" s="60"/>
      <c r="Q706" s="37"/>
      <c r="R706" s="12"/>
      <c r="S706" s="34"/>
      <c r="T706" s="12"/>
      <c r="U706" s="12"/>
      <c r="Y706" s="12"/>
    </row>
    <row r="707" ht="15.75" customHeight="1">
      <c r="A707" s="34"/>
      <c r="B707" s="34"/>
      <c r="C707" s="34"/>
      <c r="E707" s="34"/>
      <c r="F707" s="35"/>
      <c r="J707" s="60"/>
      <c r="Q707" s="37"/>
      <c r="R707" s="12"/>
      <c r="S707" s="34"/>
      <c r="T707" s="12"/>
      <c r="U707" s="12"/>
      <c r="Y707" s="12"/>
    </row>
    <row r="708" ht="15.75" customHeight="1">
      <c r="A708" s="34"/>
      <c r="B708" s="34"/>
      <c r="C708" s="34"/>
      <c r="E708" s="34"/>
      <c r="F708" s="35"/>
      <c r="J708" s="60"/>
      <c r="Q708" s="37"/>
      <c r="R708" s="12"/>
      <c r="S708" s="34"/>
      <c r="T708" s="12"/>
      <c r="U708" s="12"/>
      <c r="Y708" s="12"/>
    </row>
    <row r="709" ht="15.75" customHeight="1">
      <c r="A709" s="34"/>
      <c r="B709" s="34"/>
      <c r="C709" s="34"/>
      <c r="E709" s="34"/>
      <c r="F709" s="35"/>
      <c r="J709" s="60"/>
      <c r="Q709" s="37"/>
      <c r="R709" s="12"/>
      <c r="S709" s="34"/>
      <c r="T709" s="12"/>
      <c r="U709" s="12"/>
      <c r="Y709" s="12"/>
    </row>
    <row r="710" ht="15.75" customHeight="1">
      <c r="A710" s="34"/>
      <c r="B710" s="34"/>
      <c r="C710" s="34"/>
      <c r="E710" s="34"/>
      <c r="F710" s="35"/>
      <c r="J710" s="60"/>
      <c r="Q710" s="37"/>
      <c r="R710" s="12"/>
      <c r="S710" s="34"/>
      <c r="T710" s="12"/>
      <c r="U710" s="12"/>
      <c r="Y710" s="12"/>
    </row>
    <row r="711" ht="15.75" customHeight="1">
      <c r="A711" s="34"/>
      <c r="B711" s="34"/>
      <c r="C711" s="34"/>
      <c r="E711" s="34"/>
      <c r="F711" s="35"/>
      <c r="J711" s="60"/>
      <c r="Q711" s="37"/>
      <c r="R711" s="12"/>
      <c r="S711" s="34"/>
      <c r="T711" s="12"/>
      <c r="U711" s="12"/>
      <c r="Y711" s="12"/>
    </row>
    <row r="712" ht="15.75" customHeight="1">
      <c r="A712" s="34"/>
      <c r="B712" s="34"/>
      <c r="C712" s="34"/>
      <c r="E712" s="34"/>
      <c r="F712" s="35"/>
      <c r="J712" s="60"/>
      <c r="Q712" s="37"/>
      <c r="R712" s="12"/>
      <c r="S712" s="34"/>
      <c r="T712" s="12"/>
      <c r="U712" s="12"/>
      <c r="Y712" s="12"/>
    </row>
    <row r="713" ht="15.75" customHeight="1">
      <c r="A713" s="34"/>
      <c r="B713" s="34"/>
      <c r="C713" s="34"/>
      <c r="E713" s="34"/>
      <c r="F713" s="35"/>
      <c r="J713" s="60"/>
      <c r="Q713" s="37"/>
      <c r="R713" s="12"/>
      <c r="S713" s="34"/>
      <c r="T713" s="12"/>
      <c r="U713" s="12"/>
      <c r="Y713" s="12"/>
    </row>
    <row r="714" ht="15.75" customHeight="1">
      <c r="A714" s="34"/>
      <c r="B714" s="34"/>
      <c r="C714" s="34"/>
      <c r="E714" s="34"/>
      <c r="F714" s="35"/>
      <c r="J714" s="60"/>
      <c r="Q714" s="37"/>
      <c r="R714" s="12"/>
      <c r="S714" s="34"/>
      <c r="T714" s="12"/>
      <c r="U714" s="12"/>
      <c r="Y714" s="12"/>
    </row>
    <row r="715" ht="15.75" customHeight="1">
      <c r="A715" s="34"/>
      <c r="B715" s="34"/>
      <c r="C715" s="34"/>
      <c r="E715" s="34"/>
      <c r="F715" s="35"/>
      <c r="J715" s="60"/>
      <c r="Q715" s="37"/>
      <c r="R715" s="12"/>
      <c r="S715" s="34"/>
      <c r="T715" s="12"/>
      <c r="U715" s="12"/>
      <c r="Y715" s="12"/>
    </row>
    <row r="716" ht="15.75" customHeight="1">
      <c r="A716" s="34"/>
      <c r="B716" s="34"/>
      <c r="C716" s="34"/>
      <c r="E716" s="34"/>
      <c r="F716" s="35"/>
      <c r="J716" s="60"/>
      <c r="Q716" s="37"/>
      <c r="R716" s="12"/>
      <c r="S716" s="34"/>
      <c r="T716" s="12"/>
      <c r="U716" s="12"/>
      <c r="Y716" s="12"/>
    </row>
    <row r="717" ht="15.75" customHeight="1">
      <c r="A717" s="34"/>
      <c r="B717" s="34"/>
      <c r="C717" s="34"/>
      <c r="E717" s="34"/>
      <c r="F717" s="35"/>
      <c r="J717" s="60"/>
      <c r="Q717" s="37"/>
      <c r="R717" s="12"/>
      <c r="S717" s="34"/>
      <c r="T717" s="12"/>
      <c r="U717" s="12"/>
      <c r="Y717" s="12"/>
    </row>
    <row r="718" ht="15.75" customHeight="1">
      <c r="A718" s="34"/>
      <c r="B718" s="34"/>
      <c r="C718" s="34"/>
      <c r="E718" s="34"/>
      <c r="F718" s="35"/>
      <c r="J718" s="60"/>
      <c r="Q718" s="37"/>
      <c r="R718" s="12"/>
      <c r="S718" s="34"/>
      <c r="T718" s="12"/>
      <c r="U718" s="12"/>
      <c r="Y718" s="12"/>
    </row>
    <row r="719" ht="15.75" customHeight="1">
      <c r="A719" s="34"/>
      <c r="B719" s="34"/>
      <c r="C719" s="34"/>
      <c r="E719" s="34"/>
      <c r="F719" s="35"/>
      <c r="J719" s="60"/>
      <c r="Q719" s="37"/>
      <c r="R719" s="12"/>
      <c r="S719" s="34"/>
      <c r="T719" s="12"/>
      <c r="U719" s="12"/>
      <c r="Y719" s="12"/>
    </row>
    <row r="720" ht="15.75" customHeight="1">
      <c r="A720" s="34"/>
      <c r="B720" s="34"/>
      <c r="C720" s="34"/>
      <c r="E720" s="34"/>
      <c r="F720" s="35"/>
      <c r="J720" s="60"/>
      <c r="Q720" s="37"/>
      <c r="R720" s="12"/>
      <c r="S720" s="34"/>
      <c r="T720" s="12"/>
      <c r="U720" s="12"/>
      <c r="Y720" s="12"/>
    </row>
    <row r="721" ht="15.75" customHeight="1">
      <c r="A721" s="34"/>
      <c r="B721" s="34"/>
      <c r="C721" s="34"/>
      <c r="E721" s="34"/>
      <c r="F721" s="35"/>
      <c r="J721" s="60"/>
      <c r="Q721" s="37"/>
      <c r="R721" s="12"/>
      <c r="S721" s="34"/>
      <c r="T721" s="12"/>
      <c r="U721" s="12"/>
      <c r="Y721" s="12"/>
    </row>
    <row r="722" ht="15.75" customHeight="1">
      <c r="A722" s="34"/>
      <c r="B722" s="34"/>
      <c r="C722" s="34"/>
      <c r="E722" s="34"/>
      <c r="F722" s="35"/>
      <c r="J722" s="60"/>
      <c r="Q722" s="37"/>
      <c r="R722" s="12"/>
      <c r="S722" s="34"/>
      <c r="T722" s="12"/>
      <c r="U722" s="12"/>
      <c r="Y722" s="12"/>
    </row>
    <row r="723" ht="15.75" customHeight="1">
      <c r="A723" s="34"/>
      <c r="B723" s="34"/>
      <c r="C723" s="34"/>
      <c r="E723" s="34"/>
      <c r="F723" s="35"/>
      <c r="J723" s="60"/>
      <c r="Q723" s="37"/>
      <c r="R723" s="12"/>
      <c r="S723" s="34"/>
      <c r="T723" s="12"/>
      <c r="U723" s="12"/>
      <c r="Y723" s="12"/>
    </row>
    <row r="724" ht="15.75" customHeight="1">
      <c r="A724" s="34"/>
      <c r="B724" s="34"/>
      <c r="C724" s="34"/>
      <c r="E724" s="34"/>
      <c r="F724" s="35"/>
      <c r="J724" s="60"/>
      <c r="Q724" s="37"/>
      <c r="R724" s="12"/>
      <c r="S724" s="34"/>
      <c r="T724" s="12"/>
      <c r="U724" s="12"/>
      <c r="Y724" s="12"/>
    </row>
    <row r="725" ht="15.75" customHeight="1">
      <c r="A725" s="34"/>
      <c r="B725" s="34"/>
      <c r="C725" s="34"/>
      <c r="E725" s="34"/>
      <c r="F725" s="35"/>
      <c r="J725" s="60"/>
      <c r="Q725" s="37"/>
      <c r="R725" s="12"/>
      <c r="S725" s="34"/>
      <c r="T725" s="12"/>
      <c r="U725" s="12"/>
      <c r="Y725" s="12"/>
    </row>
    <row r="726" ht="15.75" customHeight="1">
      <c r="A726" s="34"/>
      <c r="B726" s="34"/>
      <c r="C726" s="34"/>
      <c r="E726" s="34"/>
      <c r="F726" s="35"/>
      <c r="J726" s="60"/>
      <c r="Q726" s="37"/>
      <c r="R726" s="12"/>
      <c r="S726" s="34"/>
      <c r="T726" s="12"/>
      <c r="U726" s="12"/>
      <c r="Y726" s="12"/>
    </row>
    <row r="727" ht="15.75" customHeight="1">
      <c r="A727" s="34"/>
      <c r="B727" s="34"/>
      <c r="C727" s="34"/>
      <c r="E727" s="34"/>
      <c r="F727" s="35"/>
      <c r="J727" s="60"/>
      <c r="Q727" s="37"/>
      <c r="R727" s="12"/>
      <c r="S727" s="34"/>
      <c r="T727" s="12"/>
      <c r="U727" s="12"/>
      <c r="Y727" s="12"/>
    </row>
    <row r="728" ht="15.75" customHeight="1">
      <c r="A728" s="34"/>
      <c r="B728" s="34"/>
      <c r="C728" s="34"/>
      <c r="E728" s="34"/>
      <c r="F728" s="35"/>
      <c r="J728" s="60"/>
      <c r="Q728" s="37"/>
      <c r="R728" s="12"/>
      <c r="S728" s="34"/>
      <c r="T728" s="12"/>
      <c r="U728" s="12"/>
      <c r="Y728" s="12"/>
    </row>
    <row r="729" ht="15.75" customHeight="1">
      <c r="A729" s="34"/>
      <c r="B729" s="34"/>
      <c r="C729" s="34"/>
      <c r="E729" s="34"/>
      <c r="F729" s="35"/>
      <c r="J729" s="60"/>
      <c r="Q729" s="37"/>
      <c r="R729" s="12"/>
      <c r="S729" s="34"/>
      <c r="T729" s="12"/>
      <c r="U729" s="12"/>
      <c r="Y729" s="12"/>
    </row>
    <row r="730" ht="15.75" customHeight="1">
      <c r="A730" s="34"/>
      <c r="B730" s="34"/>
      <c r="C730" s="34"/>
      <c r="E730" s="34"/>
      <c r="F730" s="35"/>
      <c r="J730" s="60"/>
      <c r="Q730" s="37"/>
      <c r="R730" s="12"/>
      <c r="S730" s="34"/>
      <c r="T730" s="12"/>
      <c r="U730" s="12"/>
      <c r="Y730" s="12"/>
    </row>
    <row r="731" ht="15.75" customHeight="1">
      <c r="A731" s="34"/>
      <c r="B731" s="34"/>
      <c r="C731" s="34"/>
      <c r="E731" s="34"/>
      <c r="F731" s="35"/>
      <c r="J731" s="60"/>
      <c r="Q731" s="37"/>
      <c r="R731" s="12"/>
      <c r="S731" s="34"/>
      <c r="T731" s="12"/>
      <c r="U731" s="12"/>
      <c r="Y731" s="12"/>
    </row>
    <row r="732" ht="15.75" customHeight="1">
      <c r="A732" s="34"/>
      <c r="B732" s="34"/>
      <c r="C732" s="34"/>
      <c r="E732" s="34"/>
      <c r="F732" s="35"/>
      <c r="J732" s="60"/>
      <c r="Q732" s="37"/>
      <c r="R732" s="12"/>
      <c r="S732" s="34"/>
      <c r="T732" s="12"/>
      <c r="U732" s="12"/>
      <c r="Y732" s="12"/>
    </row>
    <row r="733" ht="15.75" customHeight="1">
      <c r="A733" s="34"/>
      <c r="B733" s="34"/>
      <c r="C733" s="34"/>
      <c r="E733" s="34"/>
      <c r="F733" s="35"/>
      <c r="J733" s="60"/>
      <c r="Q733" s="37"/>
      <c r="R733" s="12"/>
      <c r="S733" s="34"/>
      <c r="T733" s="12"/>
      <c r="U733" s="12"/>
      <c r="Y733" s="12"/>
    </row>
    <row r="734" ht="15.75" customHeight="1">
      <c r="A734" s="34"/>
      <c r="B734" s="34"/>
      <c r="C734" s="34"/>
      <c r="E734" s="34"/>
      <c r="F734" s="35"/>
      <c r="J734" s="60"/>
      <c r="Q734" s="37"/>
      <c r="R734" s="12"/>
      <c r="S734" s="34"/>
      <c r="T734" s="12"/>
      <c r="U734" s="12"/>
      <c r="Y734" s="12"/>
    </row>
    <row r="735" ht="15.75" customHeight="1">
      <c r="A735" s="34"/>
      <c r="B735" s="34"/>
      <c r="C735" s="34"/>
      <c r="E735" s="34"/>
      <c r="F735" s="35"/>
      <c r="J735" s="60"/>
      <c r="Q735" s="37"/>
      <c r="R735" s="12"/>
      <c r="S735" s="34"/>
      <c r="T735" s="12"/>
      <c r="U735" s="12"/>
      <c r="Y735" s="12"/>
    </row>
    <row r="736" ht="15.75" customHeight="1">
      <c r="A736" s="34"/>
      <c r="B736" s="34"/>
      <c r="C736" s="34"/>
      <c r="E736" s="34"/>
      <c r="F736" s="35"/>
      <c r="J736" s="60"/>
      <c r="Q736" s="37"/>
      <c r="R736" s="12"/>
      <c r="S736" s="34"/>
      <c r="T736" s="12"/>
      <c r="U736" s="12"/>
      <c r="Y736" s="12"/>
    </row>
    <row r="737" ht="15.75" customHeight="1">
      <c r="A737" s="34"/>
      <c r="B737" s="34"/>
      <c r="C737" s="34"/>
      <c r="E737" s="34"/>
      <c r="F737" s="35"/>
      <c r="J737" s="60"/>
      <c r="Q737" s="37"/>
      <c r="R737" s="12"/>
      <c r="S737" s="34"/>
      <c r="T737" s="12"/>
      <c r="U737" s="12"/>
      <c r="Y737" s="12"/>
    </row>
    <row r="738" ht="15.75" customHeight="1">
      <c r="A738" s="34"/>
      <c r="B738" s="34"/>
      <c r="C738" s="34"/>
      <c r="E738" s="34"/>
      <c r="F738" s="35"/>
      <c r="J738" s="60"/>
      <c r="Q738" s="37"/>
      <c r="R738" s="12"/>
      <c r="S738" s="34"/>
      <c r="T738" s="12"/>
      <c r="U738" s="12"/>
      <c r="Y738" s="12"/>
    </row>
    <row r="739" ht="15.75" customHeight="1">
      <c r="A739" s="34"/>
      <c r="B739" s="34"/>
      <c r="C739" s="34"/>
      <c r="E739" s="34"/>
      <c r="F739" s="35"/>
      <c r="J739" s="60"/>
      <c r="Q739" s="37"/>
      <c r="R739" s="12"/>
      <c r="S739" s="34"/>
      <c r="T739" s="12"/>
      <c r="U739" s="12"/>
      <c r="Y739" s="12"/>
    </row>
    <row r="740" ht="15.75" customHeight="1">
      <c r="A740" s="34"/>
      <c r="B740" s="34"/>
      <c r="C740" s="34"/>
      <c r="E740" s="34"/>
      <c r="F740" s="35"/>
      <c r="J740" s="60"/>
      <c r="Q740" s="37"/>
      <c r="R740" s="12"/>
      <c r="S740" s="34"/>
      <c r="T740" s="12"/>
      <c r="U740" s="12"/>
      <c r="Y740" s="12"/>
    </row>
    <row r="741" ht="15.75" customHeight="1">
      <c r="A741" s="34"/>
      <c r="B741" s="34"/>
      <c r="C741" s="34"/>
      <c r="E741" s="34"/>
      <c r="F741" s="35"/>
      <c r="J741" s="60"/>
      <c r="Q741" s="37"/>
      <c r="R741" s="12"/>
      <c r="S741" s="34"/>
      <c r="T741" s="12"/>
      <c r="U741" s="12"/>
      <c r="Y741" s="12"/>
    </row>
    <row r="742" ht="15.75" customHeight="1">
      <c r="A742" s="34"/>
      <c r="B742" s="34"/>
      <c r="C742" s="34"/>
      <c r="E742" s="34"/>
      <c r="F742" s="35"/>
      <c r="J742" s="60"/>
      <c r="Q742" s="37"/>
      <c r="R742" s="12"/>
      <c r="S742" s="34"/>
      <c r="T742" s="12"/>
      <c r="U742" s="12"/>
      <c r="Y742" s="12"/>
    </row>
    <row r="743" ht="15.75" customHeight="1">
      <c r="A743" s="34"/>
      <c r="B743" s="34"/>
      <c r="C743" s="34"/>
      <c r="E743" s="34"/>
      <c r="F743" s="35"/>
      <c r="J743" s="60"/>
      <c r="Q743" s="37"/>
      <c r="R743" s="12"/>
      <c r="S743" s="34"/>
      <c r="T743" s="12"/>
      <c r="U743" s="12"/>
      <c r="Y743" s="12"/>
    </row>
    <row r="744" ht="15.75" customHeight="1">
      <c r="A744" s="34"/>
      <c r="B744" s="34"/>
      <c r="C744" s="34"/>
      <c r="E744" s="34"/>
      <c r="F744" s="35"/>
      <c r="J744" s="60"/>
      <c r="Q744" s="37"/>
      <c r="R744" s="12"/>
      <c r="S744" s="34"/>
      <c r="T744" s="12"/>
      <c r="U744" s="12"/>
      <c r="Y744" s="12"/>
    </row>
    <row r="745" ht="15.75" customHeight="1">
      <c r="A745" s="34"/>
      <c r="B745" s="34"/>
      <c r="C745" s="34"/>
      <c r="E745" s="34"/>
      <c r="F745" s="35"/>
      <c r="J745" s="60"/>
      <c r="Q745" s="37"/>
      <c r="R745" s="12"/>
      <c r="S745" s="34"/>
      <c r="T745" s="12"/>
      <c r="U745" s="12"/>
      <c r="Y745" s="12"/>
    </row>
    <row r="746" ht="15.75" customHeight="1">
      <c r="A746" s="34"/>
      <c r="B746" s="34"/>
      <c r="C746" s="34"/>
      <c r="E746" s="34"/>
      <c r="F746" s="35"/>
      <c r="J746" s="60"/>
      <c r="Q746" s="37"/>
      <c r="R746" s="12"/>
      <c r="S746" s="34"/>
      <c r="T746" s="12"/>
      <c r="U746" s="12"/>
      <c r="Y746" s="12"/>
    </row>
    <row r="747" ht="15.75" customHeight="1">
      <c r="A747" s="34"/>
      <c r="B747" s="34"/>
      <c r="C747" s="34"/>
      <c r="E747" s="34"/>
      <c r="F747" s="35"/>
      <c r="J747" s="60"/>
      <c r="Q747" s="37"/>
      <c r="R747" s="12"/>
      <c r="S747" s="34"/>
      <c r="T747" s="12"/>
      <c r="U747" s="12"/>
      <c r="Y747" s="12"/>
    </row>
    <row r="748" ht="15.75" customHeight="1">
      <c r="A748" s="34"/>
      <c r="B748" s="34"/>
      <c r="C748" s="34"/>
      <c r="E748" s="34"/>
      <c r="F748" s="35"/>
      <c r="J748" s="60"/>
      <c r="Q748" s="37"/>
      <c r="R748" s="12"/>
      <c r="S748" s="34"/>
      <c r="T748" s="12"/>
      <c r="U748" s="12"/>
      <c r="Y748" s="12"/>
    </row>
    <row r="749" ht="15.75" customHeight="1">
      <c r="A749" s="34"/>
      <c r="B749" s="34"/>
      <c r="C749" s="34"/>
      <c r="E749" s="34"/>
      <c r="F749" s="35"/>
      <c r="J749" s="60"/>
      <c r="Q749" s="37"/>
      <c r="R749" s="12"/>
      <c r="S749" s="34"/>
      <c r="T749" s="12"/>
      <c r="U749" s="12"/>
      <c r="Y749" s="12"/>
    </row>
    <row r="750" ht="15.75" customHeight="1">
      <c r="A750" s="34"/>
      <c r="B750" s="34"/>
      <c r="C750" s="34"/>
      <c r="E750" s="34"/>
      <c r="F750" s="35"/>
      <c r="J750" s="60"/>
      <c r="Q750" s="37"/>
      <c r="R750" s="12"/>
      <c r="S750" s="34"/>
      <c r="T750" s="12"/>
      <c r="U750" s="12"/>
      <c r="Y750" s="12"/>
    </row>
    <row r="751" ht="15.75" customHeight="1">
      <c r="A751" s="34"/>
      <c r="B751" s="34"/>
      <c r="C751" s="34"/>
      <c r="E751" s="34"/>
      <c r="F751" s="35"/>
      <c r="J751" s="60"/>
      <c r="Q751" s="37"/>
      <c r="R751" s="12"/>
      <c r="S751" s="34"/>
      <c r="T751" s="12"/>
      <c r="U751" s="12"/>
      <c r="Y751" s="12"/>
    </row>
    <row r="752" ht="15.75" customHeight="1">
      <c r="A752" s="34"/>
      <c r="B752" s="34"/>
      <c r="C752" s="34"/>
      <c r="E752" s="34"/>
      <c r="F752" s="35"/>
      <c r="J752" s="60"/>
      <c r="Q752" s="37"/>
      <c r="R752" s="12"/>
      <c r="S752" s="34"/>
      <c r="T752" s="12"/>
      <c r="U752" s="12"/>
      <c r="Y752" s="12"/>
    </row>
    <row r="753" ht="15.75" customHeight="1">
      <c r="A753" s="34"/>
      <c r="B753" s="34"/>
      <c r="C753" s="34"/>
      <c r="E753" s="34"/>
      <c r="F753" s="35"/>
      <c r="J753" s="60"/>
      <c r="Q753" s="37"/>
      <c r="R753" s="12"/>
      <c r="S753" s="34"/>
      <c r="T753" s="12"/>
      <c r="U753" s="12"/>
      <c r="Y753" s="12"/>
    </row>
    <row r="754" ht="15.75" customHeight="1">
      <c r="A754" s="34"/>
      <c r="B754" s="34"/>
      <c r="C754" s="34"/>
      <c r="E754" s="34"/>
      <c r="F754" s="35"/>
      <c r="J754" s="60"/>
      <c r="Q754" s="37"/>
      <c r="R754" s="12"/>
      <c r="S754" s="34"/>
      <c r="T754" s="12"/>
      <c r="U754" s="12"/>
      <c r="Y754" s="12"/>
    </row>
    <row r="755" ht="15.75" customHeight="1">
      <c r="A755" s="34"/>
      <c r="B755" s="34"/>
      <c r="C755" s="34"/>
      <c r="E755" s="34"/>
      <c r="F755" s="35"/>
      <c r="J755" s="60"/>
      <c r="Q755" s="37"/>
      <c r="R755" s="12"/>
      <c r="S755" s="34"/>
      <c r="T755" s="12"/>
      <c r="U755" s="12"/>
      <c r="Y755" s="12"/>
    </row>
    <row r="756" ht="15.75" customHeight="1">
      <c r="A756" s="34"/>
      <c r="B756" s="34"/>
      <c r="C756" s="34"/>
      <c r="E756" s="34"/>
      <c r="F756" s="35"/>
      <c r="J756" s="60"/>
      <c r="Q756" s="37"/>
      <c r="R756" s="12"/>
      <c r="S756" s="34"/>
      <c r="T756" s="12"/>
      <c r="U756" s="12"/>
      <c r="Y756" s="12"/>
    </row>
    <row r="757" ht="15.75" customHeight="1">
      <c r="A757" s="34"/>
      <c r="B757" s="34"/>
      <c r="C757" s="34"/>
      <c r="E757" s="34"/>
      <c r="F757" s="35"/>
      <c r="J757" s="60"/>
      <c r="Q757" s="37"/>
      <c r="R757" s="12"/>
      <c r="S757" s="34"/>
      <c r="T757" s="12"/>
      <c r="U757" s="12"/>
      <c r="Y757" s="12"/>
    </row>
    <row r="758" ht="15.75" customHeight="1">
      <c r="A758" s="34"/>
      <c r="B758" s="34"/>
      <c r="C758" s="34"/>
      <c r="E758" s="34"/>
      <c r="F758" s="35"/>
      <c r="J758" s="60"/>
      <c r="Q758" s="37"/>
      <c r="R758" s="12"/>
      <c r="S758" s="34"/>
      <c r="T758" s="12"/>
      <c r="U758" s="12"/>
      <c r="Y758" s="12"/>
    </row>
    <row r="759" ht="15.75" customHeight="1">
      <c r="A759" s="34"/>
      <c r="B759" s="34"/>
      <c r="C759" s="34"/>
      <c r="E759" s="34"/>
      <c r="F759" s="35"/>
      <c r="J759" s="60"/>
      <c r="Q759" s="37"/>
      <c r="R759" s="12"/>
      <c r="S759" s="34"/>
      <c r="T759" s="12"/>
      <c r="U759" s="12"/>
      <c r="Y759" s="12"/>
    </row>
    <row r="760" ht="15.75" customHeight="1">
      <c r="A760" s="34"/>
      <c r="B760" s="34"/>
      <c r="C760" s="34"/>
      <c r="E760" s="34"/>
      <c r="F760" s="35"/>
      <c r="J760" s="60"/>
      <c r="Q760" s="37"/>
      <c r="R760" s="12"/>
      <c r="S760" s="34"/>
      <c r="T760" s="12"/>
      <c r="U760" s="12"/>
      <c r="Y760" s="12"/>
    </row>
    <row r="761" ht="15.75" customHeight="1">
      <c r="A761" s="34"/>
      <c r="B761" s="34"/>
      <c r="C761" s="34"/>
      <c r="E761" s="34"/>
      <c r="F761" s="35"/>
      <c r="J761" s="60"/>
      <c r="Q761" s="37"/>
      <c r="R761" s="12"/>
      <c r="S761" s="34"/>
      <c r="T761" s="12"/>
      <c r="U761" s="12"/>
      <c r="Y761" s="12"/>
    </row>
    <row r="762" ht="15.75" customHeight="1">
      <c r="A762" s="34"/>
      <c r="B762" s="34"/>
      <c r="C762" s="34"/>
      <c r="E762" s="34"/>
      <c r="F762" s="35"/>
      <c r="J762" s="60"/>
      <c r="Q762" s="37"/>
      <c r="R762" s="12"/>
      <c r="S762" s="34"/>
      <c r="T762" s="12"/>
      <c r="U762" s="12"/>
      <c r="Y762" s="12"/>
    </row>
    <row r="763" ht="15.75" customHeight="1">
      <c r="A763" s="34"/>
      <c r="B763" s="34"/>
      <c r="C763" s="34"/>
      <c r="E763" s="34"/>
      <c r="F763" s="35"/>
      <c r="J763" s="60"/>
      <c r="Q763" s="37"/>
      <c r="R763" s="12"/>
      <c r="S763" s="34"/>
      <c r="T763" s="12"/>
      <c r="U763" s="12"/>
      <c r="Y763" s="12"/>
    </row>
    <row r="764" ht="15.75" customHeight="1">
      <c r="A764" s="34"/>
      <c r="B764" s="34"/>
      <c r="C764" s="34"/>
      <c r="E764" s="34"/>
      <c r="F764" s="35"/>
      <c r="J764" s="60"/>
      <c r="Q764" s="37"/>
      <c r="R764" s="12"/>
      <c r="S764" s="34"/>
      <c r="T764" s="12"/>
      <c r="U764" s="12"/>
      <c r="Y764" s="12"/>
    </row>
    <row r="765" ht="15.75" customHeight="1">
      <c r="A765" s="34"/>
      <c r="B765" s="34"/>
      <c r="C765" s="34"/>
      <c r="E765" s="34"/>
      <c r="F765" s="35"/>
      <c r="J765" s="60"/>
      <c r="Q765" s="37"/>
      <c r="R765" s="12"/>
      <c r="S765" s="34"/>
      <c r="T765" s="12"/>
      <c r="U765" s="12"/>
      <c r="Y765" s="12"/>
    </row>
    <row r="766" ht="15.75" customHeight="1">
      <c r="A766" s="34"/>
      <c r="B766" s="34"/>
      <c r="C766" s="34"/>
      <c r="E766" s="34"/>
      <c r="F766" s="35"/>
      <c r="J766" s="60"/>
      <c r="Q766" s="37"/>
      <c r="R766" s="12"/>
      <c r="S766" s="34"/>
      <c r="T766" s="12"/>
      <c r="U766" s="12"/>
      <c r="Y766" s="12"/>
    </row>
    <row r="767" ht="15.75" customHeight="1">
      <c r="A767" s="34"/>
      <c r="B767" s="34"/>
      <c r="C767" s="34"/>
      <c r="E767" s="34"/>
      <c r="F767" s="35"/>
      <c r="J767" s="60"/>
      <c r="Q767" s="37"/>
      <c r="R767" s="12"/>
      <c r="S767" s="34"/>
      <c r="T767" s="12"/>
      <c r="U767" s="12"/>
      <c r="Y767" s="12"/>
    </row>
    <row r="768" ht="15.75" customHeight="1">
      <c r="A768" s="34"/>
      <c r="B768" s="34"/>
      <c r="C768" s="34"/>
      <c r="E768" s="34"/>
      <c r="F768" s="35"/>
      <c r="J768" s="60"/>
      <c r="Q768" s="37"/>
      <c r="R768" s="12"/>
      <c r="S768" s="34"/>
      <c r="T768" s="12"/>
      <c r="U768" s="12"/>
      <c r="Y768" s="12"/>
    </row>
    <row r="769" ht="15.75" customHeight="1">
      <c r="A769" s="34"/>
      <c r="B769" s="34"/>
      <c r="C769" s="34"/>
      <c r="E769" s="34"/>
      <c r="F769" s="35"/>
      <c r="J769" s="60"/>
      <c r="Q769" s="37"/>
      <c r="R769" s="12"/>
      <c r="S769" s="34"/>
      <c r="T769" s="12"/>
      <c r="U769" s="12"/>
      <c r="Y769" s="12"/>
    </row>
    <row r="770" ht="15.75" customHeight="1">
      <c r="A770" s="34"/>
      <c r="B770" s="34"/>
      <c r="C770" s="34"/>
      <c r="E770" s="34"/>
      <c r="F770" s="35"/>
      <c r="J770" s="60"/>
      <c r="Q770" s="37"/>
      <c r="R770" s="12"/>
      <c r="S770" s="34"/>
      <c r="T770" s="12"/>
      <c r="U770" s="12"/>
      <c r="Y770" s="12"/>
    </row>
    <row r="771" ht="15.75" customHeight="1">
      <c r="A771" s="34"/>
      <c r="B771" s="34"/>
      <c r="C771" s="34"/>
      <c r="E771" s="34"/>
      <c r="F771" s="35"/>
      <c r="J771" s="60"/>
      <c r="Q771" s="37"/>
      <c r="R771" s="12"/>
      <c r="S771" s="34"/>
      <c r="T771" s="12"/>
      <c r="U771" s="12"/>
      <c r="Y771" s="12"/>
    </row>
    <row r="772" ht="15.75" customHeight="1">
      <c r="A772" s="34"/>
      <c r="B772" s="34"/>
      <c r="C772" s="34"/>
      <c r="E772" s="34"/>
      <c r="F772" s="35"/>
      <c r="J772" s="60"/>
      <c r="Q772" s="37"/>
      <c r="R772" s="12"/>
      <c r="S772" s="34"/>
      <c r="T772" s="12"/>
      <c r="U772" s="12"/>
      <c r="Y772" s="12"/>
    </row>
    <row r="773" ht="15.75" customHeight="1">
      <c r="A773" s="34"/>
      <c r="B773" s="34"/>
      <c r="C773" s="34"/>
      <c r="E773" s="34"/>
      <c r="F773" s="35"/>
      <c r="J773" s="60"/>
      <c r="Q773" s="37"/>
      <c r="R773" s="12"/>
      <c r="S773" s="34"/>
      <c r="T773" s="12"/>
      <c r="U773" s="12"/>
      <c r="Y773" s="12"/>
    </row>
    <row r="774" ht="15.75" customHeight="1">
      <c r="A774" s="34"/>
      <c r="B774" s="34"/>
      <c r="C774" s="34"/>
      <c r="E774" s="34"/>
      <c r="F774" s="35"/>
      <c r="J774" s="60"/>
      <c r="Q774" s="37"/>
      <c r="R774" s="12"/>
      <c r="S774" s="34"/>
      <c r="T774" s="12"/>
      <c r="U774" s="12"/>
      <c r="Y774" s="12"/>
    </row>
    <row r="775" ht="15.75" customHeight="1">
      <c r="A775" s="34"/>
      <c r="B775" s="34"/>
      <c r="C775" s="34"/>
      <c r="E775" s="34"/>
      <c r="F775" s="35"/>
      <c r="J775" s="60"/>
      <c r="Q775" s="37"/>
      <c r="R775" s="12"/>
      <c r="S775" s="34"/>
      <c r="T775" s="12"/>
      <c r="U775" s="12"/>
      <c r="Y775" s="12"/>
    </row>
    <row r="776" ht="15.75" customHeight="1">
      <c r="A776" s="34"/>
      <c r="B776" s="34"/>
      <c r="C776" s="34"/>
      <c r="E776" s="34"/>
      <c r="F776" s="35"/>
      <c r="J776" s="60"/>
      <c r="Q776" s="37"/>
      <c r="R776" s="12"/>
      <c r="S776" s="34"/>
      <c r="T776" s="12"/>
      <c r="U776" s="12"/>
      <c r="Y776" s="12"/>
    </row>
    <row r="777" ht="15.75" customHeight="1">
      <c r="A777" s="34"/>
      <c r="B777" s="34"/>
      <c r="C777" s="34"/>
      <c r="E777" s="34"/>
      <c r="F777" s="35"/>
      <c r="J777" s="60"/>
      <c r="Q777" s="37"/>
      <c r="R777" s="12"/>
      <c r="S777" s="34"/>
      <c r="T777" s="12"/>
      <c r="U777" s="12"/>
      <c r="Y777" s="12"/>
    </row>
    <row r="778" ht="15.75" customHeight="1">
      <c r="A778" s="34"/>
      <c r="B778" s="34"/>
      <c r="C778" s="34"/>
      <c r="E778" s="34"/>
      <c r="F778" s="35"/>
      <c r="J778" s="60"/>
      <c r="Q778" s="37"/>
      <c r="R778" s="12"/>
      <c r="S778" s="34"/>
      <c r="T778" s="12"/>
      <c r="U778" s="12"/>
      <c r="Y778" s="12"/>
    </row>
    <row r="779" ht="15.75" customHeight="1">
      <c r="A779" s="34"/>
      <c r="B779" s="34"/>
      <c r="C779" s="34"/>
      <c r="E779" s="34"/>
      <c r="F779" s="35"/>
      <c r="J779" s="60"/>
      <c r="Q779" s="37"/>
      <c r="R779" s="12"/>
      <c r="S779" s="34"/>
      <c r="T779" s="12"/>
      <c r="U779" s="12"/>
      <c r="Y779" s="12"/>
    </row>
    <row r="780" ht="15.75" customHeight="1">
      <c r="A780" s="34"/>
      <c r="B780" s="34"/>
      <c r="C780" s="34"/>
      <c r="E780" s="34"/>
      <c r="F780" s="35"/>
      <c r="J780" s="60"/>
      <c r="Q780" s="37"/>
      <c r="R780" s="12"/>
      <c r="S780" s="34"/>
      <c r="T780" s="12"/>
      <c r="U780" s="12"/>
      <c r="Y780" s="12"/>
    </row>
    <row r="781" ht="15.75" customHeight="1">
      <c r="A781" s="34"/>
      <c r="B781" s="34"/>
      <c r="C781" s="34"/>
      <c r="E781" s="34"/>
      <c r="F781" s="35"/>
      <c r="J781" s="60"/>
      <c r="Q781" s="37"/>
      <c r="R781" s="12"/>
      <c r="S781" s="34"/>
      <c r="T781" s="12"/>
      <c r="U781" s="12"/>
      <c r="Y781" s="12"/>
    </row>
    <row r="782" ht="15.75" customHeight="1">
      <c r="A782" s="34"/>
      <c r="B782" s="34"/>
      <c r="C782" s="34"/>
      <c r="E782" s="34"/>
      <c r="F782" s="35"/>
      <c r="J782" s="60"/>
      <c r="Q782" s="37"/>
      <c r="R782" s="12"/>
      <c r="S782" s="34"/>
      <c r="T782" s="12"/>
      <c r="U782" s="12"/>
      <c r="Y782" s="12"/>
    </row>
    <row r="783" ht="15.75" customHeight="1">
      <c r="A783" s="34"/>
      <c r="B783" s="34"/>
      <c r="C783" s="34"/>
      <c r="E783" s="34"/>
      <c r="F783" s="35"/>
      <c r="J783" s="60"/>
      <c r="Q783" s="37"/>
      <c r="R783" s="12"/>
      <c r="S783" s="34"/>
      <c r="T783" s="12"/>
      <c r="U783" s="12"/>
      <c r="Y783" s="12"/>
    </row>
    <row r="784" ht="15.75" customHeight="1">
      <c r="A784" s="34"/>
      <c r="B784" s="34"/>
      <c r="C784" s="34"/>
      <c r="E784" s="34"/>
      <c r="F784" s="35"/>
      <c r="J784" s="60"/>
      <c r="Q784" s="37"/>
      <c r="R784" s="12"/>
      <c r="S784" s="34"/>
      <c r="T784" s="12"/>
      <c r="U784" s="12"/>
      <c r="Y784" s="12"/>
    </row>
    <row r="785" ht="15.75" customHeight="1">
      <c r="A785" s="34"/>
      <c r="B785" s="34"/>
      <c r="C785" s="34"/>
      <c r="E785" s="34"/>
      <c r="F785" s="35"/>
      <c r="J785" s="60"/>
      <c r="Q785" s="37"/>
      <c r="R785" s="12"/>
      <c r="S785" s="34"/>
      <c r="T785" s="12"/>
      <c r="U785" s="12"/>
      <c r="Y785" s="12"/>
    </row>
    <row r="786" ht="15.75" customHeight="1">
      <c r="A786" s="34"/>
      <c r="B786" s="34"/>
      <c r="C786" s="34"/>
      <c r="E786" s="34"/>
      <c r="F786" s="35"/>
      <c r="J786" s="60"/>
      <c r="Q786" s="37"/>
      <c r="R786" s="12"/>
      <c r="S786" s="34"/>
      <c r="T786" s="12"/>
      <c r="U786" s="12"/>
      <c r="Y786" s="12"/>
    </row>
    <row r="787" ht="15.75" customHeight="1">
      <c r="A787" s="34"/>
      <c r="B787" s="34"/>
      <c r="C787" s="34"/>
      <c r="E787" s="34"/>
      <c r="F787" s="35"/>
      <c r="J787" s="60"/>
      <c r="Q787" s="37"/>
      <c r="R787" s="12"/>
      <c r="S787" s="34"/>
      <c r="T787" s="12"/>
      <c r="U787" s="12"/>
      <c r="Y787" s="12"/>
    </row>
    <row r="788" ht="15.75" customHeight="1">
      <c r="A788" s="34"/>
      <c r="B788" s="34"/>
      <c r="C788" s="34"/>
      <c r="E788" s="34"/>
      <c r="F788" s="35"/>
      <c r="J788" s="60"/>
      <c r="Q788" s="37"/>
      <c r="R788" s="12"/>
      <c r="S788" s="34"/>
      <c r="T788" s="12"/>
      <c r="U788" s="12"/>
      <c r="Y788" s="12"/>
    </row>
    <row r="789" ht="15.75" customHeight="1">
      <c r="A789" s="34"/>
      <c r="B789" s="34"/>
      <c r="C789" s="34"/>
      <c r="E789" s="34"/>
      <c r="F789" s="35"/>
      <c r="J789" s="60"/>
      <c r="Q789" s="37"/>
      <c r="R789" s="12"/>
      <c r="S789" s="34"/>
      <c r="T789" s="12"/>
      <c r="U789" s="12"/>
      <c r="Y789" s="12"/>
    </row>
    <row r="790" ht="15.75" customHeight="1">
      <c r="A790" s="34"/>
      <c r="B790" s="34"/>
      <c r="C790" s="34"/>
      <c r="E790" s="34"/>
      <c r="F790" s="35"/>
      <c r="J790" s="60"/>
      <c r="Q790" s="37"/>
      <c r="R790" s="12"/>
      <c r="S790" s="34"/>
      <c r="T790" s="12"/>
      <c r="U790" s="12"/>
      <c r="Y790" s="12"/>
    </row>
    <row r="791" ht="15.75" customHeight="1">
      <c r="A791" s="34"/>
      <c r="B791" s="34"/>
      <c r="C791" s="34"/>
      <c r="E791" s="34"/>
      <c r="F791" s="35"/>
      <c r="J791" s="60"/>
      <c r="Q791" s="37"/>
      <c r="R791" s="12"/>
      <c r="S791" s="34"/>
      <c r="T791" s="12"/>
      <c r="U791" s="12"/>
      <c r="Y791" s="12"/>
    </row>
    <row r="792" ht="15.75" customHeight="1">
      <c r="A792" s="34"/>
      <c r="B792" s="34"/>
      <c r="C792" s="34"/>
      <c r="E792" s="34"/>
      <c r="F792" s="35"/>
      <c r="J792" s="60"/>
      <c r="Q792" s="37"/>
      <c r="R792" s="12"/>
      <c r="S792" s="34"/>
      <c r="T792" s="12"/>
      <c r="U792" s="12"/>
      <c r="Y792" s="12"/>
    </row>
    <row r="793" ht="15.75" customHeight="1">
      <c r="A793" s="34"/>
      <c r="B793" s="34"/>
      <c r="C793" s="34"/>
      <c r="E793" s="34"/>
      <c r="F793" s="35"/>
      <c r="J793" s="60"/>
      <c r="Q793" s="37"/>
      <c r="R793" s="12"/>
      <c r="S793" s="34"/>
      <c r="T793" s="12"/>
      <c r="U793" s="12"/>
      <c r="Y793" s="12"/>
    </row>
    <row r="794" ht="15.75" customHeight="1">
      <c r="A794" s="34"/>
      <c r="B794" s="34"/>
      <c r="C794" s="34"/>
      <c r="E794" s="34"/>
      <c r="F794" s="35"/>
      <c r="J794" s="60"/>
      <c r="Q794" s="37"/>
      <c r="R794" s="12"/>
      <c r="S794" s="34"/>
      <c r="T794" s="12"/>
      <c r="U794" s="12"/>
      <c r="Y794" s="12"/>
    </row>
    <row r="795" ht="15.75" customHeight="1">
      <c r="A795" s="34"/>
      <c r="B795" s="34"/>
      <c r="C795" s="34"/>
      <c r="E795" s="34"/>
      <c r="F795" s="35"/>
      <c r="J795" s="60"/>
      <c r="Q795" s="37"/>
      <c r="R795" s="12"/>
      <c r="S795" s="34"/>
      <c r="T795" s="12"/>
      <c r="U795" s="12"/>
      <c r="Y795" s="12"/>
    </row>
    <row r="796" ht="15.75" customHeight="1">
      <c r="A796" s="34"/>
      <c r="B796" s="34"/>
      <c r="C796" s="34"/>
      <c r="E796" s="34"/>
      <c r="F796" s="35"/>
      <c r="J796" s="60"/>
      <c r="Q796" s="37"/>
      <c r="R796" s="12"/>
      <c r="S796" s="34"/>
      <c r="T796" s="12"/>
      <c r="U796" s="12"/>
      <c r="Y796" s="12"/>
    </row>
    <row r="797" ht="15.75" customHeight="1">
      <c r="A797" s="34"/>
      <c r="B797" s="34"/>
      <c r="C797" s="34"/>
      <c r="E797" s="34"/>
      <c r="F797" s="35"/>
      <c r="J797" s="60"/>
      <c r="Q797" s="37"/>
      <c r="R797" s="12"/>
      <c r="S797" s="34"/>
      <c r="T797" s="12"/>
      <c r="U797" s="12"/>
      <c r="Y797" s="12"/>
    </row>
    <row r="798" ht="15.75" customHeight="1">
      <c r="A798" s="34"/>
      <c r="B798" s="34"/>
      <c r="C798" s="34"/>
      <c r="E798" s="34"/>
      <c r="F798" s="35"/>
      <c r="J798" s="60"/>
      <c r="Q798" s="37"/>
      <c r="R798" s="12"/>
      <c r="S798" s="34"/>
      <c r="T798" s="12"/>
      <c r="U798" s="12"/>
      <c r="Y798" s="12"/>
    </row>
    <row r="799" ht="15.75" customHeight="1">
      <c r="A799" s="34"/>
      <c r="B799" s="34"/>
      <c r="C799" s="34"/>
      <c r="E799" s="34"/>
      <c r="F799" s="35"/>
      <c r="J799" s="60"/>
      <c r="Q799" s="37"/>
      <c r="R799" s="12"/>
      <c r="S799" s="34"/>
      <c r="T799" s="12"/>
      <c r="U799" s="12"/>
      <c r="Y799" s="12"/>
    </row>
    <row r="800" ht="15.75" customHeight="1">
      <c r="A800" s="34"/>
      <c r="B800" s="34"/>
      <c r="C800" s="34"/>
      <c r="E800" s="34"/>
      <c r="F800" s="35"/>
      <c r="J800" s="60"/>
      <c r="Q800" s="37"/>
      <c r="R800" s="12"/>
      <c r="S800" s="34"/>
      <c r="T800" s="12"/>
      <c r="U800" s="12"/>
      <c r="Y800" s="12"/>
    </row>
    <row r="801" ht="15.75" customHeight="1">
      <c r="A801" s="34"/>
      <c r="B801" s="34"/>
      <c r="C801" s="34"/>
      <c r="E801" s="34"/>
      <c r="F801" s="35"/>
      <c r="J801" s="60"/>
      <c r="Q801" s="37"/>
      <c r="R801" s="12"/>
      <c r="S801" s="34"/>
      <c r="T801" s="12"/>
      <c r="U801" s="12"/>
      <c r="Y801" s="12"/>
    </row>
    <row r="802" ht="15.75" customHeight="1">
      <c r="A802" s="34"/>
      <c r="B802" s="34"/>
      <c r="C802" s="34"/>
      <c r="E802" s="34"/>
      <c r="F802" s="35"/>
      <c r="J802" s="60"/>
      <c r="Q802" s="37"/>
      <c r="R802" s="12"/>
      <c r="S802" s="34"/>
      <c r="T802" s="12"/>
      <c r="U802" s="12"/>
      <c r="Y802" s="12"/>
    </row>
    <row r="803" ht="15.75" customHeight="1">
      <c r="A803" s="34"/>
      <c r="B803" s="34"/>
      <c r="C803" s="34"/>
      <c r="E803" s="34"/>
      <c r="F803" s="35"/>
      <c r="J803" s="60"/>
      <c r="Q803" s="37"/>
      <c r="R803" s="12"/>
      <c r="S803" s="34"/>
      <c r="T803" s="12"/>
      <c r="U803" s="12"/>
      <c r="Y803" s="12"/>
    </row>
    <row r="804" ht="15.75" customHeight="1">
      <c r="A804" s="34"/>
      <c r="B804" s="34"/>
      <c r="C804" s="34"/>
      <c r="E804" s="34"/>
      <c r="F804" s="35"/>
      <c r="J804" s="60"/>
      <c r="Q804" s="37"/>
      <c r="R804" s="12"/>
      <c r="S804" s="34"/>
      <c r="T804" s="12"/>
      <c r="U804" s="12"/>
      <c r="Y804" s="12"/>
    </row>
    <row r="805" ht="15.75" customHeight="1">
      <c r="A805" s="34"/>
      <c r="B805" s="34"/>
      <c r="C805" s="34"/>
      <c r="E805" s="34"/>
      <c r="F805" s="35"/>
      <c r="J805" s="60"/>
      <c r="Q805" s="37"/>
      <c r="R805" s="12"/>
      <c r="S805" s="34"/>
      <c r="T805" s="12"/>
      <c r="U805" s="12"/>
      <c r="Y805" s="12"/>
    </row>
    <row r="806" ht="15.75" customHeight="1">
      <c r="A806" s="34"/>
      <c r="B806" s="34"/>
      <c r="C806" s="34"/>
      <c r="E806" s="34"/>
      <c r="F806" s="35"/>
      <c r="J806" s="60"/>
      <c r="Q806" s="37"/>
      <c r="R806" s="12"/>
      <c r="S806" s="34"/>
      <c r="T806" s="12"/>
      <c r="U806" s="12"/>
      <c r="Y806" s="12"/>
    </row>
    <row r="807" ht="15.75" customHeight="1">
      <c r="A807" s="34"/>
      <c r="B807" s="34"/>
      <c r="C807" s="34"/>
      <c r="E807" s="34"/>
      <c r="F807" s="35"/>
      <c r="J807" s="60"/>
      <c r="Q807" s="37"/>
      <c r="R807" s="12"/>
      <c r="S807" s="34"/>
      <c r="T807" s="12"/>
      <c r="U807" s="12"/>
      <c r="Y807" s="12"/>
    </row>
    <row r="808" ht="15.75" customHeight="1">
      <c r="A808" s="34"/>
      <c r="B808" s="34"/>
      <c r="C808" s="34"/>
      <c r="E808" s="34"/>
      <c r="F808" s="35"/>
      <c r="J808" s="60"/>
      <c r="Q808" s="37"/>
      <c r="R808" s="12"/>
      <c r="S808" s="34"/>
      <c r="T808" s="12"/>
      <c r="U808" s="12"/>
      <c r="Y808" s="12"/>
    </row>
    <row r="809" ht="15.75" customHeight="1">
      <c r="A809" s="34"/>
      <c r="B809" s="34"/>
      <c r="C809" s="34"/>
      <c r="E809" s="34"/>
      <c r="F809" s="35"/>
      <c r="J809" s="60"/>
      <c r="Q809" s="37"/>
      <c r="R809" s="12"/>
      <c r="S809" s="34"/>
      <c r="T809" s="12"/>
      <c r="U809" s="12"/>
      <c r="Y809" s="12"/>
    </row>
    <row r="810" ht="15.75" customHeight="1">
      <c r="A810" s="34"/>
      <c r="B810" s="34"/>
      <c r="C810" s="34"/>
      <c r="E810" s="34"/>
      <c r="F810" s="35"/>
      <c r="J810" s="60"/>
      <c r="Q810" s="37"/>
      <c r="R810" s="12"/>
      <c r="S810" s="34"/>
      <c r="T810" s="12"/>
      <c r="U810" s="12"/>
      <c r="Y810" s="12"/>
    </row>
    <row r="811" ht="15.75" customHeight="1">
      <c r="A811" s="34"/>
      <c r="B811" s="34"/>
      <c r="C811" s="34"/>
      <c r="E811" s="34"/>
      <c r="F811" s="35"/>
      <c r="J811" s="60"/>
      <c r="Q811" s="37"/>
      <c r="R811" s="12"/>
      <c r="S811" s="34"/>
      <c r="T811" s="12"/>
      <c r="U811" s="12"/>
      <c r="Y811" s="12"/>
    </row>
    <row r="812" ht="15.75" customHeight="1">
      <c r="A812" s="34"/>
      <c r="B812" s="34"/>
      <c r="C812" s="34"/>
      <c r="E812" s="34"/>
      <c r="F812" s="35"/>
      <c r="J812" s="60"/>
      <c r="Q812" s="37"/>
      <c r="R812" s="12"/>
      <c r="S812" s="34"/>
      <c r="T812" s="12"/>
      <c r="U812" s="12"/>
      <c r="Y812" s="12"/>
    </row>
    <row r="813" ht="15.75" customHeight="1">
      <c r="A813" s="34"/>
      <c r="B813" s="34"/>
      <c r="C813" s="34"/>
      <c r="E813" s="34"/>
      <c r="F813" s="35"/>
      <c r="J813" s="60"/>
      <c r="Q813" s="37"/>
      <c r="R813" s="12"/>
      <c r="S813" s="34"/>
      <c r="T813" s="12"/>
      <c r="U813" s="12"/>
      <c r="Y813" s="12"/>
    </row>
    <row r="814" ht="15.75" customHeight="1">
      <c r="A814" s="34"/>
      <c r="B814" s="34"/>
      <c r="C814" s="34"/>
      <c r="E814" s="34"/>
      <c r="F814" s="35"/>
      <c r="J814" s="60"/>
      <c r="Q814" s="37"/>
      <c r="R814" s="12"/>
      <c r="S814" s="34"/>
      <c r="T814" s="12"/>
      <c r="U814" s="12"/>
      <c r="Y814" s="12"/>
    </row>
    <row r="815" ht="15.75" customHeight="1">
      <c r="A815" s="34"/>
      <c r="B815" s="34"/>
      <c r="C815" s="34"/>
      <c r="E815" s="34"/>
      <c r="F815" s="35"/>
      <c r="J815" s="60"/>
      <c r="Q815" s="37"/>
      <c r="R815" s="12"/>
      <c r="S815" s="34"/>
      <c r="T815" s="12"/>
      <c r="U815" s="12"/>
      <c r="Y815" s="12"/>
    </row>
    <row r="816" ht="15.75" customHeight="1">
      <c r="A816" s="34"/>
      <c r="B816" s="34"/>
      <c r="C816" s="34"/>
      <c r="E816" s="34"/>
      <c r="F816" s="35"/>
      <c r="J816" s="60"/>
      <c r="Q816" s="37"/>
      <c r="R816" s="12"/>
      <c r="S816" s="34"/>
      <c r="T816" s="12"/>
      <c r="U816" s="12"/>
      <c r="Y816" s="12"/>
    </row>
    <row r="817" ht="15.75" customHeight="1">
      <c r="A817" s="34"/>
      <c r="B817" s="34"/>
      <c r="C817" s="34"/>
      <c r="E817" s="34"/>
      <c r="F817" s="35"/>
      <c r="J817" s="60"/>
      <c r="Q817" s="37"/>
      <c r="R817" s="12"/>
      <c r="S817" s="34"/>
      <c r="T817" s="12"/>
      <c r="U817" s="12"/>
      <c r="Y817" s="12"/>
    </row>
    <row r="818" ht="15.75" customHeight="1">
      <c r="A818" s="34"/>
      <c r="B818" s="34"/>
      <c r="C818" s="34"/>
      <c r="E818" s="34"/>
      <c r="F818" s="35"/>
      <c r="J818" s="60"/>
      <c r="Q818" s="37"/>
      <c r="R818" s="12"/>
      <c r="S818" s="34"/>
      <c r="T818" s="12"/>
      <c r="U818" s="12"/>
      <c r="Y818" s="12"/>
    </row>
    <row r="819" ht="15.75" customHeight="1">
      <c r="A819" s="34"/>
      <c r="B819" s="34"/>
      <c r="C819" s="34"/>
      <c r="E819" s="34"/>
      <c r="F819" s="35"/>
      <c r="J819" s="60"/>
      <c r="Q819" s="37"/>
      <c r="R819" s="12"/>
      <c r="S819" s="34"/>
      <c r="T819" s="12"/>
      <c r="U819" s="12"/>
      <c r="Y819" s="12"/>
    </row>
    <row r="820" ht="15.75" customHeight="1">
      <c r="A820" s="34"/>
      <c r="B820" s="34"/>
      <c r="C820" s="34"/>
      <c r="E820" s="34"/>
      <c r="F820" s="35"/>
      <c r="J820" s="60"/>
      <c r="Q820" s="37"/>
      <c r="R820" s="12"/>
      <c r="S820" s="34"/>
      <c r="T820" s="12"/>
      <c r="U820" s="12"/>
      <c r="Y820" s="12"/>
    </row>
    <row r="821" ht="15.75" customHeight="1">
      <c r="A821" s="34"/>
      <c r="B821" s="34"/>
      <c r="C821" s="34"/>
      <c r="E821" s="34"/>
      <c r="F821" s="35"/>
      <c r="J821" s="60"/>
      <c r="Q821" s="37"/>
      <c r="R821" s="12"/>
      <c r="S821" s="34"/>
      <c r="T821" s="12"/>
      <c r="U821" s="12"/>
      <c r="Y821" s="12"/>
    </row>
    <row r="822" ht="15.75" customHeight="1">
      <c r="A822" s="34"/>
      <c r="B822" s="34"/>
      <c r="C822" s="34"/>
      <c r="E822" s="34"/>
      <c r="F822" s="35"/>
      <c r="J822" s="60"/>
      <c r="Q822" s="37"/>
      <c r="R822" s="12"/>
      <c r="S822" s="34"/>
      <c r="T822" s="12"/>
      <c r="U822" s="12"/>
      <c r="Y822" s="12"/>
    </row>
    <row r="823" ht="15.75" customHeight="1">
      <c r="A823" s="34"/>
      <c r="B823" s="34"/>
      <c r="C823" s="34"/>
      <c r="E823" s="34"/>
      <c r="F823" s="35"/>
      <c r="J823" s="60"/>
      <c r="Q823" s="37"/>
      <c r="R823" s="12"/>
      <c r="S823" s="34"/>
      <c r="T823" s="12"/>
      <c r="U823" s="12"/>
      <c r="Y823" s="12"/>
    </row>
    <row r="824" ht="15.75" customHeight="1">
      <c r="A824" s="34"/>
      <c r="B824" s="34"/>
      <c r="C824" s="34"/>
      <c r="E824" s="34"/>
      <c r="F824" s="35"/>
      <c r="J824" s="60"/>
      <c r="Q824" s="37"/>
      <c r="R824" s="12"/>
      <c r="S824" s="34"/>
      <c r="T824" s="12"/>
      <c r="U824" s="12"/>
      <c r="Y824" s="12"/>
    </row>
    <row r="825" ht="15.75" customHeight="1">
      <c r="A825" s="34"/>
      <c r="B825" s="34"/>
      <c r="C825" s="34"/>
      <c r="E825" s="34"/>
      <c r="F825" s="35"/>
      <c r="J825" s="60"/>
      <c r="Q825" s="37"/>
      <c r="R825" s="12"/>
      <c r="S825" s="34"/>
      <c r="T825" s="12"/>
      <c r="U825" s="12"/>
      <c r="Y825" s="12"/>
    </row>
    <row r="826" ht="15.75" customHeight="1">
      <c r="A826" s="34"/>
      <c r="B826" s="34"/>
      <c r="C826" s="34"/>
      <c r="E826" s="34"/>
      <c r="F826" s="35"/>
      <c r="J826" s="60"/>
      <c r="Q826" s="37"/>
      <c r="R826" s="12"/>
      <c r="S826" s="34"/>
      <c r="T826" s="12"/>
      <c r="U826" s="12"/>
      <c r="Y826" s="12"/>
    </row>
    <row r="827" ht="15.75" customHeight="1">
      <c r="A827" s="34"/>
      <c r="B827" s="34"/>
      <c r="C827" s="34"/>
      <c r="E827" s="34"/>
      <c r="F827" s="35"/>
      <c r="J827" s="60"/>
      <c r="Q827" s="37"/>
      <c r="R827" s="12"/>
      <c r="S827" s="34"/>
      <c r="T827" s="12"/>
      <c r="U827" s="12"/>
      <c r="Y827" s="12"/>
    </row>
    <row r="828" ht="15.75" customHeight="1">
      <c r="A828" s="34"/>
      <c r="B828" s="34"/>
      <c r="C828" s="34"/>
      <c r="E828" s="34"/>
      <c r="F828" s="35"/>
      <c r="J828" s="60"/>
      <c r="Q828" s="37"/>
      <c r="R828" s="12"/>
      <c r="S828" s="34"/>
      <c r="T828" s="12"/>
      <c r="U828" s="12"/>
      <c r="Y828" s="12"/>
    </row>
    <row r="829" ht="15.75" customHeight="1">
      <c r="A829" s="34"/>
      <c r="B829" s="34"/>
      <c r="C829" s="34"/>
      <c r="E829" s="34"/>
      <c r="F829" s="35"/>
      <c r="J829" s="60"/>
      <c r="Q829" s="37"/>
      <c r="R829" s="12"/>
      <c r="S829" s="34"/>
      <c r="T829" s="12"/>
      <c r="U829" s="12"/>
      <c r="Y829" s="12"/>
    </row>
    <row r="830" ht="15.75" customHeight="1">
      <c r="A830" s="34"/>
      <c r="B830" s="34"/>
      <c r="C830" s="34"/>
      <c r="E830" s="34"/>
      <c r="F830" s="35"/>
      <c r="J830" s="60"/>
      <c r="Q830" s="37"/>
      <c r="R830" s="12"/>
      <c r="S830" s="34"/>
      <c r="T830" s="12"/>
      <c r="U830" s="12"/>
      <c r="Y830" s="12"/>
    </row>
    <row r="831" ht="15.75" customHeight="1">
      <c r="A831" s="34"/>
      <c r="B831" s="34"/>
      <c r="C831" s="34"/>
      <c r="E831" s="34"/>
      <c r="F831" s="35"/>
      <c r="J831" s="60"/>
      <c r="Q831" s="37"/>
      <c r="R831" s="12"/>
      <c r="S831" s="34"/>
      <c r="T831" s="12"/>
      <c r="U831" s="12"/>
      <c r="Y831" s="12"/>
    </row>
    <row r="832" ht="15.75" customHeight="1">
      <c r="A832" s="34"/>
      <c r="B832" s="34"/>
      <c r="C832" s="34"/>
      <c r="E832" s="34"/>
      <c r="F832" s="35"/>
      <c r="J832" s="60"/>
      <c r="Q832" s="37"/>
      <c r="R832" s="12"/>
      <c r="S832" s="34"/>
      <c r="T832" s="12"/>
      <c r="U832" s="12"/>
      <c r="Y832" s="12"/>
    </row>
    <row r="833" ht="15.75" customHeight="1">
      <c r="A833" s="34"/>
      <c r="B833" s="34"/>
      <c r="C833" s="34"/>
      <c r="E833" s="34"/>
      <c r="F833" s="35"/>
      <c r="J833" s="60"/>
      <c r="Q833" s="37"/>
      <c r="R833" s="12"/>
      <c r="S833" s="34"/>
      <c r="T833" s="12"/>
      <c r="U833" s="12"/>
      <c r="Y833" s="12"/>
    </row>
    <row r="834" ht="15.75" customHeight="1">
      <c r="A834" s="34"/>
      <c r="B834" s="34"/>
      <c r="C834" s="34"/>
      <c r="E834" s="34"/>
      <c r="F834" s="35"/>
      <c r="J834" s="60"/>
      <c r="Q834" s="37"/>
      <c r="R834" s="12"/>
      <c r="S834" s="34"/>
      <c r="T834" s="12"/>
      <c r="U834" s="12"/>
      <c r="Y834" s="12"/>
    </row>
    <row r="835" ht="15.75" customHeight="1">
      <c r="A835" s="34"/>
      <c r="B835" s="34"/>
      <c r="C835" s="34"/>
      <c r="E835" s="34"/>
      <c r="F835" s="35"/>
      <c r="J835" s="60"/>
      <c r="Q835" s="37"/>
      <c r="R835" s="12"/>
      <c r="S835" s="34"/>
      <c r="T835" s="12"/>
      <c r="U835" s="12"/>
      <c r="Y835" s="12"/>
    </row>
    <row r="836" ht="15.75" customHeight="1">
      <c r="A836" s="34"/>
      <c r="B836" s="34"/>
      <c r="C836" s="34"/>
      <c r="E836" s="34"/>
      <c r="F836" s="35"/>
      <c r="J836" s="60"/>
      <c r="Q836" s="37"/>
      <c r="R836" s="12"/>
      <c r="S836" s="34"/>
      <c r="T836" s="12"/>
      <c r="U836" s="12"/>
      <c r="Y836" s="12"/>
    </row>
    <row r="837" ht="15.75" customHeight="1">
      <c r="A837" s="34"/>
      <c r="B837" s="34"/>
      <c r="C837" s="34"/>
      <c r="E837" s="34"/>
      <c r="F837" s="35"/>
      <c r="J837" s="60"/>
      <c r="Q837" s="37"/>
      <c r="R837" s="12"/>
      <c r="S837" s="34"/>
      <c r="T837" s="12"/>
      <c r="U837" s="12"/>
      <c r="Y837" s="12"/>
    </row>
    <row r="838" ht="15.75" customHeight="1">
      <c r="A838" s="34"/>
      <c r="B838" s="34"/>
      <c r="C838" s="34"/>
      <c r="E838" s="34"/>
      <c r="F838" s="35"/>
      <c r="J838" s="60"/>
      <c r="Q838" s="37"/>
      <c r="R838" s="12"/>
      <c r="S838" s="34"/>
      <c r="T838" s="12"/>
      <c r="U838" s="12"/>
      <c r="Y838" s="12"/>
    </row>
    <row r="839" ht="15.75" customHeight="1">
      <c r="A839" s="34"/>
      <c r="B839" s="34"/>
      <c r="C839" s="34"/>
      <c r="E839" s="34"/>
      <c r="F839" s="35"/>
      <c r="J839" s="60"/>
      <c r="Q839" s="37"/>
      <c r="R839" s="12"/>
      <c r="S839" s="34"/>
      <c r="T839" s="12"/>
      <c r="U839" s="12"/>
      <c r="Y839" s="12"/>
    </row>
    <row r="840" ht="15.75" customHeight="1">
      <c r="A840" s="34"/>
      <c r="B840" s="34"/>
      <c r="C840" s="34"/>
      <c r="E840" s="34"/>
      <c r="F840" s="35"/>
      <c r="J840" s="60"/>
      <c r="Q840" s="37"/>
      <c r="R840" s="12"/>
      <c r="S840" s="34"/>
      <c r="T840" s="12"/>
      <c r="U840" s="12"/>
      <c r="Y840" s="12"/>
    </row>
    <row r="841" ht="15.75" customHeight="1">
      <c r="A841" s="34"/>
      <c r="B841" s="34"/>
      <c r="C841" s="34"/>
      <c r="E841" s="34"/>
      <c r="F841" s="35"/>
      <c r="J841" s="60"/>
      <c r="Q841" s="37"/>
      <c r="R841" s="12"/>
      <c r="S841" s="34"/>
      <c r="T841" s="12"/>
      <c r="U841" s="12"/>
      <c r="Y841" s="12"/>
    </row>
    <row r="842" ht="15.75" customHeight="1">
      <c r="A842" s="34"/>
      <c r="B842" s="34"/>
      <c r="C842" s="34"/>
      <c r="E842" s="34"/>
      <c r="F842" s="35"/>
      <c r="J842" s="60"/>
      <c r="Q842" s="37"/>
      <c r="R842" s="12"/>
      <c r="S842" s="34"/>
      <c r="T842" s="12"/>
      <c r="U842" s="12"/>
      <c r="Y842" s="12"/>
    </row>
    <row r="843" ht="15.75" customHeight="1">
      <c r="A843" s="34"/>
      <c r="B843" s="34"/>
      <c r="C843" s="34"/>
      <c r="E843" s="34"/>
      <c r="F843" s="35"/>
      <c r="J843" s="60"/>
      <c r="Q843" s="37"/>
      <c r="R843" s="12"/>
      <c r="S843" s="34"/>
      <c r="T843" s="12"/>
      <c r="U843" s="12"/>
      <c r="Y843" s="12"/>
    </row>
    <row r="844" ht="15.75" customHeight="1">
      <c r="A844" s="34"/>
      <c r="B844" s="34"/>
      <c r="C844" s="34"/>
      <c r="E844" s="34"/>
      <c r="F844" s="35"/>
      <c r="J844" s="60"/>
      <c r="Q844" s="37"/>
      <c r="R844" s="12"/>
      <c r="S844" s="34"/>
      <c r="T844" s="12"/>
      <c r="U844" s="12"/>
      <c r="Y844" s="12"/>
    </row>
    <row r="845" ht="15.75" customHeight="1">
      <c r="A845" s="34"/>
      <c r="B845" s="34"/>
      <c r="C845" s="34"/>
      <c r="E845" s="34"/>
      <c r="F845" s="35"/>
      <c r="J845" s="60"/>
      <c r="Q845" s="37"/>
      <c r="R845" s="12"/>
      <c r="S845" s="34"/>
      <c r="T845" s="12"/>
      <c r="U845" s="12"/>
      <c r="Y845" s="12"/>
    </row>
    <row r="846" ht="15.75" customHeight="1">
      <c r="A846" s="34"/>
      <c r="B846" s="34"/>
      <c r="C846" s="34"/>
      <c r="E846" s="34"/>
      <c r="F846" s="35"/>
      <c r="J846" s="60"/>
      <c r="Q846" s="37"/>
      <c r="R846" s="12"/>
      <c r="S846" s="34"/>
      <c r="T846" s="12"/>
      <c r="U846" s="12"/>
      <c r="Y846" s="12"/>
    </row>
    <row r="847" ht="15.75" customHeight="1">
      <c r="A847" s="34"/>
      <c r="B847" s="34"/>
      <c r="C847" s="34"/>
      <c r="E847" s="34"/>
      <c r="F847" s="35"/>
      <c r="J847" s="60"/>
      <c r="Q847" s="37"/>
      <c r="R847" s="12"/>
      <c r="S847" s="34"/>
      <c r="T847" s="12"/>
      <c r="U847" s="12"/>
      <c r="Y847" s="12"/>
    </row>
    <row r="848" ht="15.75" customHeight="1">
      <c r="A848" s="34"/>
      <c r="B848" s="34"/>
      <c r="C848" s="34"/>
      <c r="E848" s="34"/>
      <c r="F848" s="35"/>
      <c r="J848" s="60"/>
      <c r="Q848" s="37"/>
      <c r="R848" s="12"/>
      <c r="S848" s="34"/>
      <c r="T848" s="12"/>
      <c r="U848" s="12"/>
      <c r="Y848" s="12"/>
    </row>
    <row r="849" ht="15.75" customHeight="1">
      <c r="A849" s="34"/>
      <c r="B849" s="34"/>
      <c r="C849" s="34"/>
      <c r="E849" s="34"/>
      <c r="F849" s="35"/>
      <c r="J849" s="60"/>
      <c r="Q849" s="37"/>
      <c r="R849" s="12"/>
      <c r="S849" s="34"/>
      <c r="T849" s="12"/>
      <c r="U849" s="12"/>
      <c r="Y849" s="12"/>
    </row>
    <row r="850" ht="15.75" customHeight="1">
      <c r="A850" s="34"/>
      <c r="B850" s="34"/>
      <c r="C850" s="34"/>
      <c r="E850" s="34"/>
      <c r="F850" s="35"/>
      <c r="J850" s="60"/>
      <c r="Q850" s="37"/>
      <c r="R850" s="12"/>
      <c r="S850" s="34"/>
      <c r="T850" s="12"/>
      <c r="U850" s="12"/>
      <c r="Y850" s="12"/>
    </row>
    <row r="851" ht="15.75" customHeight="1">
      <c r="A851" s="34"/>
      <c r="B851" s="34"/>
      <c r="C851" s="34"/>
      <c r="E851" s="34"/>
      <c r="F851" s="35"/>
      <c r="J851" s="60"/>
      <c r="Q851" s="37"/>
      <c r="R851" s="12"/>
      <c r="S851" s="34"/>
      <c r="T851" s="12"/>
      <c r="U851" s="12"/>
      <c r="Y851" s="12"/>
    </row>
    <row r="852" ht="15.75" customHeight="1">
      <c r="A852" s="34"/>
      <c r="B852" s="34"/>
      <c r="C852" s="34"/>
      <c r="E852" s="34"/>
      <c r="F852" s="35"/>
      <c r="J852" s="60"/>
      <c r="Q852" s="37"/>
      <c r="R852" s="12"/>
      <c r="S852" s="34"/>
      <c r="T852" s="12"/>
      <c r="U852" s="12"/>
      <c r="Y852" s="12"/>
    </row>
    <row r="853" ht="15.75" customHeight="1">
      <c r="A853" s="34"/>
      <c r="B853" s="34"/>
      <c r="C853" s="34"/>
      <c r="E853" s="34"/>
      <c r="F853" s="35"/>
      <c r="J853" s="60"/>
      <c r="Q853" s="37"/>
      <c r="R853" s="12"/>
      <c r="S853" s="34"/>
      <c r="T853" s="12"/>
      <c r="U853" s="12"/>
      <c r="Y853" s="12"/>
    </row>
    <row r="854" ht="15.75" customHeight="1">
      <c r="A854" s="34"/>
      <c r="B854" s="34"/>
      <c r="C854" s="34"/>
      <c r="E854" s="34"/>
      <c r="F854" s="35"/>
      <c r="J854" s="60"/>
      <c r="Q854" s="37"/>
      <c r="R854" s="12"/>
      <c r="S854" s="34"/>
      <c r="T854" s="12"/>
      <c r="U854" s="12"/>
      <c r="Y854" s="12"/>
    </row>
    <row r="855" ht="15.75" customHeight="1">
      <c r="A855" s="34"/>
      <c r="B855" s="34"/>
      <c r="C855" s="34"/>
      <c r="E855" s="34"/>
      <c r="F855" s="35"/>
      <c r="J855" s="60"/>
      <c r="Q855" s="37"/>
      <c r="R855" s="12"/>
      <c r="S855" s="34"/>
      <c r="T855" s="12"/>
      <c r="U855" s="12"/>
      <c r="Y855" s="12"/>
    </row>
    <row r="856" ht="15.75" customHeight="1">
      <c r="A856" s="34"/>
      <c r="B856" s="34"/>
      <c r="C856" s="34"/>
      <c r="E856" s="34"/>
      <c r="F856" s="35"/>
      <c r="J856" s="60"/>
      <c r="Q856" s="37"/>
      <c r="R856" s="12"/>
      <c r="S856" s="34"/>
      <c r="T856" s="12"/>
      <c r="U856" s="12"/>
      <c r="Y856" s="12"/>
    </row>
    <row r="857" ht="15.75" customHeight="1">
      <c r="A857" s="34"/>
      <c r="B857" s="34"/>
      <c r="C857" s="34"/>
      <c r="E857" s="34"/>
      <c r="F857" s="35"/>
      <c r="J857" s="60"/>
      <c r="Q857" s="37"/>
      <c r="R857" s="12"/>
      <c r="S857" s="34"/>
      <c r="T857" s="12"/>
      <c r="U857" s="12"/>
      <c r="Y857" s="12"/>
    </row>
    <row r="858" ht="15.75" customHeight="1">
      <c r="A858" s="34"/>
      <c r="B858" s="34"/>
      <c r="C858" s="34"/>
      <c r="E858" s="34"/>
      <c r="F858" s="35"/>
      <c r="J858" s="60"/>
      <c r="Q858" s="37"/>
      <c r="R858" s="12"/>
      <c r="S858" s="34"/>
      <c r="T858" s="12"/>
      <c r="U858" s="12"/>
      <c r="Y858" s="12"/>
    </row>
    <row r="859" ht="15.75" customHeight="1">
      <c r="A859" s="34"/>
      <c r="B859" s="34"/>
      <c r="C859" s="34"/>
      <c r="E859" s="34"/>
      <c r="F859" s="35"/>
      <c r="J859" s="60"/>
      <c r="Q859" s="37"/>
      <c r="R859" s="12"/>
      <c r="S859" s="34"/>
      <c r="T859" s="12"/>
      <c r="U859" s="12"/>
      <c r="Y859" s="12"/>
    </row>
    <row r="860" ht="15.75" customHeight="1">
      <c r="A860" s="34"/>
      <c r="B860" s="34"/>
      <c r="C860" s="34"/>
      <c r="E860" s="34"/>
      <c r="F860" s="35"/>
      <c r="J860" s="60"/>
      <c r="Q860" s="37"/>
      <c r="R860" s="12"/>
      <c r="S860" s="34"/>
      <c r="T860" s="12"/>
      <c r="U860" s="12"/>
      <c r="Y860" s="12"/>
    </row>
    <row r="861" ht="15.75" customHeight="1">
      <c r="A861" s="34"/>
      <c r="B861" s="34"/>
      <c r="C861" s="34"/>
      <c r="E861" s="34"/>
      <c r="F861" s="35"/>
      <c r="J861" s="60"/>
      <c r="Q861" s="37"/>
      <c r="R861" s="12"/>
      <c r="S861" s="34"/>
      <c r="T861" s="12"/>
      <c r="U861" s="12"/>
      <c r="Y861" s="12"/>
    </row>
    <row r="862" ht="15.75" customHeight="1">
      <c r="A862" s="34"/>
      <c r="B862" s="34"/>
      <c r="C862" s="34"/>
      <c r="E862" s="34"/>
      <c r="F862" s="35"/>
      <c r="J862" s="60"/>
      <c r="Q862" s="37"/>
      <c r="R862" s="12"/>
      <c r="S862" s="34"/>
      <c r="T862" s="12"/>
      <c r="U862" s="12"/>
      <c r="Y862" s="12"/>
    </row>
    <row r="863" ht="15.75" customHeight="1">
      <c r="A863" s="34"/>
      <c r="B863" s="34"/>
      <c r="C863" s="34"/>
      <c r="E863" s="34"/>
      <c r="F863" s="35"/>
      <c r="J863" s="60"/>
      <c r="Q863" s="37"/>
      <c r="R863" s="12"/>
      <c r="S863" s="34"/>
      <c r="T863" s="12"/>
      <c r="U863" s="12"/>
      <c r="Y863" s="12"/>
    </row>
    <row r="864" ht="15.75" customHeight="1">
      <c r="A864" s="34"/>
      <c r="B864" s="34"/>
      <c r="C864" s="34"/>
      <c r="E864" s="34"/>
      <c r="F864" s="35"/>
      <c r="J864" s="60"/>
      <c r="Q864" s="37"/>
      <c r="R864" s="12"/>
      <c r="S864" s="34"/>
      <c r="T864" s="12"/>
      <c r="U864" s="12"/>
      <c r="Y864" s="12"/>
    </row>
    <row r="865" ht="15.75" customHeight="1">
      <c r="A865" s="34"/>
      <c r="B865" s="34"/>
      <c r="C865" s="34"/>
      <c r="E865" s="34"/>
      <c r="F865" s="35"/>
      <c r="J865" s="60"/>
      <c r="Q865" s="37"/>
      <c r="R865" s="12"/>
      <c r="S865" s="34"/>
      <c r="T865" s="12"/>
      <c r="U865" s="12"/>
      <c r="Y865" s="12"/>
    </row>
    <row r="866" ht="15.75" customHeight="1">
      <c r="A866" s="34"/>
      <c r="B866" s="34"/>
      <c r="C866" s="34"/>
      <c r="E866" s="34"/>
      <c r="F866" s="35"/>
      <c r="J866" s="60"/>
      <c r="Q866" s="37"/>
      <c r="R866" s="12"/>
      <c r="S866" s="34"/>
      <c r="T866" s="12"/>
      <c r="U866" s="12"/>
      <c r="Y866" s="12"/>
    </row>
    <row r="867" ht="15.75" customHeight="1">
      <c r="A867" s="34"/>
      <c r="B867" s="34"/>
      <c r="C867" s="34"/>
      <c r="E867" s="34"/>
      <c r="F867" s="35"/>
      <c r="J867" s="60"/>
      <c r="Q867" s="37"/>
      <c r="R867" s="12"/>
      <c r="S867" s="34"/>
      <c r="T867" s="12"/>
      <c r="U867" s="12"/>
      <c r="Y867" s="12"/>
    </row>
    <row r="868" ht="15.75" customHeight="1">
      <c r="A868" s="34"/>
      <c r="B868" s="34"/>
      <c r="C868" s="34"/>
      <c r="E868" s="34"/>
      <c r="F868" s="35"/>
      <c r="J868" s="60"/>
      <c r="Q868" s="37"/>
      <c r="R868" s="12"/>
      <c r="S868" s="34"/>
      <c r="T868" s="12"/>
      <c r="U868" s="12"/>
      <c r="Y868" s="12"/>
    </row>
    <row r="869" ht="15.75" customHeight="1">
      <c r="A869" s="34"/>
      <c r="B869" s="34"/>
      <c r="C869" s="34"/>
      <c r="E869" s="34"/>
      <c r="F869" s="35"/>
      <c r="J869" s="60"/>
      <c r="Q869" s="37"/>
      <c r="R869" s="12"/>
      <c r="S869" s="34"/>
      <c r="T869" s="12"/>
      <c r="U869" s="12"/>
      <c r="Y869" s="12"/>
    </row>
    <row r="870" ht="15.75" customHeight="1">
      <c r="A870" s="34"/>
      <c r="B870" s="34"/>
      <c r="C870" s="34"/>
      <c r="E870" s="34"/>
      <c r="F870" s="35"/>
      <c r="J870" s="60"/>
      <c r="Q870" s="37"/>
      <c r="R870" s="12"/>
      <c r="S870" s="34"/>
      <c r="T870" s="12"/>
      <c r="U870" s="12"/>
      <c r="Y870" s="12"/>
    </row>
    <row r="871" ht="15.75" customHeight="1">
      <c r="A871" s="34"/>
      <c r="B871" s="34"/>
      <c r="C871" s="34"/>
      <c r="E871" s="34"/>
      <c r="F871" s="35"/>
      <c r="J871" s="60"/>
      <c r="Q871" s="37"/>
      <c r="R871" s="12"/>
      <c r="S871" s="34"/>
      <c r="T871" s="12"/>
      <c r="U871" s="12"/>
      <c r="Y871" s="12"/>
    </row>
    <row r="872" ht="15.75" customHeight="1">
      <c r="A872" s="34"/>
      <c r="B872" s="34"/>
      <c r="C872" s="34"/>
      <c r="E872" s="34"/>
      <c r="F872" s="35"/>
      <c r="J872" s="60"/>
      <c r="Q872" s="37"/>
      <c r="R872" s="12"/>
      <c r="S872" s="34"/>
      <c r="T872" s="12"/>
      <c r="U872" s="12"/>
      <c r="Y872" s="12"/>
    </row>
    <row r="873" ht="15.75" customHeight="1">
      <c r="A873" s="34"/>
      <c r="B873" s="34"/>
      <c r="C873" s="34"/>
      <c r="E873" s="34"/>
      <c r="F873" s="35"/>
      <c r="J873" s="60"/>
      <c r="Q873" s="37"/>
      <c r="R873" s="12"/>
      <c r="S873" s="34"/>
      <c r="T873" s="12"/>
      <c r="U873" s="12"/>
      <c r="Y873" s="12"/>
    </row>
    <row r="874" ht="15.75" customHeight="1">
      <c r="A874" s="34"/>
      <c r="B874" s="34"/>
      <c r="C874" s="34"/>
      <c r="E874" s="34"/>
      <c r="F874" s="35"/>
      <c r="J874" s="60"/>
      <c r="Q874" s="37"/>
      <c r="R874" s="12"/>
      <c r="S874" s="34"/>
      <c r="T874" s="12"/>
      <c r="U874" s="12"/>
      <c r="Y874" s="12"/>
    </row>
    <row r="875" ht="15.75" customHeight="1">
      <c r="A875" s="34"/>
      <c r="B875" s="34"/>
      <c r="C875" s="34"/>
      <c r="E875" s="34"/>
      <c r="F875" s="35"/>
      <c r="J875" s="60"/>
      <c r="Q875" s="37"/>
      <c r="R875" s="12"/>
      <c r="S875" s="34"/>
      <c r="T875" s="12"/>
      <c r="U875" s="12"/>
      <c r="Y875" s="12"/>
    </row>
    <row r="876" ht="15.75" customHeight="1">
      <c r="A876" s="34"/>
      <c r="B876" s="34"/>
      <c r="C876" s="34"/>
      <c r="E876" s="34"/>
      <c r="F876" s="35"/>
      <c r="J876" s="60"/>
      <c r="Q876" s="37"/>
      <c r="R876" s="12"/>
      <c r="S876" s="34"/>
      <c r="T876" s="12"/>
      <c r="U876" s="12"/>
      <c r="Y876" s="12"/>
    </row>
    <row r="877" ht="15.75" customHeight="1">
      <c r="A877" s="34"/>
      <c r="B877" s="34"/>
      <c r="C877" s="34"/>
      <c r="E877" s="34"/>
      <c r="F877" s="35"/>
      <c r="J877" s="60"/>
      <c r="Q877" s="37"/>
      <c r="R877" s="12"/>
      <c r="S877" s="34"/>
      <c r="T877" s="12"/>
      <c r="U877" s="12"/>
      <c r="Y877" s="12"/>
    </row>
    <row r="878" ht="15.75" customHeight="1">
      <c r="A878" s="34"/>
      <c r="B878" s="34"/>
      <c r="C878" s="34"/>
      <c r="E878" s="34"/>
      <c r="F878" s="35"/>
      <c r="J878" s="60"/>
      <c r="Q878" s="37"/>
      <c r="R878" s="12"/>
      <c r="S878" s="34"/>
      <c r="T878" s="12"/>
      <c r="U878" s="12"/>
      <c r="Y878" s="12"/>
    </row>
    <row r="879" ht="15.75" customHeight="1">
      <c r="A879" s="34"/>
      <c r="B879" s="34"/>
      <c r="C879" s="34"/>
      <c r="E879" s="34"/>
      <c r="F879" s="35"/>
      <c r="J879" s="60"/>
      <c r="Q879" s="37"/>
      <c r="R879" s="12"/>
      <c r="S879" s="34"/>
      <c r="T879" s="12"/>
      <c r="U879" s="12"/>
      <c r="Y879" s="12"/>
    </row>
    <row r="880" ht="15.75" customHeight="1">
      <c r="A880" s="34"/>
      <c r="B880" s="34"/>
      <c r="C880" s="34"/>
      <c r="E880" s="34"/>
      <c r="F880" s="35"/>
      <c r="J880" s="60"/>
      <c r="Q880" s="37"/>
      <c r="R880" s="12"/>
      <c r="S880" s="34"/>
      <c r="T880" s="12"/>
      <c r="U880" s="12"/>
      <c r="Y880" s="12"/>
    </row>
    <row r="881" ht="15.75" customHeight="1">
      <c r="A881" s="34"/>
      <c r="B881" s="34"/>
      <c r="C881" s="34"/>
      <c r="E881" s="34"/>
      <c r="F881" s="35"/>
      <c r="J881" s="60"/>
      <c r="Q881" s="37"/>
      <c r="R881" s="12"/>
      <c r="S881" s="34"/>
      <c r="T881" s="12"/>
      <c r="U881" s="12"/>
      <c r="Y881" s="12"/>
    </row>
    <row r="882" ht="15.75" customHeight="1">
      <c r="A882" s="34"/>
      <c r="B882" s="34"/>
      <c r="C882" s="34"/>
      <c r="E882" s="34"/>
      <c r="F882" s="35"/>
      <c r="J882" s="60"/>
      <c r="Q882" s="37"/>
      <c r="R882" s="12"/>
      <c r="S882" s="34"/>
      <c r="T882" s="12"/>
      <c r="U882" s="12"/>
      <c r="Y882" s="12"/>
    </row>
    <row r="883" ht="15.75" customHeight="1">
      <c r="A883" s="34"/>
      <c r="B883" s="34"/>
      <c r="C883" s="34"/>
      <c r="E883" s="34"/>
      <c r="F883" s="35"/>
      <c r="J883" s="60"/>
      <c r="Q883" s="37"/>
      <c r="R883" s="12"/>
      <c r="S883" s="34"/>
      <c r="T883" s="12"/>
      <c r="U883" s="12"/>
      <c r="Y883" s="12"/>
    </row>
    <row r="884" ht="15.75" customHeight="1">
      <c r="A884" s="34"/>
      <c r="B884" s="34"/>
      <c r="C884" s="34"/>
      <c r="E884" s="34"/>
      <c r="F884" s="35"/>
      <c r="J884" s="60"/>
      <c r="Q884" s="37"/>
      <c r="R884" s="12"/>
      <c r="S884" s="34"/>
      <c r="T884" s="12"/>
      <c r="U884" s="12"/>
      <c r="Y884" s="12"/>
    </row>
    <row r="885" ht="15.75" customHeight="1">
      <c r="A885" s="34"/>
      <c r="B885" s="34"/>
      <c r="C885" s="34"/>
      <c r="E885" s="34"/>
      <c r="F885" s="35"/>
      <c r="J885" s="60"/>
      <c r="Q885" s="37"/>
      <c r="R885" s="12"/>
      <c r="S885" s="34"/>
      <c r="T885" s="12"/>
      <c r="U885" s="12"/>
      <c r="Y885" s="12"/>
    </row>
    <row r="886" ht="15.75" customHeight="1">
      <c r="A886" s="34"/>
      <c r="B886" s="34"/>
      <c r="C886" s="34"/>
      <c r="E886" s="34"/>
      <c r="F886" s="35"/>
      <c r="J886" s="60"/>
      <c r="Q886" s="37"/>
      <c r="R886" s="12"/>
      <c r="S886" s="34"/>
      <c r="T886" s="12"/>
      <c r="U886" s="12"/>
      <c r="Y886" s="12"/>
    </row>
    <row r="887" ht="15.75" customHeight="1">
      <c r="A887" s="34"/>
      <c r="B887" s="34"/>
      <c r="C887" s="34"/>
      <c r="E887" s="34"/>
      <c r="F887" s="35"/>
      <c r="J887" s="60"/>
      <c r="Q887" s="37"/>
      <c r="R887" s="12"/>
      <c r="S887" s="34"/>
      <c r="T887" s="12"/>
      <c r="U887" s="12"/>
      <c r="Y887" s="12"/>
    </row>
    <row r="888" ht="15.75" customHeight="1">
      <c r="A888" s="34"/>
      <c r="B888" s="34"/>
      <c r="C888" s="34"/>
      <c r="E888" s="34"/>
      <c r="F888" s="35"/>
      <c r="J888" s="60"/>
      <c r="Q888" s="37"/>
      <c r="R888" s="12"/>
      <c r="S888" s="34"/>
      <c r="T888" s="12"/>
      <c r="U888" s="12"/>
      <c r="Y888" s="12"/>
    </row>
    <row r="889" ht="15.75" customHeight="1">
      <c r="A889" s="34"/>
      <c r="B889" s="34"/>
      <c r="C889" s="34"/>
      <c r="E889" s="34"/>
      <c r="F889" s="35"/>
      <c r="J889" s="60"/>
      <c r="Q889" s="37"/>
      <c r="R889" s="12"/>
      <c r="S889" s="34"/>
      <c r="T889" s="12"/>
      <c r="U889" s="12"/>
      <c r="Y889" s="12"/>
    </row>
    <row r="890" ht="15.75" customHeight="1">
      <c r="A890" s="34"/>
      <c r="B890" s="34"/>
      <c r="C890" s="34"/>
      <c r="E890" s="34"/>
      <c r="F890" s="35"/>
      <c r="J890" s="60"/>
      <c r="Q890" s="37"/>
      <c r="R890" s="12"/>
      <c r="S890" s="34"/>
      <c r="T890" s="12"/>
      <c r="U890" s="12"/>
      <c r="Y890" s="12"/>
    </row>
    <row r="891" ht="15.75" customHeight="1">
      <c r="A891" s="34"/>
      <c r="B891" s="34"/>
      <c r="C891" s="34"/>
      <c r="E891" s="34"/>
      <c r="F891" s="35"/>
      <c r="J891" s="60"/>
      <c r="Q891" s="37"/>
      <c r="R891" s="12"/>
      <c r="S891" s="34"/>
      <c r="T891" s="12"/>
      <c r="U891" s="12"/>
      <c r="Y891" s="12"/>
    </row>
    <row r="892" ht="15.75" customHeight="1">
      <c r="A892" s="34"/>
      <c r="B892" s="34"/>
      <c r="C892" s="34"/>
      <c r="E892" s="34"/>
      <c r="F892" s="35"/>
      <c r="J892" s="60"/>
      <c r="Q892" s="37"/>
      <c r="R892" s="12"/>
      <c r="S892" s="34"/>
      <c r="T892" s="12"/>
      <c r="U892" s="12"/>
      <c r="Y892" s="12"/>
    </row>
    <row r="893" ht="15.75" customHeight="1">
      <c r="A893" s="34"/>
      <c r="B893" s="34"/>
      <c r="C893" s="34"/>
      <c r="E893" s="34"/>
      <c r="F893" s="35"/>
      <c r="J893" s="60"/>
      <c r="Q893" s="37"/>
      <c r="R893" s="12"/>
      <c r="S893" s="34"/>
      <c r="T893" s="12"/>
      <c r="U893" s="12"/>
      <c r="Y893" s="12"/>
    </row>
    <row r="894" ht="15.75" customHeight="1">
      <c r="A894" s="34"/>
      <c r="B894" s="34"/>
      <c r="C894" s="34"/>
      <c r="E894" s="34"/>
      <c r="F894" s="35"/>
      <c r="J894" s="60"/>
      <c r="Q894" s="37"/>
      <c r="R894" s="12"/>
      <c r="S894" s="34"/>
      <c r="T894" s="12"/>
      <c r="U894" s="12"/>
      <c r="Y894" s="12"/>
    </row>
    <row r="895" ht="15.75" customHeight="1">
      <c r="A895" s="34"/>
      <c r="B895" s="34"/>
      <c r="C895" s="34"/>
      <c r="E895" s="34"/>
      <c r="F895" s="35"/>
      <c r="J895" s="60"/>
      <c r="Q895" s="37"/>
      <c r="R895" s="12"/>
      <c r="S895" s="34"/>
      <c r="T895" s="12"/>
      <c r="U895" s="12"/>
      <c r="Y895" s="12"/>
    </row>
    <row r="896" ht="15.75" customHeight="1">
      <c r="A896" s="34"/>
      <c r="B896" s="34"/>
      <c r="C896" s="34"/>
      <c r="E896" s="34"/>
      <c r="F896" s="35"/>
      <c r="J896" s="60"/>
      <c r="Q896" s="37"/>
      <c r="R896" s="12"/>
      <c r="S896" s="34"/>
      <c r="T896" s="12"/>
      <c r="U896" s="12"/>
      <c r="Y896" s="12"/>
    </row>
    <row r="897" ht="15.75" customHeight="1">
      <c r="A897" s="34"/>
      <c r="B897" s="34"/>
      <c r="C897" s="34"/>
      <c r="E897" s="34"/>
      <c r="F897" s="35"/>
      <c r="J897" s="60"/>
      <c r="Q897" s="37"/>
      <c r="R897" s="12"/>
      <c r="S897" s="34"/>
      <c r="T897" s="12"/>
      <c r="U897" s="12"/>
      <c r="Y897" s="12"/>
    </row>
    <row r="898" ht="15.75" customHeight="1">
      <c r="A898" s="34"/>
      <c r="B898" s="34"/>
      <c r="C898" s="34"/>
      <c r="E898" s="34"/>
      <c r="F898" s="35"/>
      <c r="J898" s="60"/>
      <c r="Q898" s="37"/>
      <c r="R898" s="12"/>
      <c r="S898" s="34"/>
      <c r="T898" s="12"/>
      <c r="U898" s="12"/>
      <c r="Y898" s="12"/>
    </row>
    <row r="899" ht="15.75" customHeight="1">
      <c r="A899" s="34"/>
      <c r="B899" s="34"/>
      <c r="C899" s="34"/>
      <c r="E899" s="34"/>
      <c r="F899" s="35"/>
      <c r="J899" s="60"/>
      <c r="Q899" s="37"/>
      <c r="R899" s="12"/>
      <c r="S899" s="34"/>
      <c r="T899" s="12"/>
      <c r="U899" s="12"/>
      <c r="Y899" s="12"/>
    </row>
    <row r="900" ht="15.75" customHeight="1">
      <c r="A900" s="34"/>
      <c r="B900" s="34"/>
      <c r="C900" s="34"/>
      <c r="E900" s="34"/>
      <c r="F900" s="35"/>
      <c r="J900" s="60"/>
      <c r="Q900" s="37"/>
      <c r="R900" s="12"/>
      <c r="S900" s="34"/>
      <c r="T900" s="12"/>
      <c r="U900" s="12"/>
      <c r="Y900" s="12"/>
    </row>
    <row r="901" ht="15.75" customHeight="1">
      <c r="A901" s="34"/>
      <c r="B901" s="34"/>
      <c r="C901" s="34"/>
      <c r="E901" s="34"/>
      <c r="F901" s="35"/>
      <c r="J901" s="60"/>
      <c r="Q901" s="37"/>
      <c r="R901" s="12"/>
      <c r="S901" s="34"/>
      <c r="T901" s="12"/>
      <c r="U901" s="12"/>
      <c r="Y901" s="12"/>
    </row>
    <row r="902" ht="15.75" customHeight="1">
      <c r="A902" s="34"/>
      <c r="B902" s="34"/>
      <c r="C902" s="34"/>
      <c r="E902" s="34"/>
      <c r="F902" s="35"/>
      <c r="J902" s="60"/>
      <c r="Q902" s="37"/>
      <c r="R902" s="12"/>
      <c r="S902" s="34"/>
      <c r="T902" s="12"/>
      <c r="U902" s="12"/>
      <c r="Y902" s="12"/>
    </row>
    <row r="903" ht="15.75" customHeight="1">
      <c r="A903" s="34"/>
      <c r="B903" s="34"/>
      <c r="C903" s="34"/>
      <c r="E903" s="34"/>
      <c r="F903" s="35"/>
      <c r="J903" s="60"/>
      <c r="Q903" s="37"/>
      <c r="R903" s="12"/>
      <c r="S903" s="34"/>
      <c r="T903" s="12"/>
      <c r="U903" s="12"/>
      <c r="Y903" s="12"/>
    </row>
    <row r="904" ht="15.75" customHeight="1">
      <c r="A904" s="34"/>
      <c r="B904" s="34"/>
      <c r="C904" s="34"/>
      <c r="E904" s="34"/>
      <c r="F904" s="35"/>
      <c r="J904" s="60"/>
      <c r="Q904" s="37"/>
      <c r="R904" s="12"/>
      <c r="S904" s="34"/>
      <c r="T904" s="12"/>
      <c r="U904" s="12"/>
      <c r="Y904" s="12"/>
    </row>
    <row r="905" ht="15.75" customHeight="1">
      <c r="A905" s="34"/>
      <c r="B905" s="34"/>
      <c r="C905" s="34"/>
      <c r="E905" s="34"/>
      <c r="F905" s="35"/>
      <c r="J905" s="60"/>
      <c r="Q905" s="37"/>
      <c r="R905" s="12"/>
      <c r="S905" s="34"/>
      <c r="T905" s="12"/>
      <c r="U905" s="12"/>
      <c r="Y905" s="12"/>
    </row>
    <row r="906" ht="15.75" customHeight="1">
      <c r="A906" s="34"/>
      <c r="B906" s="34"/>
      <c r="C906" s="34"/>
      <c r="E906" s="34"/>
      <c r="F906" s="35"/>
      <c r="J906" s="60"/>
      <c r="Q906" s="37"/>
      <c r="R906" s="12"/>
      <c r="S906" s="34"/>
      <c r="T906" s="12"/>
      <c r="U906" s="12"/>
      <c r="Y906" s="12"/>
    </row>
    <row r="907" ht="15.75" customHeight="1">
      <c r="A907" s="34"/>
      <c r="B907" s="34"/>
      <c r="C907" s="34"/>
      <c r="E907" s="34"/>
      <c r="F907" s="35"/>
      <c r="J907" s="60"/>
      <c r="Q907" s="37"/>
      <c r="R907" s="12"/>
      <c r="S907" s="34"/>
      <c r="T907" s="12"/>
      <c r="U907" s="12"/>
      <c r="Y907" s="12"/>
    </row>
    <row r="908" ht="15.75" customHeight="1">
      <c r="A908" s="34"/>
      <c r="B908" s="34"/>
      <c r="C908" s="34"/>
      <c r="E908" s="34"/>
      <c r="F908" s="35"/>
      <c r="J908" s="60"/>
      <c r="Q908" s="37"/>
      <c r="R908" s="12"/>
      <c r="S908" s="34"/>
      <c r="T908" s="12"/>
      <c r="U908" s="12"/>
      <c r="Y908" s="12"/>
    </row>
    <row r="909" ht="15.75" customHeight="1">
      <c r="A909" s="34"/>
      <c r="B909" s="34"/>
      <c r="C909" s="34"/>
      <c r="E909" s="34"/>
      <c r="F909" s="35"/>
      <c r="J909" s="60"/>
      <c r="Q909" s="37"/>
      <c r="R909" s="12"/>
      <c r="S909" s="34"/>
      <c r="T909" s="12"/>
      <c r="U909" s="12"/>
      <c r="Y909" s="12"/>
    </row>
    <row r="910" ht="15.75" customHeight="1">
      <c r="A910" s="34"/>
      <c r="B910" s="34"/>
      <c r="C910" s="34"/>
      <c r="E910" s="34"/>
      <c r="F910" s="35"/>
      <c r="J910" s="60"/>
      <c r="Q910" s="37"/>
      <c r="R910" s="12"/>
      <c r="S910" s="34"/>
      <c r="T910" s="12"/>
      <c r="U910" s="12"/>
      <c r="Y910" s="12"/>
    </row>
    <row r="911" ht="15.75" customHeight="1">
      <c r="A911" s="34"/>
      <c r="B911" s="34"/>
      <c r="C911" s="34"/>
      <c r="E911" s="34"/>
      <c r="F911" s="35"/>
      <c r="J911" s="60"/>
      <c r="Q911" s="37"/>
      <c r="R911" s="12"/>
      <c r="S911" s="34"/>
      <c r="T911" s="12"/>
      <c r="U911" s="12"/>
      <c r="Y911" s="12"/>
    </row>
    <row r="912" ht="15.75" customHeight="1">
      <c r="A912" s="34"/>
      <c r="B912" s="34"/>
      <c r="C912" s="34"/>
      <c r="E912" s="34"/>
      <c r="F912" s="35"/>
      <c r="J912" s="60"/>
      <c r="Q912" s="37"/>
      <c r="R912" s="12"/>
      <c r="S912" s="34"/>
      <c r="T912" s="12"/>
      <c r="U912" s="12"/>
      <c r="Y912" s="12"/>
    </row>
    <row r="913" ht="15.75" customHeight="1">
      <c r="A913" s="34"/>
      <c r="B913" s="34"/>
      <c r="C913" s="34"/>
      <c r="E913" s="34"/>
      <c r="F913" s="35"/>
      <c r="J913" s="60"/>
      <c r="Q913" s="37"/>
      <c r="R913" s="12"/>
      <c r="S913" s="34"/>
      <c r="T913" s="12"/>
      <c r="U913" s="12"/>
      <c r="Y913" s="12"/>
    </row>
    <row r="914" ht="15.75" customHeight="1">
      <c r="A914" s="34"/>
      <c r="B914" s="34"/>
      <c r="C914" s="34"/>
      <c r="E914" s="34"/>
      <c r="F914" s="35"/>
      <c r="J914" s="60"/>
      <c r="Q914" s="37"/>
      <c r="R914" s="12"/>
      <c r="S914" s="34"/>
      <c r="T914" s="12"/>
      <c r="U914" s="12"/>
      <c r="Y914" s="12"/>
    </row>
    <row r="915" ht="15.75" customHeight="1">
      <c r="A915" s="34"/>
      <c r="B915" s="34"/>
      <c r="C915" s="34"/>
      <c r="E915" s="34"/>
      <c r="F915" s="35"/>
      <c r="J915" s="60"/>
      <c r="Q915" s="37"/>
      <c r="R915" s="12"/>
      <c r="S915" s="34"/>
      <c r="T915" s="12"/>
      <c r="U915" s="12"/>
      <c r="Y915" s="12"/>
    </row>
    <row r="916" ht="15.75" customHeight="1">
      <c r="A916" s="34"/>
      <c r="B916" s="34"/>
      <c r="C916" s="34"/>
      <c r="E916" s="34"/>
      <c r="F916" s="35"/>
      <c r="J916" s="60"/>
      <c r="Q916" s="37"/>
      <c r="R916" s="12"/>
      <c r="S916" s="34"/>
      <c r="T916" s="12"/>
      <c r="U916" s="12"/>
      <c r="Y916" s="12"/>
    </row>
    <row r="917" ht="15.75" customHeight="1">
      <c r="A917" s="34"/>
      <c r="B917" s="34"/>
      <c r="C917" s="34"/>
      <c r="E917" s="34"/>
      <c r="F917" s="35"/>
      <c r="J917" s="60"/>
      <c r="Q917" s="37"/>
      <c r="R917" s="12"/>
      <c r="S917" s="34"/>
      <c r="T917" s="12"/>
      <c r="U917" s="12"/>
      <c r="Y917" s="12"/>
    </row>
    <row r="918" ht="15.75" customHeight="1">
      <c r="A918" s="34"/>
      <c r="B918" s="34"/>
      <c r="C918" s="34"/>
      <c r="E918" s="34"/>
      <c r="F918" s="35"/>
      <c r="J918" s="60"/>
      <c r="Q918" s="37"/>
      <c r="R918" s="12"/>
      <c r="S918" s="34"/>
      <c r="T918" s="12"/>
      <c r="U918" s="12"/>
      <c r="Y918" s="12"/>
    </row>
    <row r="919" ht="15.75" customHeight="1">
      <c r="A919" s="34"/>
      <c r="B919" s="34"/>
      <c r="C919" s="34"/>
      <c r="E919" s="34"/>
      <c r="F919" s="35"/>
      <c r="J919" s="60"/>
      <c r="Q919" s="37"/>
      <c r="R919" s="12"/>
      <c r="S919" s="34"/>
      <c r="T919" s="12"/>
      <c r="U919" s="12"/>
      <c r="Y919" s="12"/>
    </row>
    <row r="920" ht="15.75" customHeight="1">
      <c r="A920" s="34"/>
      <c r="B920" s="34"/>
      <c r="C920" s="34"/>
      <c r="E920" s="34"/>
      <c r="F920" s="35"/>
      <c r="J920" s="60"/>
      <c r="Q920" s="37"/>
      <c r="R920" s="12"/>
      <c r="S920" s="34"/>
      <c r="T920" s="12"/>
      <c r="U920" s="12"/>
      <c r="Y920" s="12"/>
    </row>
    <row r="921" ht="15.75" customHeight="1">
      <c r="A921" s="34"/>
      <c r="B921" s="34"/>
      <c r="C921" s="34"/>
      <c r="E921" s="34"/>
      <c r="F921" s="35"/>
      <c r="J921" s="60"/>
      <c r="Q921" s="37"/>
      <c r="R921" s="12"/>
      <c r="S921" s="34"/>
      <c r="T921" s="12"/>
      <c r="U921" s="12"/>
      <c r="Y921" s="12"/>
    </row>
    <row r="922" ht="15.75" customHeight="1">
      <c r="A922" s="34"/>
      <c r="B922" s="34"/>
      <c r="C922" s="34"/>
      <c r="E922" s="34"/>
      <c r="F922" s="35"/>
      <c r="J922" s="60"/>
      <c r="Q922" s="37"/>
      <c r="R922" s="12"/>
      <c r="S922" s="34"/>
      <c r="T922" s="12"/>
      <c r="U922" s="12"/>
      <c r="Y922" s="12"/>
    </row>
    <row r="923" ht="15.75" customHeight="1">
      <c r="A923" s="34"/>
      <c r="B923" s="34"/>
      <c r="C923" s="34"/>
      <c r="E923" s="34"/>
      <c r="F923" s="35"/>
      <c r="J923" s="60"/>
      <c r="Q923" s="37"/>
      <c r="R923" s="12"/>
      <c r="S923" s="34"/>
      <c r="T923" s="12"/>
      <c r="U923" s="12"/>
      <c r="Y923" s="12"/>
    </row>
    <row r="924" ht="15.75" customHeight="1">
      <c r="A924" s="34"/>
      <c r="B924" s="34"/>
      <c r="C924" s="34"/>
      <c r="E924" s="34"/>
      <c r="F924" s="35"/>
      <c r="J924" s="60"/>
      <c r="Q924" s="37"/>
      <c r="R924" s="12"/>
      <c r="S924" s="34"/>
      <c r="T924" s="12"/>
      <c r="U924" s="12"/>
      <c r="Y924" s="12"/>
    </row>
    <row r="925" ht="15.75" customHeight="1">
      <c r="A925" s="34"/>
      <c r="B925" s="34"/>
      <c r="C925" s="34"/>
      <c r="E925" s="34"/>
      <c r="F925" s="35"/>
      <c r="J925" s="60"/>
      <c r="Q925" s="37"/>
      <c r="R925" s="12"/>
      <c r="S925" s="34"/>
      <c r="T925" s="12"/>
      <c r="U925" s="12"/>
      <c r="Y925" s="12"/>
    </row>
    <row r="926" ht="15.75" customHeight="1">
      <c r="A926" s="34"/>
      <c r="B926" s="34"/>
      <c r="C926" s="34"/>
      <c r="E926" s="34"/>
      <c r="F926" s="35"/>
      <c r="J926" s="60"/>
      <c r="Q926" s="37"/>
      <c r="R926" s="12"/>
      <c r="S926" s="34"/>
      <c r="T926" s="12"/>
      <c r="U926" s="12"/>
      <c r="Y926" s="12"/>
    </row>
    <row r="927" ht="15.75" customHeight="1">
      <c r="A927" s="34"/>
      <c r="B927" s="34"/>
      <c r="C927" s="34"/>
      <c r="E927" s="34"/>
      <c r="F927" s="35"/>
      <c r="J927" s="60"/>
      <c r="Q927" s="37"/>
      <c r="R927" s="12"/>
      <c r="S927" s="34"/>
      <c r="T927" s="12"/>
      <c r="U927" s="12"/>
      <c r="Y927" s="12"/>
    </row>
    <row r="928" ht="15.75" customHeight="1">
      <c r="A928" s="34"/>
      <c r="B928" s="34"/>
      <c r="C928" s="34"/>
      <c r="E928" s="34"/>
      <c r="F928" s="35"/>
      <c r="J928" s="60"/>
      <c r="Q928" s="37"/>
      <c r="R928" s="12"/>
      <c r="S928" s="34"/>
      <c r="T928" s="12"/>
      <c r="U928" s="12"/>
      <c r="Y928" s="12"/>
    </row>
    <row r="929" ht="15.75" customHeight="1">
      <c r="A929" s="34"/>
      <c r="B929" s="34"/>
      <c r="C929" s="34"/>
      <c r="E929" s="34"/>
      <c r="F929" s="35"/>
      <c r="J929" s="60"/>
      <c r="Q929" s="37"/>
      <c r="R929" s="12"/>
      <c r="S929" s="34"/>
      <c r="T929" s="12"/>
      <c r="U929" s="12"/>
      <c r="Y929" s="12"/>
    </row>
    <row r="930" ht="15.75" customHeight="1">
      <c r="A930" s="34"/>
      <c r="B930" s="34"/>
      <c r="C930" s="34"/>
      <c r="E930" s="34"/>
      <c r="F930" s="35"/>
      <c r="J930" s="60"/>
      <c r="Q930" s="37"/>
      <c r="R930" s="12"/>
      <c r="S930" s="34"/>
      <c r="T930" s="12"/>
      <c r="U930" s="12"/>
      <c r="Y930" s="12"/>
    </row>
    <row r="931" ht="15.75" customHeight="1">
      <c r="A931" s="34"/>
      <c r="B931" s="34"/>
      <c r="C931" s="34"/>
      <c r="E931" s="34"/>
      <c r="F931" s="35"/>
      <c r="J931" s="60"/>
      <c r="Q931" s="37"/>
      <c r="R931" s="12"/>
      <c r="S931" s="34"/>
      <c r="T931" s="12"/>
      <c r="U931" s="12"/>
      <c r="Y931" s="12"/>
    </row>
    <row r="932" ht="15.75" customHeight="1">
      <c r="A932" s="34"/>
      <c r="B932" s="34"/>
      <c r="C932" s="34"/>
      <c r="E932" s="34"/>
      <c r="F932" s="35"/>
      <c r="J932" s="60"/>
      <c r="Q932" s="37"/>
      <c r="R932" s="12"/>
      <c r="S932" s="34"/>
      <c r="T932" s="12"/>
      <c r="U932" s="12"/>
      <c r="Y932" s="12"/>
    </row>
    <row r="933" ht="15.75" customHeight="1">
      <c r="A933" s="34"/>
      <c r="B933" s="34"/>
      <c r="C933" s="34"/>
      <c r="E933" s="34"/>
      <c r="F933" s="35"/>
      <c r="J933" s="60"/>
      <c r="Q933" s="37"/>
      <c r="R933" s="12"/>
      <c r="S933" s="34"/>
      <c r="T933" s="12"/>
      <c r="U933" s="12"/>
      <c r="Y933" s="12"/>
    </row>
    <row r="934" ht="15.75" customHeight="1">
      <c r="A934" s="34"/>
      <c r="B934" s="34"/>
      <c r="C934" s="34"/>
      <c r="E934" s="34"/>
      <c r="F934" s="35"/>
      <c r="J934" s="60"/>
      <c r="Q934" s="37"/>
      <c r="R934" s="12"/>
      <c r="S934" s="34"/>
      <c r="T934" s="12"/>
      <c r="U934" s="12"/>
      <c r="Y934" s="12"/>
    </row>
    <row r="935" ht="15.75" customHeight="1">
      <c r="A935" s="34"/>
      <c r="B935" s="34"/>
      <c r="C935" s="34"/>
      <c r="E935" s="34"/>
      <c r="F935" s="35"/>
      <c r="J935" s="60"/>
      <c r="Q935" s="37"/>
      <c r="R935" s="12"/>
      <c r="S935" s="34"/>
      <c r="T935" s="12"/>
      <c r="U935" s="12"/>
      <c r="Y935" s="12"/>
    </row>
    <row r="936" ht="15.75" customHeight="1">
      <c r="A936" s="34"/>
      <c r="B936" s="34"/>
      <c r="C936" s="34"/>
      <c r="E936" s="34"/>
      <c r="F936" s="35"/>
      <c r="J936" s="60"/>
      <c r="Q936" s="37"/>
      <c r="R936" s="12"/>
      <c r="S936" s="34"/>
      <c r="T936" s="12"/>
      <c r="U936" s="12"/>
      <c r="Y936" s="12"/>
    </row>
    <row r="937" ht="15.75" customHeight="1">
      <c r="A937" s="34"/>
      <c r="B937" s="34"/>
      <c r="C937" s="34"/>
      <c r="E937" s="34"/>
      <c r="F937" s="35"/>
      <c r="J937" s="60"/>
      <c r="Q937" s="37"/>
      <c r="R937" s="12"/>
      <c r="S937" s="34"/>
      <c r="T937" s="12"/>
      <c r="U937" s="12"/>
      <c r="Y937" s="12"/>
    </row>
    <row r="938" ht="15.75" customHeight="1">
      <c r="A938" s="34"/>
      <c r="B938" s="34"/>
      <c r="C938" s="34"/>
      <c r="E938" s="34"/>
      <c r="F938" s="35"/>
      <c r="J938" s="60"/>
      <c r="Q938" s="37"/>
      <c r="R938" s="12"/>
      <c r="S938" s="34"/>
      <c r="T938" s="12"/>
      <c r="U938" s="12"/>
      <c r="Y938" s="12"/>
    </row>
    <row r="939" ht="15.75" customHeight="1">
      <c r="A939" s="34"/>
      <c r="B939" s="34"/>
      <c r="C939" s="34"/>
      <c r="E939" s="34"/>
      <c r="F939" s="35"/>
      <c r="J939" s="60"/>
      <c r="Q939" s="37"/>
      <c r="R939" s="12"/>
      <c r="S939" s="34"/>
      <c r="T939" s="12"/>
      <c r="U939" s="12"/>
      <c r="Y939" s="12"/>
    </row>
    <row r="940" ht="15.75" customHeight="1">
      <c r="A940" s="34"/>
      <c r="B940" s="34"/>
      <c r="C940" s="34"/>
      <c r="E940" s="34"/>
      <c r="F940" s="35"/>
      <c r="J940" s="60"/>
      <c r="Q940" s="37"/>
      <c r="R940" s="12"/>
      <c r="S940" s="34"/>
      <c r="T940" s="12"/>
      <c r="U940" s="12"/>
      <c r="Y940" s="12"/>
    </row>
    <row r="941" ht="15.75" customHeight="1">
      <c r="A941" s="34"/>
      <c r="B941" s="34"/>
      <c r="C941" s="34"/>
      <c r="E941" s="34"/>
      <c r="F941" s="35"/>
      <c r="J941" s="60"/>
      <c r="Q941" s="37"/>
      <c r="R941" s="12"/>
      <c r="S941" s="34"/>
      <c r="T941" s="12"/>
      <c r="U941" s="12"/>
      <c r="Y941" s="12"/>
    </row>
    <row r="942" ht="15.75" customHeight="1">
      <c r="A942" s="34"/>
      <c r="B942" s="34"/>
      <c r="C942" s="34"/>
      <c r="E942" s="34"/>
      <c r="F942" s="35"/>
      <c r="J942" s="60"/>
      <c r="Q942" s="37"/>
      <c r="R942" s="12"/>
      <c r="S942" s="34"/>
      <c r="T942" s="12"/>
      <c r="U942" s="12"/>
      <c r="Y942" s="12"/>
    </row>
    <row r="943" ht="15.75" customHeight="1">
      <c r="A943" s="34"/>
      <c r="B943" s="34"/>
      <c r="C943" s="34"/>
      <c r="E943" s="34"/>
      <c r="F943" s="35"/>
      <c r="J943" s="60"/>
      <c r="Q943" s="37"/>
      <c r="R943" s="12"/>
      <c r="S943" s="34"/>
      <c r="T943" s="12"/>
      <c r="U943" s="12"/>
      <c r="Y943" s="12"/>
    </row>
    <row r="944" ht="15.75" customHeight="1">
      <c r="A944" s="34"/>
      <c r="B944" s="34"/>
      <c r="C944" s="34"/>
      <c r="E944" s="34"/>
      <c r="F944" s="35"/>
      <c r="J944" s="60"/>
      <c r="Q944" s="37"/>
      <c r="R944" s="12"/>
      <c r="S944" s="34"/>
      <c r="T944" s="12"/>
      <c r="U944" s="12"/>
      <c r="Y944" s="12"/>
    </row>
    <row r="945" ht="15.75" customHeight="1">
      <c r="A945" s="34"/>
      <c r="B945" s="34"/>
      <c r="C945" s="34"/>
      <c r="E945" s="34"/>
      <c r="F945" s="35"/>
      <c r="J945" s="60"/>
      <c r="Q945" s="37"/>
      <c r="R945" s="12"/>
      <c r="S945" s="34"/>
      <c r="T945" s="12"/>
      <c r="U945" s="12"/>
      <c r="Y945" s="12"/>
    </row>
    <row r="946" ht="15.75" customHeight="1">
      <c r="A946" s="34"/>
      <c r="B946" s="34"/>
      <c r="C946" s="34"/>
      <c r="E946" s="34"/>
      <c r="F946" s="35"/>
      <c r="J946" s="60"/>
      <c r="Q946" s="37"/>
      <c r="R946" s="12"/>
      <c r="S946" s="34"/>
      <c r="T946" s="12"/>
      <c r="U946" s="12"/>
      <c r="Y946" s="12"/>
    </row>
    <row r="947" ht="15.75" customHeight="1">
      <c r="A947" s="34"/>
      <c r="B947" s="34"/>
      <c r="C947" s="34"/>
      <c r="E947" s="34"/>
      <c r="F947" s="35"/>
      <c r="J947" s="60"/>
      <c r="Q947" s="37"/>
      <c r="R947" s="12"/>
      <c r="S947" s="34"/>
      <c r="T947" s="12"/>
      <c r="U947" s="12"/>
      <c r="Y947" s="12"/>
    </row>
    <row r="948" ht="15.75" customHeight="1">
      <c r="A948" s="34"/>
      <c r="B948" s="34"/>
      <c r="C948" s="34"/>
      <c r="E948" s="34"/>
      <c r="F948" s="35"/>
      <c r="J948" s="60"/>
      <c r="Q948" s="37"/>
      <c r="R948" s="12"/>
      <c r="S948" s="34"/>
      <c r="T948" s="12"/>
      <c r="U948" s="12"/>
      <c r="Y948" s="12"/>
    </row>
    <row r="949" ht="15.75" customHeight="1">
      <c r="A949" s="34"/>
      <c r="B949" s="34"/>
      <c r="C949" s="34"/>
      <c r="E949" s="34"/>
      <c r="F949" s="35"/>
      <c r="J949" s="60"/>
      <c r="Q949" s="37"/>
      <c r="R949" s="12"/>
      <c r="S949" s="34"/>
      <c r="T949" s="12"/>
      <c r="U949" s="12"/>
      <c r="Y949" s="12"/>
    </row>
    <row r="950" ht="15.75" customHeight="1">
      <c r="A950" s="34"/>
      <c r="B950" s="34"/>
      <c r="C950" s="34"/>
      <c r="E950" s="34"/>
      <c r="F950" s="35"/>
      <c r="J950" s="60"/>
      <c r="Q950" s="37"/>
      <c r="R950" s="12"/>
      <c r="S950" s="34"/>
      <c r="T950" s="12"/>
      <c r="U950" s="12"/>
      <c r="Y950" s="12"/>
    </row>
    <row r="951" ht="15.75" customHeight="1">
      <c r="A951" s="34"/>
      <c r="B951" s="34"/>
      <c r="C951" s="34"/>
      <c r="E951" s="34"/>
      <c r="F951" s="35"/>
      <c r="J951" s="60"/>
      <c r="Q951" s="37"/>
      <c r="R951" s="12"/>
      <c r="S951" s="34"/>
      <c r="T951" s="12"/>
      <c r="U951" s="12"/>
      <c r="Y951" s="12"/>
    </row>
    <row r="952" ht="15.75" customHeight="1">
      <c r="A952" s="34"/>
      <c r="B952" s="34"/>
      <c r="C952" s="34"/>
      <c r="E952" s="34"/>
      <c r="F952" s="35"/>
      <c r="J952" s="60"/>
      <c r="Q952" s="37"/>
      <c r="R952" s="12"/>
      <c r="S952" s="34"/>
      <c r="T952" s="12"/>
      <c r="U952" s="12"/>
      <c r="Y952" s="12"/>
    </row>
    <row r="953" ht="15.75" customHeight="1">
      <c r="A953" s="34"/>
      <c r="B953" s="34"/>
      <c r="C953" s="34"/>
      <c r="E953" s="34"/>
      <c r="F953" s="35"/>
      <c r="J953" s="60"/>
      <c r="Q953" s="37"/>
      <c r="R953" s="12"/>
      <c r="S953" s="34"/>
      <c r="T953" s="12"/>
      <c r="U953" s="12"/>
      <c r="Y953" s="12"/>
    </row>
    <row r="954" ht="15.75" customHeight="1">
      <c r="A954" s="34"/>
      <c r="B954" s="34"/>
      <c r="C954" s="34"/>
      <c r="E954" s="34"/>
      <c r="F954" s="35"/>
      <c r="J954" s="60"/>
      <c r="Q954" s="37"/>
      <c r="R954" s="12"/>
      <c r="S954" s="34"/>
      <c r="T954" s="12"/>
      <c r="U954" s="12"/>
      <c r="Y954" s="12"/>
    </row>
    <row r="955" ht="15.75" customHeight="1">
      <c r="A955" s="34"/>
      <c r="B955" s="34"/>
      <c r="C955" s="34"/>
      <c r="E955" s="34"/>
      <c r="F955" s="35"/>
      <c r="J955" s="60"/>
      <c r="Q955" s="37"/>
      <c r="R955" s="12"/>
      <c r="S955" s="34"/>
      <c r="T955" s="12"/>
      <c r="U955" s="12"/>
      <c r="Y955" s="12"/>
    </row>
    <row r="956" ht="15.75" customHeight="1">
      <c r="A956" s="34"/>
      <c r="B956" s="34"/>
      <c r="C956" s="34"/>
      <c r="E956" s="34"/>
      <c r="F956" s="35"/>
      <c r="J956" s="60"/>
      <c r="Q956" s="37"/>
      <c r="R956" s="12"/>
      <c r="S956" s="34"/>
      <c r="T956" s="12"/>
      <c r="U956" s="12"/>
      <c r="Y956" s="12"/>
    </row>
    <row r="957" ht="15.75" customHeight="1">
      <c r="A957" s="34"/>
      <c r="B957" s="34"/>
      <c r="C957" s="34"/>
      <c r="E957" s="34"/>
      <c r="F957" s="35"/>
      <c r="J957" s="60"/>
      <c r="Q957" s="37"/>
      <c r="R957" s="12"/>
      <c r="S957" s="34"/>
      <c r="T957" s="12"/>
      <c r="U957" s="12"/>
      <c r="Y957" s="12"/>
    </row>
    <row r="958" ht="15.75" customHeight="1">
      <c r="A958" s="34"/>
      <c r="B958" s="34"/>
      <c r="C958" s="34"/>
      <c r="E958" s="34"/>
      <c r="F958" s="35"/>
      <c r="J958" s="60"/>
      <c r="Q958" s="37"/>
      <c r="R958" s="12"/>
      <c r="S958" s="34"/>
      <c r="T958" s="12"/>
      <c r="U958" s="12"/>
      <c r="Y958" s="12"/>
    </row>
    <row r="959" ht="15.75" customHeight="1">
      <c r="A959" s="34"/>
      <c r="B959" s="34"/>
      <c r="C959" s="34"/>
      <c r="E959" s="34"/>
      <c r="F959" s="35"/>
      <c r="J959" s="60"/>
      <c r="Q959" s="37"/>
      <c r="R959" s="12"/>
      <c r="S959" s="34"/>
      <c r="T959" s="12"/>
      <c r="U959" s="12"/>
      <c r="Y959" s="12"/>
    </row>
    <row r="960" ht="15.75" customHeight="1">
      <c r="A960" s="34"/>
      <c r="B960" s="34"/>
      <c r="C960" s="34"/>
      <c r="E960" s="34"/>
      <c r="F960" s="35"/>
      <c r="J960" s="60"/>
      <c r="Q960" s="37"/>
      <c r="R960" s="12"/>
      <c r="S960" s="34"/>
      <c r="T960" s="12"/>
      <c r="U960" s="12"/>
      <c r="Y960" s="12"/>
    </row>
    <row r="961" ht="15.75" customHeight="1">
      <c r="A961" s="34"/>
      <c r="B961" s="34"/>
      <c r="C961" s="34"/>
      <c r="E961" s="34"/>
      <c r="F961" s="35"/>
      <c r="J961" s="60"/>
      <c r="Q961" s="37"/>
      <c r="R961" s="12"/>
      <c r="S961" s="34"/>
      <c r="T961" s="12"/>
      <c r="U961" s="12"/>
      <c r="Y961" s="12"/>
    </row>
    <row r="962" ht="15.75" customHeight="1">
      <c r="A962" s="34"/>
      <c r="B962" s="34"/>
      <c r="C962" s="34"/>
      <c r="E962" s="34"/>
      <c r="F962" s="35"/>
      <c r="J962" s="60"/>
      <c r="Q962" s="37"/>
      <c r="R962" s="12"/>
      <c r="S962" s="34"/>
      <c r="T962" s="12"/>
      <c r="U962" s="12"/>
      <c r="Y962" s="12"/>
    </row>
    <row r="963" ht="15.75" customHeight="1">
      <c r="A963" s="34"/>
      <c r="B963" s="34"/>
      <c r="C963" s="34"/>
      <c r="E963" s="34"/>
      <c r="F963" s="35"/>
      <c r="J963" s="60"/>
      <c r="Q963" s="37"/>
      <c r="R963" s="12"/>
      <c r="S963" s="34"/>
      <c r="T963" s="12"/>
      <c r="U963" s="12"/>
      <c r="Y963" s="12"/>
    </row>
    <row r="964" ht="15.75" customHeight="1">
      <c r="A964" s="34"/>
      <c r="B964" s="34"/>
      <c r="C964" s="34"/>
      <c r="E964" s="34"/>
      <c r="F964" s="35"/>
      <c r="J964" s="60"/>
      <c r="Q964" s="37"/>
      <c r="R964" s="12"/>
      <c r="S964" s="34"/>
      <c r="T964" s="12"/>
      <c r="U964" s="12"/>
      <c r="Y964" s="12"/>
    </row>
    <row r="965" ht="15.75" customHeight="1">
      <c r="A965" s="34"/>
      <c r="B965" s="34"/>
      <c r="C965" s="34"/>
      <c r="E965" s="34"/>
      <c r="F965" s="35"/>
      <c r="J965" s="60"/>
      <c r="Q965" s="37"/>
      <c r="R965" s="12"/>
      <c r="S965" s="34"/>
      <c r="T965" s="12"/>
      <c r="U965" s="12"/>
      <c r="Y965" s="12"/>
    </row>
    <row r="966" ht="15.75" customHeight="1">
      <c r="A966" s="34"/>
      <c r="B966" s="34"/>
      <c r="C966" s="34"/>
      <c r="E966" s="34"/>
      <c r="F966" s="35"/>
      <c r="J966" s="60"/>
      <c r="Q966" s="37"/>
      <c r="R966" s="12"/>
      <c r="S966" s="34"/>
      <c r="T966" s="12"/>
      <c r="U966" s="12"/>
      <c r="Y966" s="12"/>
    </row>
    <row r="967" ht="15.75" customHeight="1">
      <c r="A967" s="34"/>
      <c r="B967" s="34"/>
      <c r="C967" s="34"/>
      <c r="E967" s="34"/>
      <c r="F967" s="35"/>
      <c r="J967" s="60"/>
      <c r="Q967" s="37"/>
      <c r="R967" s="12"/>
      <c r="S967" s="34"/>
      <c r="T967" s="12"/>
      <c r="U967" s="12"/>
      <c r="Y967" s="12"/>
    </row>
    <row r="968" ht="15.75" customHeight="1">
      <c r="A968" s="34"/>
      <c r="B968" s="34"/>
      <c r="C968" s="34"/>
      <c r="E968" s="34"/>
      <c r="F968" s="35"/>
      <c r="J968" s="60"/>
      <c r="Q968" s="37"/>
      <c r="R968" s="12"/>
      <c r="S968" s="34"/>
      <c r="T968" s="12"/>
      <c r="U968" s="12"/>
      <c r="Y968" s="12"/>
    </row>
    <row r="969" ht="15.75" customHeight="1">
      <c r="A969" s="34"/>
      <c r="B969" s="34"/>
      <c r="C969" s="34"/>
      <c r="E969" s="34"/>
      <c r="F969" s="35"/>
      <c r="J969" s="60"/>
      <c r="Q969" s="37"/>
      <c r="R969" s="12"/>
      <c r="S969" s="34"/>
      <c r="T969" s="12"/>
      <c r="U969" s="12"/>
      <c r="Y969" s="12"/>
    </row>
    <row r="970" ht="15.75" customHeight="1">
      <c r="A970" s="34"/>
      <c r="B970" s="34"/>
      <c r="C970" s="34"/>
      <c r="E970" s="34"/>
      <c r="F970" s="35"/>
      <c r="J970" s="60"/>
      <c r="Q970" s="37"/>
      <c r="R970" s="12"/>
      <c r="S970" s="34"/>
      <c r="T970" s="12"/>
      <c r="U970" s="12"/>
      <c r="Y970" s="12"/>
    </row>
    <row r="971" ht="15.75" customHeight="1">
      <c r="A971" s="34"/>
      <c r="B971" s="34"/>
      <c r="C971" s="34"/>
      <c r="E971" s="34"/>
      <c r="F971" s="35"/>
      <c r="J971" s="60"/>
      <c r="Q971" s="37"/>
      <c r="R971" s="12"/>
      <c r="S971" s="34"/>
      <c r="T971" s="12"/>
      <c r="U971" s="12"/>
      <c r="Y971" s="12"/>
    </row>
    <row r="972" ht="15.75" customHeight="1">
      <c r="A972" s="34"/>
      <c r="B972" s="34"/>
      <c r="C972" s="34"/>
      <c r="E972" s="34"/>
      <c r="F972" s="35"/>
      <c r="J972" s="60"/>
      <c r="Q972" s="37"/>
      <c r="R972" s="12"/>
      <c r="S972" s="34"/>
      <c r="T972" s="12"/>
      <c r="U972" s="12"/>
      <c r="Y972" s="12"/>
    </row>
    <row r="973" ht="15.75" customHeight="1">
      <c r="A973" s="34"/>
      <c r="B973" s="34"/>
      <c r="C973" s="34"/>
      <c r="E973" s="34"/>
      <c r="F973" s="35"/>
      <c r="J973" s="60"/>
      <c r="Q973" s="37"/>
      <c r="R973" s="12"/>
      <c r="S973" s="34"/>
      <c r="T973" s="12"/>
      <c r="U973" s="12"/>
      <c r="Y973" s="12"/>
    </row>
    <row r="974" ht="15.75" customHeight="1">
      <c r="A974" s="34"/>
      <c r="B974" s="34"/>
      <c r="C974" s="34"/>
      <c r="E974" s="34"/>
      <c r="F974" s="35"/>
      <c r="J974" s="60"/>
      <c r="Q974" s="37"/>
      <c r="R974" s="12"/>
      <c r="S974" s="34"/>
      <c r="T974" s="12"/>
      <c r="U974" s="12"/>
      <c r="Y974" s="12"/>
    </row>
    <row r="975" ht="15.75" customHeight="1">
      <c r="A975" s="34"/>
      <c r="B975" s="34"/>
      <c r="C975" s="34"/>
      <c r="E975" s="34"/>
      <c r="F975" s="35"/>
      <c r="J975" s="60"/>
      <c r="Q975" s="37"/>
      <c r="R975" s="12"/>
      <c r="S975" s="34"/>
      <c r="T975" s="12"/>
      <c r="U975" s="12"/>
      <c r="Y975" s="12"/>
    </row>
    <row r="976" ht="15.75" customHeight="1">
      <c r="A976" s="34"/>
      <c r="B976" s="34"/>
      <c r="C976" s="34"/>
      <c r="E976" s="34"/>
      <c r="F976" s="35"/>
      <c r="J976" s="60"/>
      <c r="Q976" s="37"/>
      <c r="R976" s="12"/>
      <c r="S976" s="34"/>
      <c r="T976" s="12"/>
      <c r="U976" s="12"/>
      <c r="Y976" s="12"/>
    </row>
    <row r="977" ht="15.75" customHeight="1">
      <c r="A977" s="34"/>
      <c r="B977" s="34"/>
      <c r="C977" s="34"/>
      <c r="E977" s="34"/>
      <c r="F977" s="35"/>
      <c r="J977" s="60"/>
      <c r="Q977" s="37"/>
      <c r="R977" s="12"/>
      <c r="S977" s="34"/>
      <c r="T977" s="12"/>
      <c r="U977" s="12"/>
      <c r="Y977" s="12"/>
    </row>
    <row r="978" ht="15.75" customHeight="1">
      <c r="A978" s="34"/>
      <c r="B978" s="34"/>
      <c r="C978" s="34"/>
      <c r="E978" s="34"/>
      <c r="F978" s="35"/>
      <c r="J978" s="60"/>
      <c r="Q978" s="37"/>
      <c r="R978" s="12"/>
      <c r="S978" s="34"/>
      <c r="T978" s="12"/>
      <c r="U978" s="12"/>
      <c r="Y978" s="12"/>
    </row>
    <row r="979" ht="15.75" customHeight="1">
      <c r="A979" s="34"/>
      <c r="B979" s="34"/>
      <c r="C979" s="34"/>
      <c r="E979" s="34"/>
      <c r="F979" s="35"/>
      <c r="J979" s="60"/>
      <c r="Q979" s="37"/>
      <c r="R979" s="12"/>
      <c r="S979" s="34"/>
      <c r="T979" s="12"/>
      <c r="U979" s="12"/>
      <c r="Y979" s="12"/>
    </row>
    <row r="980" ht="15.75" customHeight="1">
      <c r="A980" s="34"/>
      <c r="B980" s="34"/>
      <c r="C980" s="34"/>
      <c r="E980" s="34"/>
      <c r="F980" s="35"/>
      <c r="J980" s="60"/>
      <c r="Q980" s="37"/>
      <c r="R980" s="12"/>
      <c r="S980" s="34"/>
      <c r="T980" s="12"/>
      <c r="U980" s="12"/>
      <c r="Y980" s="12"/>
    </row>
    <row r="981" ht="15.75" customHeight="1">
      <c r="A981" s="34"/>
      <c r="B981" s="34"/>
      <c r="C981" s="34"/>
      <c r="E981" s="34"/>
      <c r="F981" s="35"/>
      <c r="J981" s="60"/>
      <c r="Q981" s="37"/>
      <c r="R981" s="12"/>
      <c r="S981" s="34"/>
      <c r="T981" s="12"/>
      <c r="U981" s="12"/>
      <c r="Y981" s="12"/>
    </row>
    <row r="982" ht="15.75" customHeight="1">
      <c r="A982" s="34"/>
      <c r="B982" s="34"/>
      <c r="C982" s="34"/>
      <c r="E982" s="34"/>
      <c r="F982" s="35"/>
      <c r="J982" s="60"/>
      <c r="Q982" s="37"/>
      <c r="R982" s="12"/>
      <c r="S982" s="34"/>
      <c r="T982" s="12"/>
      <c r="U982" s="12"/>
      <c r="Y982" s="12"/>
    </row>
    <row r="983" ht="15.75" customHeight="1">
      <c r="A983" s="34"/>
      <c r="B983" s="34"/>
      <c r="C983" s="34"/>
      <c r="E983" s="34"/>
      <c r="F983" s="35"/>
      <c r="J983" s="60"/>
      <c r="Q983" s="37"/>
      <c r="R983" s="12"/>
      <c r="S983" s="34"/>
      <c r="T983" s="12"/>
      <c r="U983" s="12"/>
      <c r="Y983" s="12"/>
    </row>
    <row r="984" ht="15.75" customHeight="1">
      <c r="A984" s="34"/>
      <c r="B984" s="34"/>
      <c r="C984" s="34"/>
      <c r="E984" s="34"/>
      <c r="F984" s="35"/>
      <c r="J984" s="60"/>
      <c r="Q984" s="37"/>
      <c r="R984" s="12"/>
      <c r="S984" s="34"/>
      <c r="T984" s="12"/>
      <c r="U984" s="12"/>
      <c r="Y984" s="12"/>
    </row>
    <row r="985" ht="15.75" customHeight="1">
      <c r="A985" s="34"/>
      <c r="B985" s="34"/>
      <c r="C985" s="34"/>
      <c r="E985" s="34"/>
      <c r="F985" s="35"/>
      <c r="J985" s="60"/>
      <c r="Q985" s="37"/>
      <c r="R985" s="12"/>
      <c r="S985" s="34"/>
      <c r="T985" s="12"/>
      <c r="U985" s="12"/>
      <c r="Y985" s="12"/>
    </row>
    <row r="986" ht="15.75" customHeight="1">
      <c r="A986" s="34"/>
      <c r="B986" s="34"/>
      <c r="C986" s="34"/>
      <c r="E986" s="34"/>
      <c r="F986" s="35"/>
      <c r="J986" s="60"/>
      <c r="Q986" s="37"/>
      <c r="R986" s="12"/>
      <c r="S986" s="34"/>
      <c r="T986" s="12"/>
      <c r="U986" s="12"/>
      <c r="Y986" s="12"/>
    </row>
    <row r="987" ht="15.75" customHeight="1">
      <c r="A987" s="34"/>
      <c r="B987" s="34"/>
      <c r="C987" s="34"/>
      <c r="E987" s="34"/>
      <c r="F987" s="35"/>
      <c r="J987" s="60"/>
      <c r="Q987" s="37"/>
      <c r="R987" s="12"/>
      <c r="S987" s="34"/>
      <c r="T987" s="12"/>
      <c r="U987" s="12"/>
      <c r="Y987" s="12"/>
    </row>
    <row r="988" ht="15.75" customHeight="1">
      <c r="A988" s="34"/>
      <c r="B988" s="34"/>
      <c r="C988" s="34"/>
      <c r="E988" s="34"/>
      <c r="F988" s="35"/>
      <c r="J988" s="60"/>
      <c r="Q988" s="37"/>
      <c r="R988" s="12"/>
      <c r="S988" s="34"/>
      <c r="T988" s="12"/>
      <c r="U988" s="12"/>
      <c r="Y988" s="12"/>
    </row>
    <row r="989" ht="15.75" customHeight="1">
      <c r="A989" s="34"/>
      <c r="B989" s="34"/>
      <c r="C989" s="34"/>
      <c r="E989" s="34"/>
      <c r="F989" s="35"/>
      <c r="J989" s="60"/>
      <c r="Q989" s="37"/>
      <c r="R989" s="12"/>
      <c r="S989" s="34"/>
      <c r="T989" s="12"/>
      <c r="U989" s="12"/>
      <c r="Y989" s="12"/>
    </row>
    <row r="990" ht="15.75" customHeight="1">
      <c r="A990" s="34"/>
      <c r="B990" s="34"/>
      <c r="C990" s="34"/>
      <c r="E990" s="34"/>
      <c r="F990" s="35"/>
      <c r="J990" s="60"/>
      <c r="Q990" s="37"/>
      <c r="R990" s="12"/>
      <c r="S990" s="34"/>
      <c r="T990" s="12"/>
      <c r="U990" s="12"/>
      <c r="Y990" s="12"/>
    </row>
    <row r="991" ht="15.75" customHeight="1">
      <c r="A991" s="34"/>
      <c r="B991" s="34"/>
      <c r="C991" s="34"/>
      <c r="E991" s="34"/>
      <c r="F991" s="35"/>
      <c r="J991" s="60"/>
      <c r="Q991" s="37"/>
      <c r="R991" s="12"/>
      <c r="S991" s="34"/>
      <c r="T991" s="12"/>
      <c r="U991" s="12"/>
      <c r="Y991" s="12"/>
    </row>
    <row r="992" ht="15.75" customHeight="1">
      <c r="A992" s="34"/>
      <c r="B992" s="34"/>
      <c r="C992" s="34"/>
      <c r="E992" s="34"/>
      <c r="F992" s="35"/>
      <c r="J992" s="60"/>
      <c r="Q992" s="37"/>
      <c r="R992" s="12"/>
      <c r="S992" s="34"/>
      <c r="T992" s="12"/>
      <c r="U992" s="12"/>
      <c r="Y992" s="12"/>
    </row>
    <row r="993" ht="15.75" customHeight="1">
      <c r="A993" s="34"/>
      <c r="B993" s="34"/>
      <c r="C993" s="34"/>
      <c r="E993" s="34"/>
      <c r="F993" s="35"/>
      <c r="J993" s="60"/>
      <c r="Q993" s="37"/>
      <c r="R993" s="12"/>
      <c r="S993" s="34"/>
      <c r="T993" s="12"/>
      <c r="U993" s="12"/>
      <c r="Y993" s="12"/>
    </row>
    <row r="994" ht="15.75" customHeight="1">
      <c r="A994" s="34"/>
      <c r="B994" s="34"/>
      <c r="C994" s="34"/>
      <c r="E994" s="34"/>
      <c r="F994" s="35"/>
      <c r="J994" s="60"/>
      <c r="Q994" s="37"/>
      <c r="R994" s="12"/>
      <c r="S994" s="34"/>
      <c r="T994" s="12"/>
      <c r="U994" s="12"/>
      <c r="Y994" s="12"/>
    </row>
    <row r="995" ht="15.75" customHeight="1">
      <c r="A995" s="34"/>
      <c r="B995" s="34"/>
      <c r="C995" s="34"/>
      <c r="E995" s="34"/>
      <c r="F995" s="35"/>
      <c r="J995" s="60"/>
      <c r="Q995" s="37"/>
      <c r="R995" s="12"/>
      <c r="S995" s="34"/>
      <c r="T995" s="12"/>
      <c r="U995" s="12"/>
      <c r="Y995" s="12"/>
    </row>
    <row r="996" ht="15.75" customHeight="1">
      <c r="A996" s="34"/>
      <c r="B996" s="34"/>
      <c r="C996" s="34"/>
      <c r="E996" s="34"/>
      <c r="F996" s="35"/>
      <c r="J996" s="60"/>
      <c r="Q996" s="37"/>
      <c r="R996" s="12"/>
      <c r="S996" s="34"/>
      <c r="T996" s="12"/>
      <c r="U996" s="12"/>
      <c r="Y996" s="12"/>
    </row>
    <row r="997" ht="15.75" customHeight="1">
      <c r="A997" s="34"/>
      <c r="B997" s="34"/>
      <c r="C997" s="34"/>
      <c r="E997" s="34"/>
      <c r="F997" s="35"/>
      <c r="J997" s="60"/>
      <c r="Q997" s="37"/>
      <c r="R997" s="12"/>
      <c r="S997" s="34"/>
      <c r="T997" s="12"/>
      <c r="U997" s="12"/>
      <c r="Y997" s="12"/>
    </row>
    <row r="998" ht="15.75" customHeight="1">
      <c r="A998" s="34"/>
      <c r="B998" s="34"/>
      <c r="C998" s="34"/>
      <c r="E998" s="34"/>
      <c r="F998" s="35"/>
      <c r="J998" s="60"/>
      <c r="Q998" s="37"/>
      <c r="R998" s="12"/>
      <c r="S998" s="34"/>
      <c r="T998" s="12"/>
      <c r="U998" s="12"/>
      <c r="Y998" s="12"/>
    </row>
    <row r="999" ht="15.75" customHeight="1">
      <c r="A999" s="34"/>
      <c r="B999" s="34"/>
      <c r="C999" s="34"/>
      <c r="E999" s="34"/>
      <c r="F999" s="35"/>
      <c r="J999" s="60"/>
      <c r="Q999" s="37"/>
      <c r="R999" s="12"/>
      <c r="S999" s="34"/>
      <c r="T999" s="12"/>
      <c r="U999" s="12"/>
      <c r="Y999" s="12"/>
    </row>
    <row r="1000" ht="15.75" customHeight="1">
      <c r="A1000" s="34"/>
      <c r="B1000" s="34"/>
      <c r="C1000" s="34"/>
      <c r="E1000" s="34"/>
      <c r="F1000" s="35"/>
      <c r="J1000" s="60"/>
      <c r="Q1000" s="37"/>
      <c r="R1000" s="12"/>
      <c r="S1000" s="34"/>
      <c r="T1000" s="12"/>
      <c r="U1000" s="12"/>
      <c r="Y1000" s="12"/>
    </row>
  </sheetData>
  <conditionalFormatting sqref="F31:F1000">
    <cfRule type="cellIs" dxfId="4" priority="1" operator="greaterThan">
      <formula>0</formula>
    </cfRule>
  </conditionalFormatting>
  <conditionalFormatting sqref="L1:L30">
    <cfRule type="cellIs" dxfId="4" priority="2" operator="greaterThan">
      <formula>0</formula>
    </cfRule>
  </conditionalFormatting>
  <dataValidations>
    <dataValidation type="list" allowBlank="1" showErrorMessage="1" sqref="S1:S30">
      <formula1>LISTAS!$A:$A</formula1>
    </dataValidation>
    <dataValidation type="list" allowBlank="1" showErrorMessage="1" sqref="U1:U30">
      <formula1>LISTAS!$E:$E</formula1>
    </dataValidation>
    <dataValidation type="list" allowBlank="1" showErrorMessage="1" sqref="T2:T30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0"/>
    <col customWidth="1" min="2" max="2" width="9.75"/>
    <col customWidth="1" min="3" max="3" width="5.38"/>
    <col customWidth="1" min="4" max="4" width="7.0"/>
    <col customWidth="1" min="5" max="5" width="52.25"/>
    <col customWidth="1" min="6" max="6" width="12.38"/>
    <col customWidth="1" min="7" max="7" width="7.0"/>
    <col customWidth="1" min="8" max="8" width="5.13"/>
    <col customWidth="1" min="9" max="9" width="6.25"/>
    <col customWidth="1" min="10" max="10" width="10.25"/>
    <col customWidth="1" min="11" max="11" width="10.75"/>
    <col customWidth="1" min="12" max="12" width="12.75"/>
    <col customWidth="1" min="13" max="13" width="11.13"/>
    <col customWidth="1" min="14" max="14" width="11.25"/>
    <col customWidth="1" min="15" max="15" width="11.38"/>
    <col customWidth="1" min="16" max="16" width="8.88"/>
    <col customWidth="1" min="17" max="18" width="11.38"/>
    <col customWidth="1" min="19" max="19" width="8.88"/>
    <col customWidth="1" min="20" max="23" width="11.38"/>
    <col customWidth="1" min="24" max="24" width="9.75"/>
    <col customWidth="1" min="25" max="25" width="10.25"/>
    <col customWidth="1" min="26" max="26" width="10.75"/>
    <col customWidth="1" min="27" max="27" width="12.63"/>
    <col customWidth="1" min="28" max="28" width="8.88"/>
    <col customWidth="1" min="29" max="29" width="12.63"/>
    <col customWidth="1" min="30" max="30" width="11.25"/>
    <col customWidth="1" min="31" max="33" width="11.38"/>
    <col customWidth="1" min="34" max="34" width="9.25"/>
    <col customWidth="1" min="35" max="35" width="8.13"/>
    <col customWidth="1" min="36" max="36" width="10.0"/>
    <col customWidth="1" min="37" max="37" width="11.63"/>
    <col customWidth="1" min="38" max="38" width="20.0"/>
    <col customWidth="1" min="39" max="39" width="13.38"/>
    <col customWidth="1" min="40" max="40" width="11.63"/>
    <col customWidth="1" min="41" max="41" width="16.75"/>
    <col customWidth="1" min="42" max="42" width="8.88"/>
    <col customWidth="1" min="43" max="43" width="14.25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hidden="1" customHeight="1">
      <c r="A2" s="28" t="s">
        <v>290</v>
      </c>
      <c r="B2" s="28"/>
      <c r="C2" s="15" t="str">
        <f t="shared" ref="C2:C214" si="1">CONCATENATE(LEFT(T2,3),RIGHT(A2,8))</f>
        <v>KIO40129764</v>
      </c>
      <c r="D2" s="15" t="s">
        <v>11857</v>
      </c>
      <c r="E2" s="28" t="s">
        <v>291</v>
      </c>
      <c r="F2" s="20">
        <v>1246.33</v>
      </c>
      <c r="G2" s="29">
        <v>10.5</v>
      </c>
      <c r="H2" s="28" t="s">
        <v>12099</v>
      </c>
      <c r="I2" s="15">
        <v>12.0</v>
      </c>
      <c r="J2" s="50">
        <v>1.0</v>
      </c>
      <c r="K2" s="28"/>
      <c r="L2" s="33">
        <f>((LADIAR!$F2*(1+LADIAR!$G2%))/LADIAR!$J2)+LADIAR!$K2</f>
        <v>1377.19465</v>
      </c>
      <c r="M2" s="15">
        <v>30.0</v>
      </c>
      <c r="N2" s="61">
        <f>IF(L2&gt;=5,MROUND((L2*(1+(LADIAR!$G2/100)))/(1-M2/100),50),10)</f>
        <v>2150</v>
      </c>
      <c r="O2" s="29">
        <f>MROUND((LADIAR!$N2/0.6),50)</f>
        <v>3600</v>
      </c>
      <c r="P2" s="15" t="s">
        <v>11858</v>
      </c>
      <c r="Q2" s="15">
        <v>4.0</v>
      </c>
      <c r="R2" s="29">
        <f>LADIAR!$I2+LADIAR!$Q2</f>
        <v>16</v>
      </c>
      <c r="S2" s="15" t="s">
        <v>292</v>
      </c>
      <c r="T2" s="15" t="s">
        <v>15</v>
      </c>
      <c r="U2" s="15" t="s">
        <v>11748</v>
      </c>
      <c r="V2" s="15" t="s">
        <v>12124</v>
      </c>
      <c r="W2" s="15" t="s">
        <v>11860</v>
      </c>
      <c r="X2" s="15">
        <v>1.0</v>
      </c>
      <c r="Y2" s="15">
        <v>4.0</v>
      </c>
      <c r="Z2" s="15"/>
      <c r="AA2" s="15"/>
      <c r="AB2" s="29">
        <f>LADIAR!$L2*LADIAR!$AA2</f>
        <v>0</v>
      </c>
      <c r="AC2" s="15"/>
      <c r="AD2" s="15"/>
      <c r="AE2" s="15"/>
      <c r="AF2" s="32"/>
      <c r="AG2" s="15"/>
      <c r="AH2" s="32" t="str">
        <f>IF(AND(LADIAR!$AF2=0,LADIAR!$AG2=0),"",LADIAR!$AF2-LADIAR!$AG2)</f>
        <v/>
      </c>
      <c r="AI2" s="15"/>
      <c r="AJ2" s="15"/>
      <c r="AK2" s="15"/>
      <c r="AL2" s="15"/>
      <c r="AM2" s="15"/>
      <c r="AN2" s="15"/>
      <c r="AO2" s="16" t="s">
        <v>11857</v>
      </c>
      <c r="AP2" s="15"/>
      <c r="AQ2" s="15"/>
    </row>
    <row r="3" ht="15.75" hidden="1" customHeight="1">
      <c r="A3" s="28" t="s">
        <v>293</v>
      </c>
      <c r="B3" s="28" t="s">
        <v>12125</v>
      </c>
      <c r="C3" s="15" t="str">
        <f t="shared" si="1"/>
        <v>KIO40141186</v>
      </c>
      <c r="D3" s="15" t="s">
        <v>11857</v>
      </c>
      <c r="E3" s="28" t="s">
        <v>294</v>
      </c>
      <c r="F3" s="20">
        <v>363.09</v>
      </c>
      <c r="G3" s="29">
        <v>10.5</v>
      </c>
      <c r="H3" s="28" t="s">
        <v>12099</v>
      </c>
      <c r="I3" s="15">
        <v>12.0</v>
      </c>
      <c r="J3" s="50">
        <v>1.0</v>
      </c>
      <c r="K3" s="28"/>
      <c r="L3" s="33">
        <f>((LADIAR!$F3*(1+LADIAR!$G3%))/LADIAR!$J3)+LADIAR!$K3</f>
        <v>401.21445</v>
      </c>
      <c r="M3" s="15">
        <v>30.0</v>
      </c>
      <c r="N3" s="61">
        <f>IF(L3&gt;=5,MROUND((L3*(1+(LADIAR!$G3/100)))/(1-M3/100),50),10)</f>
        <v>650</v>
      </c>
      <c r="O3" s="29">
        <f>MROUND((LADIAR!$N3/0.6),50)</f>
        <v>1100</v>
      </c>
      <c r="P3" s="15" t="s">
        <v>11858</v>
      </c>
      <c r="Q3" s="15">
        <v>4.0</v>
      </c>
      <c r="R3" s="29">
        <f>LADIAR!$I3+LADIAR!$Q3</f>
        <v>16</v>
      </c>
      <c r="S3" s="15" t="s">
        <v>295</v>
      </c>
      <c r="T3" s="15" t="s">
        <v>15</v>
      </c>
      <c r="U3" s="15" t="s">
        <v>11748</v>
      </c>
      <c r="V3" s="15" t="s">
        <v>12126</v>
      </c>
      <c r="W3" s="15" t="s">
        <v>11860</v>
      </c>
      <c r="X3" s="15">
        <v>1.0</v>
      </c>
      <c r="Y3" s="15">
        <v>0.0</v>
      </c>
      <c r="Z3" s="15"/>
      <c r="AA3" s="15"/>
      <c r="AB3" s="29">
        <f>LADIAR!$L3*LADIAR!$AA3</f>
        <v>0</v>
      </c>
      <c r="AC3" s="15"/>
      <c r="AD3" s="15"/>
      <c r="AE3" s="15"/>
      <c r="AF3" s="15"/>
      <c r="AG3" s="15"/>
      <c r="AH3" s="32" t="str">
        <f>IF(AND(LADIAR!$AF3=0,LADIAR!$AG3=0),"",LADIAR!$AF3-LADIAR!$AG3)</f>
        <v/>
      </c>
      <c r="AI3" s="15"/>
      <c r="AJ3" s="15"/>
      <c r="AK3" s="15"/>
      <c r="AL3" s="15"/>
      <c r="AM3" s="15"/>
      <c r="AN3" s="15"/>
      <c r="AO3" s="16" t="s">
        <v>11857</v>
      </c>
      <c r="AP3" s="15"/>
      <c r="AQ3" s="15"/>
    </row>
    <row r="4" ht="15.0" hidden="1" customHeight="1">
      <c r="A4" s="28" t="s">
        <v>296</v>
      </c>
      <c r="B4" s="28"/>
      <c r="C4" s="15" t="str">
        <f t="shared" si="1"/>
        <v>KIO40141179</v>
      </c>
      <c r="D4" s="15" t="s">
        <v>11857</v>
      </c>
      <c r="E4" s="28" t="s">
        <v>297</v>
      </c>
      <c r="F4" s="20">
        <f t="shared" ref="F4:F8" si="2">F3</f>
        <v>363.09</v>
      </c>
      <c r="G4" s="29">
        <v>10.5</v>
      </c>
      <c r="H4" s="28" t="s">
        <v>12099</v>
      </c>
      <c r="I4" s="15">
        <v>12.0</v>
      </c>
      <c r="J4" s="50">
        <v>1.0</v>
      </c>
      <c r="K4" s="28"/>
      <c r="L4" s="33">
        <f>((LADIAR!$F4*(1+LADIAR!$G4%))/LADIAR!$J4)+LADIAR!$K4</f>
        <v>401.21445</v>
      </c>
      <c r="M4" s="15">
        <v>30.0</v>
      </c>
      <c r="N4" s="61">
        <f>IF(L4&gt;=5,MROUND((L4*(1+(LADIAR!$G4/100)))/(1-M4/100),50),10)</f>
        <v>650</v>
      </c>
      <c r="O4" s="29">
        <f>MROUND((LADIAR!$N4/0.6),50)</f>
        <v>1100</v>
      </c>
      <c r="P4" s="15" t="s">
        <v>11858</v>
      </c>
      <c r="Q4" s="15">
        <v>4.0</v>
      </c>
      <c r="R4" s="29">
        <f>LADIAR!$I4+LADIAR!$Q4</f>
        <v>16</v>
      </c>
      <c r="S4" s="15" t="s">
        <v>295</v>
      </c>
      <c r="T4" s="15" t="s">
        <v>15</v>
      </c>
      <c r="U4" s="15" t="s">
        <v>11748</v>
      </c>
      <c r="V4" s="15" t="s">
        <v>12126</v>
      </c>
      <c r="W4" s="15" t="s">
        <v>11860</v>
      </c>
      <c r="X4" s="15">
        <v>1.0</v>
      </c>
      <c r="Y4" s="15">
        <v>0.0</v>
      </c>
      <c r="Z4" s="15"/>
      <c r="AA4" s="15"/>
      <c r="AB4" s="29">
        <f>LADIAR!$L4*LADIAR!$AA4</f>
        <v>0</v>
      </c>
      <c r="AC4" s="15"/>
      <c r="AD4" s="15"/>
      <c r="AE4" s="15"/>
      <c r="AF4" s="15"/>
      <c r="AG4" s="15"/>
      <c r="AH4" s="32" t="str">
        <f>IF(AND(LADIAR!$AF4=0,LADIAR!$AG4=0),"",LADIAR!$AF4-LADIAR!$AG4)</f>
        <v/>
      </c>
      <c r="AI4" s="15"/>
      <c r="AJ4" s="15"/>
      <c r="AK4" s="15"/>
      <c r="AL4" s="15"/>
      <c r="AM4" s="15"/>
      <c r="AN4" s="15"/>
      <c r="AO4" s="16" t="s">
        <v>11857</v>
      </c>
      <c r="AP4" s="15"/>
      <c r="AQ4" s="15"/>
    </row>
    <row r="5" ht="15.0" hidden="1" customHeight="1">
      <c r="A5" s="28" t="s">
        <v>298</v>
      </c>
      <c r="B5" s="28"/>
      <c r="C5" s="15" t="str">
        <f t="shared" si="1"/>
        <v>KIO40613706</v>
      </c>
      <c r="D5" s="15" t="s">
        <v>11857</v>
      </c>
      <c r="E5" s="28" t="s">
        <v>299</v>
      </c>
      <c r="F5" s="20">
        <f t="shared" si="2"/>
        <v>363.09</v>
      </c>
      <c r="G5" s="29">
        <v>10.5</v>
      </c>
      <c r="H5" s="28" t="s">
        <v>12099</v>
      </c>
      <c r="I5" s="15">
        <v>12.0</v>
      </c>
      <c r="J5" s="50">
        <v>1.0</v>
      </c>
      <c r="K5" s="28"/>
      <c r="L5" s="33">
        <f>((LADIAR!$F5*(1+LADIAR!$G5%))/LADIAR!$J5)+LADIAR!$K5</f>
        <v>401.21445</v>
      </c>
      <c r="M5" s="15">
        <v>30.0</v>
      </c>
      <c r="N5" s="61">
        <f>IF(L5&gt;=5,MROUND((L5*(1+(LADIAR!$G5/100)))/(1-M5/100),50),10)</f>
        <v>650</v>
      </c>
      <c r="O5" s="29">
        <f>MROUND((LADIAR!$N5/0.6),50)</f>
        <v>1100</v>
      </c>
      <c r="P5" s="15" t="s">
        <v>11858</v>
      </c>
      <c r="Q5" s="15">
        <v>4.0</v>
      </c>
      <c r="R5" s="29">
        <f>LADIAR!$I5+LADIAR!$Q5</f>
        <v>16</v>
      </c>
      <c r="S5" s="15" t="s">
        <v>292</v>
      </c>
      <c r="T5" s="15" t="s">
        <v>15</v>
      </c>
      <c r="U5" s="15" t="s">
        <v>11748</v>
      </c>
      <c r="V5" s="15" t="s">
        <v>12124</v>
      </c>
      <c r="W5" s="15" t="s">
        <v>11860</v>
      </c>
      <c r="X5" s="15">
        <v>1.0</v>
      </c>
      <c r="Y5" s="15">
        <v>4.0</v>
      </c>
      <c r="Z5" s="15"/>
      <c r="AA5" s="15"/>
      <c r="AB5" s="29">
        <f>LADIAR!$L5*LADIAR!$AA5</f>
        <v>0</v>
      </c>
      <c r="AC5" s="15"/>
      <c r="AD5" s="15"/>
      <c r="AE5" s="15"/>
      <c r="AF5" s="15"/>
      <c r="AG5" s="15"/>
      <c r="AH5" s="32" t="str">
        <f>IF(AND(LADIAR!$AF5=0,LADIAR!$AG5=0),"",LADIAR!$AF5-LADIAR!$AG5)</f>
        <v/>
      </c>
      <c r="AI5" s="15"/>
      <c r="AJ5" s="15"/>
      <c r="AK5" s="15"/>
      <c r="AL5" s="15"/>
      <c r="AM5" s="15"/>
      <c r="AN5" s="15"/>
      <c r="AO5" s="16" t="s">
        <v>11857</v>
      </c>
      <c r="AP5" s="15"/>
      <c r="AQ5" s="15"/>
    </row>
    <row r="6" ht="15.0" hidden="1" customHeight="1">
      <c r="A6" s="28" t="s">
        <v>300</v>
      </c>
      <c r="B6" s="28"/>
      <c r="C6" s="15" t="str">
        <f t="shared" si="1"/>
        <v>KIO40613607</v>
      </c>
      <c r="D6" s="15" t="s">
        <v>11857</v>
      </c>
      <c r="E6" s="28" t="s">
        <v>301</v>
      </c>
      <c r="F6" s="20">
        <f t="shared" si="2"/>
        <v>363.09</v>
      </c>
      <c r="G6" s="29">
        <v>10.5</v>
      </c>
      <c r="H6" s="28" t="s">
        <v>12099</v>
      </c>
      <c r="I6" s="15">
        <v>12.0</v>
      </c>
      <c r="J6" s="50">
        <v>1.0</v>
      </c>
      <c r="K6" s="28"/>
      <c r="L6" s="33">
        <f>((LADIAR!$F6*(1+LADIAR!$G6%))/LADIAR!$J6)+LADIAR!$K6</f>
        <v>401.21445</v>
      </c>
      <c r="M6" s="15">
        <v>30.0</v>
      </c>
      <c r="N6" s="61">
        <f>IF(L6&gt;=5,MROUND((L6*(1+(LADIAR!$G6/100)))/(1-M6/100),50),10)</f>
        <v>650</v>
      </c>
      <c r="O6" s="29">
        <f>MROUND((LADIAR!$N6/0.6),50)</f>
        <v>1100</v>
      </c>
      <c r="P6" s="15" t="s">
        <v>11858</v>
      </c>
      <c r="Q6" s="15">
        <v>4.0</v>
      </c>
      <c r="R6" s="29">
        <f>LADIAR!$I6+LADIAR!$Q6</f>
        <v>16</v>
      </c>
      <c r="S6" s="15" t="s">
        <v>292</v>
      </c>
      <c r="T6" s="15" t="s">
        <v>15</v>
      </c>
      <c r="U6" s="15" t="s">
        <v>11748</v>
      </c>
      <c r="V6" s="15" t="s">
        <v>12124</v>
      </c>
      <c r="W6" s="15" t="s">
        <v>11860</v>
      </c>
      <c r="X6" s="15">
        <v>1.0</v>
      </c>
      <c r="Y6" s="15">
        <v>0.0</v>
      </c>
      <c r="Z6" s="15"/>
      <c r="AA6" s="15"/>
      <c r="AB6" s="29">
        <f>LADIAR!$L6*LADIAR!$AA6</f>
        <v>0</v>
      </c>
      <c r="AC6" s="15"/>
      <c r="AD6" s="15"/>
      <c r="AE6" s="15"/>
      <c r="AF6" s="15"/>
      <c r="AG6" s="15"/>
      <c r="AH6" s="32" t="str">
        <f>IF(AND(LADIAR!$AF6=0,LADIAR!$AG6=0),"",LADIAR!$AF6-LADIAR!$AG6)</f>
        <v/>
      </c>
      <c r="AI6" s="15"/>
      <c r="AJ6" s="15"/>
      <c r="AK6" s="15"/>
      <c r="AL6" s="15"/>
      <c r="AM6" s="15"/>
      <c r="AN6" s="15"/>
      <c r="AO6" s="16" t="s">
        <v>11857</v>
      </c>
      <c r="AP6" s="15"/>
      <c r="AQ6" s="15"/>
    </row>
    <row r="7" ht="15.75" hidden="1" customHeight="1">
      <c r="A7" s="28" t="s">
        <v>302</v>
      </c>
      <c r="B7" s="28"/>
      <c r="C7" s="15" t="str">
        <f t="shared" si="1"/>
        <v>KIO40484801</v>
      </c>
      <c r="D7" s="15" t="s">
        <v>11857</v>
      </c>
      <c r="E7" s="28" t="s">
        <v>303</v>
      </c>
      <c r="F7" s="20">
        <f t="shared" si="2"/>
        <v>363.09</v>
      </c>
      <c r="G7" s="29">
        <v>10.5</v>
      </c>
      <c r="H7" s="28" t="s">
        <v>12099</v>
      </c>
      <c r="I7" s="15">
        <v>12.0</v>
      </c>
      <c r="J7" s="50">
        <v>1.0</v>
      </c>
      <c r="K7" s="28"/>
      <c r="L7" s="33">
        <f>((LADIAR!$F7*(1+LADIAR!$G7%))/LADIAR!$J7)+LADIAR!$K7</f>
        <v>401.21445</v>
      </c>
      <c r="M7" s="15">
        <v>30.0</v>
      </c>
      <c r="N7" s="61">
        <f>IF(L7&gt;=5,MROUND((L7*(1+(LADIAR!$G7/100)))/(1-M7/100),50),10)</f>
        <v>650</v>
      </c>
      <c r="O7" s="29">
        <f>MROUND((LADIAR!$N7/0.6),50)</f>
        <v>1100</v>
      </c>
      <c r="P7" s="15" t="s">
        <v>11858</v>
      </c>
      <c r="Q7" s="15">
        <v>4.0</v>
      </c>
      <c r="R7" s="29">
        <f>LADIAR!$I7+LADIAR!$Q7</f>
        <v>16</v>
      </c>
      <c r="S7" s="15" t="s">
        <v>292</v>
      </c>
      <c r="T7" s="15" t="s">
        <v>15</v>
      </c>
      <c r="U7" s="15" t="s">
        <v>11748</v>
      </c>
      <c r="V7" s="15" t="s">
        <v>12127</v>
      </c>
      <c r="W7" s="15" t="s">
        <v>11860</v>
      </c>
      <c r="X7" s="15">
        <v>1.0</v>
      </c>
      <c r="Y7" s="15">
        <v>6.0</v>
      </c>
      <c r="Z7" s="15"/>
      <c r="AA7" s="15"/>
      <c r="AB7" s="29">
        <f>LADIAR!$L7*LADIAR!$AA7</f>
        <v>0</v>
      </c>
      <c r="AC7" s="15"/>
      <c r="AD7" s="15"/>
      <c r="AE7" s="15"/>
      <c r="AF7" s="15"/>
      <c r="AG7" s="15"/>
      <c r="AH7" s="32" t="str">
        <f>IF(AND(LADIAR!$AF7=0,LADIAR!$AG7=0),"",LADIAR!$AF7-LADIAR!$AG7)</f>
        <v/>
      </c>
      <c r="AI7" s="15"/>
      <c r="AJ7" s="15"/>
      <c r="AK7" s="15"/>
      <c r="AL7" s="15"/>
      <c r="AM7" s="15"/>
      <c r="AN7" s="15"/>
      <c r="AO7" s="16" t="s">
        <v>11857</v>
      </c>
      <c r="AP7" s="15"/>
      <c r="AQ7" s="15"/>
    </row>
    <row r="8" ht="15.75" hidden="1" customHeight="1">
      <c r="A8" s="28" t="s">
        <v>304</v>
      </c>
      <c r="B8" s="28"/>
      <c r="C8" s="15" t="str">
        <f t="shared" si="1"/>
        <v>KIO40953703</v>
      </c>
      <c r="D8" s="15" t="s">
        <v>11857</v>
      </c>
      <c r="E8" s="28" t="s">
        <v>305</v>
      </c>
      <c r="F8" s="20">
        <f t="shared" si="2"/>
        <v>363.09</v>
      </c>
      <c r="G8" s="29">
        <v>10.5</v>
      </c>
      <c r="H8" s="28" t="s">
        <v>12099</v>
      </c>
      <c r="I8" s="15">
        <v>12.0</v>
      </c>
      <c r="J8" s="50">
        <v>1.0</v>
      </c>
      <c r="K8" s="28"/>
      <c r="L8" s="33">
        <f>((LADIAR!$F8*(1+LADIAR!$G8%))/LADIAR!$J8)+LADIAR!$K8</f>
        <v>401.21445</v>
      </c>
      <c r="M8" s="15">
        <v>30.0</v>
      </c>
      <c r="N8" s="61">
        <f>IF(L8&gt;=5,MROUND((L8*(1+(LADIAR!$G8/100)))/(1-M8/100),50),10)</f>
        <v>650</v>
      </c>
      <c r="O8" s="29">
        <f>MROUND((LADIAR!$N8/0.6),50)</f>
        <v>1100</v>
      </c>
      <c r="P8" s="15" t="s">
        <v>11858</v>
      </c>
      <c r="Q8" s="15">
        <v>4.0</v>
      </c>
      <c r="R8" s="29">
        <f>LADIAR!$I8+LADIAR!$Q8</f>
        <v>16</v>
      </c>
      <c r="S8" s="15" t="s">
        <v>292</v>
      </c>
      <c r="T8" s="15" t="s">
        <v>15</v>
      </c>
      <c r="U8" s="15" t="s">
        <v>11748</v>
      </c>
      <c r="V8" s="15" t="s">
        <v>12127</v>
      </c>
      <c r="W8" s="15" t="s">
        <v>11860</v>
      </c>
      <c r="X8" s="15">
        <v>1.0</v>
      </c>
      <c r="Y8" s="15">
        <v>0.0</v>
      </c>
      <c r="Z8" s="15"/>
      <c r="AA8" s="15"/>
      <c r="AB8" s="29">
        <f>LADIAR!$L8*LADIAR!$AA8</f>
        <v>0</v>
      </c>
      <c r="AC8" s="15"/>
      <c r="AD8" s="15"/>
      <c r="AE8" s="15"/>
      <c r="AF8" s="15"/>
      <c r="AG8" s="15"/>
      <c r="AH8" s="32" t="str">
        <f>IF(AND(LADIAR!$AF8=0,LADIAR!$AG8=0),"",LADIAR!$AF8-LADIAR!$AG8)</f>
        <v/>
      </c>
      <c r="AI8" s="15"/>
      <c r="AJ8" s="15"/>
      <c r="AK8" s="15"/>
      <c r="AL8" s="15"/>
      <c r="AM8" s="15"/>
      <c r="AN8" s="15"/>
      <c r="AO8" s="16" t="s">
        <v>11857</v>
      </c>
      <c r="AP8" s="15"/>
      <c r="AQ8" s="15"/>
    </row>
    <row r="9" ht="15.75" hidden="1" customHeight="1">
      <c r="A9" s="28" t="s">
        <v>306</v>
      </c>
      <c r="B9" s="28"/>
      <c r="C9" s="15" t="str">
        <f t="shared" si="1"/>
        <v>KIO40133570</v>
      </c>
      <c r="D9" s="15" t="s">
        <v>11857</v>
      </c>
      <c r="E9" s="28" t="s">
        <v>307</v>
      </c>
      <c r="F9" s="20">
        <v>583.26</v>
      </c>
      <c r="G9" s="29">
        <v>10.5</v>
      </c>
      <c r="H9" s="28" t="s">
        <v>12099</v>
      </c>
      <c r="I9" s="15">
        <v>12.0</v>
      </c>
      <c r="J9" s="50">
        <v>1.0</v>
      </c>
      <c r="K9" s="28"/>
      <c r="L9" s="33">
        <f>((LADIAR!$F9*(1+LADIAR!$G9%))/LADIAR!$J9)+LADIAR!$K9</f>
        <v>644.5023</v>
      </c>
      <c r="M9" s="15">
        <v>30.0</v>
      </c>
      <c r="N9" s="61">
        <f>IF(L9&gt;=5,MROUND((L9*(1+(LADIAR!$G9/100)))/(1-M9/100),50),10)</f>
        <v>1000</v>
      </c>
      <c r="O9" s="29">
        <f>MROUND((LADIAR!$N9/0.6),50)</f>
        <v>1650</v>
      </c>
      <c r="P9" s="15" t="s">
        <v>11858</v>
      </c>
      <c r="Q9" s="15">
        <v>4.0</v>
      </c>
      <c r="R9" s="29">
        <f>LADIAR!$I9+LADIAR!$Q9</f>
        <v>16</v>
      </c>
      <c r="S9" s="15" t="s">
        <v>292</v>
      </c>
      <c r="T9" s="15" t="s">
        <v>15</v>
      </c>
      <c r="U9" s="15" t="s">
        <v>11748</v>
      </c>
      <c r="V9" s="15" t="s">
        <v>12128</v>
      </c>
      <c r="W9" s="15" t="s">
        <v>11860</v>
      </c>
      <c r="X9" s="15">
        <v>1.0</v>
      </c>
      <c r="Y9" s="15">
        <v>0.0</v>
      </c>
      <c r="Z9" s="15"/>
      <c r="AA9" s="15"/>
      <c r="AB9" s="29">
        <f>LADIAR!$L9*LADIAR!$AA9</f>
        <v>0</v>
      </c>
      <c r="AC9" s="15"/>
      <c r="AD9" s="15"/>
      <c r="AE9" s="15"/>
      <c r="AF9" s="15"/>
      <c r="AG9" s="15"/>
      <c r="AH9" s="32" t="str">
        <f>IF(AND(LADIAR!$AF9=0,LADIAR!$AG9=0),"",LADIAR!$AF9-LADIAR!$AG9)</f>
        <v/>
      </c>
      <c r="AI9" s="15"/>
      <c r="AJ9" s="15"/>
      <c r="AK9" s="15"/>
      <c r="AL9" s="15"/>
      <c r="AM9" s="15"/>
      <c r="AN9" s="15"/>
      <c r="AO9" s="16" t="s">
        <v>11857</v>
      </c>
      <c r="AP9" s="15"/>
      <c r="AQ9" s="15"/>
    </row>
    <row r="10" ht="15.75" hidden="1" customHeight="1">
      <c r="A10" s="28" t="s">
        <v>308</v>
      </c>
      <c r="B10" s="28"/>
      <c r="C10" s="15" t="str">
        <f t="shared" si="1"/>
        <v>KIO40133594</v>
      </c>
      <c r="D10" s="15" t="s">
        <v>11857</v>
      </c>
      <c r="E10" s="28" t="s">
        <v>309</v>
      </c>
      <c r="F10" s="20">
        <f t="shared" ref="F10:F16" si="3">F9</f>
        <v>583.26</v>
      </c>
      <c r="G10" s="29">
        <v>10.5</v>
      </c>
      <c r="H10" s="28" t="s">
        <v>12099</v>
      </c>
      <c r="I10" s="15">
        <v>12.0</v>
      </c>
      <c r="J10" s="50">
        <v>1.0</v>
      </c>
      <c r="K10" s="28"/>
      <c r="L10" s="33">
        <f>((LADIAR!$F10*(1+LADIAR!$G10%))/LADIAR!$J10)+LADIAR!$K10</f>
        <v>644.5023</v>
      </c>
      <c r="M10" s="15">
        <v>30.0</v>
      </c>
      <c r="N10" s="61">
        <f>IF(L10&gt;=5,MROUND((L10*(1+(LADIAR!$G10/100)))/(1-M10/100),50),10)</f>
        <v>1000</v>
      </c>
      <c r="O10" s="29">
        <f>MROUND((LADIAR!$N10/0.6),50)</f>
        <v>1650</v>
      </c>
      <c r="P10" s="15" t="s">
        <v>11858</v>
      </c>
      <c r="Q10" s="15">
        <v>4.0</v>
      </c>
      <c r="R10" s="29">
        <f>LADIAR!$I10+LADIAR!$Q10</f>
        <v>16</v>
      </c>
      <c r="S10" s="15" t="s">
        <v>292</v>
      </c>
      <c r="T10" s="15" t="s">
        <v>15</v>
      </c>
      <c r="U10" s="15" t="s">
        <v>11748</v>
      </c>
      <c r="V10" s="15" t="s">
        <v>12128</v>
      </c>
      <c r="W10" s="15" t="s">
        <v>11860</v>
      </c>
      <c r="X10" s="15">
        <v>1.0</v>
      </c>
      <c r="Y10" s="15">
        <v>4.0</v>
      </c>
      <c r="Z10" s="15"/>
      <c r="AA10" s="15"/>
      <c r="AB10" s="29">
        <f>LADIAR!$L10*LADIAR!$AA10</f>
        <v>0</v>
      </c>
      <c r="AC10" s="15"/>
      <c r="AD10" s="15"/>
      <c r="AE10" s="15"/>
      <c r="AF10" s="15"/>
      <c r="AG10" s="15"/>
      <c r="AH10" s="32" t="str">
        <f>IF(AND(LADIAR!$AF10=0,LADIAR!$AG10=0),"",LADIAR!$AF10-LADIAR!$AG10)</f>
        <v/>
      </c>
      <c r="AI10" s="15"/>
      <c r="AJ10" s="15"/>
      <c r="AK10" s="15"/>
      <c r="AL10" s="15"/>
      <c r="AM10" s="15"/>
      <c r="AN10" s="15"/>
      <c r="AO10" s="16" t="s">
        <v>11857</v>
      </c>
      <c r="AP10" s="15"/>
      <c r="AQ10" s="15"/>
    </row>
    <row r="11" ht="15.75" hidden="1" customHeight="1">
      <c r="A11" s="28" t="s">
        <v>310</v>
      </c>
      <c r="B11" s="28"/>
      <c r="C11" s="15" t="str">
        <f t="shared" si="1"/>
        <v>KIO40133587</v>
      </c>
      <c r="D11" s="15" t="s">
        <v>11857</v>
      </c>
      <c r="E11" s="28" t="s">
        <v>311</v>
      </c>
      <c r="F11" s="20">
        <f t="shared" si="3"/>
        <v>583.26</v>
      </c>
      <c r="G11" s="29">
        <v>10.5</v>
      </c>
      <c r="H11" s="28" t="s">
        <v>12099</v>
      </c>
      <c r="I11" s="15">
        <v>12.0</v>
      </c>
      <c r="J11" s="50">
        <v>1.0</v>
      </c>
      <c r="K11" s="28"/>
      <c r="L11" s="33">
        <f>((LADIAR!$F11*(1+LADIAR!$G11%))/LADIAR!$J11)+LADIAR!$K11</f>
        <v>644.5023</v>
      </c>
      <c r="M11" s="15">
        <v>30.0</v>
      </c>
      <c r="N11" s="61">
        <f>IF(L11&gt;=5,MROUND((L11*(1+(LADIAR!$G11/100)))/(1-M11/100),50),10)</f>
        <v>1000</v>
      </c>
      <c r="O11" s="29">
        <f>MROUND((LADIAR!$N11/0.6),50)</f>
        <v>1650</v>
      </c>
      <c r="P11" s="15" t="s">
        <v>11858</v>
      </c>
      <c r="Q11" s="15">
        <v>4.0</v>
      </c>
      <c r="R11" s="29">
        <f>LADIAR!$I11+LADIAR!$Q11</f>
        <v>16</v>
      </c>
      <c r="S11" s="15" t="s">
        <v>292</v>
      </c>
      <c r="T11" s="15" t="s">
        <v>15</v>
      </c>
      <c r="U11" s="15" t="s">
        <v>11748</v>
      </c>
      <c r="V11" s="15" t="s">
        <v>12128</v>
      </c>
      <c r="W11" s="15" t="s">
        <v>11860</v>
      </c>
      <c r="X11" s="15">
        <v>1.0</v>
      </c>
      <c r="Y11" s="15">
        <v>6.0</v>
      </c>
      <c r="Z11" s="15"/>
      <c r="AA11" s="15"/>
      <c r="AB11" s="29">
        <f>LADIAR!$L11*LADIAR!$AA11</f>
        <v>0</v>
      </c>
      <c r="AC11" s="15"/>
      <c r="AD11" s="15"/>
      <c r="AE11" s="15"/>
      <c r="AF11" s="15"/>
      <c r="AG11" s="15"/>
      <c r="AH11" s="32" t="str">
        <f>IF(AND(LADIAR!$AF11=0,LADIAR!$AG11=0),"",LADIAR!$AF11-LADIAR!$AG11)</f>
        <v/>
      </c>
      <c r="AI11" s="15"/>
      <c r="AJ11" s="15"/>
      <c r="AK11" s="15"/>
      <c r="AL11" s="15"/>
      <c r="AM11" s="15"/>
      <c r="AN11" s="15"/>
      <c r="AO11" s="16" t="s">
        <v>11857</v>
      </c>
      <c r="AP11" s="15"/>
      <c r="AQ11" s="15"/>
    </row>
    <row r="12" ht="15.75" hidden="1" customHeight="1">
      <c r="A12" s="28" t="s">
        <v>312</v>
      </c>
      <c r="B12" s="28"/>
      <c r="C12" s="15" t="str">
        <f t="shared" si="1"/>
        <v>KIO40133600</v>
      </c>
      <c r="D12" s="15" t="s">
        <v>11857</v>
      </c>
      <c r="E12" s="28" t="s">
        <v>313</v>
      </c>
      <c r="F12" s="20">
        <f t="shared" si="3"/>
        <v>583.26</v>
      </c>
      <c r="G12" s="29">
        <v>10.5</v>
      </c>
      <c r="H12" s="28" t="s">
        <v>12099</v>
      </c>
      <c r="I12" s="15">
        <v>12.0</v>
      </c>
      <c r="J12" s="50">
        <v>1.0</v>
      </c>
      <c r="K12" s="28"/>
      <c r="L12" s="33">
        <f>((LADIAR!$F12*(1+LADIAR!$G12%))/LADIAR!$J12)+LADIAR!$K12</f>
        <v>644.5023</v>
      </c>
      <c r="M12" s="15">
        <v>30.0</v>
      </c>
      <c r="N12" s="61">
        <f>IF(L12&gt;=5,MROUND((L12*(1+(LADIAR!$G12/100)))/(1-M12/100),50),10)</f>
        <v>1000</v>
      </c>
      <c r="O12" s="29">
        <f>MROUND((LADIAR!$N12/0.6),50)</f>
        <v>1650</v>
      </c>
      <c r="P12" s="15" t="s">
        <v>11858</v>
      </c>
      <c r="Q12" s="15">
        <v>4.0</v>
      </c>
      <c r="R12" s="29">
        <f>LADIAR!$I12+LADIAR!$Q12</f>
        <v>16</v>
      </c>
      <c r="S12" s="15" t="s">
        <v>292</v>
      </c>
      <c r="T12" s="15" t="s">
        <v>15</v>
      </c>
      <c r="U12" s="15" t="s">
        <v>11748</v>
      </c>
      <c r="V12" s="15" t="s">
        <v>12128</v>
      </c>
      <c r="W12" s="15" t="s">
        <v>11860</v>
      </c>
      <c r="X12" s="15">
        <v>1.0</v>
      </c>
      <c r="Y12" s="15">
        <v>6.0</v>
      </c>
      <c r="Z12" s="15"/>
      <c r="AA12" s="15"/>
      <c r="AB12" s="29">
        <f>LADIAR!$L12*LADIAR!$AA12</f>
        <v>0</v>
      </c>
      <c r="AC12" s="15"/>
      <c r="AD12" s="15"/>
      <c r="AE12" s="15"/>
      <c r="AF12" s="15"/>
      <c r="AG12" s="15"/>
      <c r="AH12" s="32" t="str">
        <f>IF(AND(LADIAR!$AF12=0,LADIAR!$AG12=0),"",LADIAR!$AF12-LADIAR!$AG12)</f>
        <v/>
      </c>
      <c r="AI12" s="15"/>
      <c r="AJ12" s="15"/>
      <c r="AK12" s="15"/>
      <c r="AL12" s="15"/>
      <c r="AM12" s="15"/>
      <c r="AN12" s="15"/>
      <c r="AO12" s="16" t="s">
        <v>11857</v>
      </c>
      <c r="AP12" s="15"/>
      <c r="AQ12" s="15"/>
    </row>
    <row r="13" ht="15.75" hidden="1" customHeight="1">
      <c r="A13" s="28" t="s">
        <v>314</v>
      </c>
      <c r="B13" s="28"/>
      <c r="C13" s="15" t="str">
        <f t="shared" si="1"/>
        <v>KIO40991910</v>
      </c>
      <c r="D13" s="15" t="s">
        <v>11857</v>
      </c>
      <c r="E13" s="28" t="s">
        <v>315</v>
      </c>
      <c r="F13" s="20">
        <f t="shared" si="3"/>
        <v>583.26</v>
      </c>
      <c r="G13" s="29">
        <v>10.5</v>
      </c>
      <c r="H13" s="28" t="s">
        <v>12099</v>
      </c>
      <c r="I13" s="15">
        <v>12.0</v>
      </c>
      <c r="J13" s="50">
        <v>1.0</v>
      </c>
      <c r="K13" s="28"/>
      <c r="L13" s="33">
        <f>((LADIAR!$F13*(1+LADIAR!$G13%))/LADIAR!$J13)+LADIAR!$K13</f>
        <v>644.5023</v>
      </c>
      <c r="M13" s="15">
        <v>30.0</v>
      </c>
      <c r="N13" s="61">
        <f>IF(L13&gt;=5,MROUND((L13*(1+(LADIAR!$G13/100)))/(1-M13/100),50),10)</f>
        <v>1000</v>
      </c>
      <c r="O13" s="29">
        <f>MROUND((LADIAR!$N13/0.6),50)</f>
        <v>1650</v>
      </c>
      <c r="P13" s="15" t="s">
        <v>11858</v>
      </c>
      <c r="Q13" s="15">
        <v>4.0</v>
      </c>
      <c r="R13" s="29">
        <f>LADIAR!$I13+LADIAR!$Q13</f>
        <v>16</v>
      </c>
      <c r="S13" s="15" t="s">
        <v>295</v>
      </c>
      <c r="T13" s="15" t="s">
        <v>15</v>
      </c>
      <c r="U13" s="15" t="s">
        <v>11748</v>
      </c>
      <c r="V13" s="15" t="s">
        <v>12126</v>
      </c>
      <c r="W13" s="15" t="s">
        <v>11860</v>
      </c>
      <c r="X13" s="15">
        <v>1.0</v>
      </c>
      <c r="Y13" s="15">
        <v>0.0</v>
      </c>
      <c r="Z13" s="15"/>
      <c r="AA13" s="15"/>
      <c r="AB13" s="29">
        <f>LADIAR!$L13*LADIAR!$AA13</f>
        <v>0</v>
      </c>
      <c r="AC13" s="15"/>
      <c r="AD13" s="15"/>
      <c r="AE13" s="15"/>
      <c r="AF13" s="15"/>
      <c r="AG13" s="15"/>
      <c r="AH13" s="32" t="str">
        <f>IF(AND(LADIAR!$AF13=0,LADIAR!$AG13=0),"",LADIAR!$AF13-LADIAR!$AG13)</f>
        <v/>
      </c>
      <c r="AI13" s="15"/>
      <c r="AJ13" s="15"/>
      <c r="AK13" s="15"/>
      <c r="AL13" s="15"/>
      <c r="AM13" s="15"/>
      <c r="AN13" s="15"/>
      <c r="AO13" s="16" t="s">
        <v>11857</v>
      </c>
      <c r="AP13" s="15"/>
      <c r="AQ13" s="15"/>
    </row>
    <row r="14" ht="15.75" hidden="1" customHeight="1">
      <c r="A14" s="28" t="s">
        <v>316</v>
      </c>
      <c r="B14" s="28" t="s">
        <v>12129</v>
      </c>
      <c r="C14" s="15" t="str">
        <f t="shared" si="1"/>
        <v>KIO40375000</v>
      </c>
      <c r="D14" s="15" t="s">
        <v>11857</v>
      </c>
      <c r="E14" s="28" t="s">
        <v>317</v>
      </c>
      <c r="F14" s="20">
        <f t="shared" si="3"/>
        <v>583.26</v>
      </c>
      <c r="G14" s="29">
        <v>10.5</v>
      </c>
      <c r="H14" s="28" t="s">
        <v>12099</v>
      </c>
      <c r="I14" s="15">
        <v>12.0</v>
      </c>
      <c r="J14" s="50">
        <v>1.0</v>
      </c>
      <c r="K14" s="28"/>
      <c r="L14" s="33">
        <f>((LADIAR!$F14*(1+LADIAR!$G14%))/LADIAR!$J14)+LADIAR!$K14</f>
        <v>644.5023</v>
      </c>
      <c r="M14" s="15">
        <v>30.0</v>
      </c>
      <c r="N14" s="61">
        <f>IF(L14&gt;=5,MROUND((L14*(1+(LADIAR!$G14/100)))/(1-M14/100),50),10)</f>
        <v>1000</v>
      </c>
      <c r="O14" s="29">
        <f>MROUND((LADIAR!$N14/0.6),50)</f>
        <v>1650</v>
      </c>
      <c r="P14" s="15" t="s">
        <v>11858</v>
      </c>
      <c r="Q14" s="15">
        <v>4.0</v>
      </c>
      <c r="R14" s="29">
        <f>LADIAR!$I14+LADIAR!$Q14</f>
        <v>16</v>
      </c>
      <c r="S14" s="15" t="s">
        <v>295</v>
      </c>
      <c r="T14" s="15" t="s">
        <v>15</v>
      </c>
      <c r="U14" s="15" t="s">
        <v>11748</v>
      </c>
      <c r="V14" s="15" t="s">
        <v>12126</v>
      </c>
      <c r="W14" s="15" t="s">
        <v>11860</v>
      </c>
      <c r="X14" s="15">
        <v>1.0</v>
      </c>
      <c r="Y14" s="15">
        <v>0.0</v>
      </c>
      <c r="Z14" s="15"/>
      <c r="AA14" s="15"/>
      <c r="AB14" s="29">
        <f>LADIAR!$L14*LADIAR!$AA14</f>
        <v>0</v>
      </c>
      <c r="AC14" s="15"/>
      <c r="AD14" s="15"/>
      <c r="AE14" s="15"/>
      <c r="AF14" s="15"/>
      <c r="AG14" s="15"/>
      <c r="AH14" s="32" t="str">
        <f>IF(AND(LADIAR!$AF14=0,LADIAR!$AG14=0),"",LADIAR!$AF14-LADIAR!$AG14)</f>
        <v/>
      </c>
      <c r="AI14" s="15"/>
      <c r="AJ14" s="15"/>
      <c r="AK14" s="15"/>
      <c r="AL14" s="15"/>
      <c r="AM14" s="15"/>
      <c r="AN14" s="15"/>
      <c r="AO14" s="16" t="s">
        <v>11857</v>
      </c>
      <c r="AP14" s="15"/>
      <c r="AQ14" s="15"/>
    </row>
    <row r="15" ht="15.75" hidden="1" customHeight="1">
      <c r="A15" s="28" t="s">
        <v>318</v>
      </c>
      <c r="B15" s="28"/>
      <c r="C15" s="15" t="str">
        <f t="shared" si="1"/>
        <v>KIO40614000</v>
      </c>
      <c r="D15" s="15" t="s">
        <v>11857</v>
      </c>
      <c r="E15" s="28" t="s">
        <v>319</v>
      </c>
      <c r="F15" s="20">
        <f t="shared" si="3"/>
        <v>583.26</v>
      </c>
      <c r="G15" s="29">
        <v>10.5</v>
      </c>
      <c r="H15" s="28" t="s">
        <v>12099</v>
      </c>
      <c r="I15" s="15">
        <v>12.0</v>
      </c>
      <c r="J15" s="50">
        <v>1.0</v>
      </c>
      <c r="K15" s="28"/>
      <c r="L15" s="33">
        <f>((LADIAR!$F15*(1+LADIAR!$G15%))/LADIAR!$J15)+LADIAR!$K15</f>
        <v>644.5023</v>
      </c>
      <c r="M15" s="15">
        <v>30.0</v>
      </c>
      <c r="N15" s="61">
        <f>IF(L15&gt;=5,MROUND((L15*(1+(LADIAR!$G15/100)))/(1-M15/100),50),10)</f>
        <v>1000</v>
      </c>
      <c r="O15" s="29">
        <f>MROUND((LADIAR!$N15/0.6),50)</f>
        <v>1650</v>
      </c>
      <c r="P15" s="15" t="s">
        <v>11858</v>
      </c>
      <c r="Q15" s="15">
        <v>4.0</v>
      </c>
      <c r="R15" s="29">
        <f>LADIAR!$I15+LADIAR!$Q15</f>
        <v>16</v>
      </c>
      <c r="S15" s="15" t="s">
        <v>292</v>
      </c>
      <c r="T15" s="15" t="s">
        <v>15</v>
      </c>
      <c r="U15" s="15" t="s">
        <v>11748</v>
      </c>
      <c r="V15" s="15" t="s">
        <v>12124</v>
      </c>
      <c r="W15" s="15" t="s">
        <v>11860</v>
      </c>
      <c r="X15" s="15">
        <v>1.0</v>
      </c>
      <c r="Y15" s="15">
        <v>3.0</v>
      </c>
      <c r="Z15" s="15"/>
      <c r="AA15" s="15"/>
      <c r="AB15" s="29">
        <f>LADIAR!$L15*LADIAR!$AA15</f>
        <v>0</v>
      </c>
      <c r="AC15" s="15"/>
      <c r="AD15" s="15"/>
      <c r="AE15" s="15"/>
      <c r="AF15" s="15"/>
      <c r="AG15" s="15"/>
      <c r="AH15" s="32" t="str">
        <f>IF(AND(LADIAR!$AF15=0,LADIAR!$AG15=0),"",LADIAR!$AF15-LADIAR!$AG15)</f>
        <v/>
      </c>
      <c r="AI15" s="15"/>
      <c r="AJ15" s="15"/>
      <c r="AK15" s="15"/>
      <c r="AL15" s="15"/>
      <c r="AM15" s="15"/>
      <c r="AN15" s="15"/>
      <c r="AO15" s="16" t="s">
        <v>11857</v>
      </c>
      <c r="AP15" s="15"/>
      <c r="AQ15" s="15"/>
    </row>
    <row r="16" ht="15.75" hidden="1" customHeight="1">
      <c r="A16" s="28" t="s">
        <v>320</v>
      </c>
      <c r="B16" s="28"/>
      <c r="C16" s="15" t="str">
        <f t="shared" si="1"/>
        <v>KIO40659605</v>
      </c>
      <c r="D16" s="15" t="s">
        <v>11857</v>
      </c>
      <c r="E16" s="28" t="s">
        <v>321</v>
      </c>
      <c r="F16" s="20">
        <f t="shared" si="3"/>
        <v>583.26</v>
      </c>
      <c r="G16" s="29">
        <v>10.5</v>
      </c>
      <c r="H16" s="28" t="s">
        <v>12099</v>
      </c>
      <c r="I16" s="15">
        <v>12.0</v>
      </c>
      <c r="J16" s="50">
        <v>1.0</v>
      </c>
      <c r="K16" s="28"/>
      <c r="L16" s="33">
        <f>((LADIAR!$F16*(1+LADIAR!$G16%))/LADIAR!$J16)+LADIAR!$K16</f>
        <v>644.5023</v>
      </c>
      <c r="M16" s="15">
        <v>30.0</v>
      </c>
      <c r="N16" s="61">
        <f>IF(L16&gt;=5,MROUND((L16*(1+(LADIAR!$G16/100)))/(1-M16/100),50),10)</f>
        <v>1000</v>
      </c>
      <c r="O16" s="29">
        <f>MROUND((LADIAR!$N16/0.6),50)</f>
        <v>1650</v>
      </c>
      <c r="P16" s="15" t="s">
        <v>11858</v>
      </c>
      <c r="Q16" s="15">
        <v>4.0</v>
      </c>
      <c r="R16" s="29">
        <f>LADIAR!$I16+LADIAR!$Q16</f>
        <v>16</v>
      </c>
      <c r="S16" s="15" t="s">
        <v>292</v>
      </c>
      <c r="T16" s="15" t="s">
        <v>15</v>
      </c>
      <c r="U16" s="15" t="s">
        <v>11748</v>
      </c>
      <c r="V16" s="15" t="s">
        <v>12130</v>
      </c>
      <c r="W16" s="15" t="s">
        <v>11860</v>
      </c>
      <c r="X16" s="15">
        <v>1.0</v>
      </c>
      <c r="Y16" s="15">
        <v>5.0</v>
      </c>
      <c r="Z16" s="15"/>
      <c r="AA16" s="15"/>
      <c r="AB16" s="29">
        <f>LADIAR!$L16*LADIAR!$AA16</f>
        <v>0</v>
      </c>
      <c r="AC16" s="15"/>
      <c r="AD16" s="15"/>
      <c r="AE16" s="15"/>
      <c r="AF16" s="15"/>
      <c r="AG16" s="15"/>
      <c r="AH16" s="32" t="str">
        <f>IF(AND(LADIAR!$AF16=0,LADIAR!$AG16=0),"",LADIAR!$AF16-LADIAR!$AG16)</f>
        <v/>
      </c>
      <c r="AI16" s="15"/>
      <c r="AJ16" s="15"/>
      <c r="AK16" s="15"/>
      <c r="AL16" s="15"/>
      <c r="AM16" s="15"/>
      <c r="AN16" s="15"/>
      <c r="AO16" s="16" t="s">
        <v>11857</v>
      </c>
      <c r="AP16" s="15"/>
      <c r="AQ16" s="15"/>
    </row>
    <row r="17" ht="15.75" hidden="1" customHeight="1">
      <c r="A17" s="28" t="s">
        <v>322</v>
      </c>
      <c r="B17" s="28"/>
      <c r="C17" s="15" t="str">
        <f t="shared" si="1"/>
        <v>KIO80134099</v>
      </c>
      <c r="D17" s="15" t="s">
        <v>11857</v>
      </c>
      <c r="E17" s="28" t="s">
        <v>323</v>
      </c>
      <c r="F17" s="20">
        <v>4532.63</v>
      </c>
      <c r="G17" s="29">
        <v>10.5</v>
      </c>
      <c r="H17" s="28" t="s">
        <v>12099</v>
      </c>
      <c r="I17" s="15">
        <v>108.0</v>
      </c>
      <c r="J17" s="50">
        <f>LADIAR!$I17</f>
        <v>108</v>
      </c>
      <c r="K17" s="28"/>
      <c r="L17" s="33">
        <f>((LADIAR!$F17*(1+LADIAR!$G17%))/LADIAR!$J17)+LADIAR!$K17</f>
        <v>46.37551991</v>
      </c>
      <c r="M17" s="15">
        <v>50.0</v>
      </c>
      <c r="N17" s="61">
        <f>IF(L17&gt;=5,MROUND((L17*(1+(LADIAR!$G17/100)))/(1-M17/100),50),10)</f>
        <v>100</v>
      </c>
      <c r="O17" s="29">
        <f>MROUND((LADIAR!$N17/0.6),50)</f>
        <v>150</v>
      </c>
      <c r="P17" s="15" t="s">
        <v>11858</v>
      </c>
      <c r="Q17" s="15">
        <v>20.0</v>
      </c>
      <c r="R17" s="29">
        <f>LADIAR!$I17+LADIAR!$Q17</f>
        <v>128</v>
      </c>
      <c r="S17" s="15" t="s">
        <v>295</v>
      </c>
      <c r="T17" s="15" t="s">
        <v>15</v>
      </c>
      <c r="U17" s="15" t="s">
        <v>11753</v>
      </c>
      <c r="V17" s="15" t="s">
        <v>323</v>
      </c>
      <c r="W17" s="15" t="s">
        <v>11860</v>
      </c>
      <c r="X17" s="15">
        <v>1.0</v>
      </c>
      <c r="Y17" s="15">
        <f>108+37+126+106</f>
        <v>377</v>
      </c>
      <c r="Z17" s="15"/>
      <c r="AA17" s="15"/>
      <c r="AB17" s="29">
        <f>LADIAR!$L17*LADIAR!$AA17</f>
        <v>0</v>
      </c>
      <c r="AC17" s="15"/>
      <c r="AD17" s="15"/>
      <c r="AE17" s="15"/>
      <c r="AF17" s="15"/>
      <c r="AG17" s="15"/>
      <c r="AH17" s="32" t="str">
        <f>IF(AND(LADIAR!$AF17=0,LADIAR!$AG17=0),"",LADIAR!$AF17-LADIAR!$AG17)</f>
        <v/>
      </c>
      <c r="AI17" s="15"/>
      <c r="AJ17" s="15"/>
      <c r="AK17" s="15"/>
      <c r="AL17" s="15"/>
      <c r="AM17" s="15"/>
      <c r="AN17" s="15"/>
      <c r="AO17" s="16" t="s">
        <v>11857</v>
      </c>
      <c r="AP17" s="15"/>
      <c r="AQ17" s="15"/>
    </row>
    <row r="18" ht="15.75" hidden="1" customHeight="1">
      <c r="A18" s="28" t="s">
        <v>324</v>
      </c>
      <c r="B18" s="28"/>
      <c r="C18" s="15" t="str">
        <f t="shared" si="1"/>
        <v>KIO80141356</v>
      </c>
      <c r="D18" s="15" t="s">
        <v>11857</v>
      </c>
      <c r="E18" s="28" t="s">
        <v>325</v>
      </c>
      <c r="F18" s="20">
        <v>4125.3</v>
      </c>
      <c r="G18" s="29">
        <v>10.5</v>
      </c>
      <c r="H18" s="28" t="s">
        <v>12099</v>
      </c>
      <c r="I18" s="15">
        <v>10.0</v>
      </c>
      <c r="J18" s="50">
        <v>20.0</v>
      </c>
      <c r="K18" s="28"/>
      <c r="L18" s="33">
        <f>((LADIAR!$F18*(1+LADIAR!$G18%))/LADIAR!$J18)+LADIAR!$K18</f>
        <v>227.922825</v>
      </c>
      <c r="M18" s="15">
        <v>50.0</v>
      </c>
      <c r="N18" s="61">
        <f>IF(L18&gt;=5,MROUND((L18*(1+(LADIAR!$G18/100)))/(1-M18/100),50),10)</f>
        <v>500</v>
      </c>
      <c r="O18" s="29">
        <f>MROUND((LADIAR!$N18/0.6),50)</f>
        <v>850</v>
      </c>
      <c r="P18" s="15" t="s">
        <v>11858</v>
      </c>
      <c r="Q18" s="15">
        <v>28.0</v>
      </c>
      <c r="R18" s="29">
        <f>LADIAR!$I18+LADIAR!$Q18</f>
        <v>38</v>
      </c>
      <c r="S18" s="15" t="s">
        <v>295</v>
      </c>
      <c r="T18" s="15" t="s">
        <v>15</v>
      </c>
      <c r="U18" s="15" t="s">
        <v>11753</v>
      </c>
      <c r="V18" s="15" t="s">
        <v>12131</v>
      </c>
      <c r="W18" s="15" t="s">
        <v>11860</v>
      </c>
      <c r="X18" s="15">
        <v>1.0</v>
      </c>
      <c r="Y18" s="15">
        <v>10.0</v>
      </c>
      <c r="Z18" s="15"/>
      <c r="AA18" s="15"/>
      <c r="AB18" s="29">
        <f>LADIAR!$L18*LADIAR!$AA18</f>
        <v>0</v>
      </c>
      <c r="AC18" s="15"/>
      <c r="AD18" s="15"/>
      <c r="AE18" s="15"/>
      <c r="AF18" s="15"/>
      <c r="AG18" s="15"/>
      <c r="AH18" s="32" t="str">
        <f>IF(AND(LADIAR!$AF18=0,LADIAR!$AG18=0),"",LADIAR!$AF18-LADIAR!$AG18)</f>
        <v/>
      </c>
      <c r="AI18" s="15"/>
      <c r="AJ18" s="15"/>
      <c r="AK18" s="15"/>
      <c r="AL18" s="15"/>
      <c r="AM18" s="15"/>
      <c r="AN18" s="15"/>
      <c r="AO18" s="16" t="s">
        <v>11857</v>
      </c>
      <c r="AP18" s="15"/>
      <c r="AQ18" s="15"/>
    </row>
    <row r="19" ht="15.75" hidden="1" customHeight="1">
      <c r="A19" s="28" t="s">
        <v>326</v>
      </c>
      <c r="B19" s="28"/>
      <c r="C19" s="15" t="str">
        <f t="shared" si="1"/>
        <v>KIO80118273</v>
      </c>
      <c r="D19" s="15" t="s">
        <v>11857</v>
      </c>
      <c r="E19" s="28" t="s">
        <v>327</v>
      </c>
      <c r="F19" s="20">
        <v>4125.3</v>
      </c>
      <c r="G19" s="29">
        <v>10.5</v>
      </c>
      <c r="H19" s="28" t="s">
        <v>12099</v>
      </c>
      <c r="I19" s="15">
        <v>135.0</v>
      </c>
      <c r="J19" s="50">
        <f>LADIAR!$I19</f>
        <v>135</v>
      </c>
      <c r="K19" s="28"/>
      <c r="L19" s="33">
        <f>((LADIAR!$F19*(1+LADIAR!$G19%))/LADIAR!$J19)+LADIAR!$K19</f>
        <v>33.76634444</v>
      </c>
      <c r="M19" s="15">
        <v>50.0</v>
      </c>
      <c r="N19" s="61">
        <f>IF(L19&gt;=5,MROUND((L19*(1+(LADIAR!$G19/100)))/(1-M19/100),50),10)</f>
        <v>50</v>
      </c>
      <c r="O19" s="29">
        <f>MROUND((LADIAR!$N19/0.6),50)</f>
        <v>100</v>
      </c>
      <c r="P19" s="15" t="s">
        <v>11858</v>
      </c>
      <c r="Q19" s="15">
        <v>15.0</v>
      </c>
      <c r="R19" s="29">
        <f>LADIAR!$I19+LADIAR!$Q19</f>
        <v>150</v>
      </c>
      <c r="S19" s="15" t="s">
        <v>295</v>
      </c>
      <c r="T19" s="15" t="s">
        <v>15</v>
      </c>
      <c r="U19" s="15" t="s">
        <v>11753</v>
      </c>
      <c r="V19" s="15" t="s">
        <v>12131</v>
      </c>
      <c r="W19" s="15" t="s">
        <v>11860</v>
      </c>
      <c r="X19" s="15">
        <v>1.0</v>
      </c>
      <c r="Y19" s="15">
        <f>46+52+9+166</f>
        <v>273</v>
      </c>
      <c r="Z19" s="15"/>
      <c r="AA19" s="15"/>
      <c r="AB19" s="29">
        <f>LADIAR!$L19*LADIAR!$AA19</f>
        <v>0</v>
      </c>
      <c r="AC19" s="15"/>
      <c r="AD19" s="15"/>
      <c r="AE19" s="15"/>
      <c r="AF19" s="15"/>
      <c r="AG19" s="15"/>
      <c r="AH19" s="32" t="str">
        <f>IF(AND(LADIAR!$AF19=0,LADIAR!$AG19=0),"",LADIAR!$AF19-LADIAR!$AG19)</f>
        <v/>
      </c>
      <c r="AI19" s="15"/>
      <c r="AJ19" s="15"/>
      <c r="AK19" s="15"/>
      <c r="AL19" s="15"/>
      <c r="AM19" s="15"/>
      <c r="AN19" s="15"/>
      <c r="AO19" s="16" t="s">
        <v>11857</v>
      </c>
      <c r="AP19" s="15"/>
      <c r="AQ19" s="15"/>
    </row>
    <row r="20" ht="15.75" hidden="1" customHeight="1">
      <c r="A20" s="28" t="s">
        <v>328</v>
      </c>
      <c r="B20" s="28"/>
      <c r="C20" s="15" t="str">
        <f t="shared" si="1"/>
        <v>KIO80128524</v>
      </c>
      <c r="D20" s="15" t="s">
        <v>11857</v>
      </c>
      <c r="E20" s="28" t="s">
        <v>329</v>
      </c>
      <c r="F20" s="20">
        <v>4125.3</v>
      </c>
      <c r="G20" s="29">
        <v>10.5</v>
      </c>
      <c r="H20" s="28" t="s">
        <v>12099</v>
      </c>
      <c r="I20" s="15">
        <v>400.0</v>
      </c>
      <c r="J20" s="50">
        <f>LADIAR!$I20</f>
        <v>400</v>
      </c>
      <c r="K20" s="28"/>
      <c r="L20" s="33">
        <f>((LADIAR!$F20*(1+LADIAR!$G20%))/LADIAR!$J20)+LADIAR!$K20</f>
        <v>11.39614125</v>
      </c>
      <c r="M20" s="15">
        <v>50.0</v>
      </c>
      <c r="N20" s="61">
        <f>IF(L20&gt;=5,MROUND((L20*(1+(LADIAR!$G20/100)))/(1-M20/100),10),10)</f>
        <v>30</v>
      </c>
      <c r="O20" s="29">
        <f>MROUND((LADIAR!$N20/0.6),50)</f>
        <v>50</v>
      </c>
      <c r="P20" s="15" t="s">
        <v>11858</v>
      </c>
      <c r="Q20" s="15">
        <v>15.0</v>
      </c>
      <c r="R20" s="29">
        <f>LADIAR!$I20+LADIAR!$Q20</f>
        <v>415</v>
      </c>
      <c r="S20" s="15" t="s">
        <v>295</v>
      </c>
      <c r="T20" s="15" t="s">
        <v>15</v>
      </c>
      <c r="U20" s="15" t="s">
        <v>11753</v>
      </c>
      <c r="V20" s="15" t="s">
        <v>12131</v>
      </c>
      <c r="W20" s="15" t="s">
        <v>11860</v>
      </c>
      <c r="X20" s="15">
        <v>1.0</v>
      </c>
      <c r="Y20" s="15">
        <f>277+400</f>
        <v>677</v>
      </c>
      <c r="Z20" s="15"/>
      <c r="AA20" s="15"/>
      <c r="AB20" s="29">
        <f>LADIAR!$L20*LADIAR!$AA20</f>
        <v>0</v>
      </c>
      <c r="AC20" s="15"/>
      <c r="AD20" s="15"/>
      <c r="AE20" s="15"/>
      <c r="AF20" s="15"/>
      <c r="AG20" s="15"/>
      <c r="AH20" s="32" t="str">
        <f>IF(AND(LADIAR!$AF20=0,LADIAR!$AG20=0),"",LADIAR!$AF20-LADIAR!$AG20)</f>
        <v/>
      </c>
      <c r="AI20" s="15"/>
      <c r="AJ20" s="15"/>
      <c r="AK20" s="15"/>
      <c r="AL20" s="15"/>
      <c r="AM20" s="15"/>
      <c r="AN20" s="15"/>
      <c r="AO20" s="16" t="s">
        <v>11857</v>
      </c>
      <c r="AP20" s="15"/>
      <c r="AQ20" s="15"/>
    </row>
    <row r="21" ht="15.0" hidden="1" customHeight="1">
      <c r="A21" s="28" t="s">
        <v>330</v>
      </c>
      <c r="B21" s="28"/>
      <c r="C21" s="15" t="str">
        <f t="shared" si="1"/>
        <v>KIO80178208</v>
      </c>
      <c r="D21" s="15" t="s">
        <v>11857</v>
      </c>
      <c r="E21" s="28" t="s">
        <v>331</v>
      </c>
      <c r="F21" s="20">
        <v>4461.0</v>
      </c>
      <c r="G21" s="29">
        <v>10.5</v>
      </c>
      <c r="H21" s="28" t="s">
        <v>12099</v>
      </c>
      <c r="I21" s="15">
        <v>242.0</v>
      </c>
      <c r="J21" s="50">
        <f>LADIAR!$I21</f>
        <v>242</v>
      </c>
      <c r="K21" s="28"/>
      <c r="L21" s="33">
        <f>((LADIAR!$F21*(1+LADIAR!$G21%))/LADIAR!$J21)+LADIAR!$K21</f>
        <v>20.36944215</v>
      </c>
      <c r="M21" s="15">
        <v>50.0</v>
      </c>
      <c r="N21" s="61">
        <f>IF(L21&gt;=5,MROUND((L21*(1+(LADIAR!$G21/100)))/(1-M21/100),50),10)</f>
        <v>50</v>
      </c>
      <c r="O21" s="29">
        <f>MROUND((LADIAR!$N21/0.6),50)</f>
        <v>100</v>
      </c>
      <c r="P21" s="15" t="s">
        <v>11858</v>
      </c>
      <c r="Q21" s="15">
        <v>28.0</v>
      </c>
      <c r="R21" s="29">
        <f>LADIAR!$I21+LADIAR!$Q21</f>
        <v>270</v>
      </c>
      <c r="S21" s="15" t="s">
        <v>295</v>
      </c>
      <c r="T21" s="15" t="s">
        <v>15</v>
      </c>
      <c r="U21" s="15" t="s">
        <v>11753</v>
      </c>
      <c r="V21" s="15" t="s">
        <v>12131</v>
      </c>
      <c r="W21" s="15" t="s">
        <v>11860</v>
      </c>
      <c r="X21" s="15">
        <v>1.0</v>
      </c>
      <c r="Y21" s="15">
        <f>20+197</f>
        <v>217</v>
      </c>
      <c r="Z21" s="15"/>
      <c r="AA21" s="15"/>
      <c r="AB21" s="29">
        <f>LADIAR!$L21*LADIAR!$AA21</f>
        <v>0</v>
      </c>
      <c r="AC21" s="15"/>
      <c r="AD21" s="15"/>
      <c r="AE21" s="15"/>
      <c r="AF21" s="15"/>
      <c r="AG21" s="15"/>
      <c r="AH21" s="32" t="str">
        <f>IF(AND(LADIAR!$AF21=0,LADIAR!$AG21=0),"",LADIAR!$AF21-LADIAR!$AG21)</f>
        <v/>
      </c>
      <c r="AI21" s="15"/>
      <c r="AJ21" s="15"/>
      <c r="AK21" s="15"/>
      <c r="AL21" s="15"/>
      <c r="AM21" s="15"/>
      <c r="AN21" s="15"/>
      <c r="AO21" s="16" t="s">
        <v>11857</v>
      </c>
      <c r="AP21" s="15"/>
      <c r="AQ21" s="15"/>
    </row>
    <row r="22" ht="15.75" hidden="1" customHeight="1">
      <c r="A22" s="28" t="s">
        <v>332</v>
      </c>
      <c r="B22" s="28"/>
      <c r="C22" s="15" t="str">
        <f t="shared" si="1"/>
        <v>KIO80133528</v>
      </c>
      <c r="D22" s="15" t="s">
        <v>11857</v>
      </c>
      <c r="E22" s="28" t="s">
        <v>333</v>
      </c>
      <c r="F22" s="20">
        <v>1764.65</v>
      </c>
      <c r="G22" s="29">
        <v>10.5</v>
      </c>
      <c r="H22" s="28" t="s">
        <v>12099</v>
      </c>
      <c r="I22" s="15">
        <v>6.0</v>
      </c>
      <c r="J22" s="50">
        <v>1.0</v>
      </c>
      <c r="K22" s="28"/>
      <c r="L22" s="33">
        <f>((LADIAR!$F22*(1+LADIAR!$G22%))/LADIAR!$J22)+LADIAR!$K22</f>
        <v>1949.93825</v>
      </c>
      <c r="M22" s="15">
        <v>30.0</v>
      </c>
      <c r="N22" s="61">
        <f>IF(L22&gt;=5,MROUND((L22*(1+(LADIAR!$G22/100)))/(1-M22/100),50),10)</f>
        <v>3100</v>
      </c>
      <c r="O22" s="29">
        <f>MROUND((LADIAR!$N22/0.6),50)</f>
        <v>5150</v>
      </c>
      <c r="P22" s="15" t="s">
        <v>11858</v>
      </c>
      <c r="Q22" s="15">
        <v>2.0</v>
      </c>
      <c r="R22" s="29">
        <f>LADIAR!$I22+LADIAR!$Q22</f>
        <v>8</v>
      </c>
      <c r="S22" s="15" t="s">
        <v>295</v>
      </c>
      <c r="T22" s="15" t="s">
        <v>15</v>
      </c>
      <c r="U22" s="15" t="s">
        <v>11753</v>
      </c>
      <c r="V22" s="15" t="s">
        <v>12131</v>
      </c>
      <c r="W22" s="15" t="s">
        <v>11860</v>
      </c>
      <c r="X22" s="15">
        <v>1.0</v>
      </c>
      <c r="Y22" s="15">
        <v>2.0</v>
      </c>
      <c r="Z22" s="15"/>
      <c r="AA22" s="15"/>
      <c r="AB22" s="29">
        <f>LADIAR!$L22*LADIAR!$AA22</f>
        <v>0</v>
      </c>
      <c r="AC22" s="15"/>
      <c r="AD22" s="15"/>
      <c r="AE22" s="15"/>
      <c r="AF22" s="15"/>
      <c r="AG22" s="15"/>
      <c r="AH22" s="32" t="str">
        <f>IF(AND(LADIAR!$AF22=0,LADIAR!$AG22=0),"",LADIAR!$AF22-LADIAR!$AG22)</f>
        <v/>
      </c>
      <c r="AI22" s="15"/>
      <c r="AJ22" s="15"/>
      <c r="AK22" s="15"/>
      <c r="AL22" s="15"/>
      <c r="AM22" s="15"/>
      <c r="AN22" s="15"/>
      <c r="AO22" s="16" t="s">
        <v>11857</v>
      </c>
      <c r="AP22" s="15"/>
      <c r="AQ22" s="15"/>
    </row>
    <row r="23" ht="15.75" hidden="1" customHeight="1">
      <c r="A23" s="28" t="s">
        <v>334</v>
      </c>
      <c r="B23" s="28" t="s">
        <v>12132</v>
      </c>
      <c r="C23" s="15" t="str">
        <f t="shared" si="1"/>
        <v>KIO80587307</v>
      </c>
      <c r="D23" s="15" t="s">
        <v>11857</v>
      </c>
      <c r="E23" s="28" t="s">
        <v>335</v>
      </c>
      <c r="F23" s="20">
        <v>3381.19</v>
      </c>
      <c r="G23" s="29">
        <v>10.5</v>
      </c>
      <c r="H23" s="28" t="s">
        <v>12099</v>
      </c>
      <c r="I23" s="15">
        <v>14.0</v>
      </c>
      <c r="J23" s="50">
        <f>LADIAR!$I23</f>
        <v>14</v>
      </c>
      <c r="K23" s="28"/>
      <c r="L23" s="33">
        <f>((LADIAR!$F23*(1+LADIAR!$G23%))/LADIAR!$J23)+LADIAR!$K23</f>
        <v>266.8724964</v>
      </c>
      <c r="M23" s="15">
        <v>30.0</v>
      </c>
      <c r="N23" s="61">
        <f>IF(L23&gt;=5,MROUND((L23*(1+(LADIAR!$G23/100)))/(1-M23/100),50),10)</f>
        <v>400</v>
      </c>
      <c r="O23" s="29">
        <f>MROUND((LADIAR!$N23/0.6),50)</f>
        <v>650</v>
      </c>
      <c r="P23" s="15" t="s">
        <v>11858</v>
      </c>
      <c r="Q23" s="15">
        <v>3.0</v>
      </c>
      <c r="R23" s="29">
        <f>LADIAR!$I23+LADIAR!$Q23</f>
        <v>17</v>
      </c>
      <c r="S23" s="15" t="s">
        <v>295</v>
      </c>
      <c r="T23" s="15" t="s">
        <v>15</v>
      </c>
      <c r="U23" s="15" t="s">
        <v>11757</v>
      </c>
      <c r="V23" s="15" t="s">
        <v>12131</v>
      </c>
      <c r="W23" s="15" t="s">
        <v>11860</v>
      </c>
      <c r="X23" s="15">
        <v>1.0</v>
      </c>
      <c r="Y23" s="15">
        <v>0.0</v>
      </c>
      <c r="Z23" s="15"/>
      <c r="AA23" s="15"/>
      <c r="AB23" s="29">
        <f>LADIAR!$L23*LADIAR!$AA23</f>
        <v>0</v>
      </c>
      <c r="AC23" s="15"/>
      <c r="AD23" s="15"/>
      <c r="AE23" s="15"/>
      <c r="AF23" s="15"/>
      <c r="AG23" s="15"/>
      <c r="AH23" s="32" t="str">
        <f>IF(AND(LADIAR!$AF23=0,LADIAR!$AG23=0),"",LADIAR!$AF23-LADIAR!$AG23)</f>
        <v/>
      </c>
      <c r="AI23" s="15"/>
      <c r="AJ23" s="15"/>
      <c r="AK23" s="15"/>
      <c r="AL23" s="15"/>
      <c r="AM23" s="15"/>
      <c r="AN23" s="15"/>
      <c r="AO23" s="16" t="s">
        <v>11857</v>
      </c>
      <c r="AP23" s="15"/>
      <c r="AQ23" s="15"/>
    </row>
    <row r="24" ht="15.75" hidden="1" customHeight="1">
      <c r="A24" s="28" t="s">
        <v>336</v>
      </c>
      <c r="B24" s="28" t="s">
        <v>12133</v>
      </c>
      <c r="C24" s="15" t="str">
        <f t="shared" si="1"/>
        <v>KIO80587109</v>
      </c>
      <c r="D24" s="15" t="s">
        <v>11857</v>
      </c>
      <c r="E24" s="28" t="s">
        <v>337</v>
      </c>
      <c r="F24" s="20">
        <f>F23</f>
        <v>3381.19</v>
      </c>
      <c r="G24" s="29">
        <v>10.5</v>
      </c>
      <c r="H24" s="28" t="s">
        <v>12099</v>
      </c>
      <c r="I24" s="15">
        <v>14.0</v>
      </c>
      <c r="J24" s="50">
        <f>LADIAR!$I24</f>
        <v>14</v>
      </c>
      <c r="K24" s="28"/>
      <c r="L24" s="33">
        <f>((LADIAR!$F24*(1+LADIAR!$G24%))/LADIAR!$J24)+LADIAR!$K24</f>
        <v>266.8724964</v>
      </c>
      <c r="M24" s="15">
        <v>30.0</v>
      </c>
      <c r="N24" s="61">
        <f>IF(L24&gt;=5,MROUND((L24*(1+(LADIAR!$G24/100)))/(1-M24/100),50),10)</f>
        <v>400</v>
      </c>
      <c r="O24" s="29">
        <f>MROUND((LADIAR!$N24/0.6),50)</f>
        <v>650</v>
      </c>
      <c r="P24" s="15" t="s">
        <v>11858</v>
      </c>
      <c r="Q24" s="15">
        <v>3.0</v>
      </c>
      <c r="R24" s="29">
        <f>LADIAR!$I24+LADIAR!$Q24</f>
        <v>17</v>
      </c>
      <c r="S24" s="15" t="s">
        <v>295</v>
      </c>
      <c r="T24" s="15" t="s">
        <v>15</v>
      </c>
      <c r="U24" s="15" t="s">
        <v>11757</v>
      </c>
      <c r="V24" s="15" t="s">
        <v>12131</v>
      </c>
      <c r="W24" s="15" t="s">
        <v>11860</v>
      </c>
      <c r="X24" s="15">
        <v>1.0</v>
      </c>
      <c r="Y24" s="15">
        <v>11.0</v>
      </c>
      <c r="Z24" s="15"/>
      <c r="AA24" s="15"/>
      <c r="AB24" s="29">
        <f>LADIAR!$L24*LADIAR!$AA24</f>
        <v>0</v>
      </c>
      <c r="AC24" s="15"/>
      <c r="AD24" s="15"/>
      <c r="AE24" s="15"/>
      <c r="AF24" s="15"/>
      <c r="AG24" s="15"/>
      <c r="AH24" s="32" t="str">
        <f>IF(AND(LADIAR!$AF24=0,LADIAR!$AG24=0),"",LADIAR!$AF24-LADIAR!$AG24)</f>
        <v/>
      </c>
      <c r="AI24" s="15"/>
      <c r="AJ24" s="15"/>
      <c r="AK24" s="15"/>
      <c r="AL24" s="15"/>
      <c r="AM24" s="15"/>
      <c r="AN24" s="15"/>
      <c r="AO24" s="16" t="s">
        <v>11857</v>
      </c>
      <c r="AP24" s="15"/>
      <c r="AQ24" s="15"/>
    </row>
    <row r="25" ht="15.75" hidden="1" customHeight="1">
      <c r="A25" s="28" t="s">
        <v>338</v>
      </c>
      <c r="B25" s="28"/>
      <c r="C25" s="15" t="str">
        <f t="shared" si="1"/>
        <v>KIO77916389</v>
      </c>
      <c r="D25" s="15" t="s">
        <v>11857</v>
      </c>
      <c r="E25" s="28" t="s">
        <v>339</v>
      </c>
      <c r="F25" s="20">
        <v>4281.43</v>
      </c>
      <c r="G25" s="29">
        <v>10.5</v>
      </c>
      <c r="H25" s="28" t="s">
        <v>12099</v>
      </c>
      <c r="I25" s="15">
        <v>20.0</v>
      </c>
      <c r="J25" s="50">
        <f>LADIAR!$I25</f>
        <v>20</v>
      </c>
      <c r="K25" s="28"/>
      <c r="L25" s="33">
        <f>((LADIAR!$F25*(1+LADIAR!$G25%))/LADIAR!$J25)+LADIAR!$K25</f>
        <v>236.5490075</v>
      </c>
      <c r="M25" s="15">
        <v>30.0</v>
      </c>
      <c r="N25" s="61">
        <f>IF(L25&gt;=5,MROUND((L25*(1+(LADIAR!$G25/100)))/(1-M25/100),50),10)</f>
        <v>350</v>
      </c>
      <c r="O25" s="29">
        <f>MROUND((LADIAR!$N25/0.6),50)</f>
        <v>600</v>
      </c>
      <c r="P25" s="15" t="s">
        <v>11858</v>
      </c>
      <c r="Q25" s="15">
        <v>4.0</v>
      </c>
      <c r="R25" s="29">
        <f>LADIAR!$I25+LADIAR!$Q25</f>
        <v>24</v>
      </c>
      <c r="S25" s="15" t="s">
        <v>295</v>
      </c>
      <c r="T25" s="15" t="s">
        <v>15</v>
      </c>
      <c r="U25" s="15" t="s">
        <v>11757</v>
      </c>
      <c r="V25" s="15" t="s">
        <v>12134</v>
      </c>
      <c r="W25" s="15" t="s">
        <v>11860</v>
      </c>
      <c r="X25" s="15">
        <v>1.0</v>
      </c>
      <c r="Y25" s="15">
        <v>5.0</v>
      </c>
      <c r="Z25" s="29"/>
      <c r="AA25" s="15"/>
      <c r="AB25" s="29">
        <f>LADIAR!$L25*LADIAR!$AA25</f>
        <v>0</v>
      </c>
      <c r="AC25" s="15"/>
      <c r="AD25" s="15"/>
      <c r="AE25" s="15"/>
      <c r="AF25" s="15"/>
      <c r="AG25" s="15"/>
      <c r="AH25" s="32" t="str">
        <f>IF(AND(LADIAR!$AF25=0,LADIAR!$AG25=0),"",LADIAR!$AF25-LADIAR!$AG25)</f>
        <v/>
      </c>
      <c r="AI25" s="15"/>
      <c r="AJ25" s="15"/>
      <c r="AK25" s="15"/>
      <c r="AL25" s="15"/>
      <c r="AM25" s="15"/>
      <c r="AN25" s="15"/>
      <c r="AO25" s="16" t="s">
        <v>11857</v>
      </c>
      <c r="AP25" s="15"/>
      <c r="AQ25" s="15"/>
    </row>
    <row r="26" ht="15.75" hidden="1" customHeight="1">
      <c r="A26" s="28" t="s">
        <v>340</v>
      </c>
      <c r="B26" s="28"/>
      <c r="C26" s="15" t="str">
        <f t="shared" si="1"/>
        <v>KIO77916426</v>
      </c>
      <c r="D26" s="15" t="s">
        <v>11857</v>
      </c>
      <c r="E26" s="28" t="s">
        <v>341</v>
      </c>
      <c r="F26" s="20">
        <f t="shared" ref="F26:F28" si="4">F25</f>
        <v>4281.43</v>
      </c>
      <c r="G26" s="29">
        <v>10.5</v>
      </c>
      <c r="H26" s="28" t="s">
        <v>12099</v>
      </c>
      <c r="I26" s="15">
        <v>20.0</v>
      </c>
      <c r="J26" s="50">
        <f>LADIAR!$I26</f>
        <v>20</v>
      </c>
      <c r="K26" s="28"/>
      <c r="L26" s="33">
        <f>((LADIAR!$F26*(1+LADIAR!$G26%))/LADIAR!$J26)+LADIAR!$K26</f>
        <v>236.5490075</v>
      </c>
      <c r="M26" s="15">
        <v>30.0</v>
      </c>
      <c r="N26" s="61">
        <f>IF(L26&gt;=5,MROUND((L26*(1+(LADIAR!$G26/100)))/(1-M26/100),50),10)</f>
        <v>350</v>
      </c>
      <c r="O26" s="29">
        <f>MROUND((LADIAR!$N26/0.6),50)</f>
        <v>600</v>
      </c>
      <c r="P26" s="15" t="s">
        <v>11858</v>
      </c>
      <c r="Q26" s="15">
        <v>4.0</v>
      </c>
      <c r="R26" s="29">
        <f>LADIAR!$I26+LADIAR!$Q26</f>
        <v>24</v>
      </c>
      <c r="S26" s="15" t="s">
        <v>295</v>
      </c>
      <c r="T26" s="15" t="s">
        <v>15</v>
      </c>
      <c r="U26" s="15" t="s">
        <v>11757</v>
      </c>
      <c r="V26" s="15" t="s">
        <v>12134</v>
      </c>
      <c r="W26" s="15" t="s">
        <v>11860</v>
      </c>
      <c r="X26" s="15">
        <v>1.0</v>
      </c>
      <c r="Y26" s="15">
        <v>41.0</v>
      </c>
      <c r="Z26" s="29"/>
      <c r="AA26" s="15"/>
      <c r="AB26" s="29">
        <f>LADIAR!$L26*LADIAR!$AA26</f>
        <v>0</v>
      </c>
      <c r="AC26" s="15"/>
      <c r="AD26" s="15"/>
      <c r="AE26" s="15"/>
      <c r="AF26" s="15"/>
      <c r="AG26" s="15"/>
      <c r="AH26" s="32" t="str">
        <f>IF(AND(LADIAR!$AF26=0,LADIAR!$AG26=0),"",LADIAR!$AF26-LADIAR!$AG26)</f>
        <v/>
      </c>
      <c r="AI26" s="15"/>
      <c r="AJ26" s="15"/>
      <c r="AK26" s="15"/>
      <c r="AL26" s="15"/>
      <c r="AM26" s="15"/>
      <c r="AN26" s="15"/>
      <c r="AO26" s="16" t="s">
        <v>11857</v>
      </c>
      <c r="AP26" s="15"/>
      <c r="AQ26" s="15"/>
    </row>
    <row r="27" ht="15.75" hidden="1" customHeight="1">
      <c r="A27" s="28" t="s">
        <v>342</v>
      </c>
      <c r="B27" s="28"/>
      <c r="C27" s="15" t="str">
        <f t="shared" si="1"/>
        <v>KIO77919489</v>
      </c>
      <c r="D27" s="15" t="s">
        <v>11857</v>
      </c>
      <c r="E27" s="28" t="s">
        <v>343</v>
      </c>
      <c r="F27" s="20">
        <f t="shared" si="4"/>
        <v>4281.43</v>
      </c>
      <c r="G27" s="29">
        <v>10.5</v>
      </c>
      <c r="H27" s="28" t="s">
        <v>12099</v>
      </c>
      <c r="I27" s="15">
        <v>20.0</v>
      </c>
      <c r="J27" s="50">
        <f>LADIAR!$I27</f>
        <v>20</v>
      </c>
      <c r="K27" s="28"/>
      <c r="L27" s="33">
        <f>((LADIAR!$F27*(1+LADIAR!$G27%))/LADIAR!$J27)+LADIAR!$K27</f>
        <v>236.5490075</v>
      </c>
      <c r="M27" s="15">
        <v>30.0</v>
      </c>
      <c r="N27" s="61">
        <f>IF(L27&gt;=5,MROUND((L27*(1+(LADIAR!$G27/100)))/(1-M27/100),50),10)</f>
        <v>350</v>
      </c>
      <c r="O27" s="29">
        <f>MROUND((LADIAR!$N27/0.6),50)</f>
        <v>600</v>
      </c>
      <c r="P27" s="15" t="s">
        <v>11858</v>
      </c>
      <c r="Q27" s="15">
        <v>4.0</v>
      </c>
      <c r="R27" s="29">
        <f>LADIAR!$I27+LADIAR!$Q27</f>
        <v>24</v>
      </c>
      <c r="S27" s="15" t="s">
        <v>295</v>
      </c>
      <c r="T27" s="15" t="s">
        <v>15</v>
      </c>
      <c r="U27" s="15" t="s">
        <v>11757</v>
      </c>
      <c r="V27" s="15" t="s">
        <v>12134</v>
      </c>
      <c r="W27" s="15" t="s">
        <v>11860</v>
      </c>
      <c r="X27" s="15">
        <v>1.0</v>
      </c>
      <c r="Y27" s="15">
        <v>0.0</v>
      </c>
      <c r="Z27" s="29"/>
      <c r="AA27" s="15"/>
      <c r="AB27" s="29">
        <f>LADIAR!$L27*LADIAR!$AA27</f>
        <v>0</v>
      </c>
      <c r="AC27" s="15"/>
      <c r="AD27" s="15"/>
      <c r="AE27" s="15"/>
      <c r="AF27" s="15"/>
      <c r="AG27" s="15"/>
      <c r="AH27" s="32" t="str">
        <f>IF(AND(LADIAR!$AF27=0,LADIAR!$AG27=0),"",LADIAR!$AF27-LADIAR!$AG27)</f>
        <v/>
      </c>
      <c r="AI27" s="15"/>
      <c r="AJ27" s="15"/>
      <c r="AK27" s="15"/>
      <c r="AL27" s="15"/>
      <c r="AM27" s="15"/>
      <c r="AN27" s="15"/>
      <c r="AO27" s="16" t="s">
        <v>11857</v>
      </c>
      <c r="AP27" s="15"/>
      <c r="AQ27" s="15"/>
    </row>
    <row r="28" ht="15.75" hidden="1" customHeight="1">
      <c r="A28" s="28" t="s">
        <v>344</v>
      </c>
      <c r="B28" s="28"/>
      <c r="C28" s="15" t="str">
        <f t="shared" si="1"/>
        <v>KIO77916396</v>
      </c>
      <c r="D28" s="15" t="s">
        <v>11857</v>
      </c>
      <c r="E28" s="28" t="s">
        <v>345</v>
      </c>
      <c r="F28" s="20">
        <f t="shared" si="4"/>
        <v>4281.43</v>
      </c>
      <c r="G28" s="29">
        <v>10.5</v>
      </c>
      <c r="H28" s="28" t="s">
        <v>12099</v>
      </c>
      <c r="I28" s="15">
        <v>20.0</v>
      </c>
      <c r="J28" s="50">
        <f>LADIAR!$I28</f>
        <v>20</v>
      </c>
      <c r="K28" s="28"/>
      <c r="L28" s="33">
        <f>((LADIAR!$F28*(1+LADIAR!$G28%))/LADIAR!$J28)+LADIAR!$K28</f>
        <v>236.5490075</v>
      </c>
      <c r="M28" s="15">
        <v>30.0</v>
      </c>
      <c r="N28" s="61">
        <f>IF(L28&gt;=5,MROUND((L28*(1+(LADIAR!$G28/100)))/(1-M28/100),50),10)</f>
        <v>350</v>
      </c>
      <c r="O28" s="29">
        <f>MROUND((LADIAR!$N28/0.6),50)</f>
        <v>600</v>
      </c>
      <c r="P28" s="15" t="s">
        <v>11858</v>
      </c>
      <c r="Q28" s="15">
        <v>4.0</v>
      </c>
      <c r="R28" s="29">
        <f>LADIAR!$I28+LADIAR!$Q28</f>
        <v>24</v>
      </c>
      <c r="S28" s="15" t="s">
        <v>295</v>
      </c>
      <c r="T28" s="15" t="s">
        <v>15</v>
      </c>
      <c r="U28" s="15" t="s">
        <v>11757</v>
      </c>
      <c r="V28" s="15" t="s">
        <v>12134</v>
      </c>
      <c r="W28" s="15" t="s">
        <v>11860</v>
      </c>
      <c r="X28" s="15">
        <v>1.0</v>
      </c>
      <c r="Y28" s="15">
        <v>0.0</v>
      </c>
      <c r="Z28" s="29"/>
      <c r="AA28" s="15"/>
      <c r="AB28" s="29">
        <f>LADIAR!$L28*LADIAR!$AA28</f>
        <v>0</v>
      </c>
      <c r="AC28" s="15"/>
      <c r="AD28" s="15"/>
      <c r="AE28" s="15"/>
      <c r="AF28" s="15"/>
      <c r="AG28" s="15"/>
      <c r="AH28" s="32" t="str">
        <f>IF(AND(LADIAR!$AF28=0,LADIAR!$AG28=0),"",LADIAR!$AF28-LADIAR!$AG28)</f>
        <v/>
      </c>
      <c r="AI28" s="15"/>
      <c r="AJ28" s="15"/>
      <c r="AK28" s="15"/>
      <c r="AL28" s="15"/>
      <c r="AM28" s="15"/>
      <c r="AN28" s="15"/>
      <c r="AO28" s="16" t="s">
        <v>11857</v>
      </c>
      <c r="AP28" s="15"/>
      <c r="AQ28" s="15"/>
    </row>
    <row r="29" ht="15.75" hidden="1" customHeight="1">
      <c r="A29" s="28" t="s">
        <v>346</v>
      </c>
      <c r="B29" s="28"/>
      <c r="C29" s="15" t="str">
        <f t="shared" si="1"/>
        <v>KIO77939753</v>
      </c>
      <c r="D29" s="15" t="s">
        <v>11857</v>
      </c>
      <c r="E29" s="28" t="s">
        <v>347</v>
      </c>
      <c r="F29" s="20">
        <v>6364.63</v>
      </c>
      <c r="G29" s="29">
        <v>10.5</v>
      </c>
      <c r="H29" s="28" t="s">
        <v>12099</v>
      </c>
      <c r="I29" s="15">
        <v>16.0</v>
      </c>
      <c r="J29" s="50">
        <f>LADIAR!$I29</f>
        <v>16</v>
      </c>
      <c r="K29" s="28"/>
      <c r="L29" s="33">
        <f>((LADIAR!$F29*(1+LADIAR!$G29%))/LADIAR!$J29)+LADIAR!$K29</f>
        <v>439.5572594</v>
      </c>
      <c r="M29" s="15">
        <v>30.0</v>
      </c>
      <c r="N29" s="61">
        <f>IF(L29&gt;=5,MROUND((L29*(1+(LADIAR!$G29/100)))/(1-M29/100),50),10)</f>
        <v>700</v>
      </c>
      <c r="O29" s="29">
        <f>MROUND((LADIAR!$N29/0.6),50)</f>
        <v>1150</v>
      </c>
      <c r="P29" s="15" t="s">
        <v>11858</v>
      </c>
      <c r="Q29" s="15">
        <v>4.0</v>
      </c>
      <c r="R29" s="29">
        <f>LADIAR!$I29+LADIAR!$Q29</f>
        <v>20</v>
      </c>
      <c r="S29" s="15" t="s">
        <v>295</v>
      </c>
      <c r="T29" s="15" t="s">
        <v>15</v>
      </c>
      <c r="U29" s="15" t="s">
        <v>11757</v>
      </c>
      <c r="V29" s="15" t="s">
        <v>12134</v>
      </c>
      <c r="W29" s="15" t="s">
        <v>11860</v>
      </c>
      <c r="X29" s="15">
        <v>1.0</v>
      </c>
      <c r="Y29" s="15">
        <v>48.0</v>
      </c>
      <c r="Z29" s="29"/>
      <c r="AA29" s="15"/>
      <c r="AB29" s="29">
        <f>LADIAR!$L29*LADIAR!$AA29</f>
        <v>0</v>
      </c>
      <c r="AC29" s="15"/>
      <c r="AD29" s="15"/>
      <c r="AE29" s="15"/>
      <c r="AF29" s="15"/>
      <c r="AG29" s="15"/>
      <c r="AH29" s="32" t="str">
        <f>IF(AND(LADIAR!$AF29=0,LADIAR!$AG29=0),"",LADIAR!$AF29-LADIAR!$AG29)</f>
        <v/>
      </c>
      <c r="AI29" s="15"/>
      <c r="AJ29" s="15"/>
      <c r="AK29" s="15"/>
      <c r="AL29" s="15"/>
      <c r="AM29" s="15"/>
      <c r="AN29" s="15"/>
      <c r="AO29" s="16" t="s">
        <v>11857</v>
      </c>
      <c r="AP29" s="15"/>
      <c r="AQ29" s="15"/>
    </row>
    <row r="30" ht="15.75" hidden="1" customHeight="1">
      <c r="A30" s="28" t="s">
        <v>348</v>
      </c>
      <c r="B30" s="28"/>
      <c r="C30" s="15" t="str">
        <f t="shared" si="1"/>
        <v>KIO77983794</v>
      </c>
      <c r="D30" s="15" t="s">
        <v>11857</v>
      </c>
      <c r="E30" s="28" t="s">
        <v>349</v>
      </c>
      <c r="F30" s="20">
        <f t="shared" ref="F30:F34" si="5">F29</f>
        <v>6364.63</v>
      </c>
      <c r="G30" s="29">
        <v>10.5</v>
      </c>
      <c r="H30" s="28" t="s">
        <v>12099</v>
      </c>
      <c r="I30" s="15">
        <v>16.0</v>
      </c>
      <c r="J30" s="50">
        <f>LADIAR!$I30</f>
        <v>16</v>
      </c>
      <c r="K30" s="28"/>
      <c r="L30" s="33">
        <f>((LADIAR!$F30*(1+LADIAR!$G30%))/LADIAR!$J30)+LADIAR!$K30</f>
        <v>439.5572594</v>
      </c>
      <c r="M30" s="15">
        <v>30.0</v>
      </c>
      <c r="N30" s="61">
        <f>IF(L30&gt;=5,MROUND((L30*(1+(LADIAR!$G30/100)))/(1-M30/100),50),10)</f>
        <v>700</v>
      </c>
      <c r="O30" s="29">
        <f>MROUND((LADIAR!$N30/0.6),50)</f>
        <v>1150</v>
      </c>
      <c r="P30" s="15" t="s">
        <v>11858</v>
      </c>
      <c r="Q30" s="15">
        <v>4.0</v>
      </c>
      <c r="R30" s="29">
        <f>LADIAR!$I30+LADIAR!$Q30</f>
        <v>20</v>
      </c>
      <c r="S30" s="15" t="s">
        <v>295</v>
      </c>
      <c r="T30" s="15" t="s">
        <v>15</v>
      </c>
      <c r="U30" s="15" t="s">
        <v>11757</v>
      </c>
      <c r="V30" s="15" t="s">
        <v>12134</v>
      </c>
      <c r="W30" s="15" t="s">
        <v>11860</v>
      </c>
      <c r="X30" s="15">
        <v>1.0</v>
      </c>
      <c r="Y30" s="15">
        <v>0.0</v>
      </c>
      <c r="Z30" s="29"/>
      <c r="AA30" s="15"/>
      <c r="AB30" s="29">
        <f>LADIAR!$L30*LADIAR!$AA30</f>
        <v>0</v>
      </c>
      <c r="AC30" s="15"/>
      <c r="AD30" s="15"/>
      <c r="AE30" s="15"/>
      <c r="AF30" s="15"/>
      <c r="AG30" s="15"/>
      <c r="AH30" s="32" t="str">
        <f>IF(AND(LADIAR!$AF30=0,LADIAR!$AG30=0),"",LADIAR!$AF30-LADIAR!$AG30)</f>
        <v/>
      </c>
      <c r="AI30" s="15"/>
      <c r="AJ30" s="15"/>
      <c r="AK30" s="15"/>
      <c r="AL30" s="15"/>
      <c r="AM30" s="15"/>
      <c r="AN30" s="15"/>
      <c r="AO30" s="16" t="s">
        <v>11857</v>
      </c>
      <c r="AP30" s="15"/>
      <c r="AQ30" s="15"/>
    </row>
    <row r="31" ht="15.75" hidden="1" customHeight="1">
      <c r="A31" s="28" t="s">
        <v>350</v>
      </c>
      <c r="B31" s="28"/>
      <c r="C31" s="15" t="str">
        <f t="shared" si="1"/>
        <v>KIO77964137</v>
      </c>
      <c r="D31" s="15" t="s">
        <v>11857</v>
      </c>
      <c r="E31" s="28" t="s">
        <v>351</v>
      </c>
      <c r="F31" s="20">
        <f t="shared" si="5"/>
        <v>6364.63</v>
      </c>
      <c r="G31" s="29">
        <v>10.5</v>
      </c>
      <c r="H31" s="28" t="s">
        <v>12099</v>
      </c>
      <c r="I31" s="15">
        <v>16.0</v>
      </c>
      <c r="J31" s="50">
        <f>LADIAR!$I31</f>
        <v>16</v>
      </c>
      <c r="K31" s="28"/>
      <c r="L31" s="33">
        <f>((LADIAR!$F31*(1+LADIAR!$G31%))/LADIAR!$J31)+LADIAR!$K31</f>
        <v>439.5572594</v>
      </c>
      <c r="M31" s="15">
        <v>30.0</v>
      </c>
      <c r="N31" s="61">
        <f>IF(L31&gt;=5,MROUND((L31*(1+(LADIAR!$G31/100)))/(1-M31/100),50),10)</f>
        <v>700</v>
      </c>
      <c r="O31" s="29">
        <f>MROUND((LADIAR!$N31/0.6),50)</f>
        <v>1150</v>
      </c>
      <c r="P31" s="15" t="s">
        <v>11858</v>
      </c>
      <c r="Q31" s="15">
        <v>4.0</v>
      </c>
      <c r="R31" s="29">
        <f>LADIAR!$I31+LADIAR!$Q31</f>
        <v>20</v>
      </c>
      <c r="S31" s="15" t="s">
        <v>295</v>
      </c>
      <c r="T31" s="15" t="s">
        <v>15</v>
      </c>
      <c r="U31" s="15" t="s">
        <v>11757</v>
      </c>
      <c r="V31" s="15" t="s">
        <v>12134</v>
      </c>
      <c r="W31" s="15" t="s">
        <v>11860</v>
      </c>
      <c r="X31" s="15">
        <v>1.0</v>
      </c>
      <c r="Y31" s="15">
        <v>0.0</v>
      </c>
      <c r="Z31" s="29"/>
      <c r="AA31" s="15"/>
      <c r="AB31" s="29">
        <f>LADIAR!$L31*LADIAR!$AA31</f>
        <v>0</v>
      </c>
      <c r="AC31" s="15"/>
      <c r="AD31" s="15"/>
      <c r="AE31" s="15"/>
      <c r="AF31" s="15"/>
      <c r="AG31" s="15"/>
      <c r="AH31" s="32" t="str">
        <f>IF(AND(LADIAR!$AF31=0,LADIAR!$AG31=0),"",LADIAR!$AF31-LADIAR!$AG31)</f>
        <v/>
      </c>
      <c r="AI31" s="15"/>
      <c r="AJ31" s="15"/>
      <c r="AK31" s="15"/>
      <c r="AL31" s="15"/>
      <c r="AM31" s="15"/>
      <c r="AN31" s="15"/>
      <c r="AO31" s="16" t="s">
        <v>11857</v>
      </c>
      <c r="AP31" s="15"/>
      <c r="AQ31" s="15"/>
    </row>
    <row r="32" ht="15.75" hidden="1" customHeight="1">
      <c r="A32" s="28" t="s">
        <v>352</v>
      </c>
      <c r="B32" s="28"/>
      <c r="C32" s="15" t="str">
        <f t="shared" si="1"/>
        <v>KIO77932693</v>
      </c>
      <c r="D32" s="15" t="s">
        <v>11857</v>
      </c>
      <c r="E32" s="28" t="s">
        <v>353</v>
      </c>
      <c r="F32" s="20">
        <f t="shared" si="5"/>
        <v>6364.63</v>
      </c>
      <c r="G32" s="29">
        <v>10.5</v>
      </c>
      <c r="H32" s="28" t="s">
        <v>12099</v>
      </c>
      <c r="I32" s="15">
        <v>16.0</v>
      </c>
      <c r="J32" s="50">
        <f>LADIAR!$I32</f>
        <v>16</v>
      </c>
      <c r="K32" s="28"/>
      <c r="L32" s="33">
        <f>((LADIAR!$F32*(1+LADIAR!$G32%))/LADIAR!$J32)+LADIAR!$K32</f>
        <v>439.5572594</v>
      </c>
      <c r="M32" s="15">
        <v>30.0</v>
      </c>
      <c r="N32" s="61">
        <f>IF(L32&gt;=5,MROUND((L32*(1+(LADIAR!$G32/100)))/(1-M32/100),50),10)</f>
        <v>700</v>
      </c>
      <c r="O32" s="29">
        <f>MROUND((LADIAR!$N32/0.6),50)</f>
        <v>1150</v>
      </c>
      <c r="P32" s="15" t="s">
        <v>11858</v>
      </c>
      <c r="Q32" s="15">
        <v>4.0</v>
      </c>
      <c r="R32" s="29">
        <f>LADIAR!$I32+LADIAR!$Q32</f>
        <v>20</v>
      </c>
      <c r="S32" s="15" t="s">
        <v>295</v>
      </c>
      <c r="T32" s="15" t="s">
        <v>15</v>
      </c>
      <c r="U32" s="15" t="s">
        <v>11757</v>
      </c>
      <c r="V32" s="15" t="s">
        <v>12134</v>
      </c>
      <c r="W32" s="15" t="s">
        <v>11860</v>
      </c>
      <c r="X32" s="15">
        <v>1.0</v>
      </c>
      <c r="Y32" s="15">
        <v>0.0</v>
      </c>
      <c r="Z32" s="15"/>
      <c r="AA32" s="15"/>
      <c r="AB32" s="29">
        <f>LADIAR!$L32*LADIAR!$AA32</f>
        <v>0</v>
      </c>
      <c r="AC32" s="15"/>
      <c r="AD32" s="15"/>
      <c r="AE32" s="15"/>
      <c r="AF32" s="15"/>
      <c r="AG32" s="15"/>
      <c r="AH32" s="32" t="str">
        <f>IF(AND(LADIAR!$AF32=0,LADIAR!$AG32=0),"",LADIAR!$AF32-LADIAR!$AG32)</f>
        <v/>
      </c>
      <c r="AI32" s="15"/>
      <c r="AJ32" s="15"/>
      <c r="AK32" s="15"/>
      <c r="AL32" s="15"/>
      <c r="AM32" s="15"/>
      <c r="AN32" s="15"/>
      <c r="AO32" s="16" t="s">
        <v>11857</v>
      </c>
      <c r="AP32" s="15"/>
      <c r="AQ32" s="15"/>
    </row>
    <row r="33" ht="15.75" hidden="1" customHeight="1">
      <c r="A33" s="28" t="s">
        <v>354</v>
      </c>
      <c r="B33" s="28"/>
      <c r="C33" s="15" t="str">
        <f t="shared" si="1"/>
        <v>KIO77951113</v>
      </c>
      <c r="D33" s="15" t="s">
        <v>11857</v>
      </c>
      <c r="E33" s="28" t="s">
        <v>355</v>
      </c>
      <c r="F33" s="20">
        <f t="shared" si="5"/>
        <v>6364.63</v>
      </c>
      <c r="G33" s="29">
        <v>10.5</v>
      </c>
      <c r="H33" s="28" t="s">
        <v>12099</v>
      </c>
      <c r="I33" s="15">
        <v>16.0</v>
      </c>
      <c r="J33" s="50">
        <f>LADIAR!$I33</f>
        <v>16</v>
      </c>
      <c r="K33" s="28"/>
      <c r="L33" s="33">
        <f>((LADIAR!$F33*(1+LADIAR!$G33%))/LADIAR!$J33)+LADIAR!$K33</f>
        <v>439.5572594</v>
      </c>
      <c r="M33" s="15">
        <v>30.0</v>
      </c>
      <c r="N33" s="61">
        <f>IF(L33&gt;=5,MROUND((L33*(1+(LADIAR!$G33/100)))/(1-M33/100),50),10)</f>
        <v>700</v>
      </c>
      <c r="O33" s="29">
        <f>MROUND((LADIAR!$N33/0.6),50)</f>
        <v>1150</v>
      </c>
      <c r="P33" s="15" t="s">
        <v>11858</v>
      </c>
      <c r="Q33" s="15">
        <v>4.0</v>
      </c>
      <c r="R33" s="29">
        <f>LADIAR!$I33+LADIAR!$Q33</f>
        <v>20</v>
      </c>
      <c r="S33" s="15" t="s">
        <v>295</v>
      </c>
      <c r="T33" s="15" t="s">
        <v>15</v>
      </c>
      <c r="U33" s="15" t="s">
        <v>11757</v>
      </c>
      <c r="V33" s="15" t="s">
        <v>12134</v>
      </c>
      <c r="W33" s="15" t="s">
        <v>11860</v>
      </c>
      <c r="X33" s="15">
        <v>1.0</v>
      </c>
      <c r="Y33" s="15">
        <f>9+32</f>
        <v>41</v>
      </c>
      <c r="Z33" s="15"/>
      <c r="AA33" s="15"/>
      <c r="AB33" s="29">
        <f>LADIAR!$L33*LADIAR!$AA33</f>
        <v>0</v>
      </c>
      <c r="AC33" s="15"/>
      <c r="AD33" s="15"/>
      <c r="AE33" s="15"/>
      <c r="AF33" s="15"/>
      <c r="AG33" s="15"/>
      <c r="AH33" s="32" t="str">
        <f>IF(AND(LADIAR!$AF33=0,LADIAR!$AG33=0),"",LADIAR!$AF33-LADIAR!$AG33)</f>
        <v/>
      </c>
      <c r="AI33" s="15"/>
      <c r="AJ33" s="15"/>
      <c r="AK33" s="15"/>
      <c r="AL33" s="15"/>
      <c r="AM33" s="15"/>
      <c r="AN33" s="15"/>
      <c r="AO33" s="16" t="s">
        <v>11857</v>
      </c>
      <c r="AP33" s="15"/>
      <c r="AQ33" s="15"/>
    </row>
    <row r="34" ht="15.75" hidden="1" customHeight="1">
      <c r="A34" s="28" t="s">
        <v>356</v>
      </c>
      <c r="B34" s="28"/>
      <c r="C34" s="15" t="str">
        <f t="shared" si="1"/>
        <v>KIO77931764</v>
      </c>
      <c r="D34" s="15" t="s">
        <v>11857</v>
      </c>
      <c r="E34" s="28" t="s">
        <v>357</v>
      </c>
      <c r="F34" s="20">
        <f t="shared" si="5"/>
        <v>6364.63</v>
      </c>
      <c r="G34" s="29">
        <v>10.5</v>
      </c>
      <c r="H34" s="28" t="s">
        <v>12099</v>
      </c>
      <c r="I34" s="15">
        <v>16.0</v>
      </c>
      <c r="J34" s="50">
        <f>LADIAR!$I34</f>
        <v>16</v>
      </c>
      <c r="K34" s="28"/>
      <c r="L34" s="33">
        <f>((LADIAR!$F34*(1+LADIAR!$G34%))/LADIAR!$J34)+LADIAR!$K34</f>
        <v>439.5572594</v>
      </c>
      <c r="M34" s="15">
        <v>30.0</v>
      </c>
      <c r="N34" s="61">
        <f>IF(L34&gt;=5,MROUND((L34*(1+(LADIAR!$G34/100)))/(1-M34/100),50),10)</f>
        <v>700</v>
      </c>
      <c r="O34" s="29">
        <f>MROUND((LADIAR!$N34/0.6),50)</f>
        <v>1150</v>
      </c>
      <c r="P34" s="15" t="s">
        <v>11858</v>
      </c>
      <c r="Q34" s="15">
        <v>4.0</v>
      </c>
      <c r="R34" s="29">
        <f>LADIAR!$I34+LADIAR!$Q34</f>
        <v>20</v>
      </c>
      <c r="S34" s="15" t="s">
        <v>295</v>
      </c>
      <c r="T34" s="15" t="s">
        <v>15</v>
      </c>
      <c r="U34" s="15" t="s">
        <v>11757</v>
      </c>
      <c r="V34" s="15" t="s">
        <v>12134</v>
      </c>
      <c r="W34" s="15" t="s">
        <v>11860</v>
      </c>
      <c r="X34" s="15">
        <v>1.0</v>
      </c>
      <c r="Y34" s="15">
        <f>13+32</f>
        <v>45</v>
      </c>
      <c r="Z34" s="15"/>
      <c r="AA34" s="15"/>
      <c r="AB34" s="29">
        <f>LADIAR!$L34*LADIAR!$AA34</f>
        <v>0</v>
      </c>
      <c r="AC34" s="15"/>
      <c r="AD34" s="15"/>
      <c r="AE34" s="15"/>
      <c r="AF34" s="15"/>
      <c r="AG34" s="15"/>
      <c r="AH34" s="32" t="str">
        <f>IF(AND(LADIAR!$AF34=0,LADIAR!$AG34=0),"",LADIAR!$AF34-LADIAR!$AG34)</f>
        <v/>
      </c>
      <c r="AI34" s="15"/>
      <c r="AJ34" s="15"/>
      <c r="AK34" s="15"/>
      <c r="AL34" s="15"/>
      <c r="AM34" s="15"/>
      <c r="AN34" s="15"/>
      <c r="AO34" s="16" t="s">
        <v>11857</v>
      </c>
      <c r="AP34" s="15"/>
      <c r="AQ34" s="15"/>
    </row>
    <row r="35" ht="15.75" hidden="1" customHeight="1">
      <c r="A35" s="28" t="s">
        <v>358</v>
      </c>
      <c r="B35" s="28"/>
      <c r="C35" s="15" t="str">
        <f t="shared" si="1"/>
        <v>KIO80120573</v>
      </c>
      <c r="D35" s="15" t="s">
        <v>11857</v>
      </c>
      <c r="E35" s="28" t="s">
        <v>359</v>
      </c>
      <c r="F35" s="20">
        <v>9371.22</v>
      </c>
      <c r="G35" s="29">
        <v>10.5</v>
      </c>
      <c r="H35" s="28" t="s">
        <v>12099</v>
      </c>
      <c r="I35" s="15">
        <v>12.0</v>
      </c>
      <c r="J35" s="50">
        <f>LADIAR!$I35</f>
        <v>12</v>
      </c>
      <c r="K35" s="28"/>
      <c r="L35" s="33">
        <f>((LADIAR!$F35*(1+LADIAR!$G35%))/LADIAR!$J35)+LADIAR!$K35</f>
        <v>862.933175</v>
      </c>
      <c r="M35" s="15">
        <v>30.0</v>
      </c>
      <c r="N35" s="61">
        <f>IF(L35&gt;=5,MROUND((L35*(1+(LADIAR!$G35/100)))/(1-M35/100),50),10)</f>
        <v>1350</v>
      </c>
      <c r="O35" s="29">
        <f>MROUND((LADIAR!$N35/0.6),50)</f>
        <v>2250</v>
      </c>
      <c r="P35" s="15" t="s">
        <v>11858</v>
      </c>
      <c r="Q35" s="15">
        <v>2.0</v>
      </c>
      <c r="R35" s="29">
        <f>LADIAR!$I35+LADIAR!$Q35</f>
        <v>14</v>
      </c>
      <c r="S35" s="15" t="s">
        <v>295</v>
      </c>
      <c r="T35" s="15" t="s">
        <v>15</v>
      </c>
      <c r="U35" s="15" t="s">
        <v>11757</v>
      </c>
      <c r="V35" s="15" t="s">
        <v>12134</v>
      </c>
      <c r="W35" s="15" t="s">
        <v>11860</v>
      </c>
      <c r="X35" s="15">
        <v>1.0</v>
      </c>
      <c r="Y35" s="15">
        <v>0.0</v>
      </c>
      <c r="Z35" s="15"/>
      <c r="AA35" s="15"/>
      <c r="AB35" s="29">
        <f>LADIAR!$L35*LADIAR!$AA35</f>
        <v>0</v>
      </c>
      <c r="AC35" s="15"/>
      <c r="AD35" s="15"/>
      <c r="AE35" s="15"/>
      <c r="AF35" s="15"/>
      <c r="AG35" s="15"/>
      <c r="AH35" s="32" t="str">
        <f>IF(AND(LADIAR!$AF35=0,LADIAR!$AG35=0),"",LADIAR!$AF35-LADIAR!$AG35)</f>
        <v/>
      </c>
      <c r="AI35" s="15"/>
      <c r="AJ35" s="15"/>
      <c r="AK35" s="15"/>
      <c r="AL35" s="15"/>
      <c r="AM35" s="15"/>
      <c r="AN35" s="15"/>
      <c r="AO35" s="16" t="s">
        <v>11857</v>
      </c>
      <c r="AP35" s="15"/>
      <c r="AQ35" s="15"/>
    </row>
    <row r="36" ht="15.75" hidden="1" customHeight="1">
      <c r="A36" s="28" t="s">
        <v>360</v>
      </c>
      <c r="B36" s="28"/>
      <c r="C36" s="15" t="str">
        <f t="shared" si="1"/>
        <v>KIO80120702</v>
      </c>
      <c r="D36" s="15" t="s">
        <v>11857</v>
      </c>
      <c r="E36" s="28" t="s">
        <v>361</v>
      </c>
      <c r="F36" s="20">
        <f>F35</f>
        <v>9371.22</v>
      </c>
      <c r="G36" s="29">
        <v>10.5</v>
      </c>
      <c r="H36" s="28" t="s">
        <v>12099</v>
      </c>
      <c r="I36" s="15">
        <v>12.0</v>
      </c>
      <c r="J36" s="50">
        <f>LADIAR!$I36</f>
        <v>12</v>
      </c>
      <c r="K36" s="28"/>
      <c r="L36" s="33">
        <f>((LADIAR!$F36*(1+LADIAR!$G36%))/LADIAR!$J36)+LADIAR!$K36</f>
        <v>862.933175</v>
      </c>
      <c r="M36" s="15">
        <v>30.0</v>
      </c>
      <c r="N36" s="61">
        <f>IF(L36&gt;=5,MROUND((L36*(1+(LADIAR!$G36/100)))/(1-M36/100),50),10)</f>
        <v>1350</v>
      </c>
      <c r="O36" s="29">
        <f>MROUND((LADIAR!$N36/0.6),50)</f>
        <v>2250</v>
      </c>
      <c r="P36" s="15" t="s">
        <v>11858</v>
      </c>
      <c r="Q36" s="15">
        <v>2.0</v>
      </c>
      <c r="R36" s="29">
        <f>LADIAR!$I36+LADIAR!$Q36</f>
        <v>14</v>
      </c>
      <c r="S36" s="15" t="s">
        <v>295</v>
      </c>
      <c r="T36" s="15" t="s">
        <v>15</v>
      </c>
      <c r="U36" s="15" t="s">
        <v>11757</v>
      </c>
      <c r="V36" s="15" t="s">
        <v>12134</v>
      </c>
      <c r="W36" s="15" t="s">
        <v>11860</v>
      </c>
      <c r="X36" s="15">
        <v>1.0</v>
      </c>
      <c r="Y36" s="15">
        <v>0.0</v>
      </c>
      <c r="Z36" s="15"/>
      <c r="AA36" s="15"/>
      <c r="AB36" s="29">
        <f>LADIAR!$L36*LADIAR!$AA36</f>
        <v>0</v>
      </c>
      <c r="AC36" s="15"/>
      <c r="AD36" s="15"/>
      <c r="AE36" s="15"/>
      <c r="AF36" s="15"/>
      <c r="AG36" s="15"/>
      <c r="AH36" s="32" t="str">
        <f>IF(AND(LADIAR!$AF36=0,LADIAR!$AG36=0),"",LADIAR!$AF36-LADIAR!$AG36)</f>
        <v/>
      </c>
      <c r="AI36" s="15"/>
      <c r="AJ36" s="15"/>
      <c r="AK36" s="15"/>
      <c r="AL36" s="15"/>
      <c r="AM36" s="15"/>
      <c r="AN36" s="15"/>
      <c r="AO36" s="16" t="s">
        <v>11857</v>
      </c>
      <c r="AP36" s="15"/>
      <c r="AQ36" s="15"/>
    </row>
    <row r="37" ht="15.75" hidden="1" customHeight="1">
      <c r="A37" s="28" t="s">
        <v>362</v>
      </c>
      <c r="B37" s="28"/>
      <c r="C37" s="15" t="str">
        <f t="shared" si="1"/>
        <v>KIO07031013</v>
      </c>
      <c r="D37" s="15" t="s">
        <v>11857</v>
      </c>
      <c r="E37" s="28" t="s">
        <v>363</v>
      </c>
      <c r="F37" s="20">
        <v>1881.29</v>
      </c>
      <c r="G37" s="29">
        <v>10.5</v>
      </c>
      <c r="H37" s="28" t="s">
        <v>12099</v>
      </c>
      <c r="I37" s="15">
        <v>15.0</v>
      </c>
      <c r="J37" s="50">
        <v>1.0</v>
      </c>
      <c r="K37" s="28"/>
      <c r="L37" s="33">
        <f>((LADIAR!$F37*(1+LADIAR!$G37%))/LADIAR!$J37)+LADIAR!$K37</f>
        <v>2078.82545</v>
      </c>
      <c r="M37" s="15">
        <v>30.0</v>
      </c>
      <c r="N37" s="61">
        <f>IF(L37&gt;=5,MROUND((L37*(1+(LADIAR!$G37/100)))/(1-M37/100),50),10)</f>
        <v>3300</v>
      </c>
      <c r="O37" s="29">
        <f>MROUND((LADIAR!$N37/0.6),50)</f>
        <v>5500</v>
      </c>
      <c r="P37" s="15" t="s">
        <v>11858</v>
      </c>
      <c r="Q37" s="15">
        <v>2.0</v>
      </c>
      <c r="R37" s="29">
        <f>LADIAR!$I37+LADIAR!$Q37</f>
        <v>17</v>
      </c>
      <c r="S37" s="15" t="s">
        <v>292</v>
      </c>
      <c r="T37" s="15" t="s">
        <v>15</v>
      </c>
      <c r="U37" s="15" t="s">
        <v>11759</v>
      </c>
      <c r="V37" s="15" t="s">
        <v>12128</v>
      </c>
      <c r="W37" s="15" t="s">
        <v>11860</v>
      </c>
      <c r="X37" s="15">
        <v>1.0</v>
      </c>
      <c r="Y37" s="15">
        <v>2.0</v>
      </c>
      <c r="Z37" s="15"/>
      <c r="AA37" s="15"/>
      <c r="AB37" s="29">
        <f>LADIAR!$L37*LADIAR!$AA37</f>
        <v>0</v>
      </c>
      <c r="AC37" s="15"/>
      <c r="AD37" s="15"/>
      <c r="AE37" s="15"/>
      <c r="AF37" s="15"/>
      <c r="AG37" s="15"/>
      <c r="AH37" s="32" t="str">
        <f>IF(AND(LADIAR!$AF37=0,LADIAR!$AG37=0),"",LADIAR!$AF37-LADIAR!$AG37)</f>
        <v/>
      </c>
      <c r="AI37" s="15"/>
      <c r="AJ37" s="15"/>
      <c r="AK37" s="15"/>
      <c r="AL37" s="15"/>
      <c r="AM37" s="15"/>
      <c r="AN37" s="15"/>
      <c r="AO37" s="16" t="s">
        <v>11857</v>
      </c>
      <c r="AP37" s="15"/>
      <c r="AQ37" s="15"/>
    </row>
    <row r="38" ht="15.75" hidden="1" customHeight="1">
      <c r="A38" s="28" t="s">
        <v>364</v>
      </c>
      <c r="B38" s="28"/>
      <c r="C38" s="15" t="str">
        <f t="shared" si="1"/>
        <v>KIO77955821</v>
      </c>
      <c r="D38" s="15" t="s">
        <v>11857</v>
      </c>
      <c r="E38" s="28" t="s">
        <v>365</v>
      </c>
      <c r="F38" s="20">
        <v>8216.21</v>
      </c>
      <c r="G38" s="29">
        <v>10.5</v>
      </c>
      <c r="H38" s="28" t="s">
        <v>12099</v>
      </c>
      <c r="I38" s="15">
        <v>24.0</v>
      </c>
      <c r="J38" s="50">
        <f>LADIAR!$I38</f>
        <v>24</v>
      </c>
      <c r="K38" s="28"/>
      <c r="L38" s="33">
        <f>((LADIAR!$F38*(1+LADIAR!$G38%))/LADIAR!$J38)+LADIAR!$K38</f>
        <v>378.2880021</v>
      </c>
      <c r="M38" s="15">
        <v>30.0</v>
      </c>
      <c r="N38" s="61">
        <f>IF(L38&gt;=5,MROUND((L38*(1+(LADIAR!$G38/100)))/(1-M38/100),50),10)</f>
        <v>600</v>
      </c>
      <c r="O38" s="29">
        <f>MROUND((LADIAR!$N38/0.6),50)</f>
        <v>1000</v>
      </c>
      <c r="P38" s="15" t="s">
        <v>11858</v>
      </c>
      <c r="Q38" s="15">
        <v>6.0</v>
      </c>
      <c r="R38" s="29">
        <f>LADIAR!$I38+LADIAR!$Q38</f>
        <v>30</v>
      </c>
      <c r="S38" s="15" t="s">
        <v>292</v>
      </c>
      <c r="T38" s="15" t="s">
        <v>15</v>
      </c>
      <c r="U38" s="15" t="s">
        <v>11759</v>
      </c>
      <c r="V38" s="15" t="s">
        <v>12128</v>
      </c>
      <c r="W38" s="15" t="s">
        <v>11860</v>
      </c>
      <c r="X38" s="15">
        <v>1.0</v>
      </c>
      <c r="Y38" s="15">
        <v>0.0</v>
      </c>
      <c r="Z38" s="15"/>
      <c r="AA38" s="15"/>
      <c r="AB38" s="29">
        <f>LADIAR!$L38*LADIAR!$AA38</f>
        <v>0</v>
      </c>
      <c r="AC38" s="15"/>
      <c r="AD38" s="15"/>
      <c r="AE38" s="15"/>
      <c r="AF38" s="15"/>
      <c r="AG38" s="15"/>
      <c r="AH38" s="32" t="str">
        <f>IF(AND(LADIAR!$AF38=0,LADIAR!$AG38=0),"",LADIAR!$AF38-LADIAR!$AG38)</f>
        <v/>
      </c>
      <c r="AI38" s="15"/>
      <c r="AJ38" s="15"/>
      <c r="AK38" s="15"/>
      <c r="AL38" s="15"/>
      <c r="AM38" s="15"/>
      <c r="AN38" s="15"/>
      <c r="AO38" s="16" t="s">
        <v>11857</v>
      </c>
      <c r="AP38" s="15"/>
      <c r="AQ38" s="15"/>
    </row>
    <row r="39" ht="15.75" hidden="1" customHeight="1">
      <c r="A39" s="28" t="s">
        <v>366</v>
      </c>
      <c r="B39" s="28"/>
      <c r="C39" s="15" t="str">
        <f t="shared" si="1"/>
        <v>KIO77931528</v>
      </c>
      <c r="D39" s="15" t="s">
        <v>11857</v>
      </c>
      <c r="E39" s="28" t="s">
        <v>367</v>
      </c>
      <c r="F39" s="20">
        <f>F38</f>
        <v>8216.21</v>
      </c>
      <c r="G39" s="29">
        <v>10.5</v>
      </c>
      <c r="H39" s="28" t="s">
        <v>12099</v>
      </c>
      <c r="I39" s="15">
        <v>24.0</v>
      </c>
      <c r="J39" s="50">
        <f>LADIAR!$I39</f>
        <v>24</v>
      </c>
      <c r="K39" s="28"/>
      <c r="L39" s="33">
        <f>((LADIAR!$F39*(1+LADIAR!$G39%))/LADIAR!$J39)+LADIAR!$K39</f>
        <v>378.2880021</v>
      </c>
      <c r="M39" s="15">
        <v>30.0</v>
      </c>
      <c r="N39" s="61">
        <f>IF(L39&gt;=5,MROUND((L39*(1+(LADIAR!$G39/100)))/(1-M39/100),50),10)</f>
        <v>600</v>
      </c>
      <c r="O39" s="29">
        <f>MROUND((LADIAR!$N39/0.6),50)</f>
        <v>1000</v>
      </c>
      <c r="P39" s="15" t="s">
        <v>11858</v>
      </c>
      <c r="Q39" s="15">
        <v>6.0</v>
      </c>
      <c r="R39" s="29">
        <f>LADIAR!$I39+LADIAR!$Q39</f>
        <v>30</v>
      </c>
      <c r="S39" s="15" t="s">
        <v>292</v>
      </c>
      <c r="T39" s="15" t="s">
        <v>15</v>
      </c>
      <c r="U39" s="15" t="s">
        <v>11759</v>
      </c>
      <c r="V39" s="15" t="s">
        <v>12128</v>
      </c>
      <c r="W39" s="15" t="s">
        <v>11860</v>
      </c>
      <c r="X39" s="15">
        <v>1.0</v>
      </c>
      <c r="Y39" s="15">
        <v>0.0</v>
      </c>
      <c r="Z39" s="15"/>
      <c r="AA39" s="15"/>
      <c r="AB39" s="29">
        <f>LADIAR!$L39*LADIAR!$AA39</f>
        <v>0</v>
      </c>
      <c r="AC39" s="15"/>
      <c r="AD39" s="15"/>
      <c r="AE39" s="15"/>
      <c r="AF39" s="15"/>
      <c r="AG39" s="15"/>
      <c r="AH39" s="32" t="str">
        <f>IF(AND(LADIAR!$AF39=0,LADIAR!$AG39=0),"",LADIAR!$AF39-LADIAR!$AG39)</f>
        <v/>
      </c>
      <c r="AI39" s="15"/>
      <c r="AJ39" s="15"/>
      <c r="AK39" s="15"/>
      <c r="AL39" s="15"/>
      <c r="AM39" s="15"/>
      <c r="AN39" s="15"/>
      <c r="AO39" s="16" t="s">
        <v>11857</v>
      </c>
      <c r="AP39" s="15"/>
      <c r="AQ39" s="15"/>
    </row>
    <row r="40" ht="15.75" hidden="1" customHeight="1">
      <c r="A40" s="28" t="s">
        <v>368</v>
      </c>
      <c r="B40" s="28"/>
      <c r="C40" s="15" t="str">
        <f t="shared" si="1"/>
        <v>KIO80129032</v>
      </c>
      <c r="D40" s="15" t="s">
        <v>11857</v>
      </c>
      <c r="E40" s="28" t="s">
        <v>369</v>
      </c>
      <c r="F40" s="20">
        <v>2810.75</v>
      </c>
      <c r="G40" s="29">
        <v>10.5</v>
      </c>
      <c r="H40" s="28" t="s">
        <v>12099</v>
      </c>
      <c r="I40" s="15">
        <v>15.0</v>
      </c>
      <c r="J40" s="50">
        <v>1.0</v>
      </c>
      <c r="K40" s="28"/>
      <c r="L40" s="33">
        <f>((LADIAR!$F40*(1+LADIAR!$G40%))/LADIAR!$J40)+LADIAR!$K40</f>
        <v>3105.87875</v>
      </c>
      <c r="M40" s="15">
        <v>30.0</v>
      </c>
      <c r="N40" s="61">
        <f>IF(L40&gt;=5,MROUND((L40*(1+(LADIAR!$G40/100)))/(1-M40/100),50),10)</f>
        <v>4900</v>
      </c>
      <c r="O40" s="29">
        <f>MROUND((LADIAR!$N40/0.6),50)</f>
        <v>8150</v>
      </c>
      <c r="P40" s="15" t="s">
        <v>11858</v>
      </c>
      <c r="Q40" s="15">
        <v>2.0</v>
      </c>
      <c r="R40" s="29">
        <f>LADIAR!$I40+LADIAR!$Q40</f>
        <v>17</v>
      </c>
      <c r="S40" s="15" t="s">
        <v>292</v>
      </c>
      <c r="T40" s="15" t="s">
        <v>15</v>
      </c>
      <c r="U40" s="15" t="s">
        <v>11759</v>
      </c>
      <c r="V40" s="15" t="s">
        <v>12128</v>
      </c>
      <c r="W40" s="15" t="s">
        <v>11860</v>
      </c>
      <c r="X40" s="15">
        <v>1.0</v>
      </c>
      <c r="Y40" s="15">
        <v>0.0</v>
      </c>
      <c r="Z40" s="15"/>
      <c r="AA40" s="15"/>
      <c r="AB40" s="29">
        <f>LADIAR!$L40*LADIAR!$AA40</f>
        <v>0</v>
      </c>
      <c r="AC40" s="15"/>
      <c r="AD40" s="15"/>
      <c r="AE40" s="15"/>
      <c r="AF40" s="15"/>
      <c r="AG40" s="15"/>
      <c r="AH40" s="32" t="str">
        <f>IF(AND(LADIAR!$AF40=0,LADIAR!$AG40=0),"",LADIAR!$AF40-LADIAR!$AG40)</f>
        <v/>
      </c>
      <c r="AI40" s="15"/>
      <c r="AJ40" s="15"/>
      <c r="AK40" s="15"/>
      <c r="AL40" s="15"/>
      <c r="AM40" s="15"/>
      <c r="AN40" s="15"/>
      <c r="AO40" s="16" t="s">
        <v>11857</v>
      </c>
      <c r="AP40" s="15"/>
      <c r="AQ40" s="15"/>
    </row>
    <row r="41" ht="15.75" hidden="1" customHeight="1">
      <c r="A41" s="28" t="s">
        <v>370</v>
      </c>
      <c r="B41" s="28"/>
      <c r="C41" s="15" t="str">
        <f t="shared" si="1"/>
        <v>KIO80124397</v>
      </c>
      <c r="D41" s="15" t="s">
        <v>11857</v>
      </c>
      <c r="E41" s="28" t="s">
        <v>371</v>
      </c>
      <c r="F41" s="20">
        <v>3065.99</v>
      </c>
      <c r="G41" s="29">
        <v>10.5</v>
      </c>
      <c r="H41" s="28" t="s">
        <v>12099</v>
      </c>
      <c r="I41" s="15">
        <v>15.0</v>
      </c>
      <c r="J41" s="50">
        <v>1.0</v>
      </c>
      <c r="K41" s="28"/>
      <c r="L41" s="33">
        <f>((LADIAR!$F41*(1+LADIAR!$G41%))/LADIAR!$J41)+LADIAR!$K41</f>
        <v>3387.91895</v>
      </c>
      <c r="M41" s="15">
        <v>30.0</v>
      </c>
      <c r="N41" s="61">
        <f>IF(L41&gt;=5,MROUND((L41*(1+(LADIAR!$G41/100)))/(1-M41/100),50),10)</f>
        <v>5350</v>
      </c>
      <c r="O41" s="29">
        <f>MROUND((LADIAR!$N41/0.6),50)</f>
        <v>8900</v>
      </c>
      <c r="P41" s="15" t="s">
        <v>11858</v>
      </c>
      <c r="Q41" s="15">
        <v>2.0</v>
      </c>
      <c r="R41" s="29">
        <f>LADIAR!$I41+LADIAR!$Q41</f>
        <v>17</v>
      </c>
      <c r="S41" s="15" t="s">
        <v>292</v>
      </c>
      <c r="T41" s="15" t="s">
        <v>15</v>
      </c>
      <c r="U41" s="15" t="s">
        <v>11759</v>
      </c>
      <c r="V41" s="15" t="s">
        <v>12128</v>
      </c>
      <c r="W41" s="15" t="s">
        <v>11860</v>
      </c>
      <c r="X41" s="15">
        <v>1.0</v>
      </c>
      <c r="Y41" s="15">
        <v>0.0</v>
      </c>
      <c r="Z41" s="15"/>
      <c r="AA41" s="15"/>
      <c r="AB41" s="29">
        <f>LADIAR!$L41*LADIAR!$AA41</f>
        <v>0</v>
      </c>
      <c r="AC41" s="15"/>
      <c r="AD41" s="15"/>
      <c r="AE41" s="15"/>
      <c r="AF41" s="15"/>
      <c r="AG41" s="15"/>
      <c r="AH41" s="32" t="str">
        <f>IF(AND(LADIAR!$AF41=0,LADIAR!$AG41=0),"",LADIAR!$AF41-LADIAR!$AG41)</f>
        <v/>
      </c>
      <c r="AI41" s="15"/>
      <c r="AJ41" s="15"/>
      <c r="AK41" s="15"/>
      <c r="AL41" s="15"/>
      <c r="AM41" s="15"/>
      <c r="AN41" s="15"/>
      <c r="AO41" s="16" t="s">
        <v>11857</v>
      </c>
      <c r="AP41" s="15"/>
      <c r="AQ41" s="15"/>
    </row>
    <row r="42" ht="15.75" hidden="1" customHeight="1">
      <c r="A42" s="28" t="s">
        <v>372</v>
      </c>
      <c r="B42" s="28"/>
      <c r="C42" s="15" t="str">
        <f t="shared" si="1"/>
        <v>KIO77977991</v>
      </c>
      <c r="D42" s="15" t="s">
        <v>11857</v>
      </c>
      <c r="E42" s="28" t="s">
        <v>373</v>
      </c>
      <c r="F42" s="20">
        <v>4283.85</v>
      </c>
      <c r="G42" s="29">
        <v>10.5</v>
      </c>
      <c r="H42" s="28" t="s">
        <v>12099</v>
      </c>
      <c r="I42" s="15">
        <v>20.0</v>
      </c>
      <c r="J42" s="50">
        <f>LADIAR!$I42</f>
        <v>20</v>
      </c>
      <c r="K42" s="28"/>
      <c r="L42" s="33">
        <f>((LADIAR!$F42*(1+LADIAR!$G42%))/LADIAR!$J42)+LADIAR!$K42</f>
        <v>236.6827125</v>
      </c>
      <c r="M42" s="15">
        <v>30.0</v>
      </c>
      <c r="N42" s="61">
        <f>IF(L42&gt;=5,MROUND((L42*(1+(LADIAR!$G42/100)))/(1-M42/100),50),10)</f>
        <v>350</v>
      </c>
      <c r="O42" s="29">
        <f>MROUND((LADIAR!$N42/0.6),50)</f>
        <v>600</v>
      </c>
      <c r="P42" s="15" t="s">
        <v>11858</v>
      </c>
      <c r="Q42" s="15">
        <v>2.0</v>
      </c>
      <c r="R42" s="29">
        <f>LADIAR!$I42+LADIAR!$Q42</f>
        <v>22</v>
      </c>
      <c r="S42" s="15" t="s">
        <v>292</v>
      </c>
      <c r="T42" s="15" t="s">
        <v>15</v>
      </c>
      <c r="U42" s="15" t="s">
        <v>11759</v>
      </c>
      <c r="V42" s="15" t="s">
        <v>12131</v>
      </c>
      <c r="W42" s="15" t="s">
        <v>11860</v>
      </c>
      <c r="X42" s="15">
        <v>1.0</v>
      </c>
      <c r="Y42" s="15">
        <v>0.0</v>
      </c>
      <c r="Z42" s="15"/>
      <c r="AA42" s="15"/>
      <c r="AB42" s="29">
        <f>LADIAR!$L42*LADIAR!$AA42</f>
        <v>0</v>
      </c>
      <c r="AC42" s="15"/>
      <c r="AD42" s="15"/>
      <c r="AE42" s="15"/>
      <c r="AF42" s="15"/>
      <c r="AG42" s="15"/>
      <c r="AH42" s="32" t="str">
        <f>IF(AND(LADIAR!$AF42=0,LADIAR!$AG42=0),"",LADIAR!$AF42-LADIAR!$AG42)</f>
        <v/>
      </c>
      <c r="AI42" s="15"/>
      <c r="AJ42" s="15"/>
      <c r="AK42" s="15"/>
      <c r="AL42" s="15"/>
      <c r="AM42" s="15"/>
      <c r="AN42" s="15"/>
      <c r="AO42" s="16" t="s">
        <v>11857</v>
      </c>
      <c r="AP42" s="15"/>
      <c r="AQ42" s="15"/>
    </row>
    <row r="43" ht="15.75" hidden="1" customHeight="1">
      <c r="A43" s="28" t="s">
        <v>374</v>
      </c>
      <c r="B43" s="28"/>
      <c r="C43" s="15" t="str">
        <f t="shared" si="1"/>
        <v>KIO07022011</v>
      </c>
      <c r="D43" s="15" t="s">
        <v>11857</v>
      </c>
      <c r="E43" s="28" t="s">
        <v>375</v>
      </c>
      <c r="F43" s="20">
        <v>10600.0</v>
      </c>
      <c r="G43" s="29">
        <v>10.5</v>
      </c>
      <c r="H43" s="28" t="s">
        <v>12099</v>
      </c>
      <c r="I43" s="15">
        <v>48.0</v>
      </c>
      <c r="J43" s="50">
        <f>LADIAR!$I43</f>
        <v>48</v>
      </c>
      <c r="K43" s="28"/>
      <c r="L43" s="33">
        <f>((LADIAR!$F43*(1+LADIAR!$G43%))/LADIAR!$J43)+LADIAR!$K43</f>
        <v>244.0208333</v>
      </c>
      <c r="M43" s="15">
        <v>30.0</v>
      </c>
      <c r="N43" s="61">
        <f>IF(L43&gt;=5,MROUND((L43*(1+(LADIAR!$G43/100)))/(1-M43/100),50),10)</f>
        <v>400</v>
      </c>
      <c r="O43" s="29">
        <f>MROUND((LADIAR!$N43/0.6),50)</f>
        <v>650</v>
      </c>
      <c r="P43" s="15" t="s">
        <v>11858</v>
      </c>
      <c r="Q43" s="15">
        <v>12.0</v>
      </c>
      <c r="R43" s="29">
        <f>LADIAR!$I43+LADIAR!$Q43</f>
        <v>60</v>
      </c>
      <c r="S43" s="15" t="s">
        <v>292</v>
      </c>
      <c r="T43" s="15" t="s">
        <v>15</v>
      </c>
      <c r="U43" s="15" t="s">
        <v>11759</v>
      </c>
      <c r="V43" s="15" t="s">
        <v>12135</v>
      </c>
      <c r="W43" s="15" t="s">
        <v>11860</v>
      </c>
      <c r="X43" s="15">
        <v>1.0</v>
      </c>
      <c r="Y43" s="15">
        <f>93+36+48</f>
        <v>177</v>
      </c>
      <c r="Z43" s="15"/>
      <c r="AA43" s="15"/>
      <c r="AB43" s="29">
        <f>LADIAR!$L43*LADIAR!$AA43</f>
        <v>0</v>
      </c>
      <c r="AC43" s="15"/>
      <c r="AD43" s="15"/>
      <c r="AE43" s="15"/>
      <c r="AF43" s="15"/>
      <c r="AG43" s="15"/>
      <c r="AH43" s="32" t="str">
        <f>IF(AND(LADIAR!$AF43=0,LADIAR!$AG43=0),"",LADIAR!$AF43-LADIAR!$AG43)</f>
        <v/>
      </c>
      <c r="AI43" s="15"/>
      <c r="AJ43" s="15"/>
      <c r="AK43" s="15"/>
      <c r="AL43" s="15"/>
      <c r="AM43" s="15"/>
      <c r="AN43" s="15"/>
      <c r="AO43" s="16" t="s">
        <v>11857</v>
      </c>
      <c r="AP43" s="15"/>
      <c r="AQ43" s="15"/>
    </row>
    <row r="44" ht="15.75" customHeight="1">
      <c r="A44" s="28" t="s">
        <v>376</v>
      </c>
      <c r="B44" s="28"/>
      <c r="C44" s="15" t="str">
        <f t="shared" si="1"/>
        <v>KIO80219000</v>
      </c>
      <c r="D44" s="15" t="s">
        <v>11857</v>
      </c>
      <c r="E44" s="28" t="s">
        <v>377</v>
      </c>
      <c r="F44" s="20"/>
      <c r="G44" s="29">
        <v>10.5</v>
      </c>
      <c r="H44" s="28" t="s">
        <v>12099</v>
      </c>
      <c r="I44" s="15">
        <v>6.0</v>
      </c>
      <c r="J44" s="50">
        <f>LADIAR!$I44</f>
        <v>6</v>
      </c>
      <c r="K44" s="28"/>
      <c r="L44" s="33">
        <f>((LADIAR!$F44*(1+LADIAR!$G44%))/LADIAR!$J44)+LADIAR!$K44</f>
        <v>0</v>
      </c>
      <c r="M44" s="15">
        <v>30.0</v>
      </c>
      <c r="N44" s="61">
        <f>IF(L44&gt;=5,MROUND((L44*(1+(LADIAR!$G44/100)))/(1-M44/100),50),10)</f>
        <v>10</v>
      </c>
      <c r="O44" s="29">
        <f>MROUND((LADIAR!$N44/0.6),50)</f>
        <v>0</v>
      </c>
      <c r="P44" s="15" t="s">
        <v>11858</v>
      </c>
      <c r="Q44" s="15">
        <v>2.0</v>
      </c>
      <c r="R44" s="29">
        <f>LADIAR!$I44+LADIAR!$Q44</f>
        <v>8</v>
      </c>
      <c r="S44" s="15" t="s">
        <v>292</v>
      </c>
      <c r="T44" s="15" t="s">
        <v>15</v>
      </c>
      <c r="U44" s="15" t="s">
        <v>11759</v>
      </c>
      <c r="V44" s="15" t="s">
        <v>12135</v>
      </c>
      <c r="W44" s="15" t="s">
        <v>11860</v>
      </c>
      <c r="X44" s="15">
        <v>1.0</v>
      </c>
      <c r="Y44" s="15">
        <v>0.0</v>
      </c>
      <c r="Z44" s="15"/>
      <c r="AA44" s="15"/>
      <c r="AB44" s="29">
        <f>LADIAR!$L44*LADIAR!$AA44</f>
        <v>0</v>
      </c>
      <c r="AC44" s="15"/>
      <c r="AD44" s="15"/>
      <c r="AE44" s="15"/>
      <c r="AF44" s="15"/>
      <c r="AG44" s="15"/>
      <c r="AH44" s="32" t="str">
        <f>IF(AND(LADIAR!$AF44=0,LADIAR!$AG44=0),"",LADIAR!$AF44-LADIAR!$AG44)</f>
        <v/>
      </c>
      <c r="AI44" s="15"/>
      <c r="AJ44" s="15"/>
      <c r="AK44" s="15"/>
      <c r="AL44" s="15"/>
      <c r="AM44" s="15"/>
      <c r="AN44" s="15"/>
      <c r="AO44" s="16" t="s">
        <v>11857</v>
      </c>
      <c r="AP44" s="15"/>
      <c r="AQ44" s="15"/>
    </row>
    <row r="45" ht="15.75" hidden="1" customHeight="1">
      <c r="A45" s="28" t="s">
        <v>378</v>
      </c>
      <c r="B45" s="28"/>
      <c r="C45" s="15" t="str">
        <f t="shared" si="1"/>
        <v>KIO77961815</v>
      </c>
      <c r="D45" s="15" t="s">
        <v>11857</v>
      </c>
      <c r="E45" s="28" t="s">
        <v>379</v>
      </c>
      <c r="F45" s="20">
        <v>6890.27</v>
      </c>
      <c r="G45" s="29">
        <v>10.5</v>
      </c>
      <c r="H45" s="28" t="s">
        <v>12099</v>
      </c>
      <c r="I45" s="15">
        <v>30.0</v>
      </c>
      <c r="J45" s="50">
        <f>LADIAR!$I45</f>
        <v>30</v>
      </c>
      <c r="K45" s="28"/>
      <c r="L45" s="33">
        <f>((LADIAR!$F45*(1+LADIAR!$G45%))/LADIAR!$J45)+LADIAR!$K45</f>
        <v>253.7916117</v>
      </c>
      <c r="M45" s="15">
        <v>30.0</v>
      </c>
      <c r="N45" s="61">
        <f>IF(L45&gt;=5,MROUND((L45*(1+(LADIAR!$G45/100)))/(1-M45/100),50),10)</f>
        <v>400</v>
      </c>
      <c r="O45" s="29">
        <f>MROUND((LADIAR!$N45/0.6),50)</f>
        <v>650</v>
      </c>
      <c r="P45" s="15" t="s">
        <v>11858</v>
      </c>
      <c r="Q45" s="15">
        <v>10.0</v>
      </c>
      <c r="R45" s="29">
        <f>LADIAR!$I45+LADIAR!$Q45</f>
        <v>40</v>
      </c>
      <c r="S45" s="15" t="s">
        <v>292</v>
      </c>
      <c r="T45" s="15" t="s">
        <v>15</v>
      </c>
      <c r="U45" s="15" t="s">
        <v>11759</v>
      </c>
      <c r="V45" s="15" t="s">
        <v>12124</v>
      </c>
      <c r="W45" s="15" t="s">
        <v>11860</v>
      </c>
      <c r="X45" s="15">
        <v>1.0</v>
      </c>
      <c r="Y45" s="15">
        <v>60.0</v>
      </c>
      <c r="Z45" s="15"/>
      <c r="AA45" s="15"/>
      <c r="AB45" s="29">
        <f>LADIAR!$L45*LADIAR!$AA45</f>
        <v>0</v>
      </c>
      <c r="AC45" s="15"/>
      <c r="AD45" s="15"/>
      <c r="AE45" s="15"/>
      <c r="AF45" s="15"/>
      <c r="AG45" s="15"/>
      <c r="AH45" s="32" t="str">
        <f>IF(AND(LADIAR!$AF45=0,LADIAR!$AG45=0),"",LADIAR!$AF45-LADIAR!$AG45)</f>
        <v/>
      </c>
      <c r="AI45" s="15"/>
      <c r="AJ45" s="15"/>
      <c r="AK45" s="15"/>
      <c r="AL45" s="15"/>
      <c r="AM45" s="15"/>
      <c r="AN45" s="15"/>
      <c r="AO45" s="16" t="s">
        <v>11857</v>
      </c>
      <c r="AP45" s="15"/>
      <c r="AQ45" s="15"/>
    </row>
    <row r="46" ht="15.75" hidden="1" customHeight="1">
      <c r="A46" s="28" t="s">
        <v>380</v>
      </c>
      <c r="B46" s="28"/>
      <c r="C46" s="15" t="str">
        <f t="shared" si="1"/>
        <v>KIO77958921</v>
      </c>
      <c r="D46" s="15" t="s">
        <v>11857</v>
      </c>
      <c r="E46" s="28" t="s">
        <v>381</v>
      </c>
      <c r="F46" s="20">
        <f>F45</f>
        <v>6890.27</v>
      </c>
      <c r="G46" s="29">
        <v>10.5</v>
      </c>
      <c r="H46" s="28" t="s">
        <v>12099</v>
      </c>
      <c r="I46" s="15">
        <v>30.0</v>
      </c>
      <c r="J46" s="50">
        <f>LADIAR!$I46</f>
        <v>30</v>
      </c>
      <c r="K46" s="28"/>
      <c r="L46" s="33">
        <f>((LADIAR!$F46*(1+LADIAR!$G46%))/LADIAR!$J46)+LADIAR!$K46</f>
        <v>253.7916117</v>
      </c>
      <c r="M46" s="15">
        <v>30.0</v>
      </c>
      <c r="N46" s="61">
        <f>IF(L46&gt;=5,MROUND((L46*(1+(LADIAR!$G46/100)))/(1-M46/100),50),10)</f>
        <v>400</v>
      </c>
      <c r="O46" s="29">
        <f>MROUND((LADIAR!$N46/0.6),50)</f>
        <v>650</v>
      </c>
      <c r="P46" s="15" t="s">
        <v>11858</v>
      </c>
      <c r="Q46" s="15">
        <v>10.0</v>
      </c>
      <c r="R46" s="29">
        <f>LADIAR!$I46+LADIAR!$Q46</f>
        <v>40</v>
      </c>
      <c r="S46" s="15" t="s">
        <v>292</v>
      </c>
      <c r="T46" s="15" t="s">
        <v>15</v>
      </c>
      <c r="U46" s="15" t="s">
        <v>11759</v>
      </c>
      <c r="V46" s="15" t="s">
        <v>12124</v>
      </c>
      <c r="W46" s="15" t="s">
        <v>11860</v>
      </c>
      <c r="X46" s="15">
        <v>1.0</v>
      </c>
      <c r="Y46" s="15">
        <v>30.0</v>
      </c>
      <c r="Z46" s="15"/>
      <c r="AA46" s="15"/>
      <c r="AB46" s="29">
        <f>LADIAR!$L46*LADIAR!$AA46</f>
        <v>0</v>
      </c>
      <c r="AC46" s="15"/>
      <c r="AD46" s="15"/>
      <c r="AE46" s="15"/>
      <c r="AF46" s="15"/>
      <c r="AG46" s="15"/>
      <c r="AH46" s="32" t="str">
        <f>IF(AND(LADIAR!$AF46=0,LADIAR!$AG46=0),"",LADIAR!$AF46-LADIAR!$AG46)</f>
        <v/>
      </c>
      <c r="AI46" s="15"/>
      <c r="AJ46" s="15"/>
      <c r="AK46" s="15"/>
      <c r="AL46" s="15"/>
      <c r="AM46" s="15"/>
      <c r="AN46" s="15"/>
      <c r="AO46" s="16" t="s">
        <v>11857</v>
      </c>
      <c r="AP46" s="15"/>
      <c r="AQ46" s="15"/>
    </row>
    <row r="47" ht="15.75" customHeight="1">
      <c r="A47" s="28" t="s">
        <v>382</v>
      </c>
      <c r="B47" s="28" t="s">
        <v>12136</v>
      </c>
      <c r="C47" s="15" t="str">
        <f t="shared" si="1"/>
        <v>KIO80119126</v>
      </c>
      <c r="D47" s="15" t="s">
        <v>11857</v>
      </c>
      <c r="E47" s="28" t="s">
        <v>383</v>
      </c>
      <c r="F47" s="20"/>
      <c r="G47" s="29">
        <v>10.5</v>
      </c>
      <c r="H47" s="28" t="s">
        <v>12099</v>
      </c>
      <c r="I47" s="15">
        <v>6.0</v>
      </c>
      <c r="J47" s="50">
        <f>LADIAR!$I47</f>
        <v>6</v>
      </c>
      <c r="K47" s="28"/>
      <c r="L47" s="33">
        <f>L46*7</f>
        <v>1776.541282</v>
      </c>
      <c r="M47" s="15">
        <v>30.0</v>
      </c>
      <c r="N47" s="61">
        <f>IF(L47&gt;=5,MROUND((L47*(1+(LADIAR!$G47/100)))/(1-M47/100),50),10)</f>
        <v>2800</v>
      </c>
      <c r="O47" s="29">
        <f>MROUND((LADIAR!$N47/0.6),50)</f>
        <v>4650</v>
      </c>
      <c r="P47" s="15" t="s">
        <v>11858</v>
      </c>
      <c r="Q47" s="15">
        <v>2.0</v>
      </c>
      <c r="R47" s="29">
        <f>LADIAR!$I47+LADIAR!$Q47</f>
        <v>8</v>
      </c>
      <c r="S47" s="15" t="s">
        <v>292</v>
      </c>
      <c r="T47" s="15" t="s">
        <v>15</v>
      </c>
      <c r="U47" s="15" t="s">
        <v>11759</v>
      </c>
      <c r="V47" s="15" t="s">
        <v>12124</v>
      </c>
      <c r="W47" s="15" t="s">
        <v>11860</v>
      </c>
      <c r="X47" s="15">
        <v>1.0</v>
      </c>
      <c r="Y47" s="15">
        <v>5.0</v>
      </c>
      <c r="Z47" s="15"/>
      <c r="AA47" s="15"/>
      <c r="AB47" s="29">
        <f>LADIAR!$L47*LADIAR!$AA47</f>
        <v>0</v>
      </c>
      <c r="AC47" s="15"/>
      <c r="AD47" s="15"/>
      <c r="AE47" s="15"/>
      <c r="AF47" s="15"/>
      <c r="AG47" s="15"/>
      <c r="AH47" s="32" t="str">
        <f>IF(AND(LADIAR!$AF47=0,LADIAR!$AG47=0),"",LADIAR!$AF47-LADIAR!$AG47)</f>
        <v/>
      </c>
      <c r="AI47" s="15"/>
      <c r="AJ47" s="15"/>
      <c r="AK47" s="15"/>
      <c r="AL47" s="15"/>
      <c r="AM47" s="15"/>
      <c r="AN47" s="15"/>
      <c r="AO47" s="16" t="s">
        <v>11857</v>
      </c>
      <c r="AP47" s="15"/>
      <c r="AQ47" s="15"/>
    </row>
    <row r="48" ht="15.75" hidden="1" customHeight="1">
      <c r="A48" s="28" t="s">
        <v>384</v>
      </c>
      <c r="B48" s="28"/>
      <c r="C48" s="15" t="str">
        <f t="shared" si="1"/>
        <v>KIO80119164</v>
      </c>
      <c r="D48" s="15" t="s">
        <v>11857</v>
      </c>
      <c r="E48" s="28" t="s">
        <v>385</v>
      </c>
      <c r="F48" s="20">
        <v>4174.3</v>
      </c>
      <c r="G48" s="29">
        <v>10.5</v>
      </c>
      <c r="H48" s="28" t="s">
        <v>12099</v>
      </c>
      <c r="I48" s="15">
        <v>18.0</v>
      </c>
      <c r="J48" s="50">
        <v>1.0</v>
      </c>
      <c r="K48" s="28"/>
      <c r="L48" s="33">
        <f>((LADIAR!$F48*(1+LADIAR!$G48%))/LADIAR!$J48)+LADIAR!$K48</f>
        <v>4612.6015</v>
      </c>
      <c r="M48" s="15">
        <v>30.0</v>
      </c>
      <c r="N48" s="61">
        <f>IF(L48&gt;=5,MROUND((L48*(1+(LADIAR!$G48/100)))/(1-M48/100),50),10)</f>
        <v>7300</v>
      </c>
      <c r="O48" s="29">
        <f>MROUND((LADIAR!$N48/0.6),50)</f>
        <v>12150</v>
      </c>
      <c r="P48" s="15" t="s">
        <v>11858</v>
      </c>
      <c r="Q48" s="15">
        <v>2.0</v>
      </c>
      <c r="R48" s="29">
        <f>LADIAR!$I48+LADIAR!$Q48</f>
        <v>20</v>
      </c>
      <c r="S48" s="15" t="s">
        <v>292</v>
      </c>
      <c r="T48" s="15" t="s">
        <v>15</v>
      </c>
      <c r="U48" s="15" t="s">
        <v>11759</v>
      </c>
      <c r="V48" s="15" t="s">
        <v>12124</v>
      </c>
      <c r="W48" s="15" t="s">
        <v>11860</v>
      </c>
      <c r="X48" s="15">
        <v>1.0</v>
      </c>
      <c r="Y48" s="15">
        <v>4.0</v>
      </c>
      <c r="Z48" s="15"/>
      <c r="AA48" s="15"/>
      <c r="AB48" s="29">
        <f>LADIAR!$L48*LADIAR!$AA48</f>
        <v>0</v>
      </c>
      <c r="AC48" s="15"/>
      <c r="AD48" s="15"/>
      <c r="AE48" s="15"/>
      <c r="AF48" s="15"/>
      <c r="AG48" s="15"/>
      <c r="AH48" s="32" t="str">
        <f>IF(AND(LADIAR!$AF48=0,LADIAR!$AG48=0),"",LADIAR!$AF48-LADIAR!$AG48)</f>
        <v/>
      </c>
      <c r="AI48" s="15"/>
      <c r="AJ48" s="15"/>
      <c r="AK48" s="15"/>
      <c r="AL48" s="15"/>
      <c r="AM48" s="15"/>
      <c r="AN48" s="15"/>
      <c r="AO48" s="16" t="s">
        <v>11857</v>
      </c>
      <c r="AP48" s="15"/>
      <c r="AQ48" s="15"/>
    </row>
    <row r="49" ht="15.75" hidden="1" customHeight="1">
      <c r="A49" s="28" t="s">
        <v>386</v>
      </c>
      <c r="B49" s="28"/>
      <c r="C49" s="15" t="str">
        <f t="shared" si="1"/>
        <v>KIO77971944</v>
      </c>
      <c r="D49" s="15" t="s">
        <v>11857</v>
      </c>
      <c r="E49" s="28" t="s">
        <v>387</v>
      </c>
      <c r="F49" s="20">
        <v>5295.91</v>
      </c>
      <c r="G49" s="29">
        <v>10.5</v>
      </c>
      <c r="H49" s="28" t="s">
        <v>12099</v>
      </c>
      <c r="I49" s="15">
        <v>16.0</v>
      </c>
      <c r="J49" s="50">
        <v>16.0</v>
      </c>
      <c r="K49" s="28"/>
      <c r="L49" s="33">
        <f>((LADIAR!$F49*(1+LADIAR!$G49%))/LADIAR!$J49)+LADIAR!$K49</f>
        <v>365.7487844</v>
      </c>
      <c r="M49" s="15">
        <v>30.0</v>
      </c>
      <c r="N49" s="61">
        <f>IF(L49&gt;=5,MROUND((L49*(1+(LADIAR!$G49/100)))/(1-M49/100),50),10)</f>
        <v>600</v>
      </c>
      <c r="O49" s="29">
        <f>MROUND((LADIAR!$N49/0.6),50)</f>
        <v>1000</v>
      </c>
      <c r="P49" s="15" t="s">
        <v>11858</v>
      </c>
      <c r="Q49" s="15">
        <v>2.0</v>
      </c>
      <c r="R49" s="29">
        <f>LADIAR!$I49+LADIAR!$Q49</f>
        <v>18</v>
      </c>
      <c r="S49" s="15" t="s">
        <v>292</v>
      </c>
      <c r="T49" s="15" t="s">
        <v>15</v>
      </c>
      <c r="U49" s="15" t="s">
        <v>11759</v>
      </c>
      <c r="V49" s="15" t="s">
        <v>12130</v>
      </c>
      <c r="W49" s="15" t="s">
        <v>11860</v>
      </c>
      <c r="X49" s="15">
        <v>1.0</v>
      </c>
      <c r="Y49" s="15">
        <v>10.0</v>
      </c>
      <c r="Z49" s="15"/>
      <c r="AA49" s="15"/>
      <c r="AB49" s="29">
        <f>LADIAR!$L49*LADIAR!$AA49</f>
        <v>0</v>
      </c>
      <c r="AC49" s="15"/>
      <c r="AD49" s="15"/>
      <c r="AE49" s="15"/>
      <c r="AF49" s="15"/>
      <c r="AG49" s="15"/>
      <c r="AH49" s="32" t="str">
        <f>IF(AND(LADIAR!$AF49=0,LADIAR!$AG49=0),"",LADIAR!$AF49-LADIAR!$AG49)</f>
        <v/>
      </c>
      <c r="AI49" s="15"/>
      <c r="AJ49" s="15"/>
      <c r="AK49" s="15"/>
      <c r="AL49" s="15"/>
      <c r="AM49" s="15"/>
      <c r="AN49" s="15"/>
      <c r="AO49" s="16" t="s">
        <v>11857</v>
      </c>
      <c r="AP49" s="15"/>
      <c r="AQ49" s="15"/>
    </row>
    <row r="50" ht="15.75" hidden="1" customHeight="1">
      <c r="A50" s="28" t="s">
        <v>388</v>
      </c>
      <c r="B50" s="28"/>
      <c r="C50" s="15" t="str">
        <f t="shared" si="1"/>
        <v>KIO80131371</v>
      </c>
      <c r="D50" s="15" t="s">
        <v>11857</v>
      </c>
      <c r="E50" s="28" t="s">
        <v>389</v>
      </c>
      <c r="F50" s="20">
        <v>4112.0</v>
      </c>
      <c r="G50" s="29">
        <v>10.5</v>
      </c>
      <c r="H50" s="28" t="s">
        <v>12099</v>
      </c>
      <c r="I50" s="15">
        <v>24.0</v>
      </c>
      <c r="J50" s="50">
        <v>1.0</v>
      </c>
      <c r="K50" s="28"/>
      <c r="L50" s="33">
        <f>((LADIAR!$F50*(1+LADIAR!$G50%))/LADIAR!$J50)+LADIAR!$K50</f>
        <v>4543.76</v>
      </c>
      <c r="M50" s="15">
        <v>30.0</v>
      </c>
      <c r="N50" s="61">
        <f>IF(L50&gt;=5,MROUND((L50*(1+(LADIAR!$G50/100)))/(1-M50/100),50),10)</f>
        <v>7150</v>
      </c>
      <c r="O50" s="29">
        <f>MROUND((LADIAR!$N50/0.6),50)</f>
        <v>11900</v>
      </c>
      <c r="P50" s="15" t="s">
        <v>11858</v>
      </c>
      <c r="Q50" s="15">
        <v>2.0</v>
      </c>
      <c r="R50" s="29">
        <f>LADIAR!$I50+LADIAR!$Q50</f>
        <v>26</v>
      </c>
      <c r="S50" s="15" t="s">
        <v>292</v>
      </c>
      <c r="T50" s="15" t="s">
        <v>15</v>
      </c>
      <c r="U50" s="15" t="s">
        <v>11759</v>
      </c>
      <c r="V50" s="15" t="s">
        <v>12131</v>
      </c>
      <c r="W50" s="15" t="s">
        <v>11860</v>
      </c>
      <c r="X50" s="15">
        <v>1.0</v>
      </c>
      <c r="Y50" s="15">
        <v>2.0</v>
      </c>
      <c r="Z50" s="15"/>
      <c r="AA50" s="15"/>
      <c r="AB50" s="29">
        <f>LADIAR!$L50*LADIAR!$AA50</f>
        <v>0</v>
      </c>
      <c r="AC50" s="15"/>
      <c r="AD50" s="15"/>
      <c r="AE50" s="15"/>
      <c r="AF50" s="15"/>
      <c r="AG50" s="15"/>
      <c r="AH50" s="32" t="str">
        <f>IF(AND(LADIAR!$AF50=0,LADIAR!$AG50=0),"",LADIAR!$AF50-LADIAR!$AG50)</f>
        <v/>
      </c>
      <c r="AI50" s="15"/>
      <c r="AJ50" s="15"/>
      <c r="AK50" s="15"/>
      <c r="AL50" s="15"/>
      <c r="AM50" s="15"/>
      <c r="AN50" s="15"/>
      <c r="AO50" s="16" t="s">
        <v>11857</v>
      </c>
      <c r="AP50" s="15"/>
      <c r="AQ50" s="15"/>
    </row>
    <row r="51" ht="15.75" hidden="1" customHeight="1">
      <c r="A51" s="28" t="s">
        <v>390</v>
      </c>
      <c r="B51" s="28"/>
      <c r="C51" s="15" t="str">
        <f t="shared" si="1"/>
        <v>KIO80131388</v>
      </c>
      <c r="D51" s="15" t="s">
        <v>11857</v>
      </c>
      <c r="E51" s="28" t="s">
        <v>391</v>
      </c>
      <c r="F51" s="20">
        <v>3807.41</v>
      </c>
      <c r="G51" s="29">
        <v>10.5</v>
      </c>
      <c r="H51" s="28" t="s">
        <v>12099</v>
      </c>
      <c r="I51" s="15">
        <v>24.0</v>
      </c>
      <c r="J51" s="50">
        <v>1.0</v>
      </c>
      <c r="K51" s="28"/>
      <c r="L51" s="33">
        <f>((LADIAR!$F51*(1+LADIAR!$G51%))/LADIAR!$J51)+LADIAR!$K51</f>
        <v>4207.18805</v>
      </c>
      <c r="M51" s="15">
        <v>30.0</v>
      </c>
      <c r="N51" s="61">
        <f>IF(L51&gt;=5,MROUND((L51*(1+(LADIAR!$G51/100)))/(1-M51/100),50),10)</f>
        <v>6650</v>
      </c>
      <c r="O51" s="29">
        <f>MROUND((LADIAR!$N51/0.6),50)</f>
        <v>11100</v>
      </c>
      <c r="P51" s="15" t="s">
        <v>11858</v>
      </c>
      <c r="Q51" s="15">
        <v>2.0</v>
      </c>
      <c r="R51" s="29">
        <f>LADIAR!$I51+LADIAR!$Q51</f>
        <v>26</v>
      </c>
      <c r="S51" s="15" t="s">
        <v>292</v>
      </c>
      <c r="T51" s="15" t="s">
        <v>15</v>
      </c>
      <c r="U51" s="15" t="s">
        <v>11759</v>
      </c>
      <c r="V51" s="15" t="s">
        <v>12131</v>
      </c>
      <c r="W51" s="15" t="s">
        <v>11860</v>
      </c>
      <c r="X51" s="15">
        <v>1.0</v>
      </c>
      <c r="Y51" s="15">
        <v>2.0</v>
      </c>
      <c r="Z51" s="15"/>
      <c r="AA51" s="15"/>
      <c r="AB51" s="29">
        <f>LADIAR!$L51*LADIAR!$AA51</f>
        <v>0</v>
      </c>
      <c r="AC51" s="15"/>
      <c r="AD51" s="15"/>
      <c r="AE51" s="15"/>
      <c r="AF51" s="15"/>
      <c r="AG51" s="15"/>
      <c r="AH51" s="32" t="str">
        <f>IF(AND(LADIAR!$AF51=0,LADIAR!$AG51=0),"",LADIAR!$AF51-LADIAR!$AG51)</f>
        <v/>
      </c>
      <c r="AI51" s="15"/>
      <c r="AJ51" s="15"/>
      <c r="AK51" s="15"/>
      <c r="AL51" s="15"/>
      <c r="AM51" s="15"/>
      <c r="AN51" s="15"/>
      <c r="AO51" s="16" t="s">
        <v>11857</v>
      </c>
      <c r="AP51" s="15"/>
      <c r="AQ51" s="15"/>
    </row>
    <row r="52" ht="15.75" hidden="1" customHeight="1">
      <c r="A52" s="28" t="s">
        <v>392</v>
      </c>
      <c r="B52" s="28"/>
      <c r="C52" s="15" t="str">
        <f t="shared" si="1"/>
        <v>KIO80120092</v>
      </c>
      <c r="D52" s="15" t="s">
        <v>11857</v>
      </c>
      <c r="E52" s="28" t="s">
        <v>393</v>
      </c>
      <c r="F52" s="20">
        <v>420.25</v>
      </c>
      <c r="G52" s="29">
        <v>10.5</v>
      </c>
      <c r="H52" s="28" t="s">
        <v>12099</v>
      </c>
      <c r="I52" s="15">
        <v>30.0</v>
      </c>
      <c r="J52" s="50">
        <v>1.0</v>
      </c>
      <c r="K52" s="28"/>
      <c r="L52" s="33">
        <f>((LADIAR!$F52*(1+LADIAR!$G52%))/LADIAR!$J52)+LADIAR!$K52</f>
        <v>464.37625</v>
      </c>
      <c r="M52" s="15">
        <v>30.0</v>
      </c>
      <c r="N52" s="61">
        <f>IF(L52&gt;=5,MROUND((L52*(1+(LADIAR!$G52/100)))/(1-M52/100),50),10)</f>
        <v>750</v>
      </c>
      <c r="O52" s="29">
        <f>MROUND((LADIAR!$N52/0.6),50)</f>
        <v>1250</v>
      </c>
      <c r="P52" s="15" t="s">
        <v>11858</v>
      </c>
      <c r="Q52" s="15">
        <v>4.0</v>
      </c>
      <c r="R52" s="29">
        <f>LADIAR!$I52+LADIAR!$Q52</f>
        <v>34</v>
      </c>
      <c r="S52" s="15" t="s">
        <v>292</v>
      </c>
      <c r="T52" s="15" t="s">
        <v>15</v>
      </c>
      <c r="U52" s="15" t="s">
        <v>11759</v>
      </c>
      <c r="V52" s="15" t="s">
        <v>12131</v>
      </c>
      <c r="W52" s="15" t="s">
        <v>11860</v>
      </c>
      <c r="X52" s="15">
        <v>1.0</v>
      </c>
      <c r="Y52" s="15">
        <v>0.0</v>
      </c>
      <c r="Z52" s="15"/>
      <c r="AA52" s="15"/>
      <c r="AB52" s="29">
        <f>LADIAR!$L52*LADIAR!$AA52</f>
        <v>0</v>
      </c>
      <c r="AC52" s="15"/>
      <c r="AD52" s="15"/>
      <c r="AE52" s="15"/>
      <c r="AF52" s="15"/>
      <c r="AG52" s="15"/>
      <c r="AH52" s="32" t="str">
        <f>IF(AND(LADIAR!$AF52=0,LADIAR!$AG52=0),"",LADIAR!$AF52-LADIAR!$AG52)</f>
        <v/>
      </c>
      <c r="AI52" s="15"/>
      <c r="AJ52" s="15"/>
      <c r="AK52" s="15"/>
      <c r="AL52" s="15"/>
      <c r="AM52" s="15"/>
      <c r="AN52" s="15"/>
      <c r="AO52" s="16" t="s">
        <v>11857</v>
      </c>
      <c r="AP52" s="15"/>
      <c r="AQ52" s="15"/>
    </row>
    <row r="53" ht="15.75" hidden="1" customHeight="1">
      <c r="A53" s="28" t="s">
        <v>394</v>
      </c>
      <c r="B53" s="28"/>
      <c r="C53" s="15" t="str">
        <f t="shared" si="1"/>
        <v>KIO80607418</v>
      </c>
      <c r="D53" s="15" t="s">
        <v>11857</v>
      </c>
      <c r="E53" s="28" t="s">
        <v>395</v>
      </c>
      <c r="F53" s="20">
        <f t="shared" ref="F53:F55" si="6">F52</f>
        <v>420.25</v>
      </c>
      <c r="G53" s="29">
        <v>10.5</v>
      </c>
      <c r="H53" s="28" t="s">
        <v>12099</v>
      </c>
      <c r="I53" s="15">
        <v>30.0</v>
      </c>
      <c r="J53" s="50">
        <v>1.0</v>
      </c>
      <c r="K53" s="28"/>
      <c r="L53" s="33">
        <f>((LADIAR!$F53*(1+LADIAR!$G53%))/LADIAR!$J53)+LADIAR!$K53</f>
        <v>464.37625</v>
      </c>
      <c r="M53" s="15">
        <v>30.0</v>
      </c>
      <c r="N53" s="61">
        <f>IF(L53&gt;=5,MROUND((L53*(1+(LADIAR!$G53/100)))/(1-M53/100),50),10)</f>
        <v>750</v>
      </c>
      <c r="O53" s="29">
        <f>MROUND((LADIAR!$N53/0.6),50)</f>
        <v>1250</v>
      </c>
      <c r="P53" s="15" t="s">
        <v>11858</v>
      </c>
      <c r="Q53" s="15">
        <v>4.0</v>
      </c>
      <c r="R53" s="29">
        <f>LADIAR!$I53+LADIAR!$Q53</f>
        <v>34</v>
      </c>
      <c r="S53" s="15" t="s">
        <v>292</v>
      </c>
      <c r="T53" s="15" t="s">
        <v>15</v>
      </c>
      <c r="U53" s="15" t="s">
        <v>11759</v>
      </c>
      <c r="V53" s="15" t="s">
        <v>12131</v>
      </c>
      <c r="W53" s="15" t="s">
        <v>11860</v>
      </c>
      <c r="X53" s="15">
        <v>1.0</v>
      </c>
      <c r="Y53" s="15">
        <v>4.0</v>
      </c>
      <c r="Z53" s="15"/>
      <c r="AA53" s="15"/>
      <c r="AB53" s="29">
        <f>LADIAR!$L53*LADIAR!$AA53</f>
        <v>0</v>
      </c>
      <c r="AC53" s="15"/>
      <c r="AD53" s="15"/>
      <c r="AE53" s="15"/>
      <c r="AF53" s="15"/>
      <c r="AG53" s="15"/>
      <c r="AH53" s="32" t="str">
        <f>IF(AND(LADIAR!$AF53=0,LADIAR!$AG53=0),"",LADIAR!$AF53-LADIAR!$AG53)</f>
        <v/>
      </c>
      <c r="AI53" s="15"/>
      <c r="AJ53" s="15"/>
      <c r="AK53" s="15"/>
      <c r="AL53" s="15"/>
      <c r="AM53" s="15"/>
      <c r="AN53" s="15"/>
      <c r="AO53" s="16" t="s">
        <v>11857</v>
      </c>
      <c r="AP53" s="15"/>
      <c r="AQ53" s="15"/>
    </row>
    <row r="54" ht="15.75" hidden="1" customHeight="1">
      <c r="A54" s="28" t="s">
        <v>396</v>
      </c>
      <c r="B54" s="28"/>
      <c r="C54" s="15" t="str">
        <f t="shared" si="1"/>
        <v>KIO80607210</v>
      </c>
      <c r="D54" s="15" t="s">
        <v>11857</v>
      </c>
      <c r="E54" s="28" t="s">
        <v>397</v>
      </c>
      <c r="F54" s="20">
        <f t="shared" si="6"/>
        <v>420.25</v>
      </c>
      <c r="G54" s="29">
        <v>10.5</v>
      </c>
      <c r="H54" s="28" t="s">
        <v>12099</v>
      </c>
      <c r="I54" s="15">
        <v>30.0</v>
      </c>
      <c r="J54" s="50">
        <v>1.0</v>
      </c>
      <c r="K54" s="28"/>
      <c r="L54" s="33">
        <f>((LADIAR!$F54*(1+LADIAR!$G54%))/LADIAR!$J54)+LADIAR!$K54</f>
        <v>464.37625</v>
      </c>
      <c r="M54" s="15">
        <v>30.0</v>
      </c>
      <c r="N54" s="61">
        <f>IF(L54&gt;=5,MROUND((L54*(1+(LADIAR!$G54/100)))/(1-M54/100),50),10)</f>
        <v>750</v>
      </c>
      <c r="O54" s="29">
        <f>MROUND((LADIAR!$N54/0.6),50)</f>
        <v>1250</v>
      </c>
      <c r="P54" s="15" t="s">
        <v>11858</v>
      </c>
      <c r="Q54" s="15">
        <v>4.0</v>
      </c>
      <c r="R54" s="29">
        <f>LADIAR!$I54+LADIAR!$Q54</f>
        <v>34</v>
      </c>
      <c r="S54" s="15" t="s">
        <v>292</v>
      </c>
      <c r="T54" s="15" t="s">
        <v>15</v>
      </c>
      <c r="U54" s="15" t="s">
        <v>11759</v>
      </c>
      <c r="V54" s="15" t="s">
        <v>12131</v>
      </c>
      <c r="W54" s="15" t="s">
        <v>11860</v>
      </c>
      <c r="X54" s="15">
        <v>1.0</v>
      </c>
      <c r="Y54" s="15">
        <v>4.0</v>
      </c>
      <c r="Z54" s="15"/>
      <c r="AA54" s="15"/>
      <c r="AB54" s="29">
        <f>LADIAR!$L54*LADIAR!$AA54</f>
        <v>0</v>
      </c>
      <c r="AC54" s="15"/>
      <c r="AD54" s="15"/>
      <c r="AE54" s="15"/>
      <c r="AF54" s="15"/>
      <c r="AG54" s="15"/>
      <c r="AH54" s="32" t="str">
        <f>IF(AND(LADIAR!$AF54=0,LADIAR!$AG54=0),"",LADIAR!$AF54-LADIAR!$AG54)</f>
        <v/>
      </c>
      <c r="AI54" s="15"/>
      <c r="AJ54" s="15"/>
      <c r="AK54" s="15"/>
      <c r="AL54" s="15"/>
      <c r="AM54" s="15"/>
      <c r="AN54" s="15"/>
      <c r="AO54" s="16" t="s">
        <v>11857</v>
      </c>
      <c r="AP54" s="15"/>
      <c r="AQ54" s="15"/>
    </row>
    <row r="55" ht="15.75" hidden="1" customHeight="1">
      <c r="A55" s="28" t="s">
        <v>398</v>
      </c>
      <c r="B55" s="28"/>
      <c r="C55" s="15" t="str">
        <f t="shared" si="1"/>
        <v>KIO80124960</v>
      </c>
      <c r="D55" s="15" t="s">
        <v>11857</v>
      </c>
      <c r="E55" s="28" t="s">
        <v>399</v>
      </c>
      <c r="F55" s="20">
        <f t="shared" si="6"/>
        <v>420.25</v>
      </c>
      <c r="G55" s="29">
        <v>10.5</v>
      </c>
      <c r="H55" s="28" t="s">
        <v>12099</v>
      </c>
      <c r="I55" s="15">
        <v>30.0</v>
      </c>
      <c r="J55" s="50">
        <v>1.0</v>
      </c>
      <c r="K55" s="28"/>
      <c r="L55" s="33">
        <f>((LADIAR!$F55*(1+LADIAR!$G55%))/LADIAR!$J55)+LADIAR!$K55</f>
        <v>464.37625</v>
      </c>
      <c r="M55" s="15">
        <v>30.0</v>
      </c>
      <c r="N55" s="61">
        <f>IF(L55&gt;=5,MROUND((L55*(1+(LADIAR!$G55/100)))/(1-M55/100),50),10)</f>
        <v>750</v>
      </c>
      <c r="O55" s="29">
        <f>MROUND((LADIAR!$N55/0.6),50)</f>
        <v>1250</v>
      </c>
      <c r="P55" s="15" t="s">
        <v>11858</v>
      </c>
      <c r="Q55" s="15">
        <v>4.0</v>
      </c>
      <c r="R55" s="29">
        <f>LADIAR!$I55+LADIAR!$Q55</f>
        <v>34</v>
      </c>
      <c r="S55" s="15" t="s">
        <v>292</v>
      </c>
      <c r="T55" s="15" t="s">
        <v>15</v>
      </c>
      <c r="U55" s="15" t="s">
        <v>11759</v>
      </c>
      <c r="V55" s="15" t="s">
        <v>12131</v>
      </c>
      <c r="W55" s="15" t="s">
        <v>11860</v>
      </c>
      <c r="X55" s="15">
        <v>1.0</v>
      </c>
      <c r="Y55" s="15">
        <v>5.0</v>
      </c>
      <c r="Z55" s="15"/>
      <c r="AA55" s="15"/>
      <c r="AB55" s="29">
        <f>LADIAR!$L55*LADIAR!$AA55</f>
        <v>0</v>
      </c>
      <c r="AC55" s="15"/>
      <c r="AD55" s="15"/>
      <c r="AE55" s="15"/>
      <c r="AF55" s="15"/>
      <c r="AG55" s="15"/>
      <c r="AH55" s="32" t="str">
        <f>IF(AND(LADIAR!$AF55=0,LADIAR!$AG55=0),"",LADIAR!$AF55-LADIAR!$AG55)</f>
        <v/>
      </c>
      <c r="AI55" s="15"/>
      <c r="AJ55" s="15"/>
      <c r="AK55" s="15"/>
      <c r="AL55" s="15"/>
      <c r="AM55" s="15"/>
      <c r="AN55" s="15"/>
      <c r="AO55" s="16" t="s">
        <v>11857</v>
      </c>
      <c r="AP55" s="15"/>
      <c r="AQ55" s="15"/>
    </row>
    <row r="56" ht="15.75" hidden="1" customHeight="1">
      <c r="A56" s="28" t="s">
        <v>400</v>
      </c>
      <c r="B56" s="28"/>
      <c r="C56" s="15" t="str">
        <f t="shared" si="1"/>
        <v>KIO77958570</v>
      </c>
      <c r="D56" s="15" t="s">
        <v>11857</v>
      </c>
      <c r="E56" s="28" t="s">
        <v>401</v>
      </c>
      <c r="F56" s="20">
        <v>3242.92</v>
      </c>
      <c r="G56" s="29">
        <v>10.5</v>
      </c>
      <c r="H56" s="28" t="s">
        <v>12099</v>
      </c>
      <c r="I56" s="15">
        <v>20.0</v>
      </c>
      <c r="J56" s="50">
        <f>LADIAR!$I56</f>
        <v>20</v>
      </c>
      <c r="K56" s="28"/>
      <c r="L56" s="33">
        <f>((LADIAR!$F56*(1+LADIAR!$G56%))/LADIAR!$J56)+LADIAR!$K56</f>
        <v>179.17133</v>
      </c>
      <c r="M56" s="15">
        <v>30.0</v>
      </c>
      <c r="N56" s="61">
        <f>IF(L56&gt;=5,MROUND((L56*(1+(LADIAR!$G56/100)))/(1-M56/100),50),10)</f>
        <v>300</v>
      </c>
      <c r="O56" s="29">
        <f>MROUND((LADIAR!$N56/0.6),50)</f>
        <v>500</v>
      </c>
      <c r="P56" s="15" t="s">
        <v>11858</v>
      </c>
      <c r="Q56" s="15">
        <v>5.0</v>
      </c>
      <c r="R56" s="29">
        <f>LADIAR!$I56+LADIAR!$Q56</f>
        <v>25</v>
      </c>
      <c r="S56" s="15" t="s">
        <v>292</v>
      </c>
      <c r="T56" s="15" t="s">
        <v>15</v>
      </c>
      <c r="U56" s="15" t="s">
        <v>11759</v>
      </c>
      <c r="V56" s="15" t="s">
        <v>12131</v>
      </c>
      <c r="W56" s="15" t="s">
        <v>11860</v>
      </c>
      <c r="X56" s="15">
        <v>1.0</v>
      </c>
      <c r="Y56" s="15">
        <v>0.0</v>
      </c>
      <c r="Z56" s="15"/>
      <c r="AA56" s="15"/>
      <c r="AB56" s="29">
        <f>LADIAR!$L56*LADIAR!$AA56</f>
        <v>0</v>
      </c>
      <c r="AC56" s="15"/>
      <c r="AD56" s="15"/>
      <c r="AE56" s="15"/>
      <c r="AF56" s="15"/>
      <c r="AG56" s="15"/>
      <c r="AH56" s="32" t="str">
        <f>IF(AND(LADIAR!$AF56=0,LADIAR!$AG56=0),"",LADIAR!$AF56-LADIAR!$AG56)</f>
        <v/>
      </c>
      <c r="AI56" s="15"/>
      <c r="AJ56" s="15"/>
      <c r="AK56" s="15"/>
      <c r="AL56" s="15"/>
      <c r="AM56" s="15"/>
      <c r="AN56" s="15"/>
      <c r="AO56" s="16" t="s">
        <v>11857</v>
      </c>
      <c r="AP56" s="15"/>
      <c r="AQ56" s="15"/>
    </row>
    <row r="57" ht="15.75" hidden="1" customHeight="1">
      <c r="A57" s="28" t="s">
        <v>402</v>
      </c>
      <c r="B57" s="28"/>
      <c r="C57" s="15" t="str">
        <f t="shared" si="1"/>
        <v>KIO77958563</v>
      </c>
      <c r="D57" s="15" t="s">
        <v>11857</v>
      </c>
      <c r="E57" s="28" t="s">
        <v>403</v>
      </c>
      <c r="F57" s="20">
        <f>F56</f>
        <v>3242.92</v>
      </c>
      <c r="G57" s="29">
        <v>10.5</v>
      </c>
      <c r="H57" s="28" t="s">
        <v>12099</v>
      </c>
      <c r="I57" s="15">
        <v>20.0</v>
      </c>
      <c r="J57" s="50">
        <f>LADIAR!$I57</f>
        <v>20</v>
      </c>
      <c r="K57" s="28"/>
      <c r="L57" s="33">
        <f>((LADIAR!$F57*(1+LADIAR!$G57%))/LADIAR!$J57)+LADIAR!$K57</f>
        <v>179.17133</v>
      </c>
      <c r="M57" s="15">
        <v>30.0</v>
      </c>
      <c r="N57" s="61">
        <f>IF(L57&gt;=5,MROUND((L57*(1+(LADIAR!$G57/100)))/(1-M57/100),50),10)</f>
        <v>300</v>
      </c>
      <c r="O57" s="29">
        <f>MROUND((LADIAR!$N57/0.6),50)</f>
        <v>500</v>
      </c>
      <c r="P57" s="15" t="s">
        <v>11858</v>
      </c>
      <c r="Q57" s="15">
        <v>5.0</v>
      </c>
      <c r="R57" s="29">
        <f>LADIAR!$I57+LADIAR!$Q57</f>
        <v>25</v>
      </c>
      <c r="S57" s="15" t="s">
        <v>292</v>
      </c>
      <c r="T57" s="15" t="s">
        <v>15</v>
      </c>
      <c r="U57" s="15" t="s">
        <v>11759</v>
      </c>
      <c r="V57" s="15" t="s">
        <v>12131</v>
      </c>
      <c r="W57" s="15" t="s">
        <v>11860</v>
      </c>
      <c r="X57" s="15">
        <v>1.0</v>
      </c>
      <c r="Y57" s="15">
        <v>0.0</v>
      </c>
      <c r="Z57" s="15"/>
      <c r="AA57" s="15"/>
      <c r="AB57" s="29">
        <f>LADIAR!$L57*LADIAR!$AA57</f>
        <v>0</v>
      </c>
      <c r="AC57" s="15"/>
      <c r="AD57" s="15"/>
      <c r="AE57" s="15"/>
      <c r="AF57" s="15"/>
      <c r="AG57" s="15"/>
      <c r="AH57" s="32" t="str">
        <f>IF(AND(LADIAR!$AF57=0,LADIAR!$AG57=0),"",LADIAR!$AF57-LADIAR!$AG57)</f>
        <v/>
      </c>
      <c r="AI57" s="15"/>
      <c r="AJ57" s="15"/>
      <c r="AK57" s="15"/>
      <c r="AL57" s="15"/>
      <c r="AM57" s="15"/>
      <c r="AN57" s="15"/>
      <c r="AO57" s="16" t="s">
        <v>11857</v>
      </c>
      <c r="AP57" s="15"/>
      <c r="AQ57" s="15"/>
    </row>
    <row r="58" ht="15.75" hidden="1" customHeight="1">
      <c r="A58" s="28" t="s">
        <v>404</v>
      </c>
      <c r="B58" s="28"/>
      <c r="C58" s="15" t="str">
        <f t="shared" si="1"/>
        <v>KIO80103378</v>
      </c>
      <c r="D58" s="15" t="s">
        <v>11857</v>
      </c>
      <c r="E58" s="28" t="s">
        <v>405</v>
      </c>
      <c r="F58" s="20">
        <v>650.65</v>
      </c>
      <c r="G58" s="29">
        <v>10.5</v>
      </c>
      <c r="H58" s="28" t="s">
        <v>12099</v>
      </c>
      <c r="I58" s="15">
        <v>20.0</v>
      </c>
      <c r="J58" s="50">
        <v>1.0</v>
      </c>
      <c r="K58" s="28"/>
      <c r="L58" s="33">
        <f>((LADIAR!$F58*(1+LADIAR!$G58%))/LADIAR!$J58)+LADIAR!$K58</f>
        <v>718.96825</v>
      </c>
      <c r="M58" s="15">
        <v>30.0</v>
      </c>
      <c r="N58" s="61">
        <f>IF(L58&gt;=5,MROUND((L58*(1+(LADIAR!$G58/100)))/(1-M58/100),50),10)</f>
        <v>1150</v>
      </c>
      <c r="O58" s="29">
        <f>MROUND((LADIAR!$N58/0.6),50)</f>
        <v>1900</v>
      </c>
      <c r="P58" s="15" t="s">
        <v>11858</v>
      </c>
      <c r="Q58" s="15">
        <v>2.0</v>
      </c>
      <c r="R58" s="29">
        <f>LADIAR!$I58+LADIAR!$Q58</f>
        <v>22</v>
      </c>
      <c r="S58" s="15" t="s">
        <v>292</v>
      </c>
      <c r="T58" s="15" t="s">
        <v>15</v>
      </c>
      <c r="U58" s="15" t="s">
        <v>11759</v>
      </c>
      <c r="V58" s="15" t="s">
        <v>12137</v>
      </c>
      <c r="W58" s="15" t="s">
        <v>11860</v>
      </c>
      <c r="X58" s="15">
        <v>1.0</v>
      </c>
      <c r="Y58" s="15">
        <v>5.0</v>
      </c>
      <c r="Z58" s="15"/>
      <c r="AA58" s="15"/>
      <c r="AB58" s="29">
        <f>LADIAR!$L58*LADIAR!$AA58</f>
        <v>0</v>
      </c>
      <c r="AC58" s="15"/>
      <c r="AD58" s="15"/>
      <c r="AE58" s="15"/>
      <c r="AF58" s="15"/>
      <c r="AG58" s="15"/>
      <c r="AH58" s="32" t="str">
        <f>IF(AND(LADIAR!$AF58=0,LADIAR!$AG58=0),"",LADIAR!$AF58-LADIAR!$AG58)</f>
        <v/>
      </c>
      <c r="AI58" s="15"/>
      <c r="AJ58" s="15"/>
      <c r="AK58" s="15"/>
      <c r="AL58" s="15"/>
      <c r="AM58" s="15"/>
      <c r="AN58" s="15"/>
      <c r="AO58" s="16" t="s">
        <v>11857</v>
      </c>
      <c r="AP58" s="15"/>
      <c r="AQ58" s="15"/>
    </row>
    <row r="59" ht="15.75" hidden="1" customHeight="1">
      <c r="A59" s="28" t="s">
        <v>406</v>
      </c>
      <c r="B59" s="28"/>
      <c r="C59" s="15" t="str">
        <f t="shared" si="1"/>
        <v>KIO80103361</v>
      </c>
      <c r="D59" s="15" t="s">
        <v>11857</v>
      </c>
      <c r="E59" s="28" t="s">
        <v>407</v>
      </c>
      <c r="F59" s="20">
        <f t="shared" ref="F59:F61" si="7">F58</f>
        <v>650.65</v>
      </c>
      <c r="G59" s="29">
        <v>10.5</v>
      </c>
      <c r="H59" s="28" t="s">
        <v>12099</v>
      </c>
      <c r="I59" s="15">
        <v>20.0</v>
      </c>
      <c r="J59" s="50">
        <v>1.0</v>
      </c>
      <c r="K59" s="28"/>
      <c r="L59" s="33">
        <f>((LADIAR!$F59*(1+LADIAR!$G59%))/LADIAR!$J59)+LADIAR!$K59</f>
        <v>718.96825</v>
      </c>
      <c r="M59" s="15">
        <v>30.0</v>
      </c>
      <c r="N59" s="61">
        <f>IF(L59&gt;=5,MROUND((L59*(1+(LADIAR!$G59/100)))/(1-M59/100),50),10)</f>
        <v>1150</v>
      </c>
      <c r="O59" s="29">
        <f>MROUND((LADIAR!$N59/0.6),50)</f>
        <v>1900</v>
      </c>
      <c r="P59" s="15" t="s">
        <v>11858</v>
      </c>
      <c r="Q59" s="15">
        <v>2.0</v>
      </c>
      <c r="R59" s="29">
        <f>LADIAR!$I59+LADIAR!$Q59</f>
        <v>22</v>
      </c>
      <c r="S59" s="15" t="s">
        <v>292</v>
      </c>
      <c r="T59" s="15" t="s">
        <v>15</v>
      </c>
      <c r="U59" s="15" t="s">
        <v>11759</v>
      </c>
      <c r="V59" s="15" t="s">
        <v>12137</v>
      </c>
      <c r="W59" s="15" t="s">
        <v>11860</v>
      </c>
      <c r="X59" s="15">
        <v>1.0</v>
      </c>
      <c r="Y59" s="15">
        <v>7.0</v>
      </c>
      <c r="Z59" s="15"/>
      <c r="AA59" s="15"/>
      <c r="AB59" s="29">
        <f>LADIAR!$L59*LADIAR!$AA59</f>
        <v>0</v>
      </c>
      <c r="AC59" s="15"/>
      <c r="AD59" s="15"/>
      <c r="AE59" s="15"/>
      <c r="AF59" s="15"/>
      <c r="AG59" s="15"/>
      <c r="AH59" s="32" t="str">
        <f>IF(AND(LADIAR!$AF59=0,LADIAR!$AG59=0),"",LADIAR!$AF59-LADIAR!$AG59)</f>
        <v/>
      </c>
      <c r="AI59" s="15"/>
      <c r="AJ59" s="15"/>
      <c r="AK59" s="15"/>
      <c r="AL59" s="15"/>
      <c r="AM59" s="15"/>
      <c r="AN59" s="15"/>
      <c r="AO59" s="16" t="s">
        <v>11857</v>
      </c>
      <c r="AP59" s="15"/>
      <c r="AQ59" s="15"/>
    </row>
    <row r="60" ht="15.75" hidden="1" customHeight="1">
      <c r="A60" s="28" t="s">
        <v>408</v>
      </c>
      <c r="B60" s="28"/>
      <c r="C60" s="15" t="str">
        <f t="shared" si="1"/>
        <v>KIO80103385</v>
      </c>
      <c r="D60" s="15" t="s">
        <v>11857</v>
      </c>
      <c r="E60" s="28" t="s">
        <v>409</v>
      </c>
      <c r="F60" s="20">
        <f t="shared" si="7"/>
        <v>650.65</v>
      </c>
      <c r="G60" s="29">
        <v>10.5</v>
      </c>
      <c r="H60" s="28" t="s">
        <v>12099</v>
      </c>
      <c r="I60" s="15">
        <v>20.0</v>
      </c>
      <c r="J60" s="50">
        <v>1.0</v>
      </c>
      <c r="K60" s="28"/>
      <c r="L60" s="33">
        <f>((LADIAR!$F60*(1+LADIAR!$G60%))/LADIAR!$J60)+LADIAR!$K60</f>
        <v>718.96825</v>
      </c>
      <c r="M60" s="15">
        <v>30.0</v>
      </c>
      <c r="N60" s="61">
        <f>IF(L60&gt;=5,MROUND((L60*(1+(LADIAR!$G60/100)))/(1-M60/100),50),10)</f>
        <v>1150</v>
      </c>
      <c r="O60" s="29">
        <f>MROUND((LADIAR!$N60/0.6),50)</f>
        <v>1900</v>
      </c>
      <c r="P60" s="15" t="s">
        <v>11858</v>
      </c>
      <c r="Q60" s="15">
        <v>2.0</v>
      </c>
      <c r="R60" s="29">
        <f>LADIAR!$I60+LADIAR!$Q60</f>
        <v>22</v>
      </c>
      <c r="S60" s="15" t="s">
        <v>292</v>
      </c>
      <c r="T60" s="15" t="s">
        <v>15</v>
      </c>
      <c r="U60" s="15" t="s">
        <v>11759</v>
      </c>
      <c r="V60" s="15" t="s">
        <v>12137</v>
      </c>
      <c r="W60" s="15" t="s">
        <v>11860</v>
      </c>
      <c r="X60" s="15">
        <v>1.0</v>
      </c>
      <c r="Y60" s="15">
        <v>0.0</v>
      </c>
      <c r="Z60" s="15"/>
      <c r="AA60" s="15"/>
      <c r="AB60" s="29">
        <f>LADIAR!$L60*LADIAR!$AA60</f>
        <v>0</v>
      </c>
      <c r="AC60" s="15"/>
      <c r="AD60" s="15"/>
      <c r="AE60" s="15"/>
      <c r="AF60" s="15"/>
      <c r="AG60" s="15"/>
      <c r="AH60" s="32" t="str">
        <f>IF(AND(LADIAR!$AF60=0,LADIAR!$AG60=0),"",LADIAR!$AF60-LADIAR!$AG60)</f>
        <v/>
      </c>
      <c r="AI60" s="15"/>
      <c r="AJ60" s="15"/>
      <c r="AK60" s="15"/>
      <c r="AL60" s="15"/>
      <c r="AM60" s="15"/>
      <c r="AN60" s="15"/>
      <c r="AO60" s="16" t="s">
        <v>11857</v>
      </c>
      <c r="AP60" s="15"/>
      <c r="AQ60" s="15"/>
    </row>
    <row r="61" ht="15.75" hidden="1" customHeight="1">
      <c r="A61" s="28" t="s">
        <v>410</v>
      </c>
      <c r="B61" s="28"/>
      <c r="C61" s="15" t="str">
        <f t="shared" si="1"/>
        <v>KIO80127145</v>
      </c>
      <c r="D61" s="15" t="s">
        <v>11857</v>
      </c>
      <c r="E61" s="28" t="s">
        <v>411</v>
      </c>
      <c r="F61" s="20">
        <f t="shared" si="7"/>
        <v>650.65</v>
      </c>
      <c r="G61" s="29">
        <v>10.5</v>
      </c>
      <c r="H61" s="28" t="s">
        <v>12099</v>
      </c>
      <c r="I61" s="15">
        <v>20.0</v>
      </c>
      <c r="J61" s="50">
        <v>1.0</v>
      </c>
      <c r="K61" s="28"/>
      <c r="L61" s="33">
        <f>((LADIAR!$F61*(1+LADIAR!$G61%))/LADIAR!$J61)+LADIAR!$K61</f>
        <v>718.96825</v>
      </c>
      <c r="M61" s="15">
        <v>30.0</v>
      </c>
      <c r="N61" s="61">
        <f>IF(L61&gt;=5,MROUND((L61*(1+(LADIAR!$G61/100)))/(1-M61/100),50),10)</f>
        <v>1150</v>
      </c>
      <c r="O61" s="29">
        <f>MROUND((LADIAR!$N61/0.6),50)</f>
        <v>1900</v>
      </c>
      <c r="P61" s="15" t="s">
        <v>11858</v>
      </c>
      <c r="Q61" s="15">
        <v>2.0</v>
      </c>
      <c r="R61" s="29">
        <f>LADIAR!$I61+LADIAR!$Q61</f>
        <v>22</v>
      </c>
      <c r="S61" s="15" t="s">
        <v>292</v>
      </c>
      <c r="T61" s="15" t="s">
        <v>15</v>
      </c>
      <c r="U61" s="15" t="s">
        <v>11759</v>
      </c>
      <c r="V61" s="15" t="s">
        <v>12137</v>
      </c>
      <c r="W61" s="15" t="s">
        <v>11860</v>
      </c>
      <c r="X61" s="15">
        <v>1.0</v>
      </c>
      <c r="Y61" s="15">
        <v>0.0</v>
      </c>
      <c r="Z61" s="15"/>
      <c r="AA61" s="15"/>
      <c r="AB61" s="29">
        <f>LADIAR!$L61*LADIAR!$AA61</f>
        <v>0</v>
      </c>
      <c r="AC61" s="15"/>
      <c r="AD61" s="15"/>
      <c r="AE61" s="15"/>
      <c r="AF61" s="15"/>
      <c r="AG61" s="15"/>
      <c r="AH61" s="32" t="str">
        <f>IF(AND(LADIAR!$AF61=0,LADIAR!$AG61=0),"",LADIAR!$AF61-LADIAR!$AG61)</f>
        <v/>
      </c>
      <c r="AI61" s="15"/>
      <c r="AJ61" s="15"/>
      <c r="AK61" s="15"/>
      <c r="AL61" s="15"/>
      <c r="AM61" s="15"/>
      <c r="AN61" s="15"/>
      <c r="AO61" s="16" t="s">
        <v>11857</v>
      </c>
      <c r="AP61" s="15"/>
      <c r="AQ61" s="15"/>
    </row>
    <row r="62" ht="15.75" hidden="1" customHeight="1">
      <c r="A62" s="28" t="s">
        <v>412</v>
      </c>
      <c r="B62" s="28"/>
      <c r="C62" s="15" t="str">
        <f t="shared" si="1"/>
        <v>KIO80103439</v>
      </c>
      <c r="D62" s="15" t="s">
        <v>11857</v>
      </c>
      <c r="E62" s="28" t="s">
        <v>413</v>
      </c>
      <c r="F62" s="20">
        <v>1232.61</v>
      </c>
      <c r="G62" s="29">
        <v>10.5</v>
      </c>
      <c r="H62" s="28" t="s">
        <v>12099</v>
      </c>
      <c r="I62" s="15">
        <v>10.0</v>
      </c>
      <c r="J62" s="50">
        <v>1.0</v>
      </c>
      <c r="K62" s="28"/>
      <c r="L62" s="33">
        <f>((LADIAR!$F62*(1+LADIAR!$G62%))/LADIAR!$J62)+LADIAR!$K62</f>
        <v>1362.03405</v>
      </c>
      <c r="M62" s="15">
        <v>30.0</v>
      </c>
      <c r="N62" s="61">
        <f>IF(L62&gt;=5,MROUND((L62*(1+(LADIAR!$G62/100)))/(1-M62/100),50),10)</f>
        <v>2150</v>
      </c>
      <c r="O62" s="29">
        <f>MROUND((LADIAR!$N62/0.6),50)</f>
        <v>3600</v>
      </c>
      <c r="P62" s="15" t="s">
        <v>11858</v>
      </c>
      <c r="Q62" s="15">
        <v>2.0</v>
      </c>
      <c r="R62" s="29">
        <f>LADIAR!$I62+LADIAR!$Q62</f>
        <v>12</v>
      </c>
      <c r="S62" s="15" t="s">
        <v>292</v>
      </c>
      <c r="T62" s="15" t="s">
        <v>15</v>
      </c>
      <c r="U62" s="15" t="s">
        <v>11759</v>
      </c>
      <c r="V62" s="15" t="s">
        <v>12137</v>
      </c>
      <c r="W62" s="15" t="s">
        <v>11860</v>
      </c>
      <c r="X62" s="15">
        <v>1.0</v>
      </c>
      <c r="Y62" s="15">
        <v>3.0</v>
      </c>
      <c r="Z62" s="15"/>
      <c r="AA62" s="15"/>
      <c r="AB62" s="29">
        <f>LADIAR!$L62*LADIAR!$AA62</f>
        <v>0</v>
      </c>
      <c r="AC62" s="15"/>
      <c r="AD62" s="15"/>
      <c r="AE62" s="15"/>
      <c r="AF62" s="15"/>
      <c r="AG62" s="15"/>
      <c r="AH62" s="32" t="str">
        <f>IF(AND(LADIAR!$AF62=0,LADIAR!$AG62=0),"",LADIAR!$AF62-LADIAR!$AG62)</f>
        <v/>
      </c>
      <c r="AI62" s="15"/>
      <c r="AJ62" s="15"/>
      <c r="AK62" s="15"/>
      <c r="AL62" s="15"/>
      <c r="AM62" s="15"/>
      <c r="AN62" s="15"/>
      <c r="AO62" s="16" t="s">
        <v>11857</v>
      </c>
      <c r="AP62" s="15"/>
      <c r="AQ62" s="15"/>
    </row>
    <row r="63" ht="15.75" hidden="1" customHeight="1">
      <c r="A63" s="28" t="s">
        <v>414</v>
      </c>
      <c r="B63" s="28"/>
      <c r="C63" s="15" t="str">
        <f t="shared" si="1"/>
        <v>KIO80103415</v>
      </c>
      <c r="D63" s="15" t="s">
        <v>11857</v>
      </c>
      <c r="E63" s="28" t="s">
        <v>415</v>
      </c>
      <c r="F63" s="20">
        <f t="shared" ref="F63:F67" si="8">F62</f>
        <v>1232.61</v>
      </c>
      <c r="G63" s="29">
        <v>10.5</v>
      </c>
      <c r="H63" s="28" t="s">
        <v>12099</v>
      </c>
      <c r="I63" s="15">
        <v>10.0</v>
      </c>
      <c r="J63" s="50">
        <v>1.0</v>
      </c>
      <c r="K63" s="28"/>
      <c r="L63" s="33">
        <f>((LADIAR!$F63*(1+LADIAR!$G63%))/LADIAR!$J63)+LADIAR!$K63</f>
        <v>1362.03405</v>
      </c>
      <c r="M63" s="15">
        <v>30.0</v>
      </c>
      <c r="N63" s="61">
        <f>IF(L63&gt;=5,MROUND((L63*(1+(LADIAR!$G63/100)))/(1-M63/100),50),10)</f>
        <v>2150</v>
      </c>
      <c r="O63" s="29">
        <f>MROUND((LADIAR!$N63/0.6),50)</f>
        <v>3600</v>
      </c>
      <c r="P63" s="15" t="s">
        <v>11858</v>
      </c>
      <c r="Q63" s="15">
        <v>2.0</v>
      </c>
      <c r="R63" s="29">
        <f>LADIAR!$I63+LADIAR!$Q63</f>
        <v>12</v>
      </c>
      <c r="S63" s="15" t="s">
        <v>292</v>
      </c>
      <c r="T63" s="15" t="s">
        <v>15</v>
      </c>
      <c r="U63" s="15" t="s">
        <v>11759</v>
      </c>
      <c r="V63" s="15" t="s">
        <v>12137</v>
      </c>
      <c r="W63" s="15" t="s">
        <v>11860</v>
      </c>
      <c r="X63" s="15">
        <v>1.0</v>
      </c>
      <c r="Y63" s="15">
        <v>4.0</v>
      </c>
      <c r="Z63" s="15"/>
      <c r="AA63" s="15"/>
      <c r="AB63" s="29">
        <f>LADIAR!$L63*LADIAR!$AA63</f>
        <v>0</v>
      </c>
      <c r="AC63" s="15"/>
      <c r="AD63" s="15"/>
      <c r="AE63" s="15"/>
      <c r="AF63" s="15"/>
      <c r="AG63" s="15"/>
      <c r="AH63" s="32" t="str">
        <f>IF(AND(LADIAR!$AF63=0,LADIAR!$AG63=0),"",LADIAR!$AF63-LADIAR!$AG63)</f>
        <v/>
      </c>
      <c r="AI63" s="15"/>
      <c r="AJ63" s="15"/>
      <c r="AK63" s="15"/>
      <c r="AL63" s="15"/>
      <c r="AM63" s="15"/>
      <c r="AN63" s="15"/>
      <c r="AO63" s="16" t="s">
        <v>11857</v>
      </c>
      <c r="AP63" s="15"/>
      <c r="AQ63" s="15"/>
    </row>
    <row r="64" ht="15.75" hidden="1" customHeight="1">
      <c r="A64" s="28" t="s">
        <v>416</v>
      </c>
      <c r="B64" s="28"/>
      <c r="C64" s="15" t="str">
        <f t="shared" si="1"/>
        <v>KIO80033408</v>
      </c>
      <c r="D64" s="15" t="s">
        <v>11857</v>
      </c>
      <c r="E64" s="28" t="s">
        <v>417</v>
      </c>
      <c r="F64" s="20">
        <f t="shared" si="8"/>
        <v>1232.61</v>
      </c>
      <c r="G64" s="29">
        <v>10.5</v>
      </c>
      <c r="H64" s="28" t="s">
        <v>12099</v>
      </c>
      <c r="I64" s="15">
        <v>10.0</v>
      </c>
      <c r="J64" s="50">
        <v>1.0</v>
      </c>
      <c r="K64" s="28"/>
      <c r="L64" s="33">
        <f>((LADIAR!$F64*(1+LADIAR!$G64%))/LADIAR!$J64)+LADIAR!$K64</f>
        <v>1362.03405</v>
      </c>
      <c r="M64" s="15">
        <v>30.0</v>
      </c>
      <c r="N64" s="61">
        <f>IF(L64&gt;=5,MROUND((L64*(1+(LADIAR!$G64/100)))/(1-M64/100),50),10)</f>
        <v>2150</v>
      </c>
      <c r="O64" s="29">
        <f>MROUND((LADIAR!$N64/0.6),50)</f>
        <v>3600</v>
      </c>
      <c r="P64" s="15" t="s">
        <v>11858</v>
      </c>
      <c r="Q64" s="15">
        <v>2.0</v>
      </c>
      <c r="R64" s="29">
        <f>LADIAR!$I64+LADIAR!$Q64</f>
        <v>12</v>
      </c>
      <c r="S64" s="15" t="s">
        <v>292</v>
      </c>
      <c r="T64" s="15" t="s">
        <v>15</v>
      </c>
      <c r="U64" s="15" t="s">
        <v>11759</v>
      </c>
      <c r="V64" s="15" t="s">
        <v>12137</v>
      </c>
      <c r="W64" s="15" t="s">
        <v>11860</v>
      </c>
      <c r="X64" s="15">
        <v>1.0</v>
      </c>
      <c r="Y64" s="15">
        <v>3.0</v>
      </c>
      <c r="Z64" s="15"/>
      <c r="AA64" s="15"/>
      <c r="AB64" s="29">
        <f>LADIAR!$L64*LADIAR!$AA64</f>
        <v>0</v>
      </c>
      <c r="AC64" s="15"/>
      <c r="AD64" s="15"/>
      <c r="AE64" s="15"/>
      <c r="AF64" s="15"/>
      <c r="AG64" s="15"/>
      <c r="AH64" s="32" t="str">
        <f>IF(AND(LADIAR!$AF64=0,LADIAR!$AG64=0),"",LADIAR!$AF64-LADIAR!$AG64)</f>
        <v/>
      </c>
      <c r="AI64" s="15"/>
      <c r="AJ64" s="15"/>
      <c r="AK64" s="15"/>
      <c r="AL64" s="15"/>
      <c r="AM64" s="15"/>
      <c r="AN64" s="15"/>
      <c r="AO64" s="16" t="s">
        <v>11857</v>
      </c>
      <c r="AP64" s="15"/>
      <c r="AQ64" s="15"/>
    </row>
    <row r="65" ht="15.75" hidden="1" customHeight="1">
      <c r="A65" s="28" t="s">
        <v>418</v>
      </c>
      <c r="B65" s="28"/>
      <c r="C65" s="15" t="str">
        <f t="shared" si="1"/>
        <v>KIO80103422</v>
      </c>
      <c r="D65" s="15" t="s">
        <v>11857</v>
      </c>
      <c r="E65" s="28" t="s">
        <v>419</v>
      </c>
      <c r="F65" s="20">
        <f t="shared" si="8"/>
        <v>1232.61</v>
      </c>
      <c r="G65" s="29">
        <v>10.5</v>
      </c>
      <c r="H65" s="28" t="s">
        <v>12099</v>
      </c>
      <c r="I65" s="15">
        <v>10.0</v>
      </c>
      <c r="J65" s="50">
        <v>1.0</v>
      </c>
      <c r="K65" s="28"/>
      <c r="L65" s="33">
        <f>((LADIAR!$F65*(1+LADIAR!$G65%))/LADIAR!$J65)+LADIAR!$K65</f>
        <v>1362.03405</v>
      </c>
      <c r="M65" s="15">
        <v>30.0</v>
      </c>
      <c r="N65" s="61">
        <f>IF(L65&gt;=5,MROUND((L65*(1+(LADIAR!$G65/100)))/(1-M65/100),50),10)</f>
        <v>2150</v>
      </c>
      <c r="O65" s="29">
        <f>MROUND((LADIAR!$N65/0.6),50)</f>
        <v>3600</v>
      </c>
      <c r="P65" s="15" t="s">
        <v>11858</v>
      </c>
      <c r="Q65" s="15">
        <v>2.0</v>
      </c>
      <c r="R65" s="29">
        <f>LADIAR!$I65+LADIAR!$Q65</f>
        <v>12</v>
      </c>
      <c r="S65" s="15" t="s">
        <v>292</v>
      </c>
      <c r="T65" s="15" t="s">
        <v>15</v>
      </c>
      <c r="U65" s="15" t="s">
        <v>11759</v>
      </c>
      <c r="V65" s="15" t="s">
        <v>12137</v>
      </c>
      <c r="W65" s="15" t="s">
        <v>11860</v>
      </c>
      <c r="X65" s="15">
        <v>1.0</v>
      </c>
      <c r="Y65" s="15">
        <v>0.0</v>
      </c>
      <c r="Z65" s="15"/>
      <c r="AA65" s="15"/>
      <c r="AB65" s="29">
        <f>LADIAR!$L65*LADIAR!$AA65</f>
        <v>0</v>
      </c>
      <c r="AC65" s="15"/>
      <c r="AD65" s="15"/>
      <c r="AE65" s="15"/>
      <c r="AF65" s="15"/>
      <c r="AG65" s="15"/>
      <c r="AH65" s="32" t="str">
        <f>IF(AND(LADIAR!$AF65=0,LADIAR!$AG65=0),"",LADIAR!$AF65-LADIAR!$AG65)</f>
        <v/>
      </c>
      <c r="AI65" s="15"/>
      <c r="AJ65" s="15"/>
      <c r="AK65" s="15"/>
      <c r="AL65" s="15"/>
      <c r="AM65" s="15"/>
      <c r="AN65" s="15"/>
      <c r="AO65" s="16" t="s">
        <v>11857</v>
      </c>
      <c r="AP65" s="15"/>
      <c r="AQ65" s="15"/>
    </row>
    <row r="66" ht="15.75" hidden="1" customHeight="1">
      <c r="A66" s="28" t="s">
        <v>420</v>
      </c>
      <c r="B66" s="28"/>
      <c r="C66" s="15" t="str">
        <f t="shared" si="1"/>
        <v>KIO80116842</v>
      </c>
      <c r="D66" s="15" t="s">
        <v>11857</v>
      </c>
      <c r="E66" s="28" t="s">
        <v>421</v>
      </c>
      <c r="F66" s="20">
        <f t="shared" si="8"/>
        <v>1232.61</v>
      </c>
      <c r="G66" s="29">
        <v>10.5</v>
      </c>
      <c r="H66" s="28" t="s">
        <v>12099</v>
      </c>
      <c r="I66" s="15">
        <v>10.0</v>
      </c>
      <c r="J66" s="50">
        <v>1.0</v>
      </c>
      <c r="K66" s="28"/>
      <c r="L66" s="33">
        <f>((LADIAR!$F66*(1+LADIAR!$G66%))/LADIAR!$J66)+LADIAR!$K66</f>
        <v>1362.03405</v>
      </c>
      <c r="M66" s="15">
        <v>30.0</v>
      </c>
      <c r="N66" s="61">
        <f>IF(L66&gt;=5,MROUND((L66*(1+(LADIAR!$G66/100)))/(1-M66/100),50),10)</f>
        <v>2150</v>
      </c>
      <c r="O66" s="29">
        <f>MROUND((LADIAR!$N66/0.6),50)</f>
        <v>3600</v>
      </c>
      <c r="P66" s="15" t="s">
        <v>11858</v>
      </c>
      <c r="Q66" s="15">
        <v>2.0</v>
      </c>
      <c r="R66" s="29">
        <f>LADIAR!$I66+LADIAR!$Q66</f>
        <v>12</v>
      </c>
      <c r="S66" s="15" t="s">
        <v>292</v>
      </c>
      <c r="T66" s="15" t="s">
        <v>15</v>
      </c>
      <c r="U66" s="15" t="s">
        <v>11759</v>
      </c>
      <c r="V66" s="15" t="s">
        <v>12137</v>
      </c>
      <c r="W66" s="15" t="s">
        <v>11860</v>
      </c>
      <c r="X66" s="15">
        <v>1.0</v>
      </c>
      <c r="Y66" s="15">
        <v>1.0</v>
      </c>
      <c r="Z66" s="15"/>
      <c r="AA66" s="15"/>
      <c r="AB66" s="29">
        <f>LADIAR!$L66*LADIAR!$AA66</f>
        <v>0</v>
      </c>
      <c r="AC66" s="15"/>
      <c r="AD66" s="15"/>
      <c r="AE66" s="15"/>
      <c r="AF66" s="15"/>
      <c r="AG66" s="15"/>
      <c r="AH66" s="32" t="str">
        <f>IF(AND(LADIAR!$AF66=0,LADIAR!$AG66=0),"",LADIAR!$AF66-LADIAR!$AG66)</f>
        <v/>
      </c>
      <c r="AI66" s="15"/>
      <c r="AJ66" s="15"/>
      <c r="AK66" s="15"/>
      <c r="AL66" s="15"/>
      <c r="AM66" s="15"/>
      <c r="AN66" s="15"/>
      <c r="AO66" s="16" t="s">
        <v>11857</v>
      </c>
      <c r="AP66" s="15"/>
      <c r="AQ66" s="15"/>
    </row>
    <row r="67" ht="15.75" hidden="1" customHeight="1">
      <c r="A67" s="28" t="s">
        <v>422</v>
      </c>
      <c r="B67" s="28"/>
      <c r="C67" s="15" t="str">
        <f t="shared" si="1"/>
        <v>KIO80115562</v>
      </c>
      <c r="D67" s="15" t="s">
        <v>11857</v>
      </c>
      <c r="E67" s="28" t="s">
        <v>423</v>
      </c>
      <c r="F67" s="20">
        <f t="shared" si="8"/>
        <v>1232.61</v>
      </c>
      <c r="G67" s="29">
        <v>10.5</v>
      </c>
      <c r="H67" s="28" t="s">
        <v>12099</v>
      </c>
      <c r="I67" s="15">
        <v>10.0</v>
      </c>
      <c r="J67" s="50">
        <v>1.0</v>
      </c>
      <c r="K67" s="28"/>
      <c r="L67" s="33">
        <f>((LADIAR!$F67*(1+LADIAR!$G67%))/LADIAR!$J67)+LADIAR!$K67</f>
        <v>1362.03405</v>
      </c>
      <c r="M67" s="15">
        <v>30.0</v>
      </c>
      <c r="N67" s="61">
        <f>IF(L67&gt;=5,MROUND((L67*(1+(LADIAR!$G67/100)))/(1-M67/100),50),10)</f>
        <v>2150</v>
      </c>
      <c r="O67" s="29">
        <f>MROUND((LADIAR!$N67/0.6),50)</f>
        <v>3600</v>
      </c>
      <c r="P67" s="15" t="s">
        <v>11858</v>
      </c>
      <c r="Q67" s="15">
        <v>2.0</v>
      </c>
      <c r="R67" s="29">
        <f>LADIAR!$I67+LADIAR!$Q67</f>
        <v>12</v>
      </c>
      <c r="S67" s="15" t="s">
        <v>292</v>
      </c>
      <c r="T67" s="15" t="s">
        <v>15</v>
      </c>
      <c r="U67" s="15" t="s">
        <v>11759</v>
      </c>
      <c r="V67" s="15" t="s">
        <v>12137</v>
      </c>
      <c r="W67" s="15" t="s">
        <v>11860</v>
      </c>
      <c r="X67" s="15">
        <v>1.0</v>
      </c>
      <c r="Y67" s="15">
        <v>2.0</v>
      </c>
      <c r="Z67" s="15"/>
      <c r="AA67" s="15"/>
      <c r="AB67" s="29">
        <f>LADIAR!$L67*LADIAR!$AA67</f>
        <v>0</v>
      </c>
      <c r="AC67" s="15"/>
      <c r="AD67" s="15"/>
      <c r="AE67" s="15"/>
      <c r="AF67" s="15"/>
      <c r="AG67" s="15"/>
      <c r="AH67" s="32" t="str">
        <f>IF(AND(LADIAR!$AF67=0,LADIAR!$AG67=0),"",LADIAR!$AF67-LADIAR!$AG67)</f>
        <v/>
      </c>
      <c r="AI67" s="15"/>
      <c r="AJ67" s="15"/>
      <c r="AK67" s="15"/>
      <c r="AL67" s="15"/>
      <c r="AM67" s="15"/>
      <c r="AN67" s="15"/>
      <c r="AO67" s="16" t="s">
        <v>11857</v>
      </c>
      <c r="AP67" s="15"/>
      <c r="AQ67" s="15"/>
    </row>
    <row r="68" ht="15.75" hidden="1" customHeight="1">
      <c r="A68" s="28" t="s">
        <v>424</v>
      </c>
      <c r="B68" s="28"/>
      <c r="C68" s="15" t="str">
        <f t="shared" si="1"/>
        <v>KIO77922120</v>
      </c>
      <c r="D68" s="15" t="s">
        <v>11857</v>
      </c>
      <c r="E68" s="28" t="s">
        <v>425</v>
      </c>
      <c r="F68" s="20">
        <v>1452.14</v>
      </c>
      <c r="G68" s="29">
        <v>10.5</v>
      </c>
      <c r="H68" s="28" t="s">
        <v>12099</v>
      </c>
      <c r="I68" s="15">
        <v>12.0</v>
      </c>
      <c r="J68" s="50">
        <v>1.0</v>
      </c>
      <c r="K68" s="28"/>
      <c r="L68" s="33">
        <f>((LADIAR!$F68*(1+LADIAR!$G68%))/LADIAR!$J68)+LADIAR!$K68</f>
        <v>1604.6147</v>
      </c>
      <c r="M68" s="15">
        <v>30.0</v>
      </c>
      <c r="N68" s="61">
        <f>IF(L68&gt;=5,MROUND((L68*(1+(LADIAR!$G68/100)))/(1-M68/100),50),10)</f>
        <v>2550</v>
      </c>
      <c r="O68" s="29">
        <f>MROUND((LADIAR!$N68/0.6),50)</f>
        <v>4250</v>
      </c>
      <c r="P68" s="15" t="s">
        <v>11858</v>
      </c>
      <c r="Q68" s="15">
        <v>2.0</v>
      </c>
      <c r="R68" s="29">
        <f>LADIAR!$I68+LADIAR!$Q68</f>
        <v>14</v>
      </c>
      <c r="S68" s="15" t="s">
        <v>292</v>
      </c>
      <c r="T68" s="15" t="s">
        <v>15</v>
      </c>
      <c r="U68" s="15" t="s">
        <v>11759</v>
      </c>
      <c r="V68" s="15" t="s">
        <v>12130</v>
      </c>
      <c r="W68" s="15" t="s">
        <v>11860</v>
      </c>
      <c r="X68" s="15">
        <v>1.0</v>
      </c>
      <c r="Y68" s="15">
        <v>0.0</v>
      </c>
      <c r="Z68" s="15"/>
      <c r="AA68" s="15"/>
      <c r="AB68" s="29">
        <f>LADIAR!$L68*LADIAR!$AA68</f>
        <v>0</v>
      </c>
      <c r="AC68" s="15"/>
      <c r="AD68" s="15"/>
      <c r="AE68" s="15"/>
      <c r="AF68" s="15"/>
      <c r="AG68" s="15"/>
      <c r="AH68" s="32" t="str">
        <f>IF(AND(LADIAR!$AF68=0,LADIAR!$AG68=0),"",LADIAR!$AF68-LADIAR!$AG68)</f>
        <v/>
      </c>
      <c r="AI68" s="15"/>
      <c r="AJ68" s="15"/>
      <c r="AK68" s="15"/>
      <c r="AL68" s="15"/>
      <c r="AM68" s="15"/>
      <c r="AN68" s="15"/>
      <c r="AO68" s="16" t="s">
        <v>11857</v>
      </c>
      <c r="AP68" s="15"/>
      <c r="AQ68" s="15"/>
    </row>
    <row r="69" ht="15.75" hidden="1" customHeight="1">
      <c r="A69" s="28" t="s">
        <v>426</v>
      </c>
      <c r="B69" s="28"/>
      <c r="C69" s="15" t="str">
        <f t="shared" si="1"/>
        <v>KIO80105013</v>
      </c>
      <c r="D69" s="15" t="s">
        <v>11857</v>
      </c>
      <c r="E69" s="28" t="s">
        <v>427</v>
      </c>
      <c r="F69" s="20">
        <v>2506.34</v>
      </c>
      <c r="G69" s="29">
        <v>10.5</v>
      </c>
      <c r="H69" s="28" t="s">
        <v>12099</v>
      </c>
      <c r="I69" s="15">
        <v>64.0</v>
      </c>
      <c r="J69" s="50">
        <v>1.0</v>
      </c>
      <c r="K69" s="28"/>
      <c r="L69" s="33">
        <f>((LADIAR!$F69*(1+LADIAR!$G69%))/LADIAR!$J69)+LADIAR!$K69</f>
        <v>2769.5057</v>
      </c>
      <c r="M69" s="15">
        <v>30.0</v>
      </c>
      <c r="N69" s="61">
        <f>IF(L69&gt;=5,MROUND((L69*(1+(LADIAR!$G69/100)))/(1-M69/100),50),10)</f>
        <v>4350</v>
      </c>
      <c r="O69" s="29">
        <f>MROUND((LADIAR!$N69/0.6),50)</f>
        <v>7250</v>
      </c>
      <c r="P69" s="15" t="s">
        <v>11858</v>
      </c>
      <c r="Q69" s="15">
        <v>2.0</v>
      </c>
      <c r="R69" s="29">
        <f>LADIAR!$I69+LADIAR!$Q69</f>
        <v>66</v>
      </c>
      <c r="S69" s="15" t="s">
        <v>292</v>
      </c>
      <c r="T69" s="15" t="s">
        <v>15</v>
      </c>
      <c r="U69" s="15" t="s">
        <v>11759</v>
      </c>
      <c r="V69" s="15" t="s">
        <v>12130</v>
      </c>
      <c r="W69" s="15" t="s">
        <v>11860</v>
      </c>
      <c r="X69" s="15">
        <v>1.0</v>
      </c>
      <c r="Y69" s="15">
        <v>0.0</v>
      </c>
      <c r="Z69" s="15"/>
      <c r="AA69" s="15"/>
      <c r="AB69" s="29">
        <f>LADIAR!$L69*LADIAR!$AA69</f>
        <v>0</v>
      </c>
      <c r="AC69" s="15"/>
      <c r="AD69" s="15"/>
      <c r="AE69" s="15"/>
      <c r="AF69" s="15"/>
      <c r="AG69" s="15"/>
      <c r="AH69" s="32" t="str">
        <f>IF(AND(LADIAR!$AF69=0,LADIAR!$AG69=0),"",LADIAR!$AF69-LADIAR!$AG69)</f>
        <v/>
      </c>
      <c r="AI69" s="15"/>
      <c r="AJ69" s="15"/>
      <c r="AK69" s="15"/>
      <c r="AL69" s="15"/>
      <c r="AM69" s="15"/>
      <c r="AN69" s="15"/>
      <c r="AO69" s="16" t="s">
        <v>11857</v>
      </c>
      <c r="AP69" s="15"/>
      <c r="AQ69" s="15"/>
    </row>
    <row r="70" ht="15.75" hidden="1" customHeight="1">
      <c r="A70" s="28" t="s">
        <v>428</v>
      </c>
      <c r="B70" s="28"/>
      <c r="C70" s="15" t="str">
        <f t="shared" si="1"/>
        <v>KIO80132750</v>
      </c>
      <c r="D70" s="15" t="s">
        <v>11857</v>
      </c>
      <c r="E70" s="28" t="s">
        <v>429</v>
      </c>
      <c r="F70" s="20">
        <f>F69</f>
        <v>2506.34</v>
      </c>
      <c r="G70" s="29">
        <v>10.5</v>
      </c>
      <c r="H70" s="28" t="s">
        <v>12099</v>
      </c>
      <c r="I70" s="15">
        <v>64.0</v>
      </c>
      <c r="J70" s="50">
        <v>1.0</v>
      </c>
      <c r="K70" s="28"/>
      <c r="L70" s="33">
        <f>((LADIAR!$F70*(1+LADIAR!$G70%))/LADIAR!$J70)+LADIAR!$K70</f>
        <v>2769.5057</v>
      </c>
      <c r="M70" s="15">
        <v>30.0</v>
      </c>
      <c r="N70" s="61">
        <f>IF(L70&gt;=5,MROUND((L70*(1+(LADIAR!$G70/100)))/(1-M70/100),50),10)</f>
        <v>4350</v>
      </c>
      <c r="O70" s="29">
        <f>MROUND((LADIAR!$N70/0.6),50)</f>
        <v>7250</v>
      </c>
      <c r="P70" s="15" t="s">
        <v>11858</v>
      </c>
      <c r="Q70" s="15">
        <v>2.0</v>
      </c>
      <c r="R70" s="29">
        <f>LADIAR!$I70+LADIAR!$Q70</f>
        <v>66</v>
      </c>
      <c r="S70" s="15" t="s">
        <v>292</v>
      </c>
      <c r="T70" s="15" t="s">
        <v>15</v>
      </c>
      <c r="U70" s="15" t="s">
        <v>11759</v>
      </c>
      <c r="V70" s="15" t="s">
        <v>12130</v>
      </c>
      <c r="W70" s="15" t="s">
        <v>11860</v>
      </c>
      <c r="X70" s="15">
        <v>1.0</v>
      </c>
      <c r="Y70" s="15">
        <v>3.0</v>
      </c>
      <c r="Z70" s="15"/>
      <c r="AA70" s="15"/>
      <c r="AB70" s="29">
        <f>LADIAR!$L70*LADIAR!$AA70</f>
        <v>0</v>
      </c>
      <c r="AC70" s="15"/>
      <c r="AD70" s="15"/>
      <c r="AE70" s="15"/>
      <c r="AF70" s="15"/>
      <c r="AG70" s="15"/>
      <c r="AH70" s="32" t="str">
        <f>IF(AND(LADIAR!$AF70=0,LADIAR!$AG70=0),"",LADIAR!$AF70-LADIAR!$AG70)</f>
        <v/>
      </c>
      <c r="AI70" s="15"/>
      <c r="AJ70" s="15"/>
      <c r="AK70" s="15"/>
      <c r="AL70" s="15"/>
      <c r="AM70" s="15"/>
      <c r="AN70" s="15"/>
      <c r="AO70" s="16" t="s">
        <v>11857</v>
      </c>
      <c r="AP70" s="15"/>
      <c r="AQ70" s="15"/>
    </row>
    <row r="71" ht="15.75" hidden="1" customHeight="1">
      <c r="A71" s="28" t="s">
        <v>430</v>
      </c>
      <c r="B71" s="28"/>
      <c r="C71" s="15" t="str">
        <f t="shared" si="1"/>
        <v>KIO80103743</v>
      </c>
      <c r="D71" s="15" t="s">
        <v>11857</v>
      </c>
      <c r="E71" s="28" t="s">
        <v>431</v>
      </c>
      <c r="F71" s="20">
        <v>4308.2</v>
      </c>
      <c r="G71" s="29">
        <v>10.5</v>
      </c>
      <c r="H71" s="28" t="s">
        <v>12099</v>
      </c>
      <c r="I71" s="15">
        <v>24.0</v>
      </c>
      <c r="J71" s="50">
        <v>1.0</v>
      </c>
      <c r="K71" s="28"/>
      <c r="L71" s="33">
        <f>((LADIAR!$F71*(1+LADIAR!$G71%))/LADIAR!$J71)+LADIAR!$K71</f>
        <v>4760.561</v>
      </c>
      <c r="M71" s="15">
        <v>30.0</v>
      </c>
      <c r="N71" s="61">
        <f>IF(L71&gt;=5,MROUND((L71*(1+(LADIAR!$G71/100)))/(1-M71/100),50),10)</f>
        <v>7500</v>
      </c>
      <c r="O71" s="29">
        <f>MROUND((LADIAR!$N71/0.6),50)</f>
        <v>12500</v>
      </c>
      <c r="P71" s="15" t="s">
        <v>11858</v>
      </c>
      <c r="Q71" s="15">
        <v>2.0</v>
      </c>
      <c r="R71" s="29">
        <f>LADIAR!$I71+LADIAR!$Q71</f>
        <v>26</v>
      </c>
      <c r="S71" s="15" t="s">
        <v>292</v>
      </c>
      <c r="T71" s="15" t="s">
        <v>15</v>
      </c>
      <c r="U71" s="15" t="s">
        <v>11759</v>
      </c>
      <c r="V71" s="15" t="s">
        <v>12130</v>
      </c>
      <c r="W71" s="15" t="s">
        <v>11860</v>
      </c>
      <c r="X71" s="15">
        <v>1.0</v>
      </c>
      <c r="Y71" s="15">
        <v>0.0</v>
      </c>
      <c r="Z71" s="15"/>
      <c r="AA71" s="15"/>
      <c r="AB71" s="29">
        <f>LADIAR!$L71*LADIAR!$AA71</f>
        <v>0</v>
      </c>
      <c r="AC71" s="15"/>
      <c r="AD71" s="15"/>
      <c r="AE71" s="15"/>
      <c r="AF71" s="15"/>
      <c r="AG71" s="15"/>
      <c r="AH71" s="32" t="str">
        <f>IF(AND(LADIAR!$AF71=0,LADIAR!$AG71=0),"",LADIAR!$AF71-LADIAR!$AG71)</f>
        <v/>
      </c>
      <c r="AI71" s="15"/>
      <c r="AJ71" s="15"/>
      <c r="AK71" s="15"/>
      <c r="AL71" s="15"/>
      <c r="AM71" s="15"/>
      <c r="AN71" s="15"/>
      <c r="AO71" s="16" t="s">
        <v>11857</v>
      </c>
      <c r="AP71" s="15"/>
      <c r="AQ71" s="15"/>
    </row>
    <row r="72" ht="15.75" hidden="1" customHeight="1">
      <c r="A72" s="28" t="s">
        <v>432</v>
      </c>
      <c r="B72" s="28"/>
      <c r="C72" s="15" t="str">
        <f t="shared" si="1"/>
        <v>KIO77953124</v>
      </c>
      <c r="D72" s="15" t="s">
        <v>11857</v>
      </c>
      <c r="E72" s="28" t="s">
        <v>433</v>
      </c>
      <c r="F72" s="20">
        <v>585.69</v>
      </c>
      <c r="G72" s="29">
        <v>10.5</v>
      </c>
      <c r="H72" s="28" t="s">
        <v>12099</v>
      </c>
      <c r="I72" s="15">
        <v>20.0</v>
      </c>
      <c r="J72" s="50">
        <v>1.0</v>
      </c>
      <c r="K72" s="28"/>
      <c r="L72" s="33">
        <f>((LADIAR!$F72*(1+LADIAR!$G72%))/LADIAR!$J72)+LADIAR!$K72</f>
        <v>647.18745</v>
      </c>
      <c r="M72" s="15">
        <v>30.0</v>
      </c>
      <c r="N72" s="61">
        <f>IF(L72&gt;=5,MROUND((L72*(1+(LADIAR!$G72/100)))/(1-M72/100),50),10)</f>
        <v>1000</v>
      </c>
      <c r="O72" s="29">
        <f>MROUND((LADIAR!$N72/0.6),50)</f>
        <v>1650</v>
      </c>
      <c r="P72" s="15" t="s">
        <v>11858</v>
      </c>
      <c r="Q72" s="15">
        <v>4.0</v>
      </c>
      <c r="R72" s="29">
        <f>LADIAR!$I72+LADIAR!$Q72</f>
        <v>24</v>
      </c>
      <c r="S72" s="15" t="s">
        <v>292</v>
      </c>
      <c r="T72" s="15" t="s">
        <v>15</v>
      </c>
      <c r="U72" s="15" t="s">
        <v>11759</v>
      </c>
      <c r="V72" s="15" t="s">
        <v>12130</v>
      </c>
      <c r="W72" s="15" t="s">
        <v>11860</v>
      </c>
      <c r="X72" s="15">
        <v>1.0</v>
      </c>
      <c r="Y72" s="15">
        <v>16.0</v>
      </c>
      <c r="Z72" s="15"/>
      <c r="AA72" s="15"/>
      <c r="AB72" s="29">
        <f>LADIAR!$L72*LADIAR!$AA72</f>
        <v>0</v>
      </c>
      <c r="AC72" s="15"/>
      <c r="AD72" s="15"/>
      <c r="AE72" s="15"/>
      <c r="AF72" s="15"/>
      <c r="AG72" s="15"/>
      <c r="AH72" s="32" t="str">
        <f>IF(AND(LADIAR!$AF72=0,LADIAR!$AG72=0),"",LADIAR!$AF72-LADIAR!$AG72)</f>
        <v/>
      </c>
      <c r="AI72" s="15"/>
      <c r="AJ72" s="15"/>
      <c r="AK72" s="15"/>
      <c r="AL72" s="15"/>
      <c r="AM72" s="15"/>
      <c r="AN72" s="15"/>
      <c r="AO72" s="16" t="s">
        <v>11857</v>
      </c>
      <c r="AP72" s="15"/>
      <c r="AQ72" s="15"/>
    </row>
    <row r="73" ht="15.75" hidden="1" customHeight="1">
      <c r="A73" s="28" t="s">
        <v>434</v>
      </c>
      <c r="B73" s="28"/>
      <c r="C73" s="15" t="str">
        <f t="shared" si="1"/>
        <v>KIO77981912</v>
      </c>
      <c r="D73" s="15" t="s">
        <v>11857</v>
      </c>
      <c r="E73" s="28" t="s">
        <v>435</v>
      </c>
      <c r="F73" s="20">
        <f>F72</f>
        <v>585.69</v>
      </c>
      <c r="G73" s="29">
        <v>10.5</v>
      </c>
      <c r="H73" s="28" t="s">
        <v>12099</v>
      </c>
      <c r="I73" s="15">
        <v>20.0</v>
      </c>
      <c r="J73" s="50">
        <v>1.0</v>
      </c>
      <c r="K73" s="28"/>
      <c r="L73" s="33">
        <f>((LADIAR!$F73*(1+LADIAR!$G73%))/LADIAR!$J73)+LADIAR!$K73</f>
        <v>647.18745</v>
      </c>
      <c r="M73" s="15">
        <v>30.0</v>
      </c>
      <c r="N73" s="61">
        <f>IF(L73&gt;=5,MROUND((L73*(1+(LADIAR!$G73/100)))/(1-M73/100),50),10)</f>
        <v>1000</v>
      </c>
      <c r="O73" s="29">
        <f>MROUND((LADIAR!$N73/0.6),50)</f>
        <v>1650</v>
      </c>
      <c r="P73" s="15" t="s">
        <v>11858</v>
      </c>
      <c r="Q73" s="15">
        <v>4.0</v>
      </c>
      <c r="R73" s="29">
        <f>LADIAR!$I73+LADIAR!$Q73</f>
        <v>24</v>
      </c>
      <c r="S73" s="15" t="s">
        <v>292</v>
      </c>
      <c r="T73" s="15" t="s">
        <v>15</v>
      </c>
      <c r="U73" s="15" t="s">
        <v>11759</v>
      </c>
      <c r="V73" s="15" t="s">
        <v>12130</v>
      </c>
      <c r="W73" s="15" t="s">
        <v>11860</v>
      </c>
      <c r="X73" s="15">
        <v>1.0</v>
      </c>
      <c r="Y73" s="15">
        <v>0.0</v>
      </c>
      <c r="Z73" s="15"/>
      <c r="AA73" s="15"/>
      <c r="AB73" s="29">
        <f>LADIAR!$L73*LADIAR!$AA73</f>
        <v>0</v>
      </c>
      <c r="AC73" s="15"/>
      <c r="AD73" s="15"/>
      <c r="AE73" s="15"/>
      <c r="AF73" s="15"/>
      <c r="AG73" s="15"/>
      <c r="AH73" s="32" t="str">
        <f>IF(AND(LADIAR!$AF73=0,LADIAR!$AG73=0),"",LADIAR!$AF73-LADIAR!$AG73)</f>
        <v/>
      </c>
      <c r="AI73" s="15"/>
      <c r="AJ73" s="15"/>
      <c r="AK73" s="15"/>
      <c r="AL73" s="15"/>
      <c r="AM73" s="15"/>
      <c r="AN73" s="15"/>
      <c r="AO73" s="16" t="s">
        <v>11857</v>
      </c>
      <c r="AP73" s="15"/>
      <c r="AQ73" s="15"/>
    </row>
    <row r="74" ht="15.75" hidden="1" customHeight="1">
      <c r="A74" s="28" t="s">
        <v>436</v>
      </c>
      <c r="B74" s="28"/>
      <c r="C74" s="15" t="str">
        <f t="shared" si="1"/>
        <v>KIO80131319</v>
      </c>
      <c r="D74" s="15" t="s">
        <v>11857</v>
      </c>
      <c r="E74" s="28" t="s">
        <v>437</v>
      </c>
      <c r="F74" s="20">
        <v>1129.89</v>
      </c>
      <c r="G74" s="29">
        <v>10.5</v>
      </c>
      <c r="H74" s="28" t="s">
        <v>12099</v>
      </c>
      <c r="I74" s="15">
        <v>10.0</v>
      </c>
      <c r="J74" s="50">
        <v>1.0</v>
      </c>
      <c r="K74" s="28"/>
      <c r="L74" s="33">
        <f>((LADIAR!$F74*(1+LADIAR!$G74%))/LADIAR!$J74)+LADIAR!$K74</f>
        <v>1248.52845</v>
      </c>
      <c r="M74" s="15">
        <v>30.0</v>
      </c>
      <c r="N74" s="61">
        <f>IF(L74&gt;=5,MROUND((L74*(1+(LADIAR!$G74/100)))/(1-M74/100),50),10)</f>
        <v>1950</v>
      </c>
      <c r="O74" s="29">
        <f>MROUND((LADIAR!$N74/0.6),50)</f>
        <v>3250</v>
      </c>
      <c r="P74" s="15" t="s">
        <v>11858</v>
      </c>
      <c r="Q74" s="15">
        <v>2.0</v>
      </c>
      <c r="R74" s="29">
        <f>LADIAR!$I74+LADIAR!$Q74</f>
        <v>12</v>
      </c>
      <c r="S74" s="15" t="s">
        <v>292</v>
      </c>
      <c r="T74" s="15" t="s">
        <v>15</v>
      </c>
      <c r="U74" s="15" t="s">
        <v>11759</v>
      </c>
      <c r="V74" s="15" t="s">
        <v>12137</v>
      </c>
      <c r="W74" s="15" t="s">
        <v>11860</v>
      </c>
      <c r="X74" s="15">
        <v>1.0</v>
      </c>
      <c r="Y74" s="15">
        <v>0.0</v>
      </c>
      <c r="Z74" s="15"/>
      <c r="AA74" s="15"/>
      <c r="AB74" s="29">
        <f>LADIAR!$L74*LADIAR!$AA74</f>
        <v>0</v>
      </c>
      <c r="AC74" s="15"/>
      <c r="AD74" s="15"/>
      <c r="AE74" s="15"/>
      <c r="AF74" s="15"/>
      <c r="AG74" s="15"/>
      <c r="AH74" s="32" t="str">
        <f>IF(AND(LADIAR!$AF74=0,LADIAR!$AG74=0),"",LADIAR!$AF74-LADIAR!$AG74)</f>
        <v/>
      </c>
      <c r="AI74" s="15"/>
      <c r="AJ74" s="15"/>
      <c r="AK74" s="15"/>
      <c r="AL74" s="15"/>
      <c r="AM74" s="15"/>
      <c r="AN74" s="15"/>
      <c r="AO74" s="16" t="s">
        <v>11857</v>
      </c>
      <c r="AP74" s="15"/>
      <c r="AQ74" s="15"/>
    </row>
    <row r="75" ht="15.75" hidden="1" customHeight="1">
      <c r="A75" s="28" t="s">
        <v>438</v>
      </c>
      <c r="B75" s="28"/>
      <c r="C75" s="15" t="str">
        <f t="shared" si="1"/>
        <v>KIO80033507</v>
      </c>
      <c r="D75" s="15" t="s">
        <v>11857</v>
      </c>
      <c r="E75" s="28" t="s">
        <v>439</v>
      </c>
      <c r="F75" s="20">
        <f t="shared" ref="F75:F80" si="9">F74</f>
        <v>1129.89</v>
      </c>
      <c r="G75" s="29">
        <v>10.5</v>
      </c>
      <c r="H75" s="28" t="s">
        <v>12099</v>
      </c>
      <c r="I75" s="15">
        <v>10.0</v>
      </c>
      <c r="J75" s="50">
        <v>1.0</v>
      </c>
      <c r="K75" s="28"/>
      <c r="L75" s="33">
        <f>((LADIAR!$F75*(1+LADIAR!$G75%))/LADIAR!$J75)+LADIAR!$K75</f>
        <v>1248.52845</v>
      </c>
      <c r="M75" s="15">
        <v>30.0</v>
      </c>
      <c r="N75" s="61">
        <f>IF(L75&gt;=5,MROUND((L75*(1+(LADIAR!$G75/100)))/(1-M75/100),50),10)</f>
        <v>1950</v>
      </c>
      <c r="O75" s="29">
        <f>MROUND((LADIAR!$N75/0.6),50)</f>
        <v>3250</v>
      </c>
      <c r="P75" s="15" t="s">
        <v>11858</v>
      </c>
      <c r="Q75" s="15">
        <v>2.0</v>
      </c>
      <c r="R75" s="29">
        <f>LADIAR!$I75+LADIAR!$Q75</f>
        <v>12</v>
      </c>
      <c r="S75" s="15" t="s">
        <v>292</v>
      </c>
      <c r="T75" s="15" t="s">
        <v>15</v>
      </c>
      <c r="U75" s="15" t="s">
        <v>11759</v>
      </c>
      <c r="V75" s="15" t="s">
        <v>12137</v>
      </c>
      <c r="W75" s="15" t="s">
        <v>11860</v>
      </c>
      <c r="X75" s="15">
        <v>1.0</v>
      </c>
      <c r="Y75" s="15">
        <v>2.0</v>
      </c>
      <c r="Z75" s="15"/>
      <c r="AA75" s="15"/>
      <c r="AB75" s="29">
        <f>LADIAR!$L75*LADIAR!$AA75</f>
        <v>0</v>
      </c>
      <c r="AC75" s="15"/>
      <c r="AD75" s="15"/>
      <c r="AE75" s="15"/>
      <c r="AF75" s="15"/>
      <c r="AG75" s="15"/>
      <c r="AH75" s="32" t="str">
        <f>IF(AND(LADIAR!$AF75=0,LADIAR!$AG75=0),"",LADIAR!$AF75-LADIAR!$AG75)</f>
        <v/>
      </c>
      <c r="AI75" s="15"/>
      <c r="AJ75" s="15"/>
      <c r="AK75" s="15"/>
      <c r="AL75" s="15"/>
      <c r="AM75" s="15"/>
      <c r="AN75" s="15"/>
      <c r="AO75" s="16" t="s">
        <v>11857</v>
      </c>
      <c r="AP75" s="15"/>
      <c r="AQ75" s="15"/>
    </row>
    <row r="76" ht="15.75" hidden="1" customHeight="1">
      <c r="A76" s="28" t="s">
        <v>440</v>
      </c>
      <c r="B76" s="28"/>
      <c r="C76" s="15" t="str">
        <f t="shared" si="1"/>
        <v>KIO80103538</v>
      </c>
      <c r="D76" s="15" t="s">
        <v>11857</v>
      </c>
      <c r="E76" s="28" t="s">
        <v>441</v>
      </c>
      <c r="F76" s="20">
        <f t="shared" si="9"/>
        <v>1129.89</v>
      </c>
      <c r="G76" s="29">
        <v>10.5</v>
      </c>
      <c r="H76" s="28" t="s">
        <v>12099</v>
      </c>
      <c r="I76" s="15">
        <v>10.0</v>
      </c>
      <c r="J76" s="50">
        <v>1.0</v>
      </c>
      <c r="K76" s="28"/>
      <c r="L76" s="33">
        <f>((LADIAR!$F76*(1+LADIAR!$G76%))/LADIAR!$J76)+LADIAR!$K76</f>
        <v>1248.52845</v>
      </c>
      <c r="M76" s="15">
        <v>30.0</v>
      </c>
      <c r="N76" s="61">
        <f>IF(L76&gt;=5,MROUND((L76*(1+(LADIAR!$G76/100)))/(1-M76/100),50),10)</f>
        <v>1950</v>
      </c>
      <c r="O76" s="29">
        <f>MROUND((LADIAR!$N76/0.6),50)</f>
        <v>3250</v>
      </c>
      <c r="P76" s="15" t="s">
        <v>11858</v>
      </c>
      <c r="Q76" s="15">
        <v>2.0</v>
      </c>
      <c r="R76" s="29">
        <f>LADIAR!$I76+LADIAR!$Q76</f>
        <v>12</v>
      </c>
      <c r="S76" s="15" t="s">
        <v>292</v>
      </c>
      <c r="T76" s="15" t="s">
        <v>15</v>
      </c>
      <c r="U76" s="15" t="s">
        <v>11759</v>
      </c>
      <c r="V76" s="15" t="s">
        <v>12137</v>
      </c>
      <c r="W76" s="15" t="s">
        <v>11860</v>
      </c>
      <c r="X76" s="15">
        <v>1.0</v>
      </c>
      <c r="Y76" s="15">
        <v>0.0</v>
      </c>
      <c r="Z76" s="15"/>
      <c r="AA76" s="15"/>
      <c r="AB76" s="29">
        <f>LADIAR!$L76*LADIAR!$AA76</f>
        <v>0</v>
      </c>
      <c r="AC76" s="15"/>
      <c r="AD76" s="15"/>
      <c r="AE76" s="15"/>
      <c r="AF76" s="15"/>
      <c r="AG76" s="15"/>
      <c r="AH76" s="32" t="str">
        <f>IF(AND(LADIAR!$AF76=0,LADIAR!$AG76=0),"",LADIAR!$AF76-LADIAR!$AG76)</f>
        <v/>
      </c>
      <c r="AI76" s="15"/>
      <c r="AJ76" s="15"/>
      <c r="AK76" s="15"/>
      <c r="AL76" s="15"/>
      <c r="AM76" s="15"/>
      <c r="AN76" s="15"/>
      <c r="AO76" s="16" t="s">
        <v>11857</v>
      </c>
      <c r="AP76" s="15"/>
      <c r="AQ76" s="15"/>
    </row>
    <row r="77" ht="15.75" hidden="1" customHeight="1">
      <c r="A77" s="28" t="s">
        <v>442</v>
      </c>
      <c r="B77" s="28"/>
      <c r="C77" s="15" t="str">
        <f t="shared" si="1"/>
        <v>KIO80103484</v>
      </c>
      <c r="D77" s="15" t="s">
        <v>11857</v>
      </c>
      <c r="E77" s="28" t="s">
        <v>443</v>
      </c>
      <c r="F77" s="20">
        <f t="shared" si="9"/>
        <v>1129.89</v>
      </c>
      <c r="G77" s="29">
        <v>10.5</v>
      </c>
      <c r="H77" s="28" t="s">
        <v>12099</v>
      </c>
      <c r="I77" s="15">
        <v>10.0</v>
      </c>
      <c r="J77" s="50">
        <v>1.0</v>
      </c>
      <c r="K77" s="28"/>
      <c r="L77" s="33">
        <f>((LADIAR!$F77*(1+LADIAR!$G77%))/LADIAR!$J77)+LADIAR!$K77</f>
        <v>1248.52845</v>
      </c>
      <c r="M77" s="15">
        <v>30.0</v>
      </c>
      <c r="N77" s="61">
        <f>IF(L77&gt;=5,MROUND((L77*(1+(LADIAR!$G77/100)))/(1-M77/100),50),10)</f>
        <v>1950</v>
      </c>
      <c r="O77" s="29">
        <f>MROUND((LADIAR!$N77/0.6),50)</f>
        <v>3250</v>
      </c>
      <c r="P77" s="15" t="s">
        <v>11858</v>
      </c>
      <c r="Q77" s="15">
        <v>2.0</v>
      </c>
      <c r="R77" s="29">
        <f>LADIAR!$I77+LADIAR!$Q77</f>
        <v>12</v>
      </c>
      <c r="S77" s="15" t="s">
        <v>292</v>
      </c>
      <c r="T77" s="15" t="s">
        <v>15</v>
      </c>
      <c r="U77" s="15" t="s">
        <v>11759</v>
      </c>
      <c r="V77" s="15" t="s">
        <v>12137</v>
      </c>
      <c r="W77" s="15" t="s">
        <v>11860</v>
      </c>
      <c r="X77" s="15">
        <v>1.0</v>
      </c>
      <c r="Y77" s="15">
        <v>4.0</v>
      </c>
      <c r="Z77" s="15"/>
      <c r="AA77" s="15"/>
      <c r="AB77" s="29">
        <f>LADIAR!$L77*LADIAR!$AA77</f>
        <v>0</v>
      </c>
      <c r="AC77" s="15"/>
      <c r="AD77" s="15"/>
      <c r="AE77" s="15"/>
      <c r="AF77" s="15"/>
      <c r="AG77" s="15"/>
      <c r="AH77" s="32" t="str">
        <f>IF(AND(LADIAR!$AF77=0,LADIAR!$AG77=0),"",LADIAR!$AF77-LADIAR!$AG77)</f>
        <v/>
      </c>
      <c r="AI77" s="15"/>
      <c r="AJ77" s="15"/>
      <c r="AK77" s="15"/>
      <c r="AL77" s="15"/>
      <c r="AM77" s="15"/>
      <c r="AN77" s="15"/>
      <c r="AO77" s="16" t="s">
        <v>11857</v>
      </c>
      <c r="AP77" s="15"/>
      <c r="AQ77" s="15"/>
    </row>
    <row r="78" ht="15.75" hidden="1" customHeight="1">
      <c r="A78" s="28" t="s">
        <v>444</v>
      </c>
      <c r="B78" s="28"/>
      <c r="C78" s="15" t="str">
        <f t="shared" si="1"/>
        <v>KIO80103521</v>
      </c>
      <c r="D78" s="15" t="s">
        <v>11857</v>
      </c>
      <c r="E78" s="28" t="s">
        <v>445</v>
      </c>
      <c r="F78" s="20">
        <f t="shared" si="9"/>
        <v>1129.89</v>
      </c>
      <c r="G78" s="29">
        <v>10.5</v>
      </c>
      <c r="H78" s="28" t="s">
        <v>12099</v>
      </c>
      <c r="I78" s="15">
        <v>10.0</v>
      </c>
      <c r="J78" s="50">
        <v>1.0</v>
      </c>
      <c r="K78" s="28"/>
      <c r="L78" s="33">
        <f>((LADIAR!$F78*(1+LADIAR!$G78%))/LADIAR!$J78)+LADIAR!$K78</f>
        <v>1248.52845</v>
      </c>
      <c r="M78" s="15">
        <v>30.0</v>
      </c>
      <c r="N78" s="61">
        <f>IF(L78&gt;=5,MROUND((L78*(1+(LADIAR!$G78/100)))/(1-M78/100),50),10)</f>
        <v>1950</v>
      </c>
      <c r="O78" s="29">
        <f>MROUND((LADIAR!$N78/0.6),50)</f>
        <v>3250</v>
      </c>
      <c r="P78" s="15" t="s">
        <v>11858</v>
      </c>
      <c r="Q78" s="15">
        <v>2.0</v>
      </c>
      <c r="R78" s="29">
        <f>LADIAR!$I78+LADIAR!$Q78</f>
        <v>12</v>
      </c>
      <c r="S78" s="15" t="s">
        <v>292</v>
      </c>
      <c r="T78" s="15" t="s">
        <v>15</v>
      </c>
      <c r="U78" s="15" t="s">
        <v>11759</v>
      </c>
      <c r="V78" s="15" t="s">
        <v>12137</v>
      </c>
      <c r="W78" s="15" t="s">
        <v>11860</v>
      </c>
      <c r="X78" s="15">
        <v>1.0</v>
      </c>
      <c r="Y78" s="15">
        <v>0.0</v>
      </c>
      <c r="Z78" s="15"/>
      <c r="AA78" s="15"/>
      <c r="AB78" s="29">
        <f>LADIAR!$L78*LADIAR!$AA78</f>
        <v>0</v>
      </c>
      <c r="AC78" s="15"/>
      <c r="AD78" s="15"/>
      <c r="AE78" s="15"/>
      <c r="AF78" s="15"/>
      <c r="AG78" s="15"/>
      <c r="AH78" s="32" t="str">
        <f>IF(AND(LADIAR!$AF78=0,LADIAR!$AG78=0),"",LADIAR!$AF78-LADIAR!$AG78)</f>
        <v/>
      </c>
      <c r="AI78" s="15"/>
      <c r="AJ78" s="15"/>
      <c r="AK78" s="15"/>
      <c r="AL78" s="15"/>
      <c r="AM78" s="15"/>
      <c r="AN78" s="15"/>
      <c r="AO78" s="16" t="s">
        <v>11857</v>
      </c>
      <c r="AP78" s="15"/>
      <c r="AQ78" s="15"/>
    </row>
    <row r="79" ht="15.75" hidden="1" customHeight="1">
      <c r="A79" s="28" t="s">
        <v>446</v>
      </c>
      <c r="B79" s="28"/>
      <c r="C79" s="15" t="str">
        <f t="shared" si="1"/>
        <v>KIO80106560</v>
      </c>
      <c r="D79" s="15" t="s">
        <v>11857</v>
      </c>
      <c r="E79" s="28" t="s">
        <v>447</v>
      </c>
      <c r="F79" s="20">
        <f t="shared" si="9"/>
        <v>1129.89</v>
      </c>
      <c r="G79" s="29">
        <v>10.5</v>
      </c>
      <c r="H79" s="28" t="s">
        <v>12099</v>
      </c>
      <c r="I79" s="15">
        <v>10.0</v>
      </c>
      <c r="J79" s="50">
        <v>1.0</v>
      </c>
      <c r="K79" s="28"/>
      <c r="L79" s="33">
        <f>((LADIAR!$F79*(1+LADIAR!$G79%))/LADIAR!$J79)+LADIAR!$K79</f>
        <v>1248.52845</v>
      </c>
      <c r="M79" s="15">
        <v>30.0</v>
      </c>
      <c r="N79" s="61">
        <f>IF(L79&gt;=5,MROUND((L79*(1+(LADIAR!$G79/100)))/(1-M79/100),50),10)</f>
        <v>1950</v>
      </c>
      <c r="O79" s="29">
        <f>MROUND((LADIAR!$N79/0.6),50)</f>
        <v>3250</v>
      </c>
      <c r="P79" s="15" t="s">
        <v>11858</v>
      </c>
      <c r="Q79" s="15">
        <v>2.0</v>
      </c>
      <c r="R79" s="29">
        <f>LADIAR!$I79+LADIAR!$Q79</f>
        <v>12</v>
      </c>
      <c r="S79" s="15" t="s">
        <v>292</v>
      </c>
      <c r="T79" s="15" t="s">
        <v>15</v>
      </c>
      <c r="U79" s="15" t="s">
        <v>11759</v>
      </c>
      <c r="V79" s="15" t="s">
        <v>12137</v>
      </c>
      <c r="W79" s="15" t="s">
        <v>11860</v>
      </c>
      <c r="X79" s="15">
        <v>1.0</v>
      </c>
      <c r="Y79" s="15">
        <v>3.0</v>
      </c>
      <c r="Z79" s="15"/>
      <c r="AA79" s="15"/>
      <c r="AB79" s="29">
        <f>LADIAR!$L79*LADIAR!$AA79</f>
        <v>0</v>
      </c>
      <c r="AC79" s="15"/>
      <c r="AD79" s="15"/>
      <c r="AE79" s="15"/>
      <c r="AF79" s="15"/>
      <c r="AG79" s="15"/>
      <c r="AH79" s="32" t="str">
        <f>IF(AND(LADIAR!$AF79=0,LADIAR!$AG79=0),"",LADIAR!$AF79-LADIAR!$AG79)</f>
        <v/>
      </c>
      <c r="AI79" s="15"/>
      <c r="AJ79" s="15"/>
      <c r="AK79" s="15"/>
      <c r="AL79" s="15"/>
      <c r="AM79" s="15"/>
      <c r="AN79" s="15"/>
      <c r="AO79" s="16" t="s">
        <v>11857</v>
      </c>
      <c r="AP79" s="15"/>
      <c r="AQ79" s="15"/>
    </row>
    <row r="80" ht="15.75" hidden="1" customHeight="1">
      <c r="A80" s="28" t="s">
        <v>448</v>
      </c>
      <c r="B80" s="28"/>
      <c r="C80" s="15" t="str">
        <f t="shared" si="1"/>
        <v>KIO80123642</v>
      </c>
      <c r="D80" s="15" t="s">
        <v>11857</v>
      </c>
      <c r="E80" s="28" t="s">
        <v>449</v>
      </c>
      <c r="F80" s="20">
        <f t="shared" si="9"/>
        <v>1129.89</v>
      </c>
      <c r="G80" s="29">
        <v>10.5</v>
      </c>
      <c r="H80" s="28" t="s">
        <v>12099</v>
      </c>
      <c r="I80" s="15">
        <v>10.0</v>
      </c>
      <c r="J80" s="50">
        <v>1.0</v>
      </c>
      <c r="K80" s="28"/>
      <c r="L80" s="33">
        <f>((LADIAR!$F80*(1+LADIAR!$G80%))/LADIAR!$J80)+LADIAR!$K80</f>
        <v>1248.52845</v>
      </c>
      <c r="M80" s="15">
        <v>30.0</v>
      </c>
      <c r="N80" s="61">
        <f>IF(L80&gt;=5,MROUND((L80*(1+(LADIAR!$G80/100)))/(1-M80/100),50),10)</f>
        <v>1950</v>
      </c>
      <c r="O80" s="29">
        <f>MROUND((LADIAR!$N80/0.6),50)</f>
        <v>3250</v>
      </c>
      <c r="P80" s="15" t="s">
        <v>11858</v>
      </c>
      <c r="Q80" s="15">
        <v>2.0</v>
      </c>
      <c r="R80" s="29">
        <f>LADIAR!$I80+LADIAR!$Q80</f>
        <v>12</v>
      </c>
      <c r="S80" s="15" t="s">
        <v>292</v>
      </c>
      <c r="T80" s="15" t="s">
        <v>15</v>
      </c>
      <c r="U80" s="15" t="s">
        <v>11759</v>
      </c>
      <c r="V80" s="15" t="s">
        <v>12137</v>
      </c>
      <c r="W80" s="15" t="s">
        <v>11860</v>
      </c>
      <c r="X80" s="15">
        <v>1.0</v>
      </c>
      <c r="Y80" s="15">
        <v>3.0</v>
      </c>
      <c r="Z80" s="15"/>
      <c r="AA80" s="15"/>
      <c r="AB80" s="29">
        <f>LADIAR!$L80*LADIAR!$AA80</f>
        <v>0</v>
      </c>
      <c r="AC80" s="15"/>
      <c r="AD80" s="15"/>
      <c r="AE80" s="15"/>
      <c r="AF80" s="15"/>
      <c r="AG80" s="15"/>
      <c r="AH80" s="32" t="str">
        <f>IF(AND(LADIAR!$AF80=0,LADIAR!$AG80=0),"",LADIAR!$AF80-LADIAR!$AG80)</f>
        <v/>
      </c>
      <c r="AI80" s="15"/>
      <c r="AJ80" s="15"/>
      <c r="AK80" s="15"/>
      <c r="AL80" s="15"/>
      <c r="AM80" s="15"/>
      <c r="AN80" s="15"/>
      <c r="AO80" s="16" t="s">
        <v>11857</v>
      </c>
      <c r="AP80" s="15"/>
      <c r="AQ80" s="15"/>
    </row>
    <row r="81" ht="15.75" customHeight="1">
      <c r="A81" s="28" t="s">
        <v>450</v>
      </c>
      <c r="B81" s="28"/>
      <c r="C81" s="15" t="str">
        <f t="shared" si="1"/>
        <v>KIO80133573</v>
      </c>
      <c r="D81" s="15" t="s">
        <v>11857</v>
      </c>
      <c r="E81" s="28" t="s">
        <v>451</v>
      </c>
      <c r="F81" s="20"/>
      <c r="G81" s="29">
        <v>10.5</v>
      </c>
      <c r="H81" s="28" t="s">
        <v>12099</v>
      </c>
      <c r="I81" s="15">
        <v>12.0</v>
      </c>
      <c r="J81" s="50">
        <f>LADIAR!$I81</f>
        <v>12</v>
      </c>
      <c r="K81" s="28"/>
      <c r="L81" s="33">
        <f>((LADIAR!$F81*(1+LADIAR!$G81%))/LADIAR!$J81)+LADIAR!$K81</f>
        <v>0</v>
      </c>
      <c r="M81" s="15">
        <v>30.0</v>
      </c>
      <c r="N81" s="61">
        <f>IF(L81&gt;=5,MROUND((L81*(1+(LADIAR!$G81/100)))/(1-M81/100),50),10)</f>
        <v>10</v>
      </c>
      <c r="O81" s="29">
        <f>MROUND((LADIAR!$N81/0.6),50)</f>
        <v>0</v>
      </c>
      <c r="P81" s="15" t="s">
        <v>11858</v>
      </c>
      <c r="Q81" s="15">
        <v>2.0</v>
      </c>
      <c r="R81" s="29">
        <f>LADIAR!$I81+LADIAR!$Q81</f>
        <v>14</v>
      </c>
      <c r="S81" s="15" t="s">
        <v>292</v>
      </c>
      <c r="T81" s="15" t="s">
        <v>15</v>
      </c>
      <c r="U81" s="15" t="s">
        <v>11759</v>
      </c>
      <c r="V81" s="15" t="s">
        <v>12131</v>
      </c>
      <c r="W81" s="15" t="s">
        <v>11860</v>
      </c>
      <c r="X81" s="15">
        <v>1.0</v>
      </c>
      <c r="Y81" s="15">
        <v>12.0</v>
      </c>
      <c r="Z81" s="15"/>
      <c r="AA81" s="15"/>
      <c r="AB81" s="29">
        <f>LADIAR!$L81*LADIAR!$AA81</f>
        <v>0</v>
      </c>
      <c r="AC81" s="15"/>
      <c r="AD81" s="15"/>
      <c r="AE81" s="15"/>
      <c r="AF81" s="15"/>
      <c r="AG81" s="15"/>
      <c r="AH81" s="32" t="str">
        <f>IF(AND(LADIAR!$AF81=0,LADIAR!$AG81=0),"",LADIAR!$AF81-LADIAR!$AG81)</f>
        <v/>
      </c>
      <c r="AI81" s="15"/>
      <c r="AJ81" s="15"/>
      <c r="AK81" s="15"/>
      <c r="AL81" s="15"/>
      <c r="AM81" s="15"/>
      <c r="AN81" s="15"/>
      <c r="AO81" s="16" t="s">
        <v>11857</v>
      </c>
      <c r="AP81" s="15"/>
      <c r="AQ81" s="15"/>
    </row>
    <row r="82" ht="15.75" hidden="1" customHeight="1">
      <c r="A82" s="28" t="s">
        <v>452</v>
      </c>
      <c r="B82" s="28" t="s">
        <v>12138</v>
      </c>
      <c r="C82" s="15" t="str">
        <f t="shared" si="1"/>
        <v>KIO80128043</v>
      </c>
      <c r="D82" s="15" t="s">
        <v>11857</v>
      </c>
      <c r="E82" s="28" t="s">
        <v>453</v>
      </c>
      <c r="F82" s="20">
        <v>520.6</v>
      </c>
      <c r="G82" s="29">
        <v>10.5</v>
      </c>
      <c r="H82" s="28" t="s">
        <v>12099</v>
      </c>
      <c r="I82" s="15">
        <v>16.0</v>
      </c>
      <c r="J82" s="50">
        <v>1.0</v>
      </c>
      <c r="K82" s="28"/>
      <c r="L82" s="33">
        <f>((LADIAR!$F82*(1+LADIAR!$G82%))/LADIAR!$J82)+LADIAR!$K82</f>
        <v>575.263</v>
      </c>
      <c r="M82" s="15">
        <v>30.0</v>
      </c>
      <c r="N82" s="61">
        <f>IF(L82&gt;=5,MROUND((L82*(1+(LADIAR!$G82/100)))/(1-M82/100),50),10)</f>
        <v>900</v>
      </c>
      <c r="O82" s="29">
        <f>MROUND((LADIAR!$N82/0.6),50)</f>
        <v>1500</v>
      </c>
      <c r="P82" s="15" t="s">
        <v>11858</v>
      </c>
      <c r="Q82" s="15">
        <v>5.0</v>
      </c>
      <c r="R82" s="29">
        <f>LADIAR!$I82+LADIAR!$Q82</f>
        <v>21</v>
      </c>
      <c r="S82" s="15" t="s">
        <v>292</v>
      </c>
      <c r="T82" s="15" t="s">
        <v>15</v>
      </c>
      <c r="U82" s="15" t="s">
        <v>11759</v>
      </c>
      <c r="V82" s="15" t="s">
        <v>12130</v>
      </c>
      <c r="W82" s="15" t="s">
        <v>11860</v>
      </c>
      <c r="X82" s="15">
        <v>1.0</v>
      </c>
      <c r="Y82" s="15">
        <v>13.0</v>
      </c>
      <c r="Z82" s="15"/>
      <c r="AA82" s="15"/>
      <c r="AB82" s="29">
        <f>LADIAR!$L82*LADIAR!$AA82</f>
        <v>0</v>
      </c>
      <c r="AC82" s="15"/>
      <c r="AD82" s="15"/>
      <c r="AE82" s="15"/>
      <c r="AF82" s="15"/>
      <c r="AG82" s="15"/>
      <c r="AH82" s="32" t="str">
        <f>IF(AND(LADIAR!$AF82=0,LADIAR!$AG82=0),"",LADIAR!$AF82-LADIAR!$AG82)</f>
        <v/>
      </c>
      <c r="AI82" s="15"/>
      <c r="AJ82" s="15"/>
      <c r="AK82" s="15"/>
      <c r="AL82" s="15"/>
      <c r="AM82" s="15"/>
      <c r="AN82" s="15"/>
      <c r="AO82" s="16" t="s">
        <v>11857</v>
      </c>
      <c r="AP82" s="15"/>
      <c r="AQ82" s="15"/>
    </row>
    <row r="83" ht="15.75" hidden="1" customHeight="1">
      <c r="A83" s="28" t="s">
        <v>454</v>
      </c>
      <c r="B83" s="28" t="s">
        <v>12139</v>
      </c>
      <c r="C83" s="15" t="str">
        <f t="shared" si="1"/>
        <v>KIO80139797</v>
      </c>
      <c r="D83" s="15" t="s">
        <v>11857</v>
      </c>
      <c r="E83" s="28" t="s">
        <v>455</v>
      </c>
      <c r="F83" s="20">
        <v>848.14</v>
      </c>
      <c r="G83" s="29">
        <v>10.5</v>
      </c>
      <c r="H83" s="28" t="s">
        <v>12099</v>
      </c>
      <c r="I83" s="15">
        <v>60.0</v>
      </c>
      <c r="J83" s="50">
        <v>1.0</v>
      </c>
      <c r="K83" s="28"/>
      <c r="L83" s="33">
        <f>((LADIAR!$F83*(1+LADIAR!$G83%))/LADIAR!$J83)+LADIAR!$K83</f>
        <v>937.1947</v>
      </c>
      <c r="M83" s="15">
        <v>30.0</v>
      </c>
      <c r="N83" s="61">
        <f>IF(L83&gt;=5,MROUND((L83*(1+(LADIAR!$G83/100)))/(1-M83/100),50),10)</f>
        <v>1500</v>
      </c>
      <c r="O83" s="29">
        <f>MROUND((LADIAR!$N83/0.6),50)</f>
        <v>2500</v>
      </c>
      <c r="P83" s="15" t="s">
        <v>11858</v>
      </c>
      <c r="Q83" s="15">
        <v>2.0</v>
      </c>
      <c r="R83" s="29">
        <f>LADIAR!$I83+LADIAR!$Q83</f>
        <v>62</v>
      </c>
      <c r="S83" s="15" t="s">
        <v>292</v>
      </c>
      <c r="T83" s="15" t="s">
        <v>15</v>
      </c>
      <c r="U83" s="15" t="s">
        <v>11759</v>
      </c>
      <c r="V83" s="15" t="s">
        <v>12130</v>
      </c>
      <c r="W83" s="15" t="s">
        <v>11860</v>
      </c>
      <c r="X83" s="15">
        <v>1.0</v>
      </c>
      <c r="Y83" s="15">
        <v>1.0</v>
      </c>
      <c r="Z83" s="15"/>
      <c r="AA83" s="15"/>
      <c r="AB83" s="29">
        <f>LADIAR!$L83*LADIAR!$AA83</f>
        <v>0</v>
      </c>
      <c r="AC83" s="15"/>
      <c r="AD83" s="15"/>
      <c r="AE83" s="15"/>
      <c r="AF83" s="15"/>
      <c r="AG83" s="15"/>
      <c r="AH83" s="32" t="str">
        <f>IF(AND(LADIAR!$AF83=0,LADIAR!$AG83=0),"",LADIAR!$AF83-LADIAR!$AG83)</f>
        <v/>
      </c>
      <c r="AI83" s="15"/>
      <c r="AJ83" s="15"/>
      <c r="AK83" s="15"/>
      <c r="AL83" s="15"/>
      <c r="AM83" s="15"/>
      <c r="AN83" s="15"/>
      <c r="AO83" s="16" t="s">
        <v>11857</v>
      </c>
      <c r="AP83" s="15"/>
      <c r="AQ83" s="15"/>
    </row>
    <row r="84" ht="15.75" customHeight="1">
      <c r="A84" s="28" t="s">
        <v>456</v>
      </c>
      <c r="B84" s="28"/>
      <c r="C84" s="15" t="str">
        <f t="shared" si="1"/>
        <v>KIO77947505</v>
      </c>
      <c r="D84" s="15" t="s">
        <v>11857</v>
      </c>
      <c r="E84" s="28" t="s">
        <v>457</v>
      </c>
      <c r="F84" s="20"/>
      <c r="G84" s="29">
        <v>10.5</v>
      </c>
      <c r="H84" s="28" t="s">
        <v>12099</v>
      </c>
      <c r="I84" s="15">
        <v>15.0</v>
      </c>
      <c r="J84" s="50">
        <f>LADIAR!$I84</f>
        <v>15</v>
      </c>
      <c r="K84" s="28"/>
      <c r="L84" s="33">
        <f>((LADIAR!$F84*(1+LADIAR!$G84%))/LADIAR!$J84)+LADIAR!$K84</f>
        <v>0</v>
      </c>
      <c r="M84" s="15">
        <v>30.0</v>
      </c>
      <c r="N84" s="61">
        <f>IF(L84&gt;=5,MROUND((L84*(1+(LADIAR!$G84/100)))/(1-M84/100),50),10)</f>
        <v>10</v>
      </c>
      <c r="O84" s="29">
        <f>MROUND((LADIAR!$N84/0.6),50)</f>
        <v>0</v>
      </c>
      <c r="P84" s="15" t="s">
        <v>11858</v>
      </c>
      <c r="Q84" s="15">
        <v>5.0</v>
      </c>
      <c r="R84" s="29">
        <f>LADIAR!$I84+LADIAR!$Q84</f>
        <v>20</v>
      </c>
      <c r="S84" s="15" t="s">
        <v>292</v>
      </c>
      <c r="T84" s="15" t="s">
        <v>15</v>
      </c>
      <c r="U84" s="15" t="s">
        <v>11759</v>
      </c>
      <c r="V84" s="15" t="s">
        <v>12128</v>
      </c>
      <c r="W84" s="15" t="s">
        <v>11860</v>
      </c>
      <c r="X84" s="15">
        <v>1.0</v>
      </c>
      <c r="Y84" s="15">
        <v>0.0</v>
      </c>
      <c r="Z84" s="15"/>
      <c r="AA84" s="15"/>
      <c r="AB84" s="29">
        <f>LADIAR!$L84*LADIAR!$AA84</f>
        <v>0</v>
      </c>
      <c r="AC84" s="15"/>
      <c r="AD84" s="15"/>
      <c r="AE84" s="15"/>
      <c r="AF84" s="15"/>
      <c r="AG84" s="15"/>
      <c r="AH84" s="32" t="str">
        <f>IF(AND(LADIAR!$AF84=0,LADIAR!$AG84=0),"",LADIAR!$AF84-LADIAR!$AG84)</f>
        <v/>
      </c>
      <c r="AI84" s="15"/>
      <c r="AJ84" s="15"/>
      <c r="AK84" s="15"/>
      <c r="AL84" s="15"/>
      <c r="AM84" s="15"/>
      <c r="AN84" s="15"/>
      <c r="AO84" s="16" t="s">
        <v>11857</v>
      </c>
      <c r="AP84" s="15"/>
      <c r="AQ84" s="15"/>
    </row>
    <row r="85" ht="15.75" hidden="1" customHeight="1">
      <c r="A85" s="28" t="s">
        <v>458</v>
      </c>
      <c r="B85" s="28"/>
      <c r="C85" s="15" t="str">
        <f t="shared" si="1"/>
        <v>KIO77961471</v>
      </c>
      <c r="D85" s="15" t="s">
        <v>11857</v>
      </c>
      <c r="E85" s="28" t="s">
        <v>459</v>
      </c>
      <c r="F85" s="20">
        <v>3583.99</v>
      </c>
      <c r="G85" s="29">
        <v>10.5</v>
      </c>
      <c r="H85" s="28" t="s">
        <v>12099</v>
      </c>
      <c r="I85" s="15">
        <v>16.0</v>
      </c>
      <c r="J85" s="50">
        <v>16.0</v>
      </c>
      <c r="K85" s="28"/>
      <c r="L85" s="33">
        <f>((LADIAR!$F85*(1+LADIAR!$G85%))/LADIAR!$J85)+LADIAR!$K85</f>
        <v>247.5193094</v>
      </c>
      <c r="M85" s="15">
        <v>30.0</v>
      </c>
      <c r="N85" s="61">
        <f>IF(L85&gt;=5,MROUND((L85*(1+(LADIAR!$G85/100)))/(1-M85/100),50),10)</f>
        <v>400</v>
      </c>
      <c r="O85" s="29">
        <f>MROUND((LADIAR!$N85/0.6),50)</f>
        <v>650</v>
      </c>
      <c r="P85" s="15" t="s">
        <v>11858</v>
      </c>
      <c r="Q85" s="15">
        <v>2.0</v>
      </c>
      <c r="R85" s="29">
        <f>LADIAR!$I85+LADIAR!$Q85</f>
        <v>18</v>
      </c>
      <c r="S85" s="15" t="s">
        <v>292</v>
      </c>
      <c r="T85" s="15" t="s">
        <v>15</v>
      </c>
      <c r="U85" s="15" t="s">
        <v>11759</v>
      </c>
      <c r="V85" s="15" t="s">
        <v>12140</v>
      </c>
      <c r="W85" s="15" t="s">
        <v>11860</v>
      </c>
      <c r="X85" s="15">
        <v>1.0</v>
      </c>
      <c r="Y85" s="15">
        <v>0.0</v>
      </c>
      <c r="Z85" s="15"/>
      <c r="AA85" s="15"/>
      <c r="AB85" s="29">
        <f>LADIAR!$L85*LADIAR!$AA85</f>
        <v>0</v>
      </c>
      <c r="AC85" s="15"/>
      <c r="AD85" s="15"/>
      <c r="AE85" s="15"/>
      <c r="AF85" s="15"/>
      <c r="AG85" s="15"/>
      <c r="AH85" s="32" t="str">
        <f>IF(AND(LADIAR!$AF85=0,LADIAR!$AG85=0),"",LADIAR!$AF85-LADIAR!$AG85)</f>
        <v/>
      </c>
      <c r="AI85" s="15"/>
      <c r="AJ85" s="15"/>
      <c r="AK85" s="15"/>
      <c r="AL85" s="15"/>
      <c r="AM85" s="15"/>
      <c r="AN85" s="15"/>
      <c r="AO85" s="16" t="s">
        <v>11857</v>
      </c>
      <c r="AP85" s="15"/>
      <c r="AQ85" s="15"/>
    </row>
    <row r="86" ht="15.75" hidden="1" customHeight="1">
      <c r="A86" s="28" t="s">
        <v>460</v>
      </c>
      <c r="B86" s="28"/>
      <c r="C86" s="15" t="str">
        <f t="shared" si="1"/>
        <v>KIO80136970</v>
      </c>
      <c r="D86" s="15" t="s">
        <v>11857</v>
      </c>
      <c r="E86" s="28" t="s">
        <v>461</v>
      </c>
      <c r="F86" s="20">
        <v>3628.08</v>
      </c>
      <c r="G86" s="29">
        <v>10.5</v>
      </c>
      <c r="H86" s="28" t="s">
        <v>12099</v>
      </c>
      <c r="I86" s="15">
        <v>1.0</v>
      </c>
      <c r="J86" s="50">
        <v>1.0</v>
      </c>
      <c r="K86" s="28"/>
      <c r="L86" s="33">
        <f>((LADIAR!$F86*(1+LADIAR!$G86%))/LADIAR!$J86)+LADIAR!$K86</f>
        <v>4009.0284</v>
      </c>
      <c r="M86" s="15">
        <v>30.0</v>
      </c>
      <c r="N86" s="61">
        <f>IF(L86&gt;=5,MROUND((L86*(1+(LADIAR!$G86/100)))/(1-M86/100),50),10)</f>
        <v>6350</v>
      </c>
      <c r="O86" s="29">
        <f>MROUND((LADIAR!$N86/0.6),50)</f>
        <v>10600</v>
      </c>
      <c r="P86" s="15" t="s">
        <v>11858</v>
      </c>
      <c r="Q86" s="15">
        <v>2.0</v>
      </c>
      <c r="R86" s="29">
        <f>LADIAR!$I86+LADIAR!$Q86</f>
        <v>3</v>
      </c>
      <c r="S86" s="15" t="s">
        <v>292</v>
      </c>
      <c r="T86" s="15" t="s">
        <v>15</v>
      </c>
      <c r="U86" s="15" t="s">
        <v>11759</v>
      </c>
      <c r="V86" s="15" t="s">
        <v>12140</v>
      </c>
      <c r="W86" s="15" t="s">
        <v>11860</v>
      </c>
      <c r="X86" s="15">
        <v>1.0</v>
      </c>
      <c r="Y86" s="15">
        <v>0.0</v>
      </c>
      <c r="Z86" s="15"/>
      <c r="AA86" s="15"/>
      <c r="AB86" s="29">
        <f>LADIAR!$L86*LADIAR!$AA86</f>
        <v>0</v>
      </c>
      <c r="AC86" s="15"/>
      <c r="AD86" s="15"/>
      <c r="AE86" s="15"/>
      <c r="AF86" s="15"/>
      <c r="AG86" s="15"/>
      <c r="AH86" s="32" t="str">
        <f>IF(AND(LADIAR!$AF86=0,LADIAR!$AG86=0),"",LADIAR!$AF86-LADIAR!$AG86)</f>
        <v/>
      </c>
      <c r="AI86" s="15"/>
      <c r="AJ86" s="15"/>
      <c r="AK86" s="15"/>
      <c r="AL86" s="15"/>
      <c r="AM86" s="15"/>
      <c r="AN86" s="15"/>
      <c r="AO86" s="16" t="s">
        <v>11857</v>
      </c>
      <c r="AP86" s="15"/>
      <c r="AQ86" s="15"/>
    </row>
    <row r="87" ht="15.75" hidden="1" customHeight="1">
      <c r="A87" s="28" t="s">
        <v>462</v>
      </c>
      <c r="B87" s="28"/>
      <c r="C87" s="15" t="str">
        <f t="shared" si="1"/>
        <v>KIO80421007</v>
      </c>
      <c r="D87" s="15" t="s">
        <v>11857</v>
      </c>
      <c r="E87" s="28" t="s">
        <v>463</v>
      </c>
      <c r="F87" s="20">
        <v>8547.53</v>
      </c>
      <c r="G87" s="29">
        <v>10.5</v>
      </c>
      <c r="H87" s="28" t="s">
        <v>12099</v>
      </c>
      <c r="I87" s="15">
        <v>24.0</v>
      </c>
      <c r="J87" s="50">
        <f>LADIAR!$I87</f>
        <v>24</v>
      </c>
      <c r="K87" s="28"/>
      <c r="L87" s="33">
        <f>((LADIAR!$F87*(1+LADIAR!$G87%))/LADIAR!$J87)+LADIAR!$K87</f>
        <v>393.5425271</v>
      </c>
      <c r="M87" s="15">
        <v>30.0</v>
      </c>
      <c r="N87" s="61">
        <f>IF(L87&gt;=5,MROUND((L87*(1+(LADIAR!$G87/100)))/(1-M87/100),50),10)</f>
        <v>600</v>
      </c>
      <c r="O87" s="29">
        <f>MROUND((LADIAR!$N87/0.6),50)</f>
        <v>1000</v>
      </c>
      <c r="P87" s="15" t="s">
        <v>11858</v>
      </c>
      <c r="Q87" s="15">
        <v>6.0</v>
      </c>
      <c r="R87" s="29">
        <f>LADIAR!$I87+LADIAR!$Q87</f>
        <v>30</v>
      </c>
      <c r="S87" s="15" t="s">
        <v>292</v>
      </c>
      <c r="T87" s="15" t="s">
        <v>15</v>
      </c>
      <c r="U87" s="15" t="s">
        <v>11759</v>
      </c>
      <c r="V87" s="15" t="s">
        <v>12140</v>
      </c>
      <c r="W87" s="15" t="s">
        <v>11860</v>
      </c>
      <c r="X87" s="15">
        <v>1.0</v>
      </c>
      <c r="Y87" s="15">
        <v>28.0</v>
      </c>
      <c r="Z87" s="15"/>
      <c r="AA87" s="15"/>
      <c r="AB87" s="29">
        <f>LADIAR!$L87*LADIAR!$AA87</f>
        <v>0</v>
      </c>
      <c r="AC87" s="15"/>
      <c r="AD87" s="15"/>
      <c r="AE87" s="15"/>
      <c r="AF87" s="15"/>
      <c r="AG87" s="15"/>
      <c r="AH87" s="32" t="str">
        <f>IF(AND(LADIAR!$AF87=0,LADIAR!$AG87=0),"",LADIAR!$AF87-LADIAR!$AG87)</f>
        <v/>
      </c>
      <c r="AI87" s="15"/>
      <c r="AJ87" s="15"/>
      <c r="AK87" s="15"/>
      <c r="AL87" s="15"/>
      <c r="AM87" s="15"/>
      <c r="AN87" s="15"/>
      <c r="AO87" s="16" t="s">
        <v>11857</v>
      </c>
      <c r="AP87" s="15"/>
      <c r="AQ87" s="15"/>
    </row>
    <row r="88" ht="15.75" hidden="1" customHeight="1">
      <c r="A88" s="28" t="s">
        <v>464</v>
      </c>
      <c r="B88" s="28"/>
      <c r="C88" s="15" t="str">
        <f t="shared" si="1"/>
        <v>KIO80327415</v>
      </c>
      <c r="D88" s="15" t="s">
        <v>11857</v>
      </c>
      <c r="E88" s="28" t="s">
        <v>465</v>
      </c>
      <c r="F88" s="20">
        <v>11473.27</v>
      </c>
      <c r="G88" s="29">
        <v>10.5</v>
      </c>
      <c r="H88" s="28" t="s">
        <v>12099</v>
      </c>
      <c r="I88" s="15">
        <v>18.0</v>
      </c>
      <c r="J88" s="50">
        <f>LADIAR!$I88</f>
        <v>18</v>
      </c>
      <c r="K88" s="28"/>
      <c r="L88" s="33">
        <f>((LADIAR!$F88*(1+LADIAR!$G88%))/LADIAR!$J88)+LADIAR!$K88</f>
        <v>704.3312972</v>
      </c>
      <c r="M88" s="15">
        <v>30.0</v>
      </c>
      <c r="N88" s="61">
        <f>IF(L88&gt;=5,MROUND((L88*(1+(LADIAR!$G88/100)))/(1-M88/100),50),10)</f>
        <v>1100</v>
      </c>
      <c r="O88" s="29">
        <f>MROUND((LADIAR!$N88/0.6),50)</f>
        <v>1850</v>
      </c>
      <c r="P88" s="15" t="s">
        <v>11858</v>
      </c>
      <c r="Q88" s="15">
        <v>2.0</v>
      </c>
      <c r="R88" s="29">
        <f>LADIAR!$I88+LADIAR!$Q88</f>
        <v>20</v>
      </c>
      <c r="S88" s="15" t="s">
        <v>292</v>
      </c>
      <c r="T88" s="15" t="s">
        <v>15</v>
      </c>
      <c r="U88" s="15" t="s">
        <v>11759</v>
      </c>
      <c r="V88" s="15" t="s">
        <v>12140</v>
      </c>
      <c r="W88" s="15" t="s">
        <v>11860</v>
      </c>
      <c r="X88" s="15">
        <v>1.0</v>
      </c>
      <c r="Y88" s="15">
        <v>22.0</v>
      </c>
      <c r="Z88" s="15"/>
      <c r="AA88" s="15"/>
      <c r="AB88" s="29">
        <f>LADIAR!$L88*LADIAR!$AA88</f>
        <v>0</v>
      </c>
      <c r="AC88" s="15"/>
      <c r="AD88" s="15"/>
      <c r="AE88" s="15"/>
      <c r="AF88" s="15"/>
      <c r="AG88" s="15"/>
      <c r="AH88" s="32" t="str">
        <f>IF(AND(LADIAR!$AF88=0,LADIAR!$AG88=0),"",LADIAR!$AF88-LADIAR!$AG88)</f>
        <v/>
      </c>
      <c r="AI88" s="15"/>
      <c r="AJ88" s="15"/>
      <c r="AK88" s="15"/>
      <c r="AL88" s="15"/>
      <c r="AM88" s="15"/>
      <c r="AN88" s="15"/>
      <c r="AO88" s="16" t="s">
        <v>11857</v>
      </c>
      <c r="AP88" s="15"/>
      <c r="AQ88" s="15"/>
    </row>
    <row r="89" ht="15.75" hidden="1" customHeight="1">
      <c r="A89" s="28" t="s">
        <v>466</v>
      </c>
      <c r="B89" s="28"/>
      <c r="C89" s="15" t="str">
        <f t="shared" si="1"/>
        <v>KIO77942432</v>
      </c>
      <c r="D89" s="15" t="s">
        <v>11857</v>
      </c>
      <c r="E89" s="28" t="s">
        <v>467</v>
      </c>
      <c r="F89" s="20">
        <v>8747.23</v>
      </c>
      <c r="G89" s="29">
        <v>10.5</v>
      </c>
      <c r="H89" s="28" t="s">
        <v>12099</v>
      </c>
      <c r="I89" s="15">
        <v>44.0</v>
      </c>
      <c r="J89" s="50">
        <f>LADIAR!$I89</f>
        <v>44</v>
      </c>
      <c r="K89" s="28"/>
      <c r="L89" s="33">
        <f>((LADIAR!$F89*(1+LADIAR!$G89%))/LADIAR!$J89)+LADIAR!$K89</f>
        <v>219.6747534</v>
      </c>
      <c r="M89" s="15">
        <v>30.0</v>
      </c>
      <c r="N89" s="61">
        <f>IF(L89&gt;=5,MROUND((L89*(1+(LADIAR!$G89/100)))/(1-M89/100),50),10)</f>
        <v>350</v>
      </c>
      <c r="O89" s="29">
        <f>MROUND((LADIAR!$N89/0.6),50)</f>
        <v>600</v>
      </c>
      <c r="P89" s="15" t="s">
        <v>11858</v>
      </c>
      <c r="Q89" s="15">
        <v>2.0</v>
      </c>
      <c r="R89" s="29">
        <f>LADIAR!$I89+LADIAR!$Q89</f>
        <v>46</v>
      </c>
      <c r="S89" s="15" t="s">
        <v>292</v>
      </c>
      <c r="T89" s="15" t="s">
        <v>15</v>
      </c>
      <c r="U89" s="15" t="s">
        <v>11759</v>
      </c>
      <c r="V89" s="15" t="s">
        <v>12140</v>
      </c>
      <c r="W89" s="15" t="s">
        <v>11860</v>
      </c>
      <c r="X89" s="15">
        <v>1.0</v>
      </c>
      <c r="Y89" s="15">
        <v>46.0</v>
      </c>
      <c r="Z89" s="15"/>
      <c r="AA89" s="15"/>
      <c r="AB89" s="29">
        <f>LADIAR!$L89*LADIAR!$AA89</f>
        <v>0</v>
      </c>
      <c r="AC89" s="15"/>
      <c r="AD89" s="15"/>
      <c r="AE89" s="15"/>
      <c r="AF89" s="15"/>
      <c r="AG89" s="15"/>
      <c r="AH89" s="32" t="str">
        <f>IF(AND(LADIAR!$AF89=0,LADIAR!$AG89=0),"",LADIAR!$AF89-LADIAR!$AG89)</f>
        <v/>
      </c>
      <c r="AI89" s="15"/>
      <c r="AJ89" s="15"/>
      <c r="AK89" s="15"/>
      <c r="AL89" s="15"/>
      <c r="AM89" s="15"/>
      <c r="AN89" s="15"/>
      <c r="AO89" s="16" t="s">
        <v>11857</v>
      </c>
      <c r="AP89" s="15"/>
      <c r="AQ89" s="15"/>
    </row>
    <row r="90" ht="15.75" hidden="1" customHeight="1">
      <c r="A90" s="28" t="s">
        <v>468</v>
      </c>
      <c r="B90" s="28"/>
      <c r="C90" s="15" t="str">
        <f t="shared" si="1"/>
        <v>KIO80136963</v>
      </c>
      <c r="D90" s="15" t="s">
        <v>11857</v>
      </c>
      <c r="E90" s="28" t="s">
        <v>469</v>
      </c>
      <c r="F90" s="20">
        <v>3628.08</v>
      </c>
      <c r="G90" s="29">
        <v>10.5</v>
      </c>
      <c r="H90" s="28" t="s">
        <v>12099</v>
      </c>
      <c r="I90" s="15">
        <v>1.0</v>
      </c>
      <c r="J90" s="50">
        <v>1.0</v>
      </c>
      <c r="K90" s="28"/>
      <c r="L90" s="33">
        <f>((LADIAR!$F90*(1+LADIAR!$G90%))/LADIAR!$J90)+LADIAR!$K90</f>
        <v>4009.0284</v>
      </c>
      <c r="M90" s="15">
        <v>30.0</v>
      </c>
      <c r="N90" s="61">
        <f>IF(L90&gt;=5,MROUND((L90*(1+(LADIAR!$G90/100)))/(1-M90/100),50),10)</f>
        <v>6350</v>
      </c>
      <c r="O90" s="29">
        <f>MROUND((LADIAR!$N90/0.6),50)</f>
        <v>10600</v>
      </c>
      <c r="P90" s="15" t="s">
        <v>11858</v>
      </c>
      <c r="Q90" s="15">
        <v>2.0</v>
      </c>
      <c r="R90" s="29">
        <f>LADIAR!$I90+LADIAR!$Q90</f>
        <v>3</v>
      </c>
      <c r="S90" s="15" t="s">
        <v>292</v>
      </c>
      <c r="T90" s="15" t="s">
        <v>15</v>
      </c>
      <c r="U90" s="15" t="s">
        <v>11759</v>
      </c>
      <c r="V90" s="15" t="s">
        <v>12140</v>
      </c>
      <c r="W90" s="15" t="s">
        <v>11860</v>
      </c>
      <c r="X90" s="15">
        <v>1.0</v>
      </c>
      <c r="Y90" s="15">
        <v>0.0</v>
      </c>
      <c r="Z90" s="15"/>
      <c r="AA90" s="15"/>
      <c r="AB90" s="29">
        <f>LADIAR!$L90*LADIAR!$AA90</f>
        <v>0</v>
      </c>
      <c r="AC90" s="15"/>
      <c r="AD90" s="15"/>
      <c r="AE90" s="15"/>
      <c r="AF90" s="15"/>
      <c r="AG90" s="15"/>
      <c r="AH90" s="32" t="str">
        <f>IF(AND(LADIAR!$AF90=0,LADIAR!$AG90=0),"",LADIAR!$AF90-LADIAR!$AG90)</f>
        <v/>
      </c>
      <c r="AI90" s="15"/>
      <c r="AJ90" s="15"/>
      <c r="AK90" s="15"/>
      <c r="AL90" s="15"/>
      <c r="AM90" s="15"/>
      <c r="AN90" s="15"/>
      <c r="AO90" s="16" t="s">
        <v>11857</v>
      </c>
      <c r="AP90" s="15"/>
      <c r="AQ90" s="15"/>
    </row>
    <row r="91" ht="15.75" customHeight="1">
      <c r="A91" s="28" t="s">
        <v>470</v>
      </c>
      <c r="B91" s="28"/>
      <c r="C91" s="15" t="str">
        <f t="shared" si="1"/>
        <v>KIO77974648</v>
      </c>
      <c r="D91" s="15" t="s">
        <v>11857</v>
      </c>
      <c r="E91" s="28" t="s">
        <v>471</v>
      </c>
      <c r="F91" s="20"/>
      <c r="G91" s="29">
        <v>10.5</v>
      </c>
      <c r="H91" s="28" t="s">
        <v>12099</v>
      </c>
      <c r="I91" s="15">
        <v>1.0</v>
      </c>
      <c r="J91" s="50">
        <f>LADIAR!$I91</f>
        <v>1</v>
      </c>
      <c r="K91" s="28"/>
      <c r="L91" s="33">
        <f>((LADIAR!$F91*(1+LADIAR!$G91%))/LADIAR!$J91)+LADIAR!$K91</f>
        <v>0</v>
      </c>
      <c r="M91" s="15">
        <v>30.0</v>
      </c>
      <c r="N91" s="61">
        <f>IF(L91&gt;=5,MROUND((L91*(1+(LADIAR!$G91/100)))/(1-M91/100),50),10)</f>
        <v>10</v>
      </c>
      <c r="O91" s="29">
        <f>MROUND((LADIAR!$N91/0.6),50)</f>
        <v>0</v>
      </c>
      <c r="P91" s="15" t="s">
        <v>11858</v>
      </c>
      <c r="Q91" s="15">
        <v>2.0</v>
      </c>
      <c r="R91" s="29">
        <f>LADIAR!$I91+LADIAR!$Q91</f>
        <v>3</v>
      </c>
      <c r="S91" s="15" t="s">
        <v>292</v>
      </c>
      <c r="T91" s="15" t="s">
        <v>15</v>
      </c>
      <c r="U91" s="15" t="s">
        <v>11759</v>
      </c>
      <c r="V91" s="15" t="s">
        <v>12127</v>
      </c>
      <c r="W91" s="15" t="s">
        <v>11860</v>
      </c>
      <c r="X91" s="15">
        <v>1.0</v>
      </c>
      <c r="Y91" s="15">
        <v>0.0</v>
      </c>
      <c r="Z91" s="15"/>
      <c r="AA91" s="15"/>
      <c r="AB91" s="29">
        <f>LADIAR!$L91*LADIAR!$AA91</f>
        <v>0</v>
      </c>
      <c r="AC91" s="15"/>
      <c r="AD91" s="15"/>
      <c r="AE91" s="15"/>
      <c r="AF91" s="15"/>
      <c r="AG91" s="15"/>
      <c r="AH91" s="32" t="str">
        <f>IF(AND(LADIAR!$AF91=0,LADIAR!$AG91=0),"",LADIAR!$AF91-LADIAR!$AG91)</f>
        <v/>
      </c>
      <c r="AI91" s="15"/>
      <c r="AJ91" s="15"/>
      <c r="AK91" s="15"/>
      <c r="AL91" s="15"/>
      <c r="AM91" s="15"/>
      <c r="AN91" s="15"/>
      <c r="AO91" s="16" t="s">
        <v>11857</v>
      </c>
      <c r="AP91" s="15"/>
      <c r="AQ91" s="15"/>
    </row>
    <row r="92" ht="15.75" customHeight="1">
      <c r="A92" s="28" t="s">
        <v>472</v>
      </c>
      <c r="B92" s="28"/>
      <c r="C92" s="15" t="str">
        <f t="shared" si="1"/>
        <v>KIO77974631</v>
      </c>
      <c r="D92" s="15" t="s">
        <v>11857</v>
      </c>
      <c r="E92" s="28" t="s">
        <v>473</v>
      </c>
      <c r="F92" s="20"/>
      <c r="G92" s="29">
        <v>10.5</v>
      </c>
      <c r="H92" s="28" t="s">
        <v>12099</v>
      </c>
      <c r="I92" s="15">
        <v>1.0</v>
      </c>
      <c r="J92" s="50">
        <f>LADIAR!$I92</f>
        <v>1</v>
      </c>
      <c r="K92" s="28"/>
      <c r="L92" s="33">
        <f>((LADIAR!$F92*(1+LADIAR!$G92%))/LADIAR!$J92)+LADIAR!$K92</f>
        <v>0</v>
      </c>
      <c r="M92" s="15">
        <v>30.0</v>
      </c>
      <c r="N92" s="61">
        <f>IF(L92&gt;=5,MROUND((L92*(1+(LADIAR!$G92/100)))/(1-M92/100),50),10)</f>
        <v>10</v>
      </c>
      <c r="O92" s="29">
        <f>MROUND((LADIAR!$N92/0.6),50)</f>
        <v>0</v>
      </c>
      <c r="P92" s="15" t="s">
        <v>11858</v>
      </c>
      <c r="Q92" s="15">
        <v>2.0</v>
      </c>
      <c r="R92" s="29">
        <f>LADIAR!$I92+LADIAR!$Q92</f>
        <v>3</v>
      </c>
      <c r="S92" s="15" t="s">
        <v>292</v>
      </c>
      <c r="T92" s="15" t="s">
        <v>15</v>
      </c>
      <c r="U92" s="15" t="s">
        <v>11759</v>
      </c>
      <c r="V92" s="15" t="s">
        <v>12127</v>
      </c>
      <c r="W92" s="15" t="s">
        <v>11860</v>
      </c>
      <c r="X92" s="15">
        <v>1.0</v>
      </c>
      <c r="Y92" s="15">
        <v>0.0</v>
      </c>
      <c r="Z92" s="15"/>
      <c r="AA92" s="15"/>
      <c r="AB92" s="29">
        <f>LADIAR!$L92*LADIAR!$AA92</f>
        <v>0</v>
      </c>
      <c r="AC92" s="15"/>
      <c r="AD92" s="15"/>
      <c r="AE92" s="15"/>
      <c r="AF92" s="15"/>
      <c r="AG92" s="15"/>
      <c r="AH92" s="32" t="str">
        <f>IF(AND(LADIAR!$AF92=0,LADIAR!$AG92=0),"",LADIAR!$AF92-LADIAR!$AG92)</f>
        <v/>
      </c>
      <c r="AI92" s="15"/>
      <c r="AJ92" s="15"/>
      <c r="AK92" s="15"/>
      <c r="AL92" s="15"/>
      <c r="AM92" s="15"/>
      <c r="AN92" s="15"/>
      <c r="AO92" s="16" t="s">
        <v>11857</v>
      </c>
      <c r="AP92" s="15"/>
      <c r="AQ92" s="15"/>
    </row>
    <row r="93" ht="15.75" hidden="1" customHeight="1">
      <c r="A93" s="28" t="s">
        <v>474</v>
      </c>
      <c r="B93" s="28"/>
      <c r="C93" s="15" t="str">
        <f t="shared" si="1"/>
        <v>KIO80746711</v>
      </c>
      <c r="D93" s="15" t="s">
        <v>11857</v>
      </c>
      <c r="E93" s="28" t="s">
        <v>475</v>
      </c>
      <c r="F93" s="20">
        <v>1175.42</v>
      </c>
      <c r="G93" s="29">
        <v>10.5</v>
      </c>
      <c r="H93" s="28" t="s">
        <v>12099</v>
      </c>
      <c r="I93" s="15">
        <v>1.0</v>
      </c>
      <c r="J93" s="50">
        <f>LADIAR!$I93</f>
        <v>1</v>
      </c>
      <c r="K93" s="28"/>
      <c r="L93" s="33">
        <f>((LADIAR!$F93*(1+LADIAR!$G93%))/LADIAR!$J93)+LADIAR!$K93</f>
        <v>1298.8391</v>
      </c>
      <c r="M93" s="15">
        <v>30.0</v>
      </c>
      <c r="N93" s="61">
        <f>IF(L93&gt;=5,MROUND((L93*(1+(LADIAR!$G93/100)))/(1-M93/100),50),10)</f>
        <v>2050</v>
      </c>
      <c r="O93" s="29">
        <f>MROUND((LADIAR!$N93/0.6),50)</f>
        <v>3400</v>
      </c>
      <c r="P93" s="15" t="s">
        <v>11858</v>
      </c>
      <c r="Q93" s="15">
        <v>2.0</v>
      </c>
      <c r="R93" s="29">
        <f>LADIAR!$I93+LADIAR!$Q93</f>
        <v>3</v>
      </c>
      <c r="S93" s="15" t="s">
        <v>292</v>
      </c>
      <c r="T93" s="15" t="s">
        <v>15</v>
      </c>
      <c r="U93" s="15" t="s">
        <v>11759</v>
      </c>
      <c r="V93" s="15" t="s">
        <v>12127</v>
      </c>
      <c r="W93" s="15" t="s">
        <v>11860</v>
      </c>
      <c r="X93" s="15">
        <v>1.0</v>
      </c>
      <c r="Y93" s="15">
        <v>0.0</v>
      </c>
      <c r="Z93" s="29"/>
      <c r="AA93" s="15"/>
      <c r="AB93" s="29">
        <f>LADIAR!$L93*LADIAR!$AA93</f>
        <v>0</v>
      </c>
      <c r="AC93" s="15"/>
      <c r="AD93" s="15"/>
      <c r="AE93" s="15"/>
      <c r="AF93" s="15"/>
      <c r="AG93" s="15"/>
      <c r="AH93" s="32" t="str">
        <f>IF(AND(LADIAR!$AF93=0,LADIAR!$AG93=0),"",LADIAR!$AF93-LADIAR!$AG93)</f>
        <v/>
      </c>
      <c r="AI93" s="15"/>
      <c r="AJ93" s="15"/>
      <c r="AK93" s="15"/>
      <c r="AL93" s="15"/>
      <c r="AM93" s="15"/>
      <c r="AN93" s="15"/>
      <c r="AO93" s="16" t="s">
        <v>11857</v>
      </c>
      <c r="AP93" s="15"/>
      <c r="AQ93" s="15"/>
    </row>
    <row r="94" ht="15.75" hidden="1" customHeight="1">
      <c r="A94" s="28" t="s">
        <v>476</v>
      </c>
      <c r="B94" s="28"/>
      <c r="C94" s="15" t="str">
        <f t="shared" si="1"/>
        <v>KIO80746712</v>
      </c>
      <c r="D94" s="15" t="s">
        <v>11857</v>
      </c>
      <c r="E94" s="28" t="s">
        <v>477</v>
      </c>
      <c r="F94" s="20">
        <v>1175.42</v>
      </c>
      <c r="G94" s="29">
        <v>10.5</v>
      </c>
      <c r="H94" s="28" t="s">
        <v>12099</v>
      </c>
      <c r="I94" s="15">
        <v>1.0</v>
      </c>
      <c r="J94" s="50">
        <f>LADIAR!$I94</f>
        <v>1</v>
      </c>
      <c r="K94" s="28"/>
      <c r="L94" s="33">
        <f>((LADIAR!$F94*(1+LADIAR!$G94%))/LADIAR!$J94)+LADIAR!$K94</f>
        <v>1298.8391</v>
      </c>
      <c r="M94" s="15">
        <v>30.0</v>
      </c>
      <c r="N94" s="61">
        <f>IF(L94&gt;=5,MROUND((L94*(1+(LADIAR!$G94/100)))/(1-M94/100),50),10)</f>
        <v>2050</v>
      </c>
      <c r="O94" s="29">
        <f>MROUND((LADIAR!$N94/0.6),50)</f>
        <v>3400</v>
      </c>
      <c r="P94" s="15" t="s">
        <v>11858</v>
      </c>
      <c r="Q94" s="15">
        <v>2.0</v>
      </c>
      <c r="R94" s="29">
        <f>LADIAR!$I94+LADIAR!$Q94</f>
        <v>3</v>
      </c>
      <c r="S94" s="15" t="s">
        <v>292</v>
      </c>
      <c r="T94" s="15" t="s">
        <v>15</v>
      </c>
      <c r="U94" s="15" t="s">
        <v>11759</v>
      </c>
      <c r="V94" s="15" t="s">
        <v>12127</v>
      </c>
      <c r="W94" s="15" t="s">
        <v>11860</v>
      </c>
      <c r="X94" s="15">
        <v>1.0</v>
      </c>
      <c r="Y94" s="15">
        <v>0.0</v>
      </c>
      <c r="Z94" s="29"/>
      <c r="AA94" s="15"/>
      <c r="AB94" s="29">
        <f>LADIAR!$L94*LADIAR!$AA94</f>
        <v>0</v>
      </c>
      <c r="AC94" s="15"/>
      <c r="AD94" s="15"/>
      <c r="AE94" s="15"/>
      <c r="AF94" s="15"/>
      <c r="AG94" s="15"/>
      <c r="AH94" s="32" t="str">
        <f>IF(AND(LADIAR!$AF94=0,LADIAR!$AG94=0),"",LADIAR!$AF94-LADIAR!$AG94)</f>
        <v/>
      </c>
      <c r="AI94" s="15"/>
      <c r="AJ94" s="15"/>
      <c r="AK94" s="15"/>
      <c r="AL94" s="15"/>
      <c r="AM94" s="15"/>
      <c r="AN94" s="15"/>
      <c r="AO94" s="16" t="s">
        <v>11857</v>
      </c>
      <c r="AP94" s="15"/>
      <c r="AQ94" s="15"/>
    </row>
    <row r="95" ht="15.75" hidden="1" customHeight="1">
      <c r="A95" s="28" t="s">
        <v>478</v>
      </c>
      <c r="B95" s="28"/>
      <c r="C95" s="15" t="str">
        <f t="shared" si="1"/>
        <v>KIO80116812</v>
      </c>
      <c r="D95" s="15" t="s">
        <v>11857</v>
      </c>
      <c r="E95" s="28" t="s">
        <v>479</v>
      </c>
      <c r="F95" s="20">
        <v>2461.05</v>
      </c>
      <c r="G95" s="29">
        <v>10.5</v>
      </c>
      <c r="H95" s="28" t="s">
        <v>12099</v>
      </c>
      <c r="I95" s="15">
        <v>24.0</v>
      </c>
      <c r="J95" s="50">
        <f>LADIAR!$I95</f>
        <v>24</v>
      </c>
      <c r="K95" s="28"/>
      <c r="L95" s="33">
        <f>((LADIAR!$F95*(1+LADIAR!$G95%))/LADIAR!$J95)+LADIAR!$K95</f>
        <v>113.3108438</v>
      </c>
      <c r="M95" s="15">
        <v>30.0</v>
      </c>
      <c r="N95" s="61">
        <f>IF(L95&gt;=5,MROUND((L95*(1+(LADIAR!$G95/100)))/(1-M95/100),50),10)</f>
        <v>200</v>
      </c>
      <c r="O95" s="29">
        <f>MROUND((LADIAR!$N95/0.6),50)</f>
        <v>350</v>
      </c>
      <c r="P95" s="15" t="s">
        <v>11858</v>
      </c>
      <c r="Q95" s="15">
        <v>6.0</v>
      </c>
      <c r="R95" s="29">
        <f>LADIAR!$I95+LADIAR!$Q95</f>
        <v>30</v>
      </c>
      <c r="S95" s="15" t="s">
        <v>295</v>
      </c>
      <c r="T95" s="15" t="s">
        <v>15</v>
      </c>
      <c r="U95" s="15" t="s">
        <v>11761</v>
      </c>
      <c r="V95" s="15" t="s">
        <v>12141</v>
      </c>
      <c r="W95" s="15" t="s">
        <v>11860</v>
      </c>
      <c r="X95" s="15">
        <v>1.0</v>
      </c>
      <c r="Y95" s="15">
        <v>24.0</v>
      </c>
      <c r="Z95" s="15"/>
      <c r="AA95" s="15"/>
      <c r="AB95" s="29">
        <f>LADIAR!$L95*LADIAR!$AA95</f>
        <v>0</v>
      </c>
      <c r="AC95" s="15"/>
      <c r="AD95" s="15"/>
      <c r="AE95" s="15"/>
      <c r="AF95" s="15"/>
      <c r="AG95" s="15"/>
      <c r="AH95" s="32" t="str">
        <f>IF(AND(LADIAR!$AF95=0,LADIAR!$AG95=0),"",LADIAR!$AF95-LADIAR!$AG95)</f>
        <v/>
      </c>
      <c r="AI95" s="15"/>
      <c r="AJ95" s="15"/>
      <c r="AK95" s="15"/>
      <c r="AL95" s="15"/>
      <c r="AM95" s="15"/>
      <c r="AN95" s="15"/>
      <c r="AO95" s="16" t="s">
        <v>11857</v>
      </c>
      <c r="AP95" s="15"/>
      <c r="AQ95" s="15"/>
    </row>
    <row r="96" ht="15.75" hidden="1" customHeight="1">
      <c r="A96" s="28" t="s">
        <v>480</v>
      </c>
      <c r="B96" s="28"/>
      <c r="C96" s="15" t="str">
        <f t="shared" si="1"/>
        <v>KIO80116811</v>
      </c>
      <c r="D96" s="15" t="s">
        <v>11857</v>
      </c>
      <c r="E96" s="28" t="s">
        <v>481</v>
      </c>
      <c r="F96" s="20">
        <f t="shared" ref="F96:F98" si="10">F95</f>
        <v>2461.05</v>
      </c>
      <c r="G96" s="29">
        <v>10.5</v>
      </c>
      <c r="H96" s="28" t="s">
        <v>12099</v>
      </c>
      <c r="I96" s="15">
        <v>24.0</v>
      </c>
      <c r="J96" s="50">
        <f>LADIAR!$I96</f>
        <v>24</v>
      </c>
      <c r="K96" s="28"/>
      <c r="L96" s="33">
        <f>((LADIAR!$F96*(1+LADIAR!$G96%))/LADIAR!$J96)+LADIAR!$K96</f>
        <v>113.3108438</v>
      </c>
      <c r="M96" s="15">
        <v>30.0</v>
      </c>
      <c r="N96" s="61">
        <f>IF(L96&gt;=5,MROUND((L96*(1+(LADIAR!$G96/100)))/(1-M96/100),50),10)</f>
        <v>200</v>
      </c>
      <c r="O96" s="29">
        <f>MROUND((LADIAR!$N96/0.6),50)</f>
        <v>350</v>
      </c>
      <c r="P96" s="15" t="s">
        <v>11858</v>
      </c>
      <c r="Q96" s="15">
        <v>6.0</v>
      </c>
      <c r="R96" s="29">
        <f>LADIAR!$I96+LADIAR!$Q96</f>
        <v>30</v>
      </c>
      <c r="S96" s="15" t="s">
        <v>295</v>
      </c>
      <c r="T96" s="15" t="s">
        <v>15</v>
      </c>
      <c r="U96" s="15" t="s">
        <v>11761</v>
      </c>
      <c r="V96" s="15" t="s">
        <v>12141</v>
      </c>
      <c r="W96" s="15" t="s">
        <v>11860</v>
      </c>
      <c r="X96" s="15">
        <v>1.0</v>
      </c>
      <c r="Y96" s="15">
        <v>15.0</v>
      </c>
      <c r="Z96" s="15"/>
      <c r="AA96" s="15"/>
      <c r="AB96" s="29">
        <f>LADIAR!$L96*LADIAR!$AA96</f>
        <v>0</v>
      </c>
      <c r="AC96" s="15"/>
      <c r="AD96" s="15"/>
      <c r="AE96" s="15"/>
      <c r="AF96" s="15"/>
      <c r="AG96" s="15"/>
      <c r="AH96" s="32" t="str">
        <f>IF(AND(LADIAR!$AF96=0,LADIAR!$AG96=0),"",LADIAR!$AF96-LADIAR!$AG96)</f>
        <v/>
      </c>
      <c r="AI96" s="15"/>
      <c r="AJ96" s="15"/>
      <c r="AK96" s="15"/>
      <c r="AL96" s="15"/>
      <c r="AM96" s="15"/>
      <c r="AN96" s="15"/>
      <c r="AO96" s="16" t="s">
        <v>11857</v>
      </c>
      <c r="AP96" s="15"/>
      <c r="AQ96" s="15"/>
    </row>
    <row r="97" ht="15.75" hidden="1" customHeight="1">
      <c r="A97" s="28" t="s">
        <v>482</v>
      </c>
      <c r="B97" s="28"/>
      <c r="C97" s="15" t="str">
        <f t="shared" si="1"/>
        <v>KIO80118112</v>
      </c>
      <c r="D97" s="15" t="s">
        <v>11857</v>
      </c>
      <c r="E97" s="28" t="s">
        <v>483</v>
      </c>
      <c r="F97" s="20">
        <f t="shared" si="10"/>
        <v>2461.05</v>
      </c>
      <c r="G97" s="29">
        <v>10.5</v>
      </c>
      <c r="H97" s="28" t="s">
        <v>12099</v>
      </c>
      <c r="I97" s="15">
        <v>24.0</v>
      </c>
      <c r="J97" s="50">
        <f>LADIAR!$I97</f>
        <v>24</v>
      </c>
      <c r="K97" s="28"/>
      <c r="L97" s="33">
        <f>((LADIAR!$F97*(1+LADIAR!$G97%))/LADIAR!$J97)+LADIAR!$K97</f>
        <v>113.3108438</v>
      </c>
      <c r="M97" s="15">
        <v>30.0</v>
      </c>
      <c r="N97" s="61">
        <f>IF(L97&gt;=5,MROUND((L97*(1+(LADIAR!$G97/100)))/(1-M97/100),50),10)</f>
        <v>200</v>
      </c>
      <c r="O97" s="29">
        <f>MROUND((LADIAR!$N97/0.6),50)</f>
        <v>350</v>
      </c>
      <c r="P97" s="15" t="s">
        <v>11858</v>
      </c>
      <c r="Q97" s="15">
        <v>6.0</v>
      </c>
      <c r="R97" s="29">
        <f>LADIAR!$I97+LADIAR!$Q97</f>
        <v>30</v>
      </c>
      <c r="S97" s="15" t="s">
        <v>295</v>
      </c>
      <c r="T97" s="15" t="s">
        <v>15</v>
      </c>
      <c r="U97" s="15" t="s">
        <v>11761</v>
      </c>
      <c r="V97" s="15" t="s">
        <v>12141</v>
      </c>
      <c r="W97" s="15" t="s">
        <v>11860</v>
      </c>
      <c r="X97" s="15">
        <v>1.0</v>
      </c>
      <c r="Y97" s="15">
        <v>31.0</v>
      </c>
      <c r="Z97" s="15"/>
      <c r="AA97" s="15"/>
      <c r="AB97" s="29">
        <f>LADIAR!$L97*LADIAR!$AA97</f>
        <v>0</v>
      </c>
      <c r="AC97" s="15"/>
      <c r="AD97" s="15"/>
      <c r="AE97" s="15"/>
      <c r="AF97" s="15"/>
      <c r="AG97" s="15"/>
      <c r="AH97" s="32" t="str">
        <f>IF(AND(LADIAR!$AF97=0,LADIAR!$AG97=0),"",LADIAR!$AF97-LADIAR!$AG97)</f>
        <v/>
      </c>
      <c r="AI97" s="15"/>
      <c r="AJ97" s="15"/>
      <c r="AK97" s="15"/>
      <c r="AL97" s="15"/>
      <c r="AM97" s="15"/>
      <c r="AN97" s="15"/>
      <c r="AO97" s="16" t="s">
        <v>11857</v>
      </c>
      <c r="AP97" s="15"/>
      <c r="AQ97" s="15"/>
    </row>
    <row r="98" ht="15.75" hidden="1" customHeight="1">
      <c r="A98" s="28" t="s">
        <v>484</v>
      </c>
      <c r="B98" s="28"/>
      <c r="C98" s="15" t="str">
        <f t="shared" si="1"/>
        <v>KIO80116813</v>
      </c>
      <c r="D98" s="15" t="s">
        <v>11857</v>
      </c>
      <c r="E98" s="28" t="s">
        <v>485</v>
      </c>
      <c r="F98" s="20">
        <f t="shared" si="10"/>
        <v>2461.05</v>
      </c>
      <c r="G98" s="29">
        <v>10.5</v>
      </c>
      <c r="H98" s="28" t="s">
        <v>12099</v>
      </c>
      <c r="I98" s="15">
        <v>24.0</v>
      </c>
      <c r="J98" s="50">
        <f>LADIAR!$I98</f>
        <v>24</v>
      </c>
      <c r="K98" s="28"/>
      <c r="L98" s="33">
        <f>((LADIAR!$F98*(1+LADIAR!$G98%))/LADIAR!$J98)+LADIAR!$K98</f>
        <v>113.3108438</v>
      </c>
      <c r="M98" s="15">
        <v>30.0</v>
      </c>
      <c r="N98" s="61">
        <f>IF(L98&gt;=5,MROUND((L98*(1+(LADIAR!$G98/100)))/(1-M98/100),50),10)</f>
        <v>200</v>
      </c>
      <c r="O98" s="29">
        <f>MROUND((LADIAR!$N98/0.6),50)</f>
        <v>350</v>
      </c>
      <c r="P98" s="15" t="s">
        <v>11858</v>
      </c>
      <c r="Q98" s="15">
        <v>6.0</v>
      </c>
      <c r="R98" s="29">
        <f>LADIAR!$I98+LADIAR!$Q98</f>
        <v>30</v>
      </c>
      <c r="S98" s="15" t="s">
        <v>295</v>
      </c>
      <c r="T98" s="15" t="s">
        <v>15</v>
      </c>
      <c r="U98" s="15" t="s">
        <v>11761</v>
      </c>
      <c r="V98" s="15" t="s">
        <v>12141</v>
      </c>
      <c r="W98" s="15" t="s">
        <v>11860</v>
      </c>
      <c r="X98" s="15">
        <v>1.0</v>
      </c>
      <c r="Y98" s="15">
        <v>2.0</v>
      </c>
      <c r="Z98" s="15"/>
      <c r="AA98" s="15"/>
      <c r="AB98" s="29">
        <f>LADIAR!$L98*LADIAR!$AA98</f>
        <v>0</v>
      </c>
      <c r="AC98" s="15"/>
      <c r="AD98" s="15"/>
      <c r="AE98" s="15"/>
      <c r="AF98" s="15"/>
      <c r="AG98" s="15"/>
      <c r="AH98" s="32" t="str">
        <f>IF(AND(LADIAR!$AF98=0,LADIAR!$AG98=0),"",LADIAR!$AF98-LADIAR!$AG98)</f>
        <v/>
      </c>
      <c r="AI98" s="15"/>
      <c r="AJ98" s="15"/>
      <c r="AK98" s="15"/>
      <c r="AL98" s="15"/>
      <c r="AM98" s="15"/>
      <c r="AN98" s="15"/>
      <c r="AO98" s="16" t="s">
        <v>11857</v>
      </c>
      <c r="AP98" s="15"/>
      <c r="AQ98" s="15"/>
    </row>
    <row r="99" ht="15.75" hidden="1" customHeight="1">
      <c r="A99" s="28" t="s">
        <v>486</v>
      </c>
      <c r="B99" s="28"/>
      <c r="C99" s="15" t="str">
        <f t="shared" si="1"/>
        <v>KIO80111274</v>
      </c>
      <c r="D99" s="15" t="s">
        <v>11857</v>
      </c>
      <c r="E99" s="28" t="s">
        <v>487</v>
      </c>
      <c r="F99" s="20">
        <v>3045.43</v>
      </c>
      <c r="G99" s="29">
        <v>10.5</v>
      </c>
      <c r="H99" s="28" t="s">
        <v>12099</v>
      </c>
      <c r="I99" s="15">
        <v>50.0</v>
      </c>
      <c r="J99" s="50">
        <f>LADIAR!$I99</f>
        <v>50</v>
      </c>
      <c r="K99" s="28"/>
      <c r="L99" s="33">
        <f>((LADIAR!$F99*(1+LADIAR!$G99%))/LADIAR!$J99)+LADIAR!$K99</f>
        <v>67.304003</v>
      </c>
      <c r="M99" s="15">
        <v>30.0</v>
      </c>
      <c r="N99" s="61">
        <f>IF(L99&gt;=5,MROUND((L99*(1+(LADIAR!$G99/100)))/(1-M99/100),50),10)</f>
        <v>100</v>
      </c>
      <c r="O99" s="29">
        <f>MROUND((LADIAR!$N99/0.6),50)</f>
        <v>150</v>
      </c>
      <c r="P99" s="15" t="s">
        <v>11858</v>
      </c>
      <c r="Q99" s="15">
        <v>10.0</v>
      </c>
      <c r="R99" s="29">
        <f>LADIAR!$I99+LADIAR!$Q99</f>
        <v>60</v>
      </c>
      <c r="S99" s="15" t="s">
        <v>295</v>
      </c>
      <c r="T99" s="15" t="s">
        <v>15</v>
      </c>
      <c r="U99" s="15" t="s">
        <v>11761</v>
      </c>
      <c r="V99" s="15" t="s">
        <v>12141</v>
      </c>
      <c r="W99" s="15" t="s">
        <v>11860</v>
      </c>
      <c r="X99" s="15">
        <v>1.0</v>
      </c>
      <c r="Y99" s="15">
        <v>50.0</v>
      </c>
      <c r="Z99" s="15"/>
      <c r="AA99" s="15"/>
      <c r="AB99" s="29">
        <f>LADIAR!$L99*LADIAR!$AA99</f>
        <v>0</v>
      </c>
      <c r="AC99" s="15"/>
      <c r="AD99" s="15"/>
      <c r="AE99" s="15"/>
      <c r="AF99" s="15"/>
      <c r="AG99" s="15"/>
      <c r="AH99" s="32" t="str">
        <f>IF(AND(LADIAR!$AF99=0,LADIAR!$AG99=0),"",LADIAR!$AF99-LADIAR!$AG99)</f>
        <v/>
      </c>
      <c r="AI99" s="15"/>
      <c r="AJ99" s="15"/>
      <c r="AK99" s="15"/>
      <c r="AL99" s="15"/>
      <c r="AM99" s="15"/>
      <c r="AN99" s="15"/>
      <c r="AO99" s="16" t="s">
        <v>11857</v>
      </c>
      <c r="AP99" s="15"/>
      <c r="AQ99" s="15"/>
    </row>
    <row r="100" ht="15.75" hidden="1" customHeight="1">
      <c r="A100" s="28" t="s">
        <v>488</v>
      </c>
      <c r="B100" s="28"/>
      <c r="C100" s="15" t="str">
        <f t="shared" si="1"/>
        <v>KIO80739003</v>
      </c>
      <c r="D100" s="15" t="s">
        <v>11857</v>
      </c>
      <c r="E100" s="28" t="s">
        <v>489</v>
      </c>
      <c r="F100" s="20">
        <f>F99</f>
        <v>3045.43</v>
      </c>
      <c r="G100" s="29">
        <v>10.5</v>
      </c>
      <c r="H100" s="28" t="s">
        <v>12099</v>
      </c>
      <c r="I100" s="15">
        <v>50.0</v>
      </c>
      <c r="J100" s="50">
        <f>LADIAR!$I100</f>
        <v>50</v>
      </c>
      <c r="K100" s="28"/>
      <c r="L100" s="33">
        <f>((LADIAR!$F100*(1+LADIAR!$G100%))/LADIAR!$J100)+LADIAR!$K100</f>
        <v>67.304003</v>
      </c>
      <c r="M100" s="15">
        <v>30.0</v>
      </c>
      <c r="N100" s="61">
        <f>IF(L100&gt;=5,MROUND((L100*(1+(LADIAR!$G100/100)))/(1-M100/100),50),10)</f>
        <v>100</v>
      </c>
      <c r="O100" s="29">
        <f>MROUND((LADIAR!$N100/0.6),50)</f>
        <v>150</v>
      </c>
      <c r="P100" s="15" t="s">
        <v>11858</v>
      </c>
      <c r="Q100" s="15">
        <v>10.0</v>
      </c>
      <c r="R100" s="29">
        <f>LADIAR!$I100+LADIAR!$Q100</f>
        <v>60</v>
      </c>
      <c r="S100" s="15" t="s">
        <v>295</v>
      </c>
      <c r="T100" s="15" t="s">
        <v>15</v>
      </c>
      <c r="U100" s="15" t="s">
        <v>11761</v>
      </c>
      <c r="V100" s="15" t="s">
        <v>12131</v>
      </c>
      <c r="W100" s="15" t="s">
        <v>11860</v>
      </c>
      <c r="X100" s="15">
        <v>1.0</v>
      </c>
      <c r="Y100" s="15">
        <v>48.0</v>
      </c>
      <c r="Z100" s="15"/>
      <c r="AA100" s="15"/>
      <c r="AB100" s="29">
        <f>LADIAR!$L100*LADIAR!$AA100</f>
        <v>0</v>
      </c>
      <c r="AC100" s="15"/>
      <c r="AD100" s="15"/>
      <c r="AE100" s="15"/>
      <c r="AF100" s="15"/>
      <c r="AG100" s="15"/>
      <c r="AH100" s="32" t="str">
        <f>IF(AND(LADIAR!$AF100=0,LADIAR!$AG100=0),"",LADIAR!$AF100-LADIAR!$AG100)</f>
        <v/>
      </c>
      <c r="AI100" s="15"/>
      <c r="AJ100" s="15"/>
      <c r="AK100" s="15"/>
      <c r="AL100" s="15"/>
      <c r="AM100" s="15"/>
      <c r="AN100" s="15"/>
      <c r="AO100" s="16" t="s">
        <v>11857</v>
      </c>
      <c r="AP100" s="15"/>
      <c r="AQ100" s="15"/>
    </row>
    <row r="101" ht="15.75" hidden="1" customHeight="1">
      <c r="A101" s="28" t="s">
        <v>490</v>
      </c>
      <c r="B101" s="28"/>
      <c r="C101" s="15" t="str">
        <f t="shared" si="1"/>
        <v>ALM40139282</v>
      </c>
      <c r="D101" s="15" t="s">
        <v>11857</v>
      </c>
      <c r="E101" s="28" t="s">
        <v>491</v>
      </c>
      <c r="F101" s="20">
        <v>588.04</v>
      </c>
      <c r="G101" s="29">
        <v>10.5</v>
      </c>
      <c r="H101" s="28" t="s">
        <v>12099</v>
      </c>
      <c r="I101" s="15">
        <v>12.0</v>
      </c>
      <c r="J101" s="50">
        <v>1.0</v>
      </c>
      <c r="K101" s="28"/>
      <c r="L101" s="33">
        <f>((LADIAR!$F101*(1+LADIAR!$G101%))/LADIAR!$J101)+LADIAR!$K101</f>
        <v>649.7842</v>
      </c>
      <c r="M101" s="15">
        <v>30.0</v>
      </c>
      <c r="N101" s="61">
        <f>IF(L101&gt;=5,MROUND((L101*(1+(LADIAR!$G101/100)))/(1-M101/100),50),10)</f>
        <v>1050</v>
      </c>
      <c r="O101" s="29">
        <f>MROUND((LADIAR!$N101/0.6),50)</f>
        <v>1750</v>
      </c>
      <c r="P101" s="15" t="s">
        <v>11858</v>
      </c>
      <c r="Q101" s="15">
        <v>2.0</v>
      </c>
      <c r="R101" s="29">
        <f>LADIAR!$I101+LADIAR!$Q101</f>
        <v>14</v>
      </c>
      <c r="S101" s="15" t="s">
        <v>295</v>
      </c>
      <c r="T101" s="15" t="s">
        <v>63</v>
      </c>
      <c r="U101" s="15" t="s">
        <v>11776</v>
      </c>
      <c r="V101" s="15" t="s">
        <v>12126</v>
      </c>
      <c r="W101" s="15" t="s">
        <v>11860</v>
      </c>
      <c r="X101" s="15">
        <v>1.0</v>
      </c>
      <c r="Y101" s="15">
        <v>2.0</v>
      </c>
      <c r="Z101" s="15"/>
      <c r="AA101" s="15"/>
      <c r="AB101" s="29">
        <f>LADIAR!$L101*LADIAR!$AA101</f>
        <v>0</v>
      </c>
      <c r="AC101" s="15"/>
      <c r="AD101" s="15"/>
      <c r="AE101" s="15"/>
      <c r="AF101" s="15"/>
      <c r="AG101" s="15"/>
      <c r="AH101" s="32" t="str">
        <f>IF(AND(LADIAR!$AF101=0,LADIAR!$AG101=0),"",LADIAR!$AF101-LADIAR!$AG101)</f>
        <v/>
      </c>
      <c r="AI101" s="15"/>
      <c r="AJ101" s="15"/>
      <c r="AK101" s="15"/>
      <c r="AL101" s="15"/>
      <c r="AM101" s="15"/>
      <c r="AN101" s="15"/>
      <c r="AO101" s="16" t="s">
        <v>11857</v>
      </c>
      <c r="AP101" s="15"/>
      <c r="AQ101" s="15"/>
    </row>
    <row r="102" ht="15.75" hidden="1" customHeight="1">
      <c r="A102" s="28" t="s">
        <v>492</v>
      </c>
      <c r="B102" s="28"/>
      <c r="C102" s="15" t="str">
        <f t="shared" si="1"/>
        <v>ALM40128026</v>
      </c>
      <c r="D102" s="15" t="s">
        <v>11857</v>
      </c>
      <c r="E102" s="28" t="s">
        <v>493</v>
      </c>
      <c r="F102" s="20">
        <v>662.89</v>
      </c>
      <c r="G102" s="29">
        <v>10.5</v>
      </c>
      <c r="H102" s="28" t="s">
        <v>12099</v>
      </c>
      <c r="I102" s="15">
        <v>40.0</v>
      </c>
      <c r="J102" s="50">
        <v>1.0</v>
      </c>
      <c r="K102" s="28"/>
      <c r="L102" s="33">
        <f>((LADIAR!$F102*(1+LADIAR!$G102%))/LADIAR!$J102)+LADIAR!$K102</f>
        <v>732.49345</v>
      </c>
      <c r="M102" s="15">
        <v>30.0</v>
      </c>
      <c r="N102" s="61">
        <f>IF(L102&gt;=5,MROUND((L102*(1+(LADIAR!$G102/100)))/(1-M102/100),50),10)</f>
        <v>1150</v>
      </c>
      <c r="O102" s="29">
        <f>MROUND((LADIAR!$N102/0.6),50)</f>
        <v>1900</v>
      </c>
      <c r="P102" s="15" t="s">
        <v>11858</v>
      </c>
      <c r="Q102" s="15">
        <v>2.0</v>
      </c>
      <c r="R102" s="29">
        <f>LADIAR!$I102+LADIAR!$Q102</f>
        <v>42</v>
      </c>
      <c r="S102" s="15" t="s">
        <v>292</v>
      </c>
      <c r="T102" s="15" t="s">
        <v>63</v>
      </c>
      <c r="U102" s="15" t="s">
        <v>11776</v>
      </c>
      <c r="V102" s="15" t="s">
        <v>12126</v>
      </c>
      <c r="W102" s="15" t="s">
        <v>11860</v>
      </c>
      <c r="X102" s="15">
        <v>1.0</v>
      </c>
      <c r="Y102" s="15">
        <v>4.0</v>
      </c>
      <c r="Z102" s="15"/>
      <c r="AA102" s="15"/>
      <c r="AB102" s="29">
        <f>LADIAR!$L102*LADIAR!$AA102</f>
        <v>0</v>
      </c>
      <c r="AC102" s="15"/>
      <c r="AD102" s="15"/>
      <c r="AE102" s="15"/>
      <c r="AF102" s="15"/>
      <c r="AG102" s="15"/>
      <c r="AH102" s="32" t="str">
        <f>IF(AND(LADIAR!$AF102=0,LADIAR!$AG102=0),"",LADIAR!$AF102-LADIAR!$AG102)</f>
        <v/>
      </c>
      <c r="AI102" s="15"/>
      <c r="AJ102" s="15"/>
      <c r="AK102" s="15"/>
      <c r="AL102" s="15"/>
      <c r="AM102" s="15"/>
      <c r="AN102" s="15"/>
      <c r="AO102" s="16" t="s">
        <v>11857</v>
      </c>
      <c r="AP102" s="15"/>
      <c r="AQ102" s="15"/>
    </row>
    <row r="103" ht="15.75" hidden="1" customHeight="1">
      <c r="A103" s="28" t="s">
        <v>494</v>
      </c>
      <c r="B103" s="28"/>
      <c r="C103" s="15" t="str">
        <f t="shared" si="1"/>
        <v>ALM40116955</v>
      </c>
      <c r="D103" s="15" t="s">
        <v>11857</v>
      </c>
      <c r="E103" s="28" t="s">
        <v>495</v>
      </c>
      <c r="F103" s="20">
        <v>786.97</v>
      </c>
      <c r="G103" s="29">
        <v>10.5</v>
      </c>
      <c r="H103" s="28" t="s">
        <v>12099</v>
      </c>
      <c r="I103" s="15">
        <v>30.0</v>
      </c>
      <c r="J103" s="50">
        <v>1.0</v>
      </c>
      <c r="K103" s="28"/>
      <c r="L103" s="33">
        <f>((LADIAR!$F103*(1+LADIAR!$G103%))/LADIAR!$J103)+LADIAR!$K103</f>
        <v>869.60185</v>
      </c>
      <c r="M103" s="15">
        <v>30.0</v>
      </c>
      <c r="N103" s="61">
        <f>IF(L103&gt;=5,MROUND((L103*(1+(LADIAR!$G103/100)))/(1-M103/100),50),10)</f>
        <v>1350</v>
      </c>
      <c r="O103" s="29">
        <f>MROUND((LADIAR!$N103/0.6),50)</f>
        <v>2250</v>
      </c>
      <c r="P103" s="15" t="s">
        <v>11858</v>
      </c>
      <c r="Q103" s="15">
        <v>2.0</v>
      </c>
      <c r="R103" s="29">
        <f>LADIAR!$I103+LADIAR!$Q103</f>
        <v>32</v>
      </c>
      <c r="S103" s="15" t="s">
        <v>292</v>
      </c>
      <c r="T103" s="15" t="s">
        <v>63</v>
      </c>
      <c r="U103" s="15" t="s">
        <v>11776</v>
      </c>
      <c r="V103" s="15" t="s">
        <v>12130</v>
      </c>
      <c r="W103" s="15" t="s">
        <v>11860</v>
      </c>
      <c r="X103" s="15">
        <v>1.0</v>
      </c>
      <c r="Y103" s="15">
        <v>2.0</v>
      </c>
      <c r="Z103" s="15"/>
      <c r="AA103" s="15"/>
      <c r="AB103" s="29">
        <f>LADIAR!$L103*LADIAR!$AA103</f>
        <v>0</v>
      </c>
      <c r="AC103" s="15"/>
      <c r="AD103" s="15"/>
      <c r="AE103" s="15"/>
      <c r="AF103" s="15"/>
      <c r="AG103" s="15"/>
      <c r="AH103" s="32" t="str">
        <f>IF(AND(LADIAR!$AF103=0,LADIAR!$AG103=0),"",LADIAR!$AF103-LADIAR!$AG103)</f>
        <v/>
      </c>
      <c r="AI103" s="15"/>
      <c r="AJ103" s="15"/>
      <c r="AK103" s="15"/>
      <c r="AL103" s="15"/>
      <c r="AM103" s="15"/>
      <c r="AN103" s="15"/>
      <c r="AO103" s="16" t="s">
        <v>11857</v>
      </c>
      <c r="AP103" s="15"/>
      <c r="AQ103" s="15"/>
    </row>
    <row r="104" ht="15.75" hidden="1" customHeight="1">
      <c r="A104" s="28" t="s">
        <v>496</v>
      </c>
      <c r="B104" s="28"/>
      <c r="C104" s="15" t="str">
        <f t="shared" si="1"/>
        <v>ALM40139411</v>
      </c>
      <c r="D104" s="15" t="s">
        <v>11857</v>
      </c>
      <c r="E104" s="28" t="s">
        <v>497</v>
      </c>
      <c r="F104" s="20">
        <v>662.89</v>
      </c>
      <c r="G104" s="29">
        <v>10.5</v>
      </c>
      <c r="H104" s="28" t="s">
        <v>12099</v>
      </c>
      <c r="I104" s="15">
        <v>40.0</v>
      </c>
      <c r="J104" s="50">
        <v>1.0</v>
      </c>
      <c r="K104" s="28"/>
      <c r="L104" s="33">
        <f>((LADIAR!$F104*(1+LADIAR!$G104%))/LADIAR!$J104)+LADIAR!$K104</f>
        <v>732.49345</v>
      </c>
      <c r="M104" s="15">
        <v>30.0</v>
      </c>
      <c r="N104" s="61">
        <f>IF(L104&gt;=5,MROUND((L104*(1+(LADIAR!$G104/100)))/(1-M104/100),50),10)</f>
        <v>1150</v>
      </c>
      <c r="O104" s="29">
        <f>MROUND((LADIAR!$N104/0.6),50)</f>
        <v>1900</v>
      </c>
      <c r="P104" s="15" t="s">
        <v>11858</v>
      </c>
      <c r="Q104" s="15">
        <v>2.0</v>
      </c>
      <c r="R104" s="29">
        <f>LADIAR!$I104+LADIAR!$Q104</f>
        <v>42</v>
      </c>
      <c r="S104" s="15" t="s">
        <v>295</v>
      </c>
      <c r="T104" s="15" t="s">
        <v>63</v>
      </c>
      <c r="U104" s="15" t="s">
        <v>11776</v>
      </c>
      <c r="V104" s="15" t="s">
        <v>12126</v>
      </c>
      <c r="W104" s="15" t="s">
        <v>11860</v>
      </c>
      <c r="X104" s="15">
        <v>1.0</v>
      </c>
      <c r="Y104" s="15">
        <v>0.0</v>
      </c>
      <c r="Z104" s="15"/>
      <c r="AA104" s="15"/>
      <c r="AB104" s="29">
        <f>LADIAR!$L104*LADIAR!$AA104</f>
        <v>0</v>
      </c>
      <c r="AC104" s="15"/>
      <c r="AD104" s="15"/>
      <c r="AE104" s="15"/>
      <c r="AF104" s="15"/>
      <c r="AG104" s="15"/>
      <c r="AH104" s="32" t="str">
        <f>IF(AND(LADIAR!$AF104=0,LADIAR!$AG104=0),"",LADIAR!$AF104-LADIAR!$AG104)</f>
        <v/>
      </c>
      <c r="AI104" s="15"/>
      <c r="AJ104" s="15"/>
      <c r="AK104" s="15"/>
      <c r="AL104" s="15"/>
      <c r="AM104" s="15"/>
      <c r="AN104" s="15"/>
      <c r="AO104" s="16" t="s">
        <v>11857</v>
      </c>
      <c r="AP104" s="15"/>
      <c r="AQ104" s="15"/>
    </row>
    <row r="105" ht="15.75" hidden="1" customHeight="1">
      <c r="A105" s="28" t="s">
        <v>498</v>
      </c>
      <c r="B105" s="28"/>
      <c r="C105" s="15" t="str">
        <f t="shared" si="1"/>
        <v>ALM40946101</v>
      </c>
      <c r="D105" s="15" t="s">
        <v>11857</v>
      </c>
      <c r="E105" s="28" t="s">
        <v>499</v>
      </c>
      <c r="F105" s="20">
        <v>437.19</v>
      </c>
      <c r="G105" s="29">
        <v>10.5</v>
      </c>
      <c r="H105" s="28" t="s">
        <v>12099</v>
      </c>
      <c r="I105" s="15">
        <v>36.0</v>
      </c>
      <c r="J105" s="50">
        <v>1.0</v>
      </c>
      <c r="K105" s="28"/>
      <c r="L105" s="33">
        <f>((LADIAR!$F105*(1+LADIAR!$G105%))/LADIAR!$J105)+LADIAR!$K105</f>
        <v>483.09495</v>
      </c>
      <c r="M105" s="15">
        <v>30.0</v>
      </c>
      <c r="N105" s="61">
        <f>IF(L105&gt;=5,MROUND((L105*(1+(LADIAR!$G105/100)))/(1-M105/100),50),10)</f>
        <v>750</v>
      </c>
      <c r="O105" s="29">
        <f>MROUND((LADIAR!$N105/0.6),50)</f>
        <v>1250</v>
      </c>
      <c r="P105" s="15" t="s">
        <v>11858</v>
      </c>
      <c r="Q105" s="15">
        <v>2.0</v>
      </c>
      <c r="R105" s="29">
        <f>LADIAR!$I105+LADIAR!$Q105</f>
        <v>38</v>
      </c>
      <c r="S105" s="15" t="s">
        <v>295</v>
      </c>
      <c r="T105" s="15" t="s">
        <v>63</v>
      </c>
      <c r="U105" s="15" t="s">
        <v>11776</v>
      </c>
      <c r="V105" s="15" t="s">
        <v>12126</v>
      </c>
      <c r="W105" s="15" t="s">
        <v>11860</v>
      </c>
      <c r="X105" s="15">
        <v>1.0</v>
      </c>
      <c r="Y105" s="15">
        <v>0.0</v>
      </c>
      <c r="Z105" s="15"/>
      <c r="AA105" s="15"/>
      <c r="AB105" s="29">
        <f>LADIAR!$L105*LADIAR!$AA105</f>
        <v>0</v>
      </c>
      <c r="AC105" s="15"/>
      <c r="AD105" s="15"/>
      <c r="AE105" s="15"/>
      <c r="AF105" s="15"/>
      <c r="AG105" s="15"/>
      <c r="AH105" s="32" t="str">
        <f>IF(AND(LADIAR!$AF105=0,LADIAR!$AG105=0),"",LADIAR!$AF105-LADIAR!$AG105)</f>
        <v/>
      </c>
      <c r="AI105" s="15"/>
      <c r="AJ105" s="15"/>
      <c r="AK105" s="15"/>
      <c r="AL105" s="15"/>
      <c r="AM105" s="15"/>
      <c r="AN105" s="15"/>
      <c r="AO105" s="16" t="s">
        <v>11857</v>
      </c>
      <c r="AP105" s="15"/>
      <c r="AQ105" s="15"/>
    </row>
    <row r="106" ht="15.75" hidden="1" customHeight="1">
      <c r="A106" s="28" t="s">
        <v>500</v>
      </c>
      <c r="B106" s="28"/>
      <c r="C106" s="15" t="str">
        <f t="shared" si="1"/>
        <v>ALM40946309</v>
      </c>
      <c r="D106" s="15" t="s">
        <v>11857</v>
      </c>
      <c r="E106" s="28" t="s">
        <v>501</v>
      </c>
      <c r="F106" s="20">
        <v>513.41</v>
      </c>
      <c r="G106" s="29">
        <v>10.5</v>
      </c>
      <c r="H106" s="28" t="s">
        <v>12099</v>
      </c>
      <c r="I106" s="15">
        <v>36.0</v>
      </c>
      <c r="J106" s="50">
        <v>1.0</v>
      </c>
      <c r="K106" s="28"/>
      <c r="L106" s="33">
        <f>((LADIAR!$F106*(1+LADIAR!$G106%))/LADIAR!$J106)+LADIAR!$K106</f>
        <v>567.31805</v>
      </c>
      <c r="M106" s="15">
        <v>30.0</v>
      </c>
      <c r="N106" s="61">
        <f>IF(L106&gt;=5,MROUND((L106*(1+(LADIAR!$G106/100)))/(1-M106/100),50),10)</f>
        <v>900</v>
      </c>
      <c r="O106" s="29">
        <f>MROUND((LADIAR!$N106/0.6),50)</f>
        <v>1500</v>
      </c>
      <c r="P106" s="15" t="s">
        <v>11858</v>
      </c>
      <c r="Q106" s="15">
        <v>2.0</v>
      </c>
      <c r="R106" s="29">
        <f>LADIAR!$I106+LADIAR!$Q106</f>
        <v>38</v>
      </c>
      <c r="S106" s="15" t="s">
        <v>295</v>
      </c>
      <c r="T106" s="15" t="s">
        <v>63</v>
      </c>
      <c r="U106" s="15" t="s">
        <v>11776</v>
      </c>
      <c r="V106" s="15" t="s">
        <v>12126</v>
      </c>
      <c r="W106" s="15" t="s">
        <v>11860</v>
      </c>
      <c r="X106" s="15">
        <v>1.0</v>
      </c>
      <c r="Y106" s="15">
        <v>3.0</v>
      </c>
      <c r="Z106" s="15"/>
      <c r="AA106" s="15"/>
      <c r="AB106" s="29">
        <f>LADIAR!$L106*LADIAR!$AA106</f>
        <v>0</v>
      </c>
      <c r="AC106" s="15"/>
      <c r="AD106" s="15"/>
      <c r="AE106" s="15"/>
      <c r="AF106" s="15"/>
      <c r="AG106" s="15"/>
      <c r="AH106" s="32" t="str">
        <f>IF(AND(LADIAR!$AF106=0,LADIAR!$AG106=0),"",LADIAR!$AF106-LADIAR!$AG106)</f>
        <v/>
      </c>
      <c r="AI106" s="15"/>
      <c r="AJ106" s="15"/>
      <c r="AK106" s="15"/>
      <c r="AL106" s="15"/>
      <c r="AM106" s="15"/>
      <c r="AN106" s="15"/>
      <c r="AO106" s="16" t="s">
        <v>11857</v>
      </c>
      <c r="AP106" s="15"/>
      <c r="AQ106" s="15"/>
    </row>
    <row r="107" ht="15.75" hidden="1" customHeight="1">
      <c r="A107" s="28" t="s">
        <v>502</v>
      </c>
      <c r="B107" s="28"/>
      <c r="C107" s="15" t="str">
        <f t="shared" si="1"/>
        <v>ALM40377707</v>
      </c>
      <c r="D107" s="15" t="s">
        <v>11857</v>
      </c>
      <c r="E107" s="28" t="s">
        <v>503</v>
      </c>
      <c r="F107" s="20">
        <v>264.16</v>
      </c>
      <c r="G107" s="29">
        <v>10.5</v>
      </c>
      <c r="H107" s="28" t="s">
        <v>12099</v>
      </c>
      <c r="I107" s="15">
        <v>56.0</v>
      </c>
      <c r="J107" s="50">
        <v>1.0</v>
      </c>
      <c r="K107" s="28"/>
      <c r="L107" s="33">
        <f>((LADIAR!$F107*(1+LADIAR!$G107%))/LADIAR!$J107)+LADIAR!$K107</f>
        <v>291.8968</v>
      </c>
      <c r="M107" s="15">
        <v>30.0</v>
      </c>
      <c r="N107" s="61">
        <f>IF(L107&gt;=5,MROUND((L107*(1+(LADIAR!$G107/100)))/(1-M107/100),50),10)</f>
        <v>450</v>
      </c>
      <c r="O107" s="29">
        <f>MROUND((LADIAR!$N107/0.6),50)</f>
        <v>750</v>
      </c>
      <c r="P107" s="15" t="s">
        <v>11858</v>
      </c>
      <c r="Q107" s="15">
        <v>2.0</v>
      </c>
      <c r="R107" s="29">
        <f>LADIAR!$I107+LADIAR!$Q107</f>
        <v>58</v>
      </c>
      <c r="S107" s="15" t="s">
        <v>295</v>
      </c>
      <c r="T107" s="15" t="s">
        <v>63</v>
      </c>
      <c r="U107" s="15" t="s">
        <v>11776</v>
      </c>
      <c r="V107" s="15" t="s">
        <v>12126</v>
      </c>
      <c r="W107" s="15" t="s">
        <v>11860</v>
      </c>
      <c r="X107" s="15">
        <v>1.0</v>
      </c>
      <c r="Y107" s="15">
        <v>1.0</v>
      </c>
      <c r="Z107" s="15"/>
      <c r="AA107" s="15"/>
      <c r="AB107" s="29">
        <f>LADIAR!$L107*LADIAR!$AA107</f>
        <v>0</v>
      </c>
      <c r="AC107" s="15"/>
      <c r="AD107" s="15"/>
      <c r="AE107" s="15"/>
      <c r="AF107" s="15"/>
      <c r="AG107" s="15"/>
      <c r="AH107" s="32" t="str">
        <f>IF(AND(LADIAR!$AF107=0,LADIAR!$AG107=0),"",LADIAR!$AF107-LADIAR!$AG107)</f>
        <v/>
      </c>
      <c r="AI107" s="15"/>
      <c r="AJ107" s="15"/>
      <c r="AK107" s="15"/>
      <c r="AL107" s="15"/>
      <c r="AM107" s="15"/>
      <c r="AN107" s="15"/>
      <c r="AO107" s="16" t="s">
        <v>11857</v>
      </c>
      <c r="AP107" s="15"/>
      <c r="AQ107" s="15"/>
    </row>
    <row r="108" ht="15.75" hidden="1" customHeight="1">
      <c r="A108" s="28" t="s">
        <v>504</v>
      </c>
      <c r="B108" s="28"/>
      <c r="C108" s="15" t="str">
        <f t="shared" si="1"/>
        <v>ALM40377806</v>
      </c>
      <c r="D108" s="15" t="s">
        <v>11857</v>
      </c>
      <c r="E108" s="28" t="s">
        <v>505</v>
      </c>
      <c r="F108" s="20">
        <v>785.79</v>
      </c>
      <c r="G108" s="29">
        <v>10.5</v>
      </c>
      <c r="H108" s="28" t="s">
        <v>12099</v>
      </c>
      <c r="I108" s="15">
        <v>22.0</v>
      </c>
      <c r="J108" s="50">
        <v>1.0</v>
      </c>
      <c r="K108" s="28"/>
      <c r="L108" s="33">
        <f>((LADIAR!$F108*(1+LADIAR!$G108%))/LADIAR!$J108)+LADIAR!$K108</f>
        <v>868.29795</v>
      </c>
      <c r="M108" s="15">
        <v>30.0</v>
      </c>
      <c r="N108" s="61">
        <f>IF(L108&gt;=5,MROUND((L108*(1+(LADIAR!$G108/100)))/(1-M108/100),50),10)</f>
        <v>1350</v>
      </c>
      <c r="O108" s="29">
        <f>MROUND((LADIAR!$N108/0.6),50)</f>
        <v>2250</v>
      </c>
      <c r="P108" s="15" t="s">
        <v>11858</v>
      </c>
      <c r="Q108" s="15">
        <v>2.0</v>
      </c>
      <c r="R108" s="29">
        <f>LADIAR!$I108+LADIAR!$Q108</f>
        <v>24</v>
      </c>
      <c r="S108" s="15" t="s">
        <v>295</v>
      </c>
      <c r="T108" s="15" t="s">
        <v>63</v>
      </c>
      <c r="U108" s="15" t="s">
        <v>11776</v>
      </c>
      <c r="V108" s="15" t="s">
        <v>12126</v>
      </c>
      <c r="W108" s="15" t="s">
        <v>11860</v>
      </c>
      <c r="X108" s="15">
        <v>1.0</v>
      </c>
      <c r="Y108" s="15">
        <v>0.0</v>
      </c>
      <c r="Z108" s="15"/>
      <c r="AA108" s="15"/>
      <c r="AB108" s="29">
        <f>LADIAR!$L108*LADIAR!$AA108</f>
        <v>0</v>
      </c>
      <c r="AC108" s="15"/>
      <c r="AD108" s="15"/>
      <c r="AE108" s="15"/>
      <c r="AF108" s="15"/>
      <c r="AG108" s="15"/>
      <c r="AH108" s="32" t="str">
        <f>IF(AND(LADIAR!$AF108=0,LADIAR!$AG108=0),"",LADIAR!$AF108-LADIAR!$AG108)</f>
        <v/>
      </c>
      <c r="AI108" s="15"/>
      <c r="AJ108" s="15"/>
      <c r="AK108" s="15"/>
      <c r="AL108" s="15"/>
      <c r="AM108" s="15"/>
      <c r="AN108" s="15"/>
      <c r="AO108" s="16" t="s">
        <v>11857</v>
      </c>
      <c r="AP108" s="15"/>
      <c r="AQ108" s="15"/>
    </row>
    <row r="109" ht="15.75" hidden="1" customHeight="1">
      <c r="A109" s="28" t="s">
        <v>506</v>
      </c>
      <c r="B109" s="28"/>
      <c r="C109" s="15" t="str">
        <f t="shared" si="1"/>
        <v>ALM40133495</v>
      </c>
      <c r="D109" s="15" t="s">
        <v>11857</v>
      </c>
      <c r="E109" s="28" t="s">
        <v>507</v>
      </c>
      <c r="F109" s="20">
        <v>510.11</v>
      </c>
      <c r="G109" s="29">
        <v>10.5</v>
      </c>
      <c r="H109" s="28" t="s">
        <v>12099</v>
      </c>
      <c r="I109" s="15">
        <v>36.0</v>
      </c>
      <c r="J109" s="50">
        <v>1.0</v>
      </c>
      <c r="K109" s="28"/>
      <c r="L109" s="33">
        <f>((LADIAR!$F109*(1+LADIAR!$G109%))/LADIAR!$J109)+LADIAR!$K109</f>
        <v>563.67155</v>
      </c>
      <c r="M109" s="15">
        <v>30.0</v>
      </c>
      <c r="N109" s="61">
        <f>IF(L109&gt;=5,MROUND((L109*(1+(LADIAR!$G109/100)))/(1-M109/100),50),10)</f>
        <v>900</v>
      </c>
      <c r="O109" s="29">
        <f>MROUND((LADIAR!$N109/0.6),50)</f>
        <v>1500</v>
      </c>
      <c r="P109" s="15" t="s">
        <v>11858</v>
      </c>
      <c r="Q109" s="15">
        <v>2.0</v>
      </c>
      <c r="R109" s="29">
        <f>LADIAR!$I109+LADIAR!$Q109</f>
        <v>38</v>
      </c>
      <c r="S109" s="15" t="s">
        <v>295</v>
      </c>
      <c r="T109" s="15" t="s">
        <v>63</v>
      </c>
      <c r="U109" s="15" t="s">
        <v>11776</v>
      </c>
      <c r="V109" s="15" t="s">
        <v>12126</v>
      </c>
      <c r="W109" s="15" t="s">
        <v>11860</v>
      </c>
      <c r="X109" s="15">
        <v>1.0</v>
      </c>
      <c r="Y109" s="15">
        <v>3.0</v>
      </c>
      <c r="Z109" s="15"/>
      <c r="AA109" s="15"/>
      <c r="AB109" s="29">
        <f>LADIAR!$L109*LADIAR!$AA109</f>
        <v>0</v>
      </c>
      <c r="AC109" s="15"/>
      <c r="AD109" s="15"/>
      <c r="AE109" s="15"/>
      <c r="AF109" s="15"/>
      <c r="AG109" s="15"/>
      <c r="AH109" s="32" t="str">
        <f>IF(AND(LADIAR!$AF109=0,LADIAR!$AG109=0),"",LADIAR!$AF109-LADIAR!$AG109)</f>
        <v/>
      </c>
      <c r="AI109" s="15"/>
      <c r="AJ109" s="15"/>
      <c r="AK109" s="15"/>
      <c r="AL109" s="15"/>
      <c r="AM109" s="15"/>
      <c r="AN109" s="15"/>
      <c r="AO109" s="16" t="s">
        <v>11857</v>
      </c>
      <c r="AP109" s="15"/>
      <c r="AQ109" s="15"/>
    </row>
    <row r="110" ht="15.75" hidden="1" customHeight="1">
      <c r="A110" s="28" t="s">
        <v>508</v>
      </c>
      <c r="B110" s="28"/>
      <c r="C110" s="15" t="str">
        <f t="shared" si="1"/>
        <v>ALM40137912</v>
      </c>
      <c r="D110" s="15" t="s">
        <v>11857</v>
      </c>
      <c r="E110" s="28" t="s">
        <v>509</v>
      </c>
      <c r="F110" s="20">
        <v>479.25</v>
      </c>
      <c r="G110" s="29">
        <v>10.5</v>
      </c>
      <c r="H110" s="28" t="s">
        <v>12099</v>
      </c>
      <c r="I110" s="15">
        <v>36.0</v>
      </c>
      <c r="J110" s="50">
        <v>1.0</v>
      </c>
      <c r="K110" s="28"/>
      <c r="L110" s="33">
        <f>((LADIAR!$F110*(1+LADIAR!$G110%))/LADIAR!$J110)+LADIAR!$K110</f>
        <v>529.57125</v>
      </c>
      <c r="M110" s="15">
        <v>30.0</v>
      </c>
      <c r="N110" s="61">
        <f>IF(L110&gt;=5,MROUND((L110*(1+(LADIAR!$G110/100)))/(1-M110/100),50),10)</f>
        <v>850</v>
      </c>
      <c r="O110" s="29">
        <f>MROUND((LADIAR!$N110/0.6),50)</f>
        <v>1400</v>
      </c>
      <c r="P110" s="15" t="s">
        <v>11858</v>
      </c>
      <c r="Q110" s="15">
        <v>2.0</v>
      </c>
      <c r="R110" s="29">
        <f>LADIAR!$I110+LADIAR!$Q110</f>
        <v>38</v>
      </c>
      <c r="S110" s="15" t="s">
        <v>295</v>
      </c>
      <c r="T110" s="15" t="s">
        <v>63</v>
      </c>
      <c r="U110" s="15" t="s">
        <v>11776</v>
      </c>
      <c r="V110" s="15" t="s">
        <v>12142</v>
      </c>
      <c r="W110" s="15" t="s">
        <v>11860</v>
      </c>
      <c r="X110" s="15">
        <v>1.0</v>
      </c>
      <c r="Y110" s="15">
        <v>0.0</v>
      </c>
      <c r="Z110" s="15"/>
      <c r="AA110" s="15"/>
      <c r="AB110" s="29">
        <f>LADIAR!$L110*LADIAR!$AA110</f>
        <v>0</v>
      </c>
      <c r="AC110" s="15"/>
      <c r="AD110" s="15"/>
      <c r="AE110" s="15"/>
      <c r="AF110" s="15"/>
      <c r="AG110" s="15"/>
      <c r="AH110" s="32" t="str">
        <f>IF(AND(LADIAR!$AF110=0,LADIAR!$AG110=0),"",LADIAR!$AF110-LADIAR!$AG110)</f>
        <v/>
      </c>
      <c r="AI110" s="15"/>
      <c r="AJ110" s="15"/>
      <c r="AK110" s="15"/>
      <c r="AL110" s="15"/>
      <c r="AM110" s="15"/>
      <c r="AN110" s="15"/>
      <c r="AO110" s="16" t="s">
        <v>11857</v>
      </c>
      <c r="AP110" s="15"/>
      <c r="AQ110" s="15"/>
    </row>
    <row r="111" ht="15.75" hidden="1" customHeight="1">
      <c r="A111" s="28" t="s">
        <v>510</v>
      </c>
      <c r="B111" s="28"/>
      <c r="C111" s="15" t="str">
        <f t="shared" si="1"/>
        <v>ALM40720206</v>
      </c>
      <c r="D111" s="15" t="s">
        <v>11857</v>
      </c>
      <c r="E111" s="28" t="s">
        <v>511</v>
      </c>
      <c r="F111" s="20">
        <f t="shared" ref="F111:F113" si="11">F110</f>
        <v>479.25</v>
      </c>
      <c r="G111" s="29">
        <v>10.5</v>
      </c>
      <c r="H111" s="28" t="s">
        <v>12099</v>
      </c>
      <c r="I111" s="15">
        <v>36.0</v>
      </c>
      <c r="J111" s="50">
        <v>1.0</v>
      </c>
      <c r="K111" s="28"/>
      <c r="L111" s="33">
        <f>((LADIAR!$F111*(1+LADIAR!$G111%))/LADIAR!$J111)+LADIAR!$K111</f>
        <v>529.57125</v>
      </c>
      <c r="M111" s="15">
        <v>30.0</v>
      </c>
      <c r="N111" s="61">
        <f>IF(L111&gt;=5,MROUND((L111*(1+(LADIAR!$G111/100)))/(1-M111/100),50),10)</f>
        <v>850</v>
      </c>
      <c r="O111" s="29">
        <f>MROUND((LADIAR!$N111/0.6),50)</f>
        <v>1400</v>
      </c>
      <c r="P111" s="15" t="s">
        <v>11858</v>
      </c>
      <c r="Q111" s="15">
        <v>2.0</v>
      </c>
      <c r="R111" s="29">
        <f>LADIAR!$I111+LADIAR!$Q111</f>
        <v>38</v>
      </c>
      <c r="S111" s="15" t="s">
        <v>295</v>
      </c>
      <c r="T111" s="15" t="s">
        <v>63</v>
      </c>
      <c r="U111" s="15" t="s">
        <v>11776</v>
      </c>
      <c r="V111" s="15" t="s">
        <v>12142</v>
      </c>
      <c r="W111" s="15" t="s">
        <v>11860</v>
      </c>
      <c r="X111" s="15">
        <v>1.0</v>
      </c>
      <c r="Y111" s="15">
        <v>0.0</v>
      </c>
      <c r="Z111" s="15"/>
      <c r="AA111" s="15"/>
      <c r="AB111" s="29">
        <f>LADIAR!$L111*LADIAR!$AA111</f>
        <v>0</v>
      </c>
      <c r="AC111" s="15"/>
      <c r="AD111" s="15"/>
      <c r="AE111" s="15"/>
      <c r="AF111" s="15"/>
      <c r="AG111" s="15"/>
      <c r="AH111" s="32" t="str">
        <f>IF(AND(LADIAR!$AF111=0,LADIAR!$AG111=0),"",LADIAR!$AF111-LADIAR!$AG111)</f>
        <v/>
      </c>
      <c r="AI111" s="15"/>
      <c r="AJ111" s="15"/>
      <c r="AK111" s="15"/>
      <c r="AL111" s="15"/>
      <c r="AM111" s="15"/>
      <c r="AN111" s="15"/>
      <c r="AO111" s="16" t="s">
        <v>11857</v>
      </c>
      <c r="AP111" s="15"/>
      <c r="AQ111" s="15"/>
    </row>
    <row r="112" ht="15.75" hidden="1" customHeight="1">
      <c r="A112" s="28" t="s">
        <v>512</v>
      </c>
      <c r="B112" s="28"/>
      <c r="C112" s="15" t="str">
        <f t="shared" si="1"/>
        <v>ALM40720305</v>
      </c>
      <c r="D112" s="15" t="s">
        <v>11857</v>
      </c>
      <c r="E112" s="28" t="s">
        <v>513</v>
      </c>
      <c r="F112" s="20">
        <f t="shared" si="11"/>
        <v>479.25</v>
      </c>
      <c r="G112" s="29">
        <v>10.5</v>
      </c>
      <c r="H112" s="28" t="s">
        <v>12099</v>
      </c>
      <c r="I112" s="15">
        <v>36.0</v>
      </c>
      <c r="J112" s="50">
        <v>1.0</v>
      </c>
      <c r="K112" s="28"/>
      <c r="L112" s="33">
        <f>((LADIAR!$F112*(1+LADIAR!$G112%))/LADIAR!$J112)+LADIAR!$K112</f>
        <v>529.57125</v>
      </c>
      <c r="M112" s="15">
        <v>30.0</v>
      </c>
      <c r="N112" s="61">
        <f>IF(L112&gt;=5,MROUND((L112*(1+(LADIAR!$G112/100)))/(1-M112/100),50),10)</f>
        <v>850</v>
      </c>
      <c r="O112" s="29">
        <f>MROUND((LADIAR!$N112/0.6),50)</f>
        <v>1400</v>
      </c>
      <c r="P112" s="15" t="s">
        <v>11858</v>
      </c>
      <c r="Q112" s="15">
        <v>2.0</v>
      </c>
      <c r="R112" s="29">
        <f>LADIAR!$I112+LADIAR!$Q112</f>
        <v>38</v>
      </c>
      <c r="S112" s="15" t="s">
        <v>295</v>
      </c>
      <c r="T112" s="15" t="s">
        <v>63</v>
      </c>
      <c r="U112" s="15" t="s">
        <v>11776</v>
      </c>
      <c r="V112" s="15" t="s">
        <v>12142</v>
      </c>
      <c r="W112" s="15" t="s">
        <v>11860</v>
      </c>
      <c r="X112" s="15">
        <v>1.0</v>
      </c>
      <c r="Y112" s="15">
        <v>0.0</v>
      </c>
      <c r="Z112" s="15"/>
      <c r="AA112" s="15"/>
      <c r="AB112" s="29">
        <f>LADIAR!$L112*LADIAR!$AA112</f>
        <v>0</v>
      </c>
      <c r="AC112" s="15"/>
      <c r="AD112" s="15"/>
      <c r="AE112" s="15"/>
      <c r="AF112" s="15"/>
      <c r="AG112" s="15"/>
      <c r="AH112" s="32" t="str">
        <f>IF(AND(LADIAR!$AF112=0,LADIAR!$AG112=0),"",LADIAR!$AF112-LADIAR!$AG112)</f>
        <v/>
      </c>
      <c r="AI112" s="15"/>
      <c r="AJ112" s="15"/>
      <c r="AK112" s="15"/>
      <c r="AL112" s="15"/>
      <c r="AM112" s="15"/>
      <c r="AN112" s="15"/>
      <c r="AO112" s="16" t="s">
        <v>11857</v>
      </c>
      <c r="AP112" s="15"/>
      <c r="AQ112" s="15"/>
    </row>
    <row r="113" ht="15.75" hidden="1" customHeight="1">
      <c r="A113" s="28" t="s">
        <v>514</v>
      </c>
      <c r="B113" s="28"/>
      <c r="C113" s="15" t="str">
        <f t="shared" si="1"/>
        <v>ALM40137837</v>
      </c>
      <c r="D113" s="15" t="s">
        <v>11857</v>
      </c>
      <c r="E113" s="28" t="s">
        <v>515</v>
      </c>
      <c r="F113" s="20">
        <f t="shared" si="11"/>
        <v>479.25</v>
      </c>
      <c r="G113" s="29">
        <v>10.5</v>
      </c>
      <c r="H113" s="28" t="s">
        <v>12099</v>
      </c>
      <c r="I113" s="15">
        <v>36.0</v>
      </c>
      <c r="J113" s="50">
        <v>1.0</v>
      </c>
      <c r="K113" s="28"/>
      <c r="L113" s="33">
        <f>((LADIAR!$F113*(1+LADIAR!$G113%))/LADIAR!$J113)+LADIAR!$K113</f>
        <v>529.57125</v>
      </c>
      <c r="M113" s="15">
        <v>30.0</v>
      </c>
      <c r="N113" s="61">
        <f>IF(L113&gt;=5,MROUND((L113*(1+(LADIAR!$G113/100)))/(1-M113/100),50),10)</f>
        <v>850</v>
      </c>
      <c r="O113" s="29">
        <f>MROUND((LADIAR!$N113/0.6),50)</f>
        <v>1400</v>
      </c>
      <c r="P113" s="15" t="s">
        <v>11858</v>
      </c>
      <c r="Q113" s="15">
        <v>2.0</v>
      </c>
      <c r="R113" s="29">
        <f>LADIAR!$I113+LADIAR!$Q113</f>
        <v>38</v>
      </c>
      <c r="S113" s="15" t="s">
        <v>295</v>
      </c>
      <c r="T113" s="15" t="s">
        <v>63</v>
      </c>
      <c r="U113" s="15" t="s">
        <v>11776</v>
      </c>
      <c r="V113" s="15" t="s">
        <v>12142</v>
      </c>
      <c r="W113" s="15" t="s">
        <v>11860</v>
      </c>
      <c r="X113" s="15">
        <v>1.0</v>
      </c>
      <c r="Y113" s="15">
        <v>0.0</v>
      </c>
      <c r="Z113" s="15"/>
      <c r="AA113" s="15"/>
      <c r="AB113" s="29">
        <f>LADIAR!$L113*LADIAR!$AA113</f>
        <v>0</v>
      </c>
      <c r="AC113" s="15"/>
      <c r="AD113" s="15"/>
      <c r="AE113" s="15"/>
      <c r="AF113" s="15"/>
      <c r="AG113" s="15"/>
      <c r="AH113" s="32" t="str">
        <f>IF(AND(LADIAR!$AF113=0,LADIAR!$AG113=0),"",LADIAR!$AF113-LADIAR!$AG113)</f>
        <v/>
      </c>
      <c r="AI113" s="15"/>
      <c r="AJ113" s="15"/>
      <c r="AK113" s="15"/>
      <c r="AL113" s="15"/>
      <c r="AM113" s="15"/>
      <c r="AN113" s="15"/>
      <c r="AO113" s="16" t="s">
        <v>11857</v>
      </c>
      <c r="AP113" s="15"/>
      <c r="AQ113" s="15"/>
    </row>
    <row r="114" ht="15.75" hidden="1" customHeight="1">
      <c r="A114" s="28" t="s">
        <v>516</v>
      </c>
      <c r="B114" s="28"/>
      <c r="C114" s="15" t="str">
        <f t="shared" si="1"/>
        <v>ALM40133242</v>
      </c>
      <c r="D114" s="15" t="s">
        <v>11857</v>
      </c>
      <c r="E114" s="28" t="s">
        <v>517</v>
      </c>
      <c r="F114" s="20">
        <v>688.27</v>
      </c>
      <c r="G114" s="29">
        <v>10.5</v>
      </c>
      <c r="H114" s="28" t="s">
        <v>12099</v>
      </c>
      <c r="I114" s="15">
        <v>36.0</v>
      </c>
      <c r="J114" s="50">
        <v>1.0</v>
      </c>
      <c r="K114" s="28"/>
      <c r="L114" s="33">
        <f>((LADIAR!$F114*(1+LADIAR!$G114%))/LADIAR!$J114)+LADIAR!$K114</f>
        <v>760.53835</v>
      </c>
      <c r="M114" s="15">
        <v>30.0</v>
      </c>
      <c r="N114" s="61">
        <f>IF(L114&gt;=5,MROUND((L114*(1+(LADIAR!$G114/100)))/(1-M114/100),50),10)</f>
        <v>1200</v>
      </c>
      <c r="O114" s="29">
        <f>MROUND((LADIAR!$N114/0.6),50)</f>
        <v>2000</v>
      </c>
      <c r="P114" s="15" t="s">
        <v>11858</v>
      </c>
      <c r="Q114" s="15">
        <v>2.0</v>
      </c>
      <c r="R114" s="29">
        <f>LADIAR!$I114+LADIAR!$Q114</f>
        <v>38</v>
      </c>
      <c r="S114" s="15" t="s">
        <v>295</v>
      </c>
      <c r="T114" s="15" t="s">
        <v>63</v>
      </c>
      <c r="U114" s="15" t="s">
        <v>11776</v>
      </c>
      <c r="V114" s="15" t="s">
        <v>12142</v>
      </c>
      <c r="W114" s="15" t="s">
        <v>11860</v>
      </c>
      <c r="X114" s="15">
        <v>1.0</v>
      </c>
      <c r="Y114" s="15">
        <v>5.0</v>
      </c>
      <c r="Z114" s="15"/>
      <c r="AA114" s="15"/>
      <c r="AB114" s="29">
        <f>LADIAR!$L114*LADIAR!$AA114</f>
        <v>0</v>
      </c>
      <c r="AC114" s="15"/>
      <c r="AD114" s="15"/>
      <c r="AE114" s="15"/>
      <c r="AF114" s="15"/>
      <c r="AG114" s="15"/>
      <c r="AH114" s="32" t="str">
        <f>IF(AND(LADIAR!$AF114=0,LADIAR!$AG114=0),"",LADIAR!$AF114-LADIAR!$AG114)</f>
        <v/>
      </c>
      <c r="AI114" s="15"/>
      <c r="AJ114" s="15"/>
      <c r="AK114" s="15"/>
      <c r="AL114" s="15"/>
      <c r="AM114" s="15"/>
      <c r="AN114" s="15"/>
      <c r="AO114" s="16" t="s">
        <v>11857</v>
      </c>
      <c r="AP114" s="15"/>
      <c r="AQ114" s="15"/>
    </row>
    <row r="115" ht="15.75" hidden="1" customHeight="1">
      <c r="A115" s="28" t="s">
        <v>518</v>
      </c>
      <c r="B115" s="28"/>
      <c r="C115" s="15" t="str">
        <f t="shared" si="1"/>
        <v>ALM40133266</v>
      </c>
      <c r="D115" s="15" t="s">
        <v>11857</v>
      </c>
      <c r="E115" s="28" t="s">
        <v>519</v>
      </c>
      <c r="F115" s="20">
        <f t="shared" ref="F115:F117" si="12">F114</f>
        <v>688.27</v>
      </c>
      <c r="G115" s="29">
        <v>10.5</v>
      </c>
      <c r="H115" s="28" t="s">
        <v>12099</v>
      </c>
      <c r="I115" s="15">
        <v>36.0</v>
      </c>
      <c r="J115" s="50">
        <v>1.0</v>
      </c>
      <c r="K115" s="28"/>
      <c r="L115" s="33">
        <f>((LADIAR!$F115*(1+LADIAR!$G115%))/LADIAR!$J115)+LADIAR!$K115</f>
        <v>760.53835</v>
      </c>
      <c r="M115" s="15">
        <v>30.0</v>
      </c>
      <c r="N115" s="61">
        <f>IF(L115&gt;=5,MROUND((L115*(1+(LADIAR!$G115/100)))/(1-M115/100),50),10)</f>
        <v>1200</v>
      </c>
      <c r="O115" s="29">
        <f>MROUND((LADIAR!$N115/0.6),50)</f>
        <v>2000</v>
      </c>
      <c r="P115" s="15" t="s">
        <v>11858</v>
      </c>
      <c r="Q115" s="15">
        <v>2.0</v>
      </c>
      <c r="R115" s="29">
        <f>LADIAR!$I115+LADIAR!$Q115</f>
        <v>38</v>
      </c>
      <c r="S115" s="15" t="s">
        <v>295</v>
      </c>
      <c r="T115" s="15" t="s">
        <v>63</v>
      </c>
      <c r="U115" s="15" t="s">
        <v>11776</v>
      </c>
      <c r="V115" s="15" t="s">
        <v>12142</v>
      </c>
      <c r="W115" s="15" t="s">
        <v>11860</v>
      </c>
      <c r="X115" s="15">
        <v>1.0</v>
      </c>
      <c r="Y115" s="15">
        <v>6.0</v>
      </c>
      <c r="Z115" s="15"/>
      <c r="AA115" s="15"/>
      <c r="AB115" s="29">
        <f>LADIAR!$L115*LADIAR!$AA115</f>
        <v>0</v>
      </c>
      <c r="AC115" s="15"/>
      <c r="AD115" s="15"/>
      <c r="AE115" s="15"/>
      <c r="AF115" s="15"/>
      <c r="AG115" s="15"/>
      <c r="AH115" s="32" t="str">
        <f>IF(AND(LADIAR!$AF115=0,LADIAR!$AG115=0),"",LADIAR!$AF115-LADIAR!$AG115)</f>
        <v/>
      </c>
      <c r="AI115" s="15"/>
      <c r="AJ115" s="15"/>
      <c r="AK115" s="15"/>
      <c r="AL115" s="15"/>
      <c r="AM115" s="15"/>
      <c r="AN115" s="15"/>
      <c r="AO115" s="16" t="s">
        <v>11857</v>
      </c>
      <c r="AP115" s="15"/>
      <c r="AQ115" s="15"/>
    </row>
    <row r="116" ht="15.75" hidden="1" customHeight="1">
      <c r="A116" s="28" t="s">
        <v>520</v>
      </c>
      <c r="B116" s="28"/>
      <c r="C116" s="15" t="str">
        <f t="shared" si="1"/>
        <v>ALM40133259</v>
      </c>
      <c r="D116" s="15" t="s">
        <v>11857</v>
      </c>
      <c r="E116" s="28" t="s">
        <v>521</v>
      </c>
      <c r="F116" s="20">
        <f t="shared" si="12"/>
        <v>688.27</v>
      </c>
      <c r="G116" s="29">
        <v>10.5</v>
      </c>
      <c r="H116" s="28" t="s">
        <v>12099</v>
      </c>
      <c r="I116" s="15">
        <v>36.0</v>
      </c>
      <c r="J116" s="50">
        <v>1.0</v>
      </c>
      <c r="K116" s="28"/>
      <c r="L116" s="33">
        <f>((LADIAR!$F116*(1+LADIAR!$G116%))/LADIAR!$J116)+LADIAR!$K116</f>
        <v>760.53835</v>
      </c>
      <c r="M116" s="15">
        <v>30.0</v>
      </c>
      <c r="N116" s="61">
        <f>IF(L116&gt;=5,MROUND((L116*(1+(LADIAR!$G116/100)))/(1-M116/100),50),10)</f>
        <v>1200</v>
      </c>
      <c r="O116" s="29">
        <f>MROUND((LADIAR!$N116/0.6),50)</f>
        <v>2000</v>
      </c>
      <c r="P116" s="15" t="s">
        <v>11858</v>
      </c>
      <c r="Q116" s="15">
        <v>2.0</v>
      </c>
      <c r="R116" s="29">
        <f>LADIAR!$I116+LADIAR!$Q116</f>
        <v>38</v>
      </c>
      <c r="S116" s="15" t="s">
        <v>295</v>
      </c>
      <c r="T116" s="15" t="s">
        <v>63</v>
      </c>
      <c r="U116" s="15" t="s">
        <v>11776</v>
      </c>
      <c r="V116" s="15" t="s">
        <v>12142</v>
      </c>
      <c r="W116" s="15" t="s">
        <v>11860</v>
      </c>
      <c r="X116" s="15">
        <v>1.0</v>
      </c>
      <c r="Y116" s="15">
        <v>0.0</v>
      </c>
      <c r="Z116" s="15"/>
      <c r="AA116" s="15"/>
      <c r="AB116" s="29">
        <f>LADIAR!$L116*LADIAR!$AA116</f>
        <v>0</v>
      </c>
      <c r="AC116" s="15"/>
      <c r="AD116" s="15"/>
      <c r="AE116" s="15"/>
      <c r="AF116" s="15"/>
      <c r="AG116" s="15"/>
      <c r="AH116" s="32" t="str">
        <f>IF(AND(LADIAR!$AF116=0,LADIAR!$AG116=0),"",LADIAR!$AF116-LADIAR!$AG116)</f>
        <v/>
      </c>
      <c r="AI116" s="15"/>
      <c r="AJ116" s="15"/>
      <c r="AK116" s="15"/>
      <c r="AL116" s="15"/>
      <c r="AM116" s="15"/>
      <c r="AN116" s="15"/>
      <c r="AO116" s="16" t="s">
        <v>11857</v>
      </c>
      <c r="AP116" s="15"/>
      <c r="AQ116" s="15"/>
    </row>
    <row r="117" ht="15.75" hidden="1" customHeight="1">
      <c r="A117" s="28" t="s">
        <v>522</v>
      </c>
      <c r="B117" s="28"/>
      <c r="C117" s="15" t="str">
        <f t="shared" si="1"/>
        <v>ALM40133235</v>
      </c>
      <c r="D117" s="15" t="s">
        <v>11857</v>
      </c>
      <c r="E117" s="28" t="s">
        <v>523</v>
      </c>
      <c r="F117" s="20">
        <f t="shared" si="12"/>
        <v>688.27</v>
      </c>
      <c r="G117" s="29">
        <v>10.5</v>
      </c>
      <c r="H117" s="28" t="s">
        <v>12099</v>
      </c>
      <c r="I117" s="15">
        <v>36.0</v>
      </c>
      <c r="J117" s="50">
        <v>1.0</v>
      </c>
      <c r="K117" s="28"/>
      <c r="L117" s="33">
        <f>((LADIAR!$F117*(1+LADIAR!$G117%))/LADIAR!$J117)+LADIAR!$K117</f>
        <v>760.53835</v>
      </c>
      <c r="M117" s="15">
        <v>30.0</v>
      </c>
      <c r="N117" s="61">
        <f>IF(L117&gt;=5,MROUND((L117*(1+(LADIAR!$G117/100)))/(1-M117/100),50),10)</f>
        <v>1200</v>
      </c>
      <c r="O117" s="29">
        <f>MROUND((LADIAR!$N117/0.6),50)</f>
        <v>2000</v>
      </c>
      <c r="P117" s="15" t="s">
        <v>11858</v>
      </c>
      <c r="Q117" s="15">
        <v>2.0</v>
      </c>
      <c r="R117" s="29">
        <f>LADIAR!$I117+LADIAR!$Q117</f>
        <v>38</v>
      </c>
      <c r="S117" s="15" t="s">
        <v>295</v>
      </c>
      <c r="T117" s="15" t="s">
        <v>63</v>
      </c>
      <c r="U117" s="15" t="s">
        <v>11776</v>
      </c>
      <c r="V117" s="15" t="s">
        <v>12142</v>
      </c>
      <c r="W117" s="15" t="s">
        <v>11860</v>
      </c>
      <c r="X117" s="15">
        <v>1.0</v>
      </c>
      <c r="Y117" s="15">
        <v>5.0</v>
      </c>
      <c r="Z117" s="15"/>
      <c r="AA117" s="15"/>
      <c r="AB117" s="29">
        <f>LADIAR!$L117*LADIAR!$AA117</f>
        <v>0</v>
      </c>
      <c r="AC117" s="15"/>
      <c r="AD117" s="15"/>
      <c r="AE117" s="15"/>
      <c r="AF117" s="15"/>
      <c r="AG117" s="15"/>
      <c r="AH117" s="32" t="str">
        <f>IF(AND(LADIAR!$AF117=0,LADIAR!$AG117=0),"",LADIAR!$AF117-LADIAR!$AG117)</f>
        <v/>
      </c>
      <c r="AI117" s="15"/>
      <c r="AJ117" s="15"/>
      <c r="AK117" s="15"/>
      <c r="AL117" s="15"/>
      <c r="AM117" s="15"/>
      <c r="AN117" s="15"/>
      <c r="AO117" s="16" t="s">
        <v>11857</v>
      </c>
      <c r="AP117" s="15"/>
      <c r="AQ117" s="15"/>
    </row>
    <row r="118" ht="15.75" hidden="1" customHeight="1">
      <c r="A118" s="28" t="s">
        <v>524</v>
      </c>
      <c r="B118" s="28"/>
      <c r="C118" s="15" t="str">
        <f t="shared" si="1"/>
        <v>ALM40139657</v>
      </c>
      <c r="D118" s="15" t="s">
        <v>11857</v>
      </c>
      <c r="E118" s="28" t="s">
        <v>525</v>
      </c>
      <c r="F118" s="20">
        <v>588.04</v>
      </c>
      <c r="G118" s="29">
        <v>10.5</v>
      </c>
      <c r="H118" s="28" t="s">
        <v>12099</v>
      </c>
      <c r="I118" s="15">
        <v>36.0</v>
      </c>
      <c r="J118" s="50">
        <v>1.0</v>
      </c>
      <c r="K118" s="28"/>
      <c r="L118" s="33">
        <f>((LADIAR!$F118*(1+LADIAR!$G118%))/LADIAR!$J118)+LADIAR!$K118</f>
        <v>649.7842</v>
      </c>
      <c r="M118" s="15">
        <v>30.0</v>
      </c>
      <c r="N118" s="61">
        <f>IF(L118&gt;=5,MROUND((L118*(1+(LADIAR!$G118/100)))/(1-M118/100),50),10)</f>
        <v>1050</v>
      </c>
      <c r="O118" s="29">
        <f>MROUND((LADIAR!$N118/0.6),50)</f>
        <v>1750</v>
      </c>
      <c r="P118" s="15" t="s">
        <v>11858</v>
      </c>
      <c r="Q118" s="15">
        <v>2.0</v>
      </c>
      <c r="R118" s="29">
        <f>LADIAR!$I118+LADIAR!$Q118</f>
        <v>38</v>
      </c>
      <c r="S118" s="15" t="s">
        <v>295</v>
      </c>
      <c r="T118" s="15" t="s">
        <v>63</v>
      </c>
      <c r="U118" s="15" t="s">
        <v>11776</v>
      </c>
      <c r="V118" s="15" t="s">
        <v>12126</v>
      </c>
      <c r="W118" s="15" t="s">
        <v>11860</v>
      </c>
      <c r="X118" s="15">
        <v>1.0</v>
      </c>
      <c r="Y118" s="15">
        <v>5.0</v>
      </c>
      <c r="Z118" s="15"/>
      <c r="AA118" s="15"/>
      <c r="AB118" s="29">
        <f>LADIAR!$L118*LADIAR!$AA118</f>
        <v>0</v>
      </c>
      <c r="AC118" s="15"/>
      <c r="AD118" s="15"/>
      <c r="AE118" s="15"/>
      <c r="AF118" s="15"/>
      <c r="AG118" s="15"/>
      <c r="AH118" s="32" t="str">
        <f>IF(AND(LADIAR!$AF118=0,LADIAR!$AG118=0),"",LADIAR!$AF118-LADIAR!$AG118)</f>
        <v/>
      </c>
      <c r="AI118" s="15"/>
      <c r="AJ118" s="15"/>
      <c r="AK118" s="15"/>
      <c r="AL118" s="15"/>
      <c r="AM118" s="15"/>
      <c r="AN118" s="15"/>
      <c r="AO118" s="16" t="s">
        <v>11857</v>
      </c>
      <c r="AP118" s="15"/>
      <c r="AQ118" s="15"/>
    </row>
    <row r="119" ht="15.75" hidden="1" customHeight="1">
      <c r="A119" s="28" t="s">
        <v>526</v>
      </c>
      <c r="B119" s="28"/>
      <c r="C119" s="15" t="str">
        <f t="shared" si="1"/>
        <v>ALM40139268</v>
      </c>
      <c r="D119" s="15" t="s">
        <v>11857</v>
      </c>
      <c r="E119" s="28" t="s">
        <v>527</v>
      </c>
      <c r="F119" s="20">
        <f t="shared" ref="F119:F120" si="13">F118</f>
        <v>588.04</v>
      </c>
      <c r="G119" s="29">
        <v>10.5</v>
      </c>
      <c r="H119" s="28" t="s">
        <v>12099</v>
      </c>
      <c r="I119" s="15">
        <v>36.0</v>
      </c>
      <c r="J119" s="50">
        <v>1.0</v>
      </c>
      <c r="K119" s="28"/>
      <c r="L119" s="33">
        <f>((LADIAR!$F119*(1+LADIAR!$G119%))/LADIAR!$J119)+LADIAR!$K119</f>
        <v>649.7842</v>
      </c>
      <c r="M119" s="15">
        <v>30.0</v>
      </c>
      <c r="N119" s="61">
        <f>IF(L119&gt;=5,MROUND((L119*(1+(LADIAR!$G119/100)))/(1-M119/100),50),10)</f>
        <v>1050</v>
      </c>
      <c r="O119" s="29">
        <f>MROUND((LADIAR!$N119/0.6),50)</f>
        <v>1750</v>
      </c>
      <c r="P119" s="15" t="s">
        <v>11858</v>
      </c>
      <c r="Q119" s="15">
        <v>2.0</v>
      </c>
      <c r="R119" s="29">
        <f>LADIAR!$I119+LADIAR!$Q119</f>
        <v>38</v>
      </c>
      <c r="S119" s="15" t="s">
        <v>295</v>
      </c>
      <c r="T119" s="15" t="s">
        <v>63</v>
      </c>
      <c r="U119" s="15" t="s">
        <v>11776</v>
      </c>
      <c r="V119" s="15" t="s">
        <v>12126</v>
      </c>
      <c r="W119" s="15" t="s">
        <v>11860</v>
      </c>
      <c r="X119" s="15">
        <v>1.0</v>
      </c>
      <c r="Y119" s="15">
        <v>2.0</v>
      </c>
      <c r="Z119" s="15"/>
      <c r="AA119" s="15"/>
      <c r="AB119" s="29">
        <f>LADIAR!$L119*LADIAR!$AA119</f>
        <v>0</v>
      </c>
      <c r="AC119" s="15"/>
      <c r="AD119" s="15"/>
      <c r="AE119" s="15"/>
      <c r="AF119" s="15"/>
      <c r="AG119" s="15"/>
      <c r="AH119" s="32" t="str">
        <f>IF(AND(LADIAR!$AF119=0,LADIAR!$AG119=0),"",LADIAR!$AF119-LADIAR!$AG119)</f>
        <v/>
      </c>
      <c r="AI119" s="15"/>
      <c r="AJ119" s="15"/>
      <c r="AK119" s="15"/>
      <c r="AL119" s="15"/>
      <c r="AM119" s="15"/>
      <c r="AN119" s="15"/>
      <c r="AO119" s="16" t="s">
        <v>11857</v>
      </c>
      <c r="AP119" s="15"/>
      <c r="AQ119" s="15"/>
    </row>
    <row r="120" ht="15.75" hidden="1" customHeight="1">
      <c r="A120" s="28" t="s">
        <v>528</v>
      </c>
      <c r="B120" s="28"/>
      <c r="C120" s="15" t="str">
        <f t="shared" si="1"/>
        <v>ALM40133488</v>
      </c>
      <c r="D120" s="15" t="s">
        <v>11857</v>
      </c>
      <c r="E120" s="28" t="s">
        <v>529</v>
      </c>
      <c r="F120" s="20">
        <f t="shared" si="13"/>
        <v>588.04</v>
      </c>
      <c r="G120" s="29">
        <v>10.5</v>
      </c>
      <c r="H120" s="28" t="s">
        <v>12099</v>
      </c>
      <c r="I120" s="15">
        <v>36.0</v>
      </c>
      <c r="J120" s="50">
        <v>1.0</v>
      </c>
      <c r="K120" s="28"/>
      <c r="L120" s="33">
        <f>((LADIAR!$F120*(1+LADIAR!$G120%))/LADIAR!$J120)+LADIAR!$K120</f>
        <v>649.7842</v>
      </c>
      <c r="M120" s="15">
        <v>30.0</v>
      </c>
      <c r="N120" s="61">
        <f>IF(L120&gt;=5,MROUND((L120*(1+(LADIAR!$G120/100)))/(1-M120/100),50),10)</f>
        <v>1050</v>
      </c>
      <c r="O120" s="29">
        <f>MROUND((LADIAR!$N120/0.6),50)</f>
        <v>1750</v>
      </c>
      <c r="P120" s="15" t="s">
        <v>11858</v>
      </c>
      <c r="Q120" s="15">
        <v>2.0</v>
      </c>
      <c r="R120" s="29">
        <f>LADIAR!$I120+LADIAR!$Q120</f>
        <v>38</v>
      </c>
      <c r="S120" s="15" t="s">
        <v>295</v>
      </c>
      <c r="T120" s="15" t="s">
        <v>63</v>
      </c>
      <c r="U120" s="15" t="s">
        <v>11776</v>
      </c>
      <c r="V120" s="15" t="s">
        <v>12126</v>
      </c>
      <c r="W120" s="15" t="s">
        <v>11860</v>
      </c>
      <c r="X120" s="15">
        <v>1.0</v>
      </c>
      <c r="Y120" s="15">
        <v>5.0</v>
      </c>
      <c r="Z120" s="15"/>
      <c r="AA120" s="15"/>
      <c r="AB120" s="29">
        <f>LADIAR!$L120*LADIAR!$AA120</f>
        <v>0</v>
      </c>
      <c r="AC120" s="15"/>
      <c r="AD120" s="15"/>
      <c r="AE120" s="15"/>
      <c r="AF120" s="15"/>
      <c r="AG120" s="15"/>
      <c r="AH120" s="32" t="str">
        <f>IF(AND(LADIAR!$AF120=0,LADIAR!$AG120=0),"",LADIAR!$AF120-LADIAR!$AG120)</f>
        <v/>
      </c>
      <c r="AI120" s="15"/>
      <c r="AJ120" s="15"/>
      <c r="AK120" s="15"/>
      <c r="AL120" s="15"/>
      <c r="AM120" s="15"/>
      <c r="AN120" s="15"/>
      <c r="AO120" s="16" t="s">
        <v>11857</v>
      </c>
      <c r="AP120" s="15"/>
      <c r="AQ120" s="15"/>
    </row>
    <row r="121" ht="15.75" hidden="1" customHeight="1">
      <c r="A121" s="28" t="s">
        <v>530</v>
      </c>
      <c r="B121" s="28"/>
      <c r="C121" s="15" t="str">
        <f t="shared" si="1"/>
        <v>ALM40138896</v>
      </c>
      <c r="D121" s="15" t="s">
        <v>11857</v>
      </c>
      <c r="E121" s="28" t="s">
        <v>531</v>
      </c>
      <c r="F121" s="20">
        <v>1341.21</v>
      </c>
      <c r="G121" s="29">
        <v>10.5</v>
      </c>
      <c r="H121" s="28" t="s">
        <v>12099</v>
      </c>
      <c r="I121" s="15">
        <v>21.0</v>
      </c>
      <c r="J121" s="50">
        <v>1.0</v>
      </c>
      <c r="K121" s="28"/>
      <c r="L121" s="33">
        <f>((LADIAR!$F121*(1+LADIAR!$G121%))/LADIAR!$J121)+LADIAR!$K121</f>
        <v>1482.03705</v>
      </c>
      <c r="M121" s="15">
        <v>30.0</v>
      </c>
      <c r="N121" s="61">
        <f>IF(L121&gt;=5,MROUND((L121*(1+(LADIAR!$G121/100)))/(1-M121/100),50),10)</f>
        <v>2350</v>
      </c>
      <c r="O121" s="29">
        <f>MROUND((LADIAR!$N121/0.6),50)</f>
        <v>3900</v>
      </c>
      <c r="P121" s="15" t="s">
        <v>11858</v>
      </c>
      <c r="Q121" s="15">
        <v>2.0</v>
      </c>
      <c r="R121" s="29">
        <f>LADIAR!$I121+LADIAR!$Q121</f>
        <v>23</v>
      </c>
      <c r="S121" s="15" t="s">
        <v>295</v>
      </c>
      <c r="T121" s="15" t="s">
        <v>63</v>
      </c>
      <c r="U121" s="15" t="s">
        <v>11776</v>
      </c>
      <c r="V121" s="15" t="s">
        <v>12126</v>
      </c>
      <c r="W121" s="15" t="s">
        <v>11860</v>
      </c>
      <c r="X121" s="15">
        <v>1.0</v>
      </c>
      <c r="Y121" s="15">
        <v>0.0</v>
      </c>
      <c r="Z121" s="29"/>
      <c r="AA121" s="15"/>
      <c r="AB121" s="29">
        <f>LADIAR!$L121*LADIAR!$AA121</f>
        <v>0</v>
      </c>
      <c r="AC121" s="15"/>
      <c r="AD121" s="15"/>
      <c r="AE121" s="15"/>
      <c r="AF121" s="15"/>
      <c r="AG121" s="15"/>
      <c r="AH121" s="32" t="str">
        <f>IF(AND(LADIAR!$AF121=0,LADIAR!$AG121=0),"",LADIAR!$AF121-LADIAR!$AG121)</f>
        <v/>
      </c>
      <c r="AI121" s="15"/>
      <c r="AJ121" s="15"/>
      <c r="AK121" s="15"/>
      <c r="AL121" s="15"/>
      <c r="AM121" s="15"/>
      <c r="AN121" s="15"/>
      <c r="AO121" s="16" t="s">
        <v>11857</v>
      </c>
      <c r="AP121" s="15"/>
      <c r="AQ121" s="15"/>
    </row>
    <row r="122" ht="15.75" hidden="1" customHeight="1">
      <c r="A122" s="28" t="s">
        <v>532</v>
      </c>
      <c r="B122" s="28"/>
      <c r="C122" s="15" t="str">
        <f t="shared" si="1"/>
        <v>ALM40138902</v>
      </c>
      <c r="D122" s="15" t="s">
        <v>11857</v>
      </c>
      <c r="E122" s="28" t="s">
        <v>533</v>
      </c>
      <c r="F122" s="20">
        <v>1099.57</v>
      </c>
      <c r="G122" s="29">
        <v>10.5</v>
      </c>
      <c r="H122" s="28" t="s">
        <v>12099</v>
      </c>
      <c r="I122" s="15">
        <v>21.0</v>
      </c>
      <c r="J122" s="50">
        <v>1.0</v>
      </c>
      <c r="K122" s="28"/>
      <c r="L122" s="33">
        <f>((LADIAR!$F122*(1+LADIAR!$G122%))/LADIAR!$J122)+LADIAR!$K122</f>
        <v>1215.02485</v>
      </c>
      <c r="M122" s="15">
        <v>30.0</v>
      </c>
      <c r="N122" s="61">
        <f>IF(L122&gt;=5,MROUND((L122*(1+(LADIAR!$G122/100)))/(1-M122/100),50),10)</f>
        <v>1900</v>
      </c>
      <c r="O122" s="29">
        <f>MROUND((LADIAR!$N122/0.6),50)</f>
        <v>3150</v>
      </c>
      <c r="P122" s="15" t="s">
        <v>11858</v>
      </c>
      <c r="Q122" s="15">
        <v>2.0</v>
      </c>
      <c r="R122" s="29">
        <f>LADIAR!$I122+LADIAR!$Q122</f>
        <v>23</v>
      </c>
      <c r="S122" s="15" t="s">
        <v>292</v>
      </c>
      <c r="T122" s="15" t="s">
        <v>63</v>
      </c>
      <c r="U122" s="15" t="s">
        <v>11776</v>
      </c>
      <c r="V122" s="15" t="s">
        <v>12131</v>
      </c>
      <c r="W122" s="15" t="s">
        <v>11860</v>
      </c>
      <c r="X122" s="15">
        <v>1.0</v>
      </c>
      <c r="Y122" s="15">
        <v>6.0</v>
      </c>
      <c r="Z122" s="15"/>
      <c r="AA122" s="15"/>
      <c r="AB122" s="29">
        <f>LADIAR!$L122*LADIAR!$AA122</f>
        <v>0</v>
      </c>
      <c r="AC122" s="15"/>
      <c r="AD122" s="15"/>
      <c r="AE122" s="15"/>
      <c r="AF122" s="15"/>
      <c r="AG122" s="15"/>
      <c r="AH122" s="32" t="str">
        <f>IF(AND(LADIAR!$AF122=0,LADIAR!$AG122=0),"",LADIAR!$AF122-LADIAR!$AG122)</f>
        <v/>
      </c>
      <c r="AI122" s="15"/>
      <c r="AJ122" s="15"/>
      <c r="AK122" s="15"/>
      <c r="AL122" s="15"/>
      <c r="AM122" s="15"/>
      <c r="AN122" s="15"/>
      <c r="AO122" s="16" t="s">
        <v>11857</v>
      </c>
      <c r="AP122" s="15"/>
      <c r="AQ122" s="15"/>
    </row>
    <row r="123" ht="15.75" hidden="1" customHeight="1">
      <c r="A123" s="28" t="s">
        <v>534</v>
      </c>
      <c r="B123" s="28"/>
      <c r="C123" s="15" t="str">
        <f t="shared" si="1"/>
        <v>ALM40872103</v>
      </c>
      <c r="D123" s="15" t="s">
        <v>11857</v>
      </c>
      <c r="E123" s="28" t="s">
        <v>535</v>
      </c>
      <c r="F123" s="20">
        <v>319.92</v>
      </c>
      <c r="G123" s="29">
        <v>10.5</v>
      </c>
      <c r="H123" s="28" t="s">
        <v>12099</v>
      </c>
      <c r="I123" s="15">
        <v>48.0</v>
      </c>
      <c r="J123" s="50">
        <v>1.0</v>
      </c>
      <c r="K123" s="28"/>
      <c r="L123" s="33">
        <f>((LADIAR!$F123*(1+LADIAR!$G123%))/LADIAR!$J123)+LADIAR!$K123</f>
        <v>353.5116</v>
      </c>
      <c r="M123" s="15">
        <v>30.0</v>
      </c>
      <c r="N123" s="61">
        <f>IF(L123&gt;=5,MROUND((L123*(1+(LADIAR!$G123/100)))/(1-M123/100),50),10)</f>
        <v>550</v>
      </c>
      <c r="O123" s="29">
        <f>MROUND((LADIAR!$N123/0.6),50)</f>
        <v>900</v>
      </c>
      <c r="P123" s="15" t="s">
        <v>11858</v>
      </c>
      <c r="Q123" s="15">
        <v>2.0</v>
      </c>
      <c r="R123" s="29">
        <f>LADIAR!$I123+LADIAR!$Q123</f>
        <v>50</v>
      </c>
      <c r="S123" s="15" t="s">
        <v>292</v>
      </c>
      <c r="T123" s="15" t="s">
        <v>63</v>
      </c>
      <c r="U123" s="15" t="s">
        <v>11776</v>
      </c>
      <c r="V123" s="15" t="s">
        <v>12126</v>
      </c>
      <c r="W123" s="15" t="s">
        <v>11860</v>
      </c>
      <c r="X123" s="15">
        <v>1.0</v>
      </c>
      <c r="Y123" s="15">
        <v>0.0</v>
      </c>
      <c r="Z123" s="15"/>
      <c r="AA123" s="15"/>
      <c r="AB123" s="29">
        <f>LADIAR!$L123*LADIAR!$AA123</f>
        <v>0</v>
      </c>
      <c r="AC123" s="15"/>
      <c r="AD123" s="15"/>
      <c r="AE123" s="15"/>
      <c r="AF123" s="15"/>
      <c r="AG123" s="15"/>
      <c r="AH123" s="32" t="str">
        <f>IF(AND(LADIAR!$AF123=0,LADIAR!$AG123=0),"",LADIAR!$AF123-LADIAR!$AG123)</f>
        <v/>
      </c>
      <c r="AI123" s="15"/>
      <c r="AJ123" s="15"/>
      <c r="AK123" s="15"/>
      <c r="AL123" s="15"/>
      <c r="AM123" s="15"/>
      <c r="AN123" s="15"/>
      <c r="AO123" s="16" t="s">
        <v>11857</v>
      </c>
      <c r="AP123" s="15"/>
      <c r="AQ123" s="15"/>
    </row>
    <row r="124" ht="15.75" hidden="1" customHeight="1">
      <c r="A124" s="28" t="s">
        <v>536</v>
      </c>
      <c r="B124" s="28"/>
      <c r="C124" s="15" t="str">
        <f t="shared" si="1"/>
        <v>ALM40872202</v>
      </c>
      <c r="D124" s="15" t="s">
        <v>11857</v>
      </c>
      <c r="E124" s="28" t="s">
        <v>537</v>
      </c>
      <c r="F124" s="20">
        <v>882.35</v>
      </c>
      <c r="G124" s="29">
        <v>10.5</v>
      </c>
      <c r="H124" s="28" t="s">
        <v>12099</v>
      </c>
      <c r="I124" s="15">
        <v>16.0</v>
      </c>
      <c r="J124" s="50">
        <v>1.0</v>
      </c>
      <c r="K124" s="28"/>
      <c r="L124" s="33">
        <f>((LADIAR!$F124*(1+LADIAR!$G124%))/LADIAR!$J124)+LADIAR!$K124</f>
        <v>974.99675</v>
      </c>
      <c r="M124" s="15">
        <v>30.0</v>
      </c>
      <c r="N124" s="61">
        <f>IF(L124&gt;=5,MROUND((L124*(1+(LADIAR!$G124/100)))/(1-M124/100),50),10)</f>
        <v>1550</v>
      </c>
      <c r="O124" s="29">
        <f>MROUND((LADIAR!$N124/0.6),50)</f>
        <v>2600</v>
      </c>
      <c r="P124" s="15" t="s">
        <v>11858</v>
      </c>
      <c r="Q124" s="15">
        <v>2.0</v>
      </c>
      <c r="R124" s="29">
        <f>LADIAR!$I124+LADIAR!$Q124</f>
        <v>18</v>
      </c>
      <c r="S124" s="15" t="s">
        <v>292</v>
      </c>
      <c r="T124" s="15" t="s">
        <v>63</v>
      </c>
      <c r="U124" s="15" t="s">
        <v>11776</v>
      </c>
      <c r="V124" s="15" t="s">
        <v>12126</v>
      </c>
      <c r="W124" s="15" t="s">
        <v>11860</v>
      </c>
      <c r="X124" s="15">
        <v>1.0</v>
      </c>
      <c r="Y124" s="15">
        <v>0.0</v>
      </c>
      <c r="Z124" s="15"/>
      <c r="AA124" s="15"/>
      <c r="AB124" s="29">
        <f>LADIAR!$L124*LADIAR!$AA124</f>
        <v>0</v>
      </c>
      <c r="AC124" s="15"/>
      <c r="AD124" s="15"/>
      <c r="AE124" s="15"/>
      <c r="AF124" s="15"/>
      <c r="AG124" s="15"/>
      <c r="AH124" s="32" t="str">
        <f>IF(AND(LADIAR!$AF124=0,LADIAR!$AG124=0),"",LADIAR!$AF124-LADIAR!$AG124)</f>
        <v/>
      </c>
      <c r="AI124" s="15"/>
      <c r="AJ124" s="15"/>
      <c r="AK124" s="15"/>
      <c r="AL124" s="15"/>
      <c r="AM124" s="15"/>
      <c r="AN124" s="15"/>
      <c r="AO124" s="16" t="s">
        <v>11857</v>
      </c>
      <c r="AP124" s="15"/>
      <c r="AQ124" s="15"/>
    </row>
    <row r="125" ht="15.75" hidden="1" customHeight="1">
      <c r="A125" s="28" t="s">
        <v>538</v>
      </c>
      <c r="B125" s="28"/>
      <c r="C125" s="15" t="str">
        <f t="shared" si="1"/>
        <v>KIO80259600</v>
      </c>
      <c r="D125" s="15" t="s">
        <v>11857</v>
      </c>
      <c r="E125" s="28" t="s">
        <v>539</v>
      </c>
      <c r="F125" s="20">
        <v>1220.0</v>
      </c>
      <c r="G125" s="29">
        <v>10.5</v>
      </c>
      <c r="H125" s="28" t="s">
        <v>12099</v>
      </c>
      <c r="I125" s="15">
        <v>1.0</v>
      </c>
      <c r="J125" s="50">
        <f>LADIAR!$I125</f>
        <v>1</v>
      </c>
      <c r="K125" s="28"/>
      <c r="L125" s="33">
        <f>((LADIAR!$F125*(1+LADIAR!$G125%))/LADIAR!$J125)+LADIAR!$K125</f>
        <v>1348.1</v>
      </c>
      <c r="M125" s="15">
        <v>30.0</v>
      </c>
      <c r="N125" s="61">
        <f>IF(L125&gt;=5,MROUND((L125*(1+(LADIAR!$G125/100)))/(1-M125/100),50),10)</f>
        <v>2150</v>
      </c>
      <c r="O125" s="29">
        <f>MROUND((LADIAR!$N125/0.6),50)</f>
        <v>3600</v>
      </c>
      <c r="P125" s="15" t="s">
        <v>11858</v>
      </c>
      <c r="Q125" s="15">
        <v>3.0</v>
      </c>
      <c r="R125" s="29">
        <f>LADIAR!$I125+LADIAR!$Q125</f>
        <v>4</v>
      </c>
      <c r="S125" s="15" t="s">
        <v>295</v>
      </c>
      <c r="T125" s="15" t="s">
        <v>15</v>
      </c>
      <c r="U125" s="15" t="s">
        <v>11779</v>
      </c>
      <c r="V125" s="15" t="s">
        <v>12143</v>
      </c>
      <c r="W125" s="15" t="s">
        <v>11860</v>
      </c>
      <c r="X125" s="15">
        <v>1.0</v>
      </c>
      <c r="Y125" s="15">
        <v>0.0</v>
      </c>
      <c r="Z125" s="15"/>
      <c r="AA125" s="15"/>
      <c r="AB125" s="29">
        <f>LADIAR!$L125*LADIAR!$AA125</f>
        <v>0</v>
      </c>
      <c r="AC125" s="15"/>
      <c r="AD125" s="15"/>
      <c r="AE125" s="15"/>
      <c r="AF125" s="15"/>
      <c r="AG125" s="15"/>
      <c r="AH125" s="32" t="str">
        <f>IF(AND(LADIAR!$AF125=0,LADIAR!$AG125=0),"",LADIAR!$AF125-LADIAR!$AG125)</f>
        <v/>
      </c>
      <c r="AI125" s="15"/>
      <c r="AJ125" s="15"/>
      <c r="AK125" s="15"/>
      <c r="AL125" s="15"/>
      <c r="AM125" s="15"/>
      <c r="AN125" s="15"/>
      <c r="AO125" s="16" t="s">
        <v>11857</v>
      </c>
      <c r="AP125" s="15"/>
      <c r="AQ125" s="15"/>
    </row>
    <row r="126" ht="15.75" hidden="1" customHeight="1">
      <c r="A126" s="28" t="s">
        <v>540</v>
      </c>
      <c r="B126" s="28"/>
      <c r="C126" s="15" t="str">
        <f t="shared" si="1"/>
        <v>KIO80128425</v>
      </c>
      <c r="D126" s="15" t="s">
        <v>11857</v>
      </c>
      <c r="E126" s="28" t="s">
        <v>541</v>
      </c>
      <c r="F126" s="20">
        <f t="shared" ref="F126:F129" si="14">F125</f>
        <v>1220</v>
      </c>
      <c r="G126" s="29">
        <v>10.5</v>
      </c>
      <c r="H126" s="28" t="s">
        <v>12099</v>
      </c>
      <c r="I126" s="15">
        <v>1.0</v>
      </c>
      <c r="J126" s="50">
        <f>LADIAR!$I126</f>
        <v>1</v>
      </c>
      <c r="K126" s="28"/>
      <c r="L126" s="33">
        <f>((LADIAR!$F126*(1+LADIAR!$G126%))/LADIAR!$J126)+LADIAR!$K126</f>
        <v>1348.1</v>
      </c>
      <c r="M126" s="15">
        <v>30.0</v>
      </c>
      <c r="N126" s="61">
        <f>IF(L126&gt;=5,MROUND((L126*(1+(LADIAR!$G126/100)))/(1-M126/100),50),10)</f>
        <v>2150</v>
      </c>
      <c r="O126" s="29">
        <f>MROUND((LADIAR!$N126/0.6),50)</f>
        <v>3600</v>
      </c>
      <c r="P126" s="15" t="s">
        <v>11858</v>
      </c>
      <c r="Q126" s="15">
        <v>3.0</v>
      </c>
      <c r="R126" s="29">
        <f>LADIAR!$I126+LADIAR!$Q126</f>
        <v>4</v>
      </c>
      <c r="S126" s="15" t="s">
        <v>295</v>
      </c>
      <c r="T126" s="15" t="s">
        <v>15</v>
      </c>
      <c r="U126" s="15" t="s">
        <v>11779</v>
      </c>
      <c r="V126" s="15" t="s">
        <v>12143</v>
      </c>
      <c r="W126" s="15" t="s">
        <v>11860</v>
      </c>
      <c r="X126" s="15">
        <v>1.0</v>
      </c>
      <c r="Y126" s="15">
        <v>5.0</v>
      </c>
      <c r="Z126" s="15"/>
      <c r="AA126" s="15"/>
      <c r="AB126" s="29">
        <f>LADIAR!$L126*LADIAR!$AA126</f>
        <v>0</v>
      </c>
      <c r="AC126" s="15"/>
      <c r="AD126" s="15"/>
      <c r="AE126" s="15"/>
      <c r="AF126" s="15"/>
      <c r="AG126" s="15"/>
      <c r="AH126" s="32" t="str">
        <f>IF(AND(LADIAR!$AF126=0,LADIAR!$AG126=0),"",LADIAR!$AF126-LADIAR!$AG126)</f>
        <v/>
      </c>
      <c r="AI126" s="15"/>
      <c r="AJ126" s="15"/>
      <c r="AK126" s="15"/>
      <c r="AL126" s="15"/>
      <c r="AM126" s="15"/>
      <c r="AN126" s="15"/>
      <c r="AO126" s="16" t="s">
        <v>11857</v>
      </c>
      <c r="AP126" s="15"/>
      <c r="AQ126" s="15"/>
    </row>
    <row r="127" ht="15.75" hidden="1" customHeight="1">
      <c r="A127" s="28" t="s">
        <v>542</v>
      </c>
      <c r="B127" s="28"/>
      <c r="C127" s="15" t="str">
        <f t="shared" si="1"/>
        <v>KIO80141653</v>
      </c>
      <c r="D127" s="15" t="s">
        <v>11857</v>
      </c>
      <c r="E127" s="28" t="s">
        <v>543</v>
      </c>
      <c r="F127" s="20">
        <f t="shared" si="14"/>
        <v>1220</v>
      </c>
      <c r="G127" s="29">
        <v>10.5</v>
      </c>
      <c r="H127" s="28" t="s">
        <v>12099</v>
      </c>
      <c r="I127" s="15">
        <v>1.0</v>
      </c>
      <c r="J127" s="50">
        <f>LADIAR!$I127</f>
        <v>1</v>
      </c>
      <c r="K127" s="28"/>
      <c r="L127" s="33">
        <f>((LADIAR!$F127*(1+LADIAR!$G127%))/LADIAR!$J127)+LADIAR!$K127</f>
        <v>1348.1</v>
      </c>
      <c r="M127" s="15">
        <v>30.0</v>
      </c>
      <c r="N127" s="61">
        <f>IF(L127&gt;=5,MROUND((L127*(1+(LADIAR!$G127/100)))/(1-M127/100),50),10)</f>
        <v>2150</v>
      </c>
      <c r="O127" s="29">
        <f>MROUND((LADIAR!$N127/0.6),50)</f>
        <v>3600</v>
      </c>
      <c r="P127" s="15" t="s">
        <v>11858</v>
      </c>
      <c r="Q127" s="15">
        <v>3.0</v>
      </c>
      <c r="R127" s="29">
        <f>LADIAR!$I127+LADIAR!$Q127</f>
        <v>4</v>
      </c>
      <c r="S127" s="15" t="s">
        <v>295</v>
      </c>
      <c r="T127" s="15" t="s">
        <v>15</v>
      </c>
      <c r="U127" s="15" t="s">
        <v>11779</v>
      </c>
      <c r="V127" s="15" t="s">
        <v>12143</v>
      </c>
      <c r="W127" s="15" t="s">
        <v>11860</v>
      </c>
      <c r="X127" s="15">
        <v>1.0</v>
      </c>
      <c r="Y127" s="15">
        <v>2.0</v>
      </c>
      <c r="Z127" s="15"/>
      <c r="AA127" s="15"/>
      <c r="AB127" s="29">
        <f>LADIAR!$L127*LADIAR!$AA127</f>
        <v>0</v>
      </c>
      <c r="AC127" s="15"/>
      <c r="AD127" s="15"/>
      <c r="AE127" s="15"/>
      <c r="AF127" s="15"/>
      <c r="AG127" s="15"/>
      <c r="AH127" s="32" t="str">
        <f>IF(AND(LADIAR!$AF127=0,LADIAR!$AG127=0),"",LADIAR!$AF127-LADIAR!$AG127)</f>
        <v/>
      </c>
      <c r="AI127" s="15"/>
      <c r="AJ127" s="15"/>
      <c r="AK127" s="15"/>
      <c r="AL127" s="15"/>
      <c r="AM127" s="15"/>
      <c r="AN127" s="15"/>
      <c r="AO127" s="16" t="s">
        <v>11857</v>
      </c>
      <c r="AP127" s="15"/>
      <c r="AQ127" s="15"/>
    </row>
    <row r="128" ht="15.75" hidden="1" customHeight="1">
      <c r="A128" s="28" t="s">
        <v>544</v>
      </c>
      <c r="B128" s="28"/>
      <c r="C128" s="15" t="str">
        <f t="shared" si="1"/>
        <v>KIO80259402</v>
      </c>
      <c r="D128" s="15" t="s">
        <v>11857</v>
      </c>
      <c r="E128" s="28" t="s">
        <v>545</v>
      </c>
      <c r="F128" s="20">
        <f t="shared" si="14"/>
        <v>1220</v>
      </c>
      <c r="G128" s="29">
        <v>10.5</v>
      </c>
      <c r="H128" s="28" t="s">
        <v>12099</v>
      </c>
      <c r="I128" s="15">
        <v>1.0</v>
      </c>
      <c r="J128" s="50">
        <f>LADIAR!$I128</f>
        <v>1</v>
      </c>
      <c r="K128" s="28"/>
      <c r="L128" s="33">
        <f>((LADIAR!$F128*(1+LADIAR!$G128%))/LADIAR!$J128)+LADIAR!$K128</f>
        <v>1348.1</v>
      </c>
      <c r="M128" s="15">
        <v>30.0</v>
      </c>
      <c r="N128" s="61">
        <f>IF(L128&gt;=5,MROUND((L128*(1+(LADIAR!$G128/100)))/(1-M128/100),50),10)</f>
        <v>2150</v>
      </c>
      <c r="O128" s="29">
        <f>MROUND((LADIAR!$N128/0.6),50)</f>
        <v>3600</v>
      </c>
      <c r="P128" s="15" t="s">
        <v>11858</v>
      </c>
      <c r="Q128" s="15">
        <v>3.0</v>
      </c>
      <c r="R128" s="29">
        <f>LADIAR!$I128+LADIAR!$Q128</f>
        <v>4</v>
      </c>
      <c r="S128" s="15" t="s">
        <v>295</v>
      </c>
      <c r="T128" s="15" t="s">
        <v>15</v>
      </c>
      <c r="U128" s="15" t="s">
        <v>11779</v>
      </c>
      <c r="V128" s="15" t="s">
        <v>12143</v>
      </c>
      <c r="W128" s="15" t="s">
        <v>11860</v>
      </c>
      <c r="X128" s="15">
        <v>1.0</v>
      </c>
      <c r="Y128" s="15">
        <v>0.0</v>
      </c>
      <c r="Z128" s="15"/>
      <c r="AA128" s="15"/>
      <c r="AB128" s="29">
        <f>LADIAR!$L128*LADIAR!$AA128</f>
        <v>0</v>
      </c>
      <c r="AC128" s="15"/>
      <c r="AD128" s="15"/>
      <c r="AE128" s="15"/>
      <c r="AF128" s="15"/>
      <c r="AG128" s="15"/>
      <c r="AH128" s="32" t="str">
        <f>IF(AND(LADIAR!$AF128=0,LADIAR!$AG128=0),"",LADIAR!$AF128-LADIAR!$AG128)</f>
        <v/>
      </c>
      <c r="AI128" s="15"/>
      <c r="AJ128" s="15"/>
      <c r="AK128" s="15"/>
      <c r="AL128" s="15"/>
      <c r="AM128" s="15"/>
      <c r="AN128" s="15"/>
      <c r="AO128" s="16" t="s">
        <v>11857</v>
      </c>
      <c r="AP128" s="15"/>
      <c r="AQ128" s="15"/>
    </row>
    <row r="129" ht="15.75" hidden="1" customHeight="1">
      <c r="A129" s="28" t="s">
        <v>546</v>
      </c>
      <c r="B129" s="28"/>
      <c r="C129" s="15" t="str">
        <f t="shared" si="1"/>
        <v>KIO80132873</v>
      </c>
      <c r="D129" s="15" t="s">
        <v>11857</v>
      </c>
      <c r="E129" s="28" t="s">
        <v>547</v>
      </c>
      <c r="F129" s="20">
        <f t="shared" si="14"/>
        <v>1220</v>
      </c>
      <c r="G129" s="29">
        <v>10.5</v>
      </c>
      <c r="H129" s="28" t="s">
        <v>12099</v>
      </c>
      <c r="I129" s="15">
        <v>1.0</v>
      </c>
      <c r="J129" s="50">
        <f>LADIAR!$I129</f>
        <v>1</v>
      </c>
      <c r="K129" s="28"/>
      <c r="L129" s="33">
        <f>((LADIAR!$F129*(1+LADIAR!$G129%))/LADIAR!$J129)+LADIAR!$K129</f>
        <v>1348.1</v>
      </c>
      <c r="M129" s="15">
        <v>30.0</v>
      </c>
      <c r="N129" s="61">
        <f>IF(L129&gt;=5,MROUND((L129*(1+(LADIAR!$G129/100)))/(1-M129/100),50),10)</f>
        <v>2150</v>
      </c>
      <c r="O129" s="29">
        <f>MROUND((LADIAR!$N129/0.6),50)</f>
        <v>3600</v>
      </c>
      <c r="P129" s="15" t="s">
        <v>11858</v>
      </c>
      <c r="Q129" s="15">
        <v>3.0</v>
      </c>
      <c r="R129" s="29">
        <f>LADIAR!$I129+LADIAR!$Q129</f>
        <v>4</v>
      </c>
      <c r="S129" s="15" t="s">
        <v>295</v>
      </c>
      <c r="T129" s="15" t="s">
        <v>15</v>
      </c>
      <c r="U129" s="15" t="s">
        <v>11779</v>
      </c>
      <c r="V129" s="15" t="s">
        <v>12143</v>
      </c>
      <c r="W129" s="15" t="s">
        <v>11860</v>
      </c>
      <c r="X129" s="15">
        <v>1.0</v>
      </c>
      <c r="Y129" s="15">
        <v>1.0</v>
      </c>
      <c r="Z129" s="15"/>
      <c r="AA129" s="15"/>
      <c r="AB129" s="29">
        <f>LADIAR!$L129*LADIAR!$AA129</f>
        <v>0</v>
      </c>
      <c r="AC129" s="15"/>
      <c r="AD129" s="15"/>
      <c r="AE129" s="15"/>
      <c r="AF129" s="15"/>
      <c r="AG129" s="15"/>
      <c r="AH129" s="32" t="str">
        <f>IF(AND(LADIAR!$AF129=0,LADIAR!$AG129=0),"",LADIAR!$AF129-LADIAR!$AG129)</f>
        <v/>
      </c>
      <c r="AI129" s="15"/>
      <c r="AJ129" s="15"/>
      <c r="AK129" s="15"/>
      <c r="AL129" s="15"/>
      <c r="AM129" s="15"/>
      <c r="AN129" s="15"/>
      <c r="AO129" s="16" t="s">
        <v>11857</v>
      </c>
      <c r="AP129" s="15"/>
      <c r="AQ129" s="15"/>
    </row>
    <row r="130" ht="15.75" hidden="1" customHeight="1">
      <c r="A130" s="28" t="s">
        <v>548</v>
      </c>
      <c r="B130" s="28"/>
      <c r="C130" s="15" t="str">
        <f t="shared" si="1"/>
        <v>KIO80169312</v>
      </c>
      <c r="D130" s="15" t="s">
        <v>11857</v>
      </c>
      <c r="E130" s="28" t="s">
        <v>549</v>
      </c>
      <c r="F130" s="20">
        <v>3212.23</v>
      </c>
      <c r="G130" s="29">
        <v>10.5</v>
      </c>
      <c r="H130" s="28" t="s">
        <v>12099</v>
      </c>
      <c r="I130" s="15">
        <v>12.0</v>
      </c>
      <c r="J130" s="50">
        <f>LADIAR!$I130</f>
        <v>12</v>
      </c>
      <c r="K130" s="28"/>
      <c r="L130" s="33">
        <f>((LADIAR!$F130*(1+LADIAR!$G130%))/LADIAR!$J130)+LADIAR!$K130</f>
        <v>295.7928458</v>
      </c>
      <c r="M130" s="15">
        <v>40.0</v>
      </c>
      <c r="N130" s="61">
        <f>IF(L130&gt;=5,MROUND((L130*(1+(LADIAR!$G130/100)))/(1-M130/100),50),10)</f>
        <v>550</v>
      </c>
      <c r="O130" s="29">
        <f>MROUND((LADIAR!$N130/0.6),50)</f>
        <v>900</v>
      </c>
      <c r="P130" s="15" t="s">
        <v>11858</v>
      </c>
      <c r="Q130" s="15">
        <v>2.0</v>
      </c>
      <c r="R130" s="29">
        <f>LADIAR!$I130+LADIAR!$Q130</f>
        <v>14</v>
      </c>
      <c r="S130" s="15" t="s">
        <v>295</v>
      </c>
      <c r="T130" s="15" t="s">
        <v>15</v>
      </c>
      <c r="U130" s="15" t="s">
        <v>11779</v>
      </c>
      <c r="V130" s="15" t="s">
        <v>12143</v>
      </c>
      <c r="W130" s="15" t="s">
        <v>11860</v>
      </c>
      <c r="X130" s="15">
        <v>1.0</v>
      </c>
      <c r="Y130" s="15">
        <v>10.0</v>
      </c>
      <c r="Z130" s="15"/>
      <c r="AA130" s="15"/>
      <c r="AB130" s="29">
        <f>LADIAR!$L130*LADIAR!$AA130</f>
        <v>0</v>
      </c>
      <c r="AC130" s="15"/>
      <c r="AD130" s="15"/>
      <c r="AE130" s="15"/>
      <c r="AF130" s="15"/>
      <c r="AG130" s="15"/>
      <c r="AH130" s="32" t="str">
        <f>IF(AND(LADIAR!$AF130=0,LADIAR!$AG130=0),"",LADIAR!$AF130-LADIAR!$AG130)</f>
        <v/>
      </c>
      <c r="AI130" s="15"/>
      <c r="AJ130" s="15"/>
      <c r="AK130" s="15"/>
      <c r="AL130" s="15"/>
      <c r="AM130" s="15"/>
      <c r="AN130" s="15"/>
      <c r="AO130" s="16" t="s">
        <v>11857</v>
      </c>
      <c r="AP130" s="15"/>
      <c r="AQ130" s="15"/>
    </row>
    <row r="131" ht="15.75" hidden="1" customHeight="1">
      <c r="A131" s="28" t="s">
        <v>550</v>
      </c>
      <c r="B131" s="28"/>
      <c r="C131" s="15" t="str">
        <f t="shared" si="1"/>
        <v>KIO80116958</v>
      </c>
      <c r="D131" s="15" t="s">
        <v>11857</v>
      </c>
      <c r="E131" s="28" t="s">
        <v>551</v>
      </c>
      <c r="F131" s="20">
        <f t="shared" ref="F131:F136" si="15">F130</f>
        <v>3212.23</v>
      </c>
      <c r="G131" s="29">
        <v>10.5</v>
      </c>
      <c r="H131" s="28" t="s">
        <v>12099</v>
      </c>
      <c r="I131" s="15">
        <v>12.0</v>
      </c>
      <c r="J131" s="50">
        <f>LADIAR!$I131</f>
        <v>12</v>
      </c>
      <c r="K131" s="28"/>
      <c r="L131" s="33">
        <f>((LADIAR!$F131*(1+LADIAR!$G131%))/LADIAR!$J131)+LADIAR!$K131</f>
        <v>295.7928458</v>
      </c>
      <c r="M131" s="15">
        <v>40.0</v>
      </c>
      <c r="N131" s="61">
        <f>IF(L131&gt;=5,MROUND((L131*(1+(LADIAR!$G131/100)))/(1-M131/100),50),10)</f>
        <v>550</v>
      </c>
      <c r="O131" s="29">
        <f>MROUND((LADIAR!$N131/0.6),50)</f>
        <v>900</v>
      </c>
      <c r="P131" s="15" t="s">
        <v>11858</v>
      </c>
      <c r="Q131" s="15">
        <v>2.0</v>
      </c>
      <c r="R131" s="29">
        <f>LADIAR!$I131+LADIAR!$Q131</f>
        <v>14</v>
      </c>
      <c r="S131" s="15" t="s">
        <v>295</v>
      </c>
      <c r="T131" s="15" t="s">
        <v>15</v>
      </c>
      <c r="U131" s="15" t="s">
        <v>11779</v>
      </c>
      <c r="V131" s="15" t="s">
        <v>12143</v>
      </c>
      <c r="W131" s="15" t="s">
        <v>11860</v>
      </c>
      <c r="X131" s="15">
        <v>1.0</v>
      </c>
      <c r="Y131" s="15">
        <v>10.0</v>
      </c>
      <c r="Z131" s="15"/>
      <c r="AA131" s="15"/>
      <c r="AB131" s="29">
        <f>LADIAR!$L131*LADIAR!$AA131</f>
        <v>0</v>
      </c>
      <c r="AC131" s="15"/>
      <c r="AD131" s="15"/>
      <c r="AE131" s="15"/>
      <c r="AF131" s="15"/>
      <c r="AG131" s="15"/>
      <c r="AH131" s="32" t="str">
        <f>IF(AND(LADIAR!$AF131=0,LADIAR!$AG131=0),"",LADIAR!$AF131-LADIAR!$AG131)</f>
        <v/>
      </c>
      <c r="AI131" s="15"/>
      <c r="AJ131" s="15"/>
      <c r="AK131" s="15"/>
      <c r="AL131" s="15"/>
      <c r="AM131" s="15"/>
      <c r="AN131" s="15"/>
      <c r="AO131" s="16" t="s">
        <v>11857</v>
      </c>
      <c r="AP131" s="15"/>
      <c r="AQ131" s="15"/>
    </row>
    <row r="132" ht="15.75" hidden="1" customHeight="1">
      <c r="A132" s="28" t="s">
        <v>552</v>
      </c>
      <c r="B132" s="28"/>
      <c r="C132" s="15" t="str">
        <f t="shared" si="1"/>
        <v>KIO80136109</v>
      </c>
      <c r="D132" s="15" t="s">
        <v>11857</v>
      </c>
      <c r="E132" s="28" t="s">
        <v>553</v>
      </c>
      <c r="F132" s="20">
        <f t="shared" si="15"/>
        <v>3212.23</v>
      </c>
      <c r="G132" s="29">
        <v>10.5</v>
      </c>
      <c r="H132" s="28" t="s">
        <v>12099</v>
      </c>
      <c r="I132" s="15">
        <v>12.0</v>
      </c>
      <c r="J132" s="50">
        <f>LADIAR!$I132</f>
        <v>12</v>
      </c>
      <c r="K132" s="28"/>
      <c r="L132" s="33">
        <f>((LADIAR!$F132*(1+LADIAR!$G132%))/LADIAR!$J132)+LADIAR!$K132</f>
        <v>295.7928458</v>
      </c>
      <c r="M132" s="15">
        <v>40.0</v>
      </c>
      <c r="N132" s="61">
        <f>IF(L132&gt;=5,MROUND((L132*(1+(LADIAR!$G132/100)))/(1-M132/100),50),10)</f>
        <v>550</v>
      </c>
      <c r="O132" s="29">
        <f>MROUND((LADIAR!$N132/0.6),50)</f>
        <v>900</v>
      </c>
      <c r="P132" s="15" t="s">
        <v>11858</v>
      </c>
      <c r="Q132" s="15">
        <v>2.0</v>
      </c>
      <c r="R132" s="29">
        <f>LADIAR!$I132+LADIAR!$Q132</f>
        <v>14</v>
      </c>
      <c r="S132" s="15" t="s">
        <v>295</v>
      </c>
      <c r="T132" s="15" t="s">
        <v>15</v>
      </c>
      <c r="U132" s="15" t="s">
        <v>11779</v>
      </c>
      <c r="V132" s="15" t="s">
        <v>12143</v>
      </c>
      <c r="W132" s="15" t="s">
        <v>11860</v>
      </c>
      <c r="X132" s="15">
        <v>1.0</v>
      </c>
      <c r="Y132" s="15">
        <v>0.0</v>
      </c>
      <c r="Z132" s="15"/>
      <c r="AA132" s="15"/>
      <c r="AB132" s="29">
        <f>LADIAR!$L132*LADIAR!$AA132</f>
        <v>0</v>
      </c>
      <c r="AC132" s="15"/>
      <c r="AD132" s="15"/>
      <c r="AE132" s="15"/>
      <c r="AF132" s="15"/>
      <c r="AG132" s="15"/>
      <c r="AH132" s="32" t="str">
        <f>IF(AND(LADIAR!$AF132=0,LADIAR!$AG132=0),"",LADIAR!$AF132-LADIAR!$AG132)</f>
        <v/>
      </c>
      <c r="AI132" s="15"/>
      <c r="AJ132" s="15"/>
      <c r="AK132" s="15"/>
      <c r="AL132" s="15"/>
      <c r="AM132" s="15"/>
      <c r="AN132" s="15"/>
      <c r="AO132" s="16" t="s">
        <v>11857</v>
      </c>
      <c r="AP132" s="15"/>
      <c r="AQ132" s="15"/>
    </row>
    <row r="133" ht="15.75" hidden="1" customHeight="1">
      <c r="A133" s="28" t="s">
        <v>554</v>
      </c>
      <c r="B133" s="28"/>
      <c r="C133" s="15" t="str">
        <f t="shared" si="1"/>
        <v>KIO80199913</v>
      </c>
      <c r="D133" s="15" t="s">
        <v>11857</v>
      </c>
      <c r="E133" s="28" t="s">
        <v>555</v>
      </c>
      <c r="F133" s="20">
        <f t="shared" si="15"/>
        <v>3212.23</v>
      </c>
      <c r="G133" s="29">
        <v>10.5</v>
      </c>
      <c r="H133" s="28" t="s">
        <v>12099</v>
      </c>
      <c r="I133" s="15">
        <v>12.0</v>
      </c>
      <c r="J133" s="50">
        <f>LADIAR!$I133</f>
        <v>12</v>
      </c>
      <c r="K133" s="28"/>
      <c r="L133" s="33">
        <f>((LADIAR!$F133*(1+LADIAR!$G133%))/LADIAR!$J133)+LADIAR!$K133</f>
        <v>295.7928458</v>
      </c>
      <c r="M133" s="15">
        <v>40.0</v>
      </c>
      <c r="N133" s="61">
        <f>IF(L133&gt;=5,MROUND((L133*(1+(LADIAR!$G133/100)))/(1-M133/100),50),10)</f>
        <v>550</v>
      </c>
      <c r="O133" s="29">
        <f>MROUND((LADIAR!$N133/0.6),50)</f>
        <v>900</v>
      </c>
      <c r="P133" s="15" t="s">
        <v>11858</v>
      </c>
      <c r="Q133" s="15">
        <v>2.0</v>
      </c>
      <c r="R133" s="29">
        <f>LADIAR!$I133+LADIAR!$Q133</f>
        <v>14</v>
      </c>
      <c r="S133" s="15" t="s">
        <v>295</v>
      </c>
      <c r="T133" s="15" t="s">
        <v>15</v>
      </c>
      <c r="U133" s="15" t="s">
        <v>11779</v>
      </c>
      <c r="V133" s="15" t="s">
        <v>12143</v>
      </c>
      <c r="W133" s="15" t="s">
        <v>11860</v>
      </c>
      <c r="X133" s="15">
        <v>1.0</v>
      </c>
      <c r="Y133" s="15">
        <v>5.0</v>
      </c>
      <c r="Z133" s="15"/>
      <c r="AA133" s="15"/>
      <c r="AB133" s="29">
        <f>LADIAR!$L133*LADIAR!$AA133</f>
        <v>0</v>
      </c>
      <c r="AC133" s="15"/>
      <c r="AD133" s="15"/>
      <c r="AE133" s="15"/>
      <c r="AF133" s="15"/>
      <c r="AG133" s="15"/>
      <c r="AH133" s="32" t="str">
        <f>IF(AND(LADIAR!$AF133=0,LADIAR!$AG133=0),"",LADIAR!$AF133-LADIAR!$AG133)</f>
        <v/>
      </c>
      <c r="AI133" s="15"/>
      <c r="AJ133" s="15"/>
      <c r="AK133" s="15"/>
      <c r="AL133" s="15"/>
      <c r="AM133" s="15"/>
      <c r="AN133" s="15"/>
      <c r="AO133" s="16" t="s">
        <v>11857</v>
      </c>
      <c r="AP133" s="15"/>
      <c r="AQ133" s="15"/>
    </row>
    <row r="134" ht="15.75" hidden="1" customHeight="1">
      <c r="A134" s="28" t="s">
        <v>556</v>
      </c>
      <c r="B134" s="28"/>
      <c r="C134" s="15" t="str">
        <f t="shared" si="1"/>
        <v>KIO80617813</v>
      </c>
      <c r="D134" s="15" t="s">
        <v>11857</v>
      </c>
      <c r="E134" s="28" t="s">
        <v>557</v>
      </c>
      <c r="F134" s="20">
        <f t="shared" si="15"/>
        <v>3212.23</v>
      </c>
      <c r="G134" s="29">
        <v>10.5</v>
      </c>
      <c r="H134" s="28" t="s">
        <v>12099</v>
      </c>
      <c r="I134" s="15">
        <v>12.0</v>
      </c>
      <c r="J134" s="50">
        <f>LADIAR!$I134</f>
        <v>12</v>
      </c>
      <c r="K134" s="28"/>
      <c r="L134" s="33">
        <f>((LADIAR!$F134*(1+LADIAR!$G134%))/LADIAR!$J134)+LADIAR!$K134</f>
        <v>295.7928458</v>
      </c>
      <c r="M134" s="15">
        <v>40.0</v>
      </c>
      <c r="N134" s="61">
        <f>IF(L134&gt;=5,MROUND((L134*(1+(LADIAR!$G134/100)))/(1-M134/100),50),10)</f>
        <v>550</v>
      </c>
      <c r="O134" s="29">
        <f>MROUND((LADIAR!$N134/0.6),50)</f>
        <v>900</v>
      </c>
      <c r="P134" s="15" t="s">
        <v>11858</v>
      </c>
      <c r="Q134" s="15">
        <v>2.0</v>
      </c>
      <c r="R134" s="29">
        <f>LADIAR!$I134+LADIAR!$Q134</f>
        <v>14</v>
      </c>
      <c r="S134" s="15" t="s">
        <v>295</v>
      </c>
      <c r="T134" s="15" t="s">
        <v>15</v>
      </c>
      <c r="U134" s="15" t="s">
        <v>11779</v>
      </c>
      <c r="V134" s="15" t="s">
        <v>12143</v>
      </c>
      <c r="W134" s="15" t="s">
        <v>11860</v>
      </c>
      <c r="X134" s="15">
        <v>1.0</v>
      </c>
      <c r="Y134" s="15">
        <v>0.0</v>
      </c>
      <c r="Z134" s="15"/>
      <c r="AA134" s="15"/>
      <c r="AB134" s="29">
        <f>LADIAR!$L134*LADIAR!$AA134</f>
        <v>0</v>
      </c>
      <c r="AC134" s="15"/>
      <c r="AD134" s="15"/>
      <c r="AE134" s="15"/>
      <c r="AF134" s="15"/>
      <c r="AG134" s="15"/>
      <c r="AH134" s="32" t="str">
        <f>IF(AND(LADIAR!$AF134=0,LADIAR!$AG134=0),"",LADIAR!$AF134-LADIAR!$AG134)</f>
        <v/>
      </c>
      <c r="AI134" s="15"/>
      <c r="AJ134" s="15"/>
      <c r="AK134" s="15"/>
      <c r="AL134" s="15"/>
      <c r="AM134" s="15"/>
      <c r="AN134" s="15"/>
      <c r="AO134" s="16" t="s">
        <v>11857</v>
      </c>
      <c r="AP134" s="15"/>
      <c r="AQ134" s="15"/>
    </row>
    <row r="135" ht="15.75" hidden="1" customHeight="1">
      <c r="A135" s="28" t="s">
        <v>558</v>
      </c>
      <c r="B135" s="28"/>
      <c r="C135" s="15" t="str">
        <f t="shared" si="1"/>
        <v>KIO80200114</v>
      </c>
      <c r="D135" s="15" t="s">
        <v>11857</v>
      </c>
      <c r="E135" s="28" t="s">
        <v>559</v>
      </c>
      <c r="F135" s="20">
        <f t="shared" si="15"/>
        <v>3212.23</v>
      </c>
      <c r="G135" s="29">
        <v>10.5</v>
      </c>
      <c r="H135" s="28" t="s">
        <v>12099</v>
      </c>
      <c r="I135" s="15">
        <v>12.0</v>
      </c>
      <c r="J135" s="50">
        <f>LADIAR!$I135</f>
        <v>12</v>
      </c>
      <c r="K135" s="28"/>
      <c r="L135" s="33">
        <f>((LADIAR!$F135*(1+LADIAR!$G135%))/LADIAR!$J135)+LADIAR!$K135</f>
        <v>295.7928458</v>
      </c>
      <c r="M135" s="15">
        <v>40.0</v>
      </c>
      <c r="N135" s="61">
        <f>IF(L135&gt;=5,MROUND((L135*(1+(LADIAR!$G135/100)))/(1-M135/100),50),10)</f>
        <v>550</v>
      </c>
      <c r="O135" s="29">
        <f>MROUND((LADIAR!$N135/0.6),50)</f>
        <v>900</v>
      </c>
      <c r="P135" s="15" t="s">
        <v>11858</v>
      </c>
      <c r="Q135" s="15">
        <v>2.0</v>
      </c>
      <c r="R135" s="29">
        <f>LADIAR!$I135+LADIAR!$Q135</f>
        <v>14</v>
      </c>
      <c r="S135" s="15" t="s">
        <v>295</v>
      </c>
      <c r="T135" s="15" t="s">
        <v>15</v>
      </c>
      <c r="U135" s="15" t="s">
        <v>11779</v>
      </c>
      <c r="V135" s="15" t="s">
        <v>12143</v>
      </c>
      <c r="W135" s="15" t="s">
        <v>11860</v>
      </c>
      <c r="X135" s="15">
        <v>1.0</v>
      </c>
      <c r="Y135" s="15">
        <v>4.0</v>
      </c>
      <c r="Z135" s="15"/>
      <c r="AA135" s="15"/>
      <c r="AB135" s="29">
        <f>LADIAR!$L135*LADIAR!$AA135</f>
        <v>0</v>
      </c>
      <c r="AC135" s="15"/>
      <c r="AD135" s="15"/>
      <c r="AE135" s="15"/>
      <c r="AF135" s="15"/>
      <c r="AG135" s="15"/>
      <c r="AH135" s="32" t="str">
        <f>IF(AND(LADIAR!$AF135=0,LADIAR!$AG135=0),"",LADIAR!$AF135-LADIAR!$AG135)</f>
        <v/>
      </c>
      <c r="AI135" s="15"/>
      <c r="AJ135" s="15"/>
      <c r="AK135" s="15"/>
      <c r="AL135" s="15"/>
      <c r="AM135" s="15"/>
      <c r="AN135" s="15"/>
      <c r="AO135" s="16" t="s">
        <v>11857</v>
      </c>
      <c r="AP135" s="15"/>
      <c r="AQ135" s="15"/>
    </row>
    <row r="136" ht="15.75" hidden="1" customHeight="1">
      <c r="A136" s="28" t="s">
        <v>560</v>
      </c>
      <c r="B136" s="28"/>
      <c r="C136" s="15" t="str">
        <f t="shared" si="1"/>
        <v>KIO80135911</v>
      </c>
      <c r="D136" s="15" t="s">
        <v>11857</v>
      </c>
      <c r="E136" s="28" t="s">
        <v>561</v>
      </c>
      <c r="F136" s="20">
        <f t="shared" si="15"/>
        <v>3212.23</v>
      </c>
      <c r="G136" s="29">
        <v>10.5</v>
      </c>
      <c r="H136" s="28" t="s">
        <v>12099</v>
      </c>
      <c r="I136" s="15">
        <v>12.0</v>
      </c>
      <c r="J136" s="50">
        <f>LADIAR!$I136</f>
        <v>12</v>
      </c>
      <c r="K136" s="28"/>
      <c r="L136" s="33">
        <f>((LADIAR!$F136*(1+LADIAR!$G136%))/LADIAR!$J136)+LADIAR!$K136</f>
        <v>295.7928458</v>
      </c>
      <c r="M136" s="15">
        <v>40.0</v>
      </c>
      <c r="N136" s="61">
        <f>IF(L136&gt;=5,MROUND((L136*(1+(LADIAR!$G136/100)))/(1-M136/100),50),10)</f>
        <v>550</v>
      </c>
      <c r="O136" s="29">
        <f>MROUND((LADIAR!$N136/0.6),50)</f>
        <v>900</v>
      </c>
      <c r="P136" s="15" t="s">
        <v>11858</v>
      </c>
      <c r="Q136" s="15">
        <v>2.0</v>
      </c>
      <c r="R136" s="29">
        <f>LADIAR!$I136+LADIAR!$Q136</f>
        <v>14</v>
      </c>
      <c r="S136" s="15" t="s">
        <v>295</v>
      </c>
      <c r="T136" s="15" t="s">
        <v>15</v>
      </c>
      <c r="U136" s="15" t="s">
        <v>11779</v>
      </c>
      <c r="V136" s="15" t="s">
        <v>12143</v>
      </c>
      <c r="W136" s="15" t="s">
        <v>11860</v>
      </c>
      <c r="X136" s="15">
        <v>1.0</v>
      </c>
      <c r="Y136" s="15">
        <v>95.0</v>
      </c>
      <c r="Z136" s="15"/>
      <c r="AA136" s="15"/>
      <c r="AB136" s="29">
        <f>LADIAR!$L136*LADIAR!$AA136</f>
        <v>0</v>
      </c>
      <c r="AC136" s="15"/>
      <c r="AD136" s="15"/>
      <c r="AE136" s="15"/>
      <c r="AF136" s="15"/>
      <c r="AG136" s="15"/>
      <c r="AH136" s="32" t="str">
        <f>IF(AND(LADIAR!$AF136=0,LADIAR!$AG136=0),"",LADIAR!$AF136-LADIAR!$AG136)</f>
        <v/>
      </c>
      <c r="AI136" s="15"/>
      <c r="AJ136" s="15"/>
      <c r="AK136" s="15"/>
      <c r="AL136" s="15"/>
      <c r="AM136" s="15"/>
      <c r="AN136" s="15"/>
      <c r="AO136" s="16" t="s">
        <v>11857</v>
      </c>
      <c r="AP136" s="15"/>
      <c r="AQ136" s="15"/>
    </row>
    <row r="137" ht="15.75" hidden="1" customHeight="1">
      <c r="A137" s="28" t="s">
        <v>562</v>
      </c>
      <c r="B137" s="28"/>
      <c r="C137" s="15" t="str">
        <f t="shared" si="1"/>
        <v>KIO80602000</v>
      </c>
      <c r="D137" s="15" t="s">
        <v>11857</v>
      </c>
      <c r="E137" s="28" t="s">
        <v>563</v>
      </c>
      <c r="F137" s="20">
        <f>F135</f>
        <v>3212.23</v>
      </c>
      <c r="G137" s="29">
        <v>10.5</v>
      </c>
      <c r="H137" s="28" t="s">
        <v>12099</v>
      </c>
      <c r="I137" s="15">
        <v>12.0</v>
      </c>
      <c r="J137" s="50">
        <f>LADIAR!$I137</f>
        <v>12</v>
      </c>
      <c r="K137" s="28"/>
      <c r="L137" s="33">
        <f>((LADIAR!$F137*(1+LADIAR!$G137%))/LADIAR!$J137)+LADIAR!$K137</f>
        <v>295.7928458</v>
      </c>
      <c r="M137" s="15">
        <v>40.0</v>
      </c>
      <c r="N137" s="61">
        <f>IF(L137&gt;=5,MROUND((L137*(1+(LADIAR!$G137/100)))/(1-M137/100),50),10)</f>
        <v>550</v>
      </c>
      <c r="O137" s="29">
        <f>MROUND((LADIAR!$N137/0.6),50)</f>
        <v>900</v>
      </c>
      <c r="P137" s="15" t="s">
        <v>11858</v>
      </c>
      <c r="Q137" s="15">
        <v>2.0</v>
      </c>
      <c r="R137" s="29">
        <f>LADIAR!$I137+LADIAR!$Q137</f>
        <v>14</v>
      </c>
      <c r="S137" s="15" t="s">
        <v>295</v>
      </c>
      <c r="T137" s="15" t="s">
        <v>15</v>
      </c>
      <c r="U137" s="15" t="s">
        <v>11779</v>
      </c>
      <c r="V137" s="15" t="s">
        <v>12143</v>
      </c>
      <c r="W137" s="15" t="s">
        <v>11860</v>
      </c>
      <c r="X137" s="15">
        <v>1.0</v>
      </c>
      <c r="Y137" s="15">
        <v>11.0</v>
      </c>
      <c r="Z137" s="15"/>
      <c r="AA137" s="15"/>
      <c r="AB137" s="29">
        <f>LADIAR!$L137*LADIAR!$AA137</f>
        <v>0</v>
      </c>
      <c r="AC137" s="15"/>
      <c r="AD137" s="15"/>
      <c r="AE137" s="15"/>
      <c r="AF137" s="15"/>
      <c r="AG137" s="15"/>
      <c r="AH137" s="32" t="str">
        <f>IF(AND(LADIAR!$AF137=0,LADIAR!$AG137=0),"",LADIAR!$AF137-LADIAR!$AG137)</f>
        <v/>
      </c>
      <c r="AI137" s="15"/>
      <c r="AJ137" s="15"/>
      <c r="AK137" s="15"/>
      <c r="AL137" s="15"/>
      <c r="AM137" s="15"/>
      <c r="AN137" s="15"/>
      <c r="AO137" s="16" t="s">
        <v>11857</v>
      </c>
      <c r="AP137" s="15"/>
      <c r="AQ137" s="15"/>
    </row>
    <row r="138" ht="15.75" hidden="1" customHeight="1">
      <c r="A138" s="28" t="s">
        <v>564</v>
      </c>
      <c r="B138" s="28"/>
      <c r="C138" s="15" t="str">
        <f t="shared" si="1"/>
        <v>KIO80116965</v>
      </c>
      <c r="D138" s="15" t="s">
        <v>11857</v>
      </c>
      <c r="E138" s="28" t="s">
        <v>565</v>
      </c>
      <c r="F138" s="20">
        <f>F137</f>
        <v>3212.23</v>
      </c>
      <c r="G138" s="29">
        <v>10.5</v>
      </c>
      <c r="H138" s="28" t="s">
        <v>12099</v>
      </c>
      <c r="I138" s="15">
        <v>12.0</v>
      </c>
      <c r="J138" s="50">
        <f>LADIAR!$I138</f>
        <v>12</v>
      </c>
      <c r="K138" s="28"/>
      <c r="L138" s="33">
        <f>((LADIAR!$F138*(1+LADIAR!$G138%))/LADIAR!$J138)+LADIAR!$K138</f>
        <v>295.7928458</v>
      </c>
      <c r="M138" s="15">
        <v>40.0</v>
      </c>
      <c r="N138" s="61">
        <f>IF(L138&gt;=5,MROUND((L138*(1+(LADIAR!$G138/100)))/(1-M138/100),50),10)</f>
        <v>550</v>
      </c>
      <c r="O138" s="29">
        <f>MROUND((LADIAR!$N138/0.6),50)</f>
        <v>900</v>
      </c>
      <c r="P138" s="15" t="s">
        <v>11858</v>
      </c>
      <c r="Q138" s="15">
        <v>2.0</v>
      </c>
      <c r="R138" s="29">
        <f>LADIAR!$I138+LADIAR!$Q138</f>
        <v>14</v>
      </c>
      <c r="S138" s="15" t="s">
        <v>295</v>
      </c>
      <c r="T138" s="15" t="s">
        <v>15</v>
      </c>
      <c r="U138" s="15" t="s">
        <v>11779</v>
      </c>
      <c r="V138" s="15" t="s">
        <v>12143</v>
      </c>
      <c r="W138" s="15" t="s">
        <v>11860</v>
      </c>
      <c r="X138" s="15">
        <v>1.0</v>
      </c>
      <c r="Y138" s="15">
        <v>14.0</v>
      </c>
      <c r="Z138" s="15"/>
      <c r="AA138" s="15"/>
      <c r="AB138" s="29">
        <f>LADIAR!$L138*LADIAR!$AA138</f>
        <v>0</v>
      </c>
      <c r="AC138" s="15"/>
      <c r="AD138" s="15"/>
      <c r="AE138" s="15"/>
      <c r="AF138" s="15"/>
      <c r="AG138" s="15"/>
      <c r="AH138" s="32" t="str">
        <f>IF(AND(LADIAR!$AF138=0,LADIAR!$AG138=0),"",LADIAR!$AF138-LADIAR!$AG138)</f>
        <v/>
      </c>
      <c r="AI138" s="15"/>
      <c r="AJ138" s="15"/>
      <c r="AK138" s="15"/>
      <c r="AL138" s="15"/>
      <c r="AM138" s="15"/>
      <c r="AN138" s="15"/>
      <c r="AO138" s="16" t="s">
        <v>11857</v>
      </c>
      <c r="AP138" s="15"/>
      <c r="AQ138" s="15"/>
    </row>
    <row r="139" ht="15.75" hidden="1" customHeight="1">
      <c r="A139" s="28" t="s">
        <v>566</v>
      </c>
      <c r="B139" s="28"/>
      <c r="C139" s="15" t="str">
        <f t="shared" si="1"/>
        <v>KIO80137618</v>
      </c>
      <c r="D139" s="15" t="s">
        <v>11857</v>
      </c>
      <c r="E139" s="28" t="s">
        <v>567</v>
      </c>
      <c r="F139" s="20">
        <v>4313.54</v>
      </c>
      <c r="G139" s="29">
        <v>10.5</v>
      </c>
      <c r="H139" s="28" t="s">
        <v>12099</v>
      </c>
      <c r="I139" s="15">
        <v>10.0</v>
      </c>
      <c r="J139" s="50">
        <f>LADIAR!$I139</f>
        <v>10</v>
      </c>
      <c r="K139" s="28"/>
      <c r="L139" s="33">
        <f>((LADIAR!$F139*(1+LADIAR!$G139%))/LADIAR!$J139)+LADIAR!$K139</f>
        <v>476.64617</v>
      </c>
      <c r="M139" s="15">
        <v>40.0</v>
      </c>
      <c r="N139" s="61">
        <f>IF(L139&gt;=5,MROUND((L139*(1+(LADIAR!$G139/100)))/(1-M139/100),50),10)</f>
        <v>900</v>
      </c>
      <c r="O139" s="29">
        <f>MROUND((LADIAR!$N139/0.6),50)</f>
        <v>1500</v>
      </c>
      <c r="P139" s="15" t="s">
        <v>11858</v>
      </c>
      <c r="Q139" s="15">
        <v>2.0</v>
      </c>
      <c r="R139" s="29">
        <f>LADIAR!$I139+LADIAR!$Q139</f>
        <v>12</v>
      </c>
      <c r="S139" s="15" t="s">
        <v>295</v>
      </c>
      <c r="T139" s="15" t="s">
        <v>15</v>
      </c>
      <c r="U139" s="15" t="s">
        <v>11779</v>
      </c>
      <c r="V139" s="15" t="s">
        <v>12143</v>
      </c>
      <c r="W139" s="15" t="s">
        <v>11860</v>
      </c>
      <c r="X139" s="15">
        <v>1.0</v>
      </c>
      <c r="Y139" s="15">
        <v>0.0</v>
      </c>
      <c r="Z139" s="15"/>
      <c r="AA139" s="15"/>
      <c r="AB139" s="29">
        <f>LADIAR!$L139*LADIAR!$AA139</f>
        <v>0</v>
      </c>
      <c r="AC139" s="15"/>
      <c r="AD139" s="15"/>
      <c r="AE139" s="15"/>
      <c r="AF139" s="15"/>
      <c r="AG139" s="15"/>
      <c r="AH139" s="32" t="str">
        <f>IF(AND(LADIAR!$AF139=0,LADIAR!$AG139=0),"",LADIAR!$AF139-LADIAR!$AG139)</f>
        <v/>
      </c>
      <c r="AI139" s="15"/>
      <c r="AJ139" s="15"/>
      <c r="AK139" s="15"/>
      <c r="AL139" s="15"/>
      <c r="AM139" s="15"/>
      <c r="AN139" s="15"/>
      <c r="AO139" s="16" t="s">
        <v>11857</v>
      </c>
      <c r="AP139" s="15"/>
      <c r="AQ139" s="15"/>
    </row>
    <row r="140" ht="15.75" hidden="1" customHeight="1">
      <c r="A140" s="28" t="s">
        <v>568</v>
      </c>
      <c r="B140" s="28"/>
      <c r="C140" s="15" t="str">
        <f t="shared" si="1"/>
        <v>KIO80129415</v>
      </c>
      <c r="D140" s="15" t="s">
        <v>11857</v>
      </c>
      <c r="E140" s="28" t="s">
        <v>569</v>
      </c>
      <c r="F140" s="20">
        <f t="shared" ref="F140:F145" si="16">F139</f>
        <v>4313.54</v>
      </c>
      <c r="G140" s="29">
        <v>10.5</v>
      </c>
      <c r="H140" s="28" t="s">
        <v>12099</v>
      </c>
      <c r="I140" s="15">
        <v>10.0</v>
      </c>
      <c r="J140" s="50">
        <f>LADIAR!$I140</f>
        <v>10</v>
      </c>
      <c r="K140" s="28"/>
      <c r="L140" s="33">
        <f>((LADIAR!$F140*(1+LADIAR!$G140%))/LADIAR!$J140)+LADIAR!$K140</f>
        <v>476.64617</v>
      </c>
      <c r="M140" s="15">
        <v>40.0</v>
      </c>
      <c r="N140" s="61">
        <f>IF(L140&gt;=5,MROUND((L140*(1+(LADIAR!$G140/100)))/(1-M140/100),50),10)</f>
        <v>900</v>
      </c>
      <c r="O140" s="29">
        <f>MROUND((LADIAR!$N140/0.6),50)</f>
        <v>1500</v>
      </c>
      <c r="P140" s="15" t="s">
        <v>11858</v>
      </c>
      <c r="Q140" s="15">
        <v>2.0</v>
      </c>
      <c r="R140" s="29">
        <f>LADIAR!$I140+LADIAR!$Q140</f>
        <v>12</v>
      </c>
      <c r="S140" s="15" t="s">
        <v>295</v>
      </c>
      <c r="T140" s="15" t="s">
        <v>15</v>
      </c>
      <c r="U140" s="15" t="s">
        <v>11779</v>
      </c>
      <c r="V140" s="15" t="s">
        <v>12143</v>
      </c>
      <c r="W140" s="15" t="s">
        <v>11860</v>
      </c>
      <c r="X140" s="15">
        <v>1.0</v>
      </c>
      <c r="Y140" s="15">
        <v>8.0</v>
      </c>
      <c r="Z140" s="15"/>
      <c r="AA140" s="15"/>
      <c r="AB140" s="29">
        <f>LADIAR!$L140*LADIAR!$AA140</f>
        <v>0</v>
      </c>
      <c r="AC140" s="15"/>
      <c r="AD140" s="15"/>
      <c r="AE140" s="15"/>
      <c r="AF140" s="15"/>
      <c r="AG140" s="15"/>
      <c r="AH140" s="32" t="str">
        <f>IF(AND(LADIAR!$AF140=0,LADIAR!$AG140=0),"",LADIAR!$AF140-LADIAR!$AG140)</f>
        <v/>
      </c>
      <c r="AI140" s="15"/>
      <c r="AJ140" s="15"/>
      <c r="AK140" s="15"/>
      <c r="AL140" s="15"/>
      <c r="AM140" s="15"/>
      <c r="AN140" s="15"/>
      <c r="AO140" s="16" t="s">
        <v>11857</v>
      </c>
      <c r="AP140" s="15"/>
      <c r="AQ140" s="15"/>
    </row>
    <row r="141" ht="15.75" hidden="1" customHeight="1">
      <c r="A141" s="28" t="s">
        <v>570</v>
      </c>
      <c r="B141" s="28"/>
      <c r="C141" s="15" t="str">
        <f t="shared" si="1"/>
        <v>KIO80129330</v>
      </c>
      <c r="D141" s="15" t="s">
        <v>11857</v>
      </c>
      <c r="E141" s="28" t="s">
        <v>571</v>
      </c>
      <c r="F141" s="20">
        <f t="shared" si="16"/>
        <v>4313.54</v>
      </c>
      <c r="G141" s="29">
        <v>10.5</v>
      </c>
      <c r="H141" s="28" t="s">
        <v>12099</v>
      </c>
      <c r="I141" s="15">
        <v>10.0</v>
      </c>
      <c r="J141" s="50">
        <f>LADIAR!$I141</f>
        <v>10</v>
      </c>
      <c r="K141" s="28"/>
      <c r="L141" s="33">
        <f>((LADIAR!$F141*(1+LADIAR!$G141%))/LADIAR!$J141)+LADIAR!$K141</f>
        <v>476.64617</v>
      </c>
      <c r="M141" s="15">
        <v>40.0</v>
      </c>
      <c r="N141" s="61">
        <f>IF(L141&gt;=5,MROUND((L141*(1+(LADIAR!$G141/100)))/(1-M141/100),50),10)</f>
        <v>900</v>
      </c>
      <c r="O141" s="29">
        <f>MROUND((LADIAR!$N141/0.6),50)</f>
        <v>1500</v>
      </c>
      <c r="P141" s="15" t="s">
        <v>11858</v>
      </c>
      <c r="Q141" s="15">
        <v>2.0</v>
      </c>
      <c r="R141" s="29">
        <f>LADIAR!$I141+LADIAR!$Q141</f>
        <v>12</v>
      </c>
      <c r="S141" s="15" t="s">
        <v>295</v>
      </c>
      <c r="T141" s="15" t="s">
        <v>15</v>
      </c>
      <c r="U141" s="15" t="s">
        <v>11779</v>
      </c>
      <c r="V141" s="15" t="s">
        <v>12143</v>
      </c>
      <c r="W141" s="15" t="s">
        <v>11860</v>
      </c>
      <c r="X141" s="15">
        <v>1.0</v>
      </c>
      <c r="Y141" s="15">
        <v>11.0</v>
      </c>
      <c r="Z141" s="15"/>
      <c r="AA141" s="15"/>
      <c r="AB141" s="29">
        <f>LADIAR!$L141*LADIAR!$AA141</f>
        <v>0</v>
      </c>
      <c r="AC141" s="15"/>
      <c r="AD141" s="15"/>
      <c r="AE141" s="15"/>
      <c r="AF141" s="15"/>
      <c r="AG141" s="15"/>
      <c r="AH141" s="32" t="str">
        <f>IF(AND(LADIAR!$AF141=0,LADIAR!$AG141=0),"",LADIAR!$AF141-LADIAR!$AG141)</f>
        <v/>
      </c>
      <c r="AI141" s="15"/>
      <c r="AJ141" s="15"/>
      <c r="AK141" s="15"/>
      <c r="AL141" s="15"/>
      <c r="AM141" s="15"/>
      <c r="AN141" s="15"/>
      <c r="AO141" s="16" t="s">
        <v>11857</v>
      </c>
      <c r="AP141" s="15"/>
      <c r="AQ141" s="15"/>
    </row>
    <row r="142" ht="15.75" hidden="1" customHeight="1">
      <c r="A142" s="28" t="s">
        <v>572</v>
      </c>
      <c r="B142" s="28"/>
      <c r="C142" s="15" t="str">
        <f t="shared" si="1"/>
        <v>KIO80129347</v>
      </c>
      <c r="D142" s="15" t="s">
        <v>11857</v>
      </c>
      <c r="E142" s="28" t="s">
        <v>573</v>
      </c>
      <c r="F142" s="20">
        <f t="shared" si="16"/>
        <v>4313.54</v>
      </c>
      <c r="G142" s="29">
        <v>10.5</v>
      </c>
      <c r="H142" s="28" t="s">
        <v>12099</v>
      </c>
      <c r="I142" s="15">
        <v>10.0</v>
      </c>
      <c r="J142" s="50">
        <f>LADIAR!$I142</f>
        <v>10</v>
      </c>
      <c r="K142" s="28"/>
      <c r="L142" s="33">
        <f>((LADIAR!$F142*(1+LADIAR!$G142%))/LADIAR!$J142)+LADIAR!$K142</f>
        <v>476.64617</v>
      </c>
      <c r="M142" s="15">
        <v>40.0</v>
      </c>
      <c r="N142" s="61">
        <f>IF(L142&gt;=5,MROUND((L142*(1+(LADIAR!$G142/100)))/(1-M142/100),50),10)</f>
        <v>900</v>
      </c>
      <c r="O142" s="29">
        <f>MROUND((LADIAR!$N142/0.6),50)</f>
        <v>1500</v>
      </c>
      <c r="P142" s="15" t="s">
        <v>11858</v>
      </c>
      <c r="Q142" s="15">
        <v>2.0</v>
      </c>
      <c r="R142" s="29">
        <f>LADIAR!$I142+LADIAR!$Q142</f>
        <v>12</v>
      </c>
      <c r="S142" s="15" t="s">
        <v>295</v>
      </c>
      <c r="T142" s="15" t="s">
        <v>15</v>
      </c>
      <c r="U142" s="15" t="s">
        <v>11779</v>
      </c>
      <c r="V142" s="15" t="s">
        <v>12143</v>
      </c>
      <c r="W142" s="15" t="s">
        <v>11860</v>
      </c>
      <c r="X142" s="15">
        <v>1.0</v>
      </c>
      <c r="Y142" s="15">
        <v>0.0</v>
      </c>
      <c r="Z142" s="15"/>
      <c r="AA142" s="15"/>
      <c r="AB142" s="29">
        <f>LADIAR!$L142*LADIAR!$AA142</f>
        <v>0</v>
      </c>
      <c r="AC142" s="15"/>
      <c r="AD142" s="15"/>
      <c r="AE142" s="15"/>
      <c r="AF142" s="15"/>
      <c r="AG142" s="15"/>
      <c r="AH142" s="32" t="str">
        <f>IF(AND(LADIAR!$AF142=0,LADIAR!$AG142=0),"",LADIAR!$AF142-LADIAR!$AG142)</f>
        <v/>
      </c>
      <c r="AI142" s="15"/>
      <c r="AJ142" s="15"/>
      <c r="AK142" s="15"/>
      <c r="AL142" s="15"/>
      <c r="AM142" s="15"/>
      <c r="AN142" s="15"/>
      <c r="AO142" s="16" t="s">
        <v>11857</v>
      </c>
      <c r="AP142" s="15"/>
      <c r="AQ142" s="15"/>
    </row>
    <row r="143" ht="15.75" hidden="1" customHeight="1">
      <c r="A143" s="28" t="s">
        <v>574</v>
      </c>
      <c r="B143" s="28"/>
      <c r="C143" s="15" t="str">
        <f t="shared" si="1"/>
        <v>KIO80129422</v>
      </c>
      <c r="D143" s="15" t="s">
        <v>11857</v>
      </c>
      <c r="E143" s="28" t="s">
        <v>575</v>
      </c>
      <c r="F143" s="20">
        <f t="shared" si="16"/>
        <v>4313.54</v>
      </c>
      <c r="G143" s="29">
        <v>10.5</v>
      </c>
      <c r="H143" s="28" t="s">
        <v>12099</v>
      </c>
      <c r="I143" s="15">
        <v>10.0</v>
      </c>
      <c r="J143" s="50">
        <f>LADIAR!$I143</f>
        <v>10</v>
      </c>
      <c r="K143" s="28"/>
      <c r="L143" s="33">
        <f>((LADIAR!$F143*(1+LADIAR!$G143%))/LADIAR!$J143)+LADIAR!$K143</f>
        <v>476.64617</v>
      </c>
      <c r="M143" s="15">
        <v>40.0</v>
      </c>
      <c r="N143" s="61">
        <f>IF(L143&gt;=5,MROUND((L143*(1+(LADIAR!$G143/100)))/(1-M143/100),50),10)</f>
        <v>900</v>
      </c>
      <c r="O143" s="29">
        <f>MROUND((LADIAR!$N143/0.6),50)</f>
        <v>1500</v>
      </c>
      <c r="P143" s="15" t="s">
        <v>11858</v>
      </c>
      <c r="Q143" s="15">
        <v>2.0</v>
      </c>
      <c r="R143" s="29">
        <f>LADIAR!$I143+LADIAR!$Q143</f>
        <v>12</v>
      </c>
      <c r="S143" s="15" t="s">
        <v>295</v>
      </c>
      <c r="T143" s="15" t="s">
        <v>15</v>
      </c>
      <c r="U143" s="15" t="s">
        <v>11779</v>
      </c>
      <c r="V143" s="15" t="s">
        <v>12143</v>
      </c>
      <c r="W143" s="15" t="s">
        <v>11860</v>
      </c>
      <c r="X143" s="15">
        <v>1.0</v>
      </c>
      <c r="Y143" s="15">
        <v>11.0</v>
      </c>
      <c r="Z143" s="15"/>
      <c r="AA143" s="15"/>
      <c r="AB143" s="29">
        <f>LADIAR!$L143*LADIAR!$AA143</f>
        <v>0</v>
      </c>
      <c r="AC143" s="15"/>
      <c r="AD143" s="15"/>
      <c r="AE143" s="15"/>
      <c r="AF143" s="15"/>
      <c r="AG143" s="15"/>
      <c r="AH143" s="32" t="str">
        <f>IF(AND(LADIAR!$AF143=0,LADIAR!$AG143=0),"",LADIAR!$AF143-LADIAR!$AG143)</f>
        <v/>
      </c>
      <c r="AI143" s="15"/>
      <c r="AJ143" s="15"/>
      <c r="AK143" s="15"/>
      <c r="AL143" s="15"/>
      <c r="AM143" s="15"/>
      <c r="AN143" s="15"/>
      <c r="AO143" s="16" t="s">
        <v>11857</v>
      </c>
      <c r="AP143" s="15"/>
      <c r="AQ143" s="15"/>
    </row>
    <row r="144" ht="15.75" hidden="1" customHeight="1">
      <c r="A144" s="28" t="s">
        <v>576</v>
      </c>
      <c r="B144" s="28"/>
      <c r="C144" s="15" t="str">
        <f t="shared" si="1"/>
        <v>KIO80129507</v>
      </c>
      <c r="D144" s="15" t="s">
        <v>11857</v>
      </c>
      <c r="E144" s="28" t="s">
        <v>577</v>
      </c>
      <c r="F144" s="20">
        <f t="shared" si="16"/>
        <v>4313.54</v>
      </c>
      <c r="G144" s="29">
        <v>10.5</v>
      </c>
      <c r="H144" s="28" t="s">
        <v>12099</v>
      </c>
      <c r="I144" s="15">
        <v>10.0</v>
      </c>
      <c r="J144" s="50">
        <f>LADIAR!$I144</f>
        <v>10</v>
      </c>
      <c r="K144" s="28"/>
      <c r="L144" s="33">
        <f>((LADIAR!$F144*(1+LADIAR!$G144%))/LADIAR!$J144)+LADIAR!$K144</f>
        <v>476.64617</v>
      </c>
      <c r="M144" s="15">
        <v>40.0</v>
      </c>
      <c r="N144" s="61">
        <f>IF(L144&gt;=5,MROUND((L144*(1+(LADIAR!$G144/100)))/(1-M144/100),50),10)</f>
        <v>900</v>
      </c>
      <c r="O144" s="29">
        <f>MROUND((LADIAR!$N144/0.6),50)</f>
        <v>1500</v>
      </c>
      <c r="P144" s="15" t="s">
        <v>11858</v>
      </c>
      <c r="Q144" s="15">
        <v>2.0</v>
      </c>
      <c r="R144" s="29">
        <f>LADIAR!$I144+LADIAR!$Q144</f>
        <v>12</v>
      </c>
      <c r="S144" s="15" t="s">
        <v>295</v>
      </c>
      <c r="T144" s="15" t="s">
        <v>15</v>
      </c>
      <c r="U144" s="15" t="s">
        <v>11779</v>
      </c>
      <c r="V144" s="15" t="s">
        <v>12143</v>
      </c>
      <c r="W144" s="15" t="s">
        <v>11860</v>
      </c>
      <c r="X144" s="15">
        <v>1.0</v>
      </c>
      <c r="Y144" s="15">
        <v>2.0</v>
      </c>
      <c r="Z144" s="15"/>
      <c r="AA144" s="15"/>
      <c r="AB144" s="29">
        <f>LADIAR!$L144*LADIAR!$AA144</f>
        <v>0</v>
      </c>
      <c r="AC144" s="15"/>
      <c r="AD144" s="15"/>
      <c r="AE144" s="15"/>
      <c r="AF144" s="15"/>
      <c r="AG144" s="15"/>
      <c r="AH144" s="32" t="str">
        <f>IF(AND(LADIAR!$AF144=0,LADIAR!$AG144=0),"",LADIAR!$AF144-LADIAR!$AG144)</f>
        <v/>
      </c>
      <c r="AI144" s="15"/>
      <c r="AJ144" s="15"/>
      <c r="AK144" s="15"/>
      <c r="AL144" s="15"/>
      <c r="AM144" s="15"/>
      <c r="AN144" s="15"/>
      <c r="AO144" s="16" t="s">
        <v>11857</v>
      </c>
      <c r="AP144" s="15"/>
      <c r="AQ144" s="15"/>
    </row>
    <row r="145" ht="15.75" hidden="1" customHeight="1">
      <c r="A145" s="28" t="s">
        <v>578</v>
      </c>
      <c r="B145" s="28"/>
      <c r="C145" s="15" t="str">
        <f t="shared" si="1"/>
        <v>KIO80129354</v>
      </c>
      <c r="D145" s="15" t="s">
        <v>11857</v>
      </c>
      <c r="E145" s="28" t="s">
        <v>579</v>
      </c>
      <c r="F145" s="20">
        <f t="shared" si="16"/>
        <v>4313.54</v>
      </c>
      <c r="G145" s="29">
        <v>10.5</v>
      </c>
      <c r="H145" s="28" t="s">
        <v>12099</v>
      </c>
      <c r="I145" s="15">
        <v>10.0</v>
      </c>
      <c r="J145" s="50">
        <f>LADIAR!$I145</f>
        <v>10</v>
      </c>
      <c r="K145" s="28"/>
      <c r="L145" s="33">
        <f>((LADIAR!$F145*(1+LADIAR!$G145%))/LADIAR!$J145)+LADIAR!$K145</f>
        <v>476.64617</v>
      </c>
      <c r="M145" s="15">
        <v>40.0</v>
      </c>
      <c r="N145" s="61">
        <f>IF(L145&gt;=5,MROUND((L145*(1+(LADIAR!$G145/100)))/(1-M145/100),50),10)</f>
        <v>900</v>
      </c>
      <c r="O145" s="29">
        <f>MROUND((LADIAR!$N145/0.6),50)</f>
        <v>1500</v>
      </c>
      <c r="P145" s="15" t="s">
        <v>11858</v>
      </c>
      <c r="Q145" s="15">
        <v>2.0</v>
      </c>
      <c r="R145" s="29">
        <f>LADIAR!$I145+LADIAR!$Q145</f>
        <v>12</v>
      </c>
      <c r="S145" s="15" t="s">
        <v>295</v>
      </c>
      <c r="T145" s="15" t="s">
        <v>15</v>
      </c>
      <c r="U145" s="15" t="s">
        <v>11779</v>
      </c>
      <c r="V145" s="15" t="s">
        <v>12143</v>
      </c>
      <c r="W145" s="15" t="s">
        <v>11860</v>
      </c>
      <c r="X145" s="15">
        <v>1.0</v>
      </c>
      <c r="Y145" s="15">
        <v>1.0</v>
      </c>
      <c r="Z145" s="15"/>
      <c r="AA145" s="15"/>
      <c r="AB145" s="29">
        <f>LADIAR!$L145*LADIAR!$AA145</f>
        <v>0</v>
      </c>
      <c r="AC145" s="15"/>
      <c r="AD145" s="15"/>
      <c r="AE145" s="15"/>
      <c r="AF145" s="15"/>
      <c r="AG145" s="15"/>
      <c r="AH145" s="32" t="str">
        <f>IF(AND(LADIAR!$AF145=0,LADIAR!$AG145=0),"",LADIAR!$AF145-LADIAR!$AG145)</f>
        <v/>
      </c>
      <c r="AI145" s="15"/>
      <c r="AJ145" s="15"/>
      <c r="AK145" s="15"/>
      <c r="AL145" s="15"/>
      <c r="AM145" s="15"/>
      <c r="AN145" s="15"/>
      <c r="AO145" s="16" t="s">
        <v>11857</v>
      </c>
      <c r="AP145" s="15"/>
      <c r="AQ145" s="15"/>
    </row>
    <row r="146" ht="15.75" hidden="1" customHeight="1">
      <c r="A146" s="28" t="s">
        <v>580</v>
      </c>
      <c r="B146" s="28"/>
      <c r="C146" s="15" t="str">
        <f t="shared" si="1"/>
        <v>KIO80140427</v>
      </c>
      <c r="D146" s="15" t="s">
        <v>11857</v>
      </c>
      <c r="E146" s="28" t="s">
        <v>581</v>
      </c>
      <c r="F146" s="20">
        <v>3862.97</v>
      </c>
      <c r="G146" s="29">
        <v>10.5</v>
      </c>
      <c r="H146" s="28" t="s">
        <v>12099</v>
      </c>
      <c r="I146" s="15">
        <v>12.0</v>
      </c>
      <c r="J146" s="50">
        <f>LADIAR!$I146</f>
        <v>12</v>
      </c>
      <c r="K146" s="28"/>
      <c r="L146" s="33">
        <f>((LADIAR!$F146*(1+LADIAR!$G146%))/LADIAR!$J146)+LADIAR!$K146</f>
        <v>355.7151542</v>
      </c>
      <c r="M146" s="15">
        <v>40.0</v>
      </c>
      <c r="N146" s="61">
        <f>IF(L146&gt;=5,MROUND((L146*(1+(LADIAR!$G146/100)))/(1-M146/100),50),10)</f>
        <v>650</v>
      </c>
      <c r="O146" s="29">
        <f>MROUND((LADIAR!$N146/0.6),50)</f>
        <v>1100</v>
      </c>
      <c r="P146" s="15" t="s">
        <v>11858</v>
      </c>
      <c r="Q146" s="15">
        <v>6.0</v>
      </c>
      <c r="R146" s="29">
        <f>LADIAR!$I146+LADIAR!$Q146</f>
        <v>18</v>
      </c>
      <c r="S146" s="15" t="s">
        <v>295</v>
      </c>
      <c r="T146" s="15" t="s">
        <v>15</v>
      </c>
      <c r="U146" s="15" t="s">
        <v>11779</v>
      </c>
      <c r="V146" s="15" t="s">
        <v>12143</v>
      </c>
      <c r="W146" s="15" t="s">
        <v>11860</v>
      </c>
      <c r="X146" s="15">
        <v>1.0</v>
      </c>
      <c r="Y146" s="15">
        <v>14.0</v>
      </c>
      <c r="Z146" s="15"/>
      <c r="AA146" s="15"/>
      <c r="AB146" s="29">
        <f>LADIAR!$L146*LADIAR!$AA146</f>
        <v>0</v>
      </c>
      <c r="AC146" s="15"/>
      <c r="AD146" s="15"/>
      <c r="AE146" s="15"/>
      <c r="AF146" s="15"/>
      <c r="AG146" s="15"/>
      <c r="AH146" s="32" t="str">
        <f>IF(AND(LADIAR!$AF146=0,LADIAR!$AG146=0),"",LADIAR!$AF146-LADIAR!$AG146)</f>
        <v/>
      </c>
      <c r="AI146" s="15"/>
      <c r="AJ146" s="15"/>
      <c r="AK146" s="15"/>
      <c r="AL146" s="15"/>
      <c r="AM146" s="15"/>
      <c r="AN146" s="15"/>
      <c r="AO146" s="16" t="s">
        <v>11857</v>
      </c>
      <c r="AP146" s="15"/>
      <c r="AQ146" s="15"/>
    </row>
    <row r="147" ht="15.75" hidden="1" customHeight="1">
      <c r="A147" s="28" t="s">
        <v>582</v>
      </c>
      <c r="B147" s="28"/>
      <c r="C147" s="15" t="str">
        <f t="shared" si="1"/>
        <v>KIO80140380</v>
      </c>
      <c r="D147" s="15" t="s">
        <v>11857</v>
      </c>
      <c r="E147" s="28" t="s">
        <v>583</v>
      </c>
      <c r="F147" s="20">
        <f>F146</f>
        <v>3862.97</v>
      </c>
      <c r="G147" s="29">
        <v>10.5</v>
      </c>
      <c r="H147" s="28" t="s">
        <v>12099</v>
      </c>
      <c r="I147" s="15">
        <v>12.0</v>
      </c>
      <c r="J147" s="50">
        <f>LADIAR!$I147</f>
        <v>12</v>
      </c>
      <c r="K147" s="28"/>
      <c r="L147" s="33">
        <f>((LADIAR!$F147*(1+LADIAR!$G147%))/LADIAR!$J147)+LADIAR!$K147</f>
        <v>355.7151542</v>
      </c>
      <c r="M147" s="15">
        <v>40.0</v>
      </c>
      <c r="N147" s="61">
        <f>IF(L147&gt;=5,MROUND((L147*(1+(LADIAR!$G147/100)))/(1-M147/100),50),10)</f>
        <v>650</v>
      </c>
      <c r="O147" s="29">
        <f>MROUND((LADIAR!$N147/0.6),50)</f>
        <v>1100</v>
      </c>
      <c r="P147" s="15" t="s">
        <v>11858</v>
      </c>
      <c r="Q147" s="15">
        <v>6.0</v>
      </c>
      <c r="R147" s="29">
        <f>LADIAR!$I147+LADIAR!$Q147</f>
        <v>18</v>
      </c>
      <c r="S147" s="15" t="s">
        <v>295</v>
      </c>
      <c r="T147" s="15" t="s">
        <v>15</v>
      </c>
      <c r="U147" s="15" t="s">
        <v>11779</v>
      </c>
      <c r="V147" s="15" t="s">
        <v>12143</v>
      </c>
      <c r="W147" s="15" t="s">
        <v>11860</v>
      </c>
      <c r="X147" s="15">
        <v>1.0</v>
      </c>
      <c r="Y147" s="15">
        <v>8.0</v>
      </c>
      <c r="Z147" s="15"/>
      <c r="AA147" s="15"/>
      <c r="AB147" s="29">
        <f>LADIAR!$L147*LADIAR!$AA147</f>
        <v>0</v>
      </c>
      <c r="AC147" s="15"/>
      <c r="AD147" s="15"/>
      <c r="AE147" s="15"/>
      <c r="AF147" s="15"/>
      <c r="AG147" s="15"/>
      <c r="AH147" s="32" t="str">
        <f>IF(AND(LADIAR!$AF147=0,LADIAR!$AG147=0),"",LADIAR!$AF147-LADIAR!$AG147)</f>
        <v/>
      </c>
      <c r="AI147" s="15"/>
      <c r="AJ147" s="15"/>
      <c r="AK147" s="15"/>
      <c r="AL147" s="15"/>
      <c r="AM147" s="15"/>
      <c r="AN147" s="15"/>
      <c r="AO147" s="16" t="s">
        <v>11857</v>
      </c>
      <c r="AP147" s="15"/>
      <c r="AQ147" s="15"/>
    </row>
    <row r="148" ht="15.75" hidden="1" customHeight="1">
      <c r="A148" s="28" t="s">
        <v>584</v>
      </c>
      <c r="B148" s="28"/>
      <c r="C148" s="15" t="str">
        <f t="shared" si="1"/>
        <v>KIO80140434</v>
      </c>
      <c r="D148" s="15" t="s">
        <v>11857</v>
      </c>
      <c r="E148" s="28" t="s">
        <v>585</v>
      </c>
      <c r="F148" s="20">
        <v>776.38</v>
      </c>
      <c r="G148" s="29">
        <v>10.5</v>
      </c>
      <c r="H148" s="28" t="s">
        <v>12099</v>
      </c>
      <c r="I148" s="15">
        <v>1.0</v>
      </c>
      <c r="J148" s="50">
        <f>LADIAR!$I148</f>
        <v>1</v>
      </c>
      <c r="K148" s="28"/>
      <c r="L148" s="33">
        <f>((LADIAR!$F148*(1+LADIAR!$G148%))/LADIAR!$J148)+LADIAR!$K148</f>
        <v>857.8999</v>
      </c>
      <c r="M148" s="15">
        <v>40.0</v>
      </c>
      <c r="N148" s="61">
        <f>IF(L148&gt;=5,MROUND((L148*(1+(LADIAR!$G148/100)))/(1-M148/100),50),10)</f>
        <v>1600</v>
      </c>
      <c r="O148" s="29">
        <f>MROUND((LADIAR!$N148/0.6),50)</f>
        <v>2650</v>
      </c>
      <c r="P148" s="15" t="s">
        <v>11858</v>
      </c>
      <c r="Q148" s="15">
        <v>3.0</v>
      </c>
      <c r="R148" s="29">
        <f>LADIAR!$I148+LADIAR!$Q148</f>
        <v>4</v>
      </c>
      <c r="S148" s="15" t="s">
        <v>295</v>
      </c>
      <c r="T148" s="15" t="s">
        <v>15</v>
      </c>
      <c r="U148" s="15" t="s">
        <v>11779</v>
      </c>
      <c r="V148" s="15" t="s">
        <v>12143</v>
      </c>
      <c r="W148" s="15" t="s">
        <v>11860</v>
      </c>
      <c r="X148" s="15">
        <v>1.0</v>
      </c>
      <c r="Y148" s="15">
        <v>1.0</v>
      </c>
      <c r="Z148" s="15"/>
      <c r="AA148" s="15"/>
      <c r="AB148" s="29">
        <f>LADIAR!$L148*LADIAR!$AA148</f>
        <v>0</v>
      </c>
      <c r="AC148" s="15"/>
      <c r="AD148" s="15"/>
      <c r="AE148" s="15"/>
      <c r="AF148" s="15"/>
      <c r="AG148" s="15"/>
      <c r="AH148" s="32" t="str">
        <f>IF(AND(LADIAR!$AF148=0,LADIAR!$AG148=0),"",LADIAR!$AF148-LADIAR!$AG148)</f>
        <v/>
      </c>
      <c r="AI148" s="15"/>
      <c r="AJ148" s="15"/>
      <c r="AK148" s="15"/>
      <c r="AL148" s="15"/>
      <c r="AM148" s="15"/>
      <c r="AN148" s="15"/>
      <c r="AO148" s="16" t="s">
        <v>11857</v>
      </c>
      <c r="AP148" s="15"/>
      <c r="AQ148" s="15"/>
    </row>
    <row r="149" ht="15.75" hidden="1" customHeight="1">
      <c r="A149" s="28" t="s">
        <v>586</v>
      </c>
      <c r="B149" s="28"/>
      <c r="C149" s="15" t="str">
        <f t="shared" si="1"/>
        <v>KIO80141660</v>
      </c>
      <c r="D149" s="15" t="s">
        <v>11857</v>
      </c>
      <c r="E149" s="28" t="s">
        <v>587</v>
      </c>
      <c r="F149" s="20">
        <f>F148</f>
        <v>776.38</v>
      </c>
      <c r="G149" s="29">
        <v>10.5</v>
      </c>
      <c r="H149" s="28" t="s">
        <v>12099</v>
      </c>
      <c r="I149" s="15">
        <v>1.0</v>
      </c>
      <c r="J149" s="50">
        <f>LADIAR!$I149</f>
        <v>1</v>
      </c>
      <c r="K149" s="28"/>
      <c r="L149" s="33">
        <f>((LADIAR!$F149*(1+LADIAR!$G149%))/LADIAR!$J149)+LADIAR!$K149</f>
        <v>857.8999</v>
      </c>
      <c r="M149" s="15">
        <v>40.0</v>
      </c>
      <c r="N149" s="61">
        <f>IF(L149&gt;=5,MROUND((L149*(1+(LADIAR!$G149/100)))/(1-M149/100),50),10)</f>
        <v>1600</v>
      </c>
      <c r="O149" s="29">
        <f>MROUND((LADIAR!$N149/0.6),50)</f>
        <v>2650</v>
      </c>
      <c r="P149" s="15" t="s">
        <v>11858</v>
      </c>
      <c r="Q149" s="15">
        <v>3.0</v>
      </c>
      <c r="R149" s="29">
        <f>LADIAR!$I149+LADIAR!$Q149</f>
        <v>4</v>
      </c>
      <c r="S149" s="15" t="s">
        <v>295</v>
      </c>
      <c r="T149" s="15" t="s">
        <v>15</v>
      </c>
      <c r="U149" s="15" t="s">
        <v>11779</v>
      </c>
      <c r="V149" s="15" t="s">
        <v>12143</v>
      </c>
      <c r="W149" s="15" t="s">
        <v>11860</v>
      </c>
      <c r="X149" s="15">
        <v>1.0</v>
      </c>
      <c r="Y149" s="15">
        <v>3.0</v>
      </c>
      <c r="Z149" s="15"/>
      <c r="AA149" s="15"/>
      <c r="AB149" s="29">
        <f>LADIAR!$L149*LADIAR!$AA149</f>
        <v>0</v>
      </c>
      <c r="AC149" s="15"/>
      <c r="AD149" s="15"/>
      <c r="AE149" s="15"/>
      <c r="AF149" s="15"/>
      <c r="AG149" s="15"/>
      <c r="AH149" s="32" t="str">
        <f>IF(AND(LADIAR!$AF149=0,LADIAR!$AG149=0),"",LADIAR!$AF149-LADIAR!$AG149)</f>
        <v/>
      </c>
      <c r="AI149" s="15"/>
      <c r="AJ149" s="15"/>
      <c r="AK149" s="15"/>
      <c r="AL149" s="15"/>
      <c r="AM149" s="15"/>
      <c r="AN149" s="15"/>
      <c r="AO149" s="16" t="s">
        <v>11857</v>
      </c>
      <c r="AP149" s="15"/>
      <c r="AQ149" s="15"/>
    </row>
    <row r="150" ht="15.75" hidden="1" customHeight="1">
      <c r="A150" s="28" t="s">
        <v>588</v>
      </c>
      <c r="B150" s="28"/>
      <c r="C150" s="15" t="str">
        <f t="shared" si="1"/>
        <v>KIO80230111</v>
      </c>
      <c r="D150" s="15" t="s">
        <v>11857</v>
      </c>
      <c r="E150" s="28" t="s">
        <v>589</v>
      </c>
      <c r="F150" s="20">
        <v>3994.33</v>
      </c>
      <c r="G150" s="29">
        <v>10.5</v>
      </c>
      <c r="H150" s="28" t="s">
        <v>12099</v>
      </c>
      <c r="I150" s="15">
        <v>12.0</v>
      </c>
      <c r="J150" s="50">
        <f>LADIAR!$I150</f>
        <v>12</v>
      </c>
      <c r="K150" s="28"/>
      <c r="L150" s="33">
        <f>((LADIAR!$F150*(1+LADIAR!$G150%))/LADIAR!$J150)+LADIAR!$K150</f>
        <v>367.8112208</v>
      </c>
      <c r="M150" s="15">
        <v>40.0</v>
      </c>
      <c r="N150" s="61">
        <f>IF(L150&gt;=5,MROUND((L150*(1+(LADIAR!$G150/100)))/(1-M150/100),50),10)</f>
        <v>700</v>
      </c>
      <c r="O150" s="29">
        <f>MROUND((LADIAR!$N150/0.6),50)</f>
        <v>1150</v>
      </c>
      <c r="P150" s="15" t="s">
        <v>11858</v>
      </c>
      <c r="Q150" s="15">
        <v>2.0</v>
      </c>
      <c r="R150" s="29">
        <f>LADIAR!$I150+LADIAR!$Q150</f>
        <v>14</v>
      </c>
      <c r="S150" s="15" t="s">
        <v>295</v>
      </c>
      <c r="T150" s="15" t="s">
        <v>15</v>
      </c>
      <c r="U150" s="15" t="s">
        <v>11779</v>
      </c>
      <c r="V150" s="15" t="s">
        <v>12143</v>
      </c>
      <c r="W150" s="15" t="s">
        <v>11860</v>
      </c>
      <c r="X150" s="15">
        <v>1.0</v>
      </c>
      <c r="Y150" s="15">
        <v>0.0</v>
      </c>
      <c r="Z150" s="15"/>
      <c r="AA150" s="15"/>
      <c r="AB150" s="29">
        <f>LADIAR!$L150*LADIAR!$AA150</f>
        <v>0</v>
      </c>
      <c r="AC150" s="15"/>
      <c r="AD150" s="15"/>
      <c r="AE150" s="15"/>
      <c r="AF150" s="15"/>
      <c r="AG150" s="15"/>
      <c r="AH150" s="32" t="str">
        <f>IF(AND(LADIAR!$AF150=0,LADIAR!$AG150=0),"",LADIAR!$AF150-LADIAR!$AG150)</f>
        <v/>
      </c>
      <c r="AI150" s="15"/>
      <c r="AJ150" s="15"/>
      <c r="AK150" s="15"/>
      <c r="AL150" s="15"/>
      <c r="AM150" s="15"/>
      <c r="AN150" s="15"/>
      <c r="AO150" s="16" t="s">
        <v>11857</v>
      </c>
      <c r="AP150" s="15"/>
      <c r="AQ150" s="15"/>
    </row>
    <row r="151" ht="15.75" hidden="1" customHeight="1">
      <c r="A151" s="28" t="s">
        <v>590</v>
      </c>
      <c r="B151" s="28"/>
      <c r="C151" s="15" t="str">
        <f t="shared" si="1"/>
        <v>KIO80141707</v>
      </c>
      <c r="D151" s="15" t="s">
        <v>11857</v>
      </c>
      <c r="E151" s="28" t="s">
        <v>591</v>
      </c>
      <c r="F151" s="20">
        <v>1000.0</v>
      </c>
      <c r="G151" s="29">
        <v>10.5</v>
      </c>
      <c r="H151" s="28" t="s">
        <v>12099</v>
      </c>
      <c r="I151" s="15">
        <v>1.0</v>
      </c>
      <c r="J151" s="50">
        <f>LADIAR!$I151</f>
        <v>1</v>
      </c>
      <c r="K151" s="28"/>
      <c r="L151" s="33">
        <f>((LADIAR!$F151*(1+LADIAR!$G151%))/LADIAR!$J151)+LADIAR!$K151</f>
        <v>1105</v>
      </c>
      <c r="M151" s="15">
        <v>30.0</v>
      </c>
      <c r="N151" s="61">
        <f>IF(L151&gt;=5,MROUND((L151*(1+(LADIAR!$G151/100)))/(1-M151/100),50),10)</f>
        <v>1750</v>
      </c>
      <c r="O151" s="29">
        <f>MROUND((LADIAR!$N151/0.6),50)</f>
        <v>2900</v>
      </c>
      <c r="P151" s="15" t="s">
        <v>11858</v>
      </c>
      <c r="Q151" s="15">
        <v>2.0</v>
      </c>
      <c r="R151" s="29">
        <f>LADIAR!$I151+LADIAR!$Q151</f>
        <v>3</v>
      </c>
      <c r="S151" s="15" t="s">
        <v>292</v>
      </c>
      <c r="T151" s="15" t="s">
        <v>15</v>
      </c>
      <c r="U151" s="15" t="s">
        <v>11800</v>
      </c>
      <c r="V151" s="15" t="s">
        <v>12137</v>
      </c>
      <c r="W151" s="15" t="s">
        <v>11860</v>
      </c>
      <c r="X151" s="15">
        <v>1.0</v>
      </c>
      <c r="Y151" s="15">
        <v>3.0</v>
      </c>
      <c r="Z151" s="15"/>
      <c r="AA151" s="15"/>
      <c r="AB151" s="29">
        <f>LADIAR!$L151*LADIAR!$AA151</f>
        <v>0</v>
      </c>
      <c r="AC151" s="15"/>
      <c r="AD151" s="15"/>
      <c r="AE151" s="15"/>
      <c r="AF151" s="15"/>
      <c r="AG151" s="15"/>
      <c r="AH151" s="32" t="str">
        <f>IF(AND(LADIAR!$AF151=0,LADIAR!$AG151=0),"",LADIAR!$AF151-LADIAR!$AG151)</f>
        <v/>
      </c>
      <c r="AI151" s="15"/>
      <c r="AJ151" s="15"/>
      <c r="AK151" s="15"/>
      <c r="AL151" s="15"/>
      <c r="AM151" s="15"/>
      <c r="AN151" s="15"/>
      <c r="AO151" s="16" t="s">
        <v>11857</v>
      </c>
      <c r="AP151" s="15"/>
      <c r="AQ151" s="15"/>
    </row>
    <row r="152" ht="15.75" hidden="1" customHeight="1">
      <c r="A152" s="28" t="s">
        <v>592</v>
      </c>
      <c r="B152" s="28" t="s">
        <v>12144</v>
      </c>
      <c r="C152" s="15" t="str">
        <f t="shared" si="1"/>
        <v>KIO80415808</v>
      </c>
      <c r="D152" s="15" t="s">
        <v>11857</v>
      </c>
      <c r="E152" s="28" t="s">
        <v>593</v>
      </c>
      <c r="F152" s="20">
        <v>1000.0</v>
      </c>
      <c r="G152" s="29">
        <v>10.5</v>
      </c>
      <c r="H152" s="28" t="s">
        <v>12099</v>
      </c>
      <c r="I152" s="15">
        <v>1.0</v>
      </c>
      <c r="J152" s="50">
        <f>LADIAR!$I152</f>
        <v>1</v>
      </c>
      <c r="K152" s="28"/>
      <c r="L152" s="33">
        <f>((LADIAR!$F152*(1+LADIAR!$G152%))/LADIAR!$J152)+LADIAR!$K152</f>
        <v>1105</v>
      </c>
      <c r="M152" s="15">
        <v>30.0</v>
      </c>
      <c r="N152" s="61">
        <f>IF(L152&gt;=5,MROUND((L152*(1+(LADIAR!$G152/100)))/(1-M152/100),50),10)</f>
        <v>1750</v>
      </c>
      <c r="O152" s="29">
        <f>MROUND((LADIAR!$N152/0.6),50)</f>
        <v>2900</v>
      </c>
      <c r="P152" s="15" t="s">
        <v>11858</v>
      </c>
      <c r="Q152" s="15">
        <v>2.0</v>
      </c>
      <c r="R152" s="29">
        <f>LADIAR!$I152+LADIAR!$Q152</f>
        <v>3</v>
      </c>
      <c r="S152" s="15" t="s">
        <v>292</v>
      </c>
      <c r="T152" s="15" t="s">
        <v>15</v>
      </c>
      <c r="U152" s="15" t="s">
        <v>11800</v>
      </c>
      <c r="V152" s="15" t="s">
        <v>12140</v>
      </c>
      <c r="W152" s="15" t="s">
        <v>11860</v>
      </c>
      <c r="X152" s="15">
        <v>1.0</v>
      </c>
      <c r="Y152" s="15">
        <v>1.0</v>
      </c>
      <c r="Z152" s="15"/>
      <c r="AA152" s="15"/>
      <c r="AB152" s="29">
        <f>LADIAR!$L152*LADIAR!$AA152</f>
        <v>0</v>
      </c>
      <c r="AC152" s="15"/>
      <c r="AD152" s="15"/>
      <c r="AE152" s="15"/>
      <c r="AF152" s="15"/>
      <c r="AG152" s="15"/>
      <c r="AH152" s="32" t="str">
        <f>IF(AND(LADIAR!$AF152=0,LADIAR!$AG152=0),"",LADIAR!$AF152-LADIAR!$AG152)</f>
        <v/>
      </c>
      <c r="AI152" s="15"/>
      <c r="AJ152" s="15"/>
      <c r="AK152" s="15"/>
      <c r="AL152" s="15"/>
      <c r="AM152" s="15"/>
      <c r="AN152" s="15"/>
      <c r="AO152" s="16" t="s">
        <v>11857</v>
      </c>
      <c r="AP152" s="15"/>
      <c r="AQ152" s="15"/>
    </row>
    <row r="153" ht="15.75" hidden="1" customHeight="1">
      <c r="A153" s="28" t="s">
        <v>594</v>
      </c>
      <c r="B153" s="28"/>
      <c r="C153" s="15" t="str">
        <f t="shared" si="1"/>
        <v>KIO80118235</v>
      </c>
      <c r="D153" s="15" t="s">
        <v>11857</v>
      </c>
      <c r="E153" s="28" t="s">
        <v>595</v>
      </c>
      <c r="F153" s="20">
        <v>1000.0</v>
      </c>
      <c r="G153" s="29">
        <v>10.5</v>
      </c>
      <c r="H153" s="28" t="s">
        <v>12099</v>
      </c>
      <c r="I153" s="15">
        <v>1.0</v>
      </c>
      <c r="J153" s="50">
        <f>LADIAR!$I153</f>
        <v>1</v>
      </c>
      <c r="K153" s="28"/>
      <c r="L153" s="33">
        <f>((LADIAR!$F153*(1+LADIAR!$G153%))/LADIAR!$J153)+LADIAR!$K153</f>
        <v>1105</v>
      </c>
      <c r="M153" s="15">
        <v>30.0</v>
      </c>
      <c r="N153" s="61">
        <f>IF(L153&gt;=5,MROUND((L153*(1+(LADIAR!$G153/100)))/(1-M153/100),50),10)</f>
        <v>1750</v>
      </c>
      <c r="O153" s="29">
        <f>MROUND((LADIAR!$N153/0.6),50)</f>
        <v>2900</v>
      </c>
      <c r="P153" s="15" t="s">
        <v>11858</v>
      </c>
      <c r="Q153" s="15">
        <v>2.0</v>
      </c>
      <c r="R153" s="29">
        <f>LADIAR!$I153+LADIAR!$Q153</f>
        <v>3</v>
      </c>
      <c r="S153" s="15" t="s">
        <v>292</v>
      </c>
      <c r="T153" s="15" t="s">
        <v>15</v>
      </c>
      <c r="U153" s="15" t="s">
        <v>11800</v>
      </c>
      <c r="V153" s="15" t="s">
        <v>12140</v>
      </c>
      <c r="W153" s="15" t="s">
        <v>11860</v>
      </c>
      <c r="X153" s="15">
        <v>1.0</v>
      </c>
      <c r="Y153" s="15">
        <v>2.0</v>
      </c>
      <c r="Z153" s="15"/>
      <c r="AA153" s="15"/>
      <c r="AB153" s="29">
        <f>LADIAR!$L153*LADIAR!$AA153</f>
        <v>0</v>
      </c>
      <c r="AC153" s="15"/>
      <c r="AD153" s="15"/>
      <c r="AE153" s="15"/>
      <c r="AF153" s="15"/>
      <c r="AG153" s="15"/>
      <c r="AH153" s="32" t="str">
        <f>IF(AND(LADIAR!$AF153=0,LADIAR!$AG153=0),"",LADIAR!$AF153-LADIAR!$AG153)</f>
        <v/>
      </c>
      <c r="AI153" s="15"/>
      <c r="AJ153" s="15"/>
      <c r="AK153" s="15"/>
      <c r="AL153" s="15"/>
      <c r="AM153" s="15"/>
      <c r="AN153" s="15"/>
      <c r="AO153" s="16" t="s">
        <v>11857</v>
      </c>
      <c r="AP153" s="15"/>
      <c r="AQ153" s="15"/>
    </row>
    <row r="154" ht="15.75" hidden="1" customHeight="1">
      <c r="A154" s="28" t="s">
        <v>596</v>
      </c>
      <c r="B154" s="28"/>
      <c r="C154" s="15" t="str">
        <f t="shared" si="1"/>
        <v>KIO80423001</v>
      </c>
      <c r="D154" s="15" t="s">
        <v>11857</v>
      </c>
      <c r="E154" s="28" t="s">
        <v>597</v>
      </c>
      <c r="F154" s="20">
        <v>1000.0</v>
      </c>
      <c r="G154" s="29">
        <v>10.5</v>
      </c>
      <c r="H154" s="28" t="s">
        <v>12099</v>
      </c>
      <c r="I154" s="15">
        <v>1.0</v>
      </c>
      <c r="J154" s="50">
        <f>LADIAR!$I154</f>
        <v>1</v>
      </c>
      <c r="K154" s="28"/>
      <c r="L154" s="33">
        <f>((LADIAR!$F154*(1+LADIAR!$G154%))/LADIAR!$J154)+LADIAR!$K154</f>
        <v>1105</v>
      </c>
      <c r="M154" s="15">
        <v>30.0</v>
      </c>
      <c r="N154" s="61">
        <f>IF(L154&gt;=5,MROUND((L154*(1+(LADIAR!$G154/100)))/(1-M154/100),50),10)</f>
        <v>1750</v>
      </c>
      <c r="O154" s="29">
        <f>MROUND((LADIAR!$N154/0.6),50)</f>
        <v>2900</v>
      </c>
      <c r="P154" s="15" t="s">
        <v>11858</v>
      </c>
      <c r="Q154" s="15">
        <v>2.0</v>
      </c>
      <c r="R154" s="29">
        <f>LADIAR!$I154+LADIAR!$Q154</f>
        <v>3</v>
      </c>
      <c r="S154" s="15" t="s">
        <v>292</v>
      </c>
      <c r="T154" s="15" t="s">
        <v>15</v>
      </c>
      <c r="U154" s="15" t="s">
        <v>11800</v>
      </c>
      <c r="V154" s="15" t="s">
        <v>12140</v>
      </c>
      <c r="W154" s="15" t="s">
        <v>11860</v>
      </c>
      <c r="X154" s="15">
        <v>1.0</v>
      </c>
      <c r="Y154" s="15">
        <v>1.0</v>
      </c>
      <c r="Z154" s="15"/>
      <c r="AA154" s="15"/>
      <c r="AB154" s="29">
        <f>LADIAR!$L154*LADIAR!$AA154</f>
        <v>0</v>
      </c>
      <c r="AC154" s="15"/>
      <c r="AD154" s="15"/>
      <c r="AE154" s="15"/>
      <c r="AF154" s="15"/>
      <c r="AG154" s="15"/>
      <c r="AH154" s="32" t="str">
        <f>IF(AND(LADIAR!$AF154=0,LADIAR!$AG154=0),"",LADIAR!$AF154-LADIAR!$AG154)</f>
        <v/>
      </c>
      <c r="AI154" s="15"/>
      <c r="AJ154" s="15"/>
      <c r="AK154" s="15"/>
      <c r="AL154" s="15"/>
      <c r="AM154" s="15"/>
      <c r="AN154" s="15"/>
      <c r="AO154" s="16" t="s">
        <v>11857</v>
      </c>
      <c r="AP154" s="15"/>
      <c r="AQ154" s="15"/>
    </row>
    <row r="155" ht="15.75" hidden="1" customHeight="1">
      <c r="A155" s="28" t="s">
        <v>598</v>
      </c>
      <c r="B155" s="28" t="s">
        <v>12145</v>
      </c>
      <c r="C155" s="15" t="str">
        <f t="shared" si="1"/>
        <v>KIO80418106</v>
      </c>
      <c r="D155" s="15" t="s">
        <v>11857</v>
      </c>
      <c r="E155" s="28" t="s">
        <v>599</v>
      </c>
      <c r="F155" s="20">
        <v>1000.0</v>
      </c>
      <c r="G155" s="29">
        <v>10.5</v>
      </c>
      <c r="H155" s="28" t="s">
        <v>12099</v>
      </c>
      <c r="I155" s="15">
        <v>1.0</v>
      </c>
      <c r="J155" s="50">
        <f>LADIAR!$I155</f>
        <v>1</v>
      </c>
      <c r="K155" s="28"/>
      <c r="L155" s="33">
        <f>((LADIAR!$F155*(1+LADIAR!$G155%))/LADIAR!$J155)+LADIAR!$K155</f>
        <v>1105</v>
      </c>
      <c r="M155" s="15">
        <v>30.0</v>
      </c>
      <c r="N155" s="61">
        <f>IF(L155&gt;=5,MROUND((L155*(1+(LADIAR!$G155/100)))/(1-M155/100),50),10)</f>
        <v>1750</v>
      </c>
      <c r="O155" s="29">
        <f>MROUND((LADIAR!$N155/0.6),50)</f>
        <v>2900</v>
      </c>
      <c r="P155" s="15" t="s">
        <v>11858</v>
      </c>
      <c r="Q155" s="15">
        <v>2.0</v>
      </c>
      <c r="R155" s="29">
        <f>LADIAR!$I155+LADIAR!$Q155</f>
        <v>3</v>
      </c>
      <c r="S155" s="15" t="s">
        <v>292</v>
      </c>
      <c r="T155" s="15" t="s">
        <v>15</v>
      </c>
      <c r="U155" s="15" t="s">
        <v>11800</v>
      </c>
      <c r="V155" s="15" t="s">
        <v>12140</v>
      </c>
      <c r="W155" s="15" t="s">
        <v>11860</v>
      </c>
      <c r="X155" s="15">
        <v>1.0</v>
      </c>
      <c r="Y155" s="15">
        <v>2.0</v>
      </c>
      <c r="Z155" s="15"/>
      <c r="AA155" s="15"/>
      <c r="AB155" s="29">
        <f>LADIAR!$L155*LADIAR!$AA155</f>
        <v>0</v>
      </c>
      <c r="AC155" s="15"/>
      <c r="AD155" s="15"/>
      <c r="AE155" s="15"/>
      <c r="AF155" s="15"/>
      <c r="AG155" s="15"/>
      <c r="AH155" s="32" t="str">
        <f>IF(AND(LADIAR!$AF155=0,LADIAR!$AG155=0),"",LADIAR!$AF155-LADIAR!$AG155)</f>
        <v/>
      </c>
      <c r="AI155" s="15"/>
      <c r="AJ155" s="15"/>
      <c r="AK155" s="15"/>
      <c r="AL155" s="15"/>
      <c r="AM155" s="15"/>
      <c r="AN155" s="15"/>
      <c r="AO155" s="16" t="s">
        <v>11857</v>
      </c>
      <c r="AP155" s="15"/>
      <c r="AQ155" s="15"/>
    </row>
    <row r="156" ht="15.75" hidden="1" customHeight="1">
      <c r="A156" s="28" t="s">
        <v>600</v>
      </c>
      <c r="B156" s="28"/>
      <c r="C156" s="15" t="str">
        <f t="shared" si="1"/>
        <v>KIO77916525</v>
      </c>
      <c r="D156" s="15" t="s">
        <v>11857</v>
      </c>
      <c r="E156" s="28" t="s">
        <v>601</v>
      </c>
      <c r="F156" s="20">
        <v>372.43</v>
      </c>
      <c r="G156" s="29">
        <v>10.5</v>
      </c>
      <c r="H156" s="28" t="s">
        <v>12099</v>
      </c>
      <c r="I156" s="15">
        <v>10.0</v>
      </c>
      <c r="J156" s="50">
        <v>1.0</v>
      </c>
      <c r="K156" s="28"/>
      <c r="L156" s="33">
        <f>((LADIAR!$F156*(1+LADIAR!$G156%))/LADIAR!$J156)+LADIAR!$K156</f>
        <v>411.53515</v>
      </c>
      <c r="M156" s="15">
        <v>30.0</v>
      </c>
      <c r="N156" s="61">
        <f>IF(L156&gt;=5,MROUND((L156*(1+(LADIAR!$G156/100)))/(1-M156/100),50),10)</f>
        <v>650</v>
      </c>
      <c r="O156" s="29">
        <f>MROUND((LADIAR!$N156/0.6),50)</f>
        <v>1100</v>
      </c>
      <c r="P156" s="15" t="s">
        <v>11858</v>
      </c>
      <c r="Q156" s="15">
        <v>2.0</v>
      </c>
      <c r="R156" s="29">
        <f>LADIAR!$I156+LADIAR!$Q156</f>
        <v>12</v>
      </c>
      <c r="S156" s="15" t="s">
        <v>295</v>
      </c>
      <c r="T156" s="15" t="s">
        <v>15</v>
      </c>
      <c r="U156" s="15" t="s">
        <v>11802</v>
      </c>
      <c r="V156" s="15" t="s">
        <v>12146</v>
      </c>
      <c r="W156" s="15" t="s">
        <v>11860</v>
      </c>
      <c r="X156" s="15">
        <v>1.0</v>
      </c>
      <c r="Y156" s="15">
        <v>0.0</v>
      </c>
      <c r="Z156" s="15"/>
      <c r="AA156" s="15"/>
      <c r="AB156" s="29">
        <f>LADIAR!$L156*LADIAR!$AA156</f>
        <v>0</v>
      </c>
      <c r="AC156" s="15"/>
      <c r="AD156" s="15"/>
      <c r="AE156" s="15"/>
      <c r="AF156" s="15"/>
      <c r="AG156" s="15"/>
      <c r="AH156" s="32" t="str">
        <f>IF(AND(LADIAR!$AF156=0,LADIAR!$AG156=0),"",LADIAR!$AF156-LADIAR!$AG156)</f>
        <v/>
      </c>
      <c r="AI156" s="15"/>
      <c r="AJ156" s="15"/>
      <c r="AK156" s="15"/>
      <c r="AL156" s="15"/>
      <c r="AM156" s="15"/>
      <c r="AN156" s="15"/>
      <c r="AO156" s="16" t="s">
        <v>11857</v>
      </c>
      <c r="AP156" s="15"/>
      <c r="AQ156" s="15"/>
    </row>
    <row r="157" ht="15.75" hidden="1" customHeight="1">
      <c r="A157" s="28" t="s">
        <v>602</v>
      </c>
      <c r="B157" s="28"/>
      <c r="C157" s="15" t="str">
        <f t="shared" si="1"/>
        <v>KIO77915818</v>
      </c>
      <c r="D157" s="15" t="s">
        <v>11857</v>
      </c>
      <c r="E157" s="28" t="s">
        <v>603</v>
      </c>
      <c r="F157" s="20">
        <f t="shared" ref="F157:F163" si="17">F156</f>
        <v>372.43</v>
      </c>
      <c r="G157" s="29">
        <v>10.5</v>
      </c>
      <c r="H157" s="28" t="s">
        <v>12099</v>
      </c>
      <c r="I157" s="15">
        <v>10.0</v>
      </c>
      <c r="J157" s="50">
        <v>1.0</v>
      </c>
      <c r="K157" s="28"/>
      <c r="L157" s="33">
        <f>((LADIAR!$F157*(1+LADIAR!$G157%))/LADIAR!$J157)+LADIAR!$K157</f>
        <v>411.53515</v>
      </c>
      <c r="M157" s="15">
        <v>30.0</v>
      </c>
      <c r="N157" s="61">
        <f>IF(L157&gt;=5,MROUND((L157*(1+(LADIAR!$G157/100)))/(1-M157/100),50),10)</f>
        <v>650</v>
      </c>
      <c r="O157" s="29">
        <f>MROUND((LADIAR!$N157/0.6),50)</f>
        <v>1100</v>
      </c>
      <c r="P157" s="15" t="s">
        <v>11858</v>
      </c>
      <c r="Q157" s="15">
        <v>4.0</v>
      </c>
      <c r="R157" s="29">
        <f>LADIAR!$I157+LADIAR!$Q157</f>
        <v>14</v>
      </c>
      <c r="S157" s="15" t="s">
        <v>295</v>
      </c>
      <c r="T157" s="15" t="s">
        <v>15</v>
      </c>
      <c r="U157" s="15" t="s">
        <v>11802</v>
      </c>
      <c r="V157" s="15" t="s">
        <v>12146</v>
      </c>
      <c r="W157" s="15" t="s">
        <v>11860</v>
      </c>
      <c r="X157" s="15">
        <v>1.0</v>
      </c>
      <c r="Y157" s="15">
        <v>0.0</v>
      </c>
      <c r="Z157" s="15"/>
      <c r="AA157" s="15"/>
      <c r="AB157" s="29">
        <f>LADIAR!$L157*LADIAR!$AA157</f>
        <v>0</v>
      </c>
      <c r="AC157" s="15"/>
      <c r="AD157" s="15"/>
      <c r="AE157" s="15"/>
      <c r="AF157" s="15"/>
      <c r="AG157" s="15"/>
      <c r="AH157" s="32" t="str">
        <f>IF(AND(LADIAR!$AF157=0,LADIAR!$AG157=0),"",LADIAR!$AF157-LADIAR!$AG157)</f>
        <v/>
      </c>
      <c r="AI157" s="15"/>
      <c r="AJ157" s="15"/>
      <c r="AK157" s="15"/>
      <c r="AL157" s="15"/>
      <c r="AM157" s="15"/>
      <c r="AN157" s="15"/>
      <c r="AO157" s="16" t="s">
        <v>11857</v>
      </c>
      <c r="AP157" s="15"/>
      <c r="AQ157" s="15"/>
    </row>
    <row r="158" ht="15.75" hidden="1" customHeight="1">
      <c r="A158" s="28" t="s">
        <v>604</v>
      </c>
      <c r="B158" s="28"/>
      <c r="C158" s="15" t="str">
        <f t="shared" si="1"/>
        <v>KIO40258211</v>
      </c>
      <c r="D158" s="15" t="s">
        <v>11857</v>
      </c>
      <c r="E158" s="28" t="s">
        <v>605</v>
      </c>
      <c r="F158" s="20">
        <f t="shared" si="17"/>
        <v>372.43</v>
      </c>
      <c r="G158" s="29">
        <v>10.5</v>
      </c>
      <c r="H158" s="28" t="s">
        <v>12099</v>
      </c>
      <c r="I158" s="15">
        <v>10.0</v>
      </c>
      <c r="J158" s="50">
        <v>1.0</v>
      </c>
      <c r="K158" s="28"/>
      <c r="L158" s="33">
        <f>((LADIAR!$F158*(1+LADIAR!$G158%))/LADIAR!$J158)+LADIAR!$K158</f>
        <v>411.53515</v>
      </c>
      <c r="M158" s="15">
        <v>30.0</v>
      </c>
      <c r="N158" s="61">
        <f>IF(L158&gt;=5,MROUND((L158*(1+(LADIAR!$G158/100)))/(1-M158/100),50),10)</f>
        <v>650</v>
      </c>
      <c r="O158" s="29">
        <f>MROUND((LADIAR!$N158/0.6),50)</f>
        <v>1100</v>
      </c>
      <c r="P158" s="15" t="s">
        <v>11858</v>
      </c>
      <c r="Q158" s="15">
        <v>1.0</v>
      </c>
      <c r="R158" s="29">
        <f>LADIAR!$I158+LADIAR!$Q158</f>
        <v>11</v>
      </c>
      <c r="S158" s="15" t="s">
        <v>295</v>
      </c>
      <c r="T158" s="15" t="s">
        <v>15</v>
      </c>
      <c r="U158" s="15" t="s">
        <v>11802</v>
      </c>
      <c r="V158" s="15" t="s">
        <v>12146</v>
      </c>
      <c r="W158" s="15" t="s">
        <v>11860</v>
      </c>
      <c r="X158" s="15">
        <v>1.0</v>
      </c>
      <c r="Y158" s="15">
        <v>2.0</v>
      </c>
      <c r="Z158" s="15"/>
      <c r="AA158" s="15"/>
      <c r="AB158" s="29">
        <f>LADIAR!$L158*LADIAR!$AA158</f>
        <v>0</v>
      </c>
      <c r="AC158" s="15"/>
      <c r="AD158" s="15"/>
      <c r="AE158" s="15"/>
      <c r="AF158" s="15"/>
      <c r="AG158" s="15"/>
      <c r="AH158" s="32" t="str">
        <f>IF(AND(LADIAR!$AF158=0,LADIAR!$AG158=0),"",LADIAR!$AF158-LADIAR!$AG158)</f>
        <v/>
      </c>
      <c r="AI158" s="15"/>
      <c r="AJ158" s="15"/>
      <c r="AK158" s="15"/>
      <c r="AL158" s="15"/>
      <c r="AM158" s="15"/>
      <c r="AN158" s="15"/>
      <c r="AO158" s="16" t="s">
        <v>11857</v>
      </c>
      <c r="AP158" s="15"/>
      <c r="AQ158" s="15"/>
    </row>
    <row r="159" ht="15.75" hidden="1" customHeight="1">
      <c r="A159" s="28" t="s">
        <v>606</v>
      </c>
      <c r="B159" s="28"/>
      <c r="C159" s="15" t="str">
        <f t="shared" si="1"/>
        <v>KIO40258013</v>
      </c>
      <c r="D159" s="15" t="s">
        <v>11857</v>
      </c>
      <c r="E159" s="28" t="s">
        <v>607</v>
      </c>
      <c r="F159" s="20">
        <f t="shared" si="17"/>
        <v>372.43</v>
      </c>
      <c r="G159" s="29">
        <v>10.5</v>
      </c>
      <c r="H159" s="28" t="s">
        <v>12099</v>
      </c>
      <c r="I159" s="15">
        <v>10.0</v>
      </c>
      <c r="J159" s="50">
        <v>1.0</v>
      </c>
      <c r="K159" s="28"/>
      <c r="L159" s="33">
        <f>((LADIAR!$F159*(1+LADIAR!$G159%))/LADIAR!$J159)+LADIAR!$K159</f>
        <v>411.53515</v>
      </c>
      <c r="M159" s="15">
        <v>30.0</v>
      </c>
      <c r="N159" s="61">
        <f>IF(L159&gt;=5,MROUND((L159*(1+(LADIAR!$G159/100)))/(1-M159/100),50),10)</f>
        <v>650</v>
      </c>
      <c r="O159" s="29">
        <f>MROUND((LADIAR!$N159/0.6),50)</f>
        <v>1100</v>
      </c>
      <c r="P159" s="15" t="s">
        <v>11858</v>
      </c>
      <c r="Q159" s="15">
        <v>2.0</v>
      </c>
      <c r="R159" s="29">
        <f>LADIAR!$I159+LADIAR!$Q159</f>
        <v>12</v>
      </c>
      <c r="S159" s="15" t="s">
        <v>295</v>
      </c>
      <c r="T159" s="15" t="s">
        <v>15</v>
      </c>
      <c r="U159" s="15" t="s">
        <v>11802</v>
      </c>
      <c r="V159" s="15" t="s">
        <v>12146</v>
      </c>
      <c r="W159" s="15" t="s">
        <v>11860</v>
      </c>
      <c r="X159" s="15">
        <v>1.0</v>
      </c>
      <c r="Y159" s="15">
        <v>0.0</v>
      </c>
      <c r="Z159" s="15"/>
      <c r="AA159" s="15"/>
      <c r="AB159" s="29">
        <f>LADIAR!$L159*LADIAR!$AA159</f>
        <v>0</v>
      </c>
      <c r="AC159" s="15"/>
      <c r="AD159" s="15"/>
      <c r="AE159" s="15"/>
      <c r="AF159" s="15"/>
      <c r="AG159" s="15"/>
      <c r="AH159" s="32" t="str">
        <f>IF(AND(LADIAR!$AF159=0,LADIAR!$AG159=0),"",LADIAR!$AF159-LADIAR!$AG159)</f>
        <v/>
      </c>
      <c r="AI159" s="15"/>
      <c r="AJ159" s="15"/>
      <c r="AK159" s="15"/>
      <c r="AL159" s="15"/>
      <c r="AM159" s="15"/>
      <c r="AN159" s="15"/>
      <c r="AO159" s="16" t="s">
        <v>11857</v>
      </c>
      <c r="AP159" s="15"/>
      <c r="AQ159" s="15"/>
    </row>
    <row r="160" ht="15.75" hidden="1" customHeight="1">
      <c r="A160" s="28" t="s">
        <v>608</v>
      </c>
      <c r="B160" s="28"/>
      <c r="C160" s="15" t="str">
        <f t="shared" si="1"/>
        <v>KIO77965387</v>
      </c>
      <c r="D160" s="15" t="s">
        <v>11857</v>
      </c>
      <c r="E160" s="28" t="s">
        <v>609</v>
      </c>
      <c r="F160" s="20">
        <f t="shared" si="17"/>
        <v>372.43</v>
      </c>
      <c r="G160" s="29">
        <v>10.5</v>
      </c>
      <c r="H160" s="28" t="s">
        <v>12099</v>
      </c>
      <c r="I160" s="15">
        <v>10.0</v>
      </c>
      <c r="J160" s="50">
        <v>1.0</v>
      </c>
      <c r="K160" s="28"/>
      <c r="L160" s="33">
        <f>((LADIAR!$F160*(1+LADIAR!$G160%))/LADIAR!$J160)+LADIAR!$K160</f>
        <v>411.53515</v>
      </c>
      <c r="M160" s="15">
        <v>30.0</v>
      </c>
      <c r="N160" s="61">
        <f>IF(L160&gt;=5,MROUND((L160*(1+(LADIAR!$G160/100)))/(1-M160/100),50),10)</f>
        <v>650</v>
      </c>
      <c r="O160" s="29">
        <f>MROUND((LADIAR!$N160/0.6),50)</f>
        <v>1100</v>
      </c>
      <c r="P160" s="15" t="s">
        <v>11858</v>
      </c>
      <c r="Q160" s="15">
        <v>3.0</v>
      </c>
      <c r="R160" s="29">
        <f>LADIAR!$I160+LADIAR!$Q160</f>
        <v>13</v>
      </c>
      <c r="S160" s="15" t="s">
        <v>295</v>
      </c>
      <c r="T160" s="15" t="s">
        <v>15</v>
      </c>
      <c r="U160" s="15" t="s">
        <v>11802</v>
      </c>
      <c r="V160" s="15" t="s">
        <v>12146</v>
      </c>
      <c r="W160" s="15" t="s">
        <v>11860</v>
      </c>
      <c r="X160" s="15">
        <v>1.0</v>
      </c>
      <c r="Y160" s="15">
        <v>0.0</v>
      </c>
      <c r="Z160" s="15"/>
      <c r="AA160" s="15"/>
      <c r="AB160" s="29">
        <f>LADIAR!$L160*LADIAR!$AA160</f>
        <v>0</v>
      </c>
      <c r="AC160" s="15"/>
      <c r="AD160" s="15"/>
      <c r="AE160" s="15"/>
      <c r="AF160" s="15"/>
      <c r="AG160" s="15"/>
      <c r="AH160" s="32" t="str">
        <f>IF(AND(LADIAR!$AF160=0,LADIAR!$AG160=0),"",LADIAR!$AF160-LADIAR!$AG160)</f>
        <v/>
      </c>
      <c r="AI160" s="15"/>
      <c r="AJ160" s="15"/>
      <c r="AK160" s="15"/>
      <c r="AL160" s="15"/>
      <c r="AM160" s="15"/>
      <c r="AN160" s="15"/>
      <c r="AO160" s="16" t="s">
        <v>11857</v>
      </c>
      <c r="AP160" s="15"/>
      <c r="AQ160" s="15"/>
    </row>
    <row r="161" ht="15.75" hidden="1" customHeight="1">
      <c r="A161" s="28" t="s">
        <v>610</v>
      </c>
      <c r="B161" s="28"/>
      <c r="C161" s="15" t="str">
        <f t="shared" si="1"/>
        <v>KIO77965370</v>
      </c>
      <c r="D161" s="15" t="s">
        <v>11857</v>
      </c>
      <c r="E161" s="28" t="s">
        <v>611</v>
      </c>
      <c r="F161" s="20">
        <f t="shared" si="17"/>
        <v>372.43</v>
      </c>
      <c r="G161" s="29">
        <v>10.5</v>
      </c>
      <c r="H161" s="28" t="s">
        <v>12099</v>
      </c>
      <c r="I161" s="15">
        <v>10.0</v>
      </c>
      <c r="J161" s="50">
        <v>1.0</v>
      </c>
      <c r="K161" s="28"/>
      <c r="L161" s="33">
        <f>((LADIAR!$F161*(1+LADIAR!$G161%))/LADIAR!$J161)+LADIAR!$K161</f>
        <v>411.53515</v>
      </c>
      <c r="M161" s="15">
        <v>30.0</v>
      </c>
      <c r="N161" s="61">
        <f>IF(L161&gt;=5,MROUND((L161*(1+(LADIAR!$G161/100)))/(1-M161/100),50),10)</f>
        <v>650</v>
      </c>
      <c r="O161" s="29">
        <f>MROUND((LADIAR!$N161/0.6),50)</f>
        <v>1100</v>
      </c>
      <c r="P161" s="15" t="s">
        <v>11858</v>
      </c>
      <c r="Q161" s="15">
        <v>2.0</v>
      </c>
      <c r="R161" s="29">
        <f>LADIAR!$I161+LADIAR!$Q161</f>
        <v>12</v>
      </c>
      <c r="S161" s="15" t="s">
        <v>295</v>
      </c>
      <c r="T161" s="15" t="s">
        <v>15</v>
      </c>
      <c r="U161" s="15" t="s">
        <v>11802</v>
      </c>
      <c r="V161" s="15" t="s">
        <v>12146</v>
      </c>
      <c r="W161" s="15" t="s">
        <v>11860</v>
      </c>
      <c r="X161" s="15">
        <v>1.0</v>
      </c>
      <c r="Y161" s="15">
        <v>14.0</v>
      </c>
      <c r="Z161" s="15"/>
      <c r="AA161" s="15"/>
      <c r="AB161" s="29">
        <f>LADIAR!$L161*LADIAR!$AA161</f>
        <v>0</v>
      </c>
      <c r="AC161" s="15"/>
      <c r="AD161" s="15"/>
      <c r="AE161" s="15"/>
      <c r="AF161" s="15"/>
      <c r="AG161" s="15"/>
      <c r="AH161" s="32" t="str">
        <f>IF(AND(LADIAR!$AF161=0,LADIAR!$AG161=0),"",LADIAR!$AF161-LADIAR!$AG161)</f>
        <v/>
      </c>
      <c r="AI161" s="15"/>
      <c r="AJ161" s="15"/>
      <c r="AK161" s="15"/>
      <c r="AL161" s="15"/>
      <c r="AM161" s="15"/>
      <c r="AN161" s="15"/>
      <c r="AO161" s="16" t="s">
        <v>11857</v>
      </c>
      <c r="AP161" s="15"/>
      <c r="AQ161" s="15"/>
    </row>
    <row r="162" ht="15.75" hidden="1" customHeight="1">
      <c r="A162" s="28" t="s">
        <v>612</v>
      </c>
      <c r="B162" s="28"/>
      <c r="C162" s="15" t="str">
        <f t="shared" si="1"/>
        <v>KIO80135126</v>
      </c>
      <c r="D162" s="15" t="s">
        <v>11857</v>
      </c>
      <c r="E162" s="28" t="s">
        <v>613</v>
      </c>
      <c r="F162" s="20">
        <f t="shared" si="17"/>
        <v>372.43</v>
      </c>
      <c r="G162" s="29">
        <v>10.5</v>
      </c>
      <c r="H162" s="28" t="s">
        <v>12099</v>
      </c>
      <c r="I162" s="15">
        <v>10.0</v>
      </c>
      <c r="J162" s="50">
        <v>1.0</v>
      </c>
      <c r="K162" s="28"/>
      <c r="L162" s="33">
        <f>((LADIAR!$F162*(1+LADIAR!$G162%))/LADIAR!$J162)+LADIAR!$K162</f>
        <v>411.53515</v>
      </c>
      <c r="M162" s="15">
        <v>30.0</v>
      </c>
      <c r="N162" s="61">
        <f>IF(L162&gt;=5,MROUND((L162*(1+(LADIAR!$G162/100)))/(1-M162/100),50),10)</f>
        <v>650</v>
      </c>
      <c r="O162" s="29">
        <f>MROUND((LADIAR!$N162/0.6),50)</f>
        <v>1100</v>
      </c>
      <c r="P162" s="15" t="s">
        <v>11858</v>
      </c>
      <c r="Q162" s="15">
        <v>2.0</v>
      </c>
      <c r="R162" s="29">
        <f>LADIAR!$I162+LADIAR!$Q162</f>
        <v>12</v>
      </c>
      <c r="S162" s="15" t="s">
        <v>295</v>
      </c>
      <c r="T162" s="15" t="s">
        <v>15</v>
      </c>
      <c r="U162" s="15" t="s">
        <v>11802</v>
      </c>
      <c r="V162" s="15" t="s">
        <v>12147</v>
      </c>
      <c r="W162" s="15" t="s">
        <v>11860</v>
      </c>
      <c r="X162" s="15">
        <v>1.0</v>
      </c>
      <c r="Y162" s="15">
        <v>15.0</v>
      </c>
      <c r="Z162" s="15"/>
      <c r="AA162" s="15"/>
      <c r="AB162" s="29">
        <f>LADIAR!$L162*LADIAR!$AA162</f>
        <v>0</v>
      </c>
      <c r="AC162" s="15"/>
      <c r="AD162" s="15"/>
      <c r="AE162" s="15"/>
      <c r="AF162" s="15"/>
      <c r="AG162" s="15"/>
      <c r="AH162" s="32" t="str">
        <f>IF(AND(LADIAR!$AF162=0,LADIAR!$AG162=0),"",LADIAR!$AF162-LADIAR!$AG162)</f>
        <v/>
      </c>
      <c r="AI162" s="15"/>
      <c r="AJ162" s="15"/>
      <c r="AK162" s="15"/>
      <c r="AL162" s="15"/>
      <c r="AM162" s="15"/>
      <c r="AN162" s="15"/>
      <c r="AO162" s="16" t="s">
        <v>11857</v>
      </c>
      <c r="AP162" s="15"/>
      <c r="AQ162" s="15"/>
    </row>
    <row r="163" ht="15.75" hidden="1" customHeight="1">
      <c r="A163" s="28" t="s">
        <v>614</v>
      </c>
      <c r="B163" s="28"/>
      <c r="C163" s="15" t="str">
        <f t="shared" si="1"/>
        <v>KIO80133474</v>
      </c>
      <c r="D163" s="15" t="s">
        <v>11857</v>
      </c>
      <c r="E163" s="28" t="s">
        <v>615</v>
      </c>
      <c r="F163" s="20">
        <f t="shared" si="17"/>
        <v>372.43</v>
      </c>
      <c r="G163" s="29">
        <v>10.5</v>
      </c>
      <c r="H163" s="28" t="s">
        <v>12099</v>
      </c>
      <c r="I163" s="15">
        <v>10.0</v>
      </c>
      <c r="J163" s="50">
        <v>1.0</v>
      </c>
      <c r="K163" s="28"/>
      <c r="L163" s="33">
        <f>((LADIAR!$F163*(1+LADIAR!$G163%))/LADIAR!$J163)+LADIAR!$K163</f>
        <v>411.53515</v>
      </c>
      <c r="M163" s="15">
        <v>30.0</v>
      </c>
      <c r="N163" s="61">
        <f>IF(L163&gt;=5,MROUND((L163*(1+(LADIAR!$G163/100)))/(1-M163/100),50),10)</f>
        <v>650</v>
      </c>
      <c r="O163" s="29">
        <f>MROUND((LADIAR!$N163/0.6),50)</f>
        <v>1100</v>
      </c>
      <c r="P163" s="15" t="s">
        <v>11858</v>
      </c>
      <c r="Q163" s="15">
        <v>2.0</v>
      </c>
      <c r="R163" s="29">
        <f>LADIAR!$I163+LADIAR!$Q163</f>
        <v>12</v>
      </c>
      <c r="S163" s="15" t="s">
        <v>295</v>
      </c>
      <c r="T163" s="15" t="s">
        <v>15</v>
      </c>
      <c r="U163" s="15" t="s">
        <v>11802</v>
      </c>
      <c r="V163" s="15" t="s">
        <v>12147</v>
      </c>
      <c r="W163" s="15" t="s">
        <v>11860</v>
      </c>
      <c r="X163" s="15">
        <v>1.0</v>
      </c>
      <c r="Y163" s="15">
        <v>17.0</v>
      </c>
      <c r="Z163" s="15"/>
      <c r="AA163" s="15"/>
      <c r="AB163" s="29">
        <f>LADIAR!$L163*LADIAR!$AA163</f>
        <v>0</v>
      </c>
      <c r="AC163" s="15"/>
      <c r="AD163" s="15"/>
      <c r="AE163" s="15"/>
      <c r="AF163" s="15"/>
      <c r="AG163" s="15"/>
      <c r="AH163" s="32" t="str">
        <f>IF(AND(LADIAR!$AF163=0,LADIAR!$AG163=0),"",LADIAR!$AF163-LADIAR!$AG163)</f>
        <v/>
      </c>
      <c r="AI163" s="15"/>
      <c r="AJ163" s="15"/>
      <c r="AK163" s="15"/>
      <c r="AL163" s="15"/>
      <c r="AM163" s="15"/>
      <c r="AN163" s="15"/>
      <c r="AO163" s="16" t="s">
        <v>11857</v>
      </c>
      <c r="AP163" s="15"/>
      <c r="AQ163" s="15"/>
    </row>
    <row r="164" ht="15.75" hidden="1" customHeight="1">
      <c r="A164" s="28" t="s">
        <v>616</v>
      </c>
      <c r="B164" s="28"/>
      <c r="C164" s="15" t="str">
        <f t="shared" si="1"/>
        <v>KIO80124298</v>
      </c>
      <c r="D164" s="15" t="s">
        <v>11857</v>
      </c>
      <c r="E164" s="28" t="s">
        <v>617</v>
      </c>
      <c r="F164" s="20">
        <v>1024.95</v>
      </c>
      <c r="G164" s="29">
        <v>10.5</v>
      </c>
      <c r="H164" s="28" t="s">
        <v>12099</v>
      </c>
      <c r="I164" s="15">
        <v>16.0</v>
      </c>
      <c r="J164" s="50">
        <v>1.0</v>
      </c>
      <c r="K164" s="28"/>
      <c r="L164" s="33">
        <f>((LADIAR!$F164*(1+LADIAR!$G164%))/LADIAR!$J164)+LADIAR!$K164</f>
        <v>1132.56975</v>
      </c>
      <c r="M164" s="15">
        <v>30.0</v>
      </c>
      <c r="N164" s="61">
        <f>IF(L164&gt;=5,MROUND((L164*(1+(LADIAR!$G164/100)))/(1-M164/100),50),10)</f>
        <v>1800</v>
      </c>
      <c r="O164" s="29">
        <f>MROUND((LADIAR!$N164/0.6),50)</f>
        <v>3000</v>
      </c>
      <c r="P164" s="15" t="s">
        <v>11858</v>
      </c>
      <c r="Q164" s="15">
        <v>2.0</v>
      </c>
      <c r="R164" s="29">
        <f>LADIAR!$I164+LADIAR!$Q164</f>
        <v>18</v>
      </c>
      <c r="S164" s="15" t="s">
        <v>295</v>
      </c>
      <c r="T164" s="15" t="s">
        <v>15</v>
      </c>
      <c r="U164" s="15" t="s">
        <v>11802</v>
      </c>
      <c r="V164" s="15" t="s">
        <v>12148</v>
      </c>
      <c r="W164" s="15" t="s">
        <v>11860</v>
      </c>
      <c r="X164" s="15">
        <v>1.0</v>
      </c>
      <c r="Y164" s="15">
        <v>0.0</v>
      </c>
      <c r="Z164" s="15"/>
      <c r="AA164" s="15"/>
      <c r="AB164" s="29">
        <f>LADIAR!$L164*LADIAR!$AA164</f>
        <v>0</v>
      </c>
      <c r="AC164" s="15"/>
      <c r="AD164" s="15"/>
      <c r="AE164" s="15"/>
      <c r="AF164" s="15"/>
      <c r="AG164" s="15"/>
      <c r="AH164" s="32" t="str">
        <f>IF(AND(LADIAR!$AF164=0,LADIAR!$AG164=0),"",LADIAR!$AF164-LADIAR!$AG164)</f>
        <v/>
      </c>
      <c r="AI164" s="15"/>
      <c r="AJ164" s="15"/>
      <c r="AK164" s="15"/>
      <c r="AL164" s="15"/>
      <c r="AM164" s="15"/>
      <c r="AN164" s="15"/>
      <c r="AO164" s="16" t="s">
        <v>11857</v>
      </c>
      <c r="AP164" s="15"/>
      <c r="AQ164" s="15"/>
    </row>
    <row r="165" ht="15.75" hidden="1" customHeight="1">
      <c r="A165" s="28" t="s">
        <v>618</v>
      </c>
      <c r="B165" s="28"/>
      <c r="C165" s="15" t="str">
        <f t="shared" si="1"/>
        <v>KIO80132736</v>
      </c>
      <c r="D165" s="15" t="s">
        <v>11857</v>
      </c>
      <c r="E165" s="28" t="s">
        <v>619</v>
      </c>
      <c r="F165" s="20">
        <f t="shared" ref="F165:F166" si="18">F164</f>
        <v>1024.95</v>
      </c>
      <c r="G165" s="29">
        <v>10.5</v>
      </c>
      <c r="H165" s="28" t="s">
        <v>12099</v>
      </c>
      <c r="I165" s="15">
        <v>16.0</v>
      </c>
      <c r="J165" s="50">
        <v>1.0</v>
      </c>
      <c r="K165" s="28"/>
      <c r="L165" s="33">
        <f>((LADIAR!$F165*(1+LADIAR!$G165%))/LADIAR!$J165)+LADIAR!$K165</f>
        <v>1132.56975</v>
      </c>
      <c r="M165" s="15">
        <v>30.0</v>
      </c>
      <c r="N165" s="61">
        <f>IF(L165&gt;=5,MROUND((L165*(1+(LADIAR!$G165/100)))/(1-M165/100),50),10)</f>
        <v>1800</v>
      </c>
      <c r="O165" s="29">
        <f>MROUND((LADIAR!$N165/0.6),50)</f>
        <v>3000</v>
      </c>
      <c r="P165" s="15" t="s">
        <v>11858</v>
      </c>
      <c r="Q165" s="15">
        <v>0.0</v>
      </c>
      <c r="R165" s="29">
        <f>LADIAR!$I165+LADIAR!$Q165</f>
        <v>16</v>
      </c>
      <c r="S165" s="15" t="s">
        <v>295</v>
      </c>
      <c r="T165" s="15" t="s">
        <v>15</v>
      </c>
      <c r="U165" s="15" t="s">
        <v>11802</v>
      </c>
      <c r="V165" s="15" t="s">
        <v>12148</v>
      </c>
      <c r="W165" s="15" t="s">
        <v>11860</v>
      </c>
      <c r="X165" s="15">
        <v>1.0</v>
      </c>
      <c r="Y165" s="15">
        <v>0.0</v>
      </c>
      <c r="Z165" s="15"/>
      <c r="AA165" s="15"/>
      <c r="AB165" s="29">
        <f>LADIAR!$L165*LADIAR!$AA165</f>
        <v>0</v>
      </c>
      <c r="AC165" s="15"/>
      <c r="AD165" s="15"/>
      <c r="AE165" s="15"/>
      <c r="AF165" s="15"/>
      <c r="AG165" s="15"/>
      <c r="AH165" s="32" t="str">
        <f>IF(AND(LADIAR!$AF165=0,LADIAR!$AG165=0),"",LADIAR!$AF165-LADIAR!$AG165)</f>
        <v/>
      </c>
      <c r="AI165" s="15"/>
      <c r="AJ165" s="15"/>
      <c r="AK165" s="15"/>
      <c r="AL165" s="15"/>
      <c r="AM165" s="15"/>
      <c r="AN165" s="15"/>
      <c r="AO165" s="16" t="s">
        <v>11857</v>
      </c>
      <c r="AP165" s="15"/>
      <c r="AQ165" s="15"/>
    </row>
    <row r="166" ht="15.75" hidden="1" customHeight="1">
      <c r="A166" s="28" t="s">
        <v>620</v>
      </c>
      <c r="B166" s="28"/>
      <c r="C166" s="15" t="str">
        <f t="shared" si="1"/>
        <v>KIO80132729</v>
      </c>
      <c r="D166" s="15" t="s">
        <v>11857</v>
      </c>
      <c r="E166" s="28" t="s">
        <v>621</v>
      </c>
      <c r="F166" s="20">
        <f t="shared" si="18"/>
        <v>1024.95</v>
      </c>
      <c r="G166" s="29">
        <v>10.5</v>
      </c>
      <c r="H166" s="28" t="s">
        <v>12099</v>
      </c>
      <c r="I166" s="15">
        <v>16.0</v>
      </c>
      <c r="J166" s="50">
        <v>1.0</v>
      </c>
      <c r="K166" s="28"/>
      <c r="L166" s="33">
        <f>((LADIAR!$F166*(1+LADIAR!$G166%))/LADIAR!$J166)+LADIAR!$K166</f>
        <v>1132.56975</v>
      </c>
      <c r="M166" s="15">
        <v>30.0</v>
      </c>
      <c r="N166" s="61">
        <f>IF(L166&gt;=5,MROUND((L166*(1+(LADIAR!$G166/100)))/(1-M166/100),50),10)</f>
        <v>1800</v>
      </c>
      <c r="O166" s="29">
        <f>MROUND((LADIAR!$N166/0.6),50)</f>
        <v>3000</v>
      </c>
      <c r="P166" s="15" t="s">
        <v>11858</v>
      </c>
      <c r="Q166" s="15">
        <v>2.0</v>
      </c>
      <c r="R166" s="29">
        <f>LADIAR!$I166+LADIAR!$Q166</f>
        <v>18</v>
      </c>
      <c r="S166" s="15" t="s">
        <v>295</v>
      </c>
      <c r="T166" s="15" t="s">
        <v>15</v>
      </c>
      <c r="U166" s="15" t="s">
        <v>11802</v>
      </c>
      <c r="V166" s="15" t="s">
        <v>12148</v>
      </c>
      <c r="W166" s="15" t="s">
        <v>11860</v>
      </c>
      <c r="X166" s="15">
        <v>1.0</v>
      </c>
      <c r="Y166" s="15">
        <v>0.0</v>
      </c>
      <c r="Z166" s="15"/>
      <c r="AA166" s="15"/>
      <c r="AB166" s="29">
        <f>LADIAR!$L166*LADIAR!$AA166</f>
        <v>0</v>
      </c>
      <c r="AC166" s="15"/>
      <c r="AD166" s="15"/>
      <c r="AE166" s="15"/>
      <c r="AF166" s="15"/>
      <c r="AG166" s="15"/>
      <c r="AH166" s="32" t="str">
        <f>IF(AND(LADIAR!$AF166=0,LADIAR!$AG166=0),"",LADIAR!$AF166-LADIAR!$AG166)</f>
        <v/>
      </c>
      <c r="AI166" s="15"/>
      <c r="AJ166" s="15"/>
      <c r="AK166" s="15"/>
      <c r="AL166" s="15"/>
      <c r="AM166" s="15"/>
      <c r="AN166" s="15"/>
      <c r="AO166" s="16" t="s">
        <v>11857</v>
      </c>
      <c r="AP166" s="15"/>
      <c r="AQ166" s="15"/>
    </row>
    <row r="167" ht="15.75" hidden="1" customHeight="1">
      <c r="A167" s="28" t="s">
        <v>622</v>
      </c>
      <c r="B167" s="28"/>
      <c r="C167" s="15" t="str">
        <f t="shared" si="1"/>
        <v>KIO80346614</v>
      </c>
      <c r="D167" s="15" t="s">
        <v>11857</v>
      </c>
      <c r="E167" s="28" t="s">
        <v>623</v>
      </c>
      <c r="F167" s="20">
        <v>425.41</v>
      </c>
      <c r="G167" s="29">
        <v>10.5</v>
      </c>
      <c r="H167" s="28" t="s">
        <v>12099</v>
      </c>
      <c r="I167" s="15">
        <v>20.0</v>
      </c>
      <c r="J167" s="50">
        <v>1.0</v>
      </c>
      <c r="K167" s="28"/>
      <c r="L167" s="33">
        <f>((LADIAR!$F167*(1+LADIAR!$G167%))/LADIAR!$J167)+LADIAR!$K167</f>
        <v>470.07805</v>
      </c>
      <c r="M167" s="15">
        <v>30.0</v>
      </c>
      <c r="N167" s="61">
        <f>IF(L167&gt;=5,MROUND((L167*(1+(LADIAR!$G167/100)))/(1-M167/100),50),10)</f>
        <v>750</v>
      </c>
      <c r="O167" s="29">
        <f>MROUND((LADIAR!$N167/0.6),50)</f>
        <v>1250</v>
      </c>
      <c r="P167" s="15" t="s">
        <v>11858</v>
      </c>
      <c r="Q167" s="15">
        <v>4.0</v>
      </c>
      <c r="R167" s="29">
        <f>LADIAR!$I167+LADIAR!$Q167</f>
        <v>24</v>
      </c>
      <c r="S167" s="15" t="s">
        <v>292</v>
      </c>
      <c r="T167" s="15" t="s">
        <v>15</v>
      </c>
      <c r="U167" s="15" t="s">
        <v>11802</v>
      </c>
      <c r="V167" s="15" t="s">
        <v>12124</v>
      </c>
      <c r="W167" s="15" t="s">
        <v>11860</v>
      </c>
      <c r="X167" s="15">
        <v>1.0</v>
      </c>
      <c r="Y167" s="15">
        <v>20.0</v>
      </c>
      <c r="Z167" s="15"/>
      <c r="AA167" s="15"/>
      <c r="AB167" s="29">
        <f>LADIAR!$L167*LADIAR!$AA167</f>
        <v>0</v>
      </c>
      <c r="AC167" s="15"/>
      <c r="AD167" s="15"/>
      <c r="AE167" s="15"/>
      <c r="AF167" s="15"/>
      <c r="AG167" s="15"/>
      <c r="AH167" s="32" t="str">
        <f>IF(AND(LADIAR!$AF167=0,LADIAR!$AG167=0),"",LADIAR!$AF167-LADIAR!$AG167)</f>
        <v/>
      </c>
      <c r="AI167" s="15"/>
      <c r="AJ167" s="15"/>
      <c r="AK167" s="15"/>
      <c r="AL167" s="15"/>
      <c r="AM167" s="15"/>
      <c r="AN167" s="15"/>
      <c r="AO167" s="16" t="s">
        <v>11857</v>
      </c>
      <c r="AP167" s="15"/>
      <c r="AQ167" s="15"/>
    </row>
    <row r="168" ht="15.75" hidden="1" customHeight="1">
      <c r="A168" s="28" t="s">
        <v>624</v>
      </c>
      <c r="B168" s="28"/>
      <c r="C168" s="15" t="str">
        <f t="shared" si="1"/>
        <v>KIO80346515</v>
      </c>
      <c r="D168" s="15" t="s">
        <v>11857</v>
      </c>
      <c r="E168" s="28" t="s">
        <v>625</v>
      </c>
      <c r="F168" s="20">
        <f>F167</f>
        <v>425.41</v>
      </c>
      <c r="G168" s="29">
        <v>10.5</v>
      </c>
      <c r="H168" s="28" t="s">
        <v>12099</v>
      </c>
      <c r="I168" s="15">
        <v>20.0</v>
      </c>
      <c r="J168" s="50">
        <v>1.0</v>
      </c>
      <c r="K168" s="28"/>
      <c r="L168" s="33">
        <f>((LADIAR!$F168*(1+LADIAR!$G168%))/LADIAR!$J168)+LADIAR!$K168</f>
        <v>470.07805</v>
      </c>
      <c r="M168" s="15">
        <v>30.0</v>
      </c>
      <c r="N168" s="61">
        <f>IF(L168&gt;=5,MROUND((L168*(1+(LADIAR!$G168/100)))/(1-M168/100),50),10)</f>
        <v>750</v>
      </c>
      <c r="O168" s="29">
        <f>MROUND((LADIAR!$N168/0.6),50)</f>
        <v>1250</v>
      </c>
      <c r="P168" s="15" t="s">
        <v>11858</v>
      </c>
      <c r="Q168" s="15">
        <v>4.0</v>
      </c>
      <c r="R168" s="29">
        <f>LADIAR!$I168+LADIAR!$Q168</f>
        <v>24</v>
      </c>
      <c r="S168" s="15" t="s">
        <v>292</v>
      </c>
      <c r="T168" s="15" t="s">
        <v>15</v>
      </c>
      <c r="U168" s="15" t="s">
        <v>11802</v>
      </c>
      <c r="V168" s="15" t="s">
        <v>12124</v>
      </c>
      <c r="W168" s="15" t="s">
        <v>11860</v>
      </c>
      <c r="X168" s="15">
        <v>1.0</v>
      </c>
      <c r="Y168" s="15">
        <v>20.0</v>
      </c>
      <c r="Z168" s="15"/>
      <c r="AA168" s="15"/>
      <c r="AB168" s="29">
        <f>LADIAR!$L168*LADIAR!$AA168</f>
        <v>0</v>
      </c>
      <c r="AC168" s="15"/>
      <c r="AD168" s="15"/>
      <c r="AE168" s="15"/>
      <c r="AF168" s="15"/>
      <c r="AG168" s="15"/>
      <c r="AH168" s="32" t="str">
        <f>IF(AND(LADIAR!$AF168=0,LADIAR!$AG168=0),"",LADIAR!$AF168-LADIAR!$AG168)</f>
        <v/>
      </c>
      <c r="AI168" s="15"/>
      <c r="AJ168" s="15"/>
      <c r="AK168" s="15"/>
      <c r="AL168" s="15"/>
      <c r="AM168" s="15"/>
      <c r="AN168" s="15"/>
      <c r="AO168" s="16" t="s">
        <v>11857</v>
      </c>
      <c r="AP168" s="15"/>
      <c r="AQ168" s="15"/>
    </row>
    <row r="169" ht="15.75" hidden="1" customHeight="1">
      <c r="A169" s="28" t="s">
        <v>626</v>
      </c>
      <c r="B169" s="28"/>
      <c r="C169" s="15" t="str">
        <f t="shared" si="1"/>
        <v>KIO80131586</v>
      </c>
      <c r="D169" s="15" t="s">
        <v>11857</v>
      </c>
      <c r="E169" s="28" t="s">
        <v>627</v>
      </c>
      <c r="F169" s="20">
        <v>659.8</v>
      </c>
      <c r="G169" s="29">
        <v>10.5</v>
      </c>
      <c r="H169" s="28" t="s">
        <v>12099</v>
      </c>
      <c r="I169" s="15">
        <v>16.0</v>
      </c>
      <c r="J169" s="50">
        <f>LADIAR!$I169</f>
        <v>16</v>
      </c>
      <c r="K169" s="28"/>
      <c r="L169" s="33">
        <f>((LADIAR!$F169*(1+LADIAR!$G169%))/LADIAR!$J169)+LADIAR!$K169</f>
        <v>45.5674375</v>
      </c>
      <c r="M169" s="15">
        <v>30.0</v>
      </c>
      <c r="N169" s="61">
        <f>IF(L169&gt;=5,MROUND((L169*(1+(LADIAR!$G169/100)))/(1-M169/100),50),10)</f>
        <v>50</v>
      </c>
      <c r="O169" s="29">
        <f>MROUND((LADIAR!$N169/0.6),50)</f>
        <v>100</v>
      </c>
      <c r="P169" s="15" t="s">
        <v>11858</v>
      </c>
      <c r="Q169" s="15">
        <v>4.0</v>
      </c>
      <c r="R169" s="29">
        <f>LADIAR!$I169+LADIAR!$Q169</f>
        <v>20</v>
      </c>
      <c r="S169" s="15" t="s">
        <v>292</v>
      </c>
      <c r="T169" s="15" t="s">
        <v>15</v>
      </c>
      <c r="U169" s="15" t="s">
        <v>11802</v>
      </c>
      <c r="V169" s="16" t="s">
        <v>12131</v>
      </c>
      <c r="W169" s="15" t="s">
        <v>11860</v>
      </c>
      <c r="X169" s="15">
        <v>1.0</v>
      </c>
      <c r="Y169" s="15">
        <f>10+5</f>
        <v>15</v>
      </c>
      <c r="Z169" s="15"/>
      <c r="AA169" s="15"/>
      <c r="AB169" s="29">
        <f>LADIAR!$L169*LADIAR!$AA169</f>
        <v>0</v>
      </c>
      <c r="AC169" s="15"/>
      <c r="AD169" s="15"/>
      <c r="AE169" s="15"/>
      <c r="AF169" s="15"/>
      <c r="AG169" s="15"/>
      <c r="AH169" s="32" t="str">
        <f>IF(AND(LADIAR!$AF169=0,LADIAR!$AG169=0),"",LADIAR!$AF169-LADIAR!$AG169)</f>
        <v/>
      </c>
      <c r="AI169" s="15"/>
      <c r="AJ169" s="15"/>
      <c r="AK169" s="15"/>
      <c r="AL169" s="15"/>
      <c r="AM169" s="15"/>
      <c r="AN169" s="15"/>
      <c r="AO169" s="16" t="s">
        <v>11857</v>
      </c>
      <c r="AP169" s="15"/>
      <c r="AQ169" s="15"/>
    </row>
    <row r="170" ht="15.75" hidden="1" customHeight="1">
      <c r="A170" s="28" t="s">
        <v>628</v>
      </c>
      <c r="B170" s="28"/>
      <c r="C170" s="15" t="str">
        <f t="shared" si="1"/>
        <v>KIO80131562</v>
      </c>
      <c r="D170" s="15" t="s">
        <v>11857</v>
      </c>
      <c r="E170" s="28" t="s">
        <v>629</v>
      </c>
      <c r="F170" s="20">
        <f>F169</f>
        <v>659.8</v>
      </c>
      <c r="G170" s="29">
        <v>10.5</v>
      </c>
      <c r="H170" s="28" t="s">
        <v>12099</v>
      </c>
      <c r="I170" s="15">
        <v>16.0</v>
      </c>
      <c r="J170" s="50">
        <f>LADIAR!$I170</f>
        <v>16</v>
      </c>
      <c r="K170" s="28"/>
      <c r="L170" s="33">
        <f>((LADIAR!$F170*(1+LADIAR!$G170%))/LADIAR!$J170)+LADIAR!$K170</f>
        <v>45.5674375</v>
      </c>
      <c r="M170" s="15">
        <v>30.0</v>
      </c>
      <c r="N170" s="61">
        <f>IF(L170&gt;=5,MROUND((L170*(1+(LADIAR!$G170/100)))/(1-M170/100),50),10)</f>
        <v>50</v>
      </c>
      <c r="O170" s="29">
        <f>MROUND((LADIAR!$N170/0.6),50)</f>
        <v>100</v>
      </c>
      <c r="P170" s="15" t="s">
        <v>11858</v>
      </c>
      <c r="Q170" s="15">
        <v>4.0</v>
      </c>
      <c r="R170" s="29">
        <f>LADIAR!$I170+LADIAR!$Q170</f>
        <v>20</v>
      </c>
      <c r="S170" s="15" t="s">
        <v>292</v>
      </c>
      <c r="T170" s="15" t="s">
        <v>15</v>
      </c>
      <c r="U170" s="15" t="s">
        <v>11802</v>
      </c>
      <c r="V170" s="15" t="s">
        <v>12130</v>
      </c>
      <c r="W170" s="15" t="s">
        <v>11860</v>
      </c>
      <c r="X170" s="15">
        <v>1.0</v>
      </c>
      <c r="Y170" s="15">
        <v>14.0</v>
      </c>
      <c r="Z170" s="15"/>
      <c r="AA170" s="15"/>
      <c r="AB170" s="29">
        <f>LADIAR!$L170*LADIAR!$AA170</f>
        <v>0</v>
      </c>
      <c r="AC170" s="15"/>
      <c r="AD170" s="15"/>
      <c r="AE170" s="15"/>
      <c r="AF170" s="15"/>
      <c r="AG170" s="15"/>
      <c r="AH170" s="32" t="str">
        <f>IF(AND(LADIAR!$AF170=0,LADIAR!$AG170=0),"",LADIAR!$AF170-LADIAR!$AG170)</f>
        <v/>
      </c>
      <c r="AI170" s="15"/>
      <c r="AJ170" s="15"/>
      <c r="AK170" s="15"/>
      <c r="AL170" s="15"/>
      <c r="AM170" s="15"/>
      <c r="AN170" s="15"/>
      <c r="AO170" s="16" t="s">
        <v>11857</v>
      </c>
      <c r="AP170" s="15"/>
      <c r="AQ170" s="15"/>
    </row>
    <row r="171" ht="15.75" hidden="1" customHeight="1">
      <c r="A171" s="28" t="s">
        <v>630</v>
      </c>
      <c r="B171" s="28"/>
      <c r="C171" s="15" t="str">
        <f t="shared" si="1"/>
        <v>KIO80111755</v>
      </c>
      <c r="D171" s="15" t="s">
        <v>11857</v>
      </c>
      <c r="E171" s="28" t="s">
        <v>631</v>
      </c>
      <c r="F171" s="20">
        <v>582.99</v>
      </c>
      <c r="G171" s="29">
        <v>10.5</v>
      </c>
      <c r="H171" s="28" t="s">
        <v>12099</v>
      </c>
      <c r="I171" s="15">
        <v>12.0</v>
      </c>
      <c r="J171" s="50">
        <v>1.0</v>
      </c>
      <c r="K171" s="28"/>
      <c r="L171" s="33">
        <f>((LADIAR!$F171*(1+LADIAR!$G171%))/LADIAR!$J171)+LADIAR!$K171</f>
        <v>644.20395</v>
      </c>
      <c r="M171" s="15">
        <v>30.0</v>
      </c>
      <c r="N171" s="61">
        <f>IF(L171&gt;=5,MROUND((L171*(1+(LADIAR!$G171/100)))/(1-M171/100),50),10)</f>
        <v>1000</v>
      </c>
      <c r="O171" s="29">
        <f>MROUND((LADIAR!$N171/0.6),50)</f>
        <v>1650</v>
      </c>
      <c r="P171" s="15" t="s">
        <v>11858</v>
      </c>
      <c r="Q171" s="15">
        <v>4.0</v>
      </c>
      <c r="R171" s="29">
        <f>LADIAR!$I171+LADIAR!$Q171</f>
        <v>16</v>
      </c>
      <c r="S171" s="15" t="s">
        <v>292</v>
      </c>
      <c r="T171" s="15" t="s">
        <v>15</v>
      </c>
      <c r="U171" s="15" t="s">
        <v>11802</v>
      </c>
      <c r="V171" s="15" t="s">
        <v>12137</v>
      </c>
      <c r="W171" s="15" t="s">
        <v>11860</v>
      </c>
      <c r="X171" s="15">
        <v>1.0</v>
      </c>
      <c r="Y171" s="15">
        <v>11.0</v>
      </c>
      <c r="Z171" s="15"/>
      <c r="AA171" s="15"/>
      <c r="AB171" s="29">
        <f>LADIAR!$L171*LADIAR!$AA171</f>
        <v>0</v>
      </c>
      <c r="AC171" s="15"/>
      <c r="AD171" s="15"/>
      <c r="AE171" s="15"/>
      <c r="AF171" s="15"/>
      <c r="AG171" s="15"/>
      <c r="AH171" s="32" t="str">
        <f>IF(AND(LADIAR!$AF171=0,LADIAR!$AG171=0),"",LADIAR!$AF171-LADIAR!$AG171)</f>
        <v/>
      </c>
      <c r="AI171" s="15"/>
      <c r="AJ171" s="15"/>
      <c r="AK171" s="15"/>
      <c r="AL171" s="15"/>
      <c r="AM171" s="15"/>
      <c r="AN171" s="15"/>
      <c r="AO171" s="16" t="s">
        <v>11857</v>
      </c>
      <c r="AP171" s="15"/>
      <c r="AQ171" s="15"/>
    </row>
    <row r="172" ht="15.75" hidden="1" customHeight="1">
      <c r="A172" s="28" t="s">
        <v>632</v>
      </c>
      <c r="B172" s="28"/>
      <c r="C172" s="15" t="str">
        <f t="shared" si="1"/>
        <v>KIO80123741</v>
      </c>
      <c r="D172" s="15" t="s">
        <v>11857</v>
      </c>
      <c r="E172" s="28" t="s">
        <v>633</v>
      </c>
      <c r="F172" s="20">
        <f>F171</f>
        <v>582.99</v>
      </c>
      <c r="G172" s="29">
        <v>10.5</v>
      </c>
      <c r="H172" s="28" t="s">
        <v>12099</v>
      </c>
      <c r="I172" s="15">
        <v>12.0</v>
      </c>
      <c r="J172" s="50">
        <v>1.0</v>
      </c>
      <c r="K172" s="28"/>
      <c r="L172" s="33">
        <f>((LADIAR!$F172*(1+LADIAR!$G172%))/LADIAR!$J172)+LADIAR!$K172</f>
        <v>644.20395</v>
      </c>
      <c r="M172" s="15">
        <v>30.0</v>
      </c>
      <c r="N172" s="61">
        <f>IF(L172&gt;=5,MROUND((L172*(1+(LADIAR!$G172/100)))/(1-M172/100),50),10)</f>
        <v>1000</v>
      </c>
      <c r="O172" s="29">
        <f>MROUND((LADIAR!$N172/0.6),50)</f>
        <v>1650</v>
      </c>
      <c r="P172" s="15" t="s">
        <v>11858</v>
      </c>
      <c r="Q172" s="15">
        <v>4.0</v>
      </c>
      <c r="R172" s="29">
        <f>LADIAR!$I172+LADIAR!$Q172</f>
        <v>16</v>
      </c>
      <c r="S172" s="15" t="s">
        <v>292</v>
      </c>
      <c r="T172" s="15" t="s">
        <v>15</v>
      </c>
      <c r="U172" s="15" t="s">
        <v>11802</v>
      </c>
      <c r="V172" s="15" t="s">
        <v>12137</v>
      </c>
      <c r="W172" s="15" t="s">
        <v>11860</v>
      </c>
      <c r="X172" s="15">
        <v>1.0</v>
      </c>
      <c r="Y172" s="15">
        <v>0.0</v>
      </c>
      <c r="Z172" s="15"/>
      <c r="AA172" s="15"/>
      <c r="AB172" s="29">
        <f>LADIAR!$L172*LADIAR!$AA172</f>
        <v>0</v>
      </c>
      <c r="AC172" s="15"/>
      <c r="AD172" s="15"/>
      <c r="AE172" s="15"/>
      <c r="AF172" s="15"/>
      <c r="AG172" s="15"/>
      <c r="AH172" s="32" t="str">
        <f>IF(AND(LADIAR!$AF172=0,LADIAR!$AG172=0),"",LADIAR!$AF172-LADIAR!$AG172)</f>
        <v/>
      </c>
      <c r="AI172" s="15"/>
      <c r="AJ172" s="15"/>
      <c r="AK172" s="15"/>
      <c r="AL172" s="15"/>
      <c r="AM172" s="15"/>
      <c r="AN172" s="15"/>
      <c r="AO172" s="16" t="s">
        <v>11857</v>
      </c>
      <c r="AP172" s="15"/>
      <c r="AQ172" s="15"/>
    </row>
    <row r="173" ht="15.75" hidden="1" customHeight="1">
      <c r="A173" s="28" t="s">
        <v>634</v>
      </c>
      <c r="B173" s="28"/>
      <c r="C173" s="15" t="str">
        <f t="shared" si="1"/>
        <v>KIO77971708</v>
      </c>
      <c r="D173" s="15" t="s">
        <v>11857</v>
      </c>
      <c r="E173" s="28" t="s">
        <v>635</v>
      </c>
      <c r="F173" s="20">
        <v>484.15</v>
      </c>
      <c r="G173" s="29">
        <v>10.5</v>
      </c>
      <c r="H173" s="28" t="s">
        <v>12099</v>
      </c>
      <c r="I173" s="15">
        <v>56.0</v>
      </c>
      <c r="J173" s="50">
        <v>1.0</v>
      </c>
      <c r="K173" s="28"/>
      <c r="L173" s="33">
        <f>((LADIAR!$F173*(1+LADIAR!$G173%))/LADIAR!$J173)+LADIAR!$K173</f>
        <v>534.98575</v>
      </c>
      <c r="M173" s="15">
        <v>30.0</v>
      </c>
      <c r="N173" s="61">
        <f>IF(L173&gt;=5,MROUND((L173*(1+(LADIAR!$G173/100)))/(1-M173/100),50),10)</f>
        <v>850</v>
      </c>
      <c r="O173" s="29">
        <f>MROUND((LADIAR!$N173/0.6),50)</f>
        <v>1400</v>
      </c>
      <c r="P173" s="15" t="s">
        <v>11858</v>
      </c>
      <c r="Q173" s="15">
        <v>2.0</v>
      </c>
      <c r="R173" s="29">
        <f>LADIAR!$I173+LADIAR!$Q173</f>
        <v>58</v>
      </c>
      <c r="S173" s="15" t="s">
        <v>295</v>
      </c>
      <c r="T173" s="15" t="s">
        <v>15</v>
      </c>
      <c r="U173" s="15" t="s">
        <v>11802</v>
      </c>
      <c r="V173" s="15" t="s">
        <v>12126</v>
      </c>
      <c r="W173" s="15" t="s">
        <v>11860</v>
      </c>
      <c r="X173" s="15">
        <v>1.0</v>
      </c>
      <c r="Y173" s="15">
        <v>3.0</v>
      </c>
      <c r="Z173" s="15"/>
      <c r="AA173" s="15"/>
      <c r="AB173" s="29">
        <f>LADIAR!$L173*LADIAR!$AA173</f>
        <v>0</v>
      </c>
      <c r="AC173" s="15"/>
      <c r="AD173" s="15"/>
      <c r="AE173" s="15"/>
      <c r="AF173" s="15"/>
      <c r="AG173" s="15"/>
      <c r="AH173" s="32" t="str">
        <f>IF(AND(LADIAR!$AF173=0,LADIAR!$AG173=0),"",LADIAR!$AF173-LADIAR!$AG173)</f>
        <v/>
      </c>
      <c r="AI173" s="15"/>
      <c r="AJ173" s="15"/>
      <c r="AK173" s="15"/>
      <c r="AL173" s="15"/>
      <c r="AM173" s="15"/>
      <c r="AN173" s="15"/>
      <c r="AO173" s="16" t="s">
        <v>11857</v>
      </c>
      <c r="AP173" s="15"/>
      <c r="AQ173" s="15"/>
    </row>
    <row r="174" ht="15.75" hidden="1" customHeight="1">
      <c r="A174" s="28" t="s">
        <v>636</v>
      </c>
      <c r="B174" s="28"/>
      <c r="C174" s="15" t="str">
        <f t="shared" si="1"/>
        <v>KIO77971692</v>
      </c>
      <c r="D174" s="15" t="s">
        <v>11857</v>
      </c>
      <c r="E174" s="28" t="s">
        <v>637</v>
      </c>
      <c r="F174" s="20">
        <f>F173</f>
        <v>484.15</v>
      </c>
      <c r="G174" s="29">
        <v>10.5</v>
      </c>
      <c r="H174" s="28" t="s">
        <v>12099</v>
      </c>
      <c r="I174" s="15">
        <v>56.0</v>
      </c>
      <c r="J174" s="50">
        <v>1.0</v>
      </c>
      <c r="K174" s="28"/>
      <c r="L174" s="33">
        <f>((LADIAR!$F174*(1+LADIAR!$G174%))/LADIAR!$J174)+LADIAR!$K174</f>
        <v>534.98575</v>
      </c>
      <c r="M174" s="15">
        <v>30.0</v>
      </c>
      <c r="N174" s="61">
        <f>IF(L174&gt;=5,MROUND((L174*(1+(LADIAR!$G174/100)))/(1-M174/100),50),10)</f>
        <v>850</v>
      </c>
      <c r="O174" s="29">
        <f>MROUND((LADIAR!$N174/0.6),50)</f>
        <v>1400</v>
      </c>
      <c r="P174" s="15" t="s">
        <v>11858</v>
      </c>
      <c r="Q174" s="15">
        <v>3.0</v>
      </c>
      <c r="R174" s="29">
        <f>LADIAR!$I174+LADIAR!$Q174</f>
        <v>59</v>
      </c>
      <c r="S174" s="15" t="s">
        <v>295</v>
      </c>
      <c r="T174" s="15" t="s">
        <v>15</v>
      </c>
      <c r="U174" s="15" t="s">
        <v>11802</v>
      </c>
      <c r="V174" s="15" t="s">
        <v>12126</v>
      </c>
      <c r="W174" s="15" t="s">
        <v>11860</v>
      </c>
      <c r="X174" s="15">
        <v>1.0</v>
      </c>
      <c r="Y174" s="15">
        <v>6.0</v>
      </c>
      <c r="Z174" s="15"/>
      <c r="AA174" s="15"/>
      <c r="AB174" s="29">
        <f>LADIAR!$L174*LADIAR!$AA174</f>
        <v>0</v>
      </c>
      <c r="AC174" s="15"/>
      <c r="AD174" s="15"/>
      <c r="AE174" s="15"/>
      <c r="AF174" s="15"/>
      <c r="AG174" s="15"/>
      <c r="AH174" s="32" t="str">
        <f>IF(AND(LADIAR!$AF174=0,LADIAR!$AG174=0),"",LADIAR!$AF174-LADIAR!$AG174)</f>
        <v/>
      </c>
      <c r="AI174" s="15"/>
      <c r="AJ174" s="15"/>
      <c r="AK174" s="15"/>
      <c r="AL174" s="15"/>
      <c r="AM174" s="15"/>
      <c r="AN174" s="15"/>
      <c r="AO174" s="16" t="s">
        <v>11857</v>
      </c>
      <c r="AP174" s="15"/>
      <c r="AQ174" s="15"/>
    </row>
    <row r="175" ht="15.75" hidden="1" customHeight="1">
      <c r="A175" s="28" t="s">
        <v>638</v>
      </c>
      <c r="B175" s="28"/>
      <c r="C175" s="15" t="str">
        <f t="shared" si="1"/>
        <v>KIO77903501</v>
      </c>
      <c r="D175" s="15" t="s">
        <v>11857</v>
      </c>
      <c r="E175" s="28" t="s">
        <v>639</v>
      </c>
      <c r="F175" s="20">
        <v>359.23</v>
      </c>
      <c r="G175" s="29">
        <v>10.5</v>
      </c>
      <c r="H175" s="28" t="s">
        <v>12099</v>
      </c>
      <c r="I175" s="15">
        <v>56.0</v>
      </c>
      <c r="J175" s="50">
        <v>1.0</v>
      </c>
      <c r="K175" s="28"/>
      <c r="L175" s="33">
        <f>((LADIAR!$F175*(1+LADIAR!$G175%))/LADIAR!$J175)+LADIAR!$K175</f>
        <v>396.94915</v>
      </c>
      <c r="M175" s="15">
        <v>30.0</v>
      </c>
      <c r="N175" s="61">
        <f>IF(L175&gt;=5,MROUND((L175*(1+(LADIAR!$G175/100)))/(1-M175/100),50),10)</f>
        <v>650</v>
      </c>
      <c r="O175" s="29">
        <f>MROUND((LADIAR!$N175/0.6),50)</f>
        <v>1100</v>
      </c>
      <c r="P175" s="15" t="s">
        <v>11858</v>
      </c>
      <c r="Q175" s="15">
        <v>2.0</v>
      </c>
      <c r="R175" s="29">
        <f>LADIAR!$I175+LADIAR!$Q175</f>
        <v>58</v>
      </c>
      <c r="S175" s="15" t="s">
        <v>295</v>
      </c>
      <c r="T175" s="15" t="s">
        <v>15</v>
      </c>
      <c r="U175" s="15" t="s">
        <v>11802</v>
      </c>
      <c r="V175" s="15" t="s">
        <v>12126</v>
      </c>
      <c r="W175" s="15" t="s">
        <v>11860</v>
      </c>
      <c r="X175" s="15">
        <v>1.0</v>
      </c>
      <c r="Y175" s="15">
        <v>0.0</v>
      </c>
      <c r="Z175" s="15"/>
      <c r="AA175" s="15"/>
      <c r="AB175" s="29">
        <f>LADIAR!$L175*LADIAR!$AA175</f>
        <v>0</v>
      </c>
      <c r="AC175" s="15"/>
      <c r="AD175" s="15"/>
      <c r="AE175" s="15"/>
      <c r="AF175" s="15"/>
      <c r="AG175" s="15"/>
      <c r="AH175" s="32" t="str">
        <f>IF(AND(LADIAR!$AF175=0,LADIAR!$AG175=0),"",LADIAR!$AF175-LADIAR!$AG175)</f>
        <v/>
      </c>
      <c r="AI175" s="15"/>
      <c r="AJ175" s="15"/>
      <c r="AK175" s="15"/>
      <c r="AL175" s="15"/>
      <c r="AM175" s="15"/>
      <c r="AN175" s="15"/>
      <c r="AO175" s="16" t="s">
        <v>11857</v>
      </c>
      <c r="AP175" s="15"/>
      <c r="AQ175" s="15"/>
    </row>
    <row r="176" ht="15.75" hidden="1" customHeight="1">
      <c r="A176" s="28" t="s">
        <v>640</v>
      </c>
      <c r="B176" s="28"/>
      <c r="C176" s="15" t="str">
        <f t="shared" si="1"/>
        <v>ALM40140929</v>
      </c>
      <c r="D176" s="15" t="s">
        <v>11857</v>
      </c>
      <c r="E176" s="28" t="s">
        <v>641</v>
      </c>
      <c r="F176" s="20">
        <v>595.4</v>
      </c>
      <c r="G176" s="29">
        <v>10.5</v>
      </c>
      <c r="H176" s="28" t="s">
        <v>12099</v>
      </c>
      <c r="I176" s="15">
        <v>1.0</v>
      </c>
      <c r="J176" s="50">
        <f>LADIAR!$I176</f>
        <v>1</v>
      </c>
      <c r="K176" s="28"/>
      <c r="L176" s="33">
        <f>((LADIAR!$F176*(1+LADIAR!$G176%))/LADIAR!$J176)+LADIAR!$K176</f>
        <v>657.917</v>
      </c>
      <c r="M176" s="15">
        <v>30.0</v>
      </c>
      <c r="N176" s="61">
        <f>IF(L176&gt;=5,MROUND((L176*(1+(LADIAR!$G176/100)))/(1-M176/100),50),10)</f>
        <v>1050</v>
      </c>
      <c r="O176" s="29">
        <f>MROUND((LADIAR!$N176/0.6),50)</f>
        <v>1750</v>
      </c>
      <c r="P176" s="15" t="s">
        <v>11858</v>
      </c>
      <c r="Q176" s="15">
        <v>4.0</v>
      </c>
      <c r="R176" s="29">
        <f>LADIAR!$I176+LADIAR!$Q176</f>
        <v>5</v>
      </c>
      <c r="S176" s="15" t="s">
        <v>295</v>
      </c>
      <c r="T176" s="15" t="s">
        <v>63</v>
      </c>
      <c r="U176" s="15" t="s">
        <v>11802</v>
      </c>
      <c r="V176" s="15" t="s">
        <v>12146</v>
      </c>
      <c r="W176" s="15" t="s">
        <v>11860</v>
      </c>
      <c r="X176" s="15">
        <v>1.0</v>
      </c>
      <c r="Y176" s="15">
        <v>2.0</v>
      </c>
      <c r="Z176" s="15"/>
      <c r="AA176" s="15"/>
      <c r="AB176" s="29">
        <f>LADIAR!$L176*LADIAR!$AA176</f>
        <v>0</v>
      </c>
      <c r="AC176" s="15"/>
      <c r="AD176" s="15"/>
      <c r="AE176" s="15"/>
      <c r="AF176" s="15"/>
      <c r="AG176" s="15"/>
      <c r="AH176" s="32" t="str">
        <f>IF(AND(LADIAR!$AF176=0,LADIAR!$AG176=0),"",LADIAR!$AF176-LADIAR!$AG176)</f>
        <v/>
      </c>
      <c r="AI176" s="15"/>
      <c r="AJ176" s="15"/>
      <c r="AK176" s="15"/>
      <c r="AL176" s="15"/>
      <c r="AM176" s="15"/>
      <c r="AN176" s="15"/>
      <c r="AO176" s="16" t="s">
        <v>11857</v>
      </c>
      <c r="AP176" s="15"/>
      <c r="AQ176" s="15"/>
    </row>
    <row r="177" ht="15.75" hidden="1" customHeight="1">
      <c r="A177" s="28" t="s">
        <v>642</v>
      </c>
      <c r="B177" s="28"/>
      <c r="C177" s="15" t="str">
        <f t="shared" si="1"/>
        <v>ALM40140912</v>
      </c>
      <c r="D177" s="15" t="s">
        <v>11857</v>
      </c>
      <c r="E177" s="28" t="s">
        <v>643</v>
      </c>
      <c r="F177" s="20">
        <f>F176</f>
        <v>595.4</v>
      </c>
      <c r="G177" s="29">
        <v>10.5</v>
      </c>
      <c r="H177" s="28" t="s">
        <v>12099</v>
      </c>
      <c r="I177" s="15">
        <v>1.0</v>
      </c>
      <c r="J177" s="50">
        <f>LADIAR!$I177</f>
        <v>1</v>
      </c>
      <c r="K177" s="28"/>
      <c r="L177" s="33">
        <f>((LADIAR!$F177*(1+LADIAR!$G177%))/LADIAR!$J177)+LADIAR!$K177</f>
        <v>657.917</v>
      </c>
      <c r="M177" s="15">
        <v>30.0</v>
      </c>
      <c r="N177" s="61">
        <f>IF(L177&gt;=5,MROUND((L177*(1+(LADIAR!$G177/100)))/(1-M177/100),50),10)</f>
        <v>1050</v>
      </c>
      <c r="O177" s="29">
        <f>MROUND((LADIAR!$N177/0.6),50)</f>
        <v>1750</v>
      </c>
      <c r="P177" s="15" t="s">
        <v>11858</v>
      </c>
      <c r="Q177" s="15">
        <v>4.0</v>
      </c>
      <c r="R177" s="29">
        <f>LADIAR!$I177+LADIAR!$Q177</f>
        <v>5</v>
      </c>
      <c r="S177" s="15" t="s">
        <v>295</v>
      </c>
      <c r="T177" s="15" t="s">
        <v>63</v>
      </c>
      <c r="U177" s="15" t="s">
        <v>11802</v>
      </c>
      <c r="V177" s="15" t="s">
        <v>12146</v>
      </c>
      <c r="W177" s="15" t="s">
        <v>11860</v>
      </c>
      <c r="X177" s="15">
        <v>1.0</v>
      </c>
      <c r="Y177" s="15">
        <v>4.0</v>
      </c>
      <c r="Z177" s="15"/>
      <c r="AA177" s="15"/>
      <c r="AB177" s="29">
        <f>LADIAR!$L177*LADIAR!$AA177</f>
        <v>0</v>
      </c>
      <c r="AC177" s="15"/>
      <c r="AD177" s="15"/>
      <c r="AE177" s="15"/>
      <c r="AF177" s="15"/>
      <c r="AG177" s="15"/>
      <c r="AH177" s="32" t="str">
        <f>IF(AND(LADIAR!$AF177=0,LADIAR!$AG177=0),"",LADIAR!$AF177-LADIAR!$AG177)</f>
        <v/>
      </c>
      <c r="AI177" s="15"/>
      <c r="AJ177" s="15"/>
      <c r="AK177" s="15"/>
      <c r="AL177" s="15"/>
      <c r="AM177" s="15"/>
      <c r="AN177" s="15"/>
      <c r="AO177" s="16" t="s">
        <v>11857</v>
      </c>
      <c r="AP177" s="15"/>
      <c r="AQ177" s="15"/>
    </row>
    <row r="178" ht="15.75" hidden="1" customHeight="1">
      <c r="A178" s="28" t="s">
        <v>644</v>
      </c>
      <c r="B178" s="28"/>
      <c r="C178" s="15" t="str">
        <f t="shared" si="1"/>
        <v>KIO77940131</v>
      </c>
      <c r="D178" s="15" t="s">
        <v>11857</v>
      </c>
      <c r="E178" s="28" t="s">
        <v>645</v>
      </c>
      <c r="F178" s="20">
        <v>7618.91</v>
      </c>
      <c r="G178" s="29">
        <v>10.5</v>
      </c>
      <c r="H178" s="28" t="s">
        <v>12099</v>
      </c>
      <c r="I178" s="15">
        <v>50.0</v>
      </c>
      <c r="J178" s="50">
        <f>LADIAR!$I178</f>
        <v>50</v>
      </c>
      <c r="K178" s="28"/>
      <c r="L178" s="33">
        <f>((LADIAR!$F178*(1+LADIAR!$G178%))/LADIAR!$J178)+LADIAR!$K178</f>
        <v>168.377911</v>
      </c>
      <c r="M178" s="15">
        <v>40.0</v>
      </c>
      <c r="N178" s="61">
        <f>IF(L178&gt;=5,MROUND((L178*(1+(LADIAR!$G178/100)))/(1-M178/100),50),10)</f>
        <v>300</v>
      </c>
      <c r="O178" s="29">
        <f>MROUND((LADIAR!$N178/0.6),50)</f>
        <v>500</v>
      </c>
      <c r="P178" s="15" t="s">
        <v>11858</v>
      </c>
      <c r="Q178" s="15">
        <v>10.0</v>
      </c>
      <c r="R178" s="29">
        <f>LADIAR!$I178+LADIAR!$Q178</f>
        <v>60</v>
      </c>
      <c r="S178" s="15" t="s">
        <v>295</v>
      </c>
      <c r="T178" s="15" t="s">
        <v>15</v>
      </c>
      <c r="U178" s="15" t="s">
        <v>11802</v>
      </c>
      <c r="V178" s="15" t="s">
        <v>12131</v>
      </c>
      <c r="W178" s="15" t="s">
        <v>11860</v>
      </c>
      <c r="X178" s="15">
        <v>1.0</v>
      </c>
      <c r="Y178" s="15">
        <v>14.0</v>
      </c>
      <c r="Z178" s="15"/>
      <c r="AA178" s="15"/>
      <c r="AB178" s="29">
        <f>LADIAR!$L178*LADIAR!$AA178</f>
        <v>0</v>
      </c>
      <c r="AC178" s="15"/>
      <c r="AD178" s="15"/>
      <c r="AE178" s="15"/>
      <c r="AF178" s="15"/>
      <c r="AG178" s="15"/>
      <c r="AH178" s="32" t="str">
        <f>IF(AND(LADIAR!$AF178=0,LADIAR!$AG178=0),"",LADIAR!$AF178-LADIAR!$AG178)</f>
        <v/>
      </c>
      <c r="AI178" s="15"/>
      <c r="AJ178" s="15"/>
      <c r="AK178" s="15"/>
      <c r="AL178" s="15"/>
      <c r="AM178" s="15"/>
      <c r="AN178" s="15"/>
      <c r="AO178" s="16" t="s">
        <v>11857</v>
      </c>
      <c r="AP178" s="15"/>
      <c r="AQ178" s="15"/>
    </row>
    <row r="179" ht="15.75" hidden="1" customHeight="1">
      <c r="A179" s="28" t="s">
        <v>646</v>
      </c>
      <c r="B179" s="28"/>
      <c r="C179" s="15" t="str">
        <f t="shared" si="1"/>
        <v>KIO77975737</v>
      </c>
      <c r="D179" s="15" t="s">
        <v>11857</v>
      </c>
      <c r="E179" s="28" t="s">
        <v>647</v>
      </c>
      <c r="F179" s="20">
        <f>F178</f>
        <v>7618.91</v>
      </c>
      <c r="G179" s="29">
        <v>10.5</v>
      </c>
      <c r="H179" s="28" t="s">
        <v>12099</v>
      </c>
      <c r="I179" s="15">
        <v>50.0</v>
      </c>
      <c r="J179" s="50">
        <f>LADIAR!$I179</f>
        <v>50</v>
      </c>
      <c r="K179" s="28"/>
      <c r="L179" s="33">
        <f>((LADIAR!$F179*(1+LADIAR!$G179%))/LADIAR!$J179)+LADIAR!$K179</f>
        <v>168.377911</v>
      </c>
      <c r="M179" s="15">
        <v>40.0</v>
      </c>
      <c r="N179" s="61">
        <f>IF(L179&gt;=5,MROUND((L179*(1+(LADIAR!$G179/100)))/(1-M179/100),50),10)</f>
        <v>300</v>
      </c>
      <c r="O179" s="29">
        <f>MROUND((LADIAR!$N179/0.6),50)</f>
        <v>500</v>
      </c>
      <c r="P179" s="15" t="s">
        <v>11858</v>
      </c>
      <c r="Q179" s="15">
        <v>10.0</v>
      </c>
      <c r="R179" s="29">
        <f>LADIAR!$I179+LADIAR!$Q179</f>
        <v>60</v>
      </c>
      <c r="S179" s="15" t="s">
        <v>295</v>
      </c>
      <c r="T179" s="15" t="s">
        <v>15</v>
      </c>
      <c r="U179" s="15" t="s">
        <v>11802</v>
      </c>
      <c r="V179" s="15" t="s">
        <v>12131</v>
      </c>
      <c r="W179" s="15" t="s">
        <v>11860</v>
      </c>
      <c r="X179" s="15">
        <v>1.0</v>
      </c>
      <c r="Y179" s="15">
        <v>0.0</v>
      </c>
      <c r="Z179" s="15"/>
      <c r="AA179" s="15"/>
      <c r="AB179" s="29">
        <f>LADIAR!$L179*LADIAR!$AA179</f>
        <v>0</v>
      </c>
      <c r="AC179" s="15"/>
      <c r="AD179" s="15"/>
      <c r="AE179" s="15"/>
      <c r="AF179" s="15"/>
      <c r="AG179" s="15"/>
      <c r="AH179" s="32" t="str">
        <f>IF(AND(LADIAR!$AF179=0,LADIAR!$AG179=0),"",LADIAR!$AF179-LADIAR!$AG179)</f>
        <v/>
      </c>
      <c r="AI179" s="15"/>
      <c r="AJ179" s="15"/>
      <c r="AK179" s="15"/>
      <c r="AL179" s="15"/>
      <c r="AM179" s="15"/>
      <c r="AN179" s="15"/>
      <c r="AO179" s="16" t="s">
        <v>11857</v>
      </c>
      <c r="AP179" s="15"/>
      <c r="AQ179" s="15"/>
    </row>
    <row r="180" ht="15.75" hidden="1" customHeight="1">
      <c r="A180" s="28" t="s">
        <v>648</v>
      </c>
      <c r="B180" s="28"/>
      <c r="C180" s="15" t="str">
        <f t="shared" si="1"/>
        <v>KIO80133900</v>
      </c>
      <c r="D180" s="15" t="s">
        <v>11857</v>
      </c>
      <c r="E180" s="28" t="s">
        <v>649</v>
      </c>
      <c r="F180" s="20">
        <v>2522.29</v>
      </c>
      <c r="G180" s="29">
        <v>10.5</v>
      </c>
      <c r="H180" s="28" t="s">
        <v>12099</v>
      </c>
      <c r="I180" s="15">
        <v>12.0</v>
      </c>
      <c r="J180" s="50">
        <v>1.0</v>
      </c>
      <c r="K180" s="28"/>
      <c r="L180" s="33">
        <f>((LADIAR!$F180*(1+LADIAR!$G180%))/LADIAR!$J180)+LADIAR!$K180</f>
        <v>2787.13045</v>
      </c>
      <c r="M180" s="15">
        <v>30.0</v>
      </c>
      <c r="N180" s="61">
        <f>IF(L180&gt;=5,MROUND((L180*(1+(LADIAR!$G180/100)))/(1-M180/100),50),10)</f>
        <v>4400</v>
      </c>
      <c r="O180" s="29">
        <f>MROUND((LADIAR!$N180/0.6),50)</f>
        <v>7350</v>
      </c>
      <c r="P180" s="15" t="s">
        <v>11858</v>
      </c>
      <c r="Q180" s="15">
        <v>2.0</v>
      </c>
      <c r="R180" s="29">
        <f>LADIAR!$I180+LADIAR!$Q180</f>
        <v>14</v>
      </c>
      <c r="S180" s="15" t="s">
        <v>292</v>
      </c>
      <c r="T180" s="15" t="s">
        <v>15</v>
      </c>
      <c r="U180" s="15" t="s">
        <v>11822</v>
      </c>
      <c r="V180" s="15" t="s">
        <v>12124</v>
      </c>
      <c r="W180" s="15" t="s">
        <v>11860</v>
      </c>
      <c r="X180" s="15">
        <v>1.0</v>
      </c>
      <c r="Y180" s="15">
        <v>12.0</v>
      </c>
      <c r="Z180" s="15"/>
      <c r="AA180" s="15"/>
      <c r="AB180" s="29">
        <f>LADIAR!$L180*LADIAR!$AA180</f>
        <v>0</v>
      </c>
      <c r="AC180" s="15"/>
      <c r="AD180" s="15"/>
      <c r="AE180" s="15"/>
      <c r="AF180" s="15"/>
      <c r="AG180" s="15"/>
      <c r="AH180" s="32" t="str">
        <f>IF(AND(LADIAR!$AF180=0,LADIAR!$AG180=0),"",LADIAR!$AF180-LADIAR!$AG180)</f>
        <v/>
      </c>
      <c r="AI180" s="15"/>
      <c r="AJ180" s="15"/>
      <c r="AK180" s="15"/>
      <c r="AL180" s="15"/>
      <c r="AM180" s="15"/>
      <c r="AN180" s="15"/>
      <c r="AO180" s="16" t="s">
        <v>11857</v>
      </c>
      <c r="AP180" s="15"/>
      <c r="AQ180" s="15"/>
    </row>
    <row r="181" ht="15.75" hidden="1" customHeight="1">
      <c r="A181" s="28" t="s">
        <v>650</v>
      </c>
      <c r="B181" s="28"/>
      <c r="C181" s="15" t="str">
        <f t="shared" si="1"/>
        <v>KIO77975263</v>
      </c>
      <c r="D181" s="15" t="s">
        <v>11857</v>
      </c>
      <c r="E181" s="28" t="s">
        <v>651</v>
      </c>
      <c r="F181" s="20">
        <v>8922.02</v>
      </c>
      <c r="G181" s="29">
        <v>10.5</v>
      </c>
      <c r="H181" s="28" t="s">
        <v>12099</v>
      </c>
      <c r="I181" s="15">
        <v>30.0</v>
      </c>
      <c r="J181" s="50">
        <v>30.0</v>
      </c>
      <c r="K181" s="28"/>
      <c r="L181" s="33">
        <f>((LADIAR!$F181*(1+LADIAR!$G181%))/LADIAR!$J181)+LADIAR!$K181</f>
        <v>328.6277367</v>
      </c>
      <c r="M181" s="15">
        <v>30.0</v>
      </c>
      <c r="N181" s="61">
        <f>IF(L181&gt;=5,MROUND((L181*(1+(LADIAR!$G181/100)))/(1-M181/100),50),10)</f>
        <v>500</v>
      </c>
      <c r="O181" s="29">
        <f>MROUND((LADIAR!$N181/0.6),50)</f>
        <v>850</v>
      </c>
      <c r="P181" s="15" t="s">
        <v>11858</v>
      </c>
      <c r="Q181" s="15">
        <v>10.0</v>
      </c>
      <c r="R181" s="29">
        <f>LADIAR!$I181+LADIAR!$Q181</f>
        <v>40</v>
      </c>
      <c r="S181" s="15" t="s">
        <v>292</v>
      </c>
      <c r="T181" s="15" t="s">
        <v>15</v>
      </c>
      <c r="U181" s="15" t="s">
        <v>11822</v>
      </c>
      <c r="V181" s="15" t="s">
        <v>12124</v>
      </c>
      <c r="W181" s="15" t="s">
        <v>11860</v>
      </c>
      <c r="X181" s="15">
        <v>1.0</v>
      </c>
      <c r="Y181" s="15">
        <v>6.0</v>
      </c>
      <c r="Z181" s="15"/>
      <c r="AA181" s="15"/>
      <c r="AB181" s="29">
        <f>LADIAR!$L181*LADIAR!$AA181</f>
        <v>0</v>
      </c>
      <c r="AC181" s="15"/>
      <c r="AD181" s="15"/>
      <c r="AE181" s="15"/>
      <c r="AF181" s="15"/>
      <c r="AG181" s="15"/>
      <c r="AH181" s="32" t="str">
        <f>IF(AND(LADIAR!$AF181=0,LADIAR!$AG181=0),"",LADIAR!$AF181-LADIAR!$AG181)</f>
        <v/>
      </c>
      <c r="AI181" s="15"/>
      <c r="AJ181" s="15"/>
      <c r="AK181" s="15"/>
      <c r="AL181" s="15"/>
      <c r="AM181" s="15"/>
      <c r="AN181" s="15"/>
      <c r="AO181" s="16" t="s">
        <v>11857</v>
      </c>
      <c r="AP181" s="15"/>
      <c r="AQ181" s="15"/>
    </row>
    <row r="182" ht="15.75" hidden="1" customHeight="1">
      <c r="A182" s="28" t="s">
        <v>652</v>
      </c>
      <c r="B182" s="28"/>
      <c r="C182" s="15" t="str">
        <f t="shared" si="1"/>
        <v>KIO80195007</v>
      </c>
      <c r="D182" s="15" t="s">
        <v>11857</v>
      </c>
      <c r="E182" s="28" t="s">
        <v>653</v>
      </c>
      <c r="F182" s="20">
        <v>667.67</v>
      </c>
      <c r="G182" s="29">
        <v>10.5</v>
      </c>
      <c r="H182" s="28" t="s">
        <v>12099</v>
      </c>
      <c r="I182" s="15">
        <v>24.0</v>
      </c>
      <c r="J182" s="50">
        <v>1.0</v>
      </c>
      <c r="K182" s="28"/>
      <c r="L182" s="33">
        <f>((LADIAR!$F182*(1+LADIAR!$G182%))/LADIAR!$J182)+LADIAR!$K182</f>
        <v>737.77535</v>
      </c>
      <c r="M182" s="15">
        <v>30.0</v>
      </c>
      <c r="N182" s="61">
        <f>IF(L182&gt;=5,MROUND((L182*(1+(LADIAR!$G182/100)))/(1-M182/100),50),10)</f>
        <v>1150</v>
      </c>
      <c r="O182" s="29">
        <f>MROUND((LADIAR!$N182/0.6),50)</f>
        <v>1900</v>
      </c>
      <c r="P182" s="15" t="s">
        <v>11858</v>
      </c>
      <c r="Q182" s="15">
        <v>2.0</v>
      </c>
      <c r="R182" s="29">
        <f>LADIAR!$I182+LADIAR!$Q182</f>
        <v>26</v>
      </c>
      <c r="S182" s="15" t="s">
        <v>292</v>
      </c>
      <c r="T182" s="15" t="s">
        <v>15</v>
      </c>
      <c r="U182" s="15" t="s">
        <v>11822</v>
      </c>
      <c r="V182" s="15" t="s">
        <v>12124</v>
      </c>
      <c r="W182" s="15" t="s">
        <v>11860</v>
      </c>
      <c r="X182" s="15">
        <v>1.0</v>
      </c>
      <c r="Y182" s="15">
        <v>24.0</v>
      </c>
      <c r="Z182" s="15"/>
      <c r="AA182" s="15"/>
      <c r="AB182" s="29">
        <f>LADIAR!$L182*LADIAR!$AA182</f>
        <v>0</v>
      </c>
      <c r="AC182" s="15"/>
      <c r="AD182" s="15"/>
      <c r="AE182" s="15"/>
      <c r="AF182" s="15"/>
      <c r="AG182" s="15"/>
      <c r="AH182" s="32" t="str">
        <f>IF(AND(LADIAR!$AF182=0,LADIAR!$AG182=0),"",LADIAR!$AF182-LADIAR!$AG182)</f>
        <v/>
      </c>
      <c r="AI182" s="15"/>
      <c r="AJ182" s="15"/>
      <c r="AK182" s="15"/>
      <c r="AL182" s="15"/>
      <c r="AM182" s="15"/>
      <c r="AN182" s="15"/>
      <c r="AO182" s="16" t="s">
        <v>11857</v>
      </c>
      <c r="AP182" s="15"/>
      <c r="AQ182" s="15"/>
    </row>
    <row r="183" ht="15.75" hidden="1" customHeight="1">
      <c r="A183" s="28" t="s">
        <v>654</v>
      </c>
      <c r="B183" s="28"/>
      <c r="C183" s="15" t="str">
        <f t="shared" si="1"/>
        <v>KIO80463403</v>
      </c>
      <c r="D183" s="15" t="s">
        <v>11857</v>
      </c>
      <c r="E183" s="28" t="s">
        <v>655</v>
      </c>
      <c r="F183" s="20">
        <v>667.67</v>
      </c>
      <c r="G183" s="29">
        <v>10.5</v>
      </c>
      <c r="H183" s="28" t="s">
        <v>12099</v>
      </c>
      <c r="I183" s="15">
        <v>24.0</v>
      </c>
      <c r="J183" s="50">
        <v>1.0</v>
      </c>
      <c r="K183" s="28"/>
      <c r="L183" s="33">
        <f>((LADIAR!$F183*(1+LADIAR!$G183%))/LADIAR!$J183)+LADIAR!$K183</f>
        <v>737.77535</v>
      </c>
      <c r="M183" s="15">
        <v>30.0</v>
      </c>
      <c r="N183" s="61">
        <f>IF(L183&gt;=5,MROUND((L183*(1+(LADIAR!$G183/100)))/(1-M183/100),50),10)</f>
        <v>1150</v>
      </c>
      <c r="O183" s="29">
        <f>MROUND((LADIAR!$N183/0.6),50)</f>
        <v>1900</v>
      </c>
      <c r="P183" s="15" t="s">
        <v>11858</v>
      </c>
      <c r="Q183" s="15">
        <v>2.0</v>
      </c>
      <c r="R183" s="29">
        <f>LADIAR!$I183+LADIAR!$Q183</f>
        <v>26</v>
      </c>
      <c r="S183" s="15" t="s">
        <v>292</v>
      </c>
      <c r="T183" s="15" t="s">
        <v>15</v>
      </c>
      <c r="U183" s="15" t="s">
        <v>11822</v>
      </c>
      <c r="V183" s="15" t="s">
        <v>12124</v>
      </c>
      <c r="W183" s="15" t="s">
        <v>11860</v>
      </c>
      <c r="X183" s="15">
        <v>1.0</v>
      </c>
      <c r="Y183" s="15">
        <v>24.0</v>
      </c>
      <c r="Z183" s="15"/>
      <c r="AA183" s="15"/>
      <c r="AB183" s="29">
        <f>LADIAR!$L183*LADIAR!$AA183</f>
        <v>0</v>
      </c>
      <c r="AC183" s="15"/>
      <c r="AD183" s="15"/>
      <c r="AE183" s="15"/>
      <c r="AF183" s="15"/>
      <c r="AG183" s="15"/>
      <c r="AH183" s="32" t="str">
        <f>IF(AND(LADIAR!$AF183=0,LADIAR!$AG183=0),"",LADIAR!$AF183-LADIAR!$AG183)</f>
        <v/>
      </c>
      <c r="AI183" s="15"/>
      <c r="AJ183" s="15"/>
      <c r="AK183" s="15"/>
      <c r="AL183" s="15"/>
      <c r="AM183" s="15"/>
      <c r="AN183" s="15"/>
      <c r="AO183" s="16" t="s">
        <v>11857</v>
      </c>
      <c r="AP183" s="15"/>
      <c r="AQ183" s="15"/>
    </row>
    <row r="184" ht="15.75" hidden="1" customHeight="1">
      <c r="A184" s="28" t="s">
        <v>656</v>
      </c>
      <c r="B184" s="28"/>
      <c r="C184" s="15" t="str">
        <f t="shared" si="1"/>
        <v>KIO80587901</v>
      </c>
      <c r="D184" s="15" t="s">
        <v>11857</v>
      </c>
      <c r="E184" s="28" t="s">
        <v>657</v>
      </c>
      <c r="F184" s="20">
        <v>3784.5</v>
      </c>
      <c r="G184" s="29">
        <v>10.5</v>
      </c>
      <c r="H184" s="28" t="s">
        <v>12099</v>
      </c>
      <c r="I184" s="15">
        <v>1.0</v>
      </c>
      <c r="J184" s="50">
        <v>1.0</v>
      </c>
      <c r="K184" s="28"/>
      <c r="L184" s="33">
        <f>((LADIAR!$F184*(1+LADIAR!$G184%))/LADIAR!$J184)+LADIAR!$K184</f>
        <v>4181.8725</v>
      </c>
      <c r="M184" s="15">
        <v>30.0</v>
      </c>
      <c r="N184" s="61">
        <f>IF(L184&gt;=5,MROUND((L184*(1+(LADIAR!$G184/100)))/(1-M184/100),50),10)</f>
        <v>6600</v>
      </c>
      <c r="O184" s="29">
        <f>MROUND((LADIAR!$N184/0.6),50)</f>
        <v>11000</v>
      </c>
      <c r="P184" s="15" t="s">
        <v>11858</v>
      </c>
      <c r="Q184" s="15">
        <v>2.0</v>
      </c>
      <c r="R184" s="29">
        <f>LADIAR!$I184+LADIAR!$Q184</f>
        <v>3</v>
      </c>
      <c r="S184" s="15" t="s">
        <v>292</v>
      </c>
      <c r="T184" s="15" t="s">
        <v>15</v>
      </c>
      <c r="U184" s="15" t="s">
        <v>11822</v>
      </c>
      <c r="V184" s="15" t="s">
        <v>12124</v>
      </c>
      <c r="W184" s="15" t="s">
        <v>11860</v>
      </c>
      <c r="X184" s="15">
        <v>1.0</v>
      </c>
      <c r="Y184" s="15">
        <v>0.0</v>
      </c>
      <c r="Z184" s="15"/>
      <c r="AA184" s="15"/>
      <c r="AB184" s="29">
        <f>LADIAR!$L184*LADIAR!$AA184</f>
        <v>0</v>
      </c>
      <c r="AC184" s="15"/>
      <c r="AD184" s="15"/>
      <c r="AE184" s="15"/>
      <c r="AF184" s="15"/>
      <c r="AG184" s="15"/>
      <c r="AH184" s="32" t="str">
        <f>IF(AND(LADIAR!$AF184=0,LADIAR!$AG184=0),"",LADIAR!$AF184-LADIAR!$AG184)</f>
        <v/>
      </c>
      <c r="AI184" s="15"/>
      <c r="AJ184" s="15"/>
      <c r="AK184" s="15"/>
      <c r="AL184" s="15"/>
      <c r="AM184" s="15"/>
      <c r="AN184" s="15"/>
      <c r="AO184" s="16" t="s">
        <v>11857</v>
      </c>
      <c r="AP184" s="15"/>
      <c r="AQ184" s="15"/>
    </row>
    <row r="185" ht="15.75" hidden="1" customHeight="1">
      <c r="A185" s="28" t="s">
        <v>658</v>
      </c>
      <c r="B185" s="28"/>
      <c r="C185" s="15" t="str">
        <f t="shared" si="1"/>
        <v>KIO80136932</v>
      </c>
      <c r="D185" s="15" t="s">
        <v>11857</v>
      </c>
      <c r="E185" s="28" t="s">
        <v>659</v>
      </c>
      <c r="F185" s="20">
        <v>2197.03</v>
      </c>
      <c r="G185" s="29">
        <v>10.5</v>
      </c>
      <c r="H185" s="28" t="s">
        <v>12099</v>
      </c>
      <c r="I185" s="15">
        <v>280.0</v>
      </c>
      <c r="J185" s="50">
        <v>1.0</v>
      </c>
      <c r="K185" s="28"/>
      <c r="L185" s="33">
        <f>((LADIAR!$F185*(1+LADIAR!$G185%))/LADIAR!$J185)+LADIAR!$K185</f>
        <v>2427.71815</v>
      </c>
      <c r="M185" s="15">
        <v>30.0</v>
      </c>
      <c r="N185" s="61">
        <f>IF(L185&gt;=5,MROUND((L185*(1+(LADIAR!$G185/100)))/(1-M185/100),50),10)</f>
        <v>3850</v>
      </c>
      <c r="O185" s="29">
        <f>MROUND((LADIAR!$N185/0.6),50)</f>
        <v>6400</v>
      </c>
      <c r="P185" s="15" t="s">
        <v>11858</v>
      </c>
      <c r="Q185" s="15">
        <v>2.0</v>
      </c>
      <c r="R185" s="29">
        <f>LADIAR!$I185+LADIAR!$Q185</f>
        <v>282</v>
      </c>
      <c r="S185" s="15" t="s">
        <v>292</v>
      </c>
      <c r="T185" s="15" t="s">
        <v>15</v>
      </c>
      <c r="U185" s="15" t="s">
        <v>11822</v>
      </c>
      <c r="V185" s="15" t="s">
        <v>12124</v>
      </c>
      <c r="W185" s="15" t="s">
        <v>11860</v>
      </c>
      <c r="X185" s="15">
        <v>1.0</v>
      </c>
      <c r="Y185" s="15">
        <v>0.0</v>
      </c>
      <c r="Z185" s="15"/>
      <c r="AA185" s="15"/>
      <c r="AB185" s="29">
        <f>LADIAR!$L185*LADIAR!$AA185</f>
        <v>0</v>
      </c>
      <c r="AC185" s="15"/>
      <c r="AD185" s="15"/>
      <c r="AE185" s="15"/>
      <c r="AF185" s="15"/>
      <c r="AG185" s="15"/>
      <c r="AH185" s="32" t="str">
        <f>IF(AND(LADIAR!$AF185=0,LADIAR!$AG185=0),"",LADIAR!$AF185-LADIAR!$AG185)</f>
        <v/>
      </c>
      <c r="AI185" s="15"/>
      <c r="AJ185" s="15"/>
      <c r="AK185" s="15"/>
      <c r="AL185" s="15"/>
      <c r="AM185" s="15"/>
      <c r="AN185" s="15"/>
      <c r="AO185" s="16" t="s">
        <v>11857</v>
      </c>
      <c r="AP185" s="15"/>
      <c r="AQ185" s="15"/>
    </row>
    <row r="186" ht="15.75" hidden="1" customHeight="1">
      <c r="A186" s="28" t="s">
        <v>660</v>
      </c>
      <c r="B186" s="28"/>
      <c r="C186" s="15" t="str">
        <f t="shared" si="1"/>
        <v>KIO80581602</v>
      </c>
      <c r="D186" s="15" t="s">
        <v>11857</v>
      </c>
      <c r="E186" s="28" t="s">
        <v>661</v>
      </c>
      <c r="F186" s="20">
        <v>3784.5</v>
      </c>
      <c r="G186" s="29">
        <v>10.5</v>
      </c>
      <c r="H186" s="28" t="s">
        <v>12099</v>
      </c>
      <c r="I186" s="15">
        <v>1.0</v>
      </c>
      <c r="J186" s="50">
        <v>1.0</v>
      </c>
      <c r="K186" s="28"/>
      <c r="L186" s="33">
        <f>((LADIAR!$F186*(1+LADIAR!$G186%))/LADIAR!$J186)+LADIAR!$K186</f>
        <v>4181.8725</v>
      </c>
      <c r="M186" s="15">
        <v>30.0</v>
      </c>
      <c r="N186" s="61">
        <f>IF(L186&gt;=5,MROUND((L186*(1+(LADIAR!$G186/100)))/(1-M186/100),50),10)</f>
        <v>6600</v>
      </c>
      <c r="O186" s="29">
        <f>MROUND((LADIAR!$N186/0.6),50)</f>
        <v>11000</v>
      </c>
      <c r="P186" s="15" t="s">
        <v>11858</v>
      </c>
      <c r="Q186" s="15">
        <v>2.0</v>
      </c>
      <c r="R186" s="29">
        <f>LADIAR!$I186+LADIAR!$Q186</f>
        <v>3</v>
      </c>
      <c r="S186" s="15" t="s">
        <v>292</v>
      </c>
      <c r="T186" s="15" t="s">
        <v>15</v>
      </c>
      <c r="U186" s="15" t="s">
        <v>11822</v>
      </c>
      <c r="V186" s="15" t="s">
        <v>12124</v>
      </c>
      <c r="W186" s="15" t="s">
        <v>11860</v>
      </c>
      <c r="X186" s="15">
        <v>1.0</v>
      </c>
      <c r="Y186" s="15">
        <v>6.0</v>
      </c>
      <c r="Z186" s="15"/>
      <c r="AA186" s="15"/>
      <c r="AB186" s="29">
        <f>LADIAR!$L186*LADIAR!$AA186</f>
        <v>0</v>
      </c>
      <c r="AC186" s="15"/>
      <c r="AD186" s="15"/>
      <c r="AE186" s="15"/>
      <c r="AF186" s="15"/>
      <c r="AG186" s="15"/>
      <c r="AH186" s="32" t="str">
        <f>IF(AND(LADIAR!$AF186=0,LADIAR!$AG186=0),"",LADIAR!$AF186-LADIAR!$AG186)</f>
        <v/>
      </c>
      <c r="AI186" s="15"/>
      <c r="AJ186" s="15"/>
      <c r="AK186" s="15"/>
      <c r="AL186" s="15"/>
      <c r="AM186" s="15"/>
      <c r="AN186" s="15"/>
      <c r="AO186" s="16" t="s">
        <v>11857</v>
      </c>
      <c r="AP186" s="15"/>
      <c r="AQ186" s="15"/>
    </row>
    <row r="187" ht="15.75" hidden="1" customHeight="1">
      <c r="A187" s="28" t="s">
        <v>662</v>
      </c>
      <c r="B187" s="28"/>
      <c r="C187" s="15" t="str">
        <f t="shared" si="1"/>
        <v>KIO77958631</v>
      </c>
      <c r="D187" s="15" t="s">
        <v>11857</v>
      </c>
      <c r="E187" s="28" t="s">
        <v>663</v>
      </c>
      <c r="F187" s="20">
        <v>3610.86</v>
      </c>
      <c r="G187" s="29">
        <v>10.5</v>
      </c>
      <c r="H187" s="28" t="s">
        <v>12099</v>
      </c>
      <c r="I187" s="15">
        <v>12.0</v>
      </c>
      <c r="J187" s="50">
        <f>LADIAR!$I187</f>
        <v>12</v>
      </c>
      <c r="K187" s="28"/>
      <c r="L187" s="33">
        <f>((LADIAR!$F187*(1+LADIAR!$G187%))/LADIAR!$J187)+LADIAR!$K187</f>
        <v>332.500025</v>
      </c>
      <c r="M187" s="15">
        <v>30.0</v>
      </c>
      <c r="N187" s="61">
        <f>IF(L187&gt;=5,MROUND((L187*(1+(LADIAR!$G187/100)))/(1-M187/100),50),10)</f>
        <v>500</v>
      </c>
      <c r="O187" s="29">
        <f>MROUND((LADIAR!$N187/0.6),50)</f>
        <v>850</v>
      </c>
      <c r="P187" s="15" t="s">
        <v>11858</v>
      </c>
      <c r="Q187" s="15">
        <v>4.0</v>
      </c>
      <c r="R187" s="29">
        <f>LADIAR!$I187+LADIAR!$Q187</f>
        <v>16</v>
      </c>
      <c r="S187" s="15" t="s">
        <v>295</v>
      </c>
      <c r="T187" s="15" t="s">
        <v>15</v>
      </c>
      <c r="U187" s="15" t="s">
        <v>11806</v>
      </c>
      <c r="V187" s="15" t="s">
        <v>12149</v>
      </c>
      <c r="W187" s="15" t="s">
        <v>11860</v>
      </c>
      <c r="X187" s="15">
        <v>1.0</v>
      </c>
      <c r="Y187" s="15">
        <v>7.0</v>
      </c>
      <c r="Z187" s="15"/>
      <c r="AA187" s="15"/>
      <c r="AB187" s="29">
        <f>LADIAR!$L187*LADIAR!$AA187</f>
        <v>0</v>
      </c>
      <c r="AC187" s="15"/>
      <c r="AD187" s="15"/>
      <c r="AE187" s="15"/>
      <c r="AF187" s="15"/>
      <c r="AG187" s="15"/>
      <c r="AH187" s="32" t="str">
        <f>IF(AND(LADIAR!$AF187=0,LADIAR!$AG187=0),"",LADIAR!$AF187-LADIAR!$AG187)</f>
        <v/>
      </c>
      <c r="AI187" s="15"/>
      <c r="AJ187" s="15"/>
      <c r="AK187" s="15"/>
      <c r="AL187" s="15"/>
      <c r="AM187" s="15"/>
      <c r="AN187" s="15"/>
      <c r="AO187" s="16" t="s">
        <v>11857</v>
      </c>
      <c r="AP187" s="15"/>
      <c r="AQ187" s="15"/>
    </row>
    <row r="188" ht="15.75" hidden="1" customHeight="1">
      <c r="A188" s="28" t="s">
        <v>664</v>
      </c>
      <c r="B188" s="28"/>
      <c r="C188" s="15" t="str">
        <f t="shared" si="1"/>
        <v>KIO77958624</v>
      </c>
      <c r="D188" s="15" t="s">
        <v>11857</v>
      </c>
      <c r="E188" s="28" t="s">
        <v>665</v>
      </c>
      <c r="F188" s="20">
        <f t="shared" ref="F188:F190" si="19">F187</f>
        <v>3610.86</v>
      </c>
      <c r="G188" s="29">
        <v>10.5</v>
      </c>
      <c r="H188" s="28" t="s">
        <v>12099</v>
      </c>
      <c r="I188" s="15">
        <v>12.0</v>
      </c>
      <c r="J188" s="50">
        <f>LADIAR!$I188</f>
        <v>12</v>
      </c>
      <c r="K188" s="28"/>
      <c r="L188" s="33">
        <f>((LADIAR!$F188*(1+LADIAR!$G188%))/LADIAR!$J188)+LADIAR!$K188</f>
        <v>332.500025</v>
      </c>
      <c r="M188" s="15">
        <v>30.0</v>
      </c>
      <c r="N188" s="61">
        <f>IF(L188&gt;=5,MROUND((L188*(1+(LADIAR!$G188/100)))/(1-M188/100),50),10)</f>
        <v>500</v>
      </c>
      <c r="O188" s="29">
        <f>MROUND((LADIAR!$N188/0.6),50)</f>
        <v>850</v>
      </c>
      <c r="P188" s="15" t="s">
        <v>11858</v>
      </c>
      <c r="Q188" s="15">
        <v>4.0</v>
      </c>
      <c r="R188" s="29">
        <f>LADIAR!$I188+LADIAR!$Q188</f>
        <v>16</v>
      </c>
      <c r="S188" s="15" t="s">
        <v>295</v>
      </c>
      <c r="T188" s="15" t="s">
        <v>15</v>
      </c>
      <c r="U188" s="15" t="s">
        <v>11806</v>
      </c>
      <c r="V188" s="15" t="s">
        <v>12149</v>
      </c>
      <c r="W188" s="15" t="s">
        <v>11860</v>
      </c>
      <c r="X188" s="15">
        <v>1.0</v>
      </c>
      <c r="Y188" s="15">
        <v>14.0</v>
      </c>
      <c r="Z188" s="15"/>
      <c r="AA188" s="15"/>
      <c r="AB188" s="29">
        <f>LADIAR!$L188*LADIAR!$AA188</f>
        <v>0</v>
      </c>
      <c r="AC188" s="15"/>
      <c r="AD188" s="15"/>
      <c r="AE188" s="15"/>
      <c r="AF188" s="15"/>
      <c r="AG188" s="15"/>
      <c r="AH188" s="32" t="str">
        <f>IF(AND(LADIAR!$AF188=0,LADIAR!$AG188=0),"",LADIAR!$AF188-LADIAR!$AG188)</f>
        <v/>
      </c>
      <c r="AI188" s="15"/>
      <c r="AJ188" s="15"/>
      <c r="AK188" s="15"/>
      <c r="AL188" s="15"/>
      <c r="AM188" s="15"/>
      <c r="AN188" s="15"/>
      <c r="AO188" s="16" t="s">
        <v>11857</v>
      </c>
      <c r="AP188" s="15"/>
      <c r="AQ188" s="15"/>
    </row>
    <row r="189" ht="15.75" hidden="1" customHeight="1">
      <c r="A189" s="28" t="s">
        <v>666</v>
      </c>
      <c r="B189" s="28"/>
      <c r="C189" s="15" t="str">
        <f t="shared" si="1"/>
        <v>KIO77958655</v>
      </c>
      <c r="D189" s="15" t="s">
        <v>11857</v>
      </c>
      <c r="E189" s="28" t="s">
        <v>667</v>
      </c>
      <c r="F189" s="20">
        <f t="shared" si="19"/>
        <v>3610.86</v>
      </c>
      <c r="G189" s="29">
        <v>10.5</v>
      </c>
      <c r="H189" s="28" t="s">
        <v>12099</v>
      </c>
      <c r="I189" s="15">
        <v>12.0</v>
      </c>
      <c r="J189" s="50">
        <f>LADIAR!$I189</f>
        <v>12</v>
      </c>
      <c r="K189" s="28"/>
      <c r="L189" s="33">
        <f>((LADIAR!$F189*(1+LADIAR!$G189%))/LADIAR!$J189)+LADIAR!$K189</f>
        <v>332.500025</v>
      </c>
      <c r="M189" s="15">
        <v>30.0</v>
      </c>
      <c r="N189" s="61">
        <f>IF(L189&gt;=5,MROUND((L189*(1+(LADIAR!$G189/100)))/(1-M189/100),50),10)</f>
        <v>500</v>
      </c>
      <c r="O189" s="29">
        <f>MROUND((LADIAR!$N189/0.6),50)</f>
        <v>850</v>
      </c>
      <c r="P189" s="15" t="s">
        <v>11858</v>
      </c>
      <c r="Q189" s="15">
        <v>4.0</v>
      </c>
      <c r="R189" s="29">
        <f>LADIAR!$I189+LADIAR!$Q189</f>
        <v>16</v>
      </c>
      <c r="S189" s="15" t="s">
        <v>295</v>
      </c>
      <c r="T189" s="15" t="s">
        <v>15</v>
      </c>
      <c r="U189" s="15" t="s">
        <v>11806</v>
      </c>
      <c r="V189" s="15" t="s">
        <v>12149</v>
      </c>
      <c r="W189" s="15" t="s">
        <v>11860</v>
      </c>
      <c r="X189" s="15">
        <v>1.0</v>
      </c>
      <c r="Y189" s="15">
        <v>10.0</v>
      </c>
      <c r="Z189" s="15"/>
      <c r="AA189" s="15"/>
      <c r="AB189" s="29">
        <f>LADIAR!$L189*LADIAR!$AA189</f>
        <v>0</v>
      </c>
      <c r="AC189" s="15"/>
      <c r="AD189" s="15"/>
      <c r="AE189" s="15"/>
      <c r="AF189" s="15"/>
      <c r="AG189" s="15"/>
      <c r="AH189" s="32" t="str">
        <f>IF(AND(LADIAR!$AF189=0,LADIAR!$AG189=0),"",LADIAR!$AF189-LADIAR!$AG189)</f>
        <v/>
      </c>
      <c r="AI189" s="15"/>
      <c r="AJ189" s="15"/>
      <c r="AK189" s="15"/>
      <c r="AL189" s="15"/>
      <c r="AM189" s="15"/>
      <c r="AN189" s="15"/>
      <c r="AO189" s="16" t="s">
        <v>11857</v>
      </c>
      <c r="AP189" s="15"/>
      <c r="AQ189" s="15"/>
    </row>
    <row r="190" ht="15.75" hidden="1" customHeight="1">
      <c r="A190" s="28" t="s">
        <v>668</v>
      </c>
      <c r="B190" s="28"/>
      <c r="C190" s="15" t="str">
        <f t="shared" si="1"/>
        <v>KIO77958648</v>
      </c>
      <c r="D190" s="15" t="s">
        <v>11857</v>
      </c>
      <c r="E190" s="28" t="s">
        <v>669</v>
      </c>
      <c r="F190" s="20">
        <f t="shared" si="19"/>
        <v>3610.86</v>
      </c>
      <c r="G190" s="29">
        <v>10.5</v>
      </c>
      <c r="H190" s="28" t="s">
        <v>12099</v>
      </c>
      <c r="I190" s="15">
        <v>12.0</v>
      </c>
      <c r="J190" s="50">
        <f>LADIAR!$I190</f>
        <v>12</v>
      </c>
      <c r="K190" s="28"/>
      <c r="L190" s="33">
        <f>((LADIAR!$F190*(1+LADIAR!$G190%))/LADIAR!$J190)+LADIAR!$K190</f>
        <v>332.500025</v>
      </c>
      <c r="M190" s="15">
        <v>30.0</v>
      </c>
      <c r="N190" s="61">
        <f>IF(L190&gt;=5,MROUND((L190*(1+(LADIAR!$G190/100)))/(1-M190/100),50),10)</f>
        <v>500</v>
      </c>
      <c r="O190" s="29">
        <f>MROUND((LADIAR!$N190/0.6),50)</f>
        <v>850</v>
      </c>
      <c r="P190" s="15" t="s">
        <v>11858</v>
      </c>
      <c r="Q190" s="15">
        <v>4.0</v>
      </c>
      <c r="R190" s="29">
        <f>LADIAR!$I190+LADIAR!$Q190</f>
        <v>16</v>
      </c>
      <c r="S190" s="15" t="s">
        <v>295</v>
      </c>
      <c r="T190" s="15" t="s">
        <v>15</v>
      </c>
      <c r="U190" s="15" t="s">
        <v>11806</v>
      </c>
      <c r="V190" s="15" t="s">
        <v>12149</v>
      </c>
      <c r="W190" s="15" t="s">
        <v>11860</v>
      </c>
      <c r="X190" s="15">
        <v>1.0</v>
      </c>
      <c r="Y190" s="15">
        <v>10.0</v>
      </c>
      <c r="Z190" s="15"/>
      <c r="AA190" s="15"/>
      <c r="AB190" s="29">
        <f>LADIAR!$L190*LADIAR!$AA190</f>
        <v>0</v>
      </c>
      <c r="AC190" s="15"/>
      <c r="AD190" s="29"/>
      <c r="AE190" s="15"/>
      <c r="AF190" s="15"/>
      <c r="AG190" s="29"/>
      <c r="AH190" s="32" t="str">
        <f>IF(AND(LADIAR!$AF190=0,LADIAR!$AG190=0),"",LADIAR!$AF190-LADIAR!$AG190)</f>
        <v/>
      </c>
      <c r="AI190" s="32"/>
      <c r="AJ190" s="15"/>
      <c r="AK190" s="15"/>
      <c r="AL190" s="15"/>
      <c r="AM190" s="15"/>
      <c r="AN190" s="15"/>
      <c r="AO190" s="16" t="s">
        <v>11857</v>
      </c>
      <c r="AP190" s="15"/>
      <c r="AQ190" s="15"/>
    </row>
    <row r="191" ht="15.75" hidden="1" customHeight="1">
      <c r="A191" s="28" t="s">
        <v>670</v>
      </c>
      <c r="B191" s="28"/>
      <c r="C191" s="15" t="str">
        <f t="shared" si="1"/>
        <v>KIO77944405</v>
      </c>
      <c r="D191" s="15" t="s">
        <v>11857</v>
      </c>
      <c r="E191" s="28" t="s">
        <v>671</v>
      </c>
      <c r="F191" s="20">
        <v>4318.36</v>
      </c>
      <c r="G191" s="29">
        <v>10.5</v>
      </c>
      <c r="H191" s="28" t="s">
        <v>12099</v>
      </c>
      <c r="I191" s="15">
        <v>12.0</v>
      </c>
      <c r="J191" s="50">
        <f>LADIAR!$I191</f>
        <v>12</v>
      </c>
      <c r="K191" s="28"/>
      <c r="L191" s="33">
        <f>((LADIAR!$F191*(1+LADIAR!$G191%))/LADIAR!$J191)+LADIAR!$K191</f>
        <v>397.6489833</v>
      </c>
      <c r="M191" s="15">
        <v>30.0</v>
      </c>
      <c r="N191" s="61">
        <f>IF(L191&gt;=5,MROUND((L191*(1+(LADIAR!$G191/100)))/(1-M191/100),50),10)</f>
        <v>650</v>
      </c>
      <c r="O191" s="29">
        <f>MROUND((LADIAR!$N191/0.6),50)</f>
        <v>1100</v>
      </c>
      <c r="P191" s="15" t="s">
        <v>11858</v>
      </c>
      <c r="Q191" s="15">
        <v>4.0</v>
      </c>
      <c r="R191" s="29">
        <f>LADIAR!$I191+LADIAR!$Q191</f>
        <v>16</v>
      </c>
      <c r="S191" s="15" t="s">
        <v>295</v>
      </c>
      <c r="T191" s="15" t="s">
        <v>15</v>
      </c>
      <c r="U191" s="15" t="s">
        <v>11806</v>
      </c>
      <c r="V191" s="15" t="s">
        <v>12149</v>
      </c>
      <c r="W191" s="15" t="s">
        <v>11860</v>
      </c>
      <c r="X191" s="15">
        <v>1.0</v>
      </c>
      <c r="Y191" s="15">
        <v>0.0</v>
      </c>
      <c r="Z191" s="15"/>
      <c r="AA191" s="15"/>
      <c r="AB191" s="29">
        <f>LADIAR!$L191*LADIAR!$AA191</f>
        <v>0</v>
      </c>
      <c r="AC191" s="15"/>
      <c r="AD191" s="15"/>
      <c r="AE191" s="15"/>
      <c r="AF191" s="15"/>
      <c r="AG191" s="15"/>
      <c r="AH191" s="32" t="str">
        <f>IF(AND(LADIAR!$AF191=0,LADIAR!$AG191=0),"",LADIAR!$AF191-LADIAR!$AG191)</f>
        <v/>
      </c>
      <c r="AI191" s="15"/>
      <c r="AJ191" s="15"/>
      <c r="AK191" s="15"/>
      <c r="AL191" s="15"/>
      <c r="AM191" s="15"/>
      <c r="AN191" s="15"/>
      <c r="AO191" s="16" t="s">
        <v>11857</v>
      </c>
      <c r="AP191" s="15"/>
      <c r="AQ191" s="15"/>
    </row>
    <row r="192" ht="15.75" hidden="1" customHeight="1">
      <c r="A192" s="28" t="s">
        <v>672</v>
      </c>
      <c r="B192" s="28"/>
      <c r="C192" s="15" t="str">
        <f t="shared" si="1"/>
        <v>KIO77952455</v>
      </c>
      <c r="D192" s="15" t="s">
        <v>11857</v>
      </c>
      <c r="E192" s="28" t="s">
        <v>673</v>
      </c>
      <c r="F192" s="20">
        <f t="shared" ref="F192:F194" si="20">F191</f>
        <v>4318.36</v>
      </c>
      <c r="G192" s="29">
        <v>10.5</v>
      </c>
      <c r="H192" s="28" t="s">
        <v>12099</v>
      </c>
      <c r="I192" s="15">
        <v>12.0</v>
      </c>
      <c r="J192" s="50">
        <f>LADIAR!$I192</f>
        <v>12</v>
      </c>
      <c r="K192" s="28"/>
      <c r="L192" s="33">
        <f>((LADIAR!$F192*(1+LADIAR!$G192%))/LADIAR!$J192)+LADIAR!$K192</f>
        <v>397.6489833</v>
      </c>
      <c r="M192" s="15">
        <v>30.0</v>
      </c>
      <c r="N192" s="61">
        <f>IF(L192&gt;=5,MROUND((L192*(1+(LADIAR!$G192/100)))/(1-M192/100),50),10)</f>
        <v>650</v>
      </c>
      <c r="O192" s="29">
        <f>MROUND((LADIAR!$N192/0.6),50)</f>
        <v>1100</v>
      </c>
      <c r="P192" s="15" t="s">
        <v>11858</v>
      </c>
      <c r="Q192" s="15">
        <v>4.0</v>
      </c>
      <c r="R192" s="29">
        <f>LADIAR!$I192+LADIAR!$Q192</f>
        <v>16</v>
      </c>
      <c r="S192" s="15" t="s">
        <v>295</v>
      </c>
      <c r="T192" s="15" t="s">
        <v>15</v>
      </c>
      <c r="U192" s="15" t="s">
        <v>11806</v>
      </c>
      <c r="V192" s="15" t="s">
        <v>12149</v>
      </c>
      <c r="W192" s="15" t="s">
        <v>11860</v>
      </c>
      <c r="X192" s="15">
        <v>1.0</v>
      </c>
      <c r="Y192" s="15">
        <v>7.0</v>
      </c>
      <c r="Z192" s="15"/>
      <c r="AA192" s="15"/>
      <c r="AB192" s="29">
        <f>LADIAR!$L192*LADIAR!$AA192</f>
        <v>0</v>
      </c>
      <c r="AC192" s="15"/>
      <c r="AD192" s="15"/>
      <c r="AE192" s="15"/>
      <c r="AF192" s="15"/>
      <c r="AG192" s="15"/>
      <c r="AH192" s="32" t="str">
        <f>IF(AND(LADIAR!$AF192=0,LADIAR!$AG192=0),"",LADIAR!$AF192-LADIAR!$AG192)</f>
        <v/>
      </c>
      <c r="AI192" s="15"/>
      <c r="AJ192" s="15"/>
      <c r="AK192" s="15"/>
      <c r="AL192" s="15"/>
      <c r="AM192" s="15"/>
      <c r="AN192" s="15"/>
      <c r="AO192" s="16" t="s">
        <v>11857</v>
      </c>
      <c r="AP192" s="15"/>
      <c r="AQ192" s="15"/>
    </row>
    <row r="193" ht="15.75" hidden="1" customHeight="1">
      <c r="A193" s="28" t="s">
        <v>674</v>
      </c>
      <c r="B193" s="28"/>
      <c r="C193" s="15" t="str">
        <f t="shared" si="1"/>
        <v>KIO77944412</v>
      </c>
      <c r="D193" s="15" t="s">
        <v>11857</v>
      </c>
      <c r="E193" s="28" t="s">
        <v>675</v>
      </c>
      <c r="F193" s="20">
        <f t="shared" si="20"/>
        <v>4318.36</v>
      </c>
      <c r="G193" s="29">
        <v>10.5</v>
      </c>
      <c r="H193" s="28" t="s">
        <v>12099</v>
      </c>
      <c r="I193" s="15">
        <v>12.0</v>
      </c>
      <c r="J193" s="50">
        <f>LADIAR!$I193</f>
        <v>12</v>
      </c>
      <c r="K193" s="28"/>
      <c r="L193" s="33">
        <f>((LADIAR!$F193*(1+LADIAR!$G193%))/LADIAR!$J193)+LADIAR!$K193</f>
        <v>397.6489833</v>
      </c>
      <c r="M193" s="15">
        <v>30.0</v>
      </c>
      <c r="N193" s="61">
        <f>IF(L193&gt;=5,MROUND((L193*(1+(LADIAR!$G193/100)))/(1-M193/100),50),10)</f>
        <v>650</v>
      </c>
      <c r="O193" s="29">
        <f>MROUND((LADIAR!$N193/0.6),50)</f>
        <v>1100</v>
      </c>
      <c r="P193" s="15" t="s">
        <v>11858</v>
      </c>
      <c r="Q193" s="15">
        <v>4.0</v>
      </c>
      <c r="R193" s="29">
        <f>LADIAR!$I193+LADIAR!$Q193</f>
        <v>16</v>
      </c>
      <c r="S193" s="15" t="s">
        <v>295</v>
      </c>
      <c r="T193" s="15" t="s">
        <v>15</v>
      </c>
      <c r="U193" s="15" t="s">
        <v>11806</v>
      </c>
      <c r="V193" s="15" t="s">
        <v>12149</v>
      </c>
      <c r="W193" s="15" t="s">
        <v>11860</v>
      </c>
      <c r="X193" s="15">
        <v>1.0</v>
      </c>
      <c r="Y193" s="15">
        <v>0.0</v>
      </c>
      <c r="Z193" s="15"/>
      <c r="AA193" s="15"/>
      <c r="AB193" s="29">
        <f>LADIAR!$L193*LADIAR!$AA193</f>
        <v>0</v>
      </c>
      <c r="AC193" s="15"/>
      <c r="AD193" s="15"/>
      <c r="AE193" s="15"/>
      <c r="AF193" s="15"/>
      <c r="AG193" s="15"/>
      <c r="AH193" s="32" t="str">
        <f>IF(AND(LADIAR!$AF193=0,LADIAR!$AG193=0),"",LADIAR!$AF193-LADIAR!$AG193)</f>
        <v/>
      </c>
      <c r="AI193" s="15"/>
      <c r="AJ193" s="15"/>
      <c r="AK193" s="15"/>
      <c r="AL193" s="15"/>
      <c r="AM193" s="15"/>
      <c r="AN193" s="15"/>
      <c r="AO193" s="16" t="s">
        <v>11857</v>
      </c>
      <c r="AP193" s="15"/>
      <c r="AQ193" s="15"/>
    </row>
    <row r="194" ht="15.75" hidden="1" customHeight="1">
      <c r="A194" s="28" t="s">
        <v>676</v>
      </c>
      <c r="B194" s="28"/>
      <c r="C194" s="15" t="str">
        <f t="shared" si="1"/>
        <v>KIO77955111</v>
      </c>
      <c r="D194" s="15" t="s">
        <v>11857</v>
      </c>
      <c r="E194" s="28" t="s">
        <v>677</v>
      </c>
      <c r="F194" s="20">
        <f t="shared" si="20"/>
        <v>4318.36</v>
      </c>
      <c r="G194" s="29">
        <v>10.5</v>
      </c>
      <c r="H194" s="28" t="s">
        <v>12099</v>
      </c>
      <c r="I194" s="15">
        <v>12.0</v>
      </c>
      <c r="J194" s="50">
        <f>LADIAR!$I194</f>
        <v>12</v>
      </c>
      <c r="K194" s="28"/>
      <c r="L194" s="33">
        <f>((LADIAR!$F194*(1+LADIAR!$G194%))/LADIAR!$J194)+LADIAR!$K194</f>
        <v>397.6489833</v>
      </c>
      <c r="M194" s="15">
        <v>30.0</v>
      </c>
      <c r="N194" s="61">
        <f>IF(L194&gt;=5,MROUND((L194*(1+(LADIAR!$G194/100)))/(1-M194/100),50),10)</f>
        <v>650</v>
      </c>
      <c r="O194" s="29">
        <f>MROUND((LADIAR!$N194/0.6),50)</f>
        <v>1100</v>
      </c>
      <c r="P194" s="15" t="s">
        <v>11858</v>
      </c>
      <c r="Q194" s="15">
        <v>4.0</v>
      </c>
      <c r="R194" s="29">
        <f>LADIAR!$I194+LADIAR!$Q194</f>
        <v>16</v>
      </c>
      <c r="S194" s="15" t="s">
        <v>295</v>
      </c>
      <c r="T194" s="15" t="s">
        <v>15</v>
      </c>
      <c r="U194" s="15" t="s">
        <v>11806</v>
      </c>
      <c r="V194" s="15" t="s">
        <v>12149</v>
      </c>
      <c r="W194" s="15" t="s">
        <v>11860</v>
      </c>
      <c r="X194" s="15">
        <v>1.0</v>
      </c>
      <c r="Y194" s="15">
        <v>0.0</v>
      </c>
      <c r="Z194" s="15"/>
      <c r="AA194" s="15"/>
      <c r="AB194" s="29">
        <f>LADIAR!$L194*LADIAR!$AA194</f>
        <v>0</v>
      </c>
      <c r="AC194" s="15"/>
      <c r="AD194" s="29"/>
      <c r="AE194" s="15"/>
      <c r="AF194" s="15"/>
      <c r="AG194" s="29"/>
      <c r="AH194" s="32" t="str">
        <f>IF(AND(LADIAR!$AF194=0,LADIAR!$AG194=0),"",LADIAR!$AF194-LADIAR!$AG194)</f>
        <v/>
      </c>
      <c r="AI194" s="32"/>
      <c r="AJ194" s="15"/>
      <c r="AK194" s="15"/>
      <c r="AL194" s="15"/>
      <c r="AM194" s="15"/>
      <c r="AN194" s="15"/>
      <c r="AO194" s="16" t="s">
        <v>11857</v>
      </c>
      <c r="AP194" s="15"/>
      <c r="AQ194" s="15"/>
    </row>
    <row r="195" ht="15.75" hidden="1" customHeight="1">
      <c r="A195" s="28" t="s">
        <v>678</v>
      </c>
      <c r="B195" s="28"/>
      <c r="C195" s="15" t="str">
        <f t="shared" si="1"/>
        <v>KIO80137069</v>
      </c>
      <c r="D195" s="15" t="s">
        <v>11857</v>
      </c>
      <c r="E195" s="28" t="s">
        <v>679</v>
      </c>
      <c r="F195" s="20">
        <v>1109.41</v>
      </c>
      <c r="G195" s="29">
        <v>10.5</v>
      </c>
      <c r="H195" s="28" t="s">
        <v>12099</v>
      </c>
      <c r="I195" s="15">
        <v>1.0</v>
      </c>
      <c r="J195" s="50">
        <f>LADIAR!$I195</f>
        <v>1</v>
      </c>
      <c r="K195" s="28"/>
      <c r="L195" s="33">
        <f>((LADIAR!$F195*(1+LADIAR!$G195%))/LADIAR!$J195)+LADIAR!$K195</f>
        <v>1225.89805</v>
      </c>
      <c r="M195" s="15">
        <v>30.0</v>
      </c>
      <c r="N195" s="61">
        <f>IF(L195&gt;=5,MROUND((L195*(1+(LADIAR!$G195/100)))/(1-M195/100),50),10)</f>
        <v>1950</v>
      </c>
      <c r="O195" s="29">
        <f>MROUND((LADIAR!$N195/0.6),50)</f>
        <v>3250</v>
      </c>
      <c r="P195" s="15" t="s">
        <v>11858</v>
      </c>
      <c r="Q195" s="15">
        <v>4.0</v>
      </c>
      <c r="R195" s="29">
        <f>LADIAR!$I195+LADIAR!$Q195</f>
        <v>5</v>
      </c>
      <c r="S195" s="15" t="s">
        <v>295</v>
      </c>
      <c r="T195" s="15" t="s">
        <v>15</v>
      </c>
      <c r="U195" s="15" t="s">
        <v>11806</v>
      </c>
      <c r="V195" s="15" t="s">
        <v>12149</v>
      </c>
      <c r="W195" s="15" t="s">
        <v>11860</v>
      </c>
      <c r="X195" s="15">
        <v>1.0</v>
      </c>
      <c r="Y195" s="15">
        <v>0.0</v>
      </c>
      <c r="Z195" s="15"/>
      <c r="AA195" s="15"/>
      <c r="AB195" s="29">
        <f>LADIAR!$L195*LADIAR!$AA195</f>
        <v>0</v>
      </c>
      <c r="AC195" s="15"/>
      <c r="AD195" s="29"/>
      <c r="AE195" s="15"/>
      <c r="AF195" s="15"/>
      <c r="AG195" s="29"/>
      <c r="AH195" s="32" t="str">
        <f>IF(AND(LADIAR!$AF195=0,LADIAR!$AG195=0),"",LADIAR!$AF195-LADIAR!$AG195)</f>
        <v/>
      </c>
      <c r="AI195" s="32"/>
      <c r="AJ195" s="15"/>
      <c r="AK195" s="15"/>
      <c r="AL195" s="15"/>
      <c r="AM195" s="15"/>
      <c r="AN195" s="15"/>
      <c r="AO195" s="16" t="s">
        <v>11857</v>
      </c>
      <c r="AP195" s="15"/>
      <c r="AQ195" s="15"/>
    </row>
    <row r="196" ht="15.75" hidden="1" customHeight="1">
      <c r="A196" s="28" t="s">
        <v>680</v>
      </c>
      <c r="B196" s="28"/>
      <c r="C196" s="15" t="str">
        <f t="shared" si="1"/>
        <v>KIO80137052</v>
      </c>
      <c r="D196" s="15" t="s">
        <v>11857</v>
      </c>
      <c r="E196" s="28" t="s">
        <v>681</v>
      </c>
      <c r="F196" s="20">
        <f>F195</f>
        <v>1109.41</v>
      </c>
      <c r="G196" s="29">
        <v>10.5</v>
      </c>
      <c r="H196" s="28" t="s">
        <v>12099</v>
      </c>
      <c r="I196" s="15">
        <v>1.0</v>
      </c>
      <c r="J196" s="50">
        <f>LADIAR!$I196</f>
        <v>1</v>
      </c>
      <c r="K196" s="28"/>
      <c r="L196" s="33">
        <f>((LADIAR!$F196*(1+LADIAR!$G196%))/LADIAR!$J196)+LADIAR!$K196</f>
        <v>1225.89805</v>
      </c>
      <c r="M196" s="15">
        <v>30.0</v>
      </c>
      <c r="N196" s="61">
        <f>IF(L196&gt;=5,MROUND((L196*(1+(LADIAR!$G196/100)))/(1-M196/100),50),10)</f>
        <v>1950</v>
      </c>
      <c r="O196" s="29">
        <f>MROUND((LADIAR!$N196/0.6),50)</f>
        <v>3250</v>
      </c>
      <c r="P196" s="15" t="s">
        <v>11858</v>
      </c>
      <c r="Q196" s="15">
        <v>4.0</v>
      </c>
      <c r="R196" s="29">
        <f>LADIAR!$I196+LADIAR!$Q196</f>
        <v>5</v>
      </c>
      <c r="S196" s="15" t="s">
        <v>295</v>
      </c>
      <c r="T196" s="15" t="s">
        <v>15</v>
      </c>
      <c r="U196" s="15" t="s">
        <v>11806</v>
      </c>
      <c r="V196" s="15" t="s">
        <v>12149</v>
      </c>
      <c r="W196" s="15" t="s">
        <v>11860</v>
      </c>
      <c r="X196" s="15">
        <v>1.0</v>
      </c>
      <c r="Y196" s="15">
        <v>0.0</v>
      </c>
      <c r="Z196" s="15"/>
      <c r="AA196" s="15"/>
      <c r="AB196" s="29">
        <f>LADIAR!$L196*LADIAR!$AA196</f>
        <v>0</v>
      </c>
      <c r="AC196" s="15"/>
      <c r="AD196" s="29"/>
      <c r="AE196" s="15"/>
      <c r="AF196" s="15"/>
      <c r="AG196" s="29"/>
      <c r="AH196" s="32" t="str">
        <f>IF(AND(LADIAR!$AF196=0,LADIAR!$AG196=0),"",LADIAR!$AF196-LADIAR!$AG196)</f>
        <v/>
      </c>
      <c r="AI196" s="32"/>
      <c r="AJ196" s="15"/>
      <c r="AK196" s="15"/>
      <c r="AL196" s="15"/>
      <c r="AM196" s="15"/>
      <c r="AN196" s="15"/>
      <c r="AO196" s="16" t="s">
        <v>11857</v>
      </c>
      <c r="AP196" s="15"/>
      <c r="AQ196" s="15"/>
    </row>
    <row r="197" ht="15.75" hidden="1" customHeight="1">
      <c r="A197" s="28" t="s">
        <v>682</v>
      </c>
      <c r="B197" s="28"/>
      <c r="C197" s="15" t="str">
        <f t="shared" si="1"/>
        <v>KIO77946805</v>
      </c>
      <c r="D197" s="15" t="s">
        <v>11857</v>
      </c>
      <c r="E197" s="28" t="s">
        <v>683</v>
      </c>
      <c r="F197" s="20">
        <f>F194</f>
        <v>4318.36</v>
      </c>
      <c r="G197" s="29">
        <v>10.5</v>
      </c>
      <c r="H197" s="28" t="s">
        <v>12099</v>
      </c>
      <c r="I197" s="15">
        <v>12.0</v>
      </c>
      <c r="J197" s="50">
        <f>LADIAR!$I197</f>
        <v>12</v>
      </c>
      <c r="K197" s="28"/>
      <c r="L197" s="33">
        <f>((LADIAR!$F197*(1+LADIAR!$G197%))/LADIAR!$J197)+LADIAR!$K197</f>
        <v>397.6489833</v>
      </c>
      <c r="M197" s="15">
        <v>30.0</v>
      </c>
      <c r="N197" s="61">
        <f>IF(L197&gt;=5,MROUND((L197*(1+(LADIAR!$G197/100)))/(1-M197/100),50),10)</f>
        <v>650</v>
      </c>
      <c r="O197" s="29">
        <f>MROUND((LADIAR!$N197/0.6),50)</f>
        <v>1100</v>
      </c>
      <c r="P197" s="15" t="s">
        <v>11858</v>
      </c>
      <c r="Q197" s="15">
        <v>4.0</v>
      </c>
      <c r="R197" s="29">
        <f>LADIAR!$I197+LADIAR!$Q197</f>
        <v>16</v>
      </c>
      <c r="S197" s="15" t="s">
        <v>295</v>
      </c>
      <c r="T197" s="15" t="s">
        <v>15</v>
      </c>
      <c r="U197" s="15" t="s">
        <v>11806</v>
      </c>
      <c r="V197" s="15" t="s">
        <v>12149</v>
      </c>
      <c r="W197" s="15" t="s">
        <v>11860</v>
      </c>
      <c r="X197" s="15">
        <v>1.0</v>
      </c>
      <c r="Y197" s="15">
        <v>0.0</v>
      </c>
      <c r="Z197" s="15"/>
      <c r="AA197" s="15"/>
      <c r="AB197" s="29">
        <f>LADIAR!$L197*LADIAR!$AA197</f>
        <v>0</v>
      </c>
      <c r="AC197" s="15"/>
      <c r="AD197" s="29"/>
      <c r="AE197" s="15"/>
      <c r="AF197" s="15"/>
      <c r="AG197" s="29"/>
      <c r="AH197" s="32" t="str">
        <f>IF(AND(LADIAR!$AF197=0,LADIAR!$AG197=0),"",LADIAR!$AF197-LADIAR!$AG197)</f>
        <v/>
      </c>
      <c r="AI197" s="32"/>
      <c r="AJ197" s="15"/>
      <c r="AK197" s="15"/>
      <c r="AL197" s="15"/>
      <c r="AM197" s="15"/>
      <c r="AN197" s="15"/>
      <c r="AO197" s="16" t="s">
        <v>11857</v>
      </c>
      <c r="AP197" s="15"/>
      <c r="AQ197" s="15"/>
    </row>
    <row r="198" ht="15.75" hidden="1" customHeight="1">
      <c r="A198" s="28" t="s">
        <v>684</v>
      </c>
      <c r="B198" s="28"/>
      <c r="C198" s="15" t="str">
        <f t="shared" si="1"/>
        <v>KIO77946829</v>
      </c>
      <c r="D198" s="15" t="s">
        <v>11857</v>
      </c>
      <c r="E198" s="28" t="s">
        <v>685</v>
      </c>
      <c r="F198" s="20">
        <f t="shared" ref="F198:F199" si="21">F197</f>
        <v>4318.36</v>
      </c>
      <c r="G198" s="29">
        <v>10.5</v>
      </c>
      <c r="H198" s="28" t="s">
        <v>12099</v>
      </c>
      <c r="I198" s="15">
        <v>12.0</v>
      </c>
      <c r="J198" s="50">
        <f>LADIAR!$I198</f>
        <v>12</v>
      </c>
      <c r="K198" s="28"/>
      <c r="L198" s="33">
        <f>((LADIAR!$F198*(1+LADIAR!$G198%))/LADIAR!$J198)+LADIAR!$K198</f>
        <v>397.6489833</v>
      </c>
      <c r="M198" s="15">
        <v>30.0</v>
      </c>
      <c r="N198" s="61">
        <f>IF(L198&gt;=5,MROUND((L198*(1+(LADIAR!$G198/100)))/(1-M198/100),50),10)</f>
        <v>650</v>
      </c>
      <c r="O198" s="29">
        <f>MROUND((LADIAR!$N198/0.6),50)</f>
        <v>1100</v>
      </c>
      <c r="P198" s="15" t="s">
        <v>11858</v>
      </c>
      <c r="Q198" s="15">
        <v>4.0</v>
      </c>
      <c r="R198" s="29">
        <f>LADIAR!$I198+LADIAR!$Q198</f>
        <v>16</v>
      </c>
      <c r="S198" s="15" t="s">
        <v>295</v>
      </c>
      <c r="T198" s="15" t="s">
        <v>15</v>
      </c>
      <c r="U198" s="15" t="s">
        <v>11806</v>
      </c>
      <c r="V198" s="15" t="s">
        <v>12149</v>
      </c>
      <c r="W198" s="15" t="s">
        <v>11860</v>
      </c>
      <c r="X198" s="15">
        <v>1.0</v>
      </c>
      <c r="Y198" s="15">
        <v>0.0</v>
      </c>
      <c r="Z198" s="15"/>
      <c r="AA198" s="15"/>
      <c r="AB198" s="29">
        <f>LADIAR!$L198*LADIAR!$AA198</f>
        <v>0</v>
      </c>
      <c r="AC198" s="15"/>
      <c r="AD198" s="29"/>
      <c r="AE198" s="15"/>
      <c r="AF198" s="15"/>
      <c r="AG198" s="29"/>
      <c r="AH198" s="32" t="str">
        <f>IF(AND(LADIAR!$AF198=0,LADIAR!$AG198=0),"",LADIAR!$AF198-LADIAR!$AG198)</f>
        <v/>
      </c>
      <c r="AI198" s="32"/>
      <c r="AJ198" s="15"/>
      <c r="AK198" s="15"/>
      <c r="AL198" s="15"/>
      <c r="AM198" s="15"/>
      <c r="AN198" s="15"/>
      <c r="AO198" s="16" t="s">
        <v>11857</v>
      </c>
      <c r="AP198" s="15"/>
      <c r="AQ198" s="15"/>
    </row>
    <row r="199" ht="15.75" hidden="1" customHeight="1">
      <c r="A199" s="28" t="s">
        <v>686</v>
      </c>
      <c r="B199" s="28"/>
      <c r="C199" s="15" t="str">
        <f t="shared" si="1"/>
        <v>KIO77901095</v>
      </c>
      <c r="D199" s="15" t="s">
        <v>11857</v>
      </c>
      <c r="E199" s="28" t="s">
        <v>687</v>
      </c>
      <c r="F199" s="20">
        <f t="shared" si="21"/>
        <v>4318.36</v>
      </c>
      <c r="G199" s="29">
        <v>10.5</v>
      </c>
      <c r="H199" s="28" t="s">
        <v>12099</v>
      </c>
      <c r="I199" s="15">
        <v>12.0</v>
      </c>
      <c r="J199" s="50">
        <f>LADIAR!$I199</f>
        <v>12</v>
      </c>
      <c r="K199" s="28"/>
      <c r="L199" s="33">
        <f>((LADIAR!$F199*(1+LADIAR!$G199%))/LADIAR!$J199)+LADIAR!$K199</f>
        <v>397.6489833</v>
      </c>
      <c r="M199" s="15">
        <v>30.0</v>
      </c>
      <c r="N199" s="61">
        <f>IF(L199&gt;=5,MROUND((L199*(1+(LADIAR!$G199/100)))/(1-M199/100),50),10)</f>
        <v>650</v>
      </c>
      <c r="O199" s="29">
        <f>MROUND((LADIAR!$N199/0.6),50)</f>
        <v>1100</v>
      </c>
      <c r="P199" s="15" t="s">
        <v>11858</v>
      </c>
      <c r="Q199" s="15">
        <v>4.0</v>
      </c>
      <c r="R199" s="29">
        <f>LADIAR!$I199+LADIAR!$Q199</f>
        <v>16</v>
      </c>
      <c r="S199" s="15" t="s">
        <v>295</v>
      </c>
      <c r="T199" s="15" t="s">
        <v>15</v>
      </c>
      <c r="U199" s="15" t="s">
        <v>11806</v>
      </c>
      <c r="V199" s="15" t="s">
        <v>12149</v>
      </c>
      <c r="W199" s="15" t="s">
        <v>11860</v>
      </c>
      <c r="X199" s="15">
        <v>1.0</v>
      </c>
      <c r="Y199" s="15">
        <v>0.0</v>
      </c>
      <c r="Z199" s="15"/>
      <c r="AA199" s="29"/>
      <c r="AB199" s="29">
        <f>LADIAR!$L199*LADIAR!$AA199</f>
        <v>0</v>
      </c>
      <c r="AC199" s="15"/>
      <c r="AD199" s="15"/>
      <c r="AE199" s="29"/>
      <c r="AF199" s="15"/>
      <c r="AG199" s="15"/>
      <c r="AH199" s="32" t="str">
        <f>IF(AND(LADIAR!$AF199=0,LADIAR!$AG199=0),"",LADIAR!$AF199-LADIAR!$AG199)</f>
        <v/>
      </c>
      <c r="AI199" s="15"/>
      <c r="AJ199" s="32"/>
      <c r="AK199" s="15"/>
      <c r="AL199" s="15"/>
      <c r="AM199" s="15"/>
      <c r="AN199" s="15"/>
      <c r="AO199" s="16" t="s">
        <v>11857</v>
      </c>
      <c r="AP199" s="15"/>
      <c r="AQ199" s="15"/>
    </row>
    <row r="200" ht="15.75" hidden="1" customHeight="1">
      <c r="A200" s="28" t="s">
        <v>688</v>
      </c>
      <c r="B200" s="28"/>
      <c r="C200" s="15" t="str">
        <f t="shared" si="1"/>
        <v>ALM40173200</v>
      </c>
      <c r="D200" s="15" t="s">
        <v>11857</v>
      </c>
      <c r="E200" s="28" t="s">
        <v>689</v>
      </c>
      <c r="F200" s="20">
        <v>905.67</v>
      </c>
      <c r="G200" s="29">
        <v>10.5</v>
      </c>
      <c r="H200" s="28" t="s">
        <v>12099</v>
      </c>
      <c r="I200" s="15">
        <v>1.0</v>
      </c>
      <c r="J200" s="50">
        <f>LADIAR!$I200</f>
        <v>1</v>
      </c>
      <c r="K200" s="28"/>
      <c r="L200" s="33">
        <f>((LADIAR!$F200*(1+LADIAR!$G200%))/LADIAR!$J200)+LADIAR!$K200</f>
        <v>1000.76535</v>
      </c>
      <c r="M200" s="15">
        <v>30.0</v>
      </c>
      <c r="N200" s="61">
        <f>IF(L200&gt;=5,MROUND((L200*(1+(LADIAR!$G200/100)))/(1-M200/100),50),10)</f>
        <v>1600</v>
      </c>
      <c r="O200" s="29">
        <f>MROUND((LADIAR!$N200/0.6),50)</f>
        <v>2650</v>
      </c>
      <c r="P200" s="15" t="s">
        <v>11858</v>
      </c>
      <c r="Q200" s="15">
        <v>2.0</v>
      </c>
      <c r="R200" s="29">
        <f>LADIAR!$I200+LADIAR!$Q200</f>
        <v>3</v>
      </c>
      <c r="S200" s="15" t="s">
        <v>295</v>
      </c>
      <c r="T200" s="15" t="s">
        <v>63</v>
      </c>
      <c r="U200" s="15" t="s">
        <v>11816</v>
      </c>
      <c r="V200" s="15" t="s">
        <v>12126</v>
      </c>
      <c r="W200" s="15" t="s">
        <v>11860</v>
      </c>
      <c r="X200" s="15">
        <v>1.0</v>
      </c>
      <c r="Y200" s="15">
        <v>3.0</v>
      </c>
      <c r="Z200" s="15"/>
      <c r="AA200" s="29"/>
      <c r="AB200" s="29">
        <f>LADIAR!$L200*LADIAR!$AA200</f>
        <v>0</v>
      </c>
      <c r="AC200" s="15"/>
      <c r="AD200" s="15"/>
      <c r="AE200" s="29"/>
      <c r="AF200" s="15"/>
      <c r="AG200" s="15"/>
      <c r="AH200" s="32" t="str">
        <f>IF(AND(LADIAR!$AF200=0,LADIAR!$AG200=0),"",LADIAR!$AF200-LADIAR!$AG200)</f>
        <v/>
      </c>
      <c r="AI200" s="15"/>
      <c r="AJ200" s="32"/>
      <c r="AK200" s="15"/>
      <c r="AL200" s="15"/>
      <c r="AM200" s="15"/>
      <c r="AN200" s="15"/>
      <c r="AO200" s="16" t="s">
        <v>11857</v>
      </c>
      <c r="AP200" s="15"/>
      <c r="AQ200" s="15"/>
    </row>
    <row r="201" ht="15.75" hidden="1" customHeight="1">
      <c r="A201" s="28" t="s">
        <v>690</v>
      </c>
      <c r="B201" s="28"/>
      <c r="C201" s="15" t="str">
        <f t="shared" si="1"/>
        <v>ALM40003606</v>
      </c>
      <c r="D201" s="15" t="s">
        <v>11857</v>
      </c>
      <c r="E201" s="28" t="s">
        <v>691</v>
      </c>
      <c r="F201" s="20">
        <v>560.66</v>
      </c>
      <c r="G201" s="29">
        <v>10.5</v>
      </c>
      <c r="H201" s="28" t="s">
        <v>12099</v>
      </c>
      <c r="I201" s="15">
        <v>1.0</v>
      </c>
      <c r="J201" s="50">
        <f>LADIAR!$I201</f>
        <v>1</v>
      </c>
      <c r="K201" s="28"/>
      <c r="L201" s="33">
        <f>((LADIAR!$F201*(1+LADIAR!$G201%))/LADIAR!$J201)+LADIAR!$K201</f>
        <v>619.5293</v>
      </c>
      <c r="M201" s="15">
        <v>30.0</v>
      </c>
      <c r="N201" s="61">
        <f>IF(L201&gt;=5,MROUND((L201*(1+(LADIAR!$G201/100)))/(1-M201/100),50),10)</f>
        <v>1000</v>
      </c>
      <c r="O201" s="29">
        <f>MROUND((LADIAR!$N201/0.6),50)</f>
        <v>1650</v>
      </c>
      <c r="P201" s="15" t="s">
        <v>11858</v>
      </c>
      <c r="Q201" s="15">
        <v>2.0</v>
      </c>
      <c r="R201" s="29">
        <f>LADIAR!$I201+LADIAR!$Q201</f>
        <v>3</v>
      </c>
      <c r="S201" s="15" t="s">
        <v>295</v>
      </c>
      <c r="T201" s="15" t="s">
        <v>63</v>
      </c>
      <c r="U201" s="15" t="s">
        <v>11816</v>
      </c>
      <c r="V201" s="15" t="s">
        <v>12126</v>
      </c>
      <c r="W201" s="15" t="s">
        <v>11860</v>
      </c>
      <c r="X201" s="15">
        <v>1.0</v>
      </c>
      <c r="Y201" s="15">
        <v>0.0</v>
      </c>
      <c r="Z201" s="15"/>
      <c r="AA201" s="29"/>
      <c r="AB201" s="29">
        <f>LADIAR!$L201*LADIAR!$AA201</f>
        <v>0</v>
      </c>
      <c r="AC201" s="15"/>
      <c r="AD201" s="15"/>
      <c r="AE201" s="29"/>
      <c r="AF201" s="15"/>
      <c r="AG201" s="15"/>
      <c r="AH201" s="32" t="str">
        <f>IF(AND(LADIAR!$AF201=0,LADIAR!$AG201=0),"",LADIAR!$AF201-LADIAR!$AG201)</f>
        <v/>
      </c>
      <c r="AI201" s="15"/>
      <c r="AJ201" s="32"/>
      <c r="AK201" s="15"/>
      <c r="AL201" s="15"/>
      <c r="AM201" s="15"/>
      <c r="AN201" s="15"/>
      <c r="AO201" s="16" t="s">
        <v>11857</v>
      </c>
      <c r="AP201" s="15"/>
      <c r="AQ201" s="15"/>
    </row>
    <row r="202" ht="15.75" hidden="1" customHeight="1">
      <c r="A202" s="28" t="s">
        <v>692</v>
      </c>
      <c r="B202" s="28"/>
      <c r="C202" s="15" t="str">
        <f t="shared" si="1"/>
        <v>ALM40719804</v>
      </c>
      <c r="D202" s="15" t="s">
        <v>11857</v>
      </c>
      <c r="E202" s="28" t="s">
        <v>693</v>
      </c>
      <c r="F202" s="20">
        <f t="shared" ref="F202:F203" si="22">F200</f>
        <v>905.67</v>
      </c>
      <c r="G202" s="29">
        <v>10.5</v>
      </c>
      <c r="H202" s="28" t="s">
        <v>12099</v>
      </c>
      <c r="I202" s="15">
        <v>1.0</v>
      </c>
      <c r="J202" s="50">
        <f>LADIAR!$I202</f>
        <v>1</v>
      </c>
      <c r="K202" s="28"/>
      <c r="L202" s="33">
        <f>((LADIAR!$F202*(1+LADIAR!$G202%))/LADIAR!$J202)+LADIAR!$K202</f>
        <v>1000.76535</v>
      </c>
      <c r="M202" s="15">
        <v>30.0</v>
      </c>
      <c r="N202" s="61">
        <f>IF(L202&gt;=5,MROUND((L202*(1+(LADIAR!$G202/100)))/(1-M202/100),50),10)</f>
        <v>1600</v>
      </c>
      <c r="O202" s="29">
        <f>MROUND((LADIAR!$N202/0.6),50)</f>
        <v>2650</v>
      </c>
      <c r="P202" s="15" t="s">
        <v>11858</v>
      </c>
      <c r="Q202" s="15">
        <v>2.0</v>
      </c>
      <c r="R202" s="29">
        <f>LADIAR!$I202+LADIAR!$Q202</f>
        <v>3</v>
      </c>
      <c r="S202" s="15" t="s">
        <v>295</v>
      </c>
      <c r="T202" s="15" t="s">
        <v>63</v>
      </c>
      <c r="U202" s="15" t="s">
        <v>11816</v>
      </c>
      <c r="V202" s="15" t="s">
        <v>12126</v>
      </c>
      <c r="W202" s="15" t="s">
        <v>11860</v>
      </c>
      <c r="X202" s="15">
        <v>1.0</v>
      </c>
      <c r="Y202" s="15">
        <v>4.0</v>
      </c>
      <c r="Z202" s="15"/>
      <c r="AA202" s="29"/>
      <c r="AB202" s="29">
        <f>LADIAR!$L202*LADIAR!$AA202</f>
        <v>0</v>
      </c>
      <c r="AC202" s="15"/>
      <c r="AD202" s="15"/>
      <c r="AE202" s="29"/>
      <c r="AF202" s="15"/>
      <c r="AG202" s="15"/>
      <c r="AH202" s="32" t="str">
        <f>IF(AND(LADIAR!$AF202=0,LADIAR!$AG202=0),"",LADIAR!$AF202-LADIAR!$AG202)</f>
        <v/>
      </c>
      <c r="AI202" s="15"/>
      <c r="AJ202" s="32"/>
      <c r="AK202" s="15"/>
      <c r="AL202" s="15"/>
      <c r="AM202" s="15"/>
      <c r="AN202" s="15"/>
      <c r="AO202" s="16" t="s">
        <v>11857</v>
      </c>
      <c r="AP202" s="15"/>
      <c r="AQ202" s="15"/>
    </row>
    <row r="203" ht="15.75" hidden="1" customHeight="1">
      <c r="A203" s="28" t="s">
        <v>694</v>
      </c>
      <c r="B203" s="28"/>
      <c r="C203" s="15" t="str">
        <f t="shared" si="1"/>
        <v>ALM40003569</v>
      </c>
      <c r="D203" s="15" t="s">
        <v>11857</v>
      </c>
      <c r="E203" s="28" t="s">
        <v>695</v>
      </c>
      <c r="F203" s="20">
        <f t="shared" si="22"/>
        <v>560.66</v>
      </c>
      <c r="G203" s="29">
        <v>10.5</v>
      </c>
      <c r="H203" s="28" t="s">
        <v>12099</v>
      </c>
      <c r="I203" s="15">
        <v>1.0</v>
      </c>
      <c r="J203" s="50">
        <f>LADIAR!$I203</f>
        <v>1</v>
      </c>
      <c r="K203" s="28"/>
      <c r="L203" s="33">
        <f>((LADIAR!$F203*(1+LADIAR!$G203%))/LADIAR!$J203)+LADIAR!$K203</f>
        <v>619.5293</v>
      </c>
      <c r="M203" s="15">
        <v>30.0</v>
      </c>
      <c r="N203" s="61">
        <f>IF(L203&gt;=5,MROUND((L203*(1+(LADIAR!$G203/100)))/(1-M203/100),50),10)</f>
        <v>1000</v>
      </c>
      <c r="O203" s="29">
        <f>MROUND((LADIAR!$N203/0.6),50)</f>
        <v>1650</v>
      </c>
      <c r="P203" s="15" t="s">
        <v>11858</v>
      </c>
      <c r="Q203" s="15">
        <v>2.0</v>
      </c>
      <c r="R203" s="29">
        <f>LADIAR!$I203+LADIAR!$Q203</f>
        <v>3</v>
      </c>
      <c r="S203" s="15" t="s">
        <v>295</v>
      </c>
      <c r="T203" s="15" t="s">
        <v>63</v>
      </c>
      <c r="U203" s="15" t="s">
        <v>11816</v>
      </c>
      <c r="V203" s="15" t="s">
        <v>12126</v>
      </c>
      <c r="W203" s="15" t="s">
        <v>11860</v>
      </c>
      <c r="X203" s="15">
        <v>1.0</v>
      </c>
      <c r="Y203" s="15">
        <v>0.0</v>
      </c>
      <c r="Z203" s="15"/>
      <c r="AA203" s="29"/>
      <c r="AB203" s="29">
        <f>LADIAR!$L203*LADIAR!$AA203</f>
        <v>0</v>
      </c>
      <c r="AC203" s="15"/>
      <c r="AD203" s="15"/>
      <c r="AE203" s="29"/>
      <c r="AF203" s="15"/>
      <c r="AG203" s="15"/>
      <c r="AH203" s="32" t="str">
        <f>IF(AND(LADIAR!$AF203=0,LADIAR!$AG203=0),"",LADIAR!$AF203-LADIAR!$AG203)</f>
        <v/>
      </c>
      <c r="AI203" s="15"/>
      <c r="AJ203" s="32"/>
      <c r="AK203" s="15"/>
      <c r="AL203" s="15"/>
      <c r="AM203" s="15"/>
      <c r="AN203" s="15"/>
      <c r="AO203" s="16" t="s">
        <v>11857</v>
      </c>
      <c r="AP203" s="15"/>
      <c r="AQ203" s="15"/>
    </row>
    <row r="204" ht="15.75" hidden="1" customHeight="1">
      <c r="A204" s="28" t="s">
        <v>696</v>
      </c>
      <c r="B204" s="28"/>
      <c r="C204" s="15" t="str">
        <f t="shared" si="1"/>
        <v>ALM80716806</v>
      </c>
      <c r="D204" s="15" t="s">
        <v>11857</v>
      </c>
      <c r="E204" s="28" t="s">
        <v>697</v>
      </c>
      <c r="F204" s="20">
        <v>690.0</v>
      </c>
      <c r="G204" s="29">
        <v>10.5</v>
      </c>
      <c r="H204" s="28" t="s">
        <v>12099</v>
      </c>
      <c r="I204" s="15">
        <v>1.0</v>
      </c>
      <c r="J204" s="50">
        <f>LADIAR!$I204</f>
        <v>1</v>
      </c>
      <c r="K204" s="28"/>
      <c r="L204" s="33">
        <f>((LADIAR!$F204*(1+LADIAR!$G204%))/LADIAR!$J204)+LADIAR!$K204</f>
        <v>762.45</v>
      </c>
      <c r="M204" s="15">
        <v>30.0</v>
      </c>
      <c r="N204" s="61">
        <f>IF(L204&gt;=5,MROUND((L204*(1+(LADIAR!$G204/100)))/(1-M204/100),50),10)</f>
        <v>1200</v>
      </c>
      <c r="O204" s="29">
        <f>MROUND((LADIAR!$N204/0.6),50)</f>
        <v>2000</v>
      </c>
      <c r="P204" s="15" t="s">
        <v>11858</v>
      </c>
      <c r="Q204" s="15">
        <v>2.0</v>
      </c>
      <c r="R204" s="29">
        <f>LADIAR!$I204+LADIAR!$Q204</f>
        <v>3</v>
      </c>
      <c r="S204" s="15" t="s">
        <v>292</v>
      </c>
      <c r="T204" s="15" t="s">
        <v>63</v>
      </c>
      <c r="U204" s="15" t="s">
        <v>11816</v>
      </c>
      <c r="V204" s="15" t="s">
        <v>12131</v>
      </c>
      <c r="W204" s="15" t="s">
        <v>11860</v>
      </c>
      <c r="X204" s="15">
        <v>1.0</v>
      </c>
      <c r="Y204" s="15">
        <v>4.0</v>
      </c>
      <c r="Z204" s="15"/>
      <c r="AA204" s="29"/>
      <c r="AB204" s="29">
        <f>LADIAR!$L204*LADIAR!$AA204</f>
        <v>0</v>
      </c>
      <c r="AC204" s="15"/>
      <c r="AD204" s="15"/>
      <c r="AE204" s="29"/>
      <c r="AF204" s="15"/>
      <c r="AG204" s="15"/>
      <c r="AH204" s="32" t="str">
        <f>IF(AND(LADIAR!$AF204=0,LADIAR!$AG204=0),"",LADIAR!$AF204-LADIAR!$AG204)</f>
        <v/>
      </c>
      <c r="AI204" s="15"/>
      <c r="AJ204" s="32"/>
      <c r="AK204" s="15"/>
      <c r="AL204" s="15"/>
      <c r="AM204" s="15"/>
      <c r="AN204" s="15"/>
      <c r="AO204" s="16" t="s">
        <v>11857</v>
      </c>
      <c r="AP204" s="15"/>
      <c r="AQ204" s="15"/>
    </row>
    <row r="205" ht="15.75" hidden="1" customHeight="1">
      <c r="A205" s="28" t="s">
        <v>698</v>
      </c>
      <c r="B205" s="28"/>
      <c r="C205" s="15" t="str">
        <f t="shared" si="1"/>
        <v>ALM40374607</v>
      </c>
      <c r="D205" s="15" t="s">
        <v>11857</v>
      </c>
      <c r="E205" s="28" t="s">
        <v>699</v>
      </c>
      <c r="F205" s="20">
        <f t="shared" ref="F205:F207" si="23">F204</f>
        <v>690</v>
      </c>
      <c r="G205" s="29">
        <v>10.5</v>
      </c>
      <c r="H205" s="28" t="s">
        <v>12099</v>
      </c>
      <c r="I205" s="15">
        <v>1.0</v>
      </c>
      <c r="J205" s="50">
        <f>LADIAR!$I205</f>
        <v>1</v>
      </c>
      <c r="K205" s="28"/>
      <c r="L205" s="33">
        <f>((LADIAR!$F205*(1+LADIAR!$G205%))/LADIAR!$J205)+LADIAR!$K205</f>
        <v>762.45</v>
      </c>
      <c r="M205" s="15">
        <v>30.0</v>
      </c>
      <c r="N205" s="61">
        <f>IF(L205&gt;=5,MROUND((L205*(1+(LADIAR!$G205/100)))/(1-M205/100),50),10)</f>
        <v>1200</v>
      </c>
      <c r="O205" s="29">
        <f>MROUND((LADIAR!$N205/0.6),50)</f>
        <v>2000</v>
      </c>
      <c r="P205" s="15" t="s">
        <v>11858</v>
      </c>
      <c r="Q205" s="15">
        <v>2.0</v>
      </c>
      <c r="R205" s="29">
        <f>LADIAR!$I205+LADIAR!$Q205</f>
        <v>3</v>
      </c>
      <c r="S205" s="15" t="s">
        <v>292</v>
      </c>
      <c r="T205" s="15" t="s">
        <v>63</v>
      </c>
      <c r="U205" s="15" t="s">
        <v>11816</v>
      </c>
      <c r="V205" s="15" t="s">
        <v>12131</v>
      </c>
      <c r="W205" s="15" t="s">
        <v>11860</v>
      </c>
      <c r="X205" s="15">
        <v>1.0</v>
      </c>
      <c r="Y205" s="15">
        <v>4.0</v>
      </c>
      <c r="Z205" s="15"/>
      <c r="AA205" s="15"/>
      <c r="AB205" s="29">
        <f>LADIAR!$L205*LADIAR!$AA205</f>
        <v>0</v>
      </c>
      <c r="AC205" s="15"/>
      <c r="AD205" s="15"/>
      <c r="AE205" s="15"/>
      <c r="AF205" s="15"/>
      <c r="AG205" s="15"/>
      <c r="AH205" s="32" t="str">
        <f>IF(AND(LADIAR!$AF205=0,LADIAR!$AG205=0),"",LADIAR!$AF205-LADIAR!$AG205)</f>
        <v/>
      </c>
      <c r="AI205" s="15"/>
      <c r="AJ205" s="15"/>
      <c r="AK205" s="15"/>
      <c r="AL205" s="15"/>
      <c r="AM205" s="15"/>
      <c r="AN205" s="15"/>
      <c r="AO205" s="16" t="s">
        <v>11857</v>
      </c>
      <c r="AP205" s="15"/>
      <c r="AQ205" s="15"/>
    </row>
    <row r="206" ht="15.75" hidden="1" customHeight="1">
      <c r="A206" s="28" t="s">
        <v>700</v>
      </c>
      <c r="B206" s="28"/>
      <c r="C206" s="15" t="str">
        <f t="shared" si="1"/>
        <v>ALM80716707</v>
      </c>
      <c r="D206" s="15" t="s">
        <v>11857</v>
      </c>
      <c r="E206" s="28" t="s">
        <v>701</v>
      </c>
      <c r="F206" s="20">
        <f t="shared" si="23"/>
        <v>690</v>
      </c>
      <c r="G206" s="29">
        <v>10.5</v>
      </c>
      <c r="H206" s="28" t="s">
        <v>12099</v>
      </c>
      <c r="I206" s="15">
        <v>1.0</v>
      </c>
      <c r="J206" s="50">
        <f>LADIAR!$I206</f>
        <v>1</v>
      </c>
      <c r="K206" s="28"/>
      <c r="L206" s="33">
        <f>((LADIAR!$F206*(1+LADIAR!$G206%))/LADIAR!$J206)+LADIAR!$K206</f>
        <v>762.45</v>
      </c>
      <c r="M206" s="15">
        <v>30.0</v>
      </c>
      <c r="N206" s="61">
        <f>IF(L206&gt;=5,MROUND((L206*(1+(LADIAR!$G206/100)))/(1-M206/100),50),10)</f>
        <v>1200</v>
      </c>
      <c r="O206" s="29">
        <f>MROUND((LADIAR!$N206/0.6),50)</f>
        <v>2000</v>
      </c>
      <c r="P206" s="15" t="s">
        <v>11858</v>
      </c>
      <c r="Q206" s="15">
        <v>3.0</v>
      </c>
      <c r="R206" s="29">
        <f>LADIAR!$I206+LADIAR!$Q206</f>
        <v>4</v>
      </c>
      <c r="S206" s="15" t="s">
        <v>292</v>
      </c>
      <c r="T206" s="15" t="s">
        <v>63</v>
      </c>
      <c r="U206" s="15" t="s">
        <v>11816</v>
      </c>
      <c r="V206" s="15" t="s">
        <v>12131</v>
      </c>
      <c r="W206" s="15" t="s">
        <v>11860</v>
      </c>
      <c r="X206" s="15">
        <v>1.0</v>
      </c>
      <c r="Y206" s="15">
        <v>0.0</v>
      </c>
      <c r="Z206" s="15"/>
      <c r="AA206" s="15"/>
      <c r="AB206" s="29">
        <f>LADIAR!$L206*LADIAR!$AA206</f>
        <v>0</v>
      </c>
      <c r="AC206" s="15"/>
      <c r="AD206" s="15"/>
      <c r="AE206" s="15"/>
      <c r="AF206" s="15"/>
      <c r="AG206" s="15"/>
      <c r="AH206" s="32" t="str">
        <f>IF(AND(LADIAR!$AF206=0,LADIAR!$AG206=0),"",LADIAR!$AF206-LADIAR!$AG206)</f>
        <v/>
      </c>
      <c r="AI206" s="15"/>
      <c r="AJ206" s="15"/>
      <c r="AK206" s="15"/>
      <c r="AL206" s="15"/>
      <c r="AM206" s="15"/>
      <c r="AN206" s="15"/>
      <c r="AO206" s="16" t="s">
        <v>11857</v>
      </c>
      <c r="AP206" s="15"/>
      <c r="AQ206" s="15"/>
    </row>
    <row r="207" ht="15.75" hidden="1" customHeight="1">
      <c r="A207" s="28" t="s">
        <v>702</v>
      </c>
      <c r="B207" s="28"/>
      <c r="C207" s="15" t="str">
        <f t="shared" si="1"/>
        <v>ALM80697303</v>
      </c>
      <c r="D207" s="15" t="s">
        <v>11857</v>
      </c>
      <c r="E207" s="28" t="s">
        <v>703</v>
      </c>
      <c r="F207" s="20">
        <f t="shared" si="23"/>
        <v>690</v>
      </c>
      <c r="G207" s="29">
        <v>10.5</v>
      </c>
      <c r="H207" s="28" t="s">
        <v>12099</v>
      </c>
      <c r="I207" s="15">
        <v>1.0</v>
      </c>
      <c r="J207" s="50">
        <f>LADIAR!$I207</f>
        <v>1</v>
      </c>
      <c r="K207" s="28"/>
      <c r="L207" s="33">
        <f>((LADIAR!$F207*(1+LADIAR!$G207%))/LADIAR!$J207)+LADIAR!$K207</f>
        <v>762.45</v>
      </c>
      <c r="M207" s="15">
        <v>30.0</v>
      </c>
      <c r="N207" s="61">
        <f>IF(L207&gt;=5,MROUND((L207*(1+(LADIAR!$G207/100)))/(1-M207/100),50),10)</f>
        <v>1200</v>
      </c>
      <c r="O207" s="29">
        <f>MROUND((LADIAR!$N207/0.6),50)</f>
        <v>2000</v>
      </c>
      <c r="P207" s="15" t="s">
        <v>11858</v>
      </c>
      <c r="Q207" s="15">
        <v>2.0</v>
      </c>
      <c r="R207" s="29">
        <f>LADIAR!$I207+LADIAR!$Q207</f>
        <v>3</v>
      </c>
      <c r="S207" s="15" t="s">
        <v>292</v>
      </c>
      <c r="T207" s="15" t="s">
        <v>63</v>
      </c>
      <c r="U207" s="15" t="s">
        <v>11816</v>
      </c>
      <c r="V207" s="15" t="s">
        <v>12131</v>
      </c>
      <c r="W207" s="15" t="s">
        <v>11860</v>
      </c>
      <c r="X207" s="15">
        <v>1.0</v>
      </c>
      <c r="Y207" s="15">
        <v>4.0</v>
      </c>
      <c r="Z207" s="15"/>
      <c r="AA207" s="15"/>
      <c r="AB207" s="29">
        <f>LADIAR!$L207*LADIAR!$AA207</f>
        <v>0</v>
      </c>
      <c r="AC207" s="15"/>
      <c r="AD207" s="15"/>
      <c r="AE207" s="15"/>
      <c r="AF207" s="15"/>
      <c r="AG207" s="15"/>
      <c r="AH207" s="32" t="str">
        <f>IF(AND(LADIAR!$AF207=0,LADIAR!$AG207=0),"",LADIAR!$AF207-LADIAR!$AG207)</f>
        <v/>
      </c>
      <c r="AI207" s="15"/>
      <c r="AJ207" s="15"/>
      <c r="AK207" s="15"/>
      <c r="AL207" s="15"/>
      <c r="AM207" s="15"/>
      <c r="AN207" s="15"/>
      <c r="AO207" s="16" t="s">
        <v>11857</v>
      </c>
      <c r="AP207" s="15"/>
      <c r="AQ207" s="15"/>
    </row>
    <row r="208" ht="15.75" hidden="1" customHeight="1">
      <c r="A208" s="28" t="s">
        <v>704</v>
      </c>
      <c r="B208" s="28"/>
      <c r="C208" s="15" t="str">
        <f t="shared" si="1"/>
        <v>ALM40138278</v>
      </c>
      <c r="D208" s="15" t="s">
        <v>11857</v>
      </c>
      <c r="E208" s="28" t="s">
        <v>705</v>
      </c>
      <c r="F208" s="20">
        <v>2017.89</v>
      </c>
      <c r="G208" s="29">
        <v>10.5</v>
      </c>
      <c r="H208" s="28" t="s">
        <v>12099</v>
      </c>
      <c r="I208" s="15">
        <v>6.0</v>
      </c>
      <c r="J208" s="50">
        <f>LADIAR!$I208</f>
        <v>6</v>
      </c>
      <c r="K208" s="28"/>
      <c r="L208" s="33">
        <f>((LADIAR!$F208*(1+LADIAR!$G208%))/LADIAR!$J208)+LADIAR!$K208</f>
        <v>371.628075</v>
      </c>
      <c r="M208" s="15">
        <v>30.0</v>
      </c>
      <c r="N208" s="61">
        <f>IF(L208&gt;=5,MROUND((L208*(1+(LADIAR!$G208/100)))/(1-M208/100),50),10)</f>
        <v>600</v>
      </c>
      <c r="O208" s="29">
        <f>MROUND((LADIAR!$N208/0.6),50)</f>
        <v>1000</v>
      </c>
      <c r="P208" s="15" t="s">
        <v>11858</v>
      </c>
      <c r="Q208" s="15">
        <v>2.0</v>
      </c>
      <c r="R208" s="29">
        <f>LADIAR!$I208+LADIAR!$Q208</f>
        <v>8</v>
      </c>
      <c r="S208" s="15" t="s">
        <v>292</v>
      </c>
      <c r="T208" s="15" t="s">
        <v>63</v>
      </c>
      <c r="U208" s="15" t="s">
        <v>11816</v>
      </c>
      <c r="V208" s="15" t="s">
        <v>12131</v>
      </c>
      <c r="W208" s="15" t="s">
        <v>11860</v>
      </c>
      <c r="X208" s="15">
        <v>1.0</v>
      </c>
      <c r="Y208" s="15">
        <v>0.0</v>
      </c>
      <c r="Z208" s="15"/>
      <c r="AA208" s="15"/>
      <c r="AB208" s="29">
        <f>LADIAR!$L208*LADIAR!$AA208</f>
        <v>0</v>
      </c>
      <c r="AC208" s="15"/>
      <c r="AD208" s="15"/>
      <c r="AE208" s="15"/>
      <c r="AF208" s="15"/>
      <c r="AG208" s="15"/>
      <c r="AH208" s="32" t="str">
        <f>IF(AND(LADIAR!$AF208=0,LADIAR!$AG208=0),"",LADIAR!$AF208-LADIAR!$AG208)</f>
        <v/>
      </c>
      <c r="AI208" s="15"/>
      <c r="AJ208" s="15"/>
      <c r="AK208" s="15"/>
      <c r="AL208" s="15"/>
      <c r="AM208" s="15"/>
      <c r="AN208" s="15"/>
      <c r="AO208" s="16" t="s">
        <v>11857</v>
      </c>
      <c r="AP208" s="15"/>
      <c r="AQ208" s="15"/>
    </row>
    <row r="209" ht="15.75" hidden="1" customHeight="1">
      <c r="A209" s="28" t="s">
        <v>706</v>
      </c>
      <c r="B209" s="28"/>
      <c r="C209" s="15" t="str">
        <f t="shared" si="1"/>
        <v>ALM80775407</v>
      </c>
      <c r="D209" s="15" t="s">
        <v>11857</v>
      </c>
      <c r="E209" s="28" t="s">
        <v>707</v>
      </c>
      <c r="F209" s="20">
        <f t="shared" ref="F209:F214" si="24">F208</f>
        <v>2017.89</v>
      </c>
      <c r="G209" s="29">
        <v>10.5</v>
      </c>
      <c r="H209" s="28" t="s">
        <v>12099</v>
      </c>
      <c r="I209" s="15">
        <v>6.0</v>
      </c>
      <c r="J209" s="50">
        <f>LADIAR!$I209</f>
        <v>6</v>
      </c>
      <c r="K209" s="28"/>
      <c r="L209" s="33">
        <f>((LADIAR!$F209*(1+LADIAR!$G209%))/LADIAR!$J209)+LADIAR!$K209</f>
        <v>371.628075</v>
      </c>
      <c r="M209" s="15">
        <v>30.0</v>
      </c>
      <c r="N209" s="61">
        <f>IF(L209&gt;=5,MROUND((L209*(1+(LADIAR!$G209/100)))/(1-M209/100),50),10)</f>
        <v>600</v>
      </c>
      <c r="O209" s="29">
        <f>MROUND((LADIAR!$N209/0.6),50)</f>
        <v>1000</v>
      </c>
      <c r="P209" s="15" t="s">
        <v>11858</v>
      </c>
      <c r="Q209" s="15">
        <v>2.0</v>
      </c>
      <c r="R209" s="29">
        <f>LADIAR!$I209+LADIAR!$Q209</f>
        <v>8</v>
      </c>
      <c r="S209" s="15" t="s">
        <v>292</v>
      </c>
      <c r="T209" s="15" t="s">
        <v>63</v>
      </c>
      <c r="U209" s="15" t="s">
        <v>11816</v>
      </c>
      <c r="V209" s="15" t="s">
        <v>12131</v>
      </c>
      <c r="W209" s="15" t="s">
        <v>11860</v>
      </c>
      <c r="X209" s="15">
        <v>1.0</v>
      </c>
      <c r="Y209" s="15">
        <v>6.0</v>
      </c>
      <c r="Z209" s="15"/>
      <c r="AA209" s="15"/>
      <c r="AB209" s="29">
        <f>LADIAR!$L209*LADIAR!$AA209</f>
        <v>0</v>
      </c>
      <c r="AC209" s="15"/>
      <c r="AD209" s="15"/>
      <c r="AE209" s="15"/>
      <c r="AF209" s="15"/>
      <c r="AG209" s="15"/>
      <c r="AH209" s="32" t="str">
        <f>IF(AND(LADIAR!$AF209=0,LADIAR!$AG209=0),"",LADIAR!$AF209-LADIAR!$AG209)</f>
        <v/>
      </c>
      <c r="AI209" s="15"/>
      <c r="AJ209" s="15"/>
      <c r="AK209" s="15"/>
      <c r="AL209" s="15"/>
      <c r="AM209" s="15"/>
      <c r="AN209" s="15"/>
      <c r="AO209" s="16" t="s">
        <v>11857</v>
      </c>
      <c r="AP209" s="15"/>
      <c r="AQ209" s="15"/>
    </row>
    <row r="210" ht="15.75" hidden="1" customHeight="1">
      <c r="A210" s="28" t="s">
        <v>708</v>
      </c>
      <c r="B210" s="28"/>
      <c r="C210" s="15" t="str">
        <f t="shared" si="1"/>
        <v>ALM40374706</v>
      </c>
      <c r="D210" s="15" t="s">
        <v>11857</v>
      </c>
      <c r="E210" s="28" t="s">
        <v>709</v>
      </c>
      <c r="F210" s="20">
        <f t="shared" si="24"/>
        <v>2017.89</v>
      </c>
      <c r="G210" s="29">
        <v>10.5</v>
      </c>
      <c r="H210" s="28" t="s">
        <v>12099</v>
      </c>
      <c r="I210" s="15">
        <v>6.0</v>
      </c>
      <c r="J210" s="50">
        <f>LADIAR!$I210</f>
        <v>6</v>
      </c>
      <c r="K210" s="28"/>
      <c r="L210" s="33">
        <f>((LADIAR!$F210*(1+LADIAR!$G210%))/LADIAR!$J210)+LADIAR!$K210</f>
        <v>371.628075</v>
      </c>
      <c r="M210" s="15">
        <v>30.0</v>
      </c>
      <c r="N210" s="61">
        <f>IF(L210&gt;=5,MROUND((L210*(1+(LADIAR!$G210/100)))/(1-M210/100),50),10)</f>
        <v>600</v>
      </c>
      <c r="O210" s="29">
        <f>MROUND((LADIAR!$N210/0.6),50)</f>
        <v>1000</v>
      </c>
      <c r="P210" s="15" t="s">
        <v>11858</v>
      </c>
      <c r="Q210" s="15">
        <v>2.0</v>
      </c>
      <c r="R210" s="29">
        <f>LADIAR!$I210+LADIAR!$Q210</f>
        <v>8</v>
      </c>
      <c r="S210" s="15" t="s">
        <v>292</v>
      </c>
      <c r="T210" s="15" t="s">
        <v>63</v>
      </c>
      <c r="U210" s="15" t="s">
        <v>11816</v>
      </c>
      <c r="V210" s="15" t="s">
        <v>12131</v>
      </c>
      <c r="W210" s="15" t="s">
        <v>11860</v>
      </c>
      <c r="X210" s="15">
        <v>1.0</v>
      </c>
      <c r="Y210" s="15">
        <v>5.0</v>
      </c>
      <c r="Z210" s="15"/>
      <c r="AA210" s="15"/>
      <c r="AB210" s="29">
        <f>LADIAR!$L210*LADIAR!$AA210</f>
        <v>0</v>
      </c>
      <c r="AC210" s="15"/>
      <c r="AD210" s="29"/>
      <c r="AE210" s="15"/>
      <c r="AF210" s="15"/>
      <c r="AG210" s="15"/>
      <c r="AH210" s="32" t="str">
        <f>IF(AND(LADIAR!$AF210=0,LADIAR!$AG210=0),"",LADIAR!$AF210-LADIAR!$AG210)</f>
        <v/>
      </c>
      <c r="AI210" s="15"/>
      <c r="AJ210" s="15"/>
      <c r="AK210" s="29"/>
      <c r="AL210" s="15"/>
      <c r="AM210" s="32"/>
      <c r="AN210" s="15"/>
      <c r="AO210" s="16" t="s">
        <v>11857</v>
      </c>
      <c r="AP210" s="15"/>
      <c r="AQ210" s="15"/>
    </row>
    <row r="211" ht="15.75" hidden="1" customHeight="1">
      <c r="A211" s="28" t="s">
        <v>710</v>
      </c>
      <c r="B211" s="28"/>
      <c r="C211" s="15" t="str">
        <f t="shared" si="1"/>
        <v>ALM80387105</v>
      </c>
      <c r="D211" s="15" t="s">
        <v>11857</v>
      </c>
      <c r="E211" s="28" t="s">
        <v>711</v>
      </c>
      <c r="F211" s="20">
        <f t="shared" si="24"/>
        <v>2017.89</v>
      </c>
      <c r="G211" s="29">
        <v>10.5</v>
      </c>
      <c r="H211" s="28" t="s">
        <v>12099</v>
      </c>
      <c r="I211" s="15">
        <v>6.0</v>
      </c>
      <c r="J211" s="50">
        <f>LADIAR!$I211</f>
        <v>6</v>
      </c>
      <c r="K211" s="28"/>
      <c r="L211" s="33">
        <f>((LADIAR!$F211*(1+LADIAR!$G211%))/LADIAR!$J211)+LADIAR!$K211</f>
        <v>371.628075</v>
      </c>
      <c r="M211" s="15">
        <v>30.0</v>
      </c>
      <c r="N211" s="61">
        <f>IF(L211&gt;=5,MROUND((L211*(1+(LADIAR!$G211/100)))/(1-M211/100),50),10)</f>
        <v>600</v>
      </c>
      <c r="O211" s="29">
        <f>MROUND((LADIAR!$N211/0.6),50)</f>
        <v>1000</v>
      </c>
      <c r="P211" s="15" t="s">
        <v>11858</v>
      </c>
      <c r="Q211" s="15">
        <v>2.0</v>
      </c>
      <c r="R211" s="29">
        <f>LADIAR!$I211+LADIAR!$Q211</f>
        <v>8</v>
      </c>
      <c r="S211" s="15" t="s">
        <v>292</v>
      </c>
      <c r="T211" s="15" t="s">
        <v>63</v>
      </c>
      <c r="U211" s="15" t="s">
        <v>11816</v>
      </c>
      <c r="V211" s="15" t="s">
        <v>12131</v>
      </c>
      <c r="W211" s="15" t="s">
        <v>11860</v>
      </c>
      <c r="X211" s="15">
        <v>1.0</v>
      </c>
      <c r="Y211" s="15">
        <v>0.0</v>
      </c>
      <c r="Z211" s="15"/>
      <c r="AA211" s="15"/>
      <c r="AB211" s="29">
        <f>LADIAR!$L211*LADIAR!$AA211</f>
        <v>0</v>
      </c>
      <c r="AC211" s="15"/>
      <c r="AD211" s="29"/>
      <c r="AE211" s="15"/>
      <c r="AF211" s="15"/>
      <c r="AG211" s="15"/>
      <c r="AH211" s="32" t="str">
        <f>IF(AND(LADIAR!$AF211=0,LADIAR!$AG211=0),"",LADIAR!$AF211-LADIAR!$AG211)</f>
        <v/>
      </c>
      <c r="AI211" s="15"/>
      <c r="AJ211" s="15"/>
      <c r="AK211" s="29"/>
      <c r="AL211" s="15"/>
      <c r="AM211" s="32"/>
      <c r="AN211" s="15"/>
      <c r="AO211" s="16" t="s">
        <v>11857</v>
      </c>
      <c r="AP211" s="15"/>
      <c r="AQ211" s="15"/>
    </row>
    <row r="212" ht="15.75" hidden="1" customHeight="1">
      <c r="A212" s="28" t="s">
        <v>712</v>
      </c>
      <c r="B212" s="28"/>
      <c r="C212" s="15" t="str">
        <f t="shared" si="1"/>
        <v>ALM80387006</v>
      </c>
      <c r="D212" s="15" t="s">
        <v>11857</v>
      </c>
      <c r="E212" s="28" t="s">
        <v>713</v>
      </c>
      <c r="F212" s="20">
        <f t="shared" si="24"/>
        <v>2017.89</v>
      </c>
      <c r="G212" s="29">
        <v>10.5</v>
      </c>
      <c r="H212" s="28" t="s">
        <v>12099</v>
      </c>
      <c r="I212" s="15">
        <v>6.0</v>
      </c>
      <c r="J212" s="50">
        <f>LADIAR!$I212</f>
        <v>6</v>
      </c>
      <c r="K212" s="28"/>
      <c r="L212" s="33">
        <f>((LADIAR!$F212*(1+LADIAR!$G212%))/LADIAR!$J212)+LADIAR!$K212</f>
        <v>371.628075</v>
      </c>
      <c r="M212" s="15">
        <v>30.0</v>
      </c>
      <c r="N212" s="61">
        <f>IF(L212&gt;=5,MROUND((L212*(1+(LADIAR!$G212/100)))/(1-M212/100),50),10)</f>
        <v>600</v>
      </c>
      <c r="O212" s="29">
        <f>MROUND((LADIAR!$N212/0.6),50)</f>
        <v>1000</v>
      </c>
      <c r="P212" s="15" t="s">
        <v>11858</v>
      </c>
      <c r="Q212" s="15">
        <v>2.0</v>
      </c>
      <c r="R212" s="29">
        <f>LADIAR!$I212+LADIAR!$Q212</f>
        <v>8</v>
      </c>
      <c r="S212" s="15" t="s">
        <v>292</v>
      </c>
      <c r="T212" s="15" t="s">
        <v>63</v>
      </c>
      <c r="U212" s="15" t="s">
        <v>11816</v>
      </c>
      <c r="V212" s="15" t="s">
        <v>12131</v>
      </c>
      <c r="W212" s="15" t="s">
        <v>11860</v>
      </c>
      <c r="X212" s="15">
        <v>1.0</v>
      </c>
      <c r="Y212" s="15">
        <v>6.0</v>
      </c>
      <c r="Z212" s="15"/>
      <c r="AA212" s="15"/>
      <c r="AB212" s="29">
        <f>LADIAR!$L212*LADIAR!$AA212</f>
        <v>0</v>
      </c>
      <c r="AC212" s="15"/>
      <c r="AD212" s="29"/>
      <c r="AE212" s="15"/>
      <c r="AF212" s="15"/>
      <c r="AG212" s="15"/>
      <c r="AH212" s="32" t="str">
        <f>IF(AND(LADIAR!$AF212=0,LADIAR!$AG212=0),"",LADIAR!$AF212-LADIAR!$AG212)</f>
        <v/>
      </c>
      <c r="AI212" s="15"/>
      <c r="AJ212" s="15"/>
      <c r="AK212" s="29"/>
      <c r="AL212" s="15"/>
      <c r="AM212" s="32"/>
      <c r="AN212" s="15"/>
      <c r="AO212" s="16" t="s">
        <v>11857</v>
      </c>
      <c r="AP212" s="15"/>
      <c r="AQ212" s="15"/>
    </row>
    <row r="213" ht="15.75" hidden="1" customHeight="1">
      <c r="A213" s="28" t="s">
        <v>714</v>
      </c>
      <c r="B213" s="28"/>
      <c r="C213" s="15" t="str">
        <f t="shared" si="1"/>
        <v>ALM40137707</v>
      </c>
      <c r="D213" s="15" t="s">
        <v>11857</v>
      </c>
      <c r="E213" s="28" t="s">
        <v>715</v>
      </c>
      <c r="F213" s="20">
        <f t="shared" si="24"/>
        <v>2017.89</v>
      </c>
      <c r="G213" s="29">
        <v>10.5</v>
      </c>
      <c r="H213" s="28" t="s">
        <v>12099</v>
      </c>
      <c r="I213" s="15">
        <v>6.0</v>
      </c>
      <c r="J213" s="50">
        <f>LADIAR!$I213</f>
        <v>6</v>
      </c>
      <c r="K213" s="28"/>
      <c r="L213" s="33">
        <f>((LADIAR!$F213*(1+LADIAR!$G213%))/LADIAR!$J213)+LADIAR!$K213</f>
        <v>371.628075</v>
      </c>
      <c r="M213" s="15">
        <v>30.0</v>
      </c>
      <c r="N213" s="61">
        <f>IF(L213&gt;=5,MROUND((L213*(1+(LADIAR!$G213/100)))/(1-M213/100),50),10)</f>
        <v>600</v>
      </c>
      <c r="O213" s="29">
        <f>MROUND((LADIAR!$N213/0.6),50)</f>
        <v>1000</v>
      </c>
      <c r="P213" s="15" t="s">
        <v>11858</v>
      </c>
      <c r="Q213" s="15">
        <v>2.0</v>
      </c>
      <c r="R213" s="29">
        <f>LADIAR!$I213+LADIAR!$Q213</f>
        <v>8</v>
      </c>
      <c r="S213" s="15" t="s">
        <v>292</v>
      </c>
      <c r="T213" s="15" t="s">
        <v>63</v>
      </c>
      <c r="U213" s="15" t="s">
        <v>11816</v>
      </c>
      <c r="V213" s="15" t="s">
        <v>12131</v>
      </c>
      <c r="W213" s="15" t="s">
        <v>11860</v>
      </c>
      <c r="X213" s="15">
        <v>1.0</v>
      </c>
      <c r="Y213" s="15">
        <v>0.0</v>
      </c>
      <c r="Z213" s="15"/>
      <c r="AA213" s="15"/>
      <c r="AB213" s="29">
        <f>LADIAR!$L213*LADIAR!$AA213</f>
        <v>0</v>
      </c>
      <c r="AC213" s="15"/>
      <c r="AD213" s="29"/>
      <c r="AE213" s="15"/>
      <c r="AF213" s="15"/>
      <c r="AG213" s="15"/>
      <c r="AH213" s="32" t="str">
        <f>IF(AND(LADIAR!$AF213=0,LADIAR!$AG213=0),"",LADIAR!$AF213-LADIAR!$AG213)</f>
        <v/>
      </c>
      <c r="AI213" s="15"/>
      <c r="AJ213" s="15"/>
      <c r="AK213" s="29"/>
      <c r="AL213" s="15"/>
      <c r="AM213" s="32"/>
      <c r="AN213" s="15"/>
      <c r="AO213" s="16" t="s">
        <v>11857</v>
      </c>
      <c r="AP213" s="15"/>
      <c r="AQ213" s="15"/>
    </row>
    <row r="214" ht="15.75" hidden="1" customHeight="1">
      <c r="A214" s="28" t="s">
        <v>716</v>
      </c>
      <c r="B214" s="28"/>
      <c r="C214" s="15" t="str">
        <f t="shared" si="1"/>
        <v>ALM40141254</v>
      </c>
      <c r="D214" s="15" t="s">
        <v>11857</v>
      </c>
      <c r="E214" s="28" t="s">
        <v>715</v>
      </c>
      <c r="F214" s="20">
        <f t="shared" si="24"/>
        <v>2017.89</v>
      </c>
      <c r="G214" s="28">
        <v>10.5</v>
      </c>
      <c r="H214" s="28" t="s">
        <v>12099</v>
      </c>
      <c r="I214" s="28">
        <v>6.0</v>
      </c>
      <c r="J214" s="50">
        <f>LADIAR!$I214</f>
        <v>6</v>
      </c>
      <c r="K214" s="28"/>
      <c r="L214" s="33">
        <f>((LADIAR!$F214*(1+LADIAR!$G214%))/LADIAR!$J214)+LADIAR!$K214</f>
        <v>371.628075</v>
      </c>
      <c r="M214" s="28">
        <v>30.0</v>
      </c>
      <c r="N214" s="62">
        <f>IF(L214&gt;=5,MROUND((L214*(1+(LADIAR!$G214/100)))/(1-M214/100),50),10)</f>
        <v>600</v>
      </c>
      <c r="O214" s="29">
        <f>MROUND((LADIAR!$N214/0.6),50)</f>
        <v>1000</v>
      </c>
      <c r="P214" s="29" t="s">
        <v>11858</v>
      </c>
      <c r="Q214" s="29">
        <v>2.0</v>
      </c>
      <c r="R214" s="29">
        <f>LADIAR!$I214+LADIAR!$Q214</f>
        <v>8</v>
      </c>
      <c r="S214" s="15" t="s">
        <v>292</v>
      </c>
      <c r="T214" s="15" t="s">
        <v>63</v>
      </c>
      <c r="U214" s="15" t="s">
        <v>11816</v>
      </c>
      <c r="V214" s="15" t="s">
        <v>12131</v>
      </c>
      <c r="W214" s="15" t="s">
        <v>11860</v>
      </c>
      <c r="X214" s="15">
        <v>1.0</v>
      </c>
      <c r="Y214" s="15">
        <v>0.0</v>
      </c>
      <c r="Z214" s="15"/>
      <c r="AA214" s="15"/>
      <c r="AB214" s="29">
        <f>LADIAR!$L214*LADIAR!$AA214</f>
        <v>0</v>
      </c>
      <c r="AC214" s="15"/>
      <c r="AD214" s="29"/>
      <c r="AE214" s="15"/>
      <c r="AF214" s="15"/>
      <c r="AG214" s="15"/>
      <c r="AH214" s="32" t="str">
        <f>IF(AND(LADIAR!$AF214=0,LADIAR!$AG214=0),"",LADIAR!$AF214-LADIAR!$AG214)</f>
        <v/>
      </c>
      <c r="AI214" s="15"/>
      <c r="AJ214" s="15"/>
      <c r="AK214" s="29"/>
      <c r="AL214" s="15"/>
      <c r="AM214" s="32"/>
      <c r="AN214" s="15"/>
      <c r="AO214" s="16" t="s">
        <v>11857</v>
      </c>
      <c r="AP214" s="15"/>
      <c r="AQ214" s="15"/>
    </row>
    <row r="215" ht="15.75" customHeight="1">
      <c r="A215" s="34"/>
      <c r="B215" s="34"/>
      <c r="C215" s="34"/>
      <c r="E215" s="34"/>
      <c r="F215" s="35"/>
      <c r="J215" s="36"/>
      <c r="L215" s="37"/>
      <c r="P215" s="54"/>
      <c r="X215" s="12"/>
      <c r="Y215" s="12"/>
      <c r="Z215" s="12"/>
      <c r="AB215" s="13"/>
      <c r="AD215" s="12"/>
      <c r="AH215" s="12"/>
      <c r="AK215" s="12"/>
      <c r="AM215" s="39"/>
    </row>
    <row r="216" ht="15.75" customHeight="1">
      <c r="A216" s="34"/>
      <c r="B216" s="34"/>
      <c r="C216" s="34"/>
      <c r="E216" s="34"/>
      <c r="F216" s="35"/>
      <c r="J216" s="36"/>
      <c r="L216" s="37"/>
      <c r="P216" s="54"/>
      <c r="X216" s="12"/>
      <c r="Y216" s="12"/>
      <c r="Z216" s="12"/>
      <c r="AB216" s="13"/>
      <c r="AD216" s="12"/>
      <c r="AH216" s="12"/>
      <c r="AK216" s="12"/>
      <c r="AM216" s="39"/>
    </row>
    <row r="217" ht="15.75" customHeight="1">
      <c r="A217" s="34"/>
      <c r="B217" s="34"/>
      <c r="C217" s="34"/>
      <c r="E217" s="34"/>
      <c r="F217" s="35"/>
      <c r="J217" s="36"/>
      <c r="L217" s="37"/>
      <c r="P217" s="54"/>
      <c r="X217" s="12"/>
      <c r="Y217" s="12"/>
      <c r="Z217" s="12"/>
      <c r="AB217" s="13"/>
      <c r="AD217" s="12"/>
      <c r="AH217" s="12"/>
      <c r="AK217" s="12"/>
      <c r="AM217" s="39"/>
    </row>
    <row r="218" ht="15.75" customHeight="1">
      <c r="A218" s="34"/>
      <c r="B218" s="34"/>
      <c r="C218" s="34"/>
      <c r="E218" s="34"/>
      <c r="F218" s="35"/>
      <c r="J218" s="36"/>
      <c r="L218" s="37"/>
      <c r="P218" s="54"/>
      <c r="X218" s="12"/>
      <c r="Y218" s="12"/>
      <c r="Z218" s="12"/>
      <c r="AB218" s="13"/>
      <c r="AD218" s="12"/>
      <c r="AH218" s="12"/>
      <c r="AK218" s="12"/>
      <c r="AM218" s="39"/>
    </row>
    <row r="219" ht="15.75" customHeight="1">
      <c r="A219" s="34"/>
      <c r="B219" s="34"/>
      <c r="C219" s="34"/>
      <c r="E219" s="34"/>
      <c r="F219" s="35"/>
      <c r="J219" s="36"/>
      <c r="L219" s="37"/>
      <c r="P219" s="54"/>
      <c r="X219" s="12"/>
      <c r="Y219" s="12"/>
      <c r="Z219" s="12"/>
      <c r="AB219" s="13"/>
      <c r="AD219" s="12"/>
      <c r="AH219" s="12"/>
      <c r="AK219" s="12"/>
      <c r="AM219" s="39"/>
    </row>
    <row r="220" ht="15.75" customHeight="1">
      <c r="A220" s="34"/>
      <c r="B220" s="34"/>
      <c r="C220" s="34"/>
      <c r="E220" s="34"/>
      <c r="F220" s="35"/>
      <c r="J220" s="36"/>
      <c r="L220" s="37"/>
      <c r="P220" s="54"/>
      <c r="X220" s="12"/>
      <c r="Y220" s="12"/>
      <c r="Z220" s="12"/>
      <c r="AB220" s="13"/>
      <c r="AD220" s="12"/>
      <c r="AH220" s="12"/>
      <c r="AK220" s="12"/>
      <c r="AM220" s="39"/>
    </row>
    <row r="221" ht="15.75" customHeight="1">
      <c r="A221" s="34"/>
      <c r="B221" s="34"/>
      <c r="C221" s="34"/>
      <c r="E221" s="34"/>
      <c r="F221" s="35"/>
      <c r="J221" s="36"/>
      <c r="L221" s="37"/>
      <c r="P221" s="54"/>
      <c r="X221" s="12"/>
      <c r="Y221" s="12"/>
      <c r="Z221" s="12"/>
      <c r="AB221" s="13"/>
      <c r="AD221" s="12"/>
      <c r="AH221" s="12"/>
      <c r="AK221" s="12"/>
      <c r="AM221" s="39"/>
    </row>
    <row r="222" ht="15.75" customHeight="1">
      <c r="A222" s="34"/>
      <c r="B222" s="34"/>
      <c r="C222" s="34"/>
      <c r="E222" s="34"/>
      <c r="F222" s="35"/>
      <c r="J222" s="36"/>
      <c r="L222" s="37"/>
      <c r="P222" s="54"/>
      <c r="X222" s="12"/>
      <c r="Y222" s="12"/>
      <c r="Z222" s="12"/>
      <c r="AB222" s="13"/>
      <c r="AD222" s="12"/>
      <c r="AH222" s="12"/>
      <c r="AK222" s="12"/>
      <c r="AM222" s="39"/>
    </row>
    <row r="223" ht="15.75" customHeight="1">
      <c r="A223" s="34"/>
      <c r="B223" s="34"/>
      <c r="C223" s="34"/>
      <c r="E223" s="34"/>
      <c r="F223" s="35"/>
      <c r="J223" s="36"/>
      <c r="L223" s="37"/>
      <c r="P223" s="54"/>
      <c r="X223" s="12"/>
      <c r="Y223" s="12"/>
      <c r="Z223" s="12"/>
      <c r="AB223" s="13"/>
      <c r="AD223" s="12"/>
      <c r="AH223" s="12"/>
      <c r="AK223" s="12"/>
      <c r="AM223" s="39"/>
    </row>
    <row r="224" ht="15.75" customHeight="1">
      <c r="A224" s="34"/>
      <c r="B224" s="34"/>
      <c r="C224" s="34"/>
      <c r="E224" s="34"/>
      <c r="F224" s="35"/>
      <c r="J224" s="36"/>
      <c r="L224" s="37"/>
      <c r="P224" s="54"/>
      <c r="X224" s="12"/>
      <c r="Y224" s="12"/>
      <c r="Z224" s="12"/>
      <c r="AB224" s="13"/>
      <c r="AD224" s="12"/>
      <c r="AH224" s="12"/>
      <c r="AK224" s="12"/>
      <c r="AM224" s="39"/>
    </row>
    <row r="225" ht="15.75" customHeight="1">
      <c r="A225" s="34"/>
      <c r="B225" s="34"/>
      <c r="C225" s="34"/>
      <c r="E225" s="34"/>
      <c r="F225" s="35"/>
      <c r="J225" s="36"/>
      <c r="L225" s="37"/>
      <c r="P225" s="54"/>
      <c r="X225" s="12"/>
      <c r="Y225" s="12"/>
      <c r="Z225" s="12"/>
      <c r="AB225" s="13"/>
      <c r="AD225" s="12"/>
      <c r="AH225" s="12"/>
      <c r="AK225" s="12"/>
      <c r="AM225" s="39"/>
    </row>
    <row r="226" ht="15.75" customHeight="1">
      <c r="A226" s="34"/>
      <c r="B226" s="34"/>
      <c r="C226" s="34"/>
      <c r="E226" s="34"/>
      <c r="F226" s="35"/>
      <c r="J226" s="36"/>
      <c r="L226" s="37"/>
      <c r="P226" s="54"/>
      <c r="X226" s="12"/>
      <c r="Y226" s="12"/>
      <c r="Z226" s="12"/>
      <c r="AB226" s="13"/>
      <c r="AD226" s="12"/>
      <c r="AH226" s="12"/>
      <c r="AK226" s="12"/>
      <c r="AM226" s="39"/>
    </row>
    <row r="227" ht="15.75" customHeight="1">
      <c r="A227" s="34"/>
      <c r="B227" s="34"/>
      <c r="C227" s="34"/>
      <c r="E227" s="34"/>
      <c r="F227" s="35"/>
      <c r="J227" s="36"/>
      <c r="L227" s="37"/>
      <c r="P227" s="54"/>
      <c r="X227" s="12"/>
      <c r="Y227" s="12"/>
      <c r="Z227" s="12"/>
      <c r="AB227" s="13"/>
      <c r="AD227" s="12"/>
      <c r="AH227" s="12"/>
      <c r="AK227" s="12"/>
      <c r="AM227" s="39"/>
    </row>
    <row r="228" ht="15.75" customHeight="1">
      <c r="A228" s="34"/>
      <c r="B228" s="34"/>
      <c r="C228" s="34"/>
      <c r="E228" s="34"/>
      <c r="F228" s="35"/>
      <c r="J228" s="36"/>
      <c r="L228" s="37"/>
      <c r="P228" s="54"/>
      <c r="X228" s="12"/>
      <c r="Y228" s="12"/>
      <c r="Z228" s="12"/>
      <c r="AB228" s="13"/>
      <c r="AD228" s="12"/>
      <c r="AH228" s="12"/>
      <c r="AK228" s="12"/>
      <c r="AM228" s="39"/>
    </row>
    <row r="229" ht="15.75" customHeight="1">
      <c r="A229" s="34"/>
      <c r="B229" s="34"/>
      <c r="C229" s="34"/>
      <c r="E229" s="34"/>
      <c r="F229" s="35"/>
      <c r="J229" s="36"/>
      <c r="L229" s="37"/>
      <c r="P229" s="54"/>
      <c r="X229" s="12"/>
      <c r="Y229" s="12"/>
      <c r="Z229" s="12"/>
      <c r="AB229" s="13"/>
      <c r="AD229" s="12"/>
      <c r="AH229" s="12"/>
      <c r="AK229" s="12"/>
      <c r="AM229" s="39"/>
    </row>
    <row r="230" ht="15.75" customHeight="1">
      <c r="A230" s="34"/>
      <c r="B230" s="34"/>
      <c r="C230" s="34"/>
      <c r="E230" s="34"/>
      <c r="F230" s="35"/>
      <c r="J230" s="36"/>
      <c r="L230" s="37"/>
      <c r="P230" s="54"/>
      <c r="X230" s="12"/>
      <c r="Y230" s="12"/>
      <c r="Z230" s="12"/>
      <c r="AB230" s="13"/>
      <c r="AD230" s="12"/>
      <c r="AH230" s="12"/>
      <c r="AK230" s="12"/>
      <c r="AM230" s="39"/>
    </row>
    <row r="231" ht="15.75" customHeight="1">
      <c r="A231" s="34"/>
      <c r="B231" s="34"/>
      <c r="C231" s="34"/>
      <c r="E231" s="34"/>
      <c r="F231" s="35"/>
      <c r="J231" s="36"/>
      <c r="L231" s="37"/>
      <c r="P231" s="54"/>
      <c r="X231" s="12"/>
      <c r="Y231" s="12"/>
      <c r="Z231" s="12"/>
      <c r="AB231" s="13"/>
      <c r="AD231" s="12"/>
      <c r="AH231" s="12"/>
      <c r="AK231" s="12"/>
      <c r="AM231" s="39"/>
    </row>
    <row r="232" ht="15.75" customHeight="1">
      <c r="A232" s="34"/>
      <c r="B232" s="34"/>
      <c r="C232" s="34"/>
      <c r="E232" s="34"/>
      <c r="F232" s="35"/>
      <c r="J232" s="36"/>
      <c r="L232" s="37"/>
      <c r="P232" s="54"/>
      <c r="X232" s="12"/>
      <c r="Y232" s="12"/>
      <c r="Z232" s="12"/>
      <c r="AB232" s="13"/>
      <c r="AD232" s="12"/>
      <c r="AH232" s="12"/>
      <c r="AK232" s="12"/>
      <c r="AM232" s="39"/>
    </row>
    <row r="233" ht="15.75" customHeight="1">
      <c r="A233" s="34"/>
      <c r="B233" s="34"/>
      <c r="C233" s="34"/>
      <c r="E233" s="34"/>
      <c r="F233" s="35"/>
      <c r="J233" s="36"/>
      <c r="L233" s="37"/>
      <c r="P233" s="54"/>
      <c r="X233" s="12"/>
      <c r="Y233" s="12"/>
      <c r="Z233" s="12"/>
      <c r="AB233" s="13"/>
      <c r="AD233" s="12"/>
      <c r="AH233" s="12"/>
      <c r="AK233" s="12"/>
      <c r="AM233" s="39"/>
    </row>
    <row r="234" ht="15.75" customHeight="1">
      <c r="A234" s="34"/>
      <c r="B234" s="34"/>
      <c r="C234" s="34"/>
      <c r="E234" s="34"/>
      <c r="F234" s="35"/>
      <c r="J234" s="36"/>
      <c r="L234" s="37"/>
      <c r="P234" s="54"/>
      <c r="X234" s="12"/>
      <c r="Y234" s="12"/>
      <c r="Z234" s="12"/>
      <c r="AB234" s="13"/>
      <c r="AD234" s="12"/>
      <c r="AH234" s="12"/>
      <c r="AK234" s="12"/>
      <c r="AM234" s="39"/>
    </row>
    <row r="235" ht="15.75" customHeight="1">
      <c r="A235" s="34"/>
      <c r="B235" s="34"/>
      <c r="C235" s="34"/>
      <c r="E235" s="34"/>
      <c r="F235" s="35"/>
      <c r="J235" s="36"/>
      <c r="L235" s="37"/>
      <c r="P235" s="54"/>
      <c r="X235" s="12"/>
      <c r="Y235" s="12"/>
      <c r="Z235" s="12"/>
      <c r="AB235" s="13"/>
      <c r="AD235" s="12"/>
      <c r="AH235" s="12"/>
      <c r="AK235" s="12"/>
      <c r="AM235" s="39"/>
    </row>
    <row r="236" ht="15.75" customHeight="1">
      <c r="A236" s="34"/>
      <c r="B236" s="34"/>
      <c r="C236" s="34"/>
      <c r="E236" s="34"/>
      <c r="F236" s="35"/>
      <c r="J236" s="36"/>
      <c r="L236" s="37"/>
      <c r="P236" s="54"/>
      <c r="X236" s="12"/>
      <c r="Y236" s="12"/>
      <c r="Z236" s="12"/>
      <c r="AB236" s="13"/>
      <c r="AD236" s="12"/>
      <c r="AH236" s="12"/>
      <c r="AK236" s="12"/>
      <c r="AM236" s="39"/>
    </row>
    <row r="237" ht="15.75" customHeight="1">
      <c r="A237" s="34"/>
      <c r="B237" s="34"/>
      <c r="C237" s="34"/>
      <c r="E237" s="34"/>
      <c r="F237" s="35"/>
      <c r="J237" s="36"/>
      <c r="L237" s="37"/>
      <c r="P237" s="54"/>
      <c r="X237" s="12"/>
      <c r="Y237" s="12"/>
      <c r="Z237" s="12"/>
      <c r="AB237" s="13"/>
      <c r="AD237" s="12"/>
      <c r="AH237" s="12"/>
      <c r="AK237" s="12"/>
      <c r="AM237" s="39"/>
    </row>
    <row r="238" ht="15.75" customHeight="1">
      <c r="A238" s="34"/>
      <c r="B238" s="34"/>
      <c r="C238" s="34"/>
      <c r="E238" s="34"/>
      <c r="F238" s="35"/>
      <c r="J238" s="36"/>
      <c r="L238" s="37"/>
      <c r="P238" s="54"/>
      <c r="X238" s="12"/>
      <c r="Y238" s="12"/>
      <c r="Z238" s="12"/>
      <c r="AB238" s="13"/>
      <c r="AD238" s="12"/>
      <c r="AH238" s="12"/>
      <c r="AK238" s="12"/>
      <c r="AM238" s="39"/>
    </row>
    <row r="239" ht="15.75" customHeight="1">
      <c r="A239" s="34"/>
      <c r="B239" s="34"/>
      <c r="C239" s="34"/>
      <c r="E239" s="34"/>
      <c r="F239" s="35"/>
      <c r="J239" s="36"/>
      <c r="L239" s="37"/>
      <c r="P239" s="54"/>
      <c r="X239" s="12"/>
      <c r="Y239" s="12"/>
      <c r="Z239" s="12"/>
      <c r="AB239" s="13"/>
      <c r="AD239" s="12"/>
      <c r="AH239" s="12"/>
      <c r="AK239" s="12"/>
      <c r="AM239" s="39"/>
    </row>
    <row r="240" ht="15.75" customHeight="1">
      <c r="A240" s="34"/>
      <c r="B240" s="34"/>
      <c r="C240" s="34"/>
      <c r="E240" s="34"/>
      <c r="F240" s="35"/>
      <c r="J240" s="36"/>
      <c r="L240" s="37"/>
      <c r="P240" s="54"/>
      <c r="X240" s="12"/>
      <c r="Y240" s="12"/>
      <c r="Z240" s="12"/>
      <c r="AB240" s="13"/>
      <c r="AD240" s="12"/>
      <c r="AH240" s="12"/>
      <c r="AK240" s="12"/>
      <c r="AM240" s="39"/>
    </row>
    <row r="241" ht="15.75" customHeight="1">
      <c r="A241" s="34"/>
      <c r="B241" s="34"/>
      <c r="C241" s="34"/>
      <c r="E241" s="34"/>
      <c r="F241" s="35"/>
      <c r="J241" s="36"/>
      <c r="L241" s="37"/>
      <c r="P241" s="54"/>
      <c r="X241" s="12"/>
      <c r="Y241" s="12"/>
      <c r="Z241" s="12"/>
      <c r="AB241" s="13"/>
      <c r="AD241" s="12"/>
      <c r="AH241" s="12"/>
      <c r="AK241" s="12"/>
      <c r="AM241" s="39"/>
    </row>
    <row r="242" ht="15.75" customHeight="1">
      <c r="A242" s="34"/>
      <c r="B242" s="34"/>
      <c r="C242" s="34"/>
      <c r="E242" s="34"/>
      <c r="F242" s="35"/>
      <c r="J242" s="36"/>
      <c r="L242" s="37"/>
      <c r="P242" s="54"/>
      <c r="X242" s="12"/>
      <c r="Y242" s="12"/>
      <c r="Z242" s="12"/>
      <c r="AB242" s="13"/>
      <c r="AD242" s="12"/>
      <c r="AH242" s="12"/>
      <c r="AK242" s="12"/>
      <c r="AM242" s="39"/>
    </row>
    <row r="243" ht="15.75" customHeight="1">
      <c r="A243" s="34"/>
      <c r="B243" s="34"/>
      <c r="C243" s="34"/>
      <c r="E243" s="34"/>
      <c r="F243" s="35"/>
      <c r="J243" s="36"/>
      <c r="L243" s="37"/>
      <c r="P243" s="54"/>
      <c r="X243" s="12"/>
      <c r="Y243" s="12"/>
      <c r="Z243" s="12"/>
      <c r="AB243" s="13"/>
      <c r="AD243" s="12"/>
      <c r="AH243" s="12"/>
      <c r="AK243" s="12"/>
      <c r="AM243" s="39"/>
    </row>
    <row r="244" ht="15.75" customHeight="1">
      <c r="A244" s="34"/>
      <c r="B244" s="34"/>
      <c r="C244" s="34"/>
      <c r="E244" s="34"/>
      <c r="F244" s="35"/>
      <c r="J244" s="36"/>
      <c r="L244" s="37"/>
      <c r="P244" s="54"/>
      <c r="X244" s="12"/>
      <c r="Y244" s="12"/>
      <c r="Z244" s="12"/>
      <c r="AB244" s="13"/>
      <c r="AD244" s="12"/>
      <c r="AH244" s="12"/>
      <c r="AK244" s="12"/>
      <c r="AM244" s="39"/>
    </row>
    <row r="245" ht="15.75" customHeight="1">
      <c r="A245" s="34"/>
      <c r="B245" s="34"/>
      <c r="C245" s="34"/>
      <c r="E245" s="34"/>
      <c r="F245" s="35"/>
      <c r="J245" s="36"/>
      <c r="L245" s="37"/>
      <c r="P245" s="54"/>
      <c r="X245" s="12"/>
      <c r="Y245" s="12"/>
      <c r="Z245" s="12"/>
      <c r="AB245" s="13"/>
      <c r="AD245" s="12"/>
      <c r="AH245" s="12"/>
      <c r="AK245" s="12"/>
      <c r="AM245" s="39"/>
    </row>
    <row r="246" ht="15.75" customHeight="1">
      <c r="A246" s="34"/>
      <c r="B246" s="34"/>
      <c r="C246" s="34"/>
      <c r="E246" s="34"/>
      <c r="F246" s="35"/>
      <c r="J246" s="36"/>
      <c r="L246" s="37"/>
      <c r="P246" s="54"/>
      <c r="X246" s="12"/>
      <c r="Y246" s="12"/>
      <c r="Z246" s="12"/>
      <c r="AB246" s="13"/>
      <c r="AD246" s="12"/>
      <c r="AH246" s="12"/>
      <c r="AK246" s="12"/>
      <c r="AM246" s="39"/>
    </row>
    <row r="247" ht="15.75" customHeight="1">
      <c r="A247" s="34"/>
      <c r="B247" s="34"/>
      <c r="C247" s="34"/>
      <c r="E247" s="34"/>
      <c r="F247" s="35"/>
      <c r="J247" s="36"/>
      <c r="L247" s="37"/>
      <c r="P247" s="54"/>
      <c r="X247" s="12"/>
      <c r="Y247" s="12"/>
      <c r="Z247" s="12"/>
      <c r="AB247" s="13"/>
      <c r="AD247" s="12"/>
      <c r="AH247" s="12"/>
      <c r="AK247" s="12"/>
      <c r="AM247" s="39"/>
    </row>
    <row r="248" ht="15.75" customHeight="1">
      <c r="A248" s="34"/>
      <c r="B248" s="34"/>
      <c r="C248" s="34"/>
      <c r="E248" s="34"/>
      <c r="F248" s="35"/>
      <c r="J248" s="36"/>
      <c r="L248" s="37"/>
      <c r="P248" s="54"/>
      <c r="X248" s="12"/>
      <c r="Y248" s="12"/>
      <c r="Z248" s="12"/>
      <c r="AB248" s="13"/>
      <c r="AD248" s="12"/>
      <c r="AH248" s="12"/>
      <c r="AK248" s="12"/>
      <c r="AM248" s="39"/>
    </row>
    <row r="249" ht="15.75" customHeight="1">
      <c r="A249" s="34"/>
      <c r="B249" s="34"/>
      <c r="C249" s="34"/>
      <c r="E249" s="34"/>
      <c r="F249" s="35"/>
      <c r="J249" s="36"/>
      <c r="L249" s="37"/>
      <c r="P249" s="54"/>
      <c r="X249" s="12"/>
      <c r="Y249" s="12"/>
      <c r="Z249" s="12"/>
      <c r="AB249" s="13"/>
      <c r="AD249" s="12"/>
      <c r="AH249" s="12"/>
      <c r="AK249" s="12"/>
      <c r="AM249" s="39"/>
    </row>
    <row r="250" ht="15.75" customHeight="1">
      <c r="A250" s="34"/>
      <c r="B250" s="34"/>
      <c r="C250" s="34"/>
      <c r="E250" s="34"/>
      <c r="F250" s="35"/>
      <c r="J250" s="36"/>
      <c r="L250" s="37"/>
      <c r="P250" s="54"/>
      <c r="X250" s="12"/>
      <c r="Y250" s="12"/>
      <c r="Z250" s="12"/>
      <c r="AB250" s="13"/>
      <c r="AD250" s="12"/>
      <c r="AH250" s="12"/>
      <c r="AK250" s="12"/>
      <c r="AM250" s="39"/>
    </row>
    <row r="251" ht="15.75" customHeight="1">
      <c r="A251" s="34"/>
      <c r="B251" s="34"/>
      <c r="C251" s="34"/>
      <c r="E251" s="34"/>
      <c r="F251" s="35"/>
      <c r="J251" s="36"/>
      <c r="L251" s="37"/>
      <c r="P251" s="54"/>
      <c r="X251" s="12"/>
      <c r="Y251" s="12"/>
      <c r="Z251" s="12"/>
      <c r="AB251" s="13"/>
      <c r="AD251" s="12"/>
      <c r="AH251" s="12"/>
      <c r="AK251" s="12"/>
      <c r="AM251" s="39"/>
    </row>
    <row r="252" ht="15.75" customHeight="1">
      <c r="A252" s="34"/>
      <c r="B252" s="34"/>
      <c r="C252" s="34"/>
      <c r="E252" s="34"/>
      <c r="F252" s="35"/>
      <c r="J252" s="36"/>
      <c r="L252" s="37"/>
      <c r="P252" s="54"/>
      <c r="X252" s="12"/>
      <c r="Y252" s="12"/>
      <c r="Z252" s="12"/>
      <c r="AB252" s="13"/>
      <c r="AD252" s="12"/>
      <c r="AH252" s="12"/>
      <c r="AK252" s="12"/>
      <c r="AM252" s="39"/>
    </row>
    <row r="253" ht="15.75" customHeight="1">
      <c r="A253" s="34"/>
      <c r="B253" s="34"/>
      <c r="C253" s="34"/>
      <c r="E253" s="34"/>
      <c r="F253" s="35"/>
      <c r="J253" s="36"/>
      <c r="L253" s="37"/>
      <c r="P253" s="54"/>
      <c r="X253" s="12"/>
      <c r="Y253" s="12"/>
      <c r="Z253" s="12"/>
      <c r="AB253" s="13"/>
      <c r="AD253" s="12"/>
      <c r="AH253" s="12"/>
      <c r="AK253" s="12"/>
      <c r="AM253" s="39"/>
    </row>
    <row r="254" ht="15.75" customHeight="1">
      <c r="A254" s="34"/>
      <c r="B254" s="34"/>
      <c r="C254" s="34"/>
      <c r="E254" s="34"/>
      <c r="F254" s="35"/>
      <c r="J254" s="36"/>
      <c r="L254" s="37"/>
      <c r="P254" s="54"/>
      <c r="X254" s="12"/>
      <c r="Y254" s="12"/>
      <c r="Z254" s="12"/>
      <c r="AB254" s="13"/>
      <c r="AD254" s="12"/>
      <c r="AH254" s="12"/>
      <c r="AK254" s="12"/>
      <c r="AM254" s="39"/>
    </row>
    <row r="255" ht="15.75" customHeight="1">
      <c r="A255" s="34"/>
      <c r="B255" s="34"/>
      <c r="C255" s="34"/>
      <c r="E255" s="34"/>
      <c r="F255" s="35"/>
      <c r="J255" s="36"/>
      <c r="L255" s="37"/>
      <c r="P255" s="54"/>
      <c r="X255" s="12"/>
      <c r="Y255" s="12"/>
      <c r="Z255" s="12"/>
      <c r="AB255" s="13"/>
      <c r="AD255" s="12"/>
      <c r="AH255" s="12"/>
      <c r="AK255" s="12"/>
      <c r="AM255" s="39"/>
    </row>
    <row r="256" ht="15.75" customHeight="1">
      <c r="A256" s="34"/>
      <c r="B256" s="34"/>
      <c r="C256" s="34"/>
      <c r="E256" s="34"/>
      <c r="F256" s="35"/>
      <c r="J256" s="36"/>
      <c r="L256" s="37"/>
      <c r="P256" s="54"/>
      <c r="X256" s="12"/>
      <c r="Y256" s="12"/>
      <c r="Z256" s="12"/>
      <c r="AB256" s="13"/>
      <c r="AD256" s="12"/>
      <c r="AH256" s="12"/>
      <c r="AK256" s="12"/>
      <c r="AM256" s="39"/>
    </row>
    <row r="257" ht="15.75" customHeight="1">
      <c r="A257" s="34"/>
      <c r="B257" s="34"/>
      <c r="C257" s="34"/>
      <c r="E257" s="34"/>
      <c r="F257" s="35"/>
      <c r="J257" s="36"/>
      <c r="L257" s="37"/>
      <c r="P257" s="54"/>
      <c r="X257" s="12"/>
      <c r="Y257" s="12"/>
      <c r="Z257" s="12"/>
      <c r="AB257" s="13"/>
      <c r="AD257" s="12"/>
      <c r="AH257" s="12"/>
      <c r="AK257" s="12"/>
      <c r="AM257" s="39"/>
    </row>
    <row r="258" ht="15.75" customHeight="1">
      <c r="A258" s="34"/>
      <c r="B258" s="34"/>
      <c r="C258" s="34"/>
      <c r="E258" s="34"/>
      <c r="F258" s="35"/>
      <c r="J258" s="36"/>
      <c r="L258" s="37"/>
      <c r="P258" s="54"/>
      <c r="X258" s="12"/>
      <c r="Y258" s="12"/>
      <c r="Z258" s="12"/>
      <c r="AB258" s="13"/>
      <c r="AD258" s="12"/>
      <c r="AH258" s="12"/>
      <c r="AK258" s="12"/>
      <c r="AM258" s="39"/>
    </row>
    <row r="259" ht="15.75" customHeight="1">
      <c r="A259" s="34"/>
      <c r="B259" s="34"/>
      <c r="C259" s="34"/>
      <c r="E259" s="34"/>
      <c r="F259" s="35"/>
      <c r="J259" s="36"/>
      <c r="L259" s="37"/>
      <c r="P259" s="54"/>
      <c r="X259" s="12"/>
      <c r="Y259" s="12"/>
      <c r="Z259" s="12"/>
      <c r="AB259" s="13"/>
      <c r="AD259" s="12"/>
      <c r="AH259" s="12"/>
      <c r="AK259" s="12"/>
      <c r="AM259" s="39"/>
    </row>
    <row r="260" ht="15.75" customHeight="1">
      <c r="A260" s="34"/>
      <c r="B260" s="34"/>
      <c r="C260" s="34"/>
      <c r="E260" s="34"/>
      <c r="F260" s="35"/>
      <c r="J260" s="36"/>
      <c r="L260" s="37"/>
      <c r="P260" s="54"/>
      <c r="X260" s="12"/>
      <c r="Y260" s="12"/>
      <c r="Z260" s="12"/>
      <c r="AB260" s="13"/>
      <c r="AD260" s="12"/>
      <c r="AH260" s="12"/>
      <c r="AK260" s="12"/>
      <c r="AM260" s="39"/>
    </row>
    <row r="261" ht="15.75" customHeight="1">
      <c r="A261" s="34"/>
      <c r="B261" s="34"/>
      <c r="C261" s="34"/>
      <c r="E261" s="34"/>
      <c r="F261" s="35"/>
      <c r="J261" s="36"/>
      <c r="L261" s="37"/>
      <c r="P261" s="54"/>
      <c r="X261" s="12"/>
      <c r="Y261" s="12"/>
      <c r="Z261" s="12"/>
      <c r="AB261" s="13"/>
      <c r="AD261" s="12"/>
      <c r="AH261" s="12"/>
      <c r="AK261" s="12"/>
      <c r="AM261" s="39"/>
    </row>
    <row r="262" ht="15.75" customHeight="1">
      <c r="A262" s="34"/>
      <c r="B262" s="34"/>
      <c r="C262" s="34"/>
      <c r="E262" s="34"/>
      <c r="F262" s="35"/>
      <c r="J262" s="36"/>
      <c r="L262" s="37"/>
      <c r="P262" s="54"/>
      <c r="X262" s="12"/>
      <c r="Y262" s="12"/>
      <c r="Z262" s="12"/>
      <c r="AB262" s="13"/>
      <c r="AD262" s="12"/>
      <c r="AH262" s="12"/>
      <c r="AK262" s="12"/>
      <c r="AM262" s="39"/>
    </row>
    <row r="263" ht="15.75" customHeight="1">
      <c r="A263" s="34"/>
      <c r="B263" s="34"/>
      <c r="C263" s="34"/>
      <c r="E263" s="34"/>
      <c r="F263" s="35"/>
      <c r="J263" s="36"/>
      <c r="L263" s="37"/>
      <c r="P263" s="54"/>
      <c r="X263" s="12"/>
      <c r="Y263" s="12"/>
      <c r="Z263" s="12"/>
      <c r="AB263" s="13"/>
      <c r="AD263" s="12"/>
      <c r="AH263" s="12"/>
      <c r="AK263" s="12"/>
      <c r="AM263" s="39"/>
    </row>
    <row r="264" ht="15.75" customHeight="1">
      <c r="A264" s="34"/>
      <c r="B264" s="34"/>
      <c r="C264" s="34"/>
      <c r="E264" s="34"/>
      <c r="F264" s="35"/>
      <c r="J264" s="36"/>
      <c r="L264" s="37"/>
      <c r="P264" s="54"/>
      <c r="X264" s="12"/>
      <c r="Y264" s="12"/>
      <c r="Z264" s="12"/>
      <c r="AB264" s="13"/>
      <c r="AD264" s="12"/>
      <c r="AH264" s="12"/>
      <c r="AK264" s="12"/>
      <c r="AM264" s="39"/>
    </row>
    <row r="265" ht="15.75" customHeight="1">
      <c r="A265" s="34"/>
      <c r="B265" s="34"/>
      <c r="C265" s="34"/>
      <c r="E265" s="34"/>
      <c r="F265" s="35"/>
      <c r="J265" s="36"/>
      <c r="L265" s="37"/>
      <c r="P265" s="54"/>
      <c r="X265" s="12"/>
      <c r="Y265" s="12"/>
      <c r="Z265" s="12"/>
      <c r="AB265" s="13"/>
      <c r="AD265" s="12"/>
      <c r="AH265" s="12"/>
      <c r="AK265" s="12"/>
      <c r="AM265" s="39"/>
    </row>
    <row r="266" ht="15.75" customHeight="1">
      <c r="A266" s="34"/>
      <c r="B266" s="34"/>
      <c r="C266" s="34"/>
      <c r="E266" s="34"/>
      <c r="F266" s="35"/>
      <c r="J266" s="36"/>
      <c r="L266" s="37"/>
      <c r="P266" s="54"/>
      <c r="X266" s="12"/>
      <c r="Y266" s="12"/>
      <c r="Z266" s="12"/>
      <c r="AB266" s="13"/>
      <c r="AD266" s="12"/>
      <c r="AH266" s="12"/>
      <c r="AK266" s="12"/>
      <c r="AM266" s="39"/>
    </row>
    <row r="267" ht="15.75" customHeight="1">
      <c r="A267" s="34"/>
      <c r="B267" s="34"/>
      <c r="C267" s="34"/>
      <c r="E267" s="34"/>
      <c r="F267" s="35"/>
      <c r="J267" s="36"/>
      <c r="L267" s="37"/>
      <c r="P267" s="54"/>
      <c r="X267" s="12"/>
      <c r="Y267" s="12"/>
      <c r="Z267" s="12"/>
      <c r="AB267" s="13"/>
      <c r="AD267" s="12"/>
      <c r="AH267" s="12"/>
      <c r="AK267" s="12"/>
      <c r="AM267" s="39"/>
    </row>
    <row r="268" ht="15.75" customHeight="1">
      <c r="A268" s="34"/>
      <c r="B268" s="34"/>
      <c r="C268" s="34"/>
      <c r="E268" s="34"/>
      <c r="F268" s="35"/>
      <c r="J268" s="36"/>
      <c r="L268" s="37"/>
      <c r="P268" s="54"/>
      <c r="X268" s="12"/>
      <c r="Y268" s="12"/>
      <c r="Z268" s="12"/>
      <c r="AB268" s="13"/>
      <c r="AD268" s="12"/>
      <c r="AH268" s="12"/>
      <c r="AK268" s="12"/>
      <c r="AM268" s="39"/>
    </row>
    <row r="269" ht="15.75" customHeight="1">
      <c r="A269" s="34"/>
      <c r="B269" s="34"/>
      <c r="C269" s="34"/>
      <c r="E269" s="34"/>
      <c r="F269" s="35"/>
      <c r="J269" s="36"/>
      <c r="L269" s="37"/>
      <c r="P269" s="54"/>
      <c r="X269" s="12"/>
      <c r="Y269" s="12"/>
      <c r="Z269" s="12"/>
      <c r="AB269" s="13"/>
      <c r="AD269" s="12"/>
      <c r="AH269" s="12"/>
      <c r="AK269" s="12"/>
      <c r="AM269" s="39"/>
    </row>
    <row r="270" ht="15.75" customHeight="1">
      <c r="A270" s="34"/>
      <c r="B270" s="34"/>
      <c r="C270" s="34"/>
      <c r="E270" s="34"/>
      <c r="F270" s="35"/>
      <c r="J270" s="36"/>
      <c r="L270" s="37"/>
      <c r="P270" s="54"/>
      <c r="X270" s="12"/>
      <c r="Y270" s="12"/>
      <c r="Z270" s="12"/>
      <c r="AB270" s="13"/>
      <c r="AD270" s="12"/>
      <c r="AH270" s="12"/>
      <c r="AK270" s="12"/>
      <c r="AM270" s="39"/>
    </row>
    <row r="271" ht="15.75" customHeight="1">
      <c r="A271" s="34"/>
      <c r="B271" s="34"/>
      <c r="C271" s="34"/>
      <c r="E271" s="34"/>
      <c r="F271" s="35"/>
      <c r="J271" s="36"/>
      <c r="L271" s="37"/>
      <c r="P271" s="54"/>
      <c r="X271" s="12"/>
      <c r="Y271" s="12"/>
      <c r="Z271" s="12"/>
      <c r="AB271" s="13"/>
      <c r="AD271" s="12"/>
      <c r="AH271" s="12"/>
      <c r="AK271" s="12"/>
      <c r="AM271" s="39"/>
    </row>
    <row r="272" ht="15.75" customHeight="1">
      <c r="A272" s="34"/>
      <c r="B272" s="34"/>
      <c r="C272" s="34"/>
      <c r="E272" s="34"/>
      <c r="F272" s="35"/>
      <c r="J272" s="36"/>
      <c r="L272" s="37"/>
      <c r="P272" s="54"/>
      <c r="X272" s="12"/>
      <c r="Y272" s="12"/>
      <c r="Z272" s="12"/>
      <c r="AB272" s="13"/>
      <c r="AD272" s="12"/>
      <c r="AH272" s="12"/>
      <c r="AK272" s="12"/>
      <c r="AM272" s="39"/>
    </row>
    <row r="273" ht="15.75" customHeight="1">
      <c r="A273" s="34"/>
      <c r="B273" s="34"/>
      <c r="C273" s="34"/>
      <c r="E273" s="34"/>
      <c r="F273" s="35"/>
      <c r="J273" s="36"/>
      <c r="L273" s="37"/>
      <c r="P273" s="54"/>
      <c r="X273" s="12"/>
      <c r="Y273" s="12"/>
      <c r="Z273" s="12"/>
      <c r="AB273" s="13"/>
      <c r="AD273" s="12"/>
      <c r="AH273" s="12"/>
      <c r="AK273" s="12"/>
      <c r="AM273" s="39"/>
    </row>
    <row r="274" ht="15.75" customHeight="1">
      <c r="A274" s="34"/>
      <c r="B274" s="34"/>
      <c r="C274" s="34"/>
      <c r="E274" s="34"/>
      <c r="F274" s="35"/>
      <c r="J274" s="36"/>
      <c r="L274" s="37"/>
      <c r="P274" s="54"/>
      <c r="X274" s="12"/>
      <c r="Y274" s="12"/>
      <c r="Z274" s="12"/>
      <c r="AB274" s="13"/>
      <c r="AD274" s="12"/>
      <c r="AH274" s="12"/>
      <c r="AK274" s="12"/>
      <c r="AM274" s="39"/>
    </row>
    <row r="275" ht="15.75" customHeight="1">
      <c r="A275" s="34"/>
      <c r="B275" s="34"/>
      <c r="C275" s="34"/>
      <c r="E275" s="34"/>
      <c r="F275" s="35"/>
      <c r="J275" s="36"/>
      <c r="L275" s="37"/>
      <c r="P275" s="54"/>
      <c r="X275" s="12"/>
      <c r="Y275" s="12"/>
      <c r="Z275" s="12"/>
      <c r="AB275" s="13"/>
      <c r="AD275" s="12"/>
      <c r="AH275" s="12"/>
      <c r="AK275" s="12"/>
      <c r="AM275" s="39"/>
    </row>
    <row r="276" ht="15.75" customHeight="1">
      <c r="A276" s="34"/>
      <c r="B276" s="34"/>
      <c r="C276" s="34"/>
      <c r="E276" s="34"/>
      <c r="F276" s="35"/>
      <c r="J276" s="36"/>
      <c r="L276" s="37"/>
      <c r="P276" s="54"/>
      <c r="X276" s="12"/>
      <c r="Y276" s="12"/>
      <c r="Z276" s="12"/>
      <c r="AB276" s="13"/>
      <c r="AD276" s="12"/>
      <c r="AH276" s="12"/>
      <c r="AK276" s="12"/>
      <c r="AM276" s="39"/>
    </row>
    <row r="277" ht="15.75" customHeight="1">
      <c r="A277" s="34"/>
      <c r="B277" s="34"/>
      <c r="C277" s="34"/>
      <c r="E277" s="34"/>
      <c r="F277" s="35"/>
      <c r="J277" s="36"/>
      <c r="L277" s="37"/>
      <c r="P277" s="54"/>
      <c r="X277" s="12"/>
      <c r="Y277" s="12"/>
      <c r="Z277" s="12"/>
      <c r="AB277" s="13"/>
      <c r="AD277" s="12"/>
      <c r="AH277" s="12"/>
      <c r="AK277" s="12"/>
      <c r="AM277" s="39"/>
    </row>
    <row r="278" ht="15.75" customHeight="1">
      <c r="A278" s="34"/>
      <c r="B278" s="34"/>
      <c r="C278" s="34"/>
      <c r="E278" s="34"/>
      <c r="F278" s="35"/>
      <c r="J278" s="36"/>
      <c r="L278" s="37"/>
      <c r="P278" s="54"/>
      <c r="X278" s="12"/>
      <c r="Y278" s="12"/>
      <c r="Z278" s="12"/>
      <c r="AB278" s="13"/>
      <c r="AD278" s="12"/>
      <c r="AH278" s="12"/>
      <c r="AK278" s="12"/>
      <c r="AM278" s="39"/>
    </row>
    <row r="279" ht="15.75" customHeight="1">
      <c r="A279" s="34"/>
      <c r="B279" s="34"/>
      <c r="C279" s="34"/>
      <c r="E279" s="34"/>
      <c r="F279" s="35"/>
      <c r="J279" s="36"/>
      <c r="L279" s="37"/>
      <c r="P279" s="54"/>
      <c r="X279" s="12"/>
      <c r="Y279" s="12"/>
      <c r="Z279" s="12"/>
      <c r="AB279" s="13"/>
      <c r="AD279" s="12"/>
      <c r="AH279" s="12"/>
      <c r="AK279" s="12"/>
      <c r="AM279" s="39"/>
    </row>
    <row r="280" ht="15.75" customHeight="1">
      <c r="A280" s="34"/>
      <c r="B280" s="34"/>
      <c r="C280" s="34"/>
      <c r="E280" s="34"/>
      <c r="F280" s="35"/>
      <c r="J280" s="36"/>
      <c r="L280" s="37"/>
      <c r="P280" s="54"/>
      <c r="X280" s="12"/>
      <c r="Y280" s="12"/>
      <c r="Z280" s="12"/>
      <c r="AB280" s="13"/>
      <c r="AD280" s="12"/>
      <c r="AH280" s="12"/>
      <c r="AK280" s="12"/>
      <c r="AM280" s="39"/>
    </row>
    <row r="281" ht="15.75" customHeight="1">
      <c r="A281" s="34"/>
      <c r="B281" s="34"/>
      <c r="C281" s="34"/>
      <c r="E281" s="34"/>
      <c r="F281" s="35"/>
      <c r="J281" s="36"/>
      <c r="L281" s="37"/>
      <c r="P281" s="54"/>
      <c r="X281" s="12"/>
      <c r="Y281" s="12"/>
      <c r="Z281" s="12"/>
      <c r="AB281" s="13"/>
      <c r="AD281" s="12"/>
      <c r="AH281" s="12"/>
      <c r="AK281" s="12"/>
      <c r="AM281" s="39"/>
    </row>
    <row r="282" ht="15.75" customHeight="1">
      <c r="A282" s="34"/>
      <c r="B282" s="34"/>
      <c r="C282" s="34"/>
      <c r="E282" s="34"/>
      <c r="F282" s="35"/>
      <c r="J282" s="36"/>
      <c r="L282" s="37"/>
      <c r="P282" s="54"/>
      <c r="X282" s="12"/>
      <c r="Y282" s="12"/>
      <c r="Z282" s="12"/>
      <c r="AB282" s="13"/>
      <c r="AD282" s="12"/>
      <c r="AH282" s="12"/>
      <c r="AK282" s="12"/>
      <c r="AM282" s="39"/>
    </row>
    <row r="283" ht="15.75" customHeight="1">
      <c r="A283" s="34"/>
      <c r="B283" s="34"/>
      <c r="C283" s="34"/>
      <c r="E283" s="34"/>
      <c r="F283" s="35"/>
      <c r="J283" s="36"/>
      <c r="L283" s="37"/>
      <c r="P283" s="54"/>
      <c r="X283" s="12"/>
      <c r="Y283" s="12"/>
      <c r="Z283" s="12"/>
      <c r="AB283" s="13"/>
      <c r="AD283" s="12"/>
      <c r="AH283" s="12"/>
      <c r="AK283" s="12"/>
      <c r="AM283" s="39"/>
    </row>
    <row r="284" ht="15.75" customHeight="1">
      <c r="A284" s="34"/>
      <c r="B284" s="34"/>
      <c r="C284" s="34"/>
      <c r="E284" s="34"/>
      <c r="F284" s="35"/>
      <c r="J284" s="36"/>
      <c r="L284" s="37"/>
      <c r="P284" s="54"/>
      <c r="X284" s="12"/>
      <c r="Y284" s="12"/>
      <c r="Z284" s="12"/>
      <c r="AB284" s="13"/>
      <c r="AD284" s="12"/>
      <c r="AH284" s="12"/>
      <c r="AK284" s="12"/>
      <c r="AM284" s="39"/>
    </row>
    <row r="285" ht="15.75" customHeight="1">
      <c r="A285" s="34"/>
      <c r="B285" s="34"/>
      <c r="C285" s="34"/>
      <c r="E285" s="34"/>
      <c r="F285" s="35"/>
      <c r="J285" s="36"/>
      <c r="L285" s="37"/>
      <c r="P285" s="54"/>
      <c r="X285" s="12"/>
      <c r="Y285" s="12"/>
      <c r="Z285" s="12"/>
      <c r="AB285" s="13"/>
      <c r="AD285" s="12"/>
      <c r="AH285" s="12"/>
      <c r="AK285" s="12"/>
      <c r="AM285" s="39"/>
    </row>
    <row r="286" ht="15.75" customHeight="1">
      <c r="A286" s="34"/>
      <c r="B286" s="34"/>
      <c r="C286" s="34"/>
      <c r="E286" s="34"/>
      <c r="F286" s="35"/>
      <c r="J286" s="36"/>
      <c r="L286" s="37"/>
      <c r="P286" s="54"/>
      <c r="X286" s="12"/>
      <c r="Y286" s="12"/>
      <c r="Z286" s="12"/>
      <c r="AB286" s="13"/>
      <c r="AD286" s="12"/>
      <c r="AH286" s="12"/>
      <c r="AK286" s="12"/>
      <c r="AM286" s="39"/>
    </row>
    <row r="287" ht="15.75" customHeight="1">
      <c r="A287" s="34"/>
      <c r="B287" s="34"/>
      <c r="C287" s="34"/>
      <c r="E287" s="34"/>
      <c r="F287" s="35"/>
      <c r="J287" s="36"/>
      <c r="L287" s="37"/>
      <c r="P287" s="54"/>
      <c r="X287" s="12"/>
      <c r="Y287" s="12"/>
      <c r="Z287" s="12"/>
      <c r="AB287" s="13"/>
      <c r="AD287" s="12"/>
      <c r="AH287" s="12"/>
      <c r="AK287" s="12"/>
      <c r="AM287" s="39"/>
    </row>
    <row r="288" ht="15.75" customHeight="1">
      <c r="A288" s="34"/>
      <c r="B288" s="34"/>
      <c r="C288" s="34"/>
      <c r="E288" s="34"/>
      <c r="F288" s="35"/>
      <c r="J288" s="36"/>
      <c r="L288" s="37"/>
      <c r="P288" s="54"/>
      <c r="X288" s="12"/>
      <c r="Y288" s="12"/>
      <c r="Z288" s="12"/>
      <c r="AB288" s="13"/>
      <c r="AD288" s="12"/>
      <c r="AH288" s="12"/>
      <c r="AK288" s="12"/>
      <c r="AM288" s="39"/>
    </row>
    <row r="289" ht="15.75" customHeight="1">
      <c r="A289" s="34"/>
      <c r="B289" s="34"/>
      <c r="C289" s="34"/>
      <c r="E289" s="34"/>
      <c r="F289" s="35"/>
      <c r="J289" s="36"/>
      <c r="L289" s="37"/>
      <c r="P289" s="54"/>
      <c r="X289" s="12"/>
      <c r="Y289" s="12"/>
      <c r="Z289" s="12"/>
      <c r="AB289" s="13"/>
      <c r="AD289" s="12"/>
      <c r="AH289" s="12"/>
      <c r="AK289" s="12"/>
      <c r="AM289" s="39"/>
    </row>
    <row r="290" ht="15.75" customHeight="1">
      <c r="A290" s="34"/>
      <c r="B290" s="34"/>
      <c r="C290" s="34"/>
      <c r="E290" s="34"/>
      <c r="F290" s="35"/>
      <c r="J290" s="36"/>
      <c r="L290" s="37"/>
      <c r="P290" s="54"/>
      <c r="X290" s="12"/>
      <c r="Y290" s="12"/>
      <c r="Z290" s="12"/>
      <c r="AB290" s="13"/>
      <c r="AD290" s="12"/>
      <c r="AH290" s="12"/>
      <c r="AK290" s="12"/>
      <c r="AM290" s="39"/>
    </row>
    <row r="291" ht="15.75" customHeight="1">
      <c r="A291" s="34"/>
      <c r="B291" s="34"/>
      <c r="C291" s="34"/>
      <c r="E291" s="34"/>
      <c r="F291" s="35"/>
      <c r="J291" s="36"/>
      <c r="L291" s="37"/>
      <c r="P291" s="54"/>
      <c r="X291" s="12"/>
      <c r="Y291" s="12"/>
      <c r="Z291" s="12"/>
      <c r="AB291" s="13"/>
      <c r="AD291" s="12"/>
      <c r="AH291" s="12"/>
      <c r="AK291" s="12"/>
      <c r="AM291" s="39"/>
    </row>
    <row r="292" ht="15.75" customHeight="1">
      <c r="A292" s="34"/>
      <c r="B292" s="34"/>
      <c r="C292" s="34"/>
      <c r="E292" s="34"/>
      <c r="F292" s="35"/>
      <c r="J292" s="36"/>
      <c r="L292" s="37"/>
      <c r="P292" s="54"/>
      <c r="X292" s="12"/>
      <c r="Y292" s="12"/>
      <c r="Z292" s="12"/>
      <c r="AB292" s="13"/>
      <c r="AD292" s="12"/>
      <c r="AH292" s="12"/>
      <c r="AK292" s="12"/>
      <c r="AM292" s="39"/>
    </row>
    <row r="293" ht="15.75" customHeight="1">
      <c r="A293" s="34"/>
      <c r="B293" s="34"/>
      <c r="C293" s="34"/>
      <c r="E293" s="34"/>
      <c r="F293" s="35"/>
      <c r="J293" s="36"/>
      <c r="L293" s="37"/>
      <c r="P293" s="54"/>
      <c r="X293" s="12"/>
      <c r="Y293" s="12"/>
      <c r="Z293" s="12"/>
      <c r="AB293" s="13"/>
      <c r="AD293" s="12"/>
      <c r="AH293" s="12"/>
      <c r="AK293" s="12"/>
      <c r="AM293" s="39"/>
    </row>
    <row r="294" ht="15.75" customHeight="1">
      <c r="A294" s="34"/>
      <c r="B294" s="34"/>
      <c r="C294" s="34"/>
      <c r="E294" s="34"/>
      <c r="F294" s="35"/>
      <c r="J294" s="36"/>
      <c r="L294" s="37"/>
      <c r="P294" s="54"/>
      <c r="X294" s="12"/>
      <c r="Y294" s="12"/>
      <c r="Z294" s="12"/>
      <c r="AB294" s="13"/>
      <c r="AD294" s="12"/>
      <c r="AH294" s="12"/>
      <c r="AK294" s="12"/>
      <c r="AM294" s="39"/>
    </row>
    <row r="295" ht="15.75" customHeight="1">
      <c r="A295" s="34"/>
      <c r="B295" s="34"/>
      <c r="C295" s="34"/>
      <c r="E295" s="34"/>
      <c r="F295" s="35"/>
      <c r="J295" s="36"/>
      <c r="L295" s="37"/>
      <c r="P295" s="54"/>
      <c r="X295" s="12"/>
      <c r="Y295" s="12"/>
      <c r="Z295" s="12"/>
      <c r="AB295" s="13"/>
      <c r="AD295" s="12"/>
      <c r="AH295" s="12"/>
      <c r="AK295" s="12"/>
      <c r="AM295" s="39"/>
    </row>
    <row r="296" ht="15.75" customHeight="1">
      <c r="A296" s="34"/>
      <c r="B296" s="34"/>
      <c r="C296" s="34"/>
      <c r="E296" s="34"/>
      <c r="F296" s="35"/>
      <c r="J296" s="36"/>
      <c r="L296" s="37"/>
      <c r="P296" s="54"/>
      <c r="X296" s="12"/>
      <c r="Y296" s="12"/>
      <c r="Z296" s="12"/>
      <c r="AB296" s="13"/>
      <c r="AD296" s="12"/>
      <c r="AH296" s="12"/>
      <c r="AK296" s="12"/>
      <c r="AM296" s="39"/>
    </row>
    <row r="297" ht="15.75" customHeight="1">
      <c r="A297" s="34"/>
      <c r="B297" s="34"/>
      <c r="C297" s="34"/>
      <c r="E297" s="34"/>
      <c r="F297" s="35"/>
      <c r="J297" s="36"/>
      <c r="L297" s="37"/>
      <c r="P297" s="54"/>
      <c r="X297" s="12"/>
      <c r="Y297" s="12"/>
      <c r="Z297" s="12"/>
      <c r="AB297" s="13"/>
      <c r="AD297" s="12"/>
      <c r="AH297" s="12"/>
      <c r="AK297" s="12"/>
      <c r="AM297" s="39"/>
    </row>
    <row r="298" ht="15.75" customHeight="1">
      <c r="A298" s="34"/>
      <c r="B298" s="34"/>
      <c r="C298" s="34"/>
      <c r="E298" s="34"/>
      <c r="F298" s="35"/>
      <c r="J298" s="36"/>
      <c r="L298" s="37"/>
      <c r="P298" s="54"/>
      <c r="X298" s="12"/>
      <c r="Y298" s="12"/>
      <c r="Z298" s="12"/>
      <c r="AB298" s="13"/>
      <c r="AD298" s="12"/>
      <c r="AH298" s="12"/>
      <c r="AK298" s="12"/>
      <c r="AM298" s="39"/>
    </row>
    <row r="299" ht="15.75" customHeight="1">
      <c r="A299" s="34"/>
      <c r="B299" s="34"/>
      <c r="C299" s="34"/>
      <c r="E299" s="34"/>
      <c r="F299" s="35"/>
      <c r="J299" s="36"/>
      <c r="L299" s="37"/>
      <c r="P299" s="54"/>
      <c r="X299" s="12"/>
      <c r="Y299" s="12"/>
      <c r="Z299" s="12"/>
      <c r="AB299" s="13"/>
      <c r="AD299" s="12"/>
      <c r="AH299" s="12"/>
      <c r="AK299" s="12"/>
      <c r="AM299" s="39"/>
    </row>
    <row r="300" ht="15.75" customHeight="1">
      <c r="A300" s="34"/>
      <c r="B300" s="34"/>
      <c r="C300" s="34"/>
      <c r="E300" s="34"/>
      <c r="F300" s="35"/>
      <c r="J300" s="36"/>
      <c r="L300" s="37"/>
      <c r="P300" s="54"/>
      <c r="X300" s="12"/>
      <c r="Y300" s="12"/>
      <c r="Z300" s="12"/>
      <c r="AB300" s="13"/>
      <c r="AD300" s="12"/>
      <c r="AH300" s="12"/>
      <c r="AK300" s="12"/>
      <c r="AM300" s="39"/>
    </row>
    <row r="301" ht="15.75" customHeight="1">
      <c r="A301" s="34"/>
      <c r="B301" s="34"/>
      <c r="C301" s="34"/>
      <c r="E301" s="34"/>
      <c r="F301" s="35"/>
      <c r="J301" s="36"/>
      <c r="L301" s="37"/>
      <c r="P301" s="54"/>
      <c r="X301" s="12"/>
      <c r="Y301" s="12"/>
      <c r="Z301" s="12"/>
      <c r="AB301" s="13"/>
      <c r="AD301" s="12"/>
      <c r="AH301" s="12"/>
      <c r="AK301" s="12"/>
      <c r="AM301" s="39"/>
    </row>
    <row r="302" ht="15.75" customHeight="1">
      <c r="A302" s="34"/>
      <c r="B302" s="34"/>
      <c r="C302" s="34"/>
      <c r="E302" s="34"/>
      <c r="F302" s="35"/>
      <c r="J302" s="36"/>
      <c r="L302" s="37"/>
      <c r="P302" s="54"/>
      <c r="X302" s="12"/>
      <c r="Y302" s="12"/>
      <c r="Z302" s="12"/>
      <c r="AB302" s="13"/>
      <c r="AD302" s="12"/>
      <c r="AH302" s="12"/>
      <c r="AK302" s="12"/>
      <c r="AM302" s="39"/>
    </row>
    <row r="303" ht="15.75" customHeight="1">
      <c r="A303" s="34"/>
      <c r="B303" s="34"/>
      <c r="C303" s="34"/>
      <c r="E303" s="34"/>
      <c r="F303" s="35"/>
      <c r="J303" s="36"/>
      <c r="L303" s="37"/>
      <c r="P303" s="54"/>
      <c r="X303" s="12"/>
      <c r="Y303" s="12"/>
      <c r="Z303" s="12"/>
      <c r="AB303" s="13"/>
      <c r="AD303" s="12"/>
      <c r="AH303" s="12"/>
      <c r="AK303" s="12"/>
      <c r="AM303" s="39"/>
    </row>
    <row r="304" ht="15.75" customHeight="1">
      <c r="A304" s="34"/>
      <c r="B304" s="34"/>
      <c r="C304" s="34"/>
      <c r="E304" s="34"/>
      <c r="F304" s="35"/>
      <c r="J304" s="36"/>
      <c r="L304" s="37"/>
      <c r="P304" s="54"/>
      <c r="X304" s="12"/>
      <c r="Y304" s="12"/>
      <c r="Z304" s="12"/>
      <c r="AB304" s="13"/>
      <c r="AD304" s="12"/>
      <c r="AH304" s="12"/>
      <c r="AK304" s="12"/>
      <c r="AM304" s="39"/>
    </row>
    <row r="305" ht="15.75" customHeight="1">
      <c r="A305" s="34"/>
      <c r="B305" s="34"/>
      <c r="C305" s="34"/>
      <c r="E305" s="34"/>
      <c r="F305" s="35"/>
      <c r="J305" s="36"/>
      <c r="L305" s="37"/>
      <c r="P305" s="54"/>
      <c r="X305" s="12"/>
      <c r="Y305" s="12"/>
      <c r="Z305" s="12"/>
      <c r="AB305" s="13"/>
      <c r="AD305" s="12"/>
      <c r="AH305" s="12"/>
      <c r="AK305" s="12"/>
      <c r="AM305" s="39"/>
    </row>
    <row r="306" ht="15.75" customHeight="1">
      <c r="A306" s="34"/>
      <c r="B306" s="34"/>
      <c r="C306" s="34"/>
      <c r="E306" s="34"/>
      <c r="F306" s="35"/>
      <c r="J306" s="36"/>
      <c r="L306" s="37"/>
      <c r="P306" s="54"/>
      <c r="X306" s="12"/>
      <c r="Y306" s="12"/>
      <c r="Z306" s="12"/>
      <c r="AB306" s="13"/>
      <c r="AD306" s="12"/>
      <c r="AH306" s="12"/>
      <c r="AK306" s="12"/>
      <c r="AM306" s="39"/>
    </row>
    <row r="307" ht="15.75" customHeight="1">
      <c r="A307" s="34"/>
      <c r="B307" s="34"/>
      <c r="C307" s="34"/>
      <c r="E307" s="34"/>
      <c r="F307" s="35"/>
      <c r="J307" s="36"/>
      <c r="L307" s="37"/>
      <c r="P307" s="54"/>
      <c r="X307" s="12"/>
      <c r="Y307" s="12"/>
      <c r="Z307" s="12"/>
      <c r="AB307" s="13"/>
      <c r="AD307" s="12"/>
      <c r="AH307" s="12"/>
      <c r="AK307" s="12"/>
      <c r="AM307" s="39"/>
    </row>
    <row r="308" ht="15.75" customHeight="1">
      <c r="A308" s="34"/>
      <c r="B308" s="34"/>
      <c r="C308" s="34"/>
      <c r="E308" s="34"/>
      <c r="F308" s="35"/>
      <c r="J308" s="36"/>
      <c r="L308" s="37"/>
      <c r="P308" s="54"/>
      <c r="X308" s="12"/>
      <c r="Y308" s="12"/>
      <c r="Z308" s="12"/>
      <c r="AB308" s="13"/>
      <c r="AD308" s="12"/>
      <c r="AH308" s="12"/>
      <c r="AK308" s="12"/>
      <c r="AM308" s="39"/>
    </row>
    <row r="309" ht="15.75" customHeight="1">
      <c r="A309" s="34"/>
      <c r="B309" s="34"/>
      <c r="C309" s="34"/>
      <c r="E309" s="34"/>
      <c r="F309" s="35"/>
      <c r="J309" s="36"/>
      <c r="L309" s="37"/>
      <c r="P309" s="54"/>
      <c r="X309" s="12"/>
      <c r="Y309" s="12"/>
      <c r="Z309" s="12"/>
      <c r="AB309" s="13"/>
      <c r="AD309" s="12"/>
      <c r="AH309" s="12"/>
      <c r="AK309" s="12"/>
      <c r="AM309" s="39"/>
    </row>
    <row r="310" ht="15.75" customHeight="1">
      <c r="A310" s="34"/>
      <c r="B310" s="34"/>
      <c r="C310" s="34"/>
      <c r="E310" s="34"/>
      <c r="F310" s="35"/>
      <c r="J310" s="36"/>
      <c r="L310" s="37"/>
      <c r="P310" s="54"/>
      <c r="X310" s="12"/>
      <c r="Y310" s="12"/>
      <c r="Z310" s="12"/>
      <c r="AB310" s="13"/>
      <c r="AD310" s="12"/>
      <c r="AH310" s="12"/>
      <c r="AK310" s="12"/>
      <c r="AM310" s="39"/>
    </row>
    <row r="311" ht="15.75" customHeight="1">
      <c r="A311" s="34"/>
      <c r="B311" s="34"/>
      <c r="C311" s="34"/>
      <c r="E311" s="34"/>
      <c r="F311" s="35"/>
      <c r="J311" s="36"/>
      <c r="L311" s="37"/>
      <c r="P311" s="54"/>
      <c r="X311" s="12"/>
      <c r="Y311" s="12"/>
      <c r="Z311" s="12"/>
      <c r="AB311" s="13"/>
      <c r="AD311" s="12"/>
      <c r="AH311" s="12"/>
      <c r="AK311" s="12"/>
      <c r="AM311" s="39"/>
    </row>
    <row r="312" ht="15.75" customHeight="1">
      <c r="A312" s="34"/>
      <c r="B312" s="34"/>
      <c r="C312" s="34"/>
      <c r="E312" s="34"/>
      <c r="F312" s="35"/>
      <c r="J312" s="36"/>
      <c r="L312" s="37"/>
      <c r="P312" s="54"/>
      <c r="X312" s="12"/>
      <c r="Y312" s="12"/>
      <c r="Z312" s="12"/>
      <c r="AB312" s="13"/>
      <c r="AD312" s="12"/>
      <c r="AH312" s="12"/>
      <c r="AK312" s="12"/>
      <c r="AM312" s="39"/>
    </row>
    <row r="313" ht="15.75" customHeight="1">
      <c r="A313" s="34"/>
      <c r="B313" s="34"/>
      <c r="C313" s="34"/>
      <c r="E313" s="34"/>
      <c r="F313" s="35"/>
      <c r="J313" s="36"/>
      <c r="L313" s="37"/>
      <c r="P313" s="54"/>
      <c r="X313" s="12"/>
      <c r="Y313" s="12"/>
      <c r="Z313" s="12"/>
      <c r="AB313" s="13"/>
      <c r="AD313" s="12"/>
      <c r="AH313" s="12"/>
      <c r="AK313" s="12"/>
      <c r="AM313" s="39"/>
    </row>
    <row r="314" ht="15.75" customHeight="1">
      <c r="A314" s="34"/>
      <c r="B314" s="34"/>
      <c r="C314" s="34"/>
      <c r="E314" s="34"/>
      <c r="F314" s="35"/>
      <c r="J314" s="36"/>
      <c r="L314" s="37"/>
      <c r="P314" s="54"/>
      <c r="X314" s="12"/>
      <c r="Y314" s="12"/>
      <c r="Z314" s="12"/>
      <c r="AB314" s="13"/>
      <c r="AD314" s="12"/>
      <c r="AH314" s="12"/>
      <c r="AK314" s="12"/>
      <c r="AM314" s="39"/>
    </row>
    <row r="315" ht="15.75" customHeight="1">
      <c r="A315" s="34"/>
      <c r="B315" s="34"/>
      <c r="C315" s="34"/>
      <c r="E315" s="34"/>
      <c r="F315" s="35"/>
      <c r="J315" s="36"/>
      <c r="L315" s="37"/>
      <c r="P315" s="54"/>
      <c r="X315" s="12"/>
      <c r="Y315" s="12"/>
      <c r="Z315" s="12"/>
      <c r="AB315" s="13"/>
      <c r="AD315" s="12"/>
      <c r="AH315" s="12"/>
      <c r="AK315" s="12"/>
      <c r="AM315" s="39"/>
    </row>
    <row r="316" ht="15.75" customHeight="1">
      <c r="A316" s="34"/>
      <c r="B316" s="34"/>
      <c r="C316" s="34"/>
      <c r="E316" s="34"/>
      <c r="F316" s="35"/>
      <c r="J316" s="36"/>
      <c r="L316" s="37"/>
      <c r="P316" s="54"/>
      <c r="X316" s="12"/>
      <c r="Y316" s="12"/>
      <c r="Z316" s="12"/>
      <c r="AB316" s="13"/>
      <c r="AD316" s="12"/>
      <c r="AH316" s="12"/>
      <c r="AK316" s="12"/>
      <c r="AM316" s="39"/>
    </row>
    <row r="317" ht="15.75" customHeight="1">
      <c r="A317" s="34"/>
      <c r="B317" s="34"/>
      <c r="C317" s="34"/>
      <c r="E317" s="34"/>
      <c r="F317" s="35"/>
      <c r="J317" s="36"/>
      <c r="L317" s="37"/>
      <c r="P317" s="54"/>
      <c r="X317" s="12"/>
      <c r="Y317" s="12"/>
      <c r="Z317" s="12"/>
      <c r="AB317" s="13"/>
      <c r="AD317" s="12"/>
      <c r="AH317" s="12"/>
      <c r="AK317" s="12"/>
      <c r="AM317" s="39"/>
    </row>
    <row r="318" ht="15.75" customHeight="1">
      <c r="A318" s="34"/>
      <c r="B318" s="34"/>
      <c r="C318" s="34"/>
      <c r="E318" s="34"/>
      <c r="F318" s="35"/>
      <c r="J318" s="36"/>
      <c r="L318" s="37"/>
      <c r="P318" s="54"/>
      <c r="X318" s="12"/>
      <c r="Y318" s="12"/>
      <c r="Z318" s="12"/>
      <c r="AB318" s="13"/>
      <c r="AD318" s="12"/>
      <c r="AH318" s="12"/>
      <c r="AK318" s="12"/>
      <c r="AM318" s="39"/>
    </row>
    <row r="319" ht="15.75" customHeight="1">
      <c r="A319" s="34"/>
      <c r="B319" s="34"/>
      <c r="C319" s="34"/>
      <c r="E319" s="34"/>
      <c r="F319" s="35"/>
      <c r="J319" s="36"/>
      <c r="L319" s="37"/>
      <c r="P319" s="54"/>
      <c r="X319" s="12"/>
      <c r="Y319" s="12"/>
      <c r="Z319" s="12"/>
      <c r="AB319" s="13"/>
      <c r="AD319" s="12"/>
      <c r="AH319" s="12"/>
      <c r="AK319" s="12"/>
      <c r="AM319" s="39"/>
    </row>
    <row r="320" ht="15.75" customHeight="1">
      <c r="A320" s="34"/>
      <c r="B320" s="34"/>
      <c r="C320" s="34"/>
      <c r="E320" s="34"/>
      <c r="F320" s="35"/>
      <c r="J320" s="36"/>
      <c r="L320" s="37"/>
      <c r="P320" s="54"/>
      <c r="X320" s="12"/>
      <c r="Y320" s="12"/>
      <c r="Z320" s="12"/>
      <c r="AB320" s="13"/>
      <c r="AD320" s="12"/>
      <c r="AH320" s="12"/>
      <c r="AK320" s="12"/>
      <c r="AM320" s="39"/>
    </row>
    <row r="321" ht="15.75" customHeight="1">
      <c r="A321" s="34"/>
      <c r="B321" s="34"/>
      <c r="C321" s="34"/>
      <c r="E321" s="34"/>
      <c r="F321" s="35"/>
      <c r="J321" s="36"/>
      <c r="L321" s="37"/>
      <c r="P321" s="54"/>
      <c r="X321" s="12"/>
      <c r="Y321" s="12"/>
      <c r="Z321" s="12"/>
      <c r="AB321" s="13"/>
      <c r="AD321" s="12"/>
      <c r="AH321" s="12"/>
      <c r="AK321" s="12"/>
      <c r="AM321" s="39"/>
    </row>
    <row r="322" ht="15.75" customHeight="1">
      <c r="A322" s="34"/>
      <c r="B322" s="34"/>
      <c r="C322" s="34"/>
      <c r="E322" s="34"/>
      <c r="F322" s="35"/>
      <c r="J322" s="36"/>
      <c r="L322" s="37"/>
      <c r="P322" s="54"/>
      <c r="X322" s="12"/>
      <c r="Y322" s="12"/>
      <c r="Z322" s="12"/>
      <c r="AB322" s="13"/>
      <c r="AD322" s="12"/>
      <c r="AH322" s="12"/>
      <c r="AK322" s="12"/>
      <c r="AM322" s="39"/>
    </row>
    <row r="323" ht="15.75" customHeight="1">
      <c r="A323" s="34"/>
      <c r="B323" s="34"/>
      <c r="C323" s="34"/>
      <c r="E323" s="34"/>
      <c r="F323" s="35"/>
      <c r="J323" s="36"/>
      <c r="L323" s="37"/>
      <c r="P323" s="54"/>
      <c r="X323" s="12"/>
      <c r="Y323" s="12"/>
      <c r="Z323" s="12"/>
      <c r="AB323" s="13"/>
      <c r="AD323" s="12"/>
      <c r="AH323" s="12"/>
      <c r="AK323" s="12"/>
      <c r="AM323" s="39"/>
    </row>
    <row r="324" ht="15.75" customHeight="1">
      <c r="A324" s="34"/>
      <c r="B324" s="34"/>
      <c r="C324" s="34"/>
      <c r="E324" s="34"/>
      <c r="F324" s="35"/>
      <c r="J324" s="36"/>
      <c r="L324" s="37"/>
      <c r="P324" s="54"/>
      <c r="X324" s="12"/>
      <c r="Y324" s="12"/>
      <c r="Z324" s="12"/>
      <c r="AB324" s="13"/>
      <c r="AD324" s="12"/>
      <c r="AH324" s="12"/>
      <c r="AK324" s="12"/>
      <c r="AM324" s="39"/>
    </row>
    <row r="325" ht="15.75" customHeight="1">
      <c r="A325" s="34"/>
      <c r="B325" s="34"/>
      <c r="C325" s="34"/>
      <c r="E325" s="34"/>
      <c r="F325" s="35"/>
      <c r="J325" s="36"/>
      <c r="L325" s="37"/>
      <c r="P325" s="54"/>
      <c r="X325" s="12"/>
      <c r="Y325" s="12"/>
      <c r="Z325" s="12"/>
      <c r="AB325" s="13"/>
      <c r="AD325" s="12"/>
      <c r="AH325" s="12"/>
      <c r="AK325" s="12"/>
      <c r="AM325" s="39"/>
    </row>
    <row r="326" ht="15.75" customHeight="1">
      <c r="A326" s="34"/>
      <c r="B326" s="34"/>
      <c r="C326" s="34"/>
      <c r="E326" s="34"/>
      <c r="F326" s="35"/>
      <c r="J326" s="36"/>
      <c r="L326" s="37"/>
      <c r="P326" s="54"/>
      <c r="X326" s="12"/>
      <c r="Y326" s="12"/>
      <c r="Z326" s="12"/>
      <c r="AB326" s="13"/>
      <c r="AD326" s="12"/>
      <c r="AH326" s="12"/>
      <c r="AK326" s="12"/>
      <c r="AM326" s="39"/>
    </row>
    <row r="327" ht="15.75" customHeight="1">
      <c r="A327" s="34"/>
      <c r="B327" s="34"/>
      <c r="C327" s="34"/>
      <c r="E327" s="34"/>
      <c r="F327" s="35"/>
      <c r="J327" s="36"/>
      <c r="L327" s="37"/>
      <c r="P327" s="54"/>
      <c r="X327" s="12"/>
      <c r="Y327" s="12"/>
      <c r="Z327" s="12"/>
      <c r="AB327" s="13"/>
      <c r="AD327" s="12"/>
      <c r="AH327" s="12"/>
      <c r="AK327" s="12"/>
      <c r="AM327" s="39"/>
    </row>
    <row r="328" ht="15.75" customHeight="1">
      <c r="A328" s="34"/>
      <c r="B328" s="34"/>
      <c r="C328" s="34"/>
      <c r="E328" s="34"/>
      <c r="F328" s="35"/>
      <c r="J328" s="36"/>
      <c r="L328" s="37"/>
      <c r="P328" s="54"/>
      <c r="X328" s="12"/>
      <c r="Y328" s="12"/>
      <c r="Z328" s="12"/>
      <c r="AB328" s="13"/>
      <c r="AD328" s="12"/>
      <c r="AH328" s="12"/>
      <c r="AK328" s="12"/>
      <c r="AM328" s="39"/>
    </row>
    <row r="329" ht="15.75" customHeight="1">
      <c r="A329" s="34"/>
      <c r="B329" s="34"/>
      <c r="C329" s="34"/>
      <c r="E329" s="34"/>
      <c r="F329" s="35"/>
      <c r="J329" s="36"/>
      <c r="L329" s="37"/>
      <c r="P329" s="54"/>
      <c r="X329" s="12"/>
      <c r="Y329" s="12"/>
      <c r="Z329" s="12"/>
      <c r="AB329" s="13"/>
      <c r="AD329" s="12"/>
      <c r="AH329" s="12"/>
      <c r="AK329" s="12"/>
      <c r="AM329" s="39"/>
    </row>
    <row r="330" ht="15.75" customHeight="1">
      <c r="A330" s="34"/>
      <c r="B330" s="34"/>
      <c r="C330" s="34"/>
      <c r="E330" s="34"/>
      <c r="F330" s="35"/>
      <c r="J330" s="36"/>
      <c r="L330" s="37"/>
      <c r="P330" s="54"/>
      <c r="X330" s="12"/>
      <c r="Y330" s="12"/>
      <c r="Z330" s="12"/>
      <c r="AB330" s="13"/>
      <c r="AD330" s="12"/>
      <c r="AH330" s="12"/>
      <c r="AK330" s="12"/>
      <c r="AM330" s="39"/>
    </row>
    <row r="331" ht="15.75" customHeight="1">
      <c r="A331" s="34"/>
      <c r="B331" s="34"/>
      <c r="C331" s="34"/>
      <c r="E331" s="34"/>
      <c r="F331" s="35"/>
      <c r="J331" s="36"/>
      <c r="L331" s="37"/>
      <c r="P331" s="54"/>
      <c r="X331" s="12"/>
      <c r="Y331" s="12"/>
      <c r="Z331" s="12"/>
      <c r="AB331" s="13"/>
      <c r="AD331" s="12"/>
      <c r="AH331" s="12"/>
      <c r="AK331" s="12"/>
      <c r="AM331" s="39"/>
    </row>
    <row r="332" ht="15.75" customHeight="1">
      <c r="A332" s="34"/>
      <c r="B332" s="34"/>
      <c r="C332" s="34"/>
      <c r="E332" s="34"/>
      <c r="F332" s="35"/>
      <c r="J332" s="36"/>
      <c r="L332" s="37"/>
      <c r="P332" s="54"/>
      <c r="X332" s="12"/>
      <c r="Y332" s="12"/>
      <c r="Z332" s="12"/>
      <c r="AB332" s="13"/>
      <c r="AD332" s="12"/>
      <c r="AH332" s="12"/>
      <c r="AK332" s="12"/>
      <c r="AM332" s="39"/>
    </row>
    <row r="333" ht="15.75" customHeight="1">
      <c r="A333" s="34"/>
      <c r="B333" s="34"/>
      <c r="C333" s="34"/>
      <c r="E333" s="34"/>
      <c r="F333" s="35"/>
      <c r="J333" s="36"/>
      <c r="L333" s="37"/>
      <c r="P333" s="54"/>
      <c r="X333" s="12"/>
      <c r="Y333" s="12"/>
      <c r="Z333" s="12"/>
      <c r="AB333" s="13"/>
      <c r="AD333" s="12"/>
      <c r="AH333" s="12"/>
      <c r="AK333" s="12"/>
      <c r="AM333" s="39"/>
    </row>
    <row r="334" ht="15.75" customHeight="1">
      <c r="A334" s="34"/>
      <c r="B334" s="34"/>
      <c r="C334" s="34"/>
      <c r="E334" s="34"/>
      <c r="F334" s="35"/>
      <c r="J334" s="36"/>
      <c r="L334" s="37"/>
      <c r="P334" s="54"/>
      <c r="X334" s="12"/>
      <c r="Y334" s="12"/>
      <c r="Z334" s="12"/>
      <c r="AB334" s="13"/>
      <c r="AD334" s="12"/>
      <c r="AH334" s="12"/>
      <c r="AK334" s="12"/>
      <c r="AM334" s="39"/>
    </row>
    <row r="335" ht="15.75" customHeight="1">
      <c r="A335" s="34"/>
      <c r="B335" s="34"/>
      <c r="C335" s="34"/>
      <c r="E335" s="34"/>
      <c r="F335" s="35"/>
      <c r="J335" s="36"/>
      <c r="L335" s="37"/>
      <c r="P335" s="54"/>
      <c r="X335" s="12"/>
      <c r="Y335" s="12"/>
      <c r="Z335" s="12"/>
      <c r="AB335" s="13"/>
      <c r="AD335" s="12"/>
      <c r="AH335" s="12"/>
      <c r="AK335" s="12"/>
      <c r="AM335" s="39"/>
    </row>
    <row r="336" ht="15.75" customHeight="1">
      <c r="A336" s="34"/>
      <c r="B336" s="34"/>
      <c r="C336" s="34"/>
      <c r="E336" s="34"/>
      <c r="F336" s="35"/>
      <c r="J336" s="36"/>
      <c r="L336" s="37"/>
      <c r="P336" s="54"/>
      <c r="X336" s="12"/>
      <c r="Y336" s="12"/>
      <c r="Z336" s="12"/>
      <c r="AB336" s="13"/>
      <c r="AD336" s="12"/>
      <c r="AH336" s="12"/>
      <c r="AK336" s="12"/>
      <c r="AM336" s="39"/>
    </row>
    <row r="337" ht="15.75" customHeight="1">
      <c r="A337" s="34"/>
      <c r="B337" s="34"/>
      <c r="C337" s="34"/>
      <c r="E337" s="34"/>
      <c r="F337" s="35"/>
      <c r="J337" s="36"/>
      <c r="L337" s="37"/>
      <c r="P337" s="54"/>
      <c r="X337" s="12"/>
      <c r="Y337" s="12"/>
      <c r="Z337" s="12"/>
      <c r="AB337" s="13"/>
      <c r="AD337" s="12"/>
      <c r="AH337" s="12"/>
      <c r="AK337" s="12"/>
      <c r="AM337" s="39"/>
    </row>
    <row r="338" ht="15.75" customHeight="1">
      <c r="A338" s="34"/>
      <c r="B338" s="34"/>
      <c r="C338" s="34"/>
      <c r="E338" s="34"/>
      <c r="F338" s="35"/>
      <c r="J338" s="36"/>
      <c r="L338" s="37"/>
      <c r="P338" s="54"/>
      <c r="X338" s="12"/>
      <c r="Y338" s="12"/>
      <c r="Z338" s="12"/>
      <c r="AB338" s="13"/>
      <c r="AD338" s="12"/>
      <c r="AH338" s="12"/>
      <c r="AK338" s="12"/>
      <c r="AM338" s="39"/>
    </row>
    <row r="339" ht="15.75" customHeight="1">
      <c r="A339" s="34"/>
      <c r="B339" s="34"/>
      <c r="C339" s="34"/>
      <c r="E339" s="34"/>
      <c r="F339" s="35"/>
      <c r="J339" s="36"/>
      <c r="L339" s="37"/>
      <c r="P339" s="54"/>
      <c r="X339" s="12"/>
      <c r="Y339" s="12"/>
      <c r="Z339" s="12"/>
      <c r="AB339" s="13"/>
      <c r="AD339" s="12"/>
      <c r="AH339" s="12"/>
      <c r="AK339" s="12"/>
      <c r="AM339" s="39"/>
    </row>
    <row r="340" ht="15.75" customHeight="1">
      <c r="A340" s="34"/>
      <c r="B340" s="34"/>
      <c r="C340" s="34"/>
      <c r="E340" s="34"/>
      <c r="F340" s="35"/>
      <c r="J340" s="36"/>
      <c r="L340" s="37"/>
      <c r="P340" s="54"/>
      <c r="X340" s="12"/>
      <c r="Y340" s="12"/>
      <c r="Z340" s="12"/>
      <c r="AB340" s="13"/>
      <c r="AD340" s="12"/>
      <c r="AH340" s="12"/>
      <c r="AK340" s="12"/>
      <c r="AM340" s="39"/>
    </row>
    <row r="341" ht="15.75" customHeight="1">
      <c r="A341" s="34"/>
      <c r="B341" s="34"/>
      <c r="C341" s="34"/>
      <c r="E341" s="34"/>
      <c r="F341" s="35"/>
      <c r="J341" s="36"/>
      <c r="L341" s="37"/>
      <c r="P341" s="54"/>
      <c r="X341" s="12"/>
      <c r="Y341" s="12"/>
      <c r="Z341" s="12"/>
      <c r="AB341" s="13"/>
      <c r="AD341" s="12"/>
      <c r="AH341" s="12"/>
      <c r="AK341" s="12"/>
      <c r="AM341" s="39"/>
    </row>
    <row r="342" ht="15.75" customHeight="1">
      <c r="A342" s="34"/>
      <c r="B342" s="34"/>
      <c r="C342" s="34"/>
      <c r="E342" s="34"/>
      <c r="F342" s="35"/>
      <c r="J342" s="36"/>
      <c r="L342" s="37"/>
      <c r="P342" s="54"/>
      <c r="X342" s="12"/>
      <c r="Y342" s="12"/>
      <c r="Z342" s="12"/>
      <c r="AB342" s="13"/>
      <c r="AD342" s="12"/>
      <c r="AH342" s="12"/>
      <c r="AK342" s="12"/>
      <c r="AM342" s="39"/>
    </row>
    <row r="343" ht="15.75" customHeight="1">
      <c r="A343" s="34"/>
      <c r="B343" s="34"/>
      <c r="C343" s="34"/>
      <c r="E343" s="34"/>
      <c r="F343" s="35"/>
      <c r="J343" s="36"/>
      <c r="L343" s="37"/>
      <c r="P343" s="54"/>
      <c r="X343" s="12"/>
      <c r="Y343" s="12"/>
      <c r="Z343" s="12"/>
      <c r="AB343" s="13"/>
      <c r="AD343" s="12"/>
      <c r="AH343" s="12"/>
      <c r="AK343" s="12"/>
      <c r="AM343" s="39"/>
    </row>
    <row r="344" ht="15.75" customHeight="1">
      <c r="A344" s="34"/>
      <c r="B344" s="34"/>
      <c r="C344" s="34"/>
      <c r="E344" s="34"/>
      <c r="F344" s="35"/>
      <c r="J344" s="36"/>
      <c r="L344" s="37"/>
      <c r="P344" s="54"/>
      <c r="X344" s="12"/>
      <c r="Y344" s="12"/>
      <c r="Z344" s="12"/>
      <c r="AB344" s="13"/>
      <c r="AD344" s="12"/>
      <c r="AH344" s="12"/>
      <c r="AK344" s="12"/>
      <c r="AM344" s="39"/>
    </row>
    <row r="345" ht="15.75" customHeight="1">
      <c r="A345" s="34"/>
      <c r="B345" s="34"/>
      <c r="C345" s="34"/>
      <c r="E345" s="34"/>
      <c r="F345" s="35"/>
      <c r="J345" s="36"/>
      <c r="L345" s="37"/>
      <c r="P345" s="54"/>
      <c r="X345" s="12"/>
      <c r="Y345" s="12"/>
      <c r="Z345" s="12"/>
      <c r="AB345" s="13"/>
      <c r="AD345" s="12"/>
      <c r="AH345" s="12"/>
      <c r="AK345" s="12"/>
      <c r="AM345" s="39"/>
    </row>
    <row r="346" ht="15.75" customHeight="1">
      <c r="A346" s="34"/>
      <c r="B346" s="34"/>
      <c r="C346" s="34"/>
      <c r="E346" s="34"/>
      <c r="F346" s="35"/>
      <c r="J346" s="36"/>
      <c r="L346" s="37"/>
      <c r="P346" s="54"/>
      <c r="X346" s="12"/>
      <c r="Y346" s="12"/>
      <c r="Z346" s="12"/>
      <c r="AB346" s="13"/>
      <c r="AD346" s="12"/>
      <c r="AH346" s="12"/>
      <c r="AK346" s="12"/>
      <c r="AM346" s="39"/>
    </row>
    <row r="347" ht="15.75" customHeight="1">
      <c r="A347" s="34"/>
      <c r="B347" s="34"/>
      <c r="C347" s="34"/>
      <c r="E347" s="34"/>
      <c r="F347" s="35"/>
      <c r="J347" s="36"/>
      <c r="L347" s="37"/>
      <c r="P347" s="54"/>
      <c r="X347" s="12"/>
      <c r="Y347" s="12"/>
      <c r="Z347" s="12"/>
      <c r="AB347" s="13"/>
      <c r="AD347" s="12"/>
      <c r="AH347" s="12"/>
      <c r="AK347" s="12"/>
      <c r="AM347" s="39"/>
    </row>
    <row r="348" ht="15.75" customHeight="1">
      <c r="A348" s="34"/>
      <c r="B348" s="34"/>
      <c r="C348" s="34"/>
      <c r="E348" s="34"/>
      <c r="F348" s="35"/>
      <c r="J348" s="36"/>
      <c r="L348" s="37"/>
      <c r="P348" s="54"/>
      <c r="X348" s="12"/>
      <c r="Y348" s="12"/>
      <c r="Z348" s="12"/>
      <c r="AB348" s="13"/>
      <c r="AD348" s="12"/>
      <c r="AH348" s="12"/>
      <c r="AK348" s="12"/>
      <c r="AM348" s="39"/>
    </row>
    <row r="349" ht="15.75" customHeight="1">
      <c r="A349" s="34"/>
      <c r="B349" s="34"/>
      <c r="C349" s="34"/>
      <c r="E349" s="34"/>
      <c r="F349" s="35"/>
      <c r="J349" s="36"/>
      <c r="L349" s="37"/>
      <c r="P349" s="54"/>
      <c r="X349" s="12"/>
      <c r="Y349" s="12"/>
      <c r="Z349" s="12"/>
      <c r="AB349" s="13"/>
      <c r="AD349" s="12"/>
      <c r="AH349" s="12"/>
      <c r="AK349" s="12"/>
      <c r="AM349" s="39"/>
    </row>
    <row r="350" ht="15.75" customHeight="1">
      <c r="A350" s="34"/>
      <c r="B350" s="34"/>
      <c r="C350" s="34"/>
      <c r="E350" s="34"/>
      <c r="F350" s="35"/>
      <c r="J350" s="36"/>
      <c r="L350" s="37"/>
      <c r="P350" s="54"/>
      <c r="X350" s="12"/>
      <c r="Y350" s="12"/>
      <c r="Z350" s="12"/>
      <c r="AB350" s="13"/>
      <c r="AD350" s="12"/>
      <c r="AH350" s="12"/>
      <c r="AK350" s="12"/>
      <c r="AM350" s="39"/>
    </row>
    <row r="351" ht="15.75" customHeight="1">
      <c r="A351" s="34"/>
      <c r="B351" s="34"/>
      <c r="C351" s="34"/>
      <c r="E351" s="34"/>
      <c r="F351" s="35"/>
      <c r="J351" s="36"/>
      <c r="L351" s="37"/>
      <c r="P351" s="54"/>
      <c r="X351" s="12"/>
      <c r="Y351" s="12"/>
      <c r="Z351" s="12"/>
      <c r="AB351" s="13"/>
      <c r="AD351" s="12"/>
      <c r="AH351" s="12"/>
      <c r="AK351" s="12"/>
      <c r="AM351" s="39"/>
    </row>
    <row r="352" ht="15.75" customHeight="1">
      <c r="A352" s="34"/>
      <c r="B352" s="34"/>
      <c r="C352" s="34"/>
      <c r="E352" s="34"/>
      <c r="F352" s="35"/>
      <c r="J352" s="36"/>
      <c r="L352" s="37"/>
      <c r="P352" s="54"/>
      <c r="X352" s="12"/>
      <c r="Y352" s="12"/>
      <c r="Z352" s="12"/>
      <c r="AB352" s="13"/>
      <c r="AD352" s="12"/>
      <c r="AH352" s="12"/>
      <c r="AK352" s="12"/>
      <c r="AM352" s="39"/>
    </row>
    <row r="353" ht="15.75" customHeight="1">
      <c r="A353" s="34"/>
      <c r="B353" s="34"/>
      <c r="C353" s="34"/>
      <c r="E353" s="34"/>
      <c r="F353" s="35"/>
      <c r="J353" s="36"/>
      <c r="L353" s="37"/>
      <c r="P353" s="54"/>
      <c r="X353" s="12"/>
      <c r="Y353" s="12"/>
      <c r="Z353" s="12"/>
      <c r="AB353" s="13"/>
      <c r="AD353" s="12"/>
      <c r="AH353" s="12"/>
      <c r="AK353" s="12"/>
      <c r="AM353" s="39"/>
    </row>
    <row r="354" ht="15.75" customHeight="1">
      <c r="A354" s="34"/>
      <c r="B354" s="34"/>
      <c r="C354" s="34"/>
      <c r="E354" s="34"/>
      <c r="F354" s="35"/>
      <c r="J354" s="36"/>
      <c r="L354" s="37"/>
      <c r="P354" s="54"/>
      <c r="X354" s="12"/>
      <c r="Y354" s="12"/>
      <c r="Z354" s="12"/>
      <c r="AB354" s="13"/>
      <c r="AD354" s="12"/>
      <c r="AH354" s="12"/>
      <c r="AK354" s="12"/>
      <c r="AM354" s="39"/>
    </row>
    <row r="355" ht="15.75" customHeight="1">
      <c r="A355" s="34"/>
      <c r="B355" s="34"/>
      <c r="C355" s="34"/>
      <c r="E355" s="34"/>
      <c r="F355" s="35"/>
      <c r="J355" s="36"/>
      <c r="L355" s="37"/>
      <c r="P355" s="54"/>
      <c r="X355" s="12"/>
      <c r="Y355" s="12"/>
      <c r="Z355" s="12"/>
      <c r="AB355" s="13"/>
      <c r="AD355" s="12"/>
      <c r="AH355" s="12"/>
      <c r="AK355" s="12"/>
      <c r="AM355" s="39"/>
    </row>
    <row r="356" ht="15.75" customHeight="1">
      <c r="A356" s="34"/>
      <c r="B356" s="34"/>
      <c r="C356" s="34"/>
      <c r="E356" s="34"/>
      <c r="F356" s="35"/>
      <c r="J356" s="36"/>
      <c r="L356" s="37"/>
      <c r="P356" s="54"/>
      <c r="X356" s="12"/>
      <c r="Y356" s="12"/>
      <c r="Z356" s="12"/>
      <c r="AB356" s="13"/>
      <c r="AD356" s="12"/>
      <c r="AH356" s="12"/>
      <c r="AK356" s="12"/>
      <c r="AM356" s="39"/>
    </row>
    <row r="357" ht="15.75" customHeight="1">
      <c r="A357" s="34"/>
      <c r="B357" s="34"/>
      <c r="C357" s="34"/>
      <c r="E357" s="34"/>
      <c r="F357" s="35"/>
      <c r="J357" s="36"/>
      <c r="L357" s="37"/>
      <c r="P357" s="54"/>
      <c r="X357" s="12"/>
      <c r="Y357" s="12"/>
      <c r="Z357" s="12"/>
      <c r="AB357" s="13"/>
      <c r="AD357" s="12"/>
      <c r="AH357" s="12"/>
      <c r="AK357" s="12"/>
      <c r="AM357" s="39"/>
    </row>
    <row r="358" ht="15.75" customHeight="1">
      <c r="A358" s="34"/>
      <c r="B358" s="34"/>
      <c r="C358" s="34"/>
      <c r="E358" s="34"/>
      <c r="F358" s="35"/>
      <c r="J358" s="36"/>
      <c r="L358" s="37"/>
      <c r="P358" s="54"/>
      <c r="X358" s="12"/>
      <c r="Y358" s="12"/>
      <c r="Z358" s="12"/>
      <c r="AB358" s="13"/>
      <c r="AD358" s="12"/>
      <c r="AH358" s="12"/>
      <c r="AK358" s="12"/>
      <c r="AM358" s="39"/>
    </row>
    <row r="359" ht="15.75" customHeight="1">
      <c r="A359" s="34"/>
      <c r="B359" s="34"/>
      <c r="C359" s="34"/>
      <c r="E359" s="34"/>
      <c r="F359" s="35"/>
      <c r="J359" s="36"/>
      <c r="L359" s="37"/>
      <c r="P359" s="54"/>
      <c r="X359" s="12"/>
      <c r="Y359" s="12"/>
      <c r="Z359" s="12"/>
      <c r="AB359" s="13"/>
      <c r="AD359" s="12"/>
      <c r="AH359" s="12"/>
      <c r="AK359" s="12"/>
      <c r="AM359" s="39"/>
    </row>
    <row r="360" ht="15.75" customHeight="1">
      <c r="A360" s="34"/>
      <c r="B360" s="34"/>
      <c r="C360" s="34"/>
      <c r="E360" s="34"/>
      <c r="F360" s="35"/>
      <c r="J360" s="36"/>
      <c r="L360" s="37"/>
      <c r="P360" s="54"/>
      <c r="X360" s="12"/>
      <c r="Y360" s="12"/>
      <c r="Z360" s="12"/>
      <c r="AB360" s="13"/>
      <c r="AD360" s="12"/>
      <c r="AH360" s="12"/>
      <c r="AK360" s="12"/>
      <c r="AM360" s="39"/>
    </row>
    <row r="361" ht="15.75" customHeight="1">
      <c r="A361" s="34"/>
      <c r="B361" s="34"/>
      <c r="C361" s="34"/>
      <c r="E361" s="34"/>
      <c r="F361" s="35"/>
      <c r="J361" s="36"/>
      <c r="L361" s="37"/>
      <c r="P361" s="54"/>
      <c r="X361" s="12"/>
      <c r="Y361" s="12"/>
      <c r="Z361" s="12"/>
      <c r="AB361" s="13"/>
      <c r="AD361" s="12"/>
      <c r="AH361" s="12"/>
      <c r="AK361" s="12"/>
      <c r="AM361" s="39"/>
    </row>
    <row r="362" ht="15.75" customHeight="1">
      <c r="A362" s="34"/>
      <c r="B362" s="34"/>
      <c r="C362" s="34"/>
      <c r="E362" s="34"/>
      <c r="F362" s="35"/>
      <c r="J362" s="36"/>
      <c r="L362" s="37"/>
      <c r="P362" s="54"/>
      <c r="X362" s="12"/>
      <c r="Y362" s="12"/>
      <c r="Z362" s="12"/>
      <c r="AB362" s="13"/>
      <c r="AD362" s="12"/>
      <c r="AH362" s="12"/>
      <c r="AK362" s="12"/>
      <c r="AM362" s="39"/>
    </row>
    <row r="363" ht="15.75" customHeight="1">
      <c r="A363" s="34"/>
      <c r="B363" s="34"/>
      <c r="C363" s="34"/>
      <c r="E363" s="34"/>
      <c r="F363" s="35"/>
      <c r="J363" s="36"/>
      <c r="L363" s="37"/>
      <c r="P363" s="54"/>
      <c r="X363" s="12"/>
      <c r="Y363" s="12"/>
      <c r="Z363" s="12"/>
      <c r="AB363" s="13"/>
      <c r="AD363" s="12"/>
      <c r="AH363" s="12"/>
      <c r="AK363" s="12"/>
      <c r="AM363" s="39"/>
    </row>
    <row r="364" ht="15.75" customHeight="1">
      <c r="A364" s="34"/>
      <c r="B364" s="34"/>
      <c r="C364" s="34"/>
      <c r="E364" s="34"/>
      <c r="F364" s="35"/>
      <c r="J364" s="36"/>
      <c r="L364" s="37"/>
      <c r="P364" s="54"/>
      <c r="X364" s="12"/>
      <c r="Y364" s="12"/>
      <c r="Z364" s="12"/>
      <c r="AB364" s="13"/>
      <c r="AD364" s="12"/>
      <c r="AH364" s="12"/>
      <c r="AK364" s="12"/>
      <c r="AM364" s="39"/>
    </row>
    <row r="365" ht="15.75" customHeight="1">
      <c r="A365" s="34"/>
      <c r="B365" s="34"/>
      <c r="C365" s="34"/>
      <c r="E365" s="34"/>
      <c r="F365" s="35"/>
      <c r="J365" s="36"/>
      <c r="L365" s="37"/>
      <c r="P365" s="54"/>
      <c r="X365" s="12"/>
      <c r="Y365" s="12"/>
      <c r="Z365" s="12"/>
      <c r="AB365" s="13"/>
      <c r="AD365" s="12"/>
      <c r="AH365" s="12"/>
      <c r="AK365" s="12"/>
      <c r="AM365" s="39"/>
    </row>
    <row r="366" ht="15.75" customHeight="1">
      <c r="A366" s="34"/>
      <c r="B366" s="34"/>
      <c r="C366" s="34"/>
      <c r="E366" s="34"/>
      <c r="F366" s="35"/>
      <c r="J366" s="36"/>
      <c r="L366" s="37"/>
      <c r="P366" s="54"/>
      <c r="X366" s="12"/>
      <c r="Y366" s="12"/>
      <c r="Z366" s="12"/>
      <c r="AB366" s="13"/>
      <c r="AD366" s="12"/>
      <c r="AH366" s="12"/>
      <c r="AK366" s="12"/>
      <c r="AM366" s="39"/>
    </row>
    <row r="367" ht="15.75" customHeight="1">
      <c r="A367" s="34"/>
      <c r="B367" s="34"/>
      <c r="C367" s="34"/>
      <c r="E367" s="34"/>
      <c r="F367" s="35"/>
      <c r="J367" s="36"/>
      <c r="L367" s="37"/>
      <c r="P367" s="54"/>
      <c r="X367" s="12"/>
      <c r="Y367" s="12"/>
      <c r="Z367" s="12"/>
      <c r="AB367" s="13"/>
      <c r="AD367" s="12"/>
      <c r="AH367" s="12"/>
      <c r="AK367" s="12"/>
      <c r="AM367" s="39"/>
    </row>
    <row r="368" ht="15.75" customHeight="1">
      <c r="A368" s="34"/>
      <c r="B368" s="34"/>
      <c r="C368" s="34"/>
      <c r="E368" s="34"/>
      <c r="F368" s="35"/>
      <c r="J368" s="36"/>
      <c r="L368" s="37"/>
      <c r="P368" s="54"/>
      <c r="X368" s="12"/>
      <c r="Y368" s="12"/>
      <c r="Z368" s="12"/>
      <c r="AB368" s="13"/>
      <c r="AD368" s="12"/>
      <c r="AH368" s="12"/>
      <c r="AK368" s="12"/>
      <c r="AM368" s="39"/>
    </row>
    <row r="369" ht="15.75" customHeight="1">
      <c r="A369" s="34"/>
      <c r="B369" s="34"/>
      <c r="C369" s="34"/>
      <c r="E369" s="34"/>
      <c r="F369" s="35"/>
      <c r="J369" s="36"/>
      <c r="L369" s="37"/>
      <c r="P369" s="54"/>
      <c r="X369" s="12"/>
      <c r="Y369" s="12"/>
      <c r="Z369" s="12"/>
      <c r="AB369" s="13"/>
      <c r="AD369" s="12"/>
      <c r="AH369" s="12"/>
      <c r="AK369" s="12"/>
      <c r="AM369" s="39"/>
    </row>
    <row r="370" ht="15.75" customHeight="1">
      <c r="A370" s="34"/>
      <c r="B370" s="34"/>
      <c r="C370" s="34"/>
      <c r="E370" s="34"/>
      <c r="F370" s="35"/>
      <c r="J370" s="36"/>
      <c r="L370" s="37"/>
      <c r="P370" s="54"/>
      <c r="X370" s="12"/>
      <c r="Y370" s="12"/>
      <c r="Z370" s="12"/>
      <c r="AB370" s="13"/>
      <c r="AD370" s="12"/>
      <c r="AH370" s="12"/>
      <c r="AK370" s="12"/>
      <c r="AM370" s="39"/>
    </row>
    <row r="371" ht="15.75" customHeight="1">
      <c r="A371" s="34"/>
      <c r="B371" s="34"/>
      <c r="C371" s="34"/>
      <c r="E371" s="34"/>
      <c r="F371" s="35"/>
      <c r="J371" s="36"/>
      <c r="L371" s="37"/>
      <c r="P371" s="54"/>
      <c r="X371" s="12"/>
      <c r="Y371" s="12"/>
      <c r="Z371" s="12"/>
      <c r="AB371" s="13"/>
      <c r="AD371" s="12"/>
      <c r="AH371" s="12"/>
      <c r="AK371" s="12"/>
      <c r="AM371" s="39"/>
    </row>
    <row r="372" ht="15.75" customHeight="1">
      <c r="A372" s="34"/>
      <c r="B372" s="34"/>
      <c r="C372" s="34"/>
      <c r="E372" s="34"/>
      <c r="F372" s="35"/>
      <c r="J372" s="36"/>
      <c r="L372" s="37"/>
      <c r="P372" s="54"/>
      <c r="X372" s="12"/>
      <c r="Y372" s="12"/>
      <c r="Z372" s="12"/>
      <c r="AB372" s="13"/>
      <c r="AD372" s="12"/>
      <c r="AH372" s="12"/>
      <c r="AK372" s="12"/>
      <c r="AM372" s="39"/>
    </row>
    <row r="373" ht="15.75" customHeight="1">
      <c r="A373" s="34"/>
      <c r="B373" s="34"/>
      <c r="C373" s="34"/>
      <c r="E373" s="34"/>
      <c r="F373" s="35"/>
      <c r="J373" s="36"/>
      <c r="L373" s="37"/>
      <c r="P373" s="54"/>
      <c r="X373" s="12"/>
      <c r="Y373" s="12"/>
      <c r="Z373" s="12"/>
      <c r="AB373" s="13"/>
      <c r="AD373" s="12"/>
      <c r="AH373" s="12"/>
      <c r="AK373" s="12"/>
      <c r="AM373" s="39"/>
    </row>
    <row r="374" ht="15.75" customHeight="1">
      <c r="A374" s="34"/>
      <c r="B374" s="34"/>
      <c r="C374" s="34"/>
      <c r="E374" s="34"/>
      <c r="F374" s="35"/>
      <c r="J374" s="36"/>
      <c r="L374" s="37"/>
      <c r="P374" s="54"/>
      <c r="X374" s="12"/>
      <c r="Y374" s="12"/>
      <c r="Z374" s="12"/>
      <c r="AB374" s="13"/>
      <c r="AD374" s="12"/>
      <c r="AH374" s="12"/>
      <c r="AK374" s="12"/>
      <c r="AM374" s="39"/>
    </row>
    <row r="375" ht="15.75" customHeight="1">
      <c r="A375" s="34"/>
      <c r="B375" s="34"/>
      <c r="C375" s="34"/>
      <c r="E375" s="34"/>
      <c r="F375" s="35"/>
      <c r="J375" s="36"/>
      <c r="L375" s="37"/>
      <c r="P375" s="54"/>
      <c r="X375" s="12"/>
      <c r="Y375" s="12"/>
      <c r="Z375" s="12"/>
      <c r="AB375" s="13"/>
      <c r="AD375" s="12"/>
      <c r="AH375" s="12"/>
      <c r="AK375" s="12"/>
      <c r="AM375" s="39"/>
    </row>
    <row r="376" ht="15.75" customHeight="1">
      <c r="A376" s="34"/>
      <c r="B376" s="34"/>
      <c r="C376" s="34"/>
      <c r="E376" s="34"/>
      <c r="F376" s="35"/>
      <c r="J376" s="36"/>
      <c r="L376" s="37"/>
      <c r="P376" s="54"/>
      <c r="X376" s="12"/>
      <c r="Y376" s="12"/>
      <c r="Z376" s="12"/>
      <c r="AB376" s="13"/>
      <c r="AD376" s="12"/>
      <c r="AH376" s="12"/>
      <c r="AK376" s="12"/>
      <c r="AM376" s="39"/>
    </row>
    <row r="377" ht="15.75" customHeight="1">
      <c r="A377" s="34"/>
      <c r="B377" s="34"/>
      <c r="C377" s="34"/>
      <c r="E377" s="34"/>
      <c r="F377" s="35"/>
      <c r="J377" s="36"/>
      <c r="L377" s="37"/>
      <c r="P377" s="54"/>
      <c r="X377" s="12"/>
      <c r="Y377" s="12"/>
      <c r="Z377" s="12"/>
      <c r="AB377" s="13"/>
      <c r="AD377" s="12"/>
      <c r="AH377" s="12"/>
      <c r="AK377" s="12"/>
      <c r="AM377" s="39"/>
    </row>
    <row r="378" ht="15.75" customHeight="1">
      <c r="A378" s="34"/>
      <c r="B378" s="34"/>
      <c r="C378" s="34"/>
      <c r="E378" s="34"/>
      <c r="F378" s="35"/>
      <c r="J378" s="36"/>
      <c r="L378" s="37"/>
      <c r="P378" s="54"/>
      <c r="X378" s="12"/>
      <c r="Y378" s="12"/>
      <c r="Z378" s="12"/>
      <c r="AB378" s="13"/>
      <c r="AD378" s="12"/>
      <c r="AH378" s="12"/>
      <c r="AK378" s="12"/>
      <c r="AM378" s="39"/>
    </row>
    <row r="379" ht="15.75" customHeight="1">
      <c r="A379" s="34"/>
      <c r="B379" s="34"/>
      <c r="C379" s="34"/>
      <c r="E379" s="34"/>
      <c r="F379" s="35"/>
      <c r="J379" s="36"/>
      <c r="L379" s="37"/>
      <c r="P379" s="54"/>
      <c r="X379" s="12"/>
      <c r="Y379" s="12"/>
      <c r="Z379" s="12"/>
      <c r="AB379" s="13"/>
      <c r="AD379" s="12"/>
      <c r="AH379" s="12"/>
      <c r="AK379" s="12"/>
      <c r="AM379" s="39"/>
    </row>
    <row r="380" ht="15.75" customHeight="1">
      <c r="A380" s="34"/>
      <c r="B380" s="34"/>
      <c r="C380" s="34"/>
      <c r="E380" s="34"/>
      <c r="F380" s="35"/>
      <c r="J380" s="36"/>
      <c r="L380" s="37"/>
      <c r="P380" s="54"/>
      <c r="X380" s="12"/>
      <c r="Y380" s="12"/>
      <c r="Z380" s="12"/>
      <c r="AB380" s="13"/>
      <c r="AD380" s="12"/>
      <c r="AH380" s="12"/>
      <c r="AK380" s="12"/>
      <c r="AM380" s="39"/>
    </row>
    <row r="381" ht="15.75" customHeight="1">
      <c r="A381" s="34"/>
      <c r="B381" s="34"/>
      <c r="C381" s="34"/>
      <c r="E381" s="34"/>
      <c r="F381" s="35"/>
      <c r="J381" s="36"/>
      <c r="L381" s="37"/>
      <c r="P381" s="54"/>
      <c r="X381" s="12"/>
      <c r="Y381" s="12"/>
      <c r="Z381" s="12"/>
      <c r="AB381" s="13"/>
      <c r="AD381" s="12"/>
      <c r="AH381" s="12"/>
      <c r="AK381" s="12"/>
      <c r="AM381" s="39"/>
    </row>
    <row r="382" ht="15.75" customHeight="1">
      <c r="A382" s="34"/>
      <c r="B382" s="34"/>
      <c r="C382" s="34"/>
      <c r="E382" s="34"/>
      <c r="F382" s="35"/>
      <c r="J382" s="36"/>
      <c r="L382" s="37"/>
      <c r="P382" s="54"/>
      <c r="X382" s="12"/>
      <c r="Y382" s="12"/>
      <c r="Z382" s="12"/>
      <c r="AB382" s="13"/>
      <c r="AD382" s="12"/>
      <c r="AH382" s="12"/>
      <c r="AK382" s="12"/>
      <c r="AM382" s="39"/>
    </row>
    <row r="383" ht="15.75" customHeight="1">
      <c r="A383" s="34"/>
      <c r="B383" s="34"/>
      <c r="C383" s="34"/>
      <c r="E383" s="34"/>
      <c r="F383" s="35"/>
      <c r="J383" s="36"/>
      <c r="L383" s="37"/>
      <c r="P383" s="54"/>
      <c r="X383" s="12"/>
      <c r="Y383" s="12"/>
      <c r="Z383" s="12"/>
      <c r="AB383" s="13"/>
      <c r="AD383" s="12"/>
      <c r="AH383" s="12"/>
      <c r="AK383" s="12"/>
      <c r="AM383" s="39"/>
    </row>
    <row r="384" ht="15.75" customHeight="1">
      <c r="A384" s="34"/>
      <c r="B384" s="34"/>
      <c r="C384" s="34"/>
      <c r="E384" s="34"/>
      <c r="F384" s="35"/>
      <c r="J384" s="36"/>
      <c r="L384" s="37"/>
      <c r="P384" s="54"/>
      <c r="X384" s="12"/>
      <c r="Y384" s="12"/>
      <c r="Z384" s="12"/>
      <c r="AB384" s="13"/>
      <c r="AD384" s="12"/>
      <c r="AH384" s="12"/>
      <c r="AK384" s="12"/>
      <c r="AM384" s="39"/>
    </row>
    <row r="385" ht="15.75" customHeight="1">
      <c r="A385" s="34"/>
      <c r="B385" s="34"/>
      <c r="C385" s="34"/>
      <c r="E385" s="34"/>
      <c r="F385" s="35"/>
      <c r="J385" s="36"/>
      <c r="L385" s="37"/>
      <c r="P385" s="54"/>
      <c r="X385" s="12"/>
      <c r="Y385" s="12"/>
      <c r="Z385" s="12"/>
      <c r="AB385" s="13"/>
      <c r="AD385" s="12"/>
      <c r="AH385" s="12"/>
      <c r="AK385" s="12"/>
      <c r="AM385" s="39"/>
    </row>
    <row r="386" ht="15.75" customHeight="1">
      <c r="A386" s="34"/>
      <c r="B386" s="34"/>
      <c r="C386" s="34"/>
      <c r="E386" s="34"/>
      <c r="F386" s="35"/>
      <c r="J386" s="36"/>
      <c r="L386" s="37"/>
      <c r="P386" s="54"/>
      <c r="X386" s="12"/>
      <c r="Y386" s="12"/>
      <c r="Z386" s="12"/>
      <c r="AB386" s="13"/>
      <c r="AD386" s="12"/>
      <c r="AH386" s="12"/>
      <c r="AK386" s="12"/>
      <c r="AM386" s="39"/>
    </row>
    <row r="387" ht="15.75" customHeight="1">
      <c r="A387" s="34"/>
      <c r="B387" s="34"/>
      <c r="C387" s="34"/>
      <c r="E387" s="34"/>
      <c r="F387" s="35"/>
      <c r="J387" s="36"/>
      <c r="L387" s="37"/>
      <c r="P387" s="54"/>
      <c r="X387" s="12"/>
      <c r="Y387" s="12"/>
      <c r="Z387" s="12"/>
      <c r="AB387" s="13"/>
      <c r="AD387" s="12"/>
      <c r="AH387" s="12"/>
      <c r="AK387" s="12"/>
      <c r="AM387" s="39"/>
    </row>
    <row r="388" ht="15.75" customHeight="1">
      <c r="A388" s="34"/>
      <c r="B388" s="34"/>
      <c r="C388" s="34"/>
      <c r="E388" s="34"/>
      <c r="F388" s="35"/>
      <c r="J388" s="36"/>
      <c r="L388" s="37"/>
      <c r="P388" s="54"/>
      <c r="X388" s="12"/>
      <c r="Y388" s="12"/>
      <c r="Z388" s="12"/>
      <c r="AB388" s="13"/>
      <c r="AD388" s="12"/>
      <c r="AH388" s="12"/>
      <c r="AK388" s="12"/>
      <c r="AM388" s="39"/>
    </row>
    <row r="389" ht="15.75" customHeight="1">
      <c r="A389" s="34"/>
      <c r="B389" s="34"/>
      <c r="C389" s="34"/>
      <c r="E389" s="34"/>
      <c r="F389" s="35"/>
      <c r="J389" s="36"/>
      <c r="L389" s="37"/>
      <c r="P389" s="54"/>
      <c r="X389" s="12"/>
      <c r="Y389" s="12"/>
      <c r="Z389" s="12"/>
      <c r="AB389" s="13"/>
      <c r="AD389" s="12"/>
      <c r="AH389" s="12"/>
      <c r="AK389" s="12"/>
      <c r="AM389" s="39"/>
    </row>
    <row r="390" ht="15.75" customHeight="1">
      <c r="A390" s="34"/>
      <c r="B390" s="34"/>
      <c r="C390" s="34"/>
      <c r="E390" s="34"/>
      <c r="F390" s="35"/>
      <c r="J390" s="36"/>
      <c r="L390" s="37"/>
      <c r="P390" s="54"/>
      <c r="X390" s="12"/>
      <c r="Y390" s="12"/>
      <c r="Z390" s="12"/>
      <c r="AB390" s="13"/>
      <c r="AD390" s="12"/>
      <c r="AH390" s="12"/>
      <c r="AK390" s="12"/>
      <c r="AM390" s="39"/>
    </row>
    <row r="391" ht="15.75" customHeight="1">
      <c r="A391" s="34"/>
      <c r="B391" s="34"/>
      <c r="C391" s="34"/>
      <c r="E391" s="34"/>
      <c r="F391" s="35"/>
      <c r="J391" s="36"/>
      <c r="L391" s="37"/>
      <c r="P391" s="54"/>
      <c r="X391" s="12"/>
      <c r="Y391" s="12"/>
      <c r="Z391" s="12"/>
      <c r="AB391" s="13"/>
      <c r="AD391" s="12"/>
      <c r="AH391" s="12"/>
      <c r="AK391" s="12"/>
      <c r="AM391" s="39"/>
    </row>
    <row r="392" ht="15.75" customHeight="1">
      <c r="A392" s="34"/>
      <c r="B392" s="34"/>
      <c r="C392" s="34"/>
      <c r="E392" s="34"/>
      <c r="F392" s="35"/>
      <c r="J392" s="36"/>
      <c r="L392" s="37"/>
      <c r="P392" s="54"/>
      <c r="X392" s="12"/>
      <c r="Y392" s="12"/>
      <c r="Z392" s="12"/>
      <c r="AB392" s="13"/>
      <c r="AD392" s="12"/>
      <c r="AH392" s="12"/>
      <c r="AK392" s="12"/>
      <c r="AM392" s="39"/>
    </row>
    <row r="393" ht="15.75" customHeight="1">
      <c r="A393" s="34"/>
      <c r="B393" s="34"/>
      <c r="C393" s="34"/>
      <c r="E393" s="34"/>
      <c r="F393" s="35"/>
      <c r="J393" s="36"/>
      <c r="L393" s="37"/>
      <c r="P393" s="54"/>
      <c r="X393" s="12"/>
      <c r="Y393" s="12"/>
      <c r="Z393" s="12"/>
      <c r="AB393" s="13"/>
      <c r="AD393" s="12"/>
      <c r="AH393" s="12"/>
      <c r="AK393" s="12"/>
      <c r="AM393" s="39"/>
    </row>
    <row r="394" ht="15.75" customHeight="1">
      <c r="A394" s="34"/>
      <c r="B394" s="34"/>
      <c r="C394" s="34"/>
      <c r="E394" s="34"/>
      <c r="F394" s="35"/>
      <c r="J394" s="36"/>
      <c r="L394" s="37"/>
      <c r="P394" s="54"/>
      <c r="X394" s="12"/>
      <c r="Y394" s="12"/>
      <c r="Z394" s="12"/>
      <c r="AB394" s="13"/>
      <c r="AD394" s="12"/>
      <c r="AH394" s="12"/>
      <c r="AK394" s="12"/>
      <c r="AM394" s="39"/>
    </row>
    <row r="395" ht="15.75" customHeight="1">
      <c r="A395" s="34"/>
      <c r="B395" s="34"/>
      <c r="C395" s="34"/>
      <c r="E395" s="34"/>
      <c r="F395" s="35"/>
      <c r="J395" s="36"/>
      <c r="L395" s="37"/>
      <c r="P395" s="54"/>
      <c r="X395" s="12"/>
      <c r="Y395" s="12"/>
      <c r="Z395" s="12"/>
      <c r="AB395" s="13"/>
      <c r="AD395" s="12"/>
      <c r="AH395" s="12"/>
      <c r="AK395" s="12"/>
      <c r="AM395" s="39"/>
    </row>
    <row r="396" ht="15.75" customHeight="1">
      <c r="A396" s="34"/>
      <c r="B396" s="34"/>
      <c r="C396" s="34"/>
      <c r="E396" s="34"/>
      <c r="F396" s="35"/>
      <c r="J396" s="36"/>
      <c r="L396" s="37"/>
      <c r="P396" s="54"/>
      <c r="X396" s="12"/>
      <c r="Y396" s="12"/>
      <c r="Z396" s="12"/>
      <c r="AB396" s="13"/>
      <c r="AD396" s="12"/>
      <c r="AH396" s="12"/>
      <c r="AK396" s="12"/>
      <c r="AM396" s="39"/>
    </row>
    <row r="397" ht="15.75" customHeight="1">
      <c r="A397" s="34"/>
      <c r="B397" s="34"/>
      <c r="C397" s="34"/>
      <c r="E397" s="34"/>
      <c r="F397" s="35"/>
      <c r="J397" s="36"/>
      <c r="L397" s="37"/>
      <c r="P397" s="54"/>
      <c r="X397" s="12"/>
      <c r="Y397" s="12"/>
      <c r="Z397" s="12"/>
      <c r="AB397" s="13"/>
      <c r="AD397" s="12"/>
      <c r="AH397" s="12"/>
      <c r="AK397" s="12"/>
      <c r="AM397" s="39"/>
    </row>
    <row r="398" ht="15.75" customHeight="1">
      <c r="A398" s="34"/>
      <c r="B398" s="34"/>
      <c r="C398" s="34"/>
      <c r="E398" s="34"/>
      <c r="F398" s="35"/>
      <c r="J398" s="36"/>
      <c r="L398" s="37"/>
      <c r="P398" s="54"/>
      <c r="X398" s="12"/>
      <c r="Y398" s="12"/>
      <c r="Z398" s="12"/>
      <c r="AB398" s="13"/>
      <c r="AD398" s="12"/>
      <c r="AH398" s="12"/>
      <c r="AK398" s="12"/>
      <c r="AM398" s="39"/>
    </row>
    <row r="399" ht="15.75" customHeight="1">
      <c r="A399" s="34"/>
      <c r="B399" s="34"/>
      <c r="C399" s="34"/>
      <c r="E399" s="34"/>
      <c r="F399" s="35"/>
      <c r="J399" s="36"/>
      <c r="L399" s="37"/>
      <c r="P399" s="54"/>
      <c r="X399" s="12"/>
      <c r="Y399" s="12"/>
      <c r="Z399" s="12"/>
      <c r="AB399" s="13"/>
      <c r="AD399" s="12"/>
      <c r="AH399" s="12"/>
      <c r="AK399" s="12"/>
      <c r="AM399" s="39"/>
    </row>
    <row r="400" ht="15.75" customHeight="1">
      <c r="A400" s="34"/>
      <c r="B400" s="34"/>
      <c r="C400" s="34"/>
      <c r="E400" s="34"/>
      <c r="F400" s="35"/>
      <c r="J400" s="36"/>
      <c r="L400" s="37"/>
      <c r="P400" s="54"/>
      <c r="X400" s="12"/>
      <c r="Y400" s="12"/>
      <c r="Z400" s="12"/>
      <c r="AB400" s="13"/>
      <c r="AD400" s="12"/>
      <c r="AH400" s="12"/>
      <c r="AK400" s="12"/>
      <c r="AM400" s="39"/>
    </row>
    <row r="401" ht="15.75" customHeight="1">
      <c r="A401" s="34"/>
      <c r="B401" s="34"/>
      <c r="C401" s="34"/>
      <c r="E401" s="34"/>
      <c r="F401" s="35"/>
      <c r="J401" s="36"/>
      <c r="L401" s="37"/>
      <c r="P401" s="54"/>
      <c r="X401" s="12"/>
      <c r="Y401" s="12"/>
      <c r="Z401" s="12"/>
      <c r="AB401" s="13"/>
      <c r="AD401" s="12"/>
      <c r="AH401" s="12"/>
      <c r="AK401" s="12"/>
      <c r="AM401" s="39"/>
    </row>
    <row r="402" ht="15.75" customHeight="1">
      <c r="A402" s="34"/>
      <c r="B402" s="34"/>
      <c r="C402" s="34"/>
      <c r="E402" s="34"/>
      <c r="F402" s="35"/>
      <c r="J402" s="36"/>
      <c r="L402" s="37"/>
      <c r="P402" s="54"/>
      <c r="X402" s="12"/>
      <c r="Y402" s="12"/>
      <c r="Z402" s="12"/>
      <c r="AB402" s="13"/>
      <c r="AD402" s="12"/>
      <c r="AH402" s="12"/>
      <c r="AK402" s="12"/>
      <c r="AM402" s="39"/>
    </row>
    <row r="403" ht="15.75" customHeight="1">
      <c r="A403" s="34"/>
      <c r="B403" s="34"/>
      <c r="C403" s="34"/>
      <c r="E403" s="34"/>
      <c r="F403" s="35"/>
      <c r="J403" s="36"/>
      <c r="L403" s="37"/>
      <c r="P403" s="54"/>
      <c r="X403" s="12"/>
      <c r="Y403" s="12"/>
      <c r="Z403" s="12"/>
      <c r="AB403" s="13"/>
      <c r="AD403" s="12"/>
      <c r="AH403" s="12"/>
      <c r="AK403" s="12"/>
      <c r="AM403" s="39"/>
    </row>
    <row r="404" ht="15.75" customHeight="1">
      <c r="A404" s="34"/>
      <c r="B404" s="34"/>
      <c r="C404" s="34"/>
      <c r="E404" s="34"/>
      <c r="F404" s="35"/>
      <c r="J404" s="36"/>
      <c r="L404" s="37"/>
      <c r="P404" s="54"/>
      <c r="X404" s="12"/>
      <c r="Y404" s="12"/>
      <c r="Z404" s="12"/>
      <c r="AB404" s="13"/>
      <c r="AD404" s="12"/>
      <c r="AH404" s="12"/>
      <c r="AK404" s="12"/>
      <c r="AM404" s="39"/>
    </row>
    <row r="405" ht="15.75" customHeight="1">
      <c r="A405" s="34"/>
      <c r="B405" s="34"/>
      <c r="C405" s="34"/>
      <c r="E405" s="34"/>
      <c r="F405" s="35"/>
      <c r="J405" s="36"/>
      <c r="L405" s="37"/>
      <c r="P405" s="54"/>
      <c r="X405" s="12"/>
      <c r="Y405" s="12"/>
      <c r="Z405" s="12"/>
      <c r="AB405" s="13"/>
      <c r="AD405" s="12"/>
      <c r="AH405" s="12"/>
      <c r="AK405" s="12"/>
      <c r="AM405" s="39"/>
    </row>
    <row r="406" ht="15.75" customHeight="1">
      <c r="A406" s="34"/>
      <c r="B406" s="34"/>
      <c r="C406" s="34"/>
      <c r="E406" s="34"/>
      <c r="F406" s="35"/>
      <c r="J406" s="36"/>
      <c r="L406" s="37"/>
      <c r="P406" s="54"/>
      <c r="X406" s="12"/>
      <c r="Y406" s="12"/>
      <c r="Z406" s="12"/>
      <c r="AB406" s="13"/>
      <c r="AD406" s="12"/>
      <c r="AH406" s="12"/>
      <c r="AK406" s="12"/>
      <c r="AM406" s="39"/>
    </row>
    <row r="407" ht="15.75" customHeight="1">
      <c r="A407" s="34"/>
      <c r="B407" s="34"/>
      <c r="C407" s="34"/>
      <c r="E407" s="34"/>
      <c r="F407" s="35"/>
      <c r="J407" s="36"/>
      <c r="L407" s="37"/>
      <c r="P407" s="54"/>
      <c r="X407" s="12"/>
      <c r="Y407" s="12"/>
      <c r="Z407" s="12"/>
      <c r="AB407" s="13"/>
      <c r="AD407" s="12"/>
      <c r="AH407" s="12"/>
      <c r="AK407" s="12"/>
      <c r="AM407" s="39"/>
    </row>
    <row r="408" ht="15.75" customHeight="1">
      <c r="A408" s="34"/>
      <c r="B408" s="34"/>
      <c r="C408" s="34"/>
      <c r="E408" s="34"/>
      <c r="F408" s="35"/>
      <c r="J408" s="36"/>
      <c r="L408" s="37"/>
      <c r="P408" s="54"/>
      <c r="X408" s="12"/>
      <c r="Y408" s="12"/>
      <c r="Z408" s="12"/>
      <c r="AB408" s="13"/>
      <c r="AD408" s="12"/>
      <c r="AH408" s="12"/>
      <c r="AK408" s="12"/>
      <c r="AM408" s="39"/>
    </row>
    <row r="409" ht="15.75" customHeight="1">
      <c r="A409" s="34"/>
      <c r="B409" s="34"/>
      <c r="C409" s="34"/>
      <c r="E409" s="34"/>
      <c r="F409" s="35"/>
      <c r="J409" s="36"/>
      <c r="L409" s="37"/>
      <c r="P409" s="54"/>
      <c r="X409" s="12"/>
      <c r="Y409" s="12"/>
      <c r="Z409" s="12"/>
      <c r="AB409" s="13"/>
      <c r="AD409" s="12"/>
      <c r="AH409" s="12"/>
      <c r="AK409" s="12"/>
      <c r="AM409" s="39"/>
    </row>
    <row r="410" ht="15.75" customHeight="1">
      <c r="A410" s="34"/>
      <c r="B410" s="34"/>
      <c r="C410" s="34"/>
      <c r="E410" s="34"/>
      <c r="F410" s="35"/>
      <c r="J410" s="36"/>
      <c r="L410" s="37"/>
      <c r="P410" s="54"/>
      <c r="X410" s="12"/>
      <c r="Y410" s="12"/>
      <c r="Z410" s="12"/>
      <c r="AB410" s="13"/>
      <c r="AD410" s="12"/>
      <c r="AH410" s="12"/>
      <c r="AK410" s="12"/>
      <c r="AM410" s="39"/>
    </row>
    <row r="411" ht="15.75" customHeight="1">
      <c r="A411" s="34"/>
      <c r="B411" s="34"/>
      <c r="C411" s="34"/>
      <c r="E411" s="34"/>
      <c r="F411" s="35"/>
      <c r="J411" s="36"/>
      <c r="L411" s="37"/>
      <c r="P411" s="54"/>
      <c r="X411" s="12"/>
      <c r="Y411" s="12"/>
      <c r="Z411" s="12"/>
      <c r="AB411" s="13"/>
      <c r="AD411" s="12"/>
      <c r="AH411" s="12"/>
      <c r="AK411" s="12"/>
      <c r="AM411" s="39"/>
    </row>
    <row r="412" ht="15.75" customHeight="1">
      <c r="A412" s="34"/>
      <c r="B412" s="34"/>
      <c r="C412" s="34"/>
      <c r="E412" s="34"/>
      <c r="F412" s="35"/>
      <c r="J412" s="36"/>
      <c r="L412" s="37"/>
      <c r="P412" s="54"/>
      <c r="X412" s="12"/>
      <c r="Y412" s="12"/>
      <c r="Z412" s="12"/>
      <c r="AB412" s="13"/>
      <c r="AD412" s="12"/>
      <c r="AH412" s="12"/>
      <c r="AK412" s="12"/>
      <c r="AM412" s="39"/>
    </row>
    <row r="413" ht="15.75" customHeight="1">
      <c r="A413" s="34"/>
      <c r="B413" s="34"/>
      <c r="C413" s="34"/>
      <c r="E413" s="34"/>
      <c r="F413" s="35"/>
      <c r="J413" s="36"/>
      <c r="L413" s="37"/>
      <c r="P413" s="54"/>
      <c r="X413" s="12"/>
      <c r="Y413" s="12"/>
      <c r="Z413" s="12"/>
      <c r="AB413" s="13"/>
      <c r="AD413" s="12"/>
      <c r="AH413" s="12"/>
      <c r="AK413" s="12"/>
      <c r="AM413" s="39"/>
    </row>
    <row r="414" ht="15.75" customHeight="1">
      <c r="A414" s="34"/>
      <c r="B414" s="34"/>
      <c r="C414" s="34"/>
      <c r="E414" s="34"/>
      <c r="F414" s="35"/>
      <c r="J414" s="36"/>
      <c r="L414" s="37"/>
      <c r="P414" s="54"/>
      <c r="X414" s="12"/>
      <c r="Y414" s="12"/>
      <c r="Z414" s="12"/>
      <c r="AB414" s="13"/>
      <c r="AD414" s="12"/>
      <c r="AH414" s="12"/>
      <c r="AK414" s="12"/>
      <c r="AM414" s="39"/>
    </row>
    <row r="415" ht="15.75" customHeight="1">
      <c r="A415" s="34"/>
      <c r="B415" s="34"/>
      <c r="C415" s="34"/>
      <c r="E415" s="34"/>
      <c r="F415" s="35"/>
      <c r="J415" s="36"/>
      <c r="L415" s="37"/>
      <c r="P415" s="54"/>
      <c r="X415" s="12"/>
      <c r="Y415" s="12"/>
      <c r="Z415" s="12"/>
      <c r="AB415" s="13"/>
      <c r="AD415" s="12"/>
      <c r="AH415" s="12"/>
      <c r="AK415" s="12"/>
      <c r="AM415" s="39"/>
    </row>
    <row r="416" ht="15.75" customHeight="1">
      <c r="A416" s="34"/>
      <c r="B416" s="34"/>
      <c r="C416" s="34"/>
      <c r="E416" s="34"/>
      <c r="F416" s="35"/>
      <c r="J416" s="36"/>
      <c r="L416" s="37"/>
      <c r="P416" s="54"/>
      <c r="X416" s="12"/>
      <c r="Y416" s="12"/>
      <c r="Z416" s="12"/>
      <c r="AB416" s="13"/>
      <c r="AD416" s="12"/>
      <c r="AH416" s="12"/>
      <c r="AK416" s="12"/>
      <c r="AM416" s="39"/>
    </row>
    <row r="417" ht="15.75" customHeight="1">
      <c r="A417" s="34"/>
      <c r="B417" s="34"/>
      <c r="C417" s="34"/>
      <c r="E417" s="34"/>
      <c r="F417" s="35"/>
      <c r="J417" s="36"/>
      <c r="L417" s="37"/>
      <c r="P417" s="54"/>
      <c r="X417" s="12"/>
      <c r="Y417" s="12"/>
      <c r="Z417" s="12"/>
      <c r="AB417" s="13"/>
      <c r="AD417" s="12"/>
      <c r="AH417" s="12"/>
      <c r="AK417" s="12"/>
      <c r="AM417" s="39"/>
    </row>
    <row r="418" ht="15.75" customHeight="1">
      <c r="A418" s="34"/>
      <c r="B418" s="34"/>
      <c r="C418" s="34"/>
      <c r="E418" s="34"/>
      <c r="F418" s="35"/>
      <c r="J418" s="36"/>
      <c r="L418" s="37"/>
      <c r="P418" s="54"/>
      <c r="X418" s="12"/>
      <c r="Y418" s="12"/>
      <c r="Z418" s="12"/>
      <c r="AB418" s="13"/>
      <c r="AD418" s="12"/>
      <c r="AH418" s="12"/>
      <c r="AK418" s="12"/>
      <c r="AM418" s="39"/>
    </row>
    <row r="419" ht="15.75" customHeight="1">
      <c r="A419" s="34"/>
      <c r="B419" s="34"/>
      <c r="C419" s="34"/>
      <c r="E419" s="34"/>
      <c r="F419" s="35"/>
      <c r="J419" s="36"/>
      <c r="L419" s="37"/>
      <c r="P419" s="54"/>
      <c r="X419" s="12"/>
      <c r="Y419" s="12"/>
      <c r="Z419" s="12"/>
      <c r="AB419" s="13"/>
      <c r="AD419" s="12"/>
      <c r="AH419" s="12"/>
      <c r="AK419" s="12"/>
      <c r="AM419" s="39"/>
    </row>
    <row r="420" ht="15.75" customHeight="1">
      <c r="A420" s="34"/>
      <c r="B420" s="34"/>
      <c r="C420" s="34"/>
      <c r="E420" s="34"/>
      <c r="F420" s="35"/>
      <c r="J420" s="36"/>
      <c r="L420" s="37"/>
      <c r="P420" s="54"/>
      <c r="X420" s="12"/>
      <c r="Y420" s="12"/>
      <c r="Z420" s="12"/>
      <c r="AB420" s="13"/>
      <c r="AD420" s="12"/>
      <c r="AH420" s="12"/>
      <c r="AK420" s="12"/>
      <c r="AM420" s="39"/>
    </row>
    <row r="421" ht="15.75" customHeight="1">
      <c r="A421" s="34"/>
      <c r="B421" s="34"/>
      <c r="C421" s="34"/>
      <c r="E421" s="34"/>
      <c r="F421" s="35"/>
      <c r="J421" s="36"/>
      <c r="L421" s="37"/>
      <c r="P421" s="54"/>
      <c r="X421" s="12"/>
      <c r="Y421" s="12"/>
      <c r="Z421" s="12"/>
      <c r="AB421" s="13"/>
      <c r="AD421" s="12"/>
      <c r="AH421" s="12"/>
      <c r="AK421" s="12"/>
      <c r="AM421" s="39"/>
    </row>
    <row r="422" ht="15.75" customHeight="1">
      <c r="A422" s="34"/>
      <c r="B422" s="34"/>
      <c r="C422" s="34"/>
      <c r="E422" s="34"/>
      <c r="F422" s="35"/>
      <c r="J422" s="36"/>
      <c r="L422" s="37"/>
      <c r="P422" s="54"/>
      <c r="X422" s="12"/>
      <c r="Y422" s="12"/>
      <c r="Z422" s="12"/>
      <c r="AB422" s="13"/>
      <c r="AD422" s="12"/>
      <c r="AH422" s="12"/>
      <c r="AK422" s="12"/>
      <c r="AM422" s="39"/>
    </row>
    <row r="423" ht="15.75" customHeight="1">
      <c r="A423" s="34"/>
      <c r="B423" s="34"/>
      <c r="C423" s="34"/>
      <c r="E423" s="34"/>
      <c r="F423" s="35"/>
      <c r="J423" s="36"/>
      <c r="L423" s="37"/>
      <c r="P423" s="54"/>
      <c r="X423" s="12"/>
      <c r="Y423" s="12"/>
      <c r="Z423" s="12"/>
      <c r="AB423" s="13"/>
      <c r="AD423" s="12"/>
      <c r="AH423" s="12"/>
      <c r="AK423" s="12"/>
      <c r="AM423" s="39"/>
    </row>
    <row r="424" ht="15.75" customHeight="1">
      <c r="A424" s="34"/>
      <c r="B424" s="34"/>
      <c r="C424" s="34"/>
      <c r="E424" s="34"/>
      <c r="F424" s="35"/>
      <c r="J424" s="36"/>
      <c r="L424" s="37"/>
      <c r="P424" s="54"/>
      <c r="X424" s="12"/>
      <c r="Y424" s="12"/>
      <c r="Z424" s="12"/>
      <c r="AB424" s="13"/>
      <c r="AD424" s="12"/>
      <c r="AH424" s="12"/>
      <c r="AK424" s="12"/>
      <c r="AM424" s="39"/>
    </row>
    <row r="425" ht="15.75" customHeight="1">
      <c r="A425" s="34"/>
      <c r="B425" s="34"/>
      <c r="C425" s="34"/>
      <c r="E425" s="34"/>
      <c r="F425" s="35"/>
      <c r="J425" s="36"/>
      <c r="L425" s="37"/>
      <c r="P425" s="54"/>
      <c r="X425" s="12"/>
      <c r="Y425" s="12"/>
      <c r="Z425" s="12"/>
      <c r="AB425" s="13"/>
      <c r="AD425" s="12"/>
      <c r="AH425" s="12"/>
      <c r="AK425" s="12"/>
      <c r="AM425" s="39"/>
    </row>
    <row r="426" ht="15.75" customHeight="1">
      <c r="A426" s="34"/>
      <c r="B426" s="34"/>
      <c r="C426" s="34"/>
      <c r="E426" s="34"/>
      <c r="F426" s="35"/>
      <c r="J426" s="36"/>
      <c r="L426" s="37"/>
      <c r="P426" s="54"/>
      <c r="X426" s="12"/>
      <c r="Y426" s="12"/>
      <c r="Z426" s="12"/>
      <c r="AB426" s="13"/>
      <c r="AD426" s="12"/>
      <c r="AH426" s="12"/>
      <c r="AK426" s="12"/>
      <c r="AM426" s="39"/>
    </row>
    <row r="427" ht="15.75" customHeight="1">
      <c r="A427" s="34"/>
      <c r="B427" s="34"/>
      <c r="C427" s="34"/>
      <c r="E427" s="34"/>
      <c r="F427" s="35"/>
      <c r="J427" s="36"/>
      <c r="L427" s="37"/>
      <c r="P427" s="54"/>
      <c r="X427" s="12"/>
      <c r="Y427" s="12"/>
      <c r="Z427" s="12"/>
      <c r="AB427" s="13"/>
      <c r="AD427" s="12"/>
      <c r="AH427" s="12"/>
      <c r="AK427" s="12"/>
      <c r="AM427" s="39"/>
    </row>
    <row r="428" ht="15.75" customHeight="1">
      <c r="A428" s="34"/>
      <c r="B428" s="34"/>
      <c r="C428" s="34"/>
      <c r="E428" s="34"/>
      <c r="F428" s="35"/>
      <c r="J428" s="36"/>
      <c r="L428" s="37"/>
      <c r="P428" s="54"/>
      <c r="X428" s="12"/>
      <c r="Y428" s="12"/>
      <c r="Z428" s="12"/>
      <c r="AB428" s="13"/>
      <c r="AD428" s="12"/>
      <c r="AH428" s="12"/>
      <c r="AK428" s="12"/>
      <c r="AM428" s="39"/>
    </row>
    <row r="429" ht="15.75" customHeight="1">
      <c r="A429" s="34"/>
      <c r="B429" s="34"/>
      <c r="C429" s="34"/>
      <c r="E429" s="34"/>
      <c r="F429" s="35"/>
      <c r="J429" s="36"/>
      <c r="L429" s="37"/>
      <c r="P429" s="54"/>
      <c r="X429" s="12"/>
      <c r="Y429" s="12"/>
      <c r="Z429" s="12"/>
      <c r="AB429" s="13"/>
      <c r="AD429" s="12"/>
      <c r="AH429" s="12"/>
      <c r="AK429" s="12"/>
      <c r="AM429" s="39"/>
    </row>
    <row r="430" ht="15.75" customHeight="1">
      <c r="A430" s="34"/>
      <c r="B430" s="34"/>
      <c r="C430" s="34"/>
      <c r="E430" s="34"/>
      <c r="F430" s="35"/>
      <c r="J430" s="36"/>
      <c r="L430" s="37"/>
      <c r="P430" s="54"/>
      <c r="X430" s="12"/>
      <c r="Y430" s="12"/>
      <c r="Z430" s="12"/>
      <c r="AB430" s="13"/>
      <c r="AD430" s="12"/>
      <c r="AH430" s="12"/>
      <c r="AK430" s="12"/>
      <c r="AM430" s="39"/>
    </row>
    <row r="431" ht="15.75" customHeight="1">
      <c r="A431" s="34"/>
      <c r="B431" s="34"/>
      <c r="C431" s="34"/>
      <c r="E431" s="34"/>
      <c r="F431" s="35"/>
      <c r="J431" s="36"/>
      <c r="L431" s="37"/>
      <c r="P431" s="54"/>
      <c r="X431" s="12"/>
      <c r="Y431" s="12"/>
      <c r="Z431" s="12"/>
      <c r="AB431" s="13"/>
      <c r="AD431" s="12"/>
      <c r="AH431" s="12"/>
      <c r="AK431" s="12"/>
      <c r="AM431" s="39"/>
    </row>
    <row r="432" ht="15.75" customHeight="1">
      <c r="A432" s="34"/>
      <c r="B432" s="34"/>
      <c r="C432" s="34"/>
      <c r="E432" s="34"/>
      <c r="F432" s="35"/>
      <c r="J432" s="36"/>
      <c r="L432" s="37"/>
      <c r="P432" s="54"/>
      <c r="X432" s="12"/>
      <c r="Y432" s="12"/>
      <c r="Z432" s="12"/>
      <c r="AB432" s="13"/>
      <c r="AD432" s="12"/>
      <c r="AH432" s="12"/>
      <c r="AK432" s="12"/>
      <c r="AM432" s="39"/>
    </row>
    <row r="433" ht="15.75" customHeight="1">
      <c r="A433" s="34"/>
      <c r="B433" s="34"/>
      <c r="C433" s="34"/>
      <c r="E433" s="34"/>
      <c r="F433" s="35"/>
      <c r="J433" s="36"/>
      <c r="L433" s="37"/>
      <c r="P433" s="54"/>
      <c r="X433" s="12"/>
      <c r="Y433" s="12"/>
      <c r="Z433" s="12"/>
      <c r="AB433" s="13"/>
      <c r="AD433" s="12"/>
      <c r="AH433" s="12"/>
      <c r="AK433" s="12"/>
      <c r="AM433" s="39"/>
    </row>
    <row r="434" ht="15.75" customHeight="1">
      <c r="A434" s="34"/>
      <c r="B434" s="34"/>
      <c r="C434" s="34"/>
      <c r="E434" s="34"/>
      <c r="F434" s="35"/>
      <c r="J434" s="36"/>
      <c r="L434" s="37"/>
      <c r="P434" s="54"/>
      <c r="X434" s="12"/>
      <c r="Y434" s="12"/>
      <c r="Z434" s="12"/>
      <c r="AB434" s="13"/>
      <c r="AD434" s="12"/>
      <c r="AH434" s="12"/>
      <c r="AK434" s="12"/>
      <c r="AM434" s="39"/>
    </row>
    <row r="435" ht="15.75" customHeight="1">
      <c r="A435" s="34"/>
      <c r="B435" s="34"/>
      <c r="C435" s="34"/>
      <c r="E435" s="34"/>
      <c r="F435" s="35"/>
      <c r="J435" s="36"/>
      <c r="L435" s="37"/>
      <c r="P435" s="54"/>
      <c r="X435" s="12"/>
      <c r="Y435" s="12"/>
      <c r="Z435" s="12"/>
      <c r="AB435" s="13"/>
      <c r="AD435" s="12"/>
      <c r="AH435" s="12"/>
      <c r="AK435" s="12"/>
      <c r="AM435" s="39"/>
    </row>
    <row r="436" ht="15.75" customHeight="1">
      <c r="A436" s="34"/>
      <c r="B436" s="34"/>
      <c r="C436" s="34"/>
      <c r="E436" s="34"/>
      <c r="F436" s="35"/>
      <c r="J436" s="36"/>
      <c r="L436" s="37"/>
      <c r="P436" s="54"/>
      <c r="X436" s="12"/>
      <c r="Y436" s="12"/>
      <c r="Z436" s="12"/>
      <c r="AB436" s="13"/>
      <c r="AD436" s="12"/>
      <c r="AH436" s="12"/>
      <c r="AK436" s="12"/>
      <c r="AM436" s="39"/>
    </row>
    <row r="437" ht="15.75" customHeight="1">
      <c r="A437" s="34"/>
      <c r="B437" s="34"/>
      <c r="C437" s="34"/>
      <c r="E437" s="34"/>
      <c r="F437" s="35"/>
      <c r="J437" s="36"/>
      <c r="L437" s="37"/>
      <c r="P437" s="54"/>
      <c r="X437" s="12"/>
      <c r="Y437" s="12"/>
      <c r="Z437" s="12"/>
      <c r="AB437" s="13"/>
      <c r="AD437" s="12"/>
      <c r="AH437" s="12"/>
      <c r="AK437" s="12"/>
      <c r="AM437" s="39"/>
    </row>
    <row r="438" ht="15.75" customHeight="1">
      <c r="A438" s="34"/>
      <c r="B438" s="34"/>
      <c r="C438" s="34"/>
      <c r="E438" s="34"/>
      <c r="F438" s="35"/>
      <c r="J438" s="36"/>
      <c r="L438" s="37"/>
      <c r="P438" s="54"/>
      <c r="X438" s="12"/>
      <c r="Y438" s="12"/>
      <c r="Z438" s="12"/>
      <c r="AB438" s="13"/>
      <c r="AD438" s="12"/>
      <c r="AH438" s="12"/>
      <c r="AK438" s="12"/>
      <c r="AM438" s="39"/>
    </row>
    <row r="439" ht="15.75" customHeight="1">
      <c r="A439" s="34"/>
      <c r="B439" s="34"/>
      <c r="C439" s="34"/>
      <c r="E439" s="34"/>
      <c r="F439" s="35"/>
      <c r="J439" s="36"/>
      <c r="L439" s="37"/>
      <c r="P439" s="54"/>
      <c r="X439" s="12"/>
      <c r="Y439" s="12"/>
      <c r="Z439" s="12"/>
      <c r="AB439" s="13"/>
      <c r="AD439" s="12"/>
      <c r="AH439" s="12"/>
      <c r="AK439" s="12"/>
      <c r="AM439" s="39"/>
    </row>
    <row r="440" ht="15.75" customHeight="1">
      <c r="A440" s="34"/>
      <c r="B440" s="34"/>
      <c r="C440" s="34"/>
      <c r="E440" s="34"/>
      <c r="F440" s="35"/>
      <c r="J440" s="36"/>
      <c r="L440" s="37"/>
      <c r="P440" s="54"/>
      <c r="X440" s="12"/>
      <c r="Y440" s="12"/>
      <c r="Z440" s="12"/>
      <c r="AB440" s="13"/>
      <c r="AD440" s="12"/>
      <c r="AH440" s="12"/>
      <c r="AK440" s="12"/>
      <c r="AM440" s="39"/>
    </row>
    <row r="441" ht="15.75" customHeight="1">
      <c r="A441" s="34"/>
      <c r="B441" s="34"/>
      <c r="C441" s="34"/>
      <c r="E441" s="34"/>
      <c r="F441" s="35"/>
      <c r="J441" s="36"/>
      <c r="L441" s="37"/>
      <c r="P441" s="54"/>
      <c r="X441" s="12"/>
      <c r="Y441" s="12"/>
      <c r="Z441" s="12"/>
      <c r="AB441" s="13"/>
      <c r="AD441" s="12"/>
      <c r="AH441" s="12"/>
      <c r="AK441" s="12"/>
      <c r="AM441" s="39"/>
    </row>
    <row r="442" ht="15.75" customHeight="1">
      <c r="A442" s="34"/>
      <c r="B442" s="34"/>
      <c r="C442" s="34"/>
      <c r="E442" s="34"/>
      <c r="F442" s="35"/>
      <c r="J442" s="36"/>
      <c r="L442" s="37"/>
      <c r="P442" s="54"/>
      <c r="X442" s="12"/>
      <c r="Y442" s="12"/>
      <c r="Z442" s="12"/>
      <c r="AB442" s="13"/>
      <c r="AD442" s="12"/>
      <c r="AH442" s="12"/>
      <c r="AK442" s="12"/>
      <c r="AM442" s="39"/>
    </row>
    <row r="443" ht="15.75" customHeight="1">
      <c r="A443" s="34"/>
      <c r="B443" s="34"/>
      <c r="C443" s="34"/>
      <c r="E443" s="34"/>
      <c r="F443" s="35"/>
      <c r="J443" s="36"/>
      <c r="L443" s="37"/>
      <c r="P443" s="54"/>
      <c r="X443" s="12"/>
      <c r="Y443" s="12"/>
      <c r="Z443" s="12"/>
      <c r="AB443" s="13"/>
      <c r="AD443" s="12"/>
      <c r="AH443" s="12"/>
      <c r="AK443" s="12"/>
      <c r="AM443" s="39"/>
    </row>
    <row r="444" ht="15.75" customHeight="1">
      <c r="A444" s="34"/>
      <c r="B444" s="34"/>
      <c r="C444" s="34"/>
      <c r="E444" s="34"/>
      <c r="F444" s="35"/>
      <c r="J444" s="36"/>
      <c r="L444" s="37"/>
      <c r="P444" s="54"/>
      <c r="X444" s="12"/>
      <c r="Y444" s="12"/>
      <c r="Z444" s="12"/>
      <c r="AB444" s="13"/>
      <c r="AD444" s="12"/>
      <c r="AH444" s="12"/>
      <c r="AK444" s="12"/>
      <c r="AM444" s="39"/>
    </row>
    <row r="445" ht="15.75" customHeight="1">
      <c r="A445" s="34"/>
      <c r="B445" s="34"/>
      <c r="C445" s="34"/>
      <c r="E445" s="34"/>
      <c r="F445" s="35"/>
      <c r="J445" s="36"/>
      <c r="L445" s="37"/>
      <c r="P445" s="54"/>
      <c r="X445" s="12"/>
      <c r="Y445" s="12"/>
      <c r="Z445" s="12"/>
      <c r="AB445" s="13"/>
      <c r="AD445" s="12"/>
      <c r="AH445" s="12"/>
      <c r="AK445" s="12"/>
      <c r="AM445" s="39"/>
    </row>
    <row r="446" ht="15.75" customHeight="1">
      <c r="A446" s="34"/>
      <c r="B446" s="34"/>
      <c r="C446" s="34"/>
      <c r="E446" s="34"/>
      <c r="F446" s="35"/>
      <c r="J446" s="36"/>
      <c r="L446" s="37"/>
      <c r="P446" s="54"/>
      <c r="X446" s="12"/>
      <c r="Y446" s="12"/>
      <c r="Z446" s="12"/>
      <c r="AB446" s="13"/>
      <c r="AD446" s="12"/>
      <c r="AH446" s="12"/>
      <c r="AK446" s="12"/>
      <c r="AM446" s="39"/>
    </row>
    <row r="447" ht="15.75" customHeight="1">
      <c r="A447" s="34"/>
      <c r="B447" s="34"/>
      <c r="C447" s="34"/>
      <c r="E447" s="34"/>
      <c r="F447" s="35"/>
      <c r="J447" s="36"/>
      <c r="L447" s="37"/>
      <c r="P447" s="54"/>
      <c r="X447" s="12"/>
      <c r="Y447" s="12"/>
      <c r="Z447" s="12"/>
      <c r="AB447" s="13"/>
      <c r="AD447" s="12"/>
      <c r="AH447" s="12"/>
      <c r="AK447" s="12"/>
      <c r="AM447" s="39"/>
    </row>
    <row r="448" ht="15.75" customHeight="1">
      <c r="A448" s="34"/>
      <c r="B448" s="34"/>
      <c r="C448" s="34"/>
      <c r="E448" s="34"/>
      <c r="F448" s="35"/>
      <c r="J448" s="36"/>
      <c r="L448" s="37"/>
      <c r="P448" s="54"/>
      <c r="X448" s="12"/>
      <c r="Y448" s="12"/>
      <c r="Z448" s="12"/>
      <c r="AB448" s="13"/>
      <c r="AD448" s="12"/>
      <c r="AH448" s="12"/>
      <c r="AK448" s="12"/>
      <c r="AM448" s="39"/>
    </row>
    <row r="449" ht="15.75" customHeight="1">
      <c r="A449" s="34"/>
      <c r="B449" s="34"/>
      <c r="C449" s="34"/>
      <c r="E449" s="34"/>
      <c r="F449" s="35"/>
      <c r="J449" s="36"/>
      <c r="L449" s="37"/>
      <c r="P449" s="54"/>
      <c r="X449" s="12"/>
      <c r="Y449" s="12"/>
      <c r="Z449" s="12"/>
      <c r="AB449" s="13"/>
      <c r="AD449" s="12"/>
      <c r="AH449" s="12"/>
      <c r="AK449" s="12"/>
      <c r="AM449" s="39"/>
    </row>
    <row r="450" ht="15.75" customHeight="1">
      <c r="A450" s="34"/>
      <c r="B450" s="34"/>
      <c r="C450" s="34"/>
      <c r="E450" s="34"/>
      <c r="F450" s="35"/>
      <c r="J450" s="36"/>
      <c r="L450" s="37"/>
      <c r="P450" s="54"/>
      <c r="X450" s="12"/>
      <c r="Y450" s="12"/>
      <c r="Z450" s="12"/>
      <c r="AB450" s="13"/>
      <c r="AD450" s="12"/>
      <c r="AH450" s="12"/>
      <c r="AK450" s="12"/>
      <c r="AM450" s="39"/>
    </row>
    <row r="451" ht="15.75" customHeight="1">
      <c r="A451" s="34"/>
      <c r="B451" s="34"/>
      <c r="C451" s="34"/>
      <c r="E451" s="34"/>
      <c r="F451" s="35"/>
      <c r="J451" s="36"/>
      <c r="L451" s="37"/>
      <c r="P451" s="54"/>
      <c r="X451" s="12"/>
      <c r="Y451" s="12"/>
      <c r="Z451" s="12"/>
      <c r="AB451" s="13"/>
      <c r="AD451" s="12"/>
      <c r="AH451" s="12"/>
      <c r="AK451" s="12"/>
      <c r="AM451" s="39"/>
    </row>
    <row r="452" ht="15.75" customHeight="1">
      <c r="A452" s="34"/>
      <c r="B452" s="34"/>
      <c r="C452" s="34"/>
      <c r="E452" s="34"/>
      <c r="F452" s="35"/>
      <c r="J452" s="36"/>
      <c r="L452" s="37"/>
      <c r="P452" s="54"/>
      <c r="X452" s="12"/>
      <c r="Y452" s="12"/>
      <c r="Z452" s="12"/>
      <c r="AB452" s="13"/>
      <c r="AD452" s="12"/>
      <c r="AH452" s="12"/>
      <c r="AK452" s="12"/>
      <c r="AM452" s="39"/>
    </row>
    <row r="453" ht="15.75" customHeight="1">
      <c r="A453" s="34"/>
      <c r="B453" s="34"/>
      <c r="C453" s="34"/>
      <c r="E453" s="34"/>
      <c r="F453" s="35"/>
      <c r="J453" s="36"/>
      <c r="L453" s="37"/>
      <c r="P453" s="54"/>
      <c r="X453" s="12"/>
      <c r="Y453" s="12"/>
      <c r="Z453" s="12"/>
      <c r="AB453" s="13"/>
      <c r="AD453" s="12"/>
      <c r="AH453" s="12"/>
      <c r="AK453" s="12"/>
      <c r="AM453" s="39"/>
    </row>
    <row r="454" ht="15.75" customHeight="1">
      <c r="A454" s="34"/>
      <c r="B454" s="34"/>
      <c r="C454" s="34"/>
      <c r="E454" s="34"/>
      <c r="F454" s="35"/>
      <c r="J454" s="36"/>
      <c r="L454" s="37"/>
      <c r="P454" s="54"/>
      <c r="X454" s="12"/>
      <c r="Y454" s="12"/>
      <c r="Z454" s="12"/>
      <c r="AB454" s="13"/>
      <c r="AD454" s="12"/>
      <c r="AH454" s="12"/>
      <c r="AK454" s="12"/>
      <c r="AM454" s="39"/>
    </row>
    <row r="455" ht="15.75" customHeight="1">
      <c r="A455" s="34"/>
      <c r="B455" s="34"/>
      <c r="C455" s="34"/>
      <c r="E455" s="34"/>
      <c r="F455" s="35"/>
      <c r="J455" s="36"/>
      <c r="L455" s="37"/>
      <c r="P455" s="54"/>
      <c r="X455" s="12"/>
      <c r="Y455" s="12"/>
      <c r="Z455" s="12"/>
      <c r="AB455" s="13"/>
      <c r="AD455" s="12"/>
      <c r="AH455" s="12"/>
      <c r="AK455" s="12"/>
      <c r="AM455" s="39"/>
    </row>
    <row r="456" ht="15.75" customHeight="1">
      <c r="A456" s="34"/>
      <c r="B456" s="34"/>
      <c r="C456" s="34"/>
      <c r="E456" s="34"/>
      <c r="F456" s="35"/>
      <c r="J456" s="36"/>
      <c r="L456" s="37"/>
      <c r="P456" s="54"/>
      <c r="X456" s="12"/>
      <c r="Y456" s="12"/>
      <c r="Z456" s="12"/>
      <c r="AB456" s="13"/>
      <c r="AD456" s="12"/>
      <c r="AH456" s="12"/>
      <c r="AK456" s="12"/>
      <c r="AM456" s="39"/>
    </row>
    <row r="457" ht="15.75" customHeight="1">
      <c r="A457" s="34"/>
      <c r="B457" s="34"/>
      <c r="C457" s="34"/>
      <c r="E457" s="34"/>
      <c r="F457" s="35"/>
      <c r="J457" s="36"/>
      <c r="L457" s="37"/>
      <c r="P457" s="54"/>
      <c r="X457" s="12"/>
      <c r="Y457" s="12"/>
      <c r="Z457" s="12"/>
      <c r="AB457" s="13"/>
      <c r="AD457" s="12"/>
      <c r="AH457" s="12"/>
      <c r="AK457" s="12"/>
      <c r="AM457" s="39"/>
    </row>
    <row r="458" ht="15.75" customHeight="1">
      <c r="A458" s="34"/>
      <c r="B458" s="34"/>
      <c r="C458" s="34"/>
      <c r="E458" s="34"/>
      <c r="F458" s="35"/>
      <c r="J458" s="36"/>
      <c r="L458" s="37"/>
      <c r="P458" s="54"/>
      <c r="X458" s="12"/>
      <c r="Y458" s="12"/>
      <c r="Z458" s="12"/>
      <c r="AB458" s="13"/>
      <c r="AD458" s="12"/>
      <c r="AH458" s="12"/>
      <c r="AK458" s="12"/>
      <c r="AM458" s="39"/>
    </row>
    <row r="459" ht="15.75" customHeight="1">
      <c r="A459" s="34"/>
      <c r="B459" s="34"/>
      <c r="C459" s="34"/>
      <c r="E459" s="34"/>
      <c r="F459" s="35"/>
      <c r="J459" s="36"/>
      <c r="L459" s="37"/>
      <c r="P459" s="54"/>
      <c r="X459" s="12"/>
      <c r="Y459" s="12"/>
      <c r="Z459" s="12"/>
      <c r="AB459" s="13"/>
      <c r="AD459" s="12"/>
      <c r="AH459" s="12"/>
      <c r="AK459" s="12"/>
      <c r="AM459" s="39"/>
    </row>
    <row r="460" ht="15.75" customHeight="1">
      <c r="A460" s="34"/>
      <c r="B460" s="34"/>
      <c r="C460" s="34"/>
      <c r="E460" s="34"/>
      <c r="F460" s="35"/>
      <c r="J460" s="36"/>
      <c r="L460" s="37"/>
      <c r="P460" s="54"/>
      <c r="X460" s="12"/>
      <c r="Y460" s="12"/>
      <c r="Z460" s="12"/>
      <c r="AB460" s="13"/>
      <c r="AD460" s="12"/>
      <c r="AH460" s="12"/>
      <c r="AK460" s="12"/>
      <c r="AM460" s="39"/>
    </row>
    <row r="461" ht="15.75" customHeight="1">
      <c r="A461" s="34"/>
      <c r="B461" s="34"/>
      <c r="C461" s="34"/>
      <c r="E461" s="34"/>
      <c r="F461" s="35"/>
      <c r="J461" s="36"/>
      <c r="L461" s="37"/>
      <c r="P461" s="54"/>
      <c r="X461" s="12"/>
      <c r="Y461" s="12"/>
      <c r="Z461" s="12"/>
      <c r="AB461" s="13"/>
      <c r="AD461" s="12"/>
      <c r="AH461" s="12"/>
      <c r="AK461" s="12"/>
      <c r="AM461" s="39"/>
    </row>
    <row r="462" ht="15.75" customHeight="1">
      <c r="A462" s="34"/>
      <c r="B462" s="34"/>
      <c r="C462" s="34"/>
      <c r="E462" s="34"/>
      <c r="F462" s="35"/>
      <c r="J462" s="36"/>
      <c r="L462" s="37"/>
      <c r="P462" s="54"/>
      <c r="X462" s="12"/>
      <c r="Y462" s="12"/>
      <c r="Z462" s="12"/>
      <c r="AB462" s="13"/>
      <c r="AD462" s="12"/>
      <c r="AH462" s="12"/>
      <c r="AK462" s="12"/>
      <c r="AM462" s="39"/>
    </row>
    <row r="463" ht="15.75" customHeight="1">
      <c r="A463" s="34"/>
      <c r="B463" s="34"/>
      <c r="C463" s="34"/>
      <c r="E463" s="34"/>
      <c r="F463" s="35"/>
      <c r="J463" s="36"/>
      <c r="L463" s="37"/>
      <c r="P463" s="54"/>
      <c r="X463" s="12"/>
      <c r="Y463" s="12"/>
      <c r="Z463" s="12"/>
      <c r="AB463" s="13"/>
      <c r="AD463" s="12"/>
      <c r="AH463" s="12"/>
      <c r="AK463" s="12"/>
      <c r="AM463" s="39"/>
    </row>
    <row r="464" ht="15.75" customHeight="1">
      <c r="A464" s="34"/>
      <c r="B464" s="34"/>
      <c r="C464" s="34"/>
      <c r="E464" s="34"/>
      <c r="F464" s="35"/>
      <c r="J464" s="36"/>
      <c r="L464" s="37"/>
      <c r="P464" s="54"/>
      <c r="X464" s="12"/>
      <c r="Y464" s="12"/>
      <c r="Z464" s="12"/>
      <c r="AB464" s="13"/>
      <c r="AD464" s="12"/>
      <c r="AH464" s="12"/>
      <c r="AK464" s="12"/>
      <c r="AM464" s="39"/>
    </row>
    <row r="465" ht="15.75" customHeight="1">
      <c r="A465" s="34"/>
      <c r="B465" s="34"/>
      <c r="C465" s="34"/>
      <c r="E465" s="34"/>
      <c r="F465" s="35"/>
      <c r="J465" s="36"/>
      <c r="L465" s="37"/>
      <c r="P465" s="54"/>
      <c r="X465" s="12"/>
      <c r="Y465" s="12"/>
      <c r="Z465" s="12"/>
      <c r="AB465" s="13"/>
      <c r="AD465" s="12"/>
      <c r="AH465" s="12"/>
      <c r="AK465" s="12"/>
      <c r="AM465" s="39"/>
    </row>
    <row r="466" ht="15.75" customHeight="1">
      <c r="A466" s="34"/>
      <c r="B466" s="34"/>
      <c r="C466" s="34"/>
      <c r="E466" s="34"/>
      <c r="F466" s="35"/>
      <c r="J466" s="36"/>
      <c r="L466" s="37"/>
      <c r="P466" s="54"/>
      <c r="X466" s="12"/>
      <c r="Y466" s="12"/>
      <c r="Z466" s="12"/>
      <c r="AB466" s="13"/>
      <c r="AD466" s="12"/>
      <c r="AH466" s="12"/>
      <c r="AK466" s="12"/>
      <c r="AM466" s="39"/>
    </row>
    <row r="467" ht="15.75" customHeight="1">
      <c r="A467" s="34"/>
      <c r="B467" s="34"/>
      <c r="C467" s="34"/>
      <c r="E467" s="34"/>
      <c r="F467" s="35"/>
      <c r="J467" s="36"/>
      <c r="L467" s="37"/>
      <c r="P467" s="54"/>
      <c r="X467" s="12"/>
      <c r="Y467" s="12"/>
      <c r="Z467" s="12"/>
      <c r="AB467" s="13"/>
      <c r="AD467" s="12"/>
      <c r="AH467" s="12"/>
      <c r="AK467" s="12"/>
      <c r="AM467" s="39"/>
    </row>
    <row r="468" ht="15.75" customHeight="1">
      <c r="A468" s="34"/>
      <c r="B468" s="34"/>
      <c r="C468" s="34"/>
      <c r="E468" s="34"/>
      <c r="F468" s="35"/>
      <c r="J468" s="36"/>
      <c r="L468" s="37"/>
      <c r="P468" s="54"/>
      <c r="X468" s="12"/>
      <c r="Y468" s="12"/>
      <c r="Z468" s="12"/>
      <c r="AB468" s="13"/>
      <c r="AD468" s="12"/>
      <c r="AH468" s="12"/>
      <c r="AK468" s="12"/>
      <c r="AM468" s="39"/>
    </row>
    <row r="469" ht="15.75" customHeight="1">
      <c r="A469" s="34"/>
      <c r="B469" s="34"/>
      <c r="C469" s="34"/>
      <c r="E469" s="34"/>
      <c r="F469" s="35"/>
      <c r="J469" s="36"/>
      <c r="L469" s="37"/>
      <c r="P469" s="54"/>
      <c r="X469" s="12"/>
      <c r="Y469" s="12"/>
      <c r="Z469" s="12"/>
      <c r="AB469" s="13"/>
      <c r="AD469" s="12"/>
      <c r="AH469" s="12"/>
      <c r="AK469" s="12"/>
      <c r="AM469" s="39"/>
    </row>
    <row r="470" ht="15.75" customHeight="1">
      <c r="A470" s="34"/>
      <c r="B470" s="34"/>
      <c r="C470" s="34"/>
      <c r="E470" s="34"/>
      <c r="F470" s="35"/>
      <c r="J470" s="36"/>
      <c r="L470" s="37"/>
      <c r="P470" s="54"/>
      <c r="X470" s="12"/>
      <c r="Y470" s="12"/>
      <c r="Z470" s="12"/>
      <c r="AB470" s="13"/>
      <c r="AD470" s="12"/>
      <c r="AH470" s="12"/>
      <c r="AK470" s="12"/>
      <c r="AM470" s="39"/>
    </row>
    <row r="471" ht="15.75" customHeight="1">
      <c r="A471" s="34"/>
      <c r="B471" s="34"/>
      <c r="C471" s="34"/>
      <c r="E471" s="34"/>
      <c r="F471" s="35"/>
      <c r="J471" s="36"/>
      <c r="L471" s="37"/>
      <c r="P471" s="54"/>
      <c r="X471" s="12"/>
      <c r="Y471" s="12"/>
      <c r="Z471" s="12"/>
      <c r="AB471" s="13"/>
      <c r="AD471" s="12"/>
      <c r="AH471" s="12"/>
      <c r="AK471" s="12"/>
      <c r="AM471" s="39"/>
    </row>
    <row r="472" ht="15.75" customHeight="1">
      <c r="A472" s="34"/>
      <c r="B472" s="34"/>
      <c r="C472" s="34"/>
      <c r="E472" s="34"/>
      <c r="F472" s="35"/>
      <c r="J472" s="36"/>
      <c r="L472" s="37"/>
      <c r="P472" s="54"/>
      <c r="X472" s="12"/>
      <c r="Y472" s="12"/>
      <c r="Z472" s="12"/>
      <c r="AB472" s="13"/>
      <c r="AD472" s="12"/>
      <c r="AH472" s="12"/>
      <c r="AK472" s="12"/>
      <c r="AM472" s="39"/>
    </row>
    <row r="473" ht="15.75" customHeight="1">
      <c r="A473" s="34"/>
      <c r="B473" s="34"/>
      <c r="C473" s="34"/>
      <c r="E473" s="34"/>
      <c r="F473" s="35"/>
      <c r="J473" s="36"/>
      <c r="L473" s="37"/>
      <c r="P473" s="54"/>
      <c r="X473" s="12"/>
      <c r="Y473" s="12"/>
      <c r="Z473" s="12"/>
      <c r="AB473" s="13"/>
      <c r="AD473" s="12"/>
      <c r="AH473" s="12"/>
      <c r="AK473" s="12"/>
      <c r="AM473" s="39"/>
    </row>
    <row r="474" ht="15.75" customHeight="1">
      <c r="A474" s="34"/>
      <c r="B474" s="34"/>
      <c r="C474" s="34"/>
      <c r="E474" s="34"/>
      <c r="F474" s="35"/>
      <c r="J474" s="36"/>
      <c r="L474" s="37"/>
      <c r="P474" s="54"/>
      <c r="X474" s="12"/>
      <c r="Y474" s="12"/>
      <c r="Z474" s="12"/>
      <c r="AB474" s="13"/>
      <c r="AD474" s="12"/>
      <c r="AH474" s="12"/>
      <c r="AK474" s="12"/>
      <c r="AM474" s="39"/>
    </row>
    <row r="475" ht="15.75" customHeight="1">
      <c r="A475" s="34"/>
      <c r="B475" s="34"/>
      <c r="C475" s="34"/>
      <c r="E475" s="34"/>
      <c r="F475" s="35"/>
      <c r="J475" s="36"/>
      <c r="L475" s="37"/>
      <c r="P475" s="54"/>
      <c r="X475" s="12"/>
      <c r="Y475" s="12"/>
      <c r="Z475" s="12"/>
      <c r="AB475" s="13"/>
      <c r="AD475" s="12"/>
      <c r="AH475" s="12"/>
      <c r="AK475" s="12"/>
      <c r="AM475" s="39"/>
    </row>
    <row r="476" ht="15.75" customHeight="1">
      <c r="A476" s="34"/>
      <c r="B476" s="34"/>
      <c r="C476" s="34"/>
      <c r="E476" s="34"/>
      <c r="F476" s="35"/>
      <c r="J476" s="36"/>
      <c r="L476" s="37"/>
      <c r="P476" s="54"/>
      <c r="X476" s="12"/>
      <c r="Y476" s="12"/>
      <c r="Z476" s="12"/>
      <c r="AB476" s="13"/>
      <c r="AD476" s="12"/>
      <c r="AH476" s="12"/>
      <c r="AK476" s="12"/>
      <c r="AM476" s="39"/>
    </row>
    <row r="477" ht="15.75" customHeight="1">
      <c r="A477" s="34"/>
      <c r="B477" s="34"/>
      <c r="C477" s="34"/>
      <c r="E477" s="34"/>
      <c r="F477" s="35"/>
      <c r="J477" s="36"/>
      <c r="L477" s="37"/>
      <c r="P477" s="54"/>
      <c r="X477" s="12"/>
      <c r="Y477" s="12"/>
      <c r="Z477" s="12"/>
      <c r="AB477" s="13"/>
      <c r="AD477" s="12"/>
      <c r="AH477" s="12"/>
      <c r="AK477" s="12"/>
      <c r="AM477" s="39"/>
    </row>
    <row r="478" ht="15.75" customHeight="1">
      <c r="A478" s="34"/>
      <c r="B478" s="34"/>
      <c r="C478" s="34"/>
      <c r="E478" s="34"/>
      <c r="F478" s="35"/>
      <c r="J478" s="36"/>
      <c r="L478" s="37"/>
      <c r="P478" s="54"/>
      <c r="X478" s="12"/>
      <c r="Y478" s="12"/>
      <c r="Z478" s="12"/>
      <c r="AB478" s="13"/>
      <c r="AD478" s="12"/>
      <c r="AH478" s="12"/>
      <c r="AK478" s="12"/>
      <c r="AM478" s="39"/>
    </row>
    <row r="479" ht="15.75" customHeight="1">
      <c r="A479" s="34"/>
      <c r="B479" s="34"/>
      <c r="C479" s="34"/>
      <c r="E479" s="34"/>
      <c r="F479" s="35"/>
      <c r="J479" s="36"/>
      <c r="L479" s="37"/>
      <c r="P479" s="54"/>
      <c r="X479" s="12"/>
      <c r="Y479" s="12"/>
      <c r="Z479" s="12"/>
      <c r="AB479" s="13"/>
      <c r="AD479" s="12"/>
      <c r="AH479" s="12"/>
      <c r="AK479" s="12"/>
      <c r="AM479" s="39"/>
    </row>
    <row r="480" ht="15.75" customHeight="1">
      <c r="A480" s="34"/>
      <c r="B480" s="34"/>
      <c r="C480" s="34"/>
      <c r="E480" s="34"/>
      <c r="F480" s="35"/>
      <c r="J480" s="36"/>
      <c r="L480" s="37"/>
      <c r="P480" s="54"/>
      <c r="X480" s="12"/>
      <c r="Y480" s="12"/>
      <c r="Z480" s="12"/>
      <c r="AB480" s="13"/>
      <c r="AD480" s="12"/>
      <c r="AH480" s="12"/>
      <c r="AK480" s="12"/>
      <c r="AM480" s="39"/>
    </row>
    <row r="481" ht="15.75" customHeight="1">
      <c r="A481" s="34"/>
      <c r="B481" s="34"/>
      <c r="C481" s="34"/>
      <c r="E481" s="34"/>
      <c r="F481" s="35"/>
      <c r="J481" s="36"/>
      <c r="L481" s="37"/>
      <c r="P481" s="54"/>
      <c r="X481" s="12"/>
      <c r="Y481" s="12"/>
      <c r="Z481" s="12"/>
      <c r="AB481" s="13"/>
      <c r="AD481" s="12"/>
      <c r="AH481" s="12"/>
      <c r="AK481" s="12"/>
      <c r="AM481" s="39"/>
    </row>
    <row r="482" ht="15.75" customHeight="1">
      <c r="A482" s="34"/>
      <c r="B482" s="34"/>
      <c r="C482" s="34"/>
      <c r="E482" s="34"/>
      <c r="F482" s="35"/>
      <c r="J482" s="36"/>
      <c r="L482" s="37"/>
      <c r="P482" s="54"/>
      <c r="X482" s="12"/>
      <c r="Y482" s="12"/>
      <c r="Z482" s="12"/>
      <c r="AB482" s="13"/>
      <c r="AD482" s="12"/>
      <c r="AH482" s="12"/>
      <c r="AK482" s="12"/>
      <c r="AM482" s="39"/>
    </row>
    <row r="483" ht="15.75" customHeight="1">
      <c r="A483" s="34"/>
      <c r="B483" s="34"/>
      <c r="C483" s="34"/>
      <c r="E483" s="34"/>
      <c r="F483" s="35"/>
      <c r="J483" s="36"/>
      <c r="L483" s="37"/>
      <c r="P483" s="54"/>
      <c r="X483" s="12"/>
      <c r="Y483" s="12"/>
      <c r="Z483" s="12"/>
      <c r="AB483" s="13"/>
      <c r="AD483" s="12"/>
      <c r="AH483" s="12"/>
      <c r="AK483" s="12"/>
      <c r="AM483" s="39"/>
    </row>
    <row r="484" ht="15.75" customHeight="1">
      <c r="A484" s="34"/>
      <c r="B484" s="34"/>
      <c r="C484" s="34"/>
      <c r="E484" s="34"/>
      <c r="F484" s="35"/>
      <c r="J484" s="36"/>
      <c r="L484" s="37"/>
      <c r="P484" s="54"/>
      <c r="X484" s="12"/>
      <c r="Y484" s="12"/>
      <c r="Z484" s="12"/>
      <c r="AB484" s="13"/>
      <c r="AD484" s="12"/>
      <c r="AH484" s="12"/>
      <c r="AK484" s="12"/>
      <c r="AM484" s="39"/>
    </row>
    <row r="485" ht="15.75" customHeight="1">
      <c r="A485" s="34"/>
      <c r="B485" s="34"/>
      <c r="C485" s="34"/>
      <c r="E485" s="34"/>
      <c r="F485" s="35"/>
      <c r="J485" s="36"/>
      <c r="L485" s="37"/>
      <c r="P485" s="54"/>
      <c r="X485" s="12"/>
      <c r="Y485" s="12"/>
      <c r="Z485" s="12"/>
      <c r="AB485" s="13"/>
      <c r="AD485" s="12"/>
      <c r="AH485" s="12"/>
      <c r="AK485" s="12"/>
      <c r="AM485" s="39"/>
    </row>
    <row r="486" ht="15.75" customHeight="1">
      <c r="A486" s="34"/>
      <c r="B486" s="34"/>
      <c r="C486" s="34"/>
      <c r="E486" s="34"/>
      <c r="F486" s="35"/>
      <c r="J486" s="36"/>
      <c r="L486" s="37"/>
      <c r="P486" s="54"/>
      <c r="X486" s="12"/>
      <c r="Y486" s="12"/>
      <c r="Z486" s="12"/>
      <c r="AB486" s="13"/>
      <c r="AD486" s="12"/>
      <c r="AH486" s="12"/>
      <c r="AK486" s="12"/>
      <c r="AM486" s="39"/>
    </row>
    <row r="487" ht="15.75" customHeight="1">
      <c r="A487" s="34"/>
      <c r="B487" s="34"/>
      <c r="C487" s="34"/>
      <c r="E487" s="34"/>
      <c r="F487" s="35"/>
      <c r="J487" s="36"/>
      <c r="L487" s="37"/>
      <c r="P487" s="54"/>
      <c r="X487" s="12"/>
      <c r="Y487" s="12"/>
      <c r="Z487" s="12"/>
      <c r="AB487" s="13"/>
      <c r="AD487" s="12"/>
      <c r="AH487" s="12"/>
      <c r="AK487" s="12"/>
      <c r="AM487" s="39"/>
    </row>
    <row r="488" ht="15.75" customHeight="1">
      <c r="A488" s="34"/>
      <c r="B488" s="34"/>
      <c r="C488" s="34"/>
      <c r="E488" s="34"/>
      <c r="F488" s="35"/>
      <c r="J488" s="36"/>
      <c r="L488" s="37"/>
      <c r="P488" s="54"/>
      <c r="X488" s="12"/>
      <c r="Y488" s="12"/>
      <c r="Z488" s="12"/>
      <c r="AB488" s="13"/>
      <c r="AD488" s="12"/>
      <c r="AH488" s="12"/>
      <c r="AK488" s="12"/>
      <c r="AM488" s="39"/>
    </row>
    <row r="489" ht="15.75" customHeight="1">
      <c r="A489" s="34"/>
      <c r="B489" s="34"/>
      <c r="C489" s="34"/>
      <c r="E489" s="34"/>
      <c r="F489" s="35"/>
      <c r="J489" s="36"/>
      <c r="L489" s="37"/>
      <c r="P489" s="54"/>
      <c r="X489" s="12"/>
      <c r="Y489" s="12"/>
      <c r="Z489" s="12"/>
      <c r="AB489" s="13"/>
      <c r="AD489" s="12"/>
      <c r="AH489" s="12"/>
      <c r="AK489" s="12"/>
      <c r="AM489" s="39"/>
    </row>
    <row r="490" ht="15.75" customHeight="1">
      <c r="A490" s="34"/>
      <c r="B490" s="34"/>
      <c r="C490" s="34"/>
      <c r="E490" s="34"/>
      <c r="F490" s="35"/>
      <c r="J490" s="36"/>
      <c r="L490" s="37"/>
      <c r="P490" s="54"/>
      <c r="X490" s="12"/>
      <c r="Y490" s="12"/>
      <c r="Z490" s="12"/>
      <c r="AB490" s="13"/>
      <c r="AD490" s="12"/>
      <c r="AH490" s="12"/>
      <c r="AK490" s="12"/>
      <c r="AM490" s="39"/>
    </row>
    <row r="491" ht="15.75" customHeight="1">
      <c r="A491" s="34"/>
      <c r="B491" s="34"/>
      <c r="C491" s="34"/>
      <c r="E491" s="34"/>
      <c r="F491" s="35"/>
      <c r="J491" s="36"/>
      <c r="L491" s="37"/>
      <c r="P491" s="54"/>
      <c r="X491" s="12"/>
      <c r="Y491" s="12"/>
      <c r="Z491" s="12"/>
      <c r="AB491" s="13"/>
      <c r="AD491" s="12"/>
      <c r="AH491" s="12"/>
      <c r="AK491" s="12"/>
      <c r="AM491" s="39"/>
    </row>
    <row r="492" ht="15.75" customHeight="1">
      <c r="A492" s="34"/>
      <c r="B492" s="34"/>
      <c r="C492" s="34"/>
      <c r="E492" s="34"/>
      <c r="F492" s="35"/>
      <c r="J492" s="36"/>
      <c r="L492" s="37"/>
      <c r="P492" s="54"/>
      <c r="X492" s="12"/>
      <c r="Y492" s="12"/>
      <c r="Z492" s="12"/>
      <c r="AB492" s="13"/>
      <c r="AD492" s="12"/>
      <c r="AH492" s="12"/>
      <c r="AK492" s="12"/>
      <c r="AM492" s="39"/>
    </row>
    <row r="493" ht="15.75" customHeight="1">
      <c r="A493" s="34"/>
      <c r="B493" s="34"/>
      <c r="C493" s="34"/>
      <c r="E493" s="34"/>
      <c r="F493" s="35"/>
      <c r="J493" s="36"/>
      <c r="L493" s="37"/>
      <c r="P493" s="54"/>
      <c r="X493" s="12"/>
      <c r="Y493" s="12"/>
      <c r="Z493" s="12"/>
      <c r="AB493" s="13"/>
      <c r="AD493" s="12"/>
      <c r="AH493" s="12"/>
      <c r="AK493" s="12"/>
      <c r="AM493" s="39"/>
    </row>
    <row r="494" ht="15.75" customHeight="1">
      <c r="A494" s="34"/>
      <c r="B494" s="34"/>
      <c r="C494" s="34"/>
      <c r="E494" s="34"/>
      <c r="F494" s="35"/>
      <c r="J494" s="36"/>
      <c r="L494" s="37"/>
      <c r="P494" s="54"/>
      <c r="X494" s="12"/>
      <c r="Y494" s="12"/>
      <c r="Z494" s="12"/>
      <c r="AB494" s="13"/>
      <c r="AD494" s="12"/>
      <c r="AH494" s="12"/>
      <c r="AK494" s="12"/>
      <c r="AM494" s="39"/>
    </row>
    <row r="495" ht="15.75" customHeight="1">
      <c r="A495" s="34"/>
      <c r="B495" s="34"/>
      <c r="C495" s="34"/>
      <c r="E495" s="34"/>
      <c r="F495" s="35"/>
      <c r="J495" s="36"/>
      <c r="L495" s="37"/>
      <c r="P495" s="54"/>
      <c r="X495" s="12"/>
      <c r="Y495" s="12"/>
      <c r="Z495" s="12"/>
      <c r="AB495" s="13"/>
      <c r="AD495" s="12"/>
      <c r="AH495" s="12"/>
      <c r="AK495" s="12"/>
      <c r="AM495" s="39"/>
    </row>
    <row r="496" ht="15.75" customHeight="1">
      <c r="A496" s="34"/>
      <c r="B496" s="34"/>
      <c r="C496" s="34"/>
      <c r="E496" s="34"/>
      <c r="F496" s="35"/>
      <c r="J496" s="36"/>
      <c r="L496" s="37"/>
      <c r="P496" s="54"/>
      <c r="X496" s="12"/>
      <c r="Y496" s="12"/>
      <c r="Z496" s="12"/>
      <c r="AB496" s="13"/>
      <c r="AD496" s="12"/>
      <c r="AH496" s="12"/>
      <c r="AK496" s="12"/>
      <c r="AM496" s="39"/>
    </row>
    <row r="497" ht="15.75" customHeight="1">
      <c r="A497" s="34"/>
      <c r="B497" s="34"/>
      <c r="C497" s="34"/>
      <c r="E497" s="34"/>
      <c r="F497" s="35"/>
      <c r="J497" s="36"/>
      <c r="L497" s="37"/>
      <c r="P497" s="54"/>
      <c r="X497" s="12"/>
      <c r="Y497" s="12"/>
      <c r="Z497" s="12"/>
      <c r="AB497" s="13"/>
      <c r="AD497" s="12"/>
      <c r="AH497" s="12"/>
      <c r="AK497" s="12"/>
      <c r="AM497" s="39"/>
    </row>
    <row r="498" ht="15.75" customHeight="1">
      <c r="A498" s="34"/>
      <c r="B498" s="34"/>
      <c r="C498" s="34"/>
      <c r="E498" s="34"/>
      <c r="F498" s="35"/>
      <c r="J498" s="36"/>
      <c r="L498" s="37"/>
      <c r="P498" s="54"/>
      <c r="X498" s="12"/>
      <c r="Y498" s="12"/>
      <c r="Z498" s="12"/>
      <c r="AB498" s="13"/>
      <c r="AD498" s="12"/>
      <c r="AH498" s="12"/>
      <c r="AK498" s="12"/>
      <c r="AM498" s="39"/>
    </row>
    <row r="499" ht="15.75" customHeight="1">
      <c r="A499" s="34"/>
      <c r="B499" s="34"/>
      <c r="C499" s="34"/>
      <c r="E499" s="34"/>
      <c r="F499" s="35"/>
      <c r="J499" s="36"/>
      <c r="L499" s="37"/>
      <c r="P499" s="54"/>
      <c r="X499" s="12"/>
      <c r="Y499" s="12"/>
      <c r="Z499" s="12"/>
      <c r="AB499" s="13"/>
      <c r="AD499" s="12"/>
      <c r="AH499" s="12"/>
      <c r="AK499" s="12"/>
      <c r="AM499" s="39"/>
    </row>
    <row r="500" ht="15.75" customHeight="1">
      <c r="A500" s="34"/>
      <c r="B500" s="34"/>
      <c r="C500" s="34"/>
      <c r="E500" s="34"/>
      <c r="F500" s="35"/>
      <c r="J500" s="36"/>
      <c r="L500" s="37"/>
      <c r="P500" s="54"/>
      <c r="X500" s="12"/>
      <c r="Y500" s="12"/>
      <c r="Z500" s="12"/>
      <c r="AB500" s="13"/>
      <c r="AD500" s="12"/>
      <c r="AH500" s="12"/>
      <c r="AK500" s="12"/>
      <c r="AM500" s="39"/>
    </row>
    <row r="501" ht="15.75" customHeight="1">
      <c r="A501" s="34"/>
      <c r="B501" s="34"/>
      <c r="C501" s="34"/>
      <c r="E501" s="34"/>
      <c r="F501" s="35"/>
      <c r="J501" s="36"/>
      <c r="L501" s="37"/>
      <c r="P501" s="54"/>
      <c r="X501" s="12"/>
      <c r="Y501" s="12"/>
      <c r="Z501" s="12"/>
      <c r="AB501" s="13"/>
      <c r="AD501" s="12"/>
      <c r="AH501" s="12"/>
      <c r="AK501" s="12"/>
      <c r="AM501" s="39"/>
    </row>
    <row r="502" ht="15.75" customHeight="1">
      <c r="A502" s="34"/>
      <c r="B502" s="34"/>
      <c r="C502" s="34"/>
      <c r="E502" s="34"/>
      <c r="F502" s="35"/>
      <c r="J502" s="36"/>
      <c r="L502" s="37"/>
      <c r="P502" s="54"/>
      <c r="X502" s="12"/>
      <c r="Y502" s="12"/>
      <c r="Z502" s="12"/>
      <c r="AB502" s="13"/>
      <c r="AD502" s="12"/>
      <c r="AH502" s="12"/>
      <c r="AK502" s="12"/>
      <c r="AM502" s="39"/>
    </row>
    <row r="503" ht="15.75" customHeight="1">
      <c r="A503" s="34"/>
      <c r="B503" s="34"/>
      <c r="C503" s="34"/>
      <c r="E503" s="34"/>
      <c r="F503" s="35"/>
      <c r="J503" s="36"/>
      <c r="L503" s="37"/>
      <c r="P503" s="54"/>
      <c r="X503" s="12"/>
      <c r="Y503" s="12"/>
      <c r="Z503" s="12"/>
      <c r="AB503" s="13"/>
      <c r="AD503" s="12"/>
      <c r="AH503" s="12"/>
      <c r="AK503" s="12"/>
      <c r="AM503" s="39"/>
    </row>
    <row r="504" ht="15.75" customHeight="1">
      <c r="A504" s="34"/>
      <c r="B504" s="34"/>
      <c r="C504" s="34"/>
      <c r="E504" s="34"/>
      <c r="F504" s="35"/>
      <c r="J504" s="36"/>
      <c r="L504" s="37"/>
      <c r="P504" s="54"/>
      <c r="X504" s="12"/>
      <c r="Y504" s="12"/>
      <c r="Z504" s="12"/>
      <c r="AB504" s="13"/>
      <c r="AD504" s="12"/>
      <c r="AH504" s="12"/>
      <c r="AK504" s="12"/>
      <c r="AM504" s="39"/>
    </row>
    <row r="505" ht="15.75" customHeight="1">
      <c r="A505" s="34"/>
      <c r="B505" s="34"/>
      <c r="C505" s="34"/>
      <c r="E505" s="34"/>
      <c r="F505" s="35"/>
      <c r="J505" s="36"/>
      <c r="L505" s="37"/>
      <c r="P505" s="54"/>
      <c r="X505" s="12"/>
      <c r="Y505" s="12"/>
      <c r="Z505" s="12"/>
      <c r="AB505" s="13"/>
      <c r="AD505" s="12"/>
      <c r="AH505" s="12"/>
      <c r="AK505" s="12"/>
      <c r="AM505" s="39"/>
    </row>
    <row r="506" ht="15.75" customHeight="1">
      <c r="A506" s="34"/>
      <c r="B506" s="34"/>
      <c r="C506" s="34"/>
      <c r="E506" s="34"/>
      <c r="F506" s="35"/>
      <c r="J506" s="36"/>
      <c r="L506" s="37"/>
      <c r="P506" s="54"/>
      <c r="X506" s="12"/>
      <c r="Y506" s="12"/>
      <c r="Z506" s="12"/>
      <c r="AB506" s="13"/>
      <c r="AD506" s="12"/>
      <c r="AH506" s="12"/>
      <c r="AK506" s="12"/>
      <c r="AM506" s="39"/>
    </row>
    <row r="507" ht="15.75" customHeight="1">
      <c r="A507" s="34"/>
      <c r="B507" s="34"/>
      <c r="C507" s="34"/>
      <c r="E507" s="34"/>
      <c r="F507" s="35"/>
      <c r="J507" s="36"/>
      <c r="L507" s="37"/>
      <c r="P507" s="54"/>
      <c r="X507" s="12"/>
      <c r="Y507" s="12"/>
      <c r="Z507" s="12"/>
      <c r="AB507" s="13"/>
      <c r="AD507" s="12"/>
      <c r="AH507" s="12"/>
      <c r="AK507" s="12"/>
      <c r="AM507" s="39"/>
    </row>
    <row r="508" ht="15.75" customHeight="1">
      <c r="A508" s="34"/>
      <c r="B508" s="34"/>
      <c r="C508" s="34"/>
      <c r="E508" s="34"/>
      <c r="F508" s="35"/>
      <c r="J508" s="36"/>
      <c r="L508" s="37"/>
      <c r="P508" s="54"/>
      <c r="X508" s="12"/>
      <c r="Y508" s="12"/>
      <c r="Z508" s="12"/>
      <c r="AB508" s="13"/>
      <c r="AD508" s="12"/>
      <c r="AH508" s="12"/>
      <c r="AK508" s="12"/>
      <c r="AM508" s="39"/>
    </row>
    <row r="509" ht="15.75" customHeight="1">
      <c r="A509" s="34"/>
      <c r="B509" s="34"/>
      <c r="C509" s="34"/>
      <c r="E509" s="34"/>
      <c r="F509" s="35"/>
      <c r="J509" s="36"/>
      <c r="L509" s="37"/>
      <c r="P509" s="54"/>
      <c r="X509" s="12"/>
      <c r="Y509" s="12"/>
      <c r="Z509" s="12"/>
      <c r="AB509" s="13"/>
      <c r="AD509" s="12"/>
      <c r="AH509" s="12"/>
      <c r="AK509" s="12"/>
      <c r="AM509" s="39"/>
    </row>
    <row r="510" ht="15.75" customHeight="1">
      <c r="A510" s="34"/>
      <c r="B510" s="34"/>
      <c r="C510" s="34"/>
      <c r="E510" s="34"/>
      <c r="F510" s="35"/>
      <c r="J510" s="36"/>
      <c r="L510" s="37"/>
      <c r="P510" s="54"/>
      <c r="X510" s="12"/>
      <c r="Y510" s="12"/>
      <c r="Z510" s="12"/>
      <c r="AB510" s="13"/>
      <c r="AD510" s="12"/>
      <c r="AH510" s="12"/>
      <c r="AK510" s="12"/>
      <c r="AM510" s="39"/>
    </row>
    <row r="511" ht="15.75" customHeight="1">
      <c r="A511" s="34"/>
      <c r="B511" s="34"/>
      <c r="C511" s="34"/>
      <c r="E511" s="34"/>
      <c r="F511" s="35"/>
      <c r="J511" s="36"/>
      <c r="L511" s="37"/>
      <c r="P511" s="54"/>
      <c r="X511" s="12"/>
      <c r="Y511" s="12"/>
      <c r="Z511" s="12"/>
      <c r="AB511" s="13"/>
      <c r="AD511" s="12"/>
      <c r="AH511" s="12"/>
      <c r="AK511" s="12"/>
      <c r="AM511" s="39"/>
    </row>
    <row r="512" ht="15.75" customHeight="1">
      <c r="A512" s="34"/>
      <c r="B512" s="34"/>
      <c r="C512" s="34"/>
      <c r="E512" s="34"/>
      <c r="F512" s="35"/>
      <c r="J512" s="36"/>
      <c r="L512" s="37"/>
      <c r="P512" s="54"/>
      <c r="X512" s="12"/>
      <c r="Y512" s="12"/>
      <c r="Z512" s="12"/>
      <c r="AB512" s="13"/>
      <c r="AD512" s="12"/>
      <c r="AH512" s="12"/>
      <c r="AK512" s="12"/>
      <c r="AM512" s="39"/>
    </row>
    <row r="513" ht="15.75" customHeight="1">
      <c r="A513" s="34"/>
      <c r="B513" s="34"/>
      <c r="C513" s="34"/>
      <c r="E513" s="34"/>
      <c r="F513" s="35"/>
      <c r="J513" s="36"/>
      <c r="L513" s="37"/>
      <c r="P513" s="54"/>
      <c r="X513" s="12"/>
      <c r="Y513" s="12"/>
      <c r="Z513" s="12"/>
      <c r="AB513" s="13"/>
      <c r="AD513" s="12"/>
      <c r="AH513" s="12"/>
      <c r="AK513" s="12"/>
      <c r="AM513" s="39"/>
    </row>
    <row r="514" ht="15.75" customHeight="1">
      <c r="A514" s="34"/>
      <c r="B514" s="34"/>
      <c r="C514" s="34"/>
      <c r="E514" s="34"/>
      <c r="F514" s="35"/>
      <c r="J514" s="36"/>
      <c r="L514" s="37"/>
      <c r="P514" s="54"/>
      <c r="X514" s="12"/>
      <c r="Y514" s="12"/>
      <c r="Z514" s="12"/>
      <c r="AB514" s="13"/>
      <c r="AD514" s="12"/>
      <c r="AH514" s="12"/>
      <c r="AK514" s="12"/>
      <c r="AM514" s="39"/>
    </row>
    <row r="515" ht="15.75" customHeight="1">
      <c r="A515" s="34"/>
      <c r="B515" s="34"/>
      <c r="C515" s="34"/>
      <c r="E515" s="34"/>
      <c r="F515" s="35"/>
      <c r="J515" s="36"/>
      <c r="L515" s="37"/>
      <c r="P515" s="54"/>
      <c r="X515" s="12"/>
      <c r="Y515" s="12"/>
      <c r="Z515" s="12"/>
      <c r="AB515" s="13"/>
      <c r="AD515" s="12"/>
      <c r="AH515" s="12"/>
      <c r="AK515" s="12"/>
      <c r="AM515" s="39"/>
    </row>
    <row r="516" ht="15.75" customHeight="1">
      <c r="A516" s="34"/>
      <c r="B516" s="34"/>
      <c r="C516" s="34"/>
      <c r="E516" s="34"/>
      <c r="F516" s="35"/>
      <c r="J516" s="36"/>
      <c r="L516" s="37"/>
      <c r="P516" s="54"/>
      <c r="X516" s="12"/>
      <c r="Y516" s="12"/>
      <c r="Z516" s="12"/>
      <c r="AB516" s="13"/>
      <c r="AD516" s="12"/>
      <c r="AH516" s="12"/>
      <c r="AK516" s="12"/>
      <c r="AM516" s="39"/>
    </row>
    <row r="517" ht="15.75" customHeight="1">
      <c r="A517" s="34"/>
      <c r="B517" s="34"/>
      <c r="C517" s="34"/>
      <c r="E517" s="34"/>
      <c r="F517" s="35"/>
      <c r="J517" s="36"/>
      <c r="L517" s="37"/>
      <c r="P517" s="54"/>
      <c r="X517" s="12"/>
      <c r="Y517" s="12"/>
      <c r="Z517" s="12"/>
      <c r="AB517" s="13"/>
      <c r="AD517" s="12"/>
      <c r="AH517" s="12"/>
      <c r="AK517" s="12"/>
      <c r="AM517" s="39"/>
    </row>
    <row r="518" ht="15.75" customHeight="1">
      <c r="A518" s="34"/>
      <c r="B518" s="34"/>
      <c r="C518" s="34"/>
      <c r="E518" s="34"/>
      <c r="F518" s="35"/>
      <c r="J518" s="36"/>
      <c r="L518" s="37"/>
      <c r="P518" s="54"/>
      <c r="X518" s="12"/>
      <c r="Y518" s="12"/>
      <c r="Z518" s="12"/>
      <c r="AB518" s="13"/>
      <c r="AD518" s="12"/>
      <c r="AH518" s="12"/>
      <c r="AK518" s="12"/>
      <c r="AM518" s="39"/>
    </row>
    <row r="519" ht="15.75" customHeight="1">
      <c r="A519" s="34"/>
      <c r="B519" s="34"/>
      <c r="C519" s="34"/>
      <c r="E519" s="34"/>
      <c r="F519" s="35"/>
      <c r="J519" s="36"/>
      <c r="L519" s="37"/>
      <c r="P519" s="54"/>
      <c r="X519" s="12"/>
      <c r="Y519" s="12"/>
      <c r="Z519" s="12"/>
      <c r="AB519" s="13"/>
      <c r="AD519" s="12"/>
      <c r="AH519" s="12"/>
      <c r="AK519" s="12"/>
      <c r="AM519" s="39"/>
    </row>
    <row r="520" ht="15.75" customHeight="1">
      <c r="A520" s="34"/>
      <c r="B520" s="34"/>
      <c r="C520" s="34"/>
      <c r="E520" s="34"/>
      <c r="F520" s="35"/>
      <c r="J520" s="36"/>
      <c r="L520" s="37"/>
      <c r="P520" s="54"/>
      <c r="X520" s="12"/>
      <c r="Y520" s="12"/>
      <c r="Z520" s="12"/>
      <c r="AB520" s="13"/>
      <c r="AD520" s="12"/>
      <c r="AH520" s="12"/>
      <c r="AK520" s="12"/>
      <c r="AM520" s="39"/>
    </row>
    <row r="521" ht="15.75" customHeight="1">
      <c r="A521" s="34"/>
      <c r="B521" s="34"/>
      <c r="C521" s="34"/>
      <c r="E521" s="34"/>
      <c r="F521" s="35"/>
      <c r="J521" s="36"/>
      <c r="L521" s="37"/>
      <c r="P521" s="54"/>
      <c r="X521" s="12"/>
      <c r="Y521" s="12"/>
      <c r="Z521" s="12"/>
      <c r="AB521" s="13"/>
      <c r="AD521" s="12"/>
      <c r="AH521" s="12"/>
      <c r="AK521" s="12"/>
      <c r="AM521" s="39"/>
    </row>
    <row r="522" ht="15.75" customHeight="1">
      <c r="A522" s="34"/>
      <c r="B522" s="34"/>
      <c r="C522" s="34"/>
      <c r="E522" s="34"/>
      <c r="F522" s="35"/>
      <c r="J522" s="36"/>
      <c r="L522" s="37"/>
      <c r="P522" s="54"/>
      <c r="X522" s="12"/>
      <c r="Y522" s="12"/>
      <c r="Z522" s="12"/>
      <c r="AB522" s="13"/>
      <c r="AD522" s="12"/>
      <c r="AH522" s="12"/>
      <c r="AK522" s="12"/>
      <c r="AM522" s="39"/>
    </row>
    <row r="523" ht="15.75" customHeight="1">
      <c r="A523" s="34"/>
      <c r="B523" s="34"/>
      <c r="C523" s="34"/>
      <c r="E523" s="34"/>
      <c r="F523" s="35"/>
      <c r="J523" s="36"/>
      <c r="L523" s="37"/>
      <c r="P523" s="54"/>
      <c r="X523" s="12"/>
      <c r="Y523" s="12"/>
      <c r="Z523" s="12"/>
      <c r="AB523" s="13"/>
      <c r="AD523" s="12"/>
      <c r="AH523" s="12"/>
      <c r="AK523" s="12"/>
      <c r="AM523" s="39"/>
    </row>
    <row r="524" ht="15.75" customHeight="1">
      <c r="A524" s="34"/>
      <c r="B524" s="34"/>
      <c r="C524" s="34"/>
      <c r="E524" s="34"/>
      <c r="F524" s="35"/>
      <c r="J524" s="36"/>
      <c r="L524" s="37"/>
      <c r="P524" s="54"/>
      <c r="X524" s="12"/>
      <c r="Y524" s="12"/>
      <c r="Z524" s="12"/>
      <c r="AB524" s="13"/>
      <c r="AD524" s="12"/>
      <c r="AH524" s="12"/>
      <c r="AK524" s="12"/>
      <c r="AM524" s="39"/>
    </row>
    <row r="525" ht="15.75" customHeight="1">
      <c r="A525" s="34"/>
      <c r="B525" s="34"/>
      <c r="C525" s="34"/>
      <c r="E525" s="34"/>
      <c r="F525" s="35"/>
      <c r="J525" s="36"/>
      <c r="L525" s="37"/>
      <c r="P525" s="54"/>
      <c r="X525" s="12"/>
      <c r="Y525" s="12"/>
      <c r="Z525" s="12"/>
      <c r="AB525" s="13"/>
      <c r="AD525" s="12"/>
      <c r="AH525" s="12"/>
      <c r="AK525" s="12"/>
      <c r="AM525" s="39"/>
    </row>
    <row r="526" ht="15.75" customHeight="1">
      <c r="A526" s="34"/>
      <c r="B526" s="34"/>
      <c r="C526" s="34"/>
      <c r="E526" s="34"/>
      <c r="F526" s="35"/>
      <c r="J526" s="36"/>
      <c r="L526" s="37"/>
      <c r="P526" s="54"/>
      <c r="X526" s="12"/>
      <c r="Y526" s="12"/>
      <c r="Z526" s="12"/>
      <c r="AB526" s="13"/>
      <c r="AD526" s="12"/>
      <c r="AH526" s="12"/>
      <c r="AK526" s="12"/>
      <c r="AM526" s="39"/>
    </row>
    <row r="527" ht="15.75" customHeight="1">
      <c r="A527" s="34"/>
      <c r="B527" s="34"/>
      <c r="C527" s="34"/>
      <c r="E527" s="34"/>
      <c r="F527" s="35"/>
      <c r="J527" s="36"/>
      <c r="L527" s="37"/>
      <c r="P527" s="54"/>
      <c r="X527" s="12"/>
      <c r="Y527" s="12"/>
      <c r="Z527" s="12"/>
      <c r="AB527" s="13"/>
      <c r="AD527" s="12"/>
      <c r="AH527" s="12"/>
      <c r="AK527" s="12"/>
      <c r="AM527" s="39"/>
    </row>
    <row r="528" ht="15.75" customHeight="1">
      <c r="A528" s="34"/>
      <c r="B528" s="34"/>
      <c r="C528" s="34"/>
      <c r="E528" s="34"/>
      <c r="F528" s="35"/>
      <c r="J528" s="36"/>
      <c r="L528" s="37"/>
      <c r="P528" s="54"/>
      <c r="X528" s="12"/>
      <c r="Y528" s="12"/>
      <c r="Z528" s="12"/>
      <c r="AB528" s="13"/>
      <c r="AD528" s="12"/>
      <c r="AH528" s="12"/>
      <c r="AK528" s="12"/>
      <c r="AM528" s="39"/>
    </row>
    <row r="529" ht="15.75" customHeight="1">
      <c r="A529" s="34"/>
      <c r="B529" s="34"/>
      <c r="C529" s="34"/>
      <c r="E529" s="34"/>
      <c r="F529" s="35"/>
      <c r="J529" s="36"/>
      <c r="L529" s="37"/>
      <c r="P529" s="54"/>
      <c r="X529" s="12"/>
      <c r="Y529" s="12"/>
      <c r="Z529" s="12"/>
      <c r="AB529" s="13"/>
      <c r="AD529" s="12"/>
      <c r="AH529" s="12"/>
      <c r="AK529" s="12"/>
      <c r="AM529" s="39"/>
    </row>
    <row r="530" ht="15.75" customHeight="1">
      <c r="A530" s="34"/>
      <c r="B530" s="34"/>
      <c r="C530" s="34"/>
      <c r="E530" s="34"/>
      <c r="F530" s="35"/>
      <c r="J530" s="36"/>
      <c r="L530" s="37"/>
      <c r="P530" s="54"/>
      <c r="X530" s="12"/>
      <c r="Y530" s="12"/>
      <c r="Z530" s="12"/>
      <c r="AB530" s="13"/>
      <c r="AD530" s="12"/>
      <c r="AH530" s="12"/>
      <c r="AK530" s="12"/>
      <c r="AM530" s="39"/>
    </row>
    <row r="531" ht="15.75" customHeight="1">
      <c r="A531" s="34"/>
      <c r="B531" s="34"/>
      <c r="C531" s="34"/>
      <c r="E531" s="34"/>
      <c r="F531" s="35"/>
      <c r="J531" s="36"/>
      <c r="L531" s="37"/>
      <c r="P531" s="54"/>
      <c r="X531" s="12"/>
      <c r="Y531" s="12"/>
      <c r="Z531" s="12"/>
      <c r="AB531" s="13"/>
      <c r="AD531" s="12"/>
      <c r="AH531" s="12"/>
      <c r="AK531" s="12"/>
      <c r="AM531" s="39"/>
    </row>
    <row r="532" ht="15.75" customHeight="1">
      <c r="A532" s="34"/>
      <c r="B532" s="34"/>
      <c r="C532" s="34"/>
      <c r="E532" s="34"/>
      <c r="F532" s="35"/>
      <c r="J532" s="36"/>
      <c r="L532" s="37"/>
      <c r="P532" s="54"/>
      <c r="X532" s="12"/>
      <c r="Y532" s="12"/>
      <c r="Z532" s="12"/>
      <c r="AB532" s="13"/>
      <c r="AD532" s="12"/>
      <c r="AH532" s="12"/>
      <c r="AK532" s="12"/>
      <c r="AM532" s="39"/>
    </row>
    <row r="533" ht="15.75" customHeight="1">
      <c r="A533" s="34"/>
      <c r="B533" s="34"/>
      <c r="C533" s="34"/>
      <c r="E533" s="34"/>
      <c r="F533" s="35"/>
      <c r="J533" s="36"/>
      <c r="L533" s="37"/>
      <c r="P533" s="54"/>
      <c r="X533" s="12"/>
      <c r="Y533" s="12"/>
      <c r="Z533" s="12"/>
      <c r="AB533" s="13"/>
      <c r="AD533" s="12"/>
      <c r="AH533" s="12"/>
      <c r="AK533" s="12"/>
      <c r="AM533" s="39"/>
    </row>
    <row r="534" ht="15.75" customHeight="1">
      <c r="A534" s="34"/>
      <c r="B534" s="34"/>
      <c r="C534" s="34"/>
      <c r="E534" s="34"/>
      <c r="F534" s="35"/>
      <c r="J534" s="36"/>
      <c r="L534" s="37"/>
      <c r="P534" s="54"/>
      <c r="X534" s="12"/>
      <c r="Y534" s="12"/>
      <c r="Z534" s="12"/>
      <c r="AB534" s="13"/>
      <c r="AD534" s="12"/>
      <c r="AH534" s="12"/>
      <c r="AK534" s="12"/>
      <c r="AM534" s="39"/>
    </row>
    <row r="535" ht="15.75" customHeight="1">
      <c r="A535" s="34"/>
      <c r="B535" s="34"/>
      <c r="C535" s="34"/>
      <c r="E535" s="34"/>
      <c r="F535" s="35"/>
      <c r="J535" s="36"/>
      <c r="L535" s="37"/>
      <c r="P535" s="54"/>
      <c r="X535" s="12"/>
      <c r="Y535" s="12"/>
      <c r="Z535" s="12"/>
      <c r="AB535" s="13"/>
      <c r="AD535" s="12"/>
      <c r="AH535" s="12"/>
      <c r="AK535" s="12"/>
      <c r="AM535" s="39"/>
    </row>
    <row r="536" ht="15.75" customHeight="1">
      <c r="A536" s="34"/>
      <c r="B536" s="34"/>
      <c r="C536" s="34"/>
      <c r="E536" s="34"/>
      <c r="F536" s="35"/>
      <c r="J536" s="36"/>
      <c r="L536" s="37"/>
      <c r="P536" s="54"/>
      <c r="X536" s="12"/>
      <c r="Y536" s="12"/>
      <c r="Z536" s="12"/>
      <c r="AB536" s="13"/>
      <c r="AD536" s="12"/>
      <c r="AH536" s="12"/>
      <c r="AK536" s="12"/>
      <c r="AM536" s="39"/>
    </row>
    <row r="537" ht="15.75" customHeight="1">
      <c r="A537" s="34"/>
      <c r="B537" s="34"/>
      <c r="C537" s="34"/>
      <c r="E537" s="34"/>
      <c r="F537" s="35"/>
      <c r="J537" s="36"/>
      <c r="L537" s="37"/>
      <c r="P537" s="54"/>
      <c r="X537" s="12"/>
      <c r="Y537" s="12"/>
      <c r="Z537" s="12"/>
      <c r="AB537" s="13"/>
      <c r="AD537" s="12"/>
      <c r="AH537" s="12"/>
      <c r="AK537" s="12"/>
      <c r="AM537" s="39"/>
    </row>
    <row r="538" ht="15.75" customHeight="1">
      <c r="A538" s="34"/>
      <c r="B538" s="34"/>
      <c r="C538" s="34"/>
      <c r="E538" s="34"/>
      <c r="F538" s="35"/>
      <c r="J538" s="36"/>
      <c r="L538" s="37"/>
      <c r="P538" s="54"/>
      <c r="X538" s="12"/>
      <c r="Y538" s="12"/>
      <c r="Z538" s="12"/>
      <c r="AB538" s="13"/>
      <c r="AD538" s="12"/>
      <c r="AH538" s="12"/>
      <c r="AK538" s="12"/>
      <c r="AM538" s="39"/>
    </row>
    <row r="539" ht="15.75" customHeight="1">
      <c r="A539" s="34"/>
      <c r="B539" s="34"/>
      <c r="C539" s="34"/>
      <c r="E539" s="34"/>
      <c r="F539" s="35"/>
      <c r="J539" s="36"/>
      <c r="L539" s="37"/>
      <c r="P539" s="54"/>
      <c r="X539" s="12"/>
      <c r="Y539" s="12"/>
      <c r="Z539" s="12"/>
      <c r="AB539" s="13"/>
      <c r="AD539" s="12"/>
      <c r="AH539" s="12"/>
      <c r="AK539" s="12"/>
      <c r="AM539" s="39"/>
    </row>
    <row r="540" ht="15.75" customHeight="1">
      <c r="A540" s="34"/>
      <c r="B540" s="34"/>
      <c r="C540" s="34"/>
      <c r="E540" s="34"/>
      <c r="F540" s="35"/>
      <c r="J540" s="36"/>
      <c r="L540" s="37"/>
      <c r="P540" s="54"/>
      <c r="X540" s="12"/>
      <c r="Y540" s="12"/>
      <c r="Z540" s="12"/>
      <c r="AB540" s="13"/>
      <c r="AD540" s="12"/>
      <c r="AH540" s="12"/>
      <c r="AK540" s="12"/>
      <c r="AM540" s="39"/>
    </row>
    <row r="541" ht="15.75" customHeight="1">
      <c r="A541" s="34"/>
      <c r="B541" s="34"/>
      <c r="C541" s="34"/>
      <c r="E541" s="34"/>
      <c r="F541" s="35"/>
      <c r="J541" s="36"/>
      <c r="L541" s="37"/>
      <c r="P541" s="54"/>
      <c r="X541" s="12"/>
      <c r="Y541" s="12"/>
      <c r="Z541" s="12"/>
      <c r="AB541" s="13"/>
      <c r="AD541" s="12"/>
      <c r="AH541" s="12"/>
      <c r="AK541" s="12"/>
      <c r="AM541" s="39"/>
    </row>
    <row r="542" ht="15.75" customHeight="1">
      <c r="A542" s="34"/>
      <c r="B542" s="34"/>
      <c r="C542" s="34"/>
      <c r="E542" s="34"/>
      <c r="F542" s="35"/>
      <c r="J542" s="36"/>
      <c r="L542" s="37"/>
      <c r="P542" s="54"/>
      <c r="X542" s="12"/>
      <c r="Y542" s="12"/>
      <c r="Z542" s="12"/>
      <c r="AB542" s="13"/>
      <c r="AD542" s="12"/>
      <c r="AH542" s="12"/>
      <c r="AK542" s="12"/>
      <c r="AM542" s="39"/>
    </row>
    <row r="543" ht="15.75" customHeight="1">
      <c r="A543" s="34"/>
      <c r="B543" s="34"/>
      <c r="C543" s="34"/>
      <c r="E543" s="34"/>
      <c r="F543" s="35"/>
      <c r="J543" s="36"/>
      <c r="L543" s="37"/>
      <c r="P543" s="54"/>
      <c r="X543" s="12"/>
      <c r="Y543" s="12"/>
      <c r="Z543" s="12"/>
      <c r="AB543" s="13"/>
      <c r="AD543" s="12"/>
      <c r="AH543" s="12"/>
      <c r="AK543" s="12"/>
      <c r="AM543" s="39"/>
    </row>
    <row r="544" ht="15.75" customHeight="1">
      <c r="A544" s="34"/>
      <c r="B544" s="34"/>
      <c r="C544" s="34"/>
      <c r="E544" s="34"/>
      <c r="F544" s="35"/>
      <c r="J544" s="36"/>
      <c r="L544" s="37"/>
      <c r="P544" s="54"/>
      <c r="X544" s="12"/>
      <c r="Y544" s="12"/>
      <c r="Z544" s="12"/>
      <c r="AB544" s="13"/>
      <c r="AD544" s="12"/>
      <c r="AH544" s="12"/>
      <c r="AK544" s="12"/>
      <c r="AM544" s="39"/>
    </row>
    <row r="545" ht="15.75" customHeight="1">
      <c r="A545" s="34"/>
      <c r="B545" s="34"/>
      <c r="C545" s="34"/>
      <c r="E545" s="34"/>
      <c r="F545" s="35"/>
      <c r="J545" s="36"/>
      <c r="L545" s="37"/>
      <c r="P545" s="54"/>
      <c r="X545" s="12"/>
      <c r="Y545" s="12"/>
      <c r="Z545" s="12"/>
      <c r="AB545" s="13"/>
      <c r="AD545" s="12"/>
      <c r="AH545" s="12"/>
      <c r="AK545" s="12"/>
      <c r="AM545" s="39"/>
    </row>
    <row r="546" ht="15.75" customHeight="1">
      <c r="A546" s="34"/>
      <c r="B546" s="34"/>
      <c r="C546" s="34"/>
      <c r="E546" s="34"/>
      <c r="F546" s="35"/>
      <c r="J546" s="36"/>
      <c r="L546" s="37"/>
      <c r="P546" s="54"/>
      <c r="X546" s="12"/>
      <c r="Y546" s="12"/>
      <c r="Z546" s="12"/>
      <c r="AB546" s="13"/>
      <c r="AD546" s="12"/>
      <c r="AH546" s="12"/>
      <c r="AK546" s="12"/>
      <c r="AM546" s="39"/>
    </row>
    <row r="547" ht="15.75" customHeight="1">
      <c r="A547" s="34"/>
      <c r="B547" s="34"/>
      <c r="C547" s="34"/>
      <c r="E547" s="34"/>
      <c r="F547" s="35"/>
      <c r="J547" s="36"/>
      <c r="L547" s="37"/>
      <c r="P547" s="54"/>
      <c r="X547" s="12"/>
      <c r="Y547" s="12"/>
      <c r="Z547" s="12"/>
      <c r="AB547" s="13"/>
      <c r="AD547" s="12"/>
      <c r="AH547" s="12"/>
      <c r="AK547" s="12"/>
      <c r="AM547" s="39"/>
    </row>
    <row r="548" ht="15.75" customHeight="1">
      <c r="A548" s="34"/>
      <c r="B548" s="34"/>
      <c r="C548" s="34"/>
      <c r="E548" s="34"/>
      <c r="F548" s="35"/>
      <c r="J548" s="36"/>
      <c r="L548" s="37"/>
      <c r="P548" s="54"/>
      <c r="X548" s="12"/>
      <c r="Y548" s="12"/>
      <c r="Z548" s="12"/>
      <c r="AB548" s="13"/>
      <c r="AD548" s="12"/>
      <c r="AH548" s="12"/>
      <c r="AK548" s="12"/>
      <c r="AM548" s="39"/>
    </row>
    <row r="549" ht="15.75" customHeight="1">
      <c r="A549" s="34"/>
      <c r="B549" s="34"/>
      <c r="C549" s="34"/>
      <c r="E549" s="34"/>
      <c r="F549" s="35"/>
      <c r="J549" s="36"/>
      <c r="L549" s="37"/>
      <c r="P549" s="54"/>
      <c r="X549" s="12"/>
      <c r="Y549" s="12"/>
      <c r="Z549" s="12"/>
      <c r="AB549" s="13"/>
      <c r="AD549" s="12"/>
      <c r="AH549" s="12"/>
      <c r="AK549" s="12"/>
      <c r="AM549" s="39"/>
    </row>
    <row r="550" ht="15.75" customHeight="1">
      <c r="A550" s="34"/>
      <c r="B550" s="34"/>
      <c r="C550" s="34"/>
      <c r="E550" s="34"/>
      <c r="F550" s="35"/>
      <c r="J550" s="36"/>
      <c r="L550" s="37"/>
      <c r="P550" s="54"/>
      <c r="X550" s="12"/>
      <c r="Y550" s="12"/>
      <c r="Z550" s="12"/>
      <c r="AB550" s="13"/>
      <c r="AD550" s="12"/>
      <c r="AH550" s="12"/>
      <c r="AK550" s="12"/>
      <c r="AM550" s="39"/>
    </row>
    <row r="551" ht="15.75" customHeight="1">
      <c r="A551" s="34"/>
      <c r="B551" s="34"/>
      <c r="C551" s="34"/>
      <c r="E551" s="34"/>
      <c r="F551" s="35"/>
      <c r="J551" s="36"/>
      <c r="L551" s="37"/>
      <c r="P551" s="54"/>
      <c r="X551" s="12"/>
      <c r="Y551" s="12"/>
      <c r="Z551" s="12"/>
      <c r="AB551" s="13"/>
      <c r="AD551" s="12"/>
      <c r="AH551" s="12"/>
      <c r="AK551" s="12"/>
      <c r="AM551" s="39"/>
    </row>
    <row r="552" ht="15.75" customHeight="1">
      <c r="A552" s="34"/>
      <c r="B552" s="34"/>
      <c r="C552" s="34"/>
      <c r="E552" s="34"/>
      <c r="F552" s="35"/>
      <c r="J552" s="36"/>
      <c r="L552" s="37"/>
      <c r="P552" s="54"/>
      <c r="X552" s="12"/>
      <c r="Y552" s="12"/>
      <c r="Z552" s="12"/>
      <c r="AB552" s="13"/>
      <c r="AD552" s="12"/>
      <c r="AH552" s="12"/>
      <c r="AK552" s="12"/>
      <c r="AM552" s="39"/>
    </row>
    <row r="553" ht="15.75" customHeight="1">
      <c r="A553" s="34"/>
      <c r="B553" s="34"/>
      <c r="C553" s="34"/>
      <c r="E553" s="34"/>
      <c r="F553" s="35"/>
      <c r="J553" s="36"/>
      <c r="L553" s="37"/>
      <c r="P553" s="54"/>
      <c r="X553" s="12"/>
      <c r="Y553" s="12"/>
      <c r="Z553" s="12"/>
      <c r="AB553" s="13"/>
      <c r="AD553" s="12"/>
      <c r="AH553" s="12"/>
      <c r="AK553" s="12"/>
      <c r="AM553" s="39"/>
    </row>
    <row r="554" ht="15.75" customHeight="1">
      <c r="A554" s="34"/>
      <c r="B554" s="34"/>
      <c r="C554" s="34"/>
      <c r="E554" s="34"/>
      <c r="F554" s="35"/>
      <c r="J554" s="36"/>
      <c r="L554" s="37"/>
      <c r="P554" s="54"/>
      <c r="X554" s="12"/>
      <c r="Y554" s="12"/>
      <c r="Z554" s="12"/>
      <c r="AB554" s="13"/>
      <c r="AD554" s="12"/>
      <c r="AH554" s="12"/>
      <c r="AK554" s="12"/>
      <c r="AM554" s="39"/>
    </row>
    <row r="555" ht="15.75" customHeight="1">
      <c r="A555" s="34"/>
      <c r="B555" s="34"/>
      <c r="C555" s="34"/>
      <c r="E555" s="34"/>
      <c r="F555" s="35"/>
      <c r="J555" s="36"/>
      <c r="L555" s="37"/>
      <c r="P555" s="54"/>
      <c r="X555" s="12"/>
      <c r="Y555" s="12"/>
      <c r="Z555" s="12"/>
      <c r="AB555" s="13"/>
      <c r="AD555" s="12"/>
      <c r="AH555" s="12"/>
      <c r="AK555" s="12"/>
      <c r="AM555" s="39"/>
    </row>
    <row r="556" ht="15.75" customHeight="1">
      <c r="A556" s="34"/>
      <c r="B556" s="34"/>
      <c r="C556" s="34"/>
      <c r="E556" s="34"/>
      <c r="F556" s="35"/>
      <c r="J556" s="36"/>
      <c r="L556" s="37"/>
      <c r="P556" s="54"/>
      <c r="X556" s="12"/>
      <c r="Y556" s="12"/>
      <c r="Z556" s="12"/>
      <c r="AB556" s="13"/>
      <c r="AD556" s="12"/>
      <c r="AH556" s="12"/>
      <c r="AK556" s="12"/>
      <c r="AM556" s="39"/>
    </row>
    <row r="557" ht="15.75" customHeight="1">
      <c r="A557" s="34"/>
      <c r="B557" s="34"/>
      <c r="C557" s="34"/>
      <c r="E557" s="34"/>
      <c r="F557" s="35"/>
      <c r="J557" s="36"/>
      <c r="L557" s="37"/>
      <c r="P557" s="54"/>
      <c r="X557" s="12"/>
      <c r="Y557" s="12"/>
      <c r="Z557" s="12"/>
      <c r="AB557" s="13"/>
      <c r="AD557" s="12"/>
      <c r="AH557" s="12"/>
      <c r="AK557" s="12"/>
      <c r="AM557" s="39"/>
    </row>
    <row r="558" ht="15.75" customHeight="1">
      <c r="A558" s="34"/>
      <c r="B558" s="34"/>
      <c r="C558" s="34"/>
      <c r="E558" s="34"/>
      <c r="F558" s="35"/>
      <c r="J558" s="36"/>
      <c r="L558" s="37"/>
      <c r="P558" s="54"/>
      <c r="X558" s="12"/>
      <c r="Y558" s="12"/>
      <c r="Z558" s="12"/>
      <c r="AB558" s="13"/>
      <c r="AD558" s="12"/>
      <c r="AH558" s="12"/>
      <c r="AK558" s="12"/>
      <c r="AM558" s="39"/>
    </row>
    <row r="559" ht="15.75" customHeight="1">
      <c r="A559" s="34"/>
      <c r="B559" s="34"/>
      <c r="C559" s="34"/>
      <c r="E559" s="34"/>
      <c r="F559" s="35"/>
      <c r="J559" s="36"/>
      <c r="L559" s="37"/>
      <c r="P559" s="54"/>
      <c r="X559" s="12"/>
      <c r="Y559" s="12"/>
      <c r="Z559" s="12"/>
      <c r="AB559" s="13"/>
      <c r="AD559" s="12"/>
      <c r="AH559" s="12"/>
      <c r="AK559" s="12"/>
      <c r="AM559" s="39"/>
    </row>
    <row r="560" ht="15.75" customHeight="1">
      <c r="A560" s="34"/>
      <c r="B560" s="34"/>
      <c r="C560" s="34"/>
      <c r="E560" s="34"/>
      <c r="F560" s="35"/>
      <c r="J560" s="36"/>
      <c r="L560" s="37"/>
      <c r="P560" s="54"/>
      <c r="X560" s="12"/>
      <c r="Y560" s="12"/>
      <c r="Z560" s="12"/>
      <c r="AB560" s="13"/>
      <c r="AD560" s="12"/>
      <c r="AH560" s="12"/>
      <c r="AK560" s="12"/>
      <c r="AM560" s="39"/>
    </row>
    <row r="561" ht="15.75" customHeight="1">
      <c r="A561" s="34"/>
      <c r="B561" s="34"/>
      <c r="C561" s="34"/>
      <c r="E561" s="34"/>
      <c r="F561" s="35"/>
      <c r="J561" s="36"/>
      <c r="L561" s="37"/>
      <c r="P561" s="54"/>
      <c r="X561" s="12"/>
      <c r="Y561" s="12"/>
      <c r="Z561" s="12"/>
      <c r="AB561" s="13"/>
      <c r="AD561" s="12"/>
      <c r="AH561" s="12"/>
      <c r="AK561" s="12"/>
      <c r="AM561" s="39"/>
    </row>
    <row r="562" ht="15.75" customHeight="1">
      <c r="A562" s="34"/>
      <c r="B562" s="34"/>
      <c r="C562" s="34"/>
      <c r="E562" s="34"/>
      <c r="F562" s="35"/>
      <c r="J562" s="36"/>
      <c r="L562" s="37"/>
      <c r="P562" s="54"/>
      <c r="X562" s="12"/>
      <c r="Y562" s="12"/>
      <c r="Z562" s="12"/>
      <c r="AB562" s="13"/>
      <c r="AD562" s="12"/>
      <c r="AH562" s="12"/>
      <c r="AK562" s="12"/>
      <c r="AM562" s="39"/>
    </row>
    <row r="563" ht="15.75" customHeight="1">
      <c r="A563" s="34"/>
      <c r="B563" s="34"/>
      <c r="C563" s="34"/>
      <c r="E563" s="34"/>
      <c r="F563" s="35"/>
      <c r="J563" s="36"/>
      <c r="L563" s="37"/>
      <c r="P563" s="54"/>
      <c r="X563" s="12"/>
      <c r="Y563" s="12"/>
      <c r="Z563" s="12"/>
      <c r="AB563" s="13"/>
      <c r="AD563" s="12"/>
      <c r="AH563" s="12"/>
      <c r="AK563" s="12"/>
      <c r="AM563" s="39"/>
    </row>
    <row r="564" ht="15.75" customHeight="1">
      <c r="A564" s="34"/>
      <c r="B564" s="34"/>
      <c r="C564" s="34"/>
      <c r="E564" s="34"/>
      <c r="F564" s="35"/>
      <c r="J564" s="36"/>
      <c r="L564" s="37"/>
      <c r="P564" s="54"/>
      <c r="X564" s="12"/>
      <c r="Y564" s="12"/>
      <c r="Z564" s="12"/>
      <c r="AB564" s="13"/>
      <c r="AD564" s="12"/>
      <c r="AH564" s="12"/>
      <c r="AK564" s="12"/>
      <c r="AM564" s="39"/>
    </row>
    <row r="565" ht="15.75" customHeight="1">
      <c r="A565" s="34"/>
      <c r="B565" s="34"/>
      <c r="C565" s="34"/>
      <c r="E565" s="34"/>
      <c r="F565" s="35"/>
      <c r="J565" s="36"/>
      <c r="L565" s="37"/>
      <c r="P565" s="54"/>
      <c r="X565" s="12"/>
      <c r="Y565" s="12"/>
      <c r="Z565" s="12"/>
      <c r="AB565" s="13"/>
      <c r="AD565" s="12"/>
      <c r="AH565" s="12"/>
      <c r="AK565" s="12"/>
      <c r="AM565" s="39"/>
    </row>
    <row r="566" ht="15.75" customHeight="1">
      <c r="A566" s="34"/>
      <c r="B566" s="34"/>
      <c r="C566" s="34"/>
      <c r="E566" s="34"/>
      <c r="F566" s="35"/>
      <c r="J566" s="36"/>
      <c r="L566" s="37"/>
      <c r="P566" s="54"/>
      <c r="X566" s="12"/>
      <c r="Y566" s="12"/>
      <c r="Z566" s="12"/>
      <c r="AB566" s="13"/>
      <c r="AD566" s="12"/>
      <c r="AH566" s="12"/>
      <c r="AK566" s="12"/>
      <c r="AM566" s="39"/>
    </row>
    <row r="567" ht="15.75" customHeight="1">
      <c r="A567" s="34"/>
      <c r="B567" s="34"/>
      <c r="C567" s="34"/>
      <c r="E567" s="34"/>
      <c r="F567" s="35"/>
      <c r="J567" s="36"/>
      <c r="L567" s="37"/>
      <c r="P567" s="54"/>
      <c r="X567" s="12"/>
      <c r="Y567" s="12"/>
      <c r="Z567" s="12"/>
      <c r="AB567" s="13"/>
      <c r="AD567" s="12"/>
      <c r="AH567" s="12"/>
      <c r="AK567" s="12"/>
      <c r="AM567" s="39"/>
    </row>
    <row r="568" ht="15.75" customHeight="1">
      <c r="A568" s="34"/>
      <c r="B568" s="34"/>
      <c r="C568" s="34"/>
      <c r="E568" s="34"/>
      <c r="F568" s="35"/>
      <c r="J568" s="36"/>
      <c r="L568" s="37"/>
      <c r="P568" s="54"/>
      <c r="X568" s="12"/>
      <c r="Y568" s="12"/>
      <c r="Z568" s="12"/>
      <c r="AB568" s="13"/>
      <c r="AD568" s="12"/>
      <c r="AH568" s="12"/>
      <c r="AK568" s="12"/>
      <c r="AM568" s="39"/>
    </row>
    <row r="569" ht="15.75" customHeight="1">
      <c r="A569" s="34"/>
      <c r="B569" s="34"/>
      <c r="C569" s="34"/>
      <c r="E569" s="34"/>
      <c r="F569" s="35"/>
      <c r="J569" s="36"/>
      <c r="L569" s="37"/>
      <c r="P569" s="54"/>
      <c r="X569" s="12"/>
      <c r="Y569" s="12"/>
      <c r="Z569" s="12"/>
      <c r="AB569" s="13"/>
      <c r="AD569" s="12"/>
      <c r="AH569" s="12"/>
      <c r="AK569" s="12"/>
      <c r="AM569" s="39"/>
    </row>
    <row r="570" ht="15.75" customHeight="1">
      <c r="A570" s="34"/>
      <c r="B570" s="34"/>
      <c r="C570" s="34"/>
      <c r="E570" s="34"/>
      <c r="F570" s="35"/>
      <c r="J570" s="36"/>
      <c r="L570" s="37"/>
      <c r="P570" s="54"/>
      <c r="X570" s="12"/>
      <c r="Y570" s="12"/>
      <c r="Z570" s="12"/>
      <c r="AB570" s="13"/>
      <c r="AD570" s="12"/>
      <c r="AH570" s="12"/>
      <c r="AK570" s="12"/>
      <c r="AM570" s="39"/>
    </row>
    <row r="571" ht="15.75" customHeight="1">
      <c r="A571" s="34"/>
      <c r="B571" s="34"/>
      <c r="C571" s="34"/>
      <c r="E571" s="34"/>
      <c r="F571" s="35"/>
      <c r="J571" s="36"/>
      <c r="L571" s="37"/>
      <c r="P571" s="54"/>
      <c r="X571" s="12"/>
      <c r="Y571" s="12"/>
      <c r="Z571" s="12"/>
      <c r="AB571" s="13"/>
      <c r="AD571" s="12"/>
      <c r="AH571" s="12"/>
      <c r="AK571" s="12"/>
      <c r="AM571" s="39"/>
    </row>
    <row r="572" ht="15.75" customHeight="1">
      <c r="A572" s="34"/>
      <c r="B572" s="34"/>
      <c r="C572" s="34"/>
      <c r="E572" s="34"/>
      <c r="F572" s="35"/>
      <c r="J572" s="36"/>
      <c r="L572" s="37"/>
      <c r="P572" s="54"/>
      <c r="X572" s="12"/>
      <c r="Y572" s="12"/>
      <c r="Z572" s="12"/>
      <c r="AB572" s="13"/>
      <c r="AD572" s="12"/>
      <c r="AH572" s="12"/>
      <c r="AK572" s="12"/>
      <c r="AM572" s="39"/>
    </row>
    <row r="573" ht="15.75" customHeight="1">
      <c r="A573" s="34"/>
      <c r="B573" s="34"/>
      <c r="C573" s="34"/>
      <c r="E573" s="34"/>
      <c r="F573" s="35"/>
      <c r="J573" s="36"/>
      <c r="L573" s="37"/>
      <c r="P573" s="54"/>
      <c r="X573" s="12"/>
      <c r="Y573" s="12"/>
      <c r="Z573" s="12"/>
      <c r="AB573" s="13"/>
      <c r="AD573" s="12"/>
      <c r="AH573" s="12"/>
      <c r="AK573" s="12"/>
      <c r="AM573" s="39"/>
    </row>
    <row r="574" ht="15.75" customHeight="1">
      <c r="A574" s="34"/>
      <c r="B574" s="34"/>
      <c r="C574" s="34"/>
      <c r="E574" s="34"/>
      <c r="F574" s="35"/>
      <c r="J574" s="36"/>
      <c r="L574" s="37"/>
      <c r="P574" s="54"/>
      <c r="X574" s="12"/>
      <c r="Y574" s="12"/>
      <c r="Z574" s="12"/>
      <c r="AB574" s="13"/>
      <c r="AD574" s="12"/>
      <c r="AH574" s="12"/>
      <c r="AK574" s="12"/>
      <c r="AM574" s="39"/>
    </row>
    <row r="575" ht="15.75" customHeight="1">
      <c r="A575" s="34"/>
      <c r="B575" s="34"/>
      <c r="C575" s="34"/>
      <c r="E575" s="34"/>
      <c r="F575" s="35"/>
      <c r="J575" s="36"/>
      <c r="L575" s="37"/>
      <c r="P575" s="54"/>
      <c r="X575" s="12"/>
      <c r="Y575" s="12"/>
      <c r="Z575" s="12"/>
      <c r="AB575" s="13"/>
      <c r="AD575" s="12"/>
      <c r="AH575" s="12"/>
      <c r="AK575" s="12"/>
      <c r="AM575" s="39"/>
    </row>
    <row r="576" ht="15.75" customHeight="1">
      <c r="A576" s="34"/>
      <c r="B576" s="34"/>
      <c r="C576" s="34"/>
      <c r="E576" s="34"/>
      <c r="F576" s="35"/>
      <c r="J576" s="36"/>
      <c r="L576" s="37"/>
      <c r="P576" s="54"/>
      <c r="X576" s="12"/>
      <c r="Y576" s="12"/>
      <c r="Z576" s="12"/>
      <c r="AB576" s="13"/>
      <c r="AD576" s="12"/>
      <c r="AH576" s="12"/>
      <c r="AK576" s="12"/>
      <c r="AM576" s="39"/>
    </row>
    <row r="577" ht="15.75" customHeight="1">
      <c r="A577" s="34"/>
      <c r="B577" s="34"/>
      <c r="C577" s="34"/>
      <c r="E577" s="34"/>
      <c r="F577" s="35"/>
      <c r="J577" s="36"/>
      <c r="L577" s="37"/>
      <c r="P577" s="54"/>
      <c r="X577" s="12"/>
      <c r="Y577" s="12"/>
      <c r="Z577" s="12"/>
      <c r="AB577" s="13"/>
      <c r="AD577" s="12"/>
      <c r="AH577" s="12"/>
      <c r="AK577" s="12"/>
      <c r="AM577" s="39"/>
    </row>
    <row r="578" ht="15.75" customHeight="1">
      <c r="A578" s="34"/>
      <c r="B578" s="34"/>
      <c r="C578" s="34"/>
      <c r="E578" s="34"/>
      <c r="F578" s="35"/>
      <c r="J578" s="36"/>
      <c r="L578" s="37"/>
      <c r="P578" s="54"/>
      <c r="X578" s="12"/>
      <c r="Y578" s="12"/>
      <c r="Z578" s="12"/>
      <c r="AB578" s="13"/>
      <c r="AD578" s="12"/>
      <c r="AH578" s="12"/>
      <c r="AK578" s="12"/>
      <c r="AM578" s="39"/>
    </row>
    <row r="579" ht="15.75" customHeight="1">
      <c r="A579" s="34"/>
      <c r="B579" s="34"/>
      <c r="C579" s="34"/>
      <c r="E579" s="34"/>
      <c r="F579" s="35"/>
      <c r="J579" s="36"/>
      <c r="L579" s="37"/>
      <c r="P579" s="54"/>
      <c r="X579" s="12"/>
      <c r="Y579" s="12"/>
      <c r="Z579" s="12"/>
      <c r="AB579" s="13"/>
      <c r="AD579" s="12"/>
      <c r="AH579" s="12"/>
      <c r="AK579" s="12"/>
      <c r="AM579" s="39"/>
    </row>
    <row r="580" ht="15.75" customHeight="1">
      <c r="A580" s="34"/>
      <c r="B580" s="34"/>
      <c r="C580" s="34"/>
      <c r="E580" s="34"/>
      <c r="F580" s="35"/>
      <c r="J580" s="36"/>
      <c r="L580" s="37"/>
      <c r="P580" s="54"/>
      <c r="X580" s="12"/>
      <c r="Y580" s="12"/>
      <c r="Z580" s="12"/>
      <c r="AB580" s="13"/>
      <c r="AD580" s="12"/>
      <c r="AH580" s="12"/>
      <c r="AK580" s="12"/>
      <c r="AM580" s="39"/>
    </row>
    <row r="581" ht="15.75" customHeight="1">
      <c r="A581" s="34"/>
      <c r="B581" s="34"/>
      <c r="C581" s="34"/>
      <c r="E581" s="34"/>
      <c r="F581" s="35"/>
      <c r="J581" s="36"/>
      <c r="L581" s="37"/>
      <c r="P581" s="54"/>
      <c r="X581" s="12"/>
      <c r="Y581" s="12"/>
      <c r="Z581" s="12"/>
      <c r="AB581" s="13"/>
      <c r="AD581" s="12"/>
      <c r="AH581" s="12"/>
      <c r="AK581" s="12"/>
      <c r="AM581" s="39"/>
    </row>
    <row r="582" ht="15.75" customHeight="1">
      <c r="A582" s="34"/>
      <c r="B582" s="34"/>
      <c r="C582" s="34"/>
      <c r="E582" s="34"/>
      <c r="F582" s="35"/>
      <c r="J582" s="36"/>
      <c r="L582" s="37"/>
      <c r="P582" s="54"/>
      <c r="X582" s="12"/>
      <c r="Y582" s="12"/>
      <c r="Z582" s="12"/>
      <c r="AB582" s="13"/>
      <c r="AD582" s="12"/>
      <c r="AH582" s="12"/>
      <c r="AK582" s="12"/>
      <c r="AM582" s="39"/>
    </row>
    <row r="583" ht="15.75" customHeight="1">
      <c r="A583" s="34"/>
      <c r="B583" s="34"/>
      <c r="C583" s="34"/>
      <c r="E583" s="34"/>
      <c r="F583" s="35"/>
      <c r="J583" s="36"/>
      <c r="L583" s="37"/>
      <c r="P583" s="54"/>
      <c r="X583" s="12"/>
      <c r="Y583" s="12"/>
      <c r="Z583" s="12"/>
      <c r="AB583" s="13"/>
      <c r="AD583" s="12"/>
      <c r="AH583" s="12"/>
      <c r="AK583" s="12"/>
      <c r="AM583" s="39"/>
    </row>
    <row r="584" ht="15.75" customHeight="1">
      <c r="A584" s="34"/>
      <c r="B584" s="34"/>
      <c r="C584" s="34"/>
      <c r="E584" s="34"/>
      <c r="F584" s="35"/>
      <c r="J584" s="36"/>
      <c r="L584" s="37"/>
      <c r="P584" s="54"/>
      <c r="X584" s="12"/>
      <c r="Y584" s="12"/>
      <c r="Z584" s="12"/>
      <c r="AB584" s="13"/>
      <c r="AD584" s="12"/>
      <c r="AH584" s="12"/>
      <c r="AK584" s="12"/>
      <c r="AM584" s="39"/>
    </row>
    <row r="585" ht="15.75" customHeight="1">
      <c r="A585" s="34"/>
      <c r="B585" s="34"/>
      <c r="C585" s="34"/>
      <c r="E585" s="34"/>
      <c r="F585" s="35"/>
      <c r="J585" s="36"/>
      <c r="L585" s="37"/>
      <c r="P585" s="54"/>
      <c r="X585" s="12"/>
      <c r="Y585" s="12"/>
      <c r="Z585" s="12"/>
      <c r="AB585" s="13"/>
      <c r="AD585" s="12"/>
      <c r="AH585" s="12"/>
      <c r="AK585" s="12"/>
      <c r="AM585" s="39"/>
    </row>
    <row r="586" ht="15.75" customHeight="1">
      <c r="A586" s="34"/>
      <c r="B586" s="34"/>
      <c r="C586" s="34"/>
      <c r="E586" s="34"/>
      <c r="F586" s="35"/>
      <c r="J586" s="36"/>
      <c r="L586" s="37"/>
      <c r="P586" s="54"/>
      <c r="X586" s="12"/>
      <c r="Y586" s="12"/>
      <c r="Z586" s="12"/>
      <c r="AB586" s="13"/>
      <c r="AD586" s="12"/>
      <c r="AH586" s="12"/>
      <c r="AK586" s="12"/>
      <c r="AM586" s="39"/>
    </row>
    <row r="587" ht="15.75" customHeight="1">
      <c r="A587" s="34"/>
      <c r="B587" s="34"/>
      <c r="C587" s="34"/>
      <c r="E587" s="34"/>
      <c r="F587" s="35"/>
      <c r="J587" s="36"/>
      <c r="L587" s="37"/>
      <c r="P587" s="54"/>
      <c r="X587" s="12"/>
      <c r="Y587" s="12"/>
      <c r="Z587" s="12"/>
      <c r="AB587" s="13"/>
      <c r="AD587" s="12"/>
      <c r="AH587" s="12"/>
      <c r="AK587" s="12"/>
      <c r="AM587" s="39"/>
    </row>
    <row r="588" ht="15.75" customHeight="1">
      <c r="A588" s="34"/>
      <c r="B588" s="34"/>
      <c r="C588" s="34"/>
      <c r="E588" s="34"/>
      <c r="F588" s="35"/>
      <c r="J588" s="36"/>
      <c r="L588" s="37"/>
      <c r="P588" s="54"/>
      <c r="X588" s="12"/>
      <c r="Y588" s="12"/>
      <c r="Z588" s="12"/>
      <c r="AB588" s="13"/>
      <c r="AD588" s="12"/>
      <c r="AH588" s="12"/>
      <c r="AK588" s="12"/>
      <c r="AM588" s="39"/>
    </row>
    <row r="589" ht="15.75" customHeight="1">
      <c r="A589" s="34"/>
      <c r="B589" s="34"/>
      <c r="C589" s="34"/>
      <c r="E589" s="34"/>
      <c r="F589" s="35"/>
      <c r="J589" s="36"/>
      <c r="L589" s="37"/>
      <c r="P589" s="54"/>
      <c r="X589" s="12"/>
      <c r="Y589" s="12"/>
      <c r="Z589" s="12"/>
      <c r="AB589" s="13"/>
      <c r="AD589" s="12"/>
      <c r="AH589" s="12"/>
      <c r="AK589" s="12"/>
      <c r="AM589" s="39"/>
    </row>
    <row r="590" ht="15.75" customHeight="1">
      <c r="A590" s="34"/>
      <c r="B590" s="34"/>
      <c r="C590" s="34"/>
      <c r="E590" s="34"/>
      <c r="F590" s="35"/>
      <c r="J590" s="36"/>
      <c r="L590" s="37"/>
      <c r="P590" s="54"/>
      <c r="X590" s="12"/>
      <c r="Y590" s="12"/>
      <c r="Z590" s="12"/>
      <c r="AB590" s="13"/>
      <c r="AD590" s="12"/>
      <c r="AH590" s="12"/>
      <c r="AK590" s="12"/>
      <c r="AM590" s="39"/>
    </row>
    <row r="591" ht="15.75" customHeight="1">
      <c r="A591" s="34"/>
      <c r="B591" s="34"/>
      <c r="C591" s="34"/>
      <c r="E591" s="34"/>
      <c r="F591" s="35"/>
      <c r="J591" s="36"/>
      <c r="L591" s="37"/>
      <c r="P591" s="54"/>
      <c r="X591" s="12"/>
      <c r="Y591" s="12"/>
      <c r="Z591" s="12"/>
      <c r="AB591" s="13"/>
      <c r="AD591" s="12"/>
      <c r="AH591" s="12"/>
      <c r="AK591" s="12"/>
      <c r="AM591" s="39"/>
    </row>
    <row r="592" ht="15.75" customHeight="1">
      <c r="A592" s="34"/>
      <c r="B592" s="34"/>
      <c r="C592" s="34"/>
      <c r="E592" s="34"/>
      <c r="F592" s="35"/>
      <c r="J592" s="36"/>
      <c r="L592" s="37"/>
      <c r="P592" s="54"/>
      <c r="X592" s="12"/>
      <c r="Y592" s="12"/>
      <c r="Z592" s="12"/>
      <c r="AB592" s="13"/>
      <c r="AD592" s="12"/>
      <c r="AH592" s="12"/>
      <c r="AK592" s="12"/>
      <c r="AM592" s="39"/>
    </row>
    <row r="593" ht="15.75" customHeight="1">
      <c r="A593" s="34"/>
      <c r="B593" s="34"/>
      <c r="C593" s="34"/>
      <c r="E593" s="34"/>
      <c r="F593" s="35"/>
      <c r="J593" s="36"/>
      <c r="L593" s="37"/>
      <c r="P593" s="54"/>
      <c r="X593" s="12"/>
      <c r="Y593" s="12"/>
      <c r="Z593" s="12"/>
      <c r="AB593" s="13"/>
      <c r="AD593" s="12"/>
      <c r="AH593" s="12"/>
      <c r="AK593" s="12"/>
      <c r="AM593" s="39"/>
    </row>
    <row r="594" ht="15.75" customHeight="1">
      <c r="A594" s="34"/>
      <c r="B594" s="34"/>
      <c r="C594" s="34"/>
      <c r="E594" s="34"/>
      <c r="F594" s="35"/>
      <c r="J594" s="36"/>
      <c r="L594" s="37"/>
      <c r="P594" s="54"/>
      <c r="X594" s="12"/>
      <c r="Y594" s="12"/>
      <c r="Z594" s="12"/>
      <c r="AB594" s="13"/>
      <c r="AD594" s="12"/>
      <c r="AH594" s="12"/>
      <c r="AK594" s="12"/>
      <c r="AM594" s="39"/>
    </row>
    <row r="595" ht="15.75" customHeight="1">
      <c r="A595" s="34"/>
      <c r="B595" s="34"/>
      <c r="C595" s="34"/>
      <c r="E595" s="34"/>
      <c r="F595" s="35"/>
      <c r="J595" s="36"/>
      <c r="L595" s="37"/>
      <c r="P595" s="54"/>
      <c r="X595" s="12"/>
      <c r="Y595" s="12"/>
      <c r="Z595" s="12"/>
      <c r="AB595" s="13"/>
      <c r="AD595" s="12"/>
      <c r="AH595" s="12"/>
      <c r="AK595" s="12"/>
      <c r="AM595" s="39"/>
    </row>
    <row r="596" ht="15.75" customHeight="1">
      <c r="A596" s="34"/>
      <c r="B596" s="34"/>
      <c r="C596" s="34"/>
      <c r="E596" s="34"/>
      <c r="F596" s="35"/>
      <c r="J596" s="36"/>
      <c r="L596" s="37"/>
      <c r="P596" s="54"/>
      <c r="X596" s="12"/>
      <c r="Y596" s="12"/>
      <c r="Z596" s="12"/>
      <c r="AB596" s="13"/>
      <c r="AD596" s="12"/>
      <c r="AH596" s="12"/>
      <c r="AK596" s="12"/>
      <c r="AM596" s="39"/>
    </row>
    <row r="597" ht="15.75" customHeight="1">
      <c r="A597" s="34"/>
      <c r="B597" s="34"/>
      <c r="C597" s="34"/>
      <c r="E597" s="34"/>
      <c r="F597" s="35"/>
      <c r="J597" s="36"/>
      <c r="L597" s="37"/>
      <c r="P597" s="54"/>
      <c r="X597" s="12"/>
      <c r="Y597" s="12"/>
      <c r="Z597" s="12"/>
      <c r="AB597" s="13"/>
      <c r="AD597" s="12"/>
      <c r="AH597" s="12"/>
      <c r="AK597" s="12"/>
      <c r="AM597" s="39"/>
    </row>
    <row r="598" ht="15.75" customHeight="1">
      <c r="A598" s="34"/>
      <c r="B598" s="34"/>
      <c r="C598" s="34"/>
      <c r="E598" s="34"/>
      <c r="F598" s="35"/>
      <c r="J598" s="36"/>
      <c r="L598" s="37"/>
      <c r="P598" s="54"/>
      <c r="X598" s="12"/>
      <c r="Y598" s="12"/>
      <c r="Z598" s="12"/>
      <c r="AB598" s="13"/>
      <c r="AD598" s="12"/>
      <c r="AH598" s="12"/>
      <c r="AK598" s="12"/>
      <c r="AM598" s="39"/>
    </row>
    <row r="599" ht="15.75" customHeight="1">
      <c r="A599" s="34"/>
      <c r="B599" s="34"/>
      <c r="C599" s="34"/>
      <c r="E599" s="34"/>
      <c r="F599" s="35"/>
      <c r="J599" s="36"/>
      <c r="L599" s="37"/>
      <c r="P599" s="54"/>
      <c r="X599" s="12"/>
      <c r="Y599" s="12"/>
      <c r="Z599" s="12"/>
      <c r="AB599" s="13"/>
      <c r="AD599" s="12"/>
      <c r="AH599" s="12"/>
      <c r="AK599" s="12"/>
      <c r="AM599" s="39"/>
    </row>
    <row r="600" ht="15.75" customHeight="1">
      <c r="A600" s="34"/>
      <c r="B600" s="34"/>
      <c r="C600" s="34"/>
      <c r="E600" s="34"/>
      <c r="F600" s="35"/>
      <c r="J600" s="36"/>
      <c r="L600" s="37"/>
      <c r="P600" s="54"/>
      <c r="X600" s="12"/>
      <c r="Y600" s="12"/>
      <c r="Z600" s="12"/>
      <c r="AB600" s="13"/>
      <c r="AD600" s="12"/>
      <c r="AH600" s="12"/>
      <c r="AK600" s="12"/>
      <c r="AM600" s="39"/>
    </row>
    <row r="601" ht="15.75" customHeight="1">
      <c r="A601" s="34"/>
      <c r="B601" s="34"/>
      <c r="C601" s="34"/>
      <c r="E601" s="34"/>
      <c r="F601" s="35"/>
      <c r="J601" s="36"/>
      <c r="L601" s="37"/>
      <c r="P601" s="54"/>
      <c r="X601" s="12"/>
      <c r="Y601" s="12"/>
      <c r="Z601" s="12"/>
      <c r="AB601" s="13"/>
      <c r="AD601" s="12"/>
      <c r="AH601" s="12"/>
      <c r="AK601" s="12"/>
      <c r="AM601" s="39"/>
    </row>
    <row r="602" ht="15.75" customHeight="1">
      <c r="A602" s="34"/>
      <c r="B602" s="34"/>
      <c r="C602" s="34"/>
      <c r="E602" s="34"/>
      <c r="F602" s="35"/>
      <c r="J602" s="36"/>
      <c r="L602" s="37"/>
      <c r="P602" s="54"/>
      <c r="X602" s="12"/>
      <c r="Y602" s="12"/>
      <c r="Z602" s="12"/>
      <c r="AB602" s="13"/>
      <c r="AD602" s="12"/>
      <c r="AH602" s="12"/>
      <c r="AK602" s="12"/>
      <c r="AM602" s="39"/>
    </row>
    <row r="603" ht="15.75" customHeight="1">
      <c r="A603" s="34"/>
      <c r="B603" s="34"/>
      <c r="C603" s="34"/>
      <c r="E603" s="34"/>
      <c r="F603" s="35"/>
      <c r="J603" s="36"/>
      <c r="L603" s="37"/>
      <c r="P603" s="54"/>
      <c r="X603" s="12"/>
      <c r="Y603" s="12"/>
      <c r="Z603" s="12"/>
      <c r="AB603" s="13"/>
      <c r="AD603" s="12"/>
      <c r="AH603" s="12"/>
      <c r="AK603" s="12"/>
      <c r="AM603" s="39"/>
    </row>
    <row r="604" ht="15.75" customHeight="1">
      <c r="A604" s="34"/>
      <c r="B604" s="34"/>
      <c r="C604" s="34"/>
      <c r="E604" s="34"/>
      <c r="F604" s="35"/>
      <c r="J604" s="36"/>
      <c r="L604" s="37"/>
      <c r="P604" s="54"/>
      <c r="X604" s="12"/>
      <c r="Y604" s="12"/>
      <c r="Z604" s="12"/>
      <c r="AB604" s="13"/>
      <c r="AD604" s="12"/>
      <c r="AH604" s="12"/>
      <c r="AK604" s="12"/>
      <c r="AM604" s="39"/>
    </row>
    <row r="605" ht="15.75" customHeight="1">
      <c r="A605" s="34"/>
      <c r="B605" s="34"/>
      <c r="C605" s="34"/>
      <c r="E605" s="34"/>
      <c r="F605" s="35"/>
      <c r="J605" s="36"/>
      <c r="L605" s="37"/>
      <c r="P605" s="54"/>
      <c r="X605" s="12"/>
      <c r="Y605" s="12"/>
      <c r="Z605" s="12"/>
      <c r="AB605" s="13"/>
      <c r="AD605" s="12"/>
      <c r="AH605" s="12"/>
      <c r="AK605" s="12"/>
      <c r="AM605" s="39"/>
    </row>
    <row r="606" ht="15.75" customHeight="1">
      <c r="A606" s="34"/>
      <c r="B606" s="34"/>
      <c r="C606" s="34"/>
      <c r="E606" s="34"/>
      <c r="F606" s="35"/>
      <c r="J606" s="36"/>
      <c r="L606" s="37"/>
      <c r="P606" s="54"/>
      <c r="X606" s="12"/>
      <c r="Y606" s="12"/>
      <c r="Z606" s="12"/>
      <c r="AB606" s="13"/>
      <c r="AD606" s="12"/>
      <c r="AH606" s="12"/>
      <c r="AK606" s="12"/>
      <c r="AM606" s="39"/>
    </row>
    <row r="607" ht="15.75" customHeight="1">
      <c r="A607" s="34"/>
      <c r="B607" s="34"/>
      <c r="C607" s="34"/>
      <c r="E607" s="34"/>
      <c r="F607" s="35"/>
      <c r="J607" s="36"/>
      <c r="L607" s="37"/>
      <c r="P607" s="54"/>
      <c r="X607" s="12"/>
      <c r="Y607" s="12"/>
      <c r="Z607" s="12"/>
      <c r="AB607" s="13"/>
      <c r="AD607" s="12"/>
      <c r="AH607" s="12"/>
      <c r="AK607" s="12"/>
      <c r="AM607" s="39"/>
    </row>
    <row r="608" ht="15.75" customHeight="1">
      <c r="A608" s="34"/>
      <c r="B608" s="34"/>
      <c r="C608" s="34"/>
      <c r="E608" s="34"/>
      <c r="F608" s="35"/>
      <c r="J608" s="36"/>
      <c r="L608" s="37"/>
      <c r="P608" s="54"/>
      <c r="X608" s="12"/>
      <c r="Y608" s="12"/>
      <c r="Z608" s="12"/>
      <c r="AB608" s="13"/>
      <c r="AD608" s="12"/>
      <c r="AH608" s="12"/>
      <c r="AK608" s="12"/>
      <c r="AM608" s="39"/>
    </row>
    <row r="609" ht="15.75" customHeight="1">
      <c r="A609" s="34"/>
      <c r="B609" s="34"/>
      <c r="C609" s="34"/>
      <c r="E609" s="34"/>
      <c r="F609" s="35"/>
      <c r="J609" s="36"/>
      <c r="L609" s="37"/>
      <c r="P609" s="54"/>
      <c r="X609" s="12"/>
      <c r="Y609" s="12"/>
      <c r="Z609" s="12"/>
      <c r="AB609" s="13"/>
      <c r="AD609" s="12"/>
      <c r="AH609" s="12"/>
      <c r="AK609" s="12"/>
      <c r="AM609" s="39"/>
    </row>
    <row r="610" ht="15.75" customHeight="1">
      <c r="A610" s="34"/>
      <c r="B610" s="34"/>
      <c r="C610" s="34"/>
      <c r="E610" s="34"/>
      <c r="F610" s="35"/>
      <c r="J610" s="36"/>
      <c r="L610" s="37"/>
      <c r="P610" s="54"/>
      <c r="X610" s="12"/>
      <c r="Y610" s="12"/>
      <c r="Z610" s="12"/>
      <c r="AB610" s="13"/>
      <c r="AD610" s="12"/>
      <c r="AH610" s="12"/>
      <c r="AK610" s="12"/>
      <c r="AM610" s="39"/>
    </row>
    <row r="611" ht="15.75" customHeight="1">
      <c r="A611" s="34"/>
      <c r="B611" s="34"/>
      <c r="C611" s="34"/>
      <c r="E611" s="34"/>
      <c r="F611" s="35"/>
      <c r="J611" s="36"/>
      <c r="L611" s="37"/>
      <c r="P611" s="54"/>
      <c r="X611" s="12"/>
      <c r="Y611" s="12"/>
      <c r="Z611" s="12"/>
      <c r="AB611" s="13"/>
      <c r="AD611" s="12"/>
      <c r="AH611" s="12"/>
      <c r="AK611" s="12"/>
      <c r="AM611" s="39"/>
    </row>
    <row r="612" ht="15.75" customHeight="1">
      <c r="A612" s="34"/>
      <c r="B612" s="34"/>
      <c r="C612" s="34"/>
      <c r="E612" s="34"/>
      <c r="F612" s="35"/>
      <c r="J612" s="36"/>
      <c r="L612" s="37"/>
      <c r="P612" s="54"/>
      <c r="X612" s="12"/>
      <c r="Y612" s="12"/>
      <c r="Z612" s="12"/>
      <c r="AB612" s="13"/>
      <c r="AD612" s="12"/>
      <c r="AH612" s="12"/>
      <c r="AK612" s="12"/>
      <c r="AM612" s="39"/>
    </row>
    <row r="613" ht="15.75" customHeight="1">
      <c r="A613" s="34"/>
      <c r="B613" s="34"/>
      <c r="C613" s="34"/>
      <c r="E613" s="34"/>
      <c r="F613" s="35"/>
      <c r="J613" s="36"/>
      <c r="L613" s="37"/>
      <c r="P613" s="54"/>
      <c r="X613" s="12"/>
      <c r="Y613" s="12"/>
      <c r="Z613" s="12"/>
      <c r="AB613" s="13"/>
      <c r="AD613" s="12"/>
      <c r="AH613" s="12"/>
      <c r="AK613" s="12"/>
      <c r="AM613" s="39"/>
    </row>
    <row r="614" ht="15.75" customHeight="1">
      <c r="A614" s="34"/>
      <c r="B614" s="34"/>
      <c r="C614" s="34"/>
      <c r="E614" s="34"/>
      <c r="F614" s="35"/>
      <c r="J614" s="36"/>
      <c r="L614" s="37"/>
      <c r="P614" s="54"/>
      <c r="X614" s="12"/>
      <c r="Y614" s="12"/>
      <c r="Z614" s="12"/>
      <c r="AB614" s="13"/>
      <c r="AD614" s="12"/>
      <c r="AH614" s="12"/>
      <c r="AK614" s="12"/>
      <c r="AM614" s="39"/>
    </row>
    <row r="615" ht="15.75" customHeight="1">
      <c r="A615" s="34"/>
      <c r="B615" s="34"/>
      <c r="C615" s="34"/>
      <c r="E615" s="34"/>
      <c r="F615" s="35"/>
      <c r="J615" s="36"/>
      <c r="L615" s="37"/>
      <c r="P615" s="54"/>
      <c r="X615" s="12"/>
      <c r="Y615" s="12"/>
      <c r="Z615" s="12"/>
      <c r="AB615" s="13"/>
      <c r="AD615" s="12"/>
      <c r="AH615" s="12"/>
      <c r="AK615" s="12"/>
      <c r="AM615" s="39"/>
    </row>
    <row r="616" ht="15.75" customHeight="1">
      <c r="A616" s="34"/>
      <c r="B616" s="34"/>
      <c r="C616" s="34"/>
      <c r="E616" s="34"/>
      <c r="F616" s="35"/>
      <c r="J616" s="36"/>
      <c r="L616" s="37"/>
      <c r="P616" s="54"/>
      <c r="X616" s="12"/>
      <c r="Y616" s="12"/>
      <c r="Z616" s="12"/>
      <c r="AB616" s="13"/>
      <c r="AD616" s="12"/>
      <c r="AH616" s="12"/>
      <c r="AK616" s="12"/>
      <c r="AM616" s="39"/>
    </row>
    <row r="617" ht="15.75" customHeight="1">
      <c r="A617" s="34"/>
      <c r="B617" s="34"/>
      <c r="C617" s="34"/>
      <c r="E617" s="34"/>
      <c r="F617" s="35"/>
      <c r="J617" s="36"/>
      <c r="L617" s="37"/>
      <c r="P617" s="54"/>
      <c r="X617" s="12"/>
      <c r="Y617" s="12"/>
      <c r="Z617" s="12"/>
      <c r="AB617" s="13"/>
      <c r="AD617" s="12"/>
      <c r="AH617" s="12"/>
      <c r="AK617" s="12"/>
      <c r="AM617" s="39"/>
    </row>
    <row r="618" ht="15.75" customHeight="1">
      <c r="A618" s="34"/>
      <c r="B618" s="34"/>
      <c r="C618" s="34"/>
      <c r="E618" s="34"/>
      <c r="F618" s="35"/>
      <c r="J618" s="36"/>
      <c r="L618" s="37"/>
      <c r="P618" s="54"/>
      <c r="X618" s="12"/>
      <c r="Y618" s="12"/>
      <c r="Z618" s="12"/>
      <c r="AB618" s="13"/>
      <c r="AD618" s="12"/>
      <c r="AH618" s="12"/>
      <c r="AK618" s="12"/>
      <c r="AM618" s="39"/>
    </row>
    <row r="619" ht="15.75" customHeight="1">
      <c r="A619" s="34"/>
      <c r="B619" s="34"/>
      <c r="C619" s="34"/>
      <c r="E619" s="34"/>
      <c r="F619" s="35"/>
      <c r="J619" s="36"/>
      <c r="L619" s="37"/>
      <c r="P619" s="54"/>
      <c r="X619" s="12"/>
      <c r="Y619" s="12"/>
      <c r="Z619" s="12"/>
      <c r="AB619" s="13"/>
      <c r="AD619" s="12"/>
      <c r="AH619" s="12"/>
      <c r="AK619" s="12"/>
      <c r="AM619" s="39"/>
    </row>
    <row r="620" ht="15.75" customHeight="1">
      <c r="A620" s="34"/>
      <c r="B620" s="34"/>
      <c r="C620" s="34"/>
      <c r="E620" s="34"/>
      <c r="F620" s="35"/>
      <c r="J620" s="36"/>
      <c r="L620" s="37"/>
      <c r="P620" s="54"/>
      <c r="X620" s="12"/>
      <c r="Y620" s="12"/>
      <c r="Z620" s="12"/>
      <c r="AB620" s="13"/>
      <c r="AD620" s="12"/>
      <c r="AH620" s="12"/>
      <c r="AK620" s="12"/>
      <c r="AM620" s="39"/>
    </row>
    <row r="621" ht="15.75" customHeight="1">
      <c r="A621" s="34"/>
      <c r="B621" s="34"/>
      <c r="C621" s="34"/>
      <c r="E621" s="34"/>
      <c r="F621" s="35"/>
      <c r="J621" s="36"/>
      <c r="L621" s="37"/>
      <c r="P621" s="54"/>
      <c r="X621" s="12"/>
      <c r="Y621" s="12"/>
      <c r="Z621" s="12"/>
      <c r="AB621" s="13"/>
      <c r="AD621" s="12"/>
      <c r="AH621" s="12"/>
      <c r="AK621" s="12"/>
      <c r="AM621" s="39"/>
    </row>
    <row r="622" ht="15.75" customHeight="1">
      <c r="A622" s="34"/>
      <c r="B622" s="34"/>
      <c r="C622" s="34"/>
      <c r="E622" s="34"/>
      <c r="F622" s="35"/>
      <c r="J622" s="36"/>
      <c r="L622" s="37"/>
      <c r="P622" s="54"/>
      <c r="X622" s="12"/>
      <c r="Y622" s="12"/>
      <c r="Z622" s="12"/>
      <c r="AB622" s="13"/>
      <c r="AD622" s="12"/>
      <c r="AH622" s="12"/>
      <c r="AK622" s="12"/>
      <c r="AM622" s="39"/>
    </row>
    <row r="623" ht="15.75" customHeight="1">
      <c r="A623" s="34"/>
      <c r="B623" s="34"/>
      <c r="C623" s="34"/>
      <c r="E623" s="34"/>
      <c r="F623" s="35"/>
      <c r="J623" s="36"/>
      <c r="L623" s="37"/>
      <c r="P623" s="54"/>
      <c r="X623" s="12"/>
      <c r="Y623" s="12"/>
      <c r="Z623" s="12"/>
      <c r="AB623" s="13"/>
      <c r="AD623" s="12"/>
      <c r="AH623" s="12"/>
      <c r="AK623" s="12"/>
      <c r="AM623" s="39"/>
    </row>
    <row r="624" ht="15.75" customHeight="1">
      <c r="A624" s="34"/>
      <c r="B624" s="34"/>
      <c r="C624" s="34"/>
      <c r="E624" s="34"/>
      <c r="F624" s="35"/>
      <c r="J624" s="36"/>
      <c r="L624" s="37"/>
      <c r="P624" s="54"/>
      <c r="X624" s="12"/>
      <c r="Y624" s="12"/>
      <c r="Z624" s="12"/>
      <c r="AB624" s="13"/>
      <c r="AD624" s="12"/>
      <c r="AH624" s="12"/>
      <c r="AK624" s="12"/>
      <c r="AM624" s="39"/>
    </row>
    <row r="625" ht="15.75" customHeight="1">
      <c r="A625" s="34"/>
      <c r="B625" s="34"/>
      <c r="C625" s="34"/>
      <c r="E625" s="34"/>
      <c r="F625" s="35"/>
      <c r="J625" s="36"/>
      <c r="L625" s="37"/>
      <c r="P625" s="54"/>
      <c r="X625" s="12"/>
      <c r="Y625" s="12"/>
      <c r="Z625" s="12"/>
      <c r="AB625" s="13"/>
      <c r="AD625" s="12"/>
      <c r="AH625" s="12"/>
      <c r="AK625" s="12"/>
      <c r="AM625" s="39"/>
    </row>
    <row r="626" ht="15.75" customHeight="1">
      <c r="A626" s="34"/>
      <c r="B626" s="34"/>
      <c r="C626" s="34"/>
      <c r="E626" s="34"/>
      <c r="F626" s="35"/>
      <c r="J626" s="36"/>
      <c r="L626" s="37"/>
      <c r="P626" s="54"/>
      <c r="X626" s="12"/>
      <c r="Y626" s="12"/>
      <c r="Z626" s="12"/>
      <c r="AB626" s="13"/>
      <c r="AD626" s="12"/>
      <c r="AH626" s="12"/>
      <c r="AK626" s="12"/>
      <c r="AM626" s="39"/>
    </row>
    <row r="627" ht="15.75" customHeight="1">
      <c r="A627" s="34"/>
      <c r="B627" s="34"/>
      <c r="C627" s="34"/>
      <c r="E627" s="34"/>
      <c r="F627" s="35"/>
      <c r="J627" s="36"/>
      <c r="L627" s="37"/>
      <c r="P627" s="54"/>
      <c r="X627" s="12"/>
      <c r="Y627" s="12"/>
      <c r="Z627" s="12"/>
      <c r="AB627" s="13"/>
      <c r="AD627" s="12"/>
      <c r="AH627" s="12"/>
      <c r="AK627" s="12"/>
      <c r="AM627" s="39"/>
    </row>
    <row r="628" ht="15.75" customHeight="1">
      <c r="A628" s="34"/>
      <c r="B628" s="34"/>
      <c r="C628" s="34"/>
      <c r="E628" s="34"/>
      <c r="F628" s="35"/>
      <c r="J628" s="36"/>
      <c r="L628" s="37"/>
      <c r="P628" s="54"/>
      <c r="X628" s="12"/>
      <c r="Y628" s="12"/>
      <c r="Z628" s="12"/>
      <c r="AB628" s="13"/>
      <c r="AD628" s="12"/>
      <c r="AH628" s="12"/>
      <c r="AK628" s="12"/>
      <c r="AM628" s="39"/>
    </row>
    <row r="629" ht="15.75" customHeight="1">
      <c r="A629" s="34"/>
      <c r="B629" s="34"/>
      <c r="C629" s="34"/>
      <c r="E629" s="34"/>
      <c r="F629" s="35"/>
      <c r="J629" s="36"/>
      <c r="L629" s="37"/>
      <c r="P629" s="54"/>
      <c r="X629" s="12"/>
      <c r="Y629" s="12"/>
      <c r="Z629" s="12"/>
      <c r="AB629" s="13"/>
      <c r="AD629" s="12"/>
      <c r="AH629" s="12"/>
      <c r="AK629" s="12"/>
      <c r="AM629" s="39"/>
    </row>
    <row r="630" ht="15.75" customHeight="1">
      <c r="A630" s="34"/>
      <c r="B630" s="34"/>
      <c r="C630" s="34"/>
      <c r="E630" s="34"/>
      <c r="F630" s="35"/>
      <c r="J630" s="36"/>
      <c r="L630" s="37"/>
      <c r="P630" s="54"/>
      <c r="X630" s="12"/>
      <c r="Y630" s="12"/>
      <c r="Z630" s="12"/>
      <c r="AB630" s="13"/>
      <c r="AD630" s="12"/>
      <c r="AH630" s="12"/>
      <c r="AK630" s="12"/>
      <c r="AM630" s="39"/>
    </row>
    <row r="631" ht="15.75" customHeight="1">
      <c r="A631" s="34"/>
      <c r="B631" s="34"/>
      <c r="C631" s="34"/>
      <c r="E631" s="34"/>
      <c r="F631" s="35"/>
      <c r="J631" s="36"/>
      <c r="L631" s="37"/>
      <c r="P631" s="54"/>
      <c r="X631" s="12"/>
      <c r="Y631" s="12"/>
      <c r="Z631" s="12"/>
      <c r="AB631" s="13"/>
      <c r="AD631" s="12"/>
      <c r="AH631" s="12"/>
      <c r="AK631" s="12"/>
      <c r="AM631" s="39"/>
    </row>
    <row r="632" ht="15.75" customHeight="1">
      <c r="A632" s="34"/>
      <c r="B632" s="34"/>
      <c r="C632" s="34"/>
      <c r="E632" s="34"/>
      <c r="F632" s="35"/>
      <c r="J632" s="36"/>
      <c r="L632" s="37"/>
      <c r="P632" s="54"/>
      <c r="X632" s="12"/>
      <c r="Y632" s="12"/>
      <c r="Z632" s="12"/>
      <c r="AB632" s="13"/>
      <c r="AD632" s="12"/>
      <c r="AH632" s="12"/>
      <c r="AK632" s="12"/>
      <c r="AM632" s="39"/>
    </row>
    <row r="633" ht="15.75" customHeight="1">
      <c r="A633" s="34"/>
      <c r="B633" s="34"/>
      <c r="C633" s="34"/>
      <c r="E633" s="34"/>
      <c r="F633" s="35"/>
      <c r="J633" s="36"/>
      <c r="L633" s="37"/>
      <c r="P633" s="54"/>
      <c r="X633" s="12"/>
      <c r="Y633" s="12"/>
      <c r="Z633" s="12"/>
      <c r="AB633" s="13"/>
      <c r="AD633" s="12"/>
      <c r="AH633" s="12"/>
      <c r="AK633" s="12"/>
      <c r="AM633" s="39"/>
    </row>
    <row r="634" ht="15.75" customHeight="1">
      <c r="A634" s="34"/>
      <c r="B634" s="34"/>
      <c r="C634" s="34"/>
      <c r="E634" s="34"/>
      <c r="F634" s="35"/>
      <c r="J634" s="36"/>
      <c r="L634" s="37"/>
      <c r="P634" s="54"/>
      <c r="X634" s="12"/>
      <c r="Y634" s="12"/>
      <c r="Z634" s="12"/>
      <c r="AB634" s="13"/>
      <c r="AD634" s="12"/>
      <c r="AH634" s="12"/>
      <c r="AK634" s="12"/>
      <c r="AM634" s="39"/>
    </row>
    <row r="635" ht="15.75" customHeight="1">
      <c r="A635" s="34"/>
      <c r="B635" s="34"/>
      <c r="C635" s="34"/>
      <c r="E635" s="34"/>
      <c r="F635" s="35"/>
      <c r="J635" s="36"/>
      <c r="L635" s="37"/>
      <c r="P635" s="54"/>
      <c r="X635" s="12"/>
      <c r="Y635" s="12"/>
      <c r="Z635" s="12"/>
      <c r="AB635" s="13"/>
      <c r="AD635" s="12"/>
      <c r="AH635" s="12"/>
      <c r="AK635" s="12"/>
      <c r="AM635" s="39"/>
    </row>
    <row r="636" ht="15.75" customHeight="1">
      <c r="A636" s="34"/>
      <c r="B636" s="34"/>
      <c r="C636" s="34"/>
      <c r="E636" s="34"/>
      <c r="F636" s="35"/>
      <c r="J636" s="36"/>
      <c r="L636" s="37"/>
      <c r="P636" s="54"/>
      <c r="X636" s="12"/>
      <c r="Y636" s="12"/>
      <c r="Z636" s="12"/>
      <c r="AB636" s="13"/>
      <c r="AD636" s="12"/>
      <c r="AH636" s="12"/>
      <c r="AK636" s="12"/>
      <c r="AM636" s="39"/>
    </row>
    <row r="637" ht="15.75" customHeight="1">
      <c r="A637" s="34"/>
      <c r="B637" s="34"/>
      <c r="C637" s="34"/>
      <c r="E637" s="34"/>
      <c r="F637" s="35"/>
      <c r="J637" s="36"/>
      <c r="L637" s="37"/>
      <c r="P637" s="54"/>
      <c r="X637" s="12"/>
      <c r="Y637" s="12"/>
      <c r="Z637" s="12"/>
      <c r="AB637" s="13"/>
      <c r="AD637" s="12"/>
      <c r="AH637" s="12"/>
      <c r="AK637" s="12"/>
      <c r="AM637" s="39"/>
    </row>
    <row r="638" ht="15.75" customHeight="1">
      <c r="A638" s="34"/>
      <c r="B638" s="34"/>
      <c r="C638" s="34"/>
      <c r="E638" s="34"/>
      <c r="F638" s="35"/>
      <c r="J638" s="36"/>
      <c r="L638" s="37"/>
      <c r="P638" s="54"/>
      <c r="X638" s="12"/>
      <c r="Y638" s="12"/>
      <c r="Z638" s="12"/>
      <c r="AB638" s="13"/>
      <c r="AD638" s="12"/>
      <c r="AH638" s="12"/>
      <c r="AK638" s="12"/>
      <c r="AM638" s="39"/>
    </row>
    <row r="639" ht="15.75" customHeight="1">
      <c r="A639" s="34"/>
      <c r="B639" s="34"/>
      <c r="C639" s="34"/>
      <c r="E639" s="34"/>
      <c r="F639" s="35"/>
      <c r="J639" s="36"/>
      <c r="L639" s="37"/>
      <c r="P639" s="54"/>
      <c r="X639" s="12"/>
      <c r="Y639" s="12"/>
      <c r="Z639" s="12"/>
      <c r="AB639" s="13"/>
      <c r="AD639" s="12"/>
      <c r="AH639" s="12"/>
      <c r="AK639" s="12"/>
      <c r="AM639" s="39"/>
    </row>
    <row r="640" ht="15.75" customHeight="1">
      <c r="A640" s="34"/>
      <c r="B640" s="34"/>
      <c r="C640" s="34"/>
      <c r="E640" s="34"/>
      <c r="F640" s="35"/>
      <c r="J640" s="36"/>
      <c r="L640" s="37"/>
      <c r="P640" s="54"/>
      <c r="X640" s="12"/>
      <c r="Y640" s="12"/>
      <c r="Z640" s="12"/>
      <c r="AB640" s="13"/>
      <c r="AD640" s="12"/>
      <c r="AH640" s="12"/>
      <c r="AK640" s="12"/>
      <c r="AM640" s="39"/>
    </row>
    <row r="641" ht="15.75" customHeight="1">
      <c r="A641" s="34"/>
      <c r="B641" s="34"/>
      <c r="C641" s="34"/>
      <c r="E641" s="34"/>
      <c r="F641" s="35"/>
      <c r="J641" s="36"/>
      <c r="L641" s="37"/>
      <c r="P641" s="54"/>
      <c r="X641" s="12"/>
      <c r="Y641" s="12"/>
      <c r="Z641" s="12"/>
      <c r="AB641" s="13"/>
      <c r="AD641" s="12"/>
      <c r="AH641" s="12"/>
      <c r="AK641" s="12"/>
      <c r="AM641" s="39"/>
    </row>
    <row r="642" ht="15.75" customHeight="1">
      <c r="A642" s="34"/>
      <c r="B642" s="34"/>
      <c r="C642" s="34"/>
      <c r="E642" s="34"/>
      <c r="F642" s="35"/>
      <c r="J642" s="36"/>
      <c r="L642" s="37"/>
      <c r="P642" s="54"/>
      <c r="X642" s="12"/>
      <c r="Y642" s="12"/>
      <c r="Z642" s="12"/>
      <c r="AB642" s="13"/>
      <c r="AD642" s="12"/>
      <c r="AH642" s="12"/>
      <c r="AK642" s="12"/>
      <c r="AM642" s="39"/>
    </row>
    <row r="643" ht="15.75" customHeight="1">
      <c r="A643" s="34"/>
      <c r="B643" s="34"/>
      <c r="C643" s="34"/>
      <c r="E643" s="34"/>
      <c r="F643" s="35"/>
      <c r="J643" s="36"/>
      <c r="L643" s="37"/>
      <c r="P643" s="54"/>
      <c r="X643" s="12"/>
      <c r="Y643" s="12"/>
      <c r="Z643" s="12"/>
      <c r="AB643" s="13"/>
      <c r="AD643" s="12"/>
      <c r="AH643" s="12"/>
      <c r="AK643" s="12"/>
      <c r="AM643" s="39"/>
    </row>
    <row r="644" ht="15.75" customHeight="1">
      <c r="A644" s="34"/>
      <c r="B644" s="34"/>
      <c r="C644" s="34"/>
      <c r="E644" s="34"/>
      <c r="F644" s="35"/>
      <c r="J644" s="36"/>
      <c r="L644" s="37"/>
      <c r="P644" s="54"/>
      <c r="X644" s="12"/>
      <c r="Y644" s="12"/>
      <c r="Z644" s="12"/>
      <c r="AB644" s="13"/>
      <c r="AD644" s="12"/>
      <c r="AH644" s="12"/>
      <c r="AK644" s="12"/>
      <c r="AM644" s="39"/>
    </row>
    <row r="645" ht="15.75" customHeight="1">
      <c r="A645" s="34"/>
      <c r="B645" s="34"/>
      <c r="C645" s="34"/>
      <c r="E645" s="34"/>
      <c r="F645" s="35"/>
      <c r="J645" s="36"/>
      <c r="L645" s="37"/>
      <c r="P645" s="54"/>
      <c r="X645" s="12"/>
      <c r="Y645" s="12"/>
      <c r="Z645" s="12"/>
      <c r="AB645" s="13"/>
      <c r="AD645" s="12"/>
      <c r="AH645" s="12"/>
      <c r="AK645" s="12"/>
      <c r="AM645" s="39"/>
    </row>
    <row r="646" ht="15.75" customHeight="1">
      <c r="A646" s="34"/>
      <c r="B646" s="34"/>
      <c r="C646" s="34"/>
      <c r="E646" s="34"/>
      <c r="F646" s="35"/>
      <c r="J646" s="36"/>
      <c r="L646" s="37"/>
      <c r="P646" s="54"/>
      <c r="X646" s="12"/>
      <c r="Y646" s="12"/>
      <c r="Z646" s="12"/>
      <c r="AB646" s="13"/>
      <c r="AD646" s="12"/>
      <c r="AH646" s="12"/>
      <c r="AK646" s="12"/>
      <c r="AM646" s="39"/>
    </row>
    <row r="647" ht="15.75" customHeight="1">
      <c r="A647" s="34"/>
      <c r="B647" s="34"/>
      <c r="C647" s="34"/>
      <c r="E647" s="34"/>
      <c r="F647" s="35"/>
      <c r="J647" s="36"/>
      <c r="L647" s="37"/>
      <c r="P647" s="54"/>
      <c r="X647" s="12"/>
      <c r="Y647" s="12"/>
      <c r="Z647" s="12"/>
      <c r="AB647" s="13"/>
      <c r="AD647" s="12"/>
      <c r="AH647" s="12"/>
      <c r="AK647" s="12"/>
      <c r="AM647" s="39"/>
    </row>
    <row r="648" ht="15.75" customHeight="1">
      <c r="A648" s="34"/>
      <c r="B648" s="34"/>
      <c r="C648" s="34"/>
      <c r="E648" s="34"/>
      <c r="F648" s="35"/>
      <c r="J648" s="36"/>
      <c r="L648" s="37"/>
      <c r="P648" s="54"/>
      <c r="X648" s="12"/>
      <c r="Y648" s="12"/>
      <c r="Z648" s="12"/>
      <c r="AB648" s="13"/>
      <c r="AD648" s="12"/>
      <c r="AH648" s="12"/>
      <c r="AK648" s="12"/>
      <c r="AM648" s="39"/>
    </row>
    <row r="649" ht="15.75" customHeight="1">
      <c r="A649" s="34"/>
      <c r="B649" s="34"/>
      <c r="C649" s="34"/>
      <c r="E649" s="34"/>
      <c r="F649" s="35"/>
      <c r="J649" s="36"/>
      <c r="L649" s="37"/>
      <c r="P649" s="54"/>
      <c r="X649" s="12"/>
      <c r="Y649" s="12"/>
      <c r="Z649" s="12"/>
      <c r="AB649" s="13"/>
      <c r="AD649" s="12"/>
      <c r="AH649" s="12"/>
      <c r="AK649" s="12"/>
      <c r="AM649" s="39"/>
    </row>
    <row r="650" ht="15.75" customHeight="1">
      <c r="A650" s="34"/>
      <c r="B650" s="34"/>
      <c r="C650" s="34"/>
      <c r="E650" s="34"/>
      <c r="F650" s="35"/>
      <c r="J650" s="36"/>
      <c r="L650" s="37"/>
      <c r="P650" s="54"/>
      <c r="X650" s="12"/>
      <c r="Y650" s="12"/>
      <c r="Z650" s="12"/>
      <c r="AB650" s="13"/>
      <c r="AD650" s="12"/>
      <c r="AH650" s="12"/>
      <c r="AK650" s="12"/>
      <c r="AM650" s="39"/>
    </row>
    <row r="651" ht="15.75" customHeight="1">
      <c r="A651" s="34"/>
      <c r="B651" s="34"/>
      <c r="C651" s="34"/>
      <c r="E651" s="34"/>
      <c r="F651" s="35"/>
      <c r="J651" s="36"/>
      <c r="L651" s="37"/>
      <c r="P651" s="54"/>
      <c r="X651" s="12"/>
      <c r="Y651" s="12"/>
      <c r="Z651" s="12"/>
      <c r="AB651" s="13"/>
      <c r="AD651" s="12"/>
      <c r="AH651" s="12"/>
      <c r="AK651" s="12"/>
      <c r="AM651" s="39"/>
    </row>
    <row r="652" ht="15.75" customHeight="1">
      <c r="A652" s="34"/>
      <c r="B652" s="34"/>
      <c r="C652" s="34"/>
      <c r="E652" s="34"/>
      <c r="F652" s="35"/>
      <c r="J652" s="36"/>
      <c r="L652" s="37"/>
      <c r="P652" s="54"/>
      <c r="X652" s="12"/>
      <c r="Y652" s="12"/>
      <c r="Z652" s="12"/>
      <c r="AB652" s="13"/>
      <c r="AD652" s="12"/>
      <c r="AH652" s="12"/>
      <c r="AK652" s="12"/>
      <c r="AM652" s="39"/>
    </row>
    <row r="653" ht="15.75" customHeight="1">
      <c r="A653" s="34"/>
      <c r="B653" s="34"/>
      <c r="C653" s="34"/>
      <c r="E653" s="34"/>
      <c r="F653" s="35"/>
      <c r="J653" s="36"/>
      <c r="L653" s="37"/>
      <c r="P653" s="54"/>
      <c r="X653" s="12"/>
      <c r="Y653" s="12"/>
      <c r="Z653" s="12"/>
      <c r="AB653" s="13"/>
      <c r="AD653" s="12"/>
      <c r="AH653" s="12"/>
      <c r="AK653" s="12"/>
      <c r="AM653" s="39"/>
    </row>
    <row r="654" ht="15.75" customHeight="1">
      <c r="A654" s="34"/>
      <c r="B654" s="34"/>
      <c r="C654" s="34"/>
      <c r="E654" s="34"/>
      <c r="F654" s="35"/>
      <c r="J654" s="36"/>
      <c r="L654" s="37"/>
      <c r="P654" s="54"/>
      <c r="X654" s="12"/>
      <c r="Y654" s="12"/>
      <c r="Z654" s="12"/>
      <c r="AB654" s="13"/>
      <c r="AD654" s="12"/>
      <c r="AH654" s="12"/>
      <c r="AK654" s="12"/>
      <c r="AM654" s="39"/>
    </row>
    <row r="655" ht="15.75" customHeight="1">
      <c r="A655" s="34"/>
      <c r="B655" s="34"/>
      <c r="C655" s="34"/>
      <c r="E655" s="34"/>
      <c r="F655" s="35"/>
      <c r="J655" s="36"/>
      <c r="L655" s="37"/>
      <c r="P655" s="54"/>
      <c r="X655" s="12"/>
      <c r="Y655" s="12"/>
      <c r="Z655" s="12"/>
      <c r="AB655" s="13"/>
      <c r="AD655" s="12"/>
      <c r="AH655" s="12"/>
      <c r="AK655" s="12"/>
      <c r="AM655" s="39"/>
    </row>
    <row r="656" ht="15.75" customHeight="1">
      <c r="A656" s="34"/>
      <c r="B656" s="34"/>
      <c r="C656" s="34"/>
      <c r="E656" s="34"/>
      <c r="F656" s="35"/>
      <c r="J656" s="36"/>
      <c r="L656" s="37"/>
      <c r="P656" s="54"/>
      <c r="X656" s="12"/>
      <c r="Y656" s="12"/>
      <c r="Z656" s="12"/>
      <c r="AB656" s="13"/>
      <c r="AD656" s="12"/>
      <c r="AH656" s="12"/>
      <c r="AK656" s="12"/>
      <c r="AM656" s="39"/>
    </row>
    <row r="657" ht="15.75" customHeight="1">
      <c r="A657" s="34"/>
      <c r="B657" s="34"/>
      <c r="C657" s="34"/>
      <c r="E657" s="34"/>
      <c r="F657" s="35"/>
      <c r="J657" s="36"/>
      <c r="L657" s="37"/>
      <c r="P657" s="54"/>
      <c r="X657" s="12"/>
      <c r="Y657" s="12"/>
      <c r="Z657" s="12"/>
      <c r="AB657" s="13"/>
      <c r="AD657" s="12"/>
      <c r="AH657" s="12"/>
      <c r="AK657" s="12"/>
      <c r="AM657" s="39"/>
    </row>
    <row r="658" ht="15.75" customHeight="1">
      <c r="A658" s="34"/>
      <c r="B658" s="34"/>
      <c r="C658" s="34"/>
      <c r="E658" s="34"/>
      <c r="F658" s="35"/>
      <c r="J658" s="36"/>
      <c r="L658" s="37"/>
      <c r="P658" s="54"/>
      <c r="X658" s="12"/>
      <c r="Y658" s="12"/>
      <c r="Z658" s="12"/>
      <c r="AB658" s="13"/>
      <c r="AD658" s="12"/>
      <c r="AH658" s="12"/>
      <c r="AK658" s="12"/>
      <c r="AM658" s="39"/>
    </row>
    <row r="659" ht="15.75" customHeight="1">
      <c r="A659" s="34"/>
      <c r="B659" s="34"/>
      <c r="C659" s="34"/>
      <c r="E659" s="34"/>
      <c r="F659" s="35"/>
      <c r="J659" s="36"/>
      <c r="L659" s="37"/>
      <c r="P659" s="54"/>
      <c r="X659" s="12"/>
      <c r="Y659" s="12"/>
      <c r="Z659" s="12"/>
      <c r="AB659" s="13"/>
      <c r="AD659" s="12"/>
      <c r="AH659" s="12"/>
      <c r="AK659" s="12"/>
      <c r="AM659" s="39"/>
    </row>
    <row r="660" ht="15.75" customHeight="1">
      <c r="A660" s="34"/>
      <c r="B660" s="34"/>
      <c r="C660" s="34"/>
      <c r="E660" s="34"/>
      <c r="F660" s="35"/>
      <c r="J660" s="36"/>
      <c r="L660" s="37"/>
      <c r="P660" s="54"/>
      <c r="X660" s="12"/>
      <c r="Y660" s="12"/>
      <c r="Z660" s="12"/>
      <c r="AB660" s="13"/>
      <c r="AD660" s="12"/>
      <c r="AH660" s="12"/>
      <c r="AK660" s="12"/>
      <c r="AM660" s="39"/>
    </row>
    <row r="661" ht="15.75" customHeight="1">
      <c r="A661" s="34"/>
      <c r="B661" s="34"/>
      <c r="C661" s="34"/>
      <c r="E661" s="34"/>
      <c r="F661" s="35"/>
      <c r="J661" s="36"/>
      <c r="L661" s="37"/>
      <c r="P661" s="54"/>
      <c r="X661" s="12"/>
      <c r="Y661" s="12"/>
      <c r="Z661" s="12"/>
      <c r="AB661" s="13"/>
      <c r="AD661" s="12"/>
      <c r="AH661" s="12"/>
      <c r="AK661" s="12"/>
      <c r="AM661" s="39"/>
    </row>
    <row r="662" ht="15.75" customHeight="1">
      <c r="A662" s="34"/>
      <c r="B662" s="34"/>
      <c r="C662" s="34"/>
      <c r="E662" s="34"/>
      <c r="F662" s="35"/>
      <c r="J662" s="36"/>
      <c r="L662" s="37"/>
      <c r="P662" s="54"/>
      <c r="X662" s="12"/>
      <c r="Y662" s="12"/>
      <c r="Z662" s="12"/>
      <c r="AB662" s="13"/>
      <c r="AD662" s="12"/>
      <c r="AH662" s="12"/>
      <c r="AK662" s="12"/>
      <c r="AM662" s="39"/>
    </row>
    <row r="663" ht="15.75" customHeight="1">
      <c r="A663" s="34"/>
      <c r="B663" s="34"/>
      <c r="C663" s="34"/>
      <c r="E663" s="34"/>
      <c r="F663" s="35"/>
      <c r="J663" s="36"/>
      <c r="L663" s="37"/>
      <c r="P663" s="54"/>
      <c r="X663" s="12"/>
      <c r="Y663" s="12"/>
      <c r="Z663" s="12"/>
      <c r="AB663" s="13"/>
      <c r="AD663" s="12"/>
      <c r="AH663" s="12"/>
      <c r="AK663" s="12"/>
      <c r="AM663" s="39"/>
    </row>
    <row r="664" ht="15.75" customHeight="1">
      <c r="A664" s="34"/>
      <c r="B664" s="34"/>
      <c r="C664" s="34"/>
      <c r="E664" s="34"/>
      <c r="F664" s="35"/>
      <c r="J664" s="36"/>
      <c r="L664" s="37"/>
      <c r="P664" s="54"/>
      <c r="X664" s="12"/>
      <c r="Y664" s="12"/>
      <c r="Z664" s="12"/>
      <c r="AB664" s="13"/>
      <c r="AD664" s="12"/>
      <c r="AH664" s="12"/>
      <c r="AK664" s="12"/>
      <c r="AM664" s="39"/>
    </row>
    <row r="665" ht="15.75" customHeight="1">
      <c r="A665" s="34"/>
      <c r="B665" s="34"/>
      <c r="C665" s="34"/>
      <c r="E665" s="34"/>
      <c r="F665" s="35"/>
      <c r="J665" s="36"/>
      <c r="L665" s="37"/>
      <c r="P665" s="54"/>
      <c r="X665" s="12"/>
      <c r="Y665" s="12"/>
      <c r="Z665" s="12"/>
      <c r="AB665" s="13"/>
      <c r="AD665" s="12"/>
      <c r="AH665" s="12"/>
      <c r="AK665" s="12"/>
      <c r="AM665" s="39"/>
    </row>
    <row r="666" ht="15.75" customHeight="1">
      <c r="A666" s="34"/>
      <c r="B666" s="34"/>
      <c r="C666" s="34"/>
      <c r="E666" s="34"/>
      <c r="F666" s="35"/>
      <c r="J666" s="36"/>
      <c r="L666" s="37"/>
      <c r="P666" s="54"/>
      <c r="X666" s="12"/>
      <c r="Y666" s="12"/>
      <c r="Z666" s="12"/>
      <c r="AB666" s="13"/>
      <c r="AD666" s="12"/>
      <c r="AH666" s="12"/>
      <c r="AK666" s="12"/>
      <c r="AM666" s="39"/>
    </row>
    <row r="667" ht="15.75" customHeight="1">
      <c r="A667" s="34"/>
      <c r="B667" s="34"/>
      <c r="C667" s="34"/>
      <c r="E667" s="34"/>
      <c r="F667" s="35"/>
      <c r="J667" s="36"/>
      <c r="L667" s="37"/>
      <c r="P667" s="54"/>
      <c r="X667" s="12"/>
      <c r="Y667" s="12"/>
      <c r="Z667" s="12"/>
      <c r="AB667" s="13"/>
      <c r="AD667" s="12"/>
      <c r="AH667" s="12"/>
      <c r="AK667" s="12"/>
      <c r="AM667" s="39"/>
    </row>
    <row r="668" ht="15.75" customHeight="1">
      <c r="A668" s="34"/>
      <c r="B668" s="34"/>
      <c r="C668" s="34"/>
      <c r="E668" s="34"/>
      <c r="F668" s="35"/>
      <c r="J668" s="36"/>
      <c r="L668" s="37"/>
      <c r="P668" s="54"/>
      <c r="X668" s="12"/>
      <c r="Y668" s="12"/>
      <c r="Z668" s="12"/>
      <c r="AB668" s="13"/>
      <c r="AD668" s="12"/>
      <c r="AH668" s="12"/>
      <c r="AK668" s="12"/>
      <c r="AM668" s="39"/>
    </row>
    <row r="669" ht="15.75" customHeight="1">
      <c r="A669" s="34"/>
      <c r="B669" s="34"/>
      <c r="C669" s="34"/>
      <c r="E669" s="34"/>
      <c r="F669" s="35"/>
      <c r="J669" s="36"/>
      <c r="L669" s="37"/>
      <c r="P669" s="54"/>
      <c r="X669" s="12"/>
      <c r="Y669" s="12"/>
      <c r="Z669" s="12"/>
      <c r="AB669" s="13"/>
      <c r="AD669" s="12"/>
      <c r="AH669" s="12"/>
      <c r="AK669" s="12"/>
      <c r="AM669" s="39"/>
    </row>
    <row r="670" ht="15.75" customHeight="1">
      <c r="A670" s="34"/>
      <c r="B670" s="34"/>
      <c r="C670" s="34"/>
      <c r="E670" s="34"/>
      <c r="F670" s="35"/>
      <c r="J670" s="36"/>
      <c r="L670" s="37"/>
      <c r="P670" s="54"/>
      <c r="X670" s="12"/>
      <c r="Y670" s="12"/>
      <c r="Z670" s="12"/>
      <c r="AB670" s="13"/>
      <c r="AD670" s="12"/>
      <c r="AH670" s="12"/>
      <c r="AK670" s="12"/>
      <c r="AM670" s="39"/>
    </row>
    <row r="671" ht="15.75" customHeight="1">
      <c r="A671" s="34"/>
      <c r="B671" s="34"/>
      <c r="C671" s="34"/>
      <c r="E671" s="34"/>
      <c r="F671" s="35"/>
      <c r="J671" s="36"/>
      <c r="L671" s="37"/>
      <c r="P671" s="54"/>
      <c r="X671" s="12"/>
      <c r="Y671" s="12"/>
      <c r="Z671" s="12"/>
      <c r="AB671" s="13"/>
      <c r="AD671" s="12"/>
      <c r="AH671" s="12"/>
      <c r="AK671" s="12"/>
      <c r="AM671" s="39"/>
    </row>
    <row r="672" ht="15.75" customHeight="1">
      <c r="A672" s="34"/>
      <c r="B672" s="34"/>
      <c r="C672" s="34"/>
      <c r="E672" s="34"/>
      <c r="F672" s="35"/>
      <c r="J672" s="36"/>
      <c r="L672" s="37"/>
      <c r="P672" s="54"/>
      <c r="X672" s="12"/>
      <c r="Y672" s="12"/>
      <c r="Z672" s="12"/>
      <c r="AB672" s="13"/>
      <c r="AD672" s="12"/>
      <c r="AH672" s="12"/>
      <c r="AK672" s="12"/>
      <c r="AM672" s="39"/>
    </row>
    <row r="673" ht="15.75" customHeight="1">
      <c r="A673" s="34"/>
      <c r="B673" s="34"/>
      <c r="C673" s="34"/>
      <c r="E673" s="34"/>
      <c r="F673" s="35"/>
      <c r="J673" s="36"/>
      <c r="L673" s="37"/>
      <c r="P673" s="54"/>
      <c r="X673" s="12"/>
      <c r="Y673" s="12"/>
      <c r="Z673" s="12"/>
      <c r="AB673" s="13"/>
      <c r="AD673" s="12"/>
      <c r="AH673" s="12"/>
      <c r="AK673" s="12"/>
      <c r="AM673" s="39"/>
    </row>
    <row r="674" ht="15.75" customHeight="1">
      <c r="A674" s="34"/>
      <c r="B674" s="34"/>
      <c r="C674" s="34"/>
      <c r="E674" s="34"/>
      <c r="F674" s="35"/>
      <c r="J674" s="36"/>
      <c r="L674" s="37"/>
      <c r="P674" s="54"/>
      <c r="X674" s="12"/>
      <c r="Y674" s="12"/>
      <c r="Z674" s="12"/>
      <c r="AB674" s="13"/>
      <c r="AD674" s="12"/>
      <c r="AH674" s="12"/>
      <c r="AK674" s="12"/>
      <c r="AM674" s="39"/>
    </row>
    <row r="675" ht="15.75" customHeight="1">
      <c r="A675" s="34"/>
      <c r="B675" s="34"/>
      <c r="C675" s="34"/>
      <c r="E675" s="34"/>
      <c r="F675" s="35"/>
      <c r="J675" s="36"/>
      <c r="L675" s="37"/>
      <c r="P675" s="54"/>
      <c r="X675" s="12"/>
      <c r="Y675" s="12"/>
      <c r="Z675" s="12"/>
      <c r="AB675" s="13"/>
      <c r="AD675" s="12"/>
      <c r="AH675" s="12"/>
      <c r="AK675" s="12"/>
      <c r="AM675" s="39"/>
    </row>
    <row r="676" ht="15.75" customHeight="1">
      <c r="A676" s="34"/>
      <c r="B676" s="34"/>
      <c r="C676" s="34"/>
      <c r="E676" s="34"/>
      <c r="F676" s="35"/>
      <c r="J676" s="36"/>
      <c r="L676" s="37"/>
      <c r="P676" s="54"/>
      <c r="X676" s="12"/>
      <c r="Y676" s="12"/>
      <c r="Z676" s="12"/>
      <c r="AB676" s="13"/>
      <c r="AD676" s="12"/>
      <c r="AH676" s="12"/>
      <c r="AK676" s="12"/>
      <c r="AM676" s="39"/>
    </row>
    <row r="677" ht="15.75" customHeight="1">
      <c r="A677" s="34"/>
      <c r="B677" s="34"/>
      <c r="C677" s="34"/>
      <c r="E677" s="34"/>
      <c r="F677" s="35"/>
      <c r="J677" s="36"/>
      <c r="L677" s="37"/>
      <c r="P677" s="54"/>
      <c r="X677" s="12"/>
      <c r="Y677" s="12"/>
      <c r="Z677" s="12"/>
      <c r="AB677" s="13"/>
      <c r="AD677" s="12"/>
      <c r="AH677" s="12"/>
      <c r="AK677" s="12"/>
      <c r="AM677" s="39"/>
    </row>
    <row r="678" ht="15.75" customHeight="1">
      <c r="A678" s="34"/>
      <c r="B678" s="34"/>
      <c r="C678" s="34"/>
      <c r="E678" s="34"/>
      <c r="F678" s="35"/>
      <c r="J678" s="36"/>
      <c r="L678" s="37"/>
      <c r="P678" s="54"/>
      <c r="X678" s="12"/>
      <c r="Y678" s="12"/>
      <c r="Z678" s="12"/>
      <c r="AB678" s="13"/>
      <c r="AD678" s="12"/>
      <c r="AH678" s="12"/>
      <c r="AK678" s="12"/>
      <c r="AM678" s="39"/>
    </row>
    <row r="679" ht="15.75" customHeight="1">
      <c r="A679" s="34"/>
      <c r="B679" s="34"/>
      <c r="C679" s="34"/>
      <c r="E679" s="34"/>
      <c r="F679" s="35"/>
      <c r="J679" s="36"/>
      <c r="L679" s="37"/>
      <c r="P679" s="54"/>
      <c r="X679" s="12"/>
      <c r="Y679" s="12"/>
      <c r="Z679" s="12"/>
      <c r="AB679" s="13"/>
      <c r="AD679" s="12"/>
      <c r="AH679" s="12"/>
      <c r="AK679" s="12"/>
      <c r="AM679" s="39"/>
    </row>
    <row r="680" ht="15.75" customHeight="1">
      <c r="A680" s="34"/>
      <c r="B680" s="34"/>
      <c r="C680" s="34"/>
      <c r="E680" s="34"/>
      <c r="F680" s="35"/>
      <c r="J680" s="36"/>
      <c r="L680" s="37"/>
      <c r="P680" s="54"/>
      <c r="X680" s="12"/>
      <c r="Y680" s="12"/>
      <c r="Z680" s="12"/>
      <c r="AB680" s="13"/>
      <c r="AD680" s="12"/>
      <c r="AH680" s="12"/>
      <c r="AK680" s="12"/>
      <c r="AM680" s="39"/>
    </row>
    <row r="681" ht="15.75" customHeight="1">
      <c r="A681" s="34"/>
      <c r="B681" s="34"/>
      <c r="C681" s="34"/>
      <c r="E681" s="34"/>
      <c r="F681" s="35"/>
      <c r="J681" s="36"/>
      <c r="L681" s="37"/>
      <c r="P681" s="54"/>
      <c r="X681" s="12"/>
      <c r="Y681" s="12"/>
      <c r="Z681" s="12"/>
      <c r="AB681" s="13"/>
      <c r="AD681" s="12"/>
      <c r="AH681" s="12"/>
      <c r="AK681" s="12"/>
      <c r="AM681" s="39"/>
    </row>
    <row r="682" ht="15.75" customHeight="1">
      <c r="A682" s="34"/>
      <c r="B682" s="34"/>
      <c r="C682" s="34"/>
      <c r="E682" s="34"/>
      <c r="F682" s="35"/>
      <c r="J682" s="36"/>
      <c r="L682" s="37"/>
      <c r="P682" s="54"/>
      <c r="X682" s="12"/>
      <c r="Y682" s="12"/>
      <c r="Z682" s="12"/>
      <c r="AB682" s="13"/>
      <c r="AD682" s="12"/>
      <c r="AH682" s="12"/>
      <c r="AK682" s="12"/>
      <c r="AM682" s="39"/>
    </row>
    <row r="683" ht="15.75" customHeight="1">
      <c r="A683" s="34"/>
      <c r="B683" s="34"/>
      <c r="C683" s="34"/>
      <c r="E683" s="34"/>
      <c r="F683" s="35"/>
      <c r="J683" s="36"/>
      <c r="L683" s="37"/>
      <c r="P683" s="54"/>
      <c r="X683" s="12"/>
      <c r="Y683" s="12"/>
      <c r="Z683" s="12"/>
      <c r="AB683" s="13"/>
      <c r="AD683" s="12"/>
      <c r="AH683" s="12"/>
      <c r="AK683" s="12"/>
      <c r="AM683" s="39"/>
    </row>
    <row r="684" ht="15.75" customHeight="1">
      <c r="A684" s="34"/>
      <c r="B684" s="34"/>
      <c r="C684" s="34"/>
      <c r="E684" s="34"/>
      <c r="F684" s="35"/>
      <c r="J684" s="36"/>
      <c r="L684" s="37"/>
      <c r="P684" s="54"/>
      <c r="X684" s="12"/>
      <c r="Y684" s="12"/>
      <c r="Z684" s="12"/>
      <c r="AB684" s="13"/>
      <c r="AD684" s="12"/>
      <c r="AH684" s="12"/>
      <c r="AK684" s="12"/>
      <c r="AM684" s="39"/>
    </row>
    <row r="685" ht="15.75" customHeight="1">
      <c r="A685" s="34"/>
      <c r="B685" s="34"/>
      <c r="C685" s="34"/>
      <c r="E685" s="34"/>
      <c r="F685" s="35"/>
      <c r="J685" s="36"/>
      <c r="L685" s="37"/>
      <c r="P685" s="54"/>
      <c r="X685" s="12"/>
      <c r="Y685" s="12"/>
      <c r="Z685" s="12"/>
      <c r="AB685" s="13"/>
      <c r="AD685" s="12"/>
      <c r="AH685" s="12"/>
      <c r="AK685" s="12"/>
      <c r="AM685" s="39"/>
    </row>
    <row r="686" ht="15.75" customHeight="1">
      <c r="A686" s="34"/>
      <c r="B686" s="34"/>
      <c r="C686" s="34"/>
      <c r="E686" s="34"/>
      <c r="F686" s="35"/>
      <c r="J686" s="36"/>
      <c r="L686" s="37"/>
      <c r="P686" s="54"/>
      <c r="X686" s="12"/>
      <c r="Y686" s="12"/>
      <c r="Z686" s="12"/>
      <c r="AB686" s="13"/>
      <c r="AD686" s="12"/>
      <c r="AH686" s="12"/>
      <c r="AK686" s="12"/>
      <c r="AM686" s="39"/>
    </row>
    <row r="687" ht="15.75" customHeight="1">
      <c r="A687" s="34"/>
      <c r="B687" s="34"/>
      <c r="C687" s="34"/>
      <c r="E687" s="34"/>
      <c r="F687" s="35"/>
      <c r="J687" s="36"/>
      <c r="L687" s="37"/>
      <c r="P687" s="54"/>
      <c r="X687" s="12"/>
      <c r="Y687" s="12"/>
      <c r="Z687" s="12"/>
      <c r="AB687" s="13"/>
      <c r="AD687" s="12"/>
      <c r="AH687" s="12"/>
      <c r="AK687" s="12"/>
      <c r="AM687" s="39"/>
    </row>
    <row r="688" ht="15.75" customHeight="1">
      <c r="A688" s="34"/>
      <c r="B688" s="34"/>
      <c r="C688" s="34"/>
      <c r="E688" s="34"/>
      <c r="F688" s="35"/>
      <c r="J688" s="36"/>
      <c r="L688" s="37"/>
      <c r="P688" s="54"/>
      <c r="X688" s="12"/>
      <c r="Y688" s="12"/>
      <c r="Z688" s="12"/>
      <c r="AB688" s="13"/>
      <c r="AD688" s="12"/>
      <c r="AH688" s="12"/>
      <c r="AK688" s="12"/>
      <c r="AM688" s="39"/>
    </row>
    <row r="689" ht="15.75" customHeight="1">
      <c r="A689" s="34"/>
      <c r="B689" s="34"/>
      <c r="C689" s="34"/>
      <c r="E689" s="34"/>
      <c r="F689" s="35"/>
      <c r="J689" s="36"/>
      <c r="L689" s="37"/>
      <c r="P689" s="54"/>
      <c r="X689" s="12"/>
      <c r="Y689" s="12"/>
      <c r="Z689" s="12"/>
      <c r="AB689" s="13"/>
      <c r="AD689" s="12"/>
      <c r="AH689" s="12"/>
      <c r="AK689" s="12"/>
      <c r="AM689" s="39"/>
    </row>
    <row r="690" ht="15.75" customHeight="1">
      <c r="A690" s="34"/>
      <c r="B690" s="34"/>
      <c r="C690" s="34"/>
      <c r="E690" s="34"/>
      <c r="F690" s="35"/>
      <c r="J690" s="36"/>
      <c r="L690" s="37"/>
      <c r="P690" s="54"/>
      <c r="X690" s="12"/>
      <c r="Y690" s="12"/>
      <c r="Z690" s="12"/>
      <c r="AB690" s="13"/>
      <c r="AD690" s="12"/>
      <c r="AH690" s="12"/>
      <c r="AK690" s="12"/>
      <c r="AM690" s="39"/>
    </row>
    <row r="691" ht="15.75" customHeight="1">
      <c r="A691" s="34"/>
      <c r="B691" s="34"/>
      <c r="C691" s="34"/>
      <c r="E691" s="34"/>
      <c r="F691" s="35"/>
      <c r="J691" s="36"/>
      <c r="L691" s="37"/>
      <c r="P691" s="54"/>
      <c r="X691" s="12"/>
      <c r="Y691" s="12"/>
      <c r="Z691" s="12"/>
      <c r="AB691" s="13"/>
      <c r="AD691" s="12"/>
      <c r="AH691" s="12"/>
      <c r="AK691" s="12"/>
      <c r="AM691" s="39"/>
    </row>
    <row r="692" ht="15.75" customHeight="1">
      <c r="A692" s="34"/>
      <c r="B692" s="34"/>
      <c r="C692" s="34"/>
      <c r="E692" s="34"/>
      <c r="F692" s="35"/>
      <c r="J692" s="36"/>
      <c r="L692" s="37"/>
      <c r="P692" s="54"/>
      <c r="X692" s="12"/>
      <c r="Y692" s="12"/>
      <c r="Z692" s="12"/>
      <c r="AB692" s="13"/>
      <c r="AD692" s="12"/>
      <c r="AH692" s="12"/>
      <c r="AK692" s="12"/>
      <c r="AM692" s="39"/>
    </row>
    <row r="693" ht="15.75" customHeight="1">
      <c r="A693" s="34"/>
      <c r="B693" s="34"/>
      <c r="C693" s="34"/>
      <c r="E693" s="34"/>
      <c r="F693" s="35"/>
      <c r="J693" s="36"/>
      <c r="L693" s="37"/>
      <c r="P693" s="54"/>
      <c r="X693" s="12"/>
      <c r="Y693" s="12"/>
      <c r="Z693" s="12"/>
      <c r="AB693" s="13"/>
      <c r="AD693" s="12"/>
      <c r="AH693" s="12"/>
      <c r="AK693" s="12"/>
      <c r="AM693" s="39"/>
    </row>
    <row r="694" ht="15.75" customHeight="1">
      <c r="A694" s="34"/>
      <c r="B694" s="34"/>
      <c r="C694" s="34"/>
      <c r="E694" s="34"/>
      <c r="F694" s="35"/>
      <c r="J694" s="36"/>
      <c r="L694" s="37"/>
      <c r="P694" s="54"/>
      <c r="X694" s="12"/>
      <c r="Y694" s="12"/>
      <c r="Z694" s="12"/>
      <c r="AB694" s="13"/>
      <c r="AD694" s="12"/>
      <c r="AH694" s="12"/>
      <c r="AK694" s="12"/>
      <c r="AM694" s="39"/>
    </row>
    <row r="695" ht="15.75" customHeight="1">
      <c r="A695" s="34"/>
      <c r="B695" s="34"/>
      <c r="C695" s="34"/>
      <c r="E695" s="34"/>
      <c r="F695" s="35"/>
      <c r="J695" s="36"/>
      <c r="L695" s="37"/>
      <c r="P695" s="54"/>
      <c r="X695" s="12"/>
      <c r="Y695" s="12"/>
      <c r="Z695" s="12"/>
      <c r="AB695" s="13"/>
      <c r="AD695" s="12"/>
      <c r="AH695" s="12"/>
      <c r="AK695" s="12"/>
      <c r="AM695" s="39"/>
    </row>
    <row r="696" ht="15.75" customHeight="1">
      <c r="A696" s="34"/>
      <c r="B696" s="34"/>
      <c r="C696" s="34"/>
      <c r="E696" s="34"/>
      <c r="F696" s="35"/>
      <c r="J696" s="36"/>
      <c r="L696" s="37"/>
      <c r="P696" s="54"/>
      <c r="X696" s="12"/>
      <c r="Y696" s="12"/>
      <c r="Z696" s="12"/>
      <c r="AB696" s="13"/>
      <c r="AD696" s="12"/>
      <c r="AH696" s="12"/>
      <c r="AK696" s="12"/>
      <c r="AM696" s="39"/>
    </row>
    <row r="697" ht="15.75" customHeight="1">
      <c r="A697" s="34"/>
      <c r="B697" s="34"/>
      <c r="C697" s="34"/>
      <c r="E697" s="34"/>
      <c r="F697" s="35"/>
      <c r="J697" s="36"/>
      <c r="L697" s="37"/>
      <c r="P697" s="54"/>
      <c r="X697" s="12"/>
      <c r="Y697" s="12"/>
      <c r="Z697" s="12"/>
      <c r="AB697" s="13"/>
      <c r="AD697" s="12"/>
      <c r="AH697" s="12"/>
      <c r="AK697" s="12"/>
      <c r="AM697" s="39"/>
    </row>
    <row r="698" ht="15.75" customHeight="1">
      <c r="A698" s="34"/>
      <c r="B698" s="34"/>
      <c r="C698" s="34"/>
      <c r="E698" s="34"/>
      <c r="F698" s="35"/>
      <c r="J698" s="36"/>
      <c r="L698" s="37"/>
      <c r="P698" s="54"/>
      <c r="X698" s="12"/>
      <c r="Y698" s="12"/>
      <c r="Z698" s="12"/>
      <c r="AB698" s="13"/>
      <c r="AD698" s="12"/>
      <c r="AH698" s="12"/>
      <c r="AK698" s="12"/>
      <c r="AM698" s="39"/>
    </row>
    <row r="699" ht="15.75" customHeight="1">
      <c r="A699" s="34"/>
      <c r="B699" s="34"/>
      <c r="C699" s="34"/>
      <c r="E699" s="34"/>
      <c r="F699" s="35"/>
      <c r="J699" s="36"/>
      <c r="L699" s="37"/>
      <c r="P699" s="54"/>
      <c r="X699" s="12"/>
      <c r="Y699" s="12"/>
      <c r="Z699" s="12"/>
      <c r="AB699" s="13"/>
      <c r="AD699" s="12"/>
      <c r="AH699" s="12"/>
      <c r="AK699" s="12"/>
      <c r="AM699" s="39"/>
    </row>
    <row r="700" ht="15.75" customHeight="1">
      <c r="A700" s="34"/>
      <c r="B700" s="34"/>
      <c r="C700" s="34"/>
      <c r="E700" s="34"/>
      <c r="F700" s="35"/>
      <c r="J700" s="36"/>
      <c r="L700" s="37"/>
      <c r="P700" s="54"/>
      <c r="X700" s="12"/>
      <c r="Y700" s="12"/>
      <c r="Z700" s="12"/>
      <c r="AB700" s="13"/>
      <c r="AD700" s="12"/>
      <c r="AH700" s="12"/>
      <c r="AK700" s="12"/>
      <c r="AM700" s="39"/>
    </row>
    <row r="701" ht="15.75" customHeight="1">
      <c r="A701" s="34"/>
      <c r="B701" s="34"/>
      <c r="C701" s="34"/>
      <c r="E701" s="34"/>
      <c r="F701" s="35"/>
      <c r="J701" s="36"/>
      <c r="L701" s="37"/>
      <c r="P701" s="54"/>
      <c r="X701" s="12"/>
      <c r="Y701" s="12"/>
      <c r="Z701" s="12"/>
      <c r="AB701" s="13"/>
      <c r="AD701" s="12"/>
      <c r="AH701" s="12"/>
      <c r="AK701" s="12"/>
      <c r="AM701" s="39"/>
    </row>
    <row r="702" ht="15.75" customHeight="1">
      <c r="A702" s="34"/>
      <c r="B702" s="34"/>
      <c r="C702" s="34"/>
      <c r="E702" s="34"/>
      <c r="F702" s="35"/>
      <c r="J702" s="36"/>
      <c r="L702" s="37"/>
      <c r="P702" s="54"/>
      <c r="X702" s="12"/>
      <c r="Y702" s="12"/>
      <c r="Z702" s="12"/>
      <c r="AB702" s="13"/>
      <c r="AD702" s="12"/>
      <c r="AH702" s="12"/>
      <c r="AK702" s="12"/>
      <c r="AM702" s="39"/>
    </row>
    <row r="703" ht="15.75" customHeight="1">
      <c r="A703" s="34"/>
      <c r="B703" s="34"/>
      <c r="C703" s="34"/>
      <c r="E703" s="34"/>
      <c r="F703" s="35"/>
      <c r="J703" s="36"/>
      <c r="L703" s="37"/>
      <c r="P703" s="54"/>
      <c r="X703" s="12"/>
      <c r="Y703" s="12"/>
      <c r="Z703" s="12"/>
      <c r="AB703" s="13"/>
      <c r="AD703" s="12"/>
      <c r="AH703" s="12"/>
      <c r="AK703" s="12"/>
      <c r="AM703" s="39"/>
    </row>
    <row r="704" ht="15.75" customHeight="1">
      <c r="A704" s="34"/>
      <c r="B704" s="34"/>
      <c r="C704" s="34"/>
      <c r="E704" s="34"/>
      <c r="F704" s="35"/>
      <c r="J704" s="36"/>
      <c r="L704" s="37"/>
      <c r="P704" s="54"/>
      <c r="X704" s="12"/>
      <c r="Y704" s="12"/>
      <c r="Z704" s="12"/>
      <c r="AB704" s="13"/>
      <c r="AD704" s="12"/>
      <c r="AH704" s="12"/>
      <c r="AK704" s="12"/>
      <c r="AM704" s="39"/>
    </row>
    <row r="705" ht="15.75" customHeight="1">
      <c r="A705" s="34"/>
      <c r="B705" s="34"/>
      <c r="C705" s="34"/>
      <c r="E705" s="34"/>
      <c r="F705" s="35"/>
      <c r="J705" s="36"/>
      <c r="L705" s="37"/>
      <c r="P705" s="54"/>
      <c r="X705" s="12"/>
      <c r="Y705" s="12"/>
      <c r="Z705" s="12"/>
      <c r="AB705" s="13"/>
      <c r="AD705" s="12"/>
      <c r="AH705" s="12"/>
      <c r="AK705" s="12"/>
      <c r="AM705" s="39"/>
    </row>
    <row r="706" ht="15.75" customHeight="1">
      <c r="A706" s="34"/>
      <c r="B706" s="34"/>
      <c r="C706" s="34"/>
      <c r="E706" s="34"/>
      <c r="F706" s="35"/>
      <c r="J706" s="36"/>
      <c r="L706" s="37"/>
      <c r="P706" s="54"/>
      <c r="X706" s="12"/>
      <c r="Y706" s="12"/>
      <c r="Z706" s="12"/>
      <c r="AB706" s="13"/>
      <c r="AD706" s="12"/>
      <c r="AH706" s="12"/>
      <c r="AK706" s="12"/>
      <c r="AM706" s="39"/>
    </row>
    <row r="707" ht="15.75" customHeight="1">
      <c r="A707" s="34"/>
      <c r="B707" s="34"/>
      <c r="C707" s="34"/>
      <c r="E707" s="34"/>
      <c r="F707" s="35"/>
      <c r="J707" s="36"/>
      <c r="L707" s="37"/>
      <c r="P707" s="54"/>
      <c r="X707" s="12"/>
      <c r="Y707" s="12"/>
      <c r="Z707" s="12"/>
      <c r="AB707" s="13"/>
      <c r="AD707" s="12"/>
      <c r="AH707" s="12"/>
      <c r="AK707" s="12"/>
      <c r="AM707" s="39"/>
    </row>
    <row r="708" ht="15.75" customHeight="1">
      <c r="A708" s="34"/>
      <c r="B708" s="34"/>
      <c r="C708" s="34"/>
      <c r="E708" s="34"/>
      <c r="F708" s="35"/>
      <c r="J708" s="36"/>
      <c r="L708" s="37"/>
      <c r="P708" s="54"/>
      <c r="X708" s="12"/>
      <c r="Y708" s="12"/>
      <c r="Z708" s="12"/>
      <c r="AB708" s="13"/>
      <c r="AD708" s="12"/>
      <c r="AH708" s="12"/>
      <c r="AK708" s="12"/>
      <c r="AM708" s="39"/>
    </row>
    <row r="709" ht="15.75" customHeight="1">
      <c r="A709" s="34"/>
      <c r="B709" s="34"/>
      <c r="C709" s="34"/>
      <c r="E709" s="34"/>
      <c r="F709" s="35"/>
      <c r="J709" s="36"/>
      <c r="L709" s="37"/>
      <c r="P709" s="54"/>
      <c r="X709" s="12"/>
      <c r="Y709" s="12"/>
      <c r="Z709" s="12"/>
      <c r="AB709" s="13"/>
      <c r="AD709" s="12"/>
      <c r="AH709" s="12"/>
      <c r="AK709" s="12"/>
      <c r="AM709" s="39"/>
    </row>
    <row r="710" ht="15.75" customHeight="1">
      <c r="A710" s="34"/>
      <c r="B710" s="34"/>
      <c r="C710" s="34"/>
      <c r="E710" s="34"/>
      <c r="F710" s="35"/>
      <c r="J710" s="36"/>
      <c r="L710" s="37"/>
      <c r="P710" s="54"/>
      <c r="X710" s="12"/>
      <c r="Y710" s="12"/>
      <c r="Z710" s="12"/>
      <c r="AB710" s="13"/>
      <c r="AD710" s="12"/>
      <c r="AH710" s="12"/>
      <c r="AK710" s="12"/>
      <c r="AM710" s="39"/>
    </row>
    <row r="711" ht="15.75" customHeight="1">
      <c r="A711" s="34"/>
      <c r="B711" s="34"/>
      <c r="C711" s="34"/>
      <c r="E711" s="34"/>
      <c r="F711" s="35"/>
      <c r="J711" s="36"/>
      <c r="L711" s="37"/>
      <c r="P711" s="54"/>
      <c r="X711" s="12"/>
      <c r="Y711" s="12"/>
      <c r="Z711" s="12"/>
      <c r="AB711" s="13"/>
      <c r="AD711" s="12"/>
      <c r="AH711" s="12"/>
      <c r="AK711" s="12"/>
      <c r="AM711" s="39"/>
    </row>
    <row r="712" ht="15.75" customHeight="1">
      <c r="A712" s="34"/>
      <c r="B712" s="34"/>
      <c r="C712" s="34"/>
      <c r="E712" s="34"/>
      <c r="F712" s="35"/>
      <c r="J712" s="36"/>
      <c r="L712" s="37"/>
      <c r="P712" s="54"/>
      <c r="X712" s="12"/>
      <c r="Y712" s="12"/>
      <c r="Z712" s="12"/>
      <c r="AB712" s="13"/>
      <c r="AD712" s="12"/>
      <c r="AH712" s="12"/>
      <c r="AK712" s="12"/>
      <c r="AM712" s="39"/>
    </row>
    <row r="713" ht="15.75" customHeight="1">
      <c r="A713" s="34"/>
      <c r="B713" s="34"/>
      <c r="C713" s="34"/>
      <c r="E713" s="34"/>
      <c r="F713" s="35"/>
      <c r="J713" s="36"/>
      <c r="L713" s="37"/>
      <c r="P713" s="54"/>
      <c r="X713" s="12"/>
      <c r="Y713" s="12"/>
      <c r="Z713" s="12"/>
      <c r="AB713" s="13"/>
      <c r="AD713" s="12"/>
      <c r="AH713" s="12"/>
      <c r="AK713" s="12"/>
      <c r="AM713" s="39"/>
    </row>
    <row r="714" ht="15.75" customHeight="1">
      <c r="A714" s="34"/>
      <c r="B714" s="34"/>
      <c r="C714" s="34"/>
      <c r="E714" s="34"/>
      <c r="F714" s="35"/>
      <c r="J714" s="36"/>
      <c r="L714" s="37"/>
      <c r="P714" s="54"/>
      <c r="X714" s="12"/>
      <c r="Y714" s="12"/>
      <c r="Z714" s="12"/>
      <c r="AB714" s="13"/>
      <c r="AD714" s="12"/>
      <c r="AH714" s="12"/>
      <c r="AK714" s="12"/>
      <c r="AM714" s="39"/>
    </row>
    <row r="715" ht="15.75" customHeight="1">
      <c r="A715" s="34"/>
      <c r="B715" s="34"/>
      <c r="C715" s="34"/>
      <c r="E715" s="34"/>
      <c r="F715" s="35"/>
      <c r="J715" s="36"/>
      <c r="L715" s="37"/>
      <c r="P715" s="54"/>
      <c r="X715" s="12"/>
      <c r="Y715" s="12"/>
      <c r="Z715" s="12"/>
      <c r="AB715" s="13"/>
      <c r="AD715" s="12"/>
      <c r="AH715" s="12"/>
      <c r="AK715" s="12"/>
      <c r="AM715" s="39"/>
    </row>
    <row r="716" ht="15.75" customHeight="1">
      <c r="A716" s="34"/>
      <c r="B716" s="34"/>
      <c r="C716" s="34"/>
      <c r="E716" s="34"/>
      <c r="F716" s="35"/>
      <c r="J716" s="36"/>
      <c r="L716" s="37"/>
      <c r="P716" s="54"/>
      <c r="X716" s="12"/>
      <c r="Y716" s="12"/>
      <c r="Z716" s="12"/>
      <c r="AB716" s="13"/>
      <c r="AD716" s="12"/>
      <c r="AH716" s="12"/>
      <c r="AK716" s="12"/>
      <c r="AM716" s="39"/>
    </row>
    <row r="717" ht="15.75" customHeight="1">
      <c r="A717" s="34"/>
      <c r="B717" s="34"/>
      <c r="C717" s="34"/>
      <c r="E717" s="34"/>
      <c r="F717" s="35"/>
      <c r="J717" s="36"/>
      <c r="L717" s="37"/>
      <c r="P717" s="54"/>
      <c r="X717" s="12"/>
      <c r="Y717" s="12"/>
      <c r="Z717" s="12"/>
      <c r="AB717" s="13"/>
      <c r="AD717" s="12"/>
      <c r="AH717" s="12"/>
      <c r="AK717" s="12"/>
      <c r="AM717" s="39"/>
    </row>
    <row r="718" ht="15.75" customHeight="1">
      <c r="A718" s="34"/>
      <c r="B718" s="34"/>
      <c r="C718" s="34"/>
      <c r="E718" s="34"/>
      <c r="F718" s="35"/>
      <c r="J718" s="36"/>
      <c r="L718" s="37"/>
      <c r="P718" s="54"/>
      <c r="X718" s="12"/>
      <c r="Y718" s="12"/>
      <c r="Z718" s="12"/>
      <c r="AB718" s="13"/>
      <c r="AD718" s="12"/>
      <c r="AH718" s="12"/>
      <c r="AK718" s="12"/>
      <c r="AM718" s="39"/>
    </row>
    <row r="719" ht="15.75" customHeight="1">
      <c r="A719" s="34"/>
      <c r="B719" s="34"/>
      <c r="C719" s="34"/>
      <c r="E719" s="34"/>
      <c r="F719" s="35"/>
      <c r="J719" s="36"/>
      <c r="L719" s="37"/>
      <c r="P719" s="54"/>
      <c r="X719" s="12"/>
      <c r="Y719" s="12"/>
      <c r="Z719" s="12"/>
      <c r="AB719" s="13"/>
      <c r="AD719" s="12"/>
      <c r="AH719" s="12"/>
      <c r="AK719" s="12"/>
      <c r="AM719" s="39"/>
    </row>
    <row r="720" ht="15.75" customHeight="1">
      <c r="A720" s="34"/>
      <c r="B720" s="34"/>
      <c r="C720" s="34"/>
      <c r="E720" s="34"/>
      <c r="F720" s="35"/>
      <c r="J720" s="36"/>
      <c r="L720" s="37"/>
      <c r="P720" s="54"/>
      <c r="X720" s="12"/>
      <c r="Y720" s="12"/>
      <c r="Z720" s="12"/>
      <c r="AB720" s="13"/>
      <c r="AD720" s="12"/>
      <c r="AH720" s="12"/>
      <c r="AK720" s="12"/>
      <c r="AM720" s="39"/>
    </row>
    <row r="721" ht="15.75" customHeight="1">
      <c r="A721" s="34"/>
      <c r="B721" s="34"/>
      <c r="C721" s="34"/>
      <c r="E721" s="34"/>
      <c r="F721" s="35"/>
      <c r="J721" s="36"/>
      <c r="L721" s="37"/>
      <c r="P721" s="54"/>
      <c r="X721" s="12"/>
      <c r="Y721" s="12"/>
      <c r="Z721" s="12"/>
      <c r="AB721" s="13"/>
      <c r="AD721" s="12"/>
      <c r="AH721" s="12"/>
      <c r="AK721" s="12"/>
      <c r="AM721" s="39"/>
    </row>
    <row r="722" ht="15.75" customHeight="1">
      <c r="A722" s="34"/>
      <c r="B722" s="34"/>
      <c r="C722" s="34"/>
      <c r="E722" s="34"/>
      <c r="F722" s="35"/>
      <c r="J722" s="36"/>
      <c r="L722" s="37"/>
      <c r="P722" s="54"/>
      <c r="X722" s="12"/>
      <c r="Y722" s="12"/>
      <c r="Z722" s="12"/>
      <c r="AB722" s="13"/>
      <c r="AD722" s="12"/>
      <c r="AH722" s="12"/>
      <c r="AK722" s="12"/>
      <c r="AM722" s="39"/>
    </row>
    <row r="723" ht="15.75" customHeight="1">
      <c r="A723" s="34"/>
      <c r="B723" s="34"/>
      <c r="C723" s="34"/>
      <c r="E723" s="34"/>
      <c r="F723" s="35"/>
      <c r="J723" s="36"/>
      <c r="L723" s="37"/>
      <c r="P723" s="54"/>
      <c r="X723" s="12"/>
      <c r="Y723" s="12"/>
      <c r="Z723" s="12"/>
      <c r="AB723" s="13"/>
      <c r="AD723" s="12"/>
      <c r="AH723" s="12"/>
      <c r="AK723" s="12"/>
      <c r="AM723" s="39"/>
    </row>
    <row r="724" ht="15.75" customHeight="1">
      <c r="A724" s="34"/>
      <c r="B724" s="34"/>
      <c r="C724" s="34"/>
      <c r="E724" s="34"/>
      <c r="F724" s="35"/>
      <c r="J724" s="36"/>
      <c r="L724" s="37"/>
      <c r="P724" s="54"/>
      <c r="X724" s="12"/>
      <c r="Y724" s="12"/>
      <c r="Z724" s="12"/>
      <c r="AB724" s="13"/>
      <c r="AD724" s="12"/>
      <c r="AH724" s="12"/>
      <c r="AK724" s="12"/>
      <c r="AM724" s="39"/>
    </row>
    <row r="725" ht="15.75" customHeight="1">
      <c r="A725" s="34"/>
      <c r="B725" s="34"/>
      <c r="C725" s="34"/>
      <c r="E725" s="34"/>
      <c r="F725" s="35"/>
      <c r="J725" s="36"/>
      <c r="L725" s="37"/>
      <c r="P725" s="54"/>
      <c r="X725" s="12"/>
      <c r="Y725" s="12"/>
      <c r="Z725" s="12"/>
      <c r="AB725" s="13"/>
      <c r="AD725" s="12"/>
      <c r="AH725" s="12"/>
      <c r="AK725" s="12"/>
      <c r="AM725" s="39"/>
    </row>
    <row r="726" ht="15.75" customHeight="1">
      <c r="A726" s="34"/>
      <c r="B726" s="34"/>
      <c r="C726" s="34"/>
      <c r="E726" s="34"/>
      <c r="F726" s="35"/>
      <c r="J726" s="36"/>
      <c r="L726" s="37"/>
      <c r="P726" s="54"/>
      <c r="X726" s="12"/>
      <c r="Y726" s="12"/>
      <c r="Z726" s="12"/>
      <c r="AB726" s="13"/>
      <c r="AD726" s="12"/>
      <c r="AH726" s="12"/>
      <c r="AK726" s="12"/>
      <c r="AM726" s="39"/>
    </row>
    <row r="727" ht="15.75" customHeight="1">
      <c r="A727" s="34"/>
      <c r="B727" s="34"/>
      <c r="C727" s="34"/>
      <c r="E727" s="34"/>
      <c r="F727" s="35"/>
      <c r="J727" s="36"/>
      <c r="L727" s="37"/>
      <c r="P727" s="54"/>
      <c r="X727" s="12"/>
      <c r="Y727" s="12"/>
      <c r="Z727" s="12"/>
      <c r="AB727" s="13"/>
      <c r="AD727" s="12"/>
      <c r="AH727" s="12"/>
      <c r="AK727" s="12"/>
      <c r="AM727" s="39"/>
    </row>
    <row r="728" ht="15.75" customHeight="1">
      <c r="A728" s="34"/>
      <c r="B728" s="34"/>
      <c r="C728" s="34"/>
      <c r="E728" s="34"/>
      <c r="F728" s="35"/>
      <c r="J728" s="36"/>
      <c r="L728" s="37"/>
      <c r="P728" s="54"/>
      <c r="X728" s="12"/>
      <c r="Y728" s="12"/>
      <c r="Z728" s="12"/>
      <c r="AB728" s="13"/>
      <c r="AD728" s="12"/>
      <c r="AH728" s="12"/>
      <c r="AK728" s="12"/>
      <c r="AM728" s="39"/>
    </row>
    <row r="729" ht="15.75" customHeight="1">
      <c r="A729" s="34"/>
      <c r="B729" s="34"/>
      <c r="C729" s="34"/>
      <c r="E729" s="34"/>
      <c r="F729" s="35"/>
      <c r="J729" s="36"/>
      <c r="L729" s="37"/>
      <c r="P729" s="54"/>
      <c r="X729" s="12"/>
      <c r="Y729" s="12"/>
      <c r="Z729" s="12"/>
      <c r="AB729" s="13"/>
      <c r="AD729" s="12"/>
      <c r="AH729" s="12"/>
      <c r="AK729" s="12"/>
      <c r="AM729" s="39"/>
    </row>
    <row r="730" ht="15.75" customHeight="1">
      <c r="A730" s="34"/>
      <c r="B730" s="34"/>
      <c r="C730" s="34"/>
      <c r="E730" s="34"/>
      <c r="F730" s="35"/>
      <c r="J730" s="36"/>
      <c r="L730" s="37"/>
      <c r="P730" s="54"/>
      <c r="X730" s="12"/>
      <c r="Y730" s="12"/>
      <c r="Z730" s="12"/>
      <c r="AB730" s="13"/>
      <c r="AD730" s="12"/>
      <c r="AH730" s="12"/>
      <c r="AK730" s="12"/>
      <c r="AM730" s="39"/>
    </row>
    <row r="731" ht="15.75" customHeight="1">
      <c r="A731" s="34"/>
      <c r="B731" s="34"/>
      <c r="C731" s="34"/>
      <c r="E731" s="34"/>
      <c r="F731" s="35"/>
      <c r="J731" s="36"/>
      <c r="L731" s="37"/>
      <c r="P731" s="54"/>
      <c r="X731" s="12"/>
      <c r="Y731" s="12"/>
      <c r="Z731" s="12"/>
      <c r="AB731" s="13"/>
      <c r="AD731" s="12"/>
      <c r="AH731" s="12"/>
      <c r="AK731" s="12"/>
      <c r="AM731" s="39"/>
    </row>
    <row r="732" ht="15.75" customHeight="1">
      <c r="A732" s="34"/>
      <c r="B732" s="34"/>
      <c r="C732" s="34"/>
      <c r="E732" s="34"/>
      <c r="F732" s="35"/>
      <c r="J732" s="36"/>
      <c r="L732" s="37"/>
      <c r="P732" s="54"/>
      <c r="X732" s="12"/>
      <c r="Y732" s="12"/>
      <c r="Z732" s="12"/>
      <c r="AB732" s="13"/>
      <c r="AD732" s="12"/>
      <c r="AH732" s="12"/>
      <c r="AK732" s="12"/>
      <c r="AM732" s="39"/>
    </row>
    <row r="733" ht="15.75" customHeight="1">
      <c r="A733" s="34"/>
      <c r="B733" s="34"/>
      <c r="C733" s="34"/>
      <c r="E733" s="34"/>
      <c r="F733" s="35"/>
      <c r="J733" s="36"/>
      <c r="L733" s="37"/>
      <c r="P733" s="54"/>
      <c r="X733" s="12"/>
      <c r="Y733" s="12"/>
      <c r="Z733" s="12"/>
      <c r="AB733" s="13"/>
      <c r="AD733" s="12"/>
      <c r="AH733" s="12"/>
      <c r="AK733" s="12"/>
      <c r="AM733" s="39"/>
    </row>
    <row r="734" ht="15.75" customHeight="1">
      <c r="A734" s="34"/>
      <c r="B734" s="34"/>
      <c r="C734" s="34"/>
      <c r="E734" s="34"/>
      <c r="F734" s="35"/>
      <c r="J734" s="36"/>
      <c r="L734" s="37"/>
      <c r="P734" s="54"/>
      <c r="X734" s="12"/>
      <c r="Y734" s="12"/>
      <c r="Z734" s="12"/>
      <c r="AB734" s="13"/>
      <c r="AD734" s="12"/>
      <c r="AH734" s="12"/>
      <c r="AK734" s="12"/>
      <c r="AM734" s="39"/>
    </row>
    <row r="735" ht="15.75" customHeight="1">
      <c r="A735" s="34"/>
      <c r="B735" s="34"/>
      <c r="C735" s="34"/>
      <c r="E735" s="34"/>
      <c r="F735" s="35"/>
      <c r="J735" s="36"/>
      <c r="L735" s="37"/>
      <c r="P735" s="54"/>
      <c r="X735" s="12"/>
      <c r="Y735" s="12"/>
      <c r="Z735" s="12"/>
      <c r="AB735" s="13"/>
      <c r="AD735" s="12"/>
      <c r="AH735" s="12"/>
      <c r="AK735" s="12"/>
      <c r="AM735" s="39"/>
    </row>
    <row r="736" ht="15.75" customHeight="1">
      <c r="A736" s="34"/>
      <c r="B736" s="34"/>
      <c r="C736" s="34"/>
      <c r="E736" s="34"/>
      <c r="F736" s="35"/>
      <c r="J736" s="36"/>
      <c r="L736" s="37"/>
      <c r="P736" s="54"/>
      <c r="X736" s="12"/>
      <c r="Y736" s="12"/>
      <c r="Z736" s="12"/>
      <c r="AB736" s="13"/>
      <c r="AD736" s="12"/>
      <c r="AH736" s="12"/>
      <c r="AK736" s="12"/>
      <c r="AM736" s="39"/>
    </row>
    <row r="737" ht="15.75" customHeight="1">
      <c r="A737" s="34"/>
      <c r="B737" s="34"/>
      <c r="C737" s="34"/>
      <c r="E737" s="34"/>
      <c r="F737" s="35"/>
      <c r="J737" s="36"/>
      <c r="L737" s="37"/>
      <c r="P737" s="54"/>
      <c r="X737" s="12"/>
      <c r="Y737" s="12"/>
      <c r="Z737" s="12"/>
      <c r="AB737" s="13"/>
      <c r="AD737" s="12"/>
      <c r="AH737" s="12"/>
      <c r="AK737" s="12"/>
      <c r="AM737" s="39"/>
    </row>
    <row r="738" ht="15.75" customHeight="1">
      <c r="A738" s="34"/>
      <c r="B738" s="34"/>
      <c r="C738" s="34"/>
      <c r="E738" s="34"/>
      <c r="F738" s="35"/>
      <c r="J738" s="36"/>
      <c r="L738" s="37"/>
      <c r="P738" s="54"/>
      <c r="X738" s="12"/>
      <c r="Y738" s="12"/>
      <c r="Z738" s="12"/>
      <c r="AB738" s="13"/>
      <c r="AD738" s="12"/>
      <c r="AH738" s="12"/>
      <c r="AK738" s="12"/>
      <c r="AM738" s="39"/>
    </row>
    <row r="739" ht="15.75" customHeight="1">
      <c r="A739" s="34"/>
      <c r="B739" s="34"/>
      <c r="C739" s="34"/>
      <c r="E739" s="34"/>
      <c r="F739" s="35"/>
      <c r="J739" s="36"/>
      <c r="L739" s="37"/>
      <c r="P739" s="54"/>
      <c r="X739" s="12"/>
      <c r="Y739" s="12"/>
      <c r="Z739" s="12"/>
      <c r="AB739" s="13"/>
      <c r="AD739" s="12"/>
      <c r="AH739" s="12"/>
      <c r="AK739" s="12"/>
      <c r="AM739" s="39"/>
    </row>
    <row r="740" ht="15.75" customHeight="1">
      <c r="A740" s="34"/>
      <c r="B740" s="34"/>
      <c r="C740" s="34"/>
      <c r="E740" s="34"/>
      <c r="F740" s="35"/>
      <c r="J740" s="36"/>
      <c r="L740" s="37"/>
      <c r="P740" s="54"/>
      <c r="X740" s="12"/>
      <c r="Y740" s="12"/>
      <c r="Z740" s="12"/>
      <c r="AB740" s="13"/>
      <c r="AD740" s="12"/>
      <c r="AH740" s="12"/>
      <c r="AK740" s="12"/>
      <c r="AM740" s="39"/>
    </row>
    <row r="741" ht="15.75" customHeight="1">
      <c r="A741" s="34"/>
      <c r="B741" s="34"/>
      <c r="C741" s="34"/>
      <c r="E741" s="34"/>
      <c r="F741" s="35"/>
      <c r="J741" s="36"/>
      <c r="L741" s="37"/>
      <c r="P741" s="54"/>
      <c r="X741" s="12"/>
      <c r="Y741" s="12"/>
      <c r="Z741" s="12"/>
      <c r="AB741" s="13"/>
      <c r="AD741" s="12"/>
      <c r="AH741" s="12"/>
      <c r="AK741" s="12"/>
      <c r="AM741" s="39"/>
    </row>
    <row r="742" ht="15.75" customHeight="1">
      <c r="A742" s="34"/>
      <c r="B742" s="34"/>
      <c r="C742" s="34"/>
      <c r="E742" s="34"/>
      <c r="F742" s="35"/>
      <c r="J742" s="36"/>
      <c r="L742" s="37"/>
      <c r="P742" s="54"/>
      <c r="X742" s="12"/>
      <c r="Y742" s="12"/>
      <c r="Z742" s="12"/>
      <c r="AB742" s="13"/>
      <c r="AD742" s="12"/>
      <c r="AH742" s="12"/>
      <c r="AK742" s="12"/>
      <c r="AM742" s="39"/>
    </row>
    <row r="743" ht="15.75" customHeight="1">
      <c r="A743" s="34"/>
      <c r="B743" s="34"/>
      <c r="C743" s="34"/>
      <c r="E743" s="34"/>
      <c r="F743" s="35"/>
      <c r="J743" s="36"/>
      <c r="L743" s="37"/>
      <c r="P743" s="54"/>
      <c r="X743" s="12"/>
      <c r="Y743" s="12"/>
      <c r="Z743" s="12"/>
      <c r="AB743" s="13"/>
      <c r="AD743" s="12"/>
      <c r="AH743" s="12"/>
      <c r="AK743" s="12"/>
      <c r="AM743" s="39"/>
    </row>
    <row r="744" ht="15.75" customHeight="1">
      <c r="A744" s="34"/>
      <c r="B744" s="34"/>
      <c r="C744" s="34"/>
      <c r="E744" s="34"/>
      <c r="F744" s="35"/>
      <c r="J744" s="36"/>
      <c r="L744" s="37"/>
      <c r="P744" s="54"/>
      <c r="X744" s="12"/>
      <c r="Y744" s="12"/>
      <c r="Z744" s="12"/>
      <c r="AB744" s="13"/>
      <c r="AD744" s="12"/>
      <c r="AH744" s="12"/>
      <c r="AK744" s="12"/>
      <c r="AM744" s="39"/>
    </row>
    <row r="745" ht="15.75" customHeight="1">
      <c r="A745" s="34"/>
      <c r="B745" s="34"/>
      <c r="C745" s="34"/>
      <c r="E745" s="34"/>
      <c r="F745" s="35"/>
      <c r="J745" s="36"/>
      <c r="L745" s="37"/>
      <c r="P745" s="54"/>
      <c r="X745" s="12"/>
      <c r="Y745" s="12"/>
      <c r="Z745" s="12"/>
      <c r="AB745" s="13"/>
      <c r="AD745" s="12"/>
      <c r="AH745" s="12"/>
      <c r="AK745" s="12"/>
      <c r="AM745" s="39"/>
    </row>
    <row r="746" ht="15.75" customHeight="1">
      <c r="A746" s="34"/>
      <c r="B746" s="34"/>
      <c r="C746" s="34"/>
      <c r="E746" s="34"/>
      <c r="F746" s="35"/>
      <c r="J746" s="36"/>
      <c r="L746" s="37"/>
      <c r="P746" s="54"/>
      <c r="X746" s="12"/>
      <c r="Y746" s="12"/>
      <c r="Z746" s="12"/>
      <c r="AB746" s="13"/>
      <c r="AD746" s="12"/>
      <c r="AH746" s="12"/>
      <c r="AK746" s="12"/>
      <c r="AM746" s="39"/>
    </row>
    <row r="747" ht="15.75" customHeight="1">
      <c r="A747" s="34"/>
      <c r="B747" s="34"/>
      <c r="C747" s="34"/>
      <c r="E747" s="34"/>
      <c r="F747" s="35"/>
      <c r="J747" s="36"/>
      <c r="L747" s="37"/>
      <c r="P747" s="54"/>
      <c r="X747" s="12"/>
      <c r="Y747" s="12"/>
      <c r="Z747" s="12"/>
      <c r="AB747" s="13"/>
      <c r="AD747" s="12"/>
      <c r="AH747" s="12"/>
      <c r="AK747" s="12"/>
      <c r="AM747" s="39"/>
    </row>
    <row r="748" ht="15.75" customHeight="1">
      <c r="A748" s="34"/>
      <c r="B748" s="34"/>
      <c r="C748" s="34"/>
      <c r="E748" s="34"/>
      <c r="F748" s="35"/>
      <c r="J748" s="36"/>
      <c r="L748" s="37"/>
      <c r="P748" s="54"/>
      <c r="X748" s="12"/>
      <c r="Y748" s="12"/>
      <c r="Z748" s="12"/>
      <c r="AB748" s="13"/>
      <c r="AD748" s="12"/>
      <c r="AH748" s="12"/>
      <c r="AK748" s="12"/>
      <c r="AM748" s="39"/>
    </row>
    <row r="749" ht="15.75" customHeight="1">
      <c r="A749" s="34"/>
      <c r="B749" s="34"/>
      <c r="C749" s="34"/>
      <c r="E749" s="34"/>
      <c r="F749" s="35"/>
      <c r="J749" s="36"/>
      <c r="L749" s="37"/>
      <c r="P749" s="54"/>
      <c r="X749" s="12"/>
      <c r="Y749" s="12"/>
      <c r="Z749" s="12"/>
      <c r="AB749" s="13"/>
      <c r="AD749" s="12"/>
      <c r="AH749" s="12"/>
      <c r="AK749" s="12"/>
      <c r="AM749" s="39"/>
    </row>
    <row r="750" ht="15.75" customHeight="1">
      <c r="A750" s="34"/>
      <c r="B750" s="34"/>
      <c r="C750" s="34"/>
      <c r="E750" s="34"/>
      <c r="F750" s="35"/>
      <c r="J750" s="36"/>
      <c r="L750" s="37"/>
      <c r="P750" s="54"/>
      <c r="X750" s="12"/>
      <c r="Y750" s="12"/>
      <c r="Z750" s="12"/>
      <c r="AB750" s="13"/>
      <c r="AD750" s="12"/>
      <c r="AH750" s="12"/>
      <c r="AK750" s="12"/>
      <c r="AM750" s="39"/>
    </row>
    <row r="751" ht="15.75" customHeight="1">
      <c r="A751" s="34"/>
      <c r="B751" s="34"/>
      <c r="C751" s="34"/>
      <c r="E751" s="34"/>
      <c r="F751" s="35"/>
      <c r="J751" s="36"/>
      <c r="L751" s="37"/>
      <c r="P751" s="54"/>
      <c r="X751" s="12"/>
      <c r="Y751" s="12"/>
      <c r="Z751" s="12"/>
      <c r="AB751" s="13"/>
      <c r="AD751" s="12"/>
      <c r="AH751" s="12"/>
      <c r="AK751" s="12"/>
      <c r="AM751" s="39"/>
    </row>
    <row r="752" ht="15.75" customHeight="1">
      <c r="A752" s="34"/>
      <c r="B752" s="34"/>
      <c r="C752" s="34"/>
      <c r="E752" s="34"/>
      <c r="F752" s="35"/>
      <c r="J752" s="36"/>
      <c r="L752" s="37"/>
      <c r="P752" s="54"/>
      <c r="X752" s="12"/>
      <c r="Y752" s="12"/>
      <c r="Z752" s="12"/>
      <c r="AB752" s="13"/>
      <c r="AD752" s="12"/>
      <c r="AH752" s="12"/>
      <c r="AK752" s="12"/>
      <c r="AM752" s="39"/>
    </row>
    <row r="753" ht="15.75" customHeight="1">
      <c r="A753" s="34"/>
      <c r="B753" s="34"/>
      <c r="C753" s="34"/>
      <c r="E753" s="34"/>
      <c r="F753" s="35"/>
      <c r="J753" s="36"/>
      <c r="L753" s="37"/>
      <c r="P753" s="54"/>
      <c r="X753" s="12"/>
      <c r="Y753" s="12"/>
      <c r="Z753" s="12"/>
      <c r="AB753" s="13"/>
      <c r="AD753" s="12"/>
      <c r="AH753" s="12"/>
      <c r="AK753" s="12"/>
      <c r="AM753" s="39"/>
    </row>
    <row r="754" ht="15.75" customHeight="1">
      <c r="A754" s="34"/>
      <c r="B754" s="34"/>
      <c r="C754" s="34"/>
      <c r="E754" s="34"/>
      <c r="F754" s="35"/>
      <c r="J754" s="36"/>
      <c r="L754" s="37"/>
      <c r="P754" s="54"/>
      <c r="X754" s="12"/>
      <c r="Y754" s="12"/>
      <c r="Z754" s="12"/>
      <c r="AB754" s="13"/>
      <c r="AD754" s="12"/>
      <c r="AH754" s="12"/>
      <c r="AK754" s="12"/>
      <c r="AM754" s="39"/>
    </row>
    <row r="755" ht="15.75" customHeight="1">
      <c r="A755" s="34"/>
      <c r="B755" s="34"/>
      <c r="C755" s="34"/>
      <c r="E755" s="34"/>
      <c r="F755" s="35"/>
      <c r="J755" s="36"/>
      <c r="L755" s="37"/>
      <c r="P755" s="54"/>
      <c r="X755" s="12"/>
      <c r="Y755" s="12"/>
      <c r="Z755" s="12"/>
      <c r="AB755" s="13"/>
      <c r="AD755" s="12"/>
      <c r="AH755" s="12"/>
      <c r="AK755" s="12"/>
      <c r="AM755" s="39"/>
    </row>
    <row r="756" ht="15.75" customHeight="1">
      <c r="A756" s="34"/>
      <c r="B756" s="34"/>
      <c r="C756" s="34"/>
      <c r="E756" s="34"/>
      <c r="F756" s="35"/>
      <c r="J756" s="36"/>
      <c r="L756" s="37"/>
      <c r="P756" s="54"/>
      <c r="X756" s="12"/>
      <c r="Y756" s="12"/>
      <c r="Z756" s="12"/>
      <c r="AB756" s="13"/>
      <c r="AD756" s="12"/>
      <c r="AH756" s="12"/>
      <c r="AK756" s="12"/>
      <c r="AM756" s="39"/>
    </row>
    <row r="757" ht="15.75" customHeight="1">
      <c r="A757" s="34"/>
      <c r="B757" s="34"/>
      <c r="C757" s="34"/>
      <c r="E757" s="34"/>
      <c r="F757" s="35"/>
      <c r="J757" s="36"/>
      <c r="L757" s="37"/>
      <c r="P757" s="54"/>
      <c r="X757" s="12"/>
      <c r="Y757" s="12"/>
      <c r="Z757" s="12"/>
      <c r="AB757" s="13"/>
      <c r="AD757" s="12"/>
      <c r="AH757" s="12"/>
      <c r="AK757" s="12"/>
      <c r="AM757" s="39"/>
    </row>
    <row r="758" ht="15.75" customHeight="1">
      <c r="A758" s="34"/>
      <c r="B758" s="34"/>
      <c r="C758" s="34"/>
      <c r="E758" s="34"/>
      <c r="F758" s="35"/>
      <c r="J758" s="36"/>
      <c r="L758" s="37"/>
      <c r="P758" s="54"/>
      <c r="X758" s="12"/>
      <c r="Y758" s="12"/>
      <c r="Z758" s="12"/>
      <c r="AB758" s="13"/>
      <c r="AD758" s="12"/>
      <c r="AH758" s="12"/>
      <c r="AK758" s="12"/>
      <c r="AM758" s="39"/>
    </row>
    <row r="759" ht="15.75" customHeight="1">
      <c r="A759" s="34"/>
      <c r="B759" s="34"/>
      <c r="C759" s="34"/>
      <c r="E759" s="34"/>
      <c r="F759" s="35"/>
      <c r="J759" s="36"/>
      <c r="L759" s="37"/>
      <c r="P759" s="54"/>
      <c r="X759" s="12"/>
      <c r="Y759" s="12"/>
      <c r="Z759" s="12"/>
      <c r="AB759" s="13"/>
      <c r="AD759" s="12"/>
      <c r="AH759" s="12"/>
      <c r="AK759" s="12"/>
      <c r="AM759" s="39"/>
    </row>
    <row r="760" ht="15.75" customHeight="1">
      <c r="A760" s="34"/>
      <c r="B760" s="34"/>
      <c r="C760" s="34"/>
      <c r="E760" s="34"/>
      <c r="F760" s="35"/>
      <c r="J760" s="36"/>
      <c r="L760" s="37"/>
      <c r="P760" s="54"/>
      <c r="X760" s="12"/>
      <c r="Y760" s="12"/>
      <c r="Z760" s="12"/>
      <c r="AB760" s="13"/>
      <c r="AD760" s="12"/>
      <c r="AH760" s="12"/>
      <c r="AK760" s="12"/>
      <c r="AM760" s="39"/>
    </row>
    <row r="761" ht="15.75" customHeight="1">
      <c r="A761" s="34"/>
      <c r="B761" s="34"/>
      <c r="C761" s="34"/>
      <c r="E761" s="34"/>
      <c r="F761" s="35"/>
      <c r="J761" s="36"/>
      <c r="L761" s="37"/>
      <c r="P761" s="54"/>
      <c r="X761" s="12"/>
      <c r="Y761" s="12"/>
      <c r="Z761" s="12"/>
      <c r="AB761" s="13"/>
      <c r="AD761" s="12"/>
      <c r="AH761" s="12"/>
      <c r="AK761" s="12"/>
      <c r="AM761" s="39"/>
    </row>
    <row r="762" ht="15.75" customHeight="1">
      <c r="A762" s="34"/>
      <c r="B762" s="34"/>
      <c r="C762" s="34"/>
      <c r="E762" s="34"/>
      <c r="F762" s="35"/>
      <c r="J762" s="36"/>
      <c r="L762" s="37"/>
      <c r="P762" s="54"/>
      <c r="X762" s="12"/>
      <c r="Y762" s="12"/>
      <c r="Z762" s="12"/>
      <c r="AB762" s="13"/>
      <c r="AD762" s="12"/>
      <c r="AH762" s="12"/>
      <c r="AK762" s="12"/>
      <c r="AM762" s="39"/>
    </row>
    <row r="763" ht="15.75" customHeight="1">
      <c r="A763" s="34"/>
      <c r="B763" s="34"/>
      <c r="C763" s="34"/>
      <c r="E763" s="34"/>
      <c r="F763" s="35"/>
      <c r="J763" s="36"/>
      <c r="L763" s="37"/>
      <c r="P763" s="54"/>
      <c r="X763" s="12"/>
      <c r="Y763" s="12"/>
      <c r="Z763" s="12"/>
      <c r="AB763" s="13"/>
      <c r="AD763" s="12"/>
      <c r="AH763" s="12"/>
      <c r="AK763" s="12"/>
      <c r="AM763" s="39"/>
    </row>
    <row r="764" ht="15.75" customHeight="1">
      <c r="A764" s="34"/>
      <c r="B764" s="34"/>
      <c r="C764" s="34"/>
      <c r="E764" s="34"/>
      <c r="F764" s="35"/>
      <c r="J764" s="36"/>
      <c r="L764" s="37"/>
      <c r="P764" s="54"/>
      <c r="X764" s="12"/>
      <c r="Y764" s="12"/>
      <c r="Z764" s="12"/>
      <c r="AB764" s="13"/>
      <c r="AD764" s="12"/>
      <c r="AH764" s="12"/>
      <c r="AK764" s="12"/>
      <c r="AM764" s="39"/>
    </row>
    <row r="765" ht="15.75" customHeight="1">
      <c r="A765" s="34"/>
      <c r="B765" s="34"/>
      <c r="C765" s="34"/>
      <c r="E765" s="34"/>
      <c r="F765" s="35"/>
      <c r="J765" s="36"/>
      <c r="L765" s="37"/>
      <c r="P765" s="54"/>
      <c r="X765" s="12"/>
      <c r="Y765" s="12"/>
      <c r="Z765" s="12"/>
      <c r="AB765" s="13"/>
      <c r="AD765" s="12"/>
      <c r="AH765" s="12"/>
      <c r="AK765" s="12"/>
      <c r="AM765" s="39"/>
    </row>
    <row r="766" ht="15.75" customHeight="1">
      <c r="A766" s="34"/>
      <c r="B766" s="34"/>
      <c r="C766" s="34"/>
      <c r="E766" s="34"/>
      <c r="F766" s="35"/>
      <c r="J766" s="36"/>
      <c r="L766" s="37"/>
      <c r="P766" s="54"/>
      <c r="X766" s="12"/>
      <c r="Y766" s="12"/>
      <c r="Z766" s="12"/>
      <c r="AB766" s="13"/>
      <c r="AD766" s="12"/>
      <c r="AH766" s="12"/>
      <c r="AK766" s="12"/>
      <c r="AM766" s="39"/>
    </row>
    <row r="767" ht="15.75" customHeight="1">
      <c r="A767" s="34"/>
      <c r="B767" s="34"/>
      <c r="C767" s="34"/>
      <c r="E767" s="34"/>
      <c r="F767" s="35"/>
      <c r="J767" s="36"/>
      <c r="L767" s="37"/>
      <c r="P767" s="54"/>
      <c r="X767" s="12"/>
      <c r="Y767" s="12"/>
      <c r="Z767" s="12"/>
      <c r="AB767" s="13"/>
      <c r="AD767" s="12"/>
      <c r="AH767" s="12"/>
      <c r="AK767" s="12"/>
      <c r="AM767" s="39"/>
    </row>
    <row r="768" ht="15.75" customHeight="1">
      <c r="A768" s="34"/>
      <c r="B768" s="34"/>
      <c r="C768" s="34"/>
      <c r="E768" s="34"/>
      <c r="F768" s="35"/>
      <c r="J768" s="36"/>
      <c r="L768" s="37"/>
      <c r="P768" s="54"/>
      <c r="X768" s="12"/>
      <c r="Y768" s="12"/>
      <c r="Z768" s="12"/>
      <c r="AB768" s="13"/>
      <c r="AD768" s="12"/>
      <c r="AH768" s="12"/>
      <c r="AK768" s="12"/>
      <c r="AM768" s="39"/>
    </row>
    <row r="769" ht="15.75" customHeight="1">
      <c r="A769" s="34"/>
      <c r="B769" s="34"/>
      <c r="C769" s="34"/>
      <c r="E769" s="34"/>
      <c r="F769" s="35"/>
      <c r="J769" s="36"/>
      <c r="L769" s="37"/>
      <c r="P769" s="54"/>
      <c r="X769" s="12"/>
      <c r="Y769" s="12"/>
      <c r="Z769" s="12"/>
      <c r="AB769" s="13"/>
      <c r="AD769" s="12"/>
      <c r="AH769" s="12"/>
      <c r="AK769" s="12"/>
      <c r="AM769" s="39"/>
    </row>
    <row r="770" ht="15.75" customHeight="1">
      <c r="A770" s="34"/>
      <c r="B770" s="34"/>
      <c r="C770" s="34"/>
      <c r="E770" s="34"/>
      <c r="F770" s="35"/>
      <c r="J770" s="36"/>
      <c r="L770" s="37"/>
      <c r="P770" s="54"/>
      <c r="X770" s="12"/>
      <c r="Y770" s="12"/>
      <c r="Z770" s="12"/>
      <c r="AB770" s="13"/>
      <c r="AD770" s="12"/>
      <c r="AH770" s="12"/>
      <c r="AK770" s="12"/>
      <c r="AM770" s="39"/>
    </row>
    <row r="771" ht="15.75" customHeight="1">
      <c r="A771" s="34"/>
      <c r="B771" s="34"/>
      <c r="C771" s="34"/>
      <c r="E771" s="34"/>
      <c r="F771" s="35"/>
      <c r="J771" s="36"/>
      <c r="L771" s="37"/>
      <c r="P771" s="54"/>
      <c r="X771" s="12"/>
      <c r="Y771" s="12"/>
      <c r="Z771" s="12"/>
      <c r="AB771" s="13"/>
      <c r="AD771" s="12"/>
      <c r="AH771" s="12"/>
      <c r="AK771" s="12"/>
      <c r="AM771" s="39"/>
    </row>
    <row r="772" ht="15.75" customHeight="1">
      <c r="A772" s="34"/>
      <c r="B772" s="34"/>
      <c r="C772" s="34"/>
      <c r="E772" s="34"/>
      <c r="F772" s="35"/>
      <c r="J772" s="36"/>
      <c r="L772" s="37"/>
      <c r="P772" s="54"/>
      <c r="X772" s="12"/>
      <c r="Y772" s="12"/>
      <c r="Z772" s="12"/>
      <c r="AB772" s="13"/>
      <c r="AD772" s="12"/>
      <c r="AH772" s="12"/>
      <c r="AK772" s="12"/>
      <c r="AM772" s="39"/>
    </row>
    <row r="773" ht="15.75" customHeight="1">
      <c r="A773" s="34"/>
      <c r="B773" s="34"/>
      <c r="C773" s="34"/>
      <c r="E773" s="34"/>
      <c r="F773" s="35"/>
      <c r="J773" s="36"/>
      <c r="L773" s="37"/>
      <c r="P773" s="54"/>
      <c r="X773" s="12"/>
      <c r="Y773" s="12"/>
      <c r="Z773" s="12"/>
      <c r="AB773" s="13"/>
      <c r="AD773" s="12"/>
      <c r="AH773" s="12"/>
      <c r="AK773" s="12"/>
      <c r="AM773" s="39"/>
    </row>
    <row r="774" ht="15.75" customHeight="1">
      <c r="A774" s="34"/>
      <c r="B774" s="34"/>
      <c r="C774" s="34"/>
      <c r="E774" s="34"/>
      <c r="F774" s="35"/>
      <c r="J774" s="36"/>
      <c r="L774" s="37"/>
      <c r="P774" s="54"/>
      <c r="X774" s="12"/>
      <c r="Y774" s="12"/>
      <c r="Z774" s="12"/>
      <c r="AB774" s="13"/>
      <c r="AD774" s="12"/>
      <c r="AH774" s="12"/>
      <c r="AK774" s="12"/>
      <c r="AM774" s="39"/>
    </row>
    <row r="775" ht="15.75" customHeight="1">
      <c r="A775" s="34"/>
      <c r="B775" s="34"/>
      <c r="C775" s="34"/>
      <c r="E775" s="34"/>
      <c r="F775" s="35"/>
      <c r="J775" s="36"/>
      <c r="L775" s="37"/>
      <c r="P775" s="54"/>
      <c r="X775" s="12"/>
      <c r="Y775" s="12"/>
      <c r="Z775" s="12"/>
      <c r="AB775" s="13"/>
      <c r="AD775" s="12"/>
      <c r="AH775" s="12"/>
      <c r="AK775" s="12"/>
      <c r="AM775" s="39"/>
    </row>
    <row r="776" ht="15.75" customHeight="1">
      <c r="A776" s="34"/>
      <c r="B776" s="34"/>
      <c r="C776" s="34"/>
      <c r="E776" s="34"/>
      <c r="F776" s="35"/>
      <c r="J776" s="36"/>
      <c r="L776" s="37"/>
      <c r="P776" s="54"/>
      <c r="X776" s="12"/>
      <c r="Y776" s="12"/>
      <c r="Z776" s="12"/>
      <c r="AB776" s="13"/>
      <c r="AD776" s="12"/>
      <c r="AH776" s="12"/>
      <c r="AK776" s="12"/>
      <c r="AM776" s="39"/>
    </row>
    <row r="777" ht="15.75" customHeight="1">
      <c r="A777" s="34"/>
      <c r="B777" s="34"/>
      <c r="C777" s="34"/>
      <c r="E777" s="34"/>
      <c r="F777" s="35"/>
      <c r="J777" s="36"/>
      <c r="L777" s="37"/>
      <c r="P777" s="54"/>
      <c r="X777" s="12"/>
      <c r="Y777" s="12"/>
      <c r="Z777" s="12"/>
      <c r="AB777" s="13"/>
      <c r="AD777" s="12"/>
      <c r="AH777" s="12"/>
      <c r="AK777" s="12"/>
      <c r="AM777" s="39"/>
    </row>
    <row r="778" ht="15.75" customHeight="1">
      <c r="A778" s="34"/>
      <c r="B778" s="34"/>
      <c r="C778" s="34"/>
      <c r="E778" s="34"/>
      <c r="F778" s="35"/>
      <c r="J778" s="36"/>
      <c r="L778" s="37"/>
      <c r="P778" s="54"/>
      <c r="X778" s="12"/>
      <c r="Y778" s="12"/>
      <c r="Z778" s="12"/>
      <c r="AB778" s="13"/>
      <c r="AD778" s="12"/>
      <c r="AH778" s="12"/>
      <c r="AK778" s="12"/>
      <c r="AM778" s="39"/>
    </row>
    <row r="779" ht="15.75" customHeight="1">
      <c r="A779" s="34"/>
      <c r="B779" s="34"/>
      <c r="C779" s="34"/>
      <c r="E779" s="34"/>
      <c r="F779" s="35"/>
      <c r="J779" s="36"/>
      <c r="L779" s="37"/>
      <c r="P779" s="54"/>
      <c r="X779" s="12"/>
      <c r="Y779" s="12"/>
      <c r="Z779" s="12"/>
      <c r="AB779" s="13"/>
      <c r="AD779" s="12"/>
      <c r="AH779" s="12"/>
      <c r="AK779" s="12"/>
      <c r="AM779" s="39"/>
    </row>
    <row r="780" ht="15.75" customHeight="1">
      <c r="A780" s="34"/>
      <c r="B780" s="34"/>
      <c r="C780" s="34"/>
      <c r="E780" s="34"/>
      <c r="F780" s="35"/>
      <c r="J780" s="36"/>
      <c r="L780" s="37"/>
      <c r="P780" s="54"/>
      <c r="X780" s="12"/>
      <c r="Y780" s="12"/>
      <c r="Z780" s="12"/>
      <c r="AB780" s="13"/>
      <c r="AD780" s="12"/>
      <c r="AH780" s="12"/>
      <c r="AK780" s="12"/>
      <c r="AM780" s="39"/>
    </row>
    <row r="781" ht="15.75" customHeight="1">
      <c r="A781" s="34"/>
      <c r="B781" s="34"/>
      <c r="C781" s="34"/>
      <c r="E781" s="34"/>
      <c r="F781" s="35"/>
      <c r="J781" s="36"/>
      <c r="L781" s="37"/>
      <c r="P781" s="54"/>
      <c r="X781" s="12"/>
      <c r="Y781" s="12"/>
      <c r="Z781" s="12"/>
      <c r="AB781" s="13"/>
      <c r="AD781" s="12"/>
      <c r="AH781" s="12"/>
      <c r="AK781" s="12"/>
      <c r="AM781" s="39"/>
    </row>
    <row r="782" ht="15.75" customHeight="1">
      <c r="A782" s="34"/>
      <c r="B782" s="34"/>
      <c r="C782" s="34"/>
      <c r="E782" s="34"/>
      <c r="F782" s="35"/>
      <c r="J782" s="36"/>
      <c r="L782" s="37"/>
      <c r="P782" s="54"/>
      <c r="X782" s="12"/>
      <c r="Y782" s="12"/>
      <c r="Z782" s="12"/>
      <c r="AB782" s="13"/>
      <c r="AD782" s="12"/>
      <c r="AH782" s="12"/>
      <c r="AK782" s="12"/>
      <c r="AM782" s="39"/>
    </row>
    <row r="783" ht="15.75" customHeight="1">
      <c r="A783" s="34"/>
      <c r="B783" s="34"/>
      <c r="C783" s="34"/>
      <c r="E783" s="34"/>
      <c r="F783" s="35"/>
      <c r="J783" s="36"/>
      <c r="L783" s="37"/>
      <c r="P783" s="54"/>
      <c r="X783" s="12"/>
      <c r="Y783" s="12"/>
      <c r="Z783" s="12"/>
      <c r="AB783" s="13"/>
      <c r="AD783" s="12"/>
      <c r="AH783" s="12"/>
      <c r="AK783" s="12"/>
      <c r="AM783" s="39"/>
    </row>
    <row r="784" ht="15.75" customHeight="1">
      <c r="A784" s="34"/>
      <c r="B784" s="34"/>
      <c r="C784" s="34"/>
      <c r="E784" s="34"/>
      <c r="F784" s="35"/>
      <c r="J784" s="36"/>
      <c r="L784" s="37"/>
      <c r="P784" s="54"/>
      <c r="X784" s="12"/>
      <c r="Y784" s="12"/>
      <c r="Z784" s="12"/>
      <c r="AB784" s="13"/>
      <c r="AD784" s="12"/>
      <c r="AH784" s="12"/>
      <c r="AK784" s="12"/>
      <c r="AM784" s="39"/>
    </row>
    <row r="785" ht="15.75" customHeight="1">
      <c r="A785" s="34"/>
      <c r="B785" s="34"/>
      <c r="C785" s="34"/>
      <c r="E785" s="34"/>
      <c r="F785" s="35"/>
      <c r="J785" s="36"/>
      <c r="L785" s="37"/>
      <c r="P785" s="54"/>
      <c r="X785" s="12"/>
      <c r="Y785" s="12"/>
      <c r="Z785" s="12"/>
      <c r="AB785" s="13"/>
      <c r="AD785" s="12"/>
      <c r="AH785" s="12"/>
      <c r="AK785" s="12"/>
      <c r="AM785" s="39"/>
    </row>
    <row r="786" ht="15.75" customHeight="1">
      <c r="A786" s="34"/>
      <c r="B786" s="34"/>
      <c r="C786" s="34"/>
      <c r="E786" s="34"/>
      <c r="F786" s="35"/>
      <c r="J786" s="36"/>
      <c r="L786" s="37"/>
      <c r="P786" s="54"/>
      <c r="X786" s="12"/>
      <c r="Y786" s="12"/>
      <c r="Z786" s="12"/>
      <c r="AB786" s="13"/>
      <c r="AD786" s="12"/>
      <c r="AH786" s="12"/>
      <c r="AK786" s="12"/>
      <c r="AM786" s="39"/>
    </row>
    <row r="787" ht="15.75" customHeight="1">
      <c r="A787" s="34"/>
      <c r="B787" s="34"/>
      <c r="C787" s="34"/>
      <c r="E787" s="34"/>
      <c r="F787" s="35"/>
      <c r="J787" s="36"/>
      <c r="L787" s="37"/>
      <c r="P787" s="54"/>
      <c r="X787" s="12"/>
      <c r="Y787" s="12"/>
      <c r="Z787" s="12"/>
      <c r="AB787" s="13"/>
      <c r="AD787" s="12"/>
      <c r="AH787" s="12"/>
      <c r="AK787" s="12"/>
      <c r="AM787" s="39"/>
    </row>
    <row r="788" ht="15.75" customHeight="1">
      <c r="A788" s="34"/>
      <c r="B788" s="34"/>
      <c r="C788" s="34"/>
      <c r="E788" s="34"/>
      <c r="F788" s="35"/>
      <c r="J788" s="36"/>
      <c r="L788" s="37"/>
      <c r="P788" s="54"/>
      <c r="X788" s="12"/>
      <c r="Y788" s="12"/>
      <c r="Z788" s="12"/>
      <c r="AB788" s="13"/>
      <c r="AD788" s="12"/>
      <c r="AH788" s="12"/>
      <c r="AK788" s="12"/>
      <c r="AM788" s="39"/>
    </row>
    <row r="789" ht="15.75" customHeight="1">
      <c r="A789" s="34"/>
      <c r="B789" s="34"/>
      <c r="C789" s="34"/>
      <c r="E789" s="34"/>
      <c r="F789" s="35"/>
      <c r="J789" s="36"/>
      <c r="L789" s="37"/>
      <c r="P789" s="54"/>
      <c r="X789" s="12"/>
      <c r="Y789" s="12"/>
      <c r="Z789" s="12"/>
      <c r="AB789" s="13"/>
      <c r="AD789" s="12"/>
      <c r="AH789" s="12"/>
      <c r="AK789" s="12"/>
      <c r="AM789" s="39"/>
    </row>
    <row r="790" ht="15.75" customHeight="1">
      <c r="A790" s="34"/>
      <c r="B790" s="34"/>
      <c r="C790" s="34"/>
      <c r="E790" s="34"/>
      <c r="F790" s="35"/>
      <c r="J790" s="36"/>
      <c r="L790" s="37"/>
      <c r="P790" s="54"/>
      <c r="X790" s="12"/>
      <c r="Y790" s="12"/>
      <c r="Z790" s="12"/>
      <c r="AB790" s="13"/>
      <c r="AD790" s="12"/>
      <c r="AH790" s="12"/>
      <c r="AK790" s="12"/>
      <c r="AM790" s="39"/>
    </row>
    <row r="791" ht="15.75" customHeight="1">
      <c r="A791" s="34"/>
      <c r="B791" s="34"/>
      <c r="C791" s="34"/>
      <c r="E791" s="34"/>
      <c r="F791" s="35"/>
      <c r="J791" s="36"/>
      <c r="L791" s="37"/>
      <c r="P791" s="54"/>
      <c r="X791" s="12"/>
      <c r="Y791" s="12"/>
      <c r="Z791" s="12"/>
      <c r="AB791" s="13"/>
      <c r="AD791" s="12"/>
      <c r="AH791" s="12"/>
      <c r="AK791" s="12"/>
      <c r="AM791" s="39"/>
    </row>
    <row r="792" ht="15.75" customHeight="1">
      <c r="A792" s="34"/>
      <c r="B792" s="34"/>
      <c r="C792" s="34"/>
      <c r="E792" s="34"/>
      <c r="F792" s="35"/>
      <c r="J792" s="36"/>
      <c r="L792" s="37"/>
      <c r="P792" s="54"/>
      <c r="X792" s="12"/>
      <c r="Y792" s="12"/>
      <c r="Z792" s="12"/>
      <c r="AB792" s="13"/>
      <c r="AD792" s="12"/>
      <c r="AH792" s="12"/>
      <c r="AK792" s="12"/>
      <c r="AM792" s="39"/>
    </row>
    <row r="793" ht="15.75" customHeight="1">
      <c r="A793" s="34"/>
      <c r="B793" s="34"/>
      <c r="C793" s="34"/>
      <c r="E793" s="34"/>
      <c r="F793" s="35"/>
      <c r="J793" s="36"/>
      <c r="L793" s="37"/>
      <c r="P793" s="54"/>
      <c r="X793" s="12"/>
      <c r="Y793" s="12"/>
      <c r="Z793" s="12"/>
      <c r="AB793" s="13"/>
      <c r="AD793" s="12"/>
      <c r="AH793" s="12"/>
      <c r="AK793" s="12"/>
      <c r="AM793" s="39"/>
    </row>
    <row r="794" ht="15.75" customHeight="1">
      <c r="A794" s="34"/>
      <c r="B794" s="34"/>
      <c r="C794" s="34"/>
      <c r="E794" s="34"/>
      <c r="F794" s="35"/>
      <c r="J794" s="36"/>
      <c r="L794" s="37"/>
      <c r="P794" s="54"/>
      <c r="X794" s="12"/>
      <c r="Y794" s="12"/>
      <c r="Z794" s="12"/>
      <c r="AB794" s="13"/>
      <c r="AD794" s="12"/>
      <c r="AH794" s="12"/>
      <c r="AK794" s="12"/>
      <c r="AM794" s="39"/>
    </row>
    <row r="795" ht="15.75" customHeight="1">
      <c r="A795" s="34"/>
      <c r="B795" s="34"/>
      <c r="C795" s="34"/>
      <c r="E795" s="34"/>
      <c r="F795" s="35"/>
      <c r="J795" s="36"/>
      <c r="L795" s="37"/>
      <c r="P795" s="54"/>
      <c r="X795" s="12"/>
      <c r="Y795" s="12"/>
      <c r="Z795" s="12"/>
      <c r="AB795" s="13"/>
      <c r="AD795" s="12"/>
      <c r="AH795" s="12"/>
      <c r="AK795" s="12"/>
      <c r="AM795" s="39"/>
    </row>
    <row r="796" ht="15.75" customHeight="1">
      <c r="A796" s="34"/>
      <c r="B796" s="34"/>
      <c r="C796" s="34"/>
      <c r="E796" s="34"/>
      <c r="F796" s="35"/>
      <c r="J796" s="36"/>
      <c r="L796" s="37"/>
      <c r="P796" s="54"/>
      <c r="X796" s="12"/>
      <c r="Y796" s="12"/>
      <c r="Z796" s="12"/>
      <c r="AB796" s="13"/>
      <c r="AD796" s="12"/>
      <c r="AH796" s="12"/>
      <c r="AK796" s="12"/>
      <c r="AM796" s="39"/>
    </row>
    <row r="797" ht="15.75" customHeight="1">
      <c r="A797" s="34"/>
      <c r="B797" s="34"/>
      <c r="C797" s="34"/>
      <c r="E797" s="34"/>
      <c r="F797" s="35"/>
      <c r="J797" s="36"/>
      <c r="L797" s="37"/>
      <c r="P797" s="54"/>
      <c r="X797" s="12"/>
      <c r="Y797" s="12"/>
      <c r="Z797" s="12"/>
      <c r="AB797" s="13"/>
      <c r="AD797" s="12"/>
      <c r="AH797" s="12"/>
      <c r="AK797" s="12"/>
      <c r="AM797" s="39"/>
    </row>
    <row r="798" ht="15.75" customHeight="1">
      <c r="A798" s="34"/>
      <c r="B798" s="34"/>
      <c r="C798" s="34"/>
      <c r="E798" s="34"/>
      <c r="F798" s="35"/>
      <c r="J798" s="36"/>
      <c r="L798" s="37"/>
      <c r="P798" s="54"/>
      <c r="X798" s="12"/>
      <c r="Y798" s="12"/>
      <c r="Z798" s="12"/>
      <c r="AB798" s="13"/>
      <c r="AD798" s="12"/>
      <c r="AH798" s="12"/>
      <c r="AK798" s="12"/>
      <c r="AM798" s="39"/>
    </row>
    <row r="799" ht="15.75" customHeight="1">
      <c r="A799" s="34"/>
      <c r="B799" s="34"/>
      <c r="C799" s="34"/>
      <c r="E799" s="34"/>
      <c r="F799" s="35"/>
      <c r="J799" s="36"/>
      <c r="L799" s="37"/>
      <c r="P799" s="54"/>
      <c r="X799" s="12"/>
      <c r="Y799" s="12"/>
      <c r="Z799" s="12"/>
      <c r="AB799" s="13"/>
      <c r="AD799" s="12"/>
      <c r="AH799" s="12"/>
      <c r="AK799" s="12"/>
      <c r="AM799" s="39"/>
    </row>
    <row r="800" ht="15.75" customHeight="1">
      <c r="A800" s="34"/>
      <c r="B800" s="34"/>
      <c r="C800" s="34"/>
      <c r="E800" s="34"/>
      <c r="F800" s="35"/>
      <c r="J800" s="36"/>
      <c r="L800" s="37"/>
      <c r="P800" s="54"/>
      <c r="X800" s="12"/>
      <c r="Y800" s="12"/>
      <c r="Z800" s="12"/>
      <c r="AB800" s="13"/>
      <c r="AD800" s="12"/>
      <c r="AH800" s="12"/>
      <c r="AK800" s="12"/>
      <c r="AM800" s="39"/>
    </row>
    <row r="801" ht="15.75" customHeight="1">
      <c r="A801" s="34"/>
      <c r="B801" s="34"/>
      <c r="C801" s="34"/>
      <c r="E801" s="34"/>
      <c r="F801" s="35"/>
      <c r="J801" s="36"/>
      <c r="L801" s="37"/>
      <c r="P801" s="54"/>
      <c r="X801" s="12"/>
      <c r="Y801" s="12"/>
      <c r="Z801" s="12"/>
      <c r="AB801" s="13"/>
      <c r="AD801" s="12"/>
      <c r="AH801" s="12"/>
      <c r="AK801" s="12"/>
      <c r="AM801" s="39"/>
    </row>
    <row r="802" ht="15.75" customHeight="1">
      <c r="A802" s="34"/>
      <c r="B802" s="34"/>
      <c r="C802" s="34"/>
      <c r="E802" s="34"/>
      <c r="F802" s="35"/>
      <c r="J802" s="36"/>
      <c r="L802" s="37"/>
      <c r="P802" s="54"/>
      <c r="X802" s="12"/>
      <c r="Y802" s="12"/>
      <c r="Z802" s="12"/>
      <c r="AB802" s="13"/>
      <c r="AD802" s="12"/>
      <c r="AH802" s="12"/>
      <c r="AK802" s="12"/>
      <c r="AM802" s="39"/>
    </row>
    <row r="803" ht="15.75" customHeight="1">
      <c r="A803" s="34"/>
      <c r="B803" s="34"/>
      <c r="C803" s="34"/>
      <c r="E803" s="34"/>
      <c r="F803" s="35"/>
      <c r="J803" s="36"/>
      <c r="L803" s="37"/>
      <c r="P803" s="54"/>
      <c r="X803" s="12"/>
      <c r="Y803" s="12"/>
      <c r="Z803" s="12"/>
      <c r="AB803" s="13"/>
      <c r="AD803" s="12"/>
      <c r="AH803" s="12"/>
      <c r="AK803" s="12"/>
      <c r="AM803" s="39"/>
    </row>
    <row r="804" ht="15.75" customHeight="1">
      <c r="A804" s="34"/>
      <c r="B804" s="34"/>
      <c r="C804" s="34"/>
      <c r="E804" s="34"/>
      <c r="F804" s="35"/>
      <c r="J804" s="36"/>
      <c r="L804" s="37"/>
      <c r="P804" s="54"/>
      <c r="X804" s="12"/>
      <c r="Y804" s="12"/>
      <c r="Z804" s="12"/>
      <c r="AB804" s="13"/>
      <c r="AD804" s="12"/>
      <c r="AH804" s="12"/>
      <c r="AK804" s="12"/>
      <c r="AM804" s="39"/>
    </row>
    <row r="805" ht="15.75" customHeight="1">
      <c r="A805" s="34"/>
      <c r="B805" s="34"/>
      <c r="C805" s="34"/>
      <c r="E805" s="34"/>
      <c r="F805" s="35"/>
      <c r="J805" s="36"/>
      <c r="L805" s="37"/>
      <c r="P805" s="54"/>
      <c r="X805" s="12"/>
      <c r="Y805" s="12"/>
      <c r="Z805" s="12"/>
      <c r="AB805" s="13"/>
      <c r="AD805" s="12"/>
      <c r="AH805" s="12"/>
      <c r="AK805" s="12"/>
      <c r="AM805" s="39"/>
    </row>
    <row r="806" ht="15.75" customHeight="1">
      <c r="A806" s="34"/>
      <c r="B806" s="34"/>
      <c r="C806" s="34"/>
      <c r="E806" s="34"/>
      <c r="F806" s="35"/>
      <c r="J806" s="36"/>
      <c r="L806" s="37"/>
      <c r="P806" s="54"/>
      <c r="X806" s="12"/>
      <c r="Y806" s="12"/>
      <c r="Z806" s="12"/>
      <c r="AB806" s="13"/>
      <c r="AD806" s="12"/>
      <c r="AH806" s="12"/>
      <c r="AK806" s="12"/>
      <c r="AM806" s="39"/>
    </row>
    <row r="807" ht="15.75" customHeight="1">
      <c r="A807" s="34"/>
      <c r="B807" s="34"/>
      <c r="C807" s="34"/>
      <c r="E807" s="34"/>
      <c r="F807" s="35"/>
      <c r="J807" s="36"/>
      <c r="L807" s="37"/>
      <c r="P807" s="54"/>
      <c r="X807" s="12"/>
      <c r="Y807" s="12"/>
      <c r="Z807" s="12"/>
      <c r="AB807" s="13"/>
      <c r="AD807" s="12"/>
      <c r="AH807" s="12"/>
      <c r="AK807" s="12"/>
      <c r="AM807" s="39"/>
    </row>
    <row r="808" ht="15.75" customHeight="1">
      <c r="A808" s="34"/>
      <c r="B808" s="34"/>
      <c r="C808" s="34"/>
      <c r="E808" s="34"/>
      <c r="F808" s="35"/>
      <c r="J808" s="36"/>
      <c r="L808" s="37"/>
      <c r="P808" s="54"/>
      <c r="X808" s="12"/>
      <c r="Y808" s="12"/>
      <c r="Z808" s="12"/>
      <c r="AB808" s="13"/>
      <c r="AD808" s="12"/>
      <c r="AH808" s="12"/>
      <c r="AK808" s="12"/>
      <c r="AM808" s="39"/>
    </row>
    <row r="809" ht="15.75" customHeight="1">
      <c r="A809" s="34"/>
      <c r="B809" s="34"/>
      <c r="C809" s="34"/>
      <c r="E809" s="34"/>
      <c r="F809" s="35"/>
      <c r="J809" s="36"/>
      <c r="L809" s="37"/>
      <c r="P809" s="54"/>
      <c r="X809" s="12"/>
      <c r="Y809" s="12"/>
      <c r="Z809" s="12"/>
      <c r="AB809" s="13"/>
      <c r="AD809" s="12"/>
      <c r="AH809" s="12"/>
      <c r="AK809" s="12"/>
      <c r="AM809" s="39"/>
    </row>
    <row r="810" ht="15.75" customHeight="1">
      <c r="A810" s="34"/>
      <c r="B810" s="34"/>
      <c r="C810" s="34"/>
      <c r="E810" s="34"/>
      <c r="F810" s="35"/>
      <c r="J810" s="36"/>
      <c r="L810" s="37"/>
      <c r="P810" s="54"/>
      <c r="X810" s="12"/>
      <c r="Y810" s="12"/>
      <c r="Z810" s="12"/>
      <c r="AB810" s="13"/>
      <c r="AD810" s="12"/>
      <c r="AH810" s="12"/>
      <c r="AK810" s="12"/>
      <c r="AM810" s="39"/>
    </row>
    <row r="811" ht="15.75" customHeight="1">
      <c r="A811" s="34"/>
      <c r="B811" s="34"/>
      <c r="C811" s="34"/>
      <c r="E811" s="34"/>
      <c r="F811" s="35"/>
      <c r="J811" s="36"/>
      <c r="L811" s="37"/>
      <c r="P811" s="54"/>
      <c r="X811" s="12"/>
      <c r="Y811" s="12"/>
      <c r="Z811" s="12"/>
      <c r="AB811" s="13"/>
      <c r="AD811" s="12"/>
      <c r="AH811" s="12"/>
      <c r="AK811" s="12"/>
      <c r="AM811" s="39"/>
    </row>
    <row r="812" ht="15.75" customHeight="1">
      <c r="A812" s="34"/>
      <c r="B812" s="34"/>
      <c r="C812" s="34"/>
      <c r="E812" s="34"/>
      <c r="F812" s="35"/>
      <c r="J812" s="36"/>
      <c r="L812" s="37"/>
      <c r="P812" s="54"/>
      <c r="X812" s="12"/>
      <c r="Y812" s="12"/>
      <c r="Z812" s="12"/>
      <c r="AB812" s="13"/>
      <c r="AD812" s="12"/>
      <c r="AH812" s="12"/>
      <c r="AK812" s="12"/>
      <c r="AM812" s="39"/>
    </row>
    <row r="813" ht="15.75" customHeight="1">
      <c r="A813" s="34"/>
      <c r="B813" s="34"/>
      <c r="C813" s="34"/>
      <c r="E813" s="34"/>
      <c r="F813" s="35"/>
      <c r="J813" s="36"/>
      <c r="L813" s="37"/>
      <c r="P813" s="54"/>
      <c r="X813" s="12"/>
      <c r="Y813" s="12"/>
      <c r="Z813" s="12"/>
      <c r="AB813" s="13"/>
      <c r="AD813" s="12"/>
      <c r="AH813" s="12"/>
      <c r="AK813" s="12"/>
      <c r="AM813" s="39"/>
    </row>
    <row r="814" ht="15.75" customHeight="1">
      <c r="A814" s="34"/>
      <c r="B814" s="34"/>
      <c r="C814" s="34"/>
      <c r="E814" s="34"/>
      <c r="F814" s="35"/>
      <c r="J814" s="36"/>
      <c r="L814" s="37"/>
      <c r="P814" s="54"/>
      <c r="X814" s="12"/>
      <c r="Y814" s="12"/>
      <c r="Z814" s="12"/>
      <c r="AB814" s="13"/>
      <c r="AD814" s="12"/>
      <c r="AH814" s="12"/>
      <c r="AK814" s="12"/>
      <c r="AM814" s="39"/>
    </row>
    <row r="815" ht="15.75" customHeight="1">
      <c r="A815" s="34"/>
      <c r="B815" s="34"/>
      <c r="C815" s="34"/>
      <c r="E815" s="34"/>
      <c r="F815" s="35"/>
      <c r="J815" s="36"/>
      <c r="L815" s="37"/>
      <c r="P815" s="54"/>
      <c r="X815" s="12"/>
      <c r="Y815" s="12"/>
      <c r="Z815" s="12"/>
      <c r="AB815" s="13"/>
      <c r="AD815" s="12"/>
      <c r="AH815" s="12"/>
      <c r="AK815" s="12"/>
      <c r="AM815" s="39"/>
    </row>
    <row r="816" ht="15.75" customHeight="1">
      <c r="A816" s="34"/>
      <c r="B816" s="34"/>
      <c r="C816" s="34"/>
      <c r="E816" s="34"/>
      <c r="F816" s="35"/>
      <c r="J816" s="36"/>
      <c r="L816" s="37"/>
      <c r="P816" s="54"/>
      <c r="X816" s="12"/>
      <c r="Y816" s="12"/>
      <c r="Z816" s="12"/>
      <c r="AB816" s="13"/>
      <c r="AD816" s="12"/>
      <c r="AH816" s="12"/>
      <c r="AK816" s="12"/>
      <c r="AM816" s="39"/>
    </row>
    <row r="817" ht="15.75" customHeight="1">
      <c r="A817" s="34"/>
      <c r="B817" s="34"/>
      <c r="C817" s="34"/>
      <c r="E817" s="34"/>
      <c r="F817" s="35"/>
      <c r="J817" s="36"/>
      <c r="L817" s="37"/>
      <c r="P817" s="54"/>
      <c r="X817" s="12"/>
      <c r="Y817" s="12"/>
      <c r="Z817" s="12"/>
      <c r="AB817" s="13"/>
      <c r="AD817" s="12"/>
      <c r="AH817" s="12"/>
      <c r="AK817" s="12"/>
      <c r="AM817" s="39"/>
    </row>
    <row r="818" ht="15.75" customHeight="1">
      <c r="A818" s="34"/>
      <c r="B818" s="34"/>
      <c r="C818" s="34"/>
      <c r="E818" s="34"/>
      <c r="F818" s="35"/>
      <c r="J818" s="36"/>
      <c r="L818" s="37"/>
      <c r="P818" s="54"/>
      <c r="X818" s="12"/>
      <c r="Y818" s="12"/>
      <c r="Z818" s="12"/>
      <c r="AB818" s="13"/>
      <c r="AD818" s="12"/>
      <c r="AH818" s="12"/>
      <c r="AK818" s="12"/>
      <c r="AM818" s="39"/>
    </row>
    <row r="819" ht="15.75" customHeight="1">
      <c r="A819" s="34"/>
      <c r="B819" s="34"/>
      <c r="C819" s="34"/>
      <c r="E819" s="34"/>
      <c r="F819" s="35"/>
      <c r="J819" s="36"/>
      <c r="L819" s="37"/>
      <c r="P819" s="54"/>
      <c r="X819" s="12"/>
      <c r="Y819" s="12"/>
      <c r="Z819" s="12"/>
      <c r="AB819" s="13"/>
      <c r="AD819" s="12"/>
      <c r="AH819" s="12"/>
      <c r="AK819" s="12"/>
      <c r="AM819" s="39"/>
    </row>
    <row r="820" ht="15.75" customHeight="1">
      <c r="A820" s="34"/>
      <c r="B820" s="34"/>
      <c r="C820" s="34"/>
      <c r="E820" s="34"/>
      <c r="F820" s="35"/>
      <c r="J820" s="36"/>
      <c r="L820" s="37"/>
      <c r="P820" s="54"/>
      <c r="X820" s="12"/>
      <c r="Y820" s="12"/>
      <c r="Z820" s="12"/>
      <c r="AB820" s="13"/>
      <c r="AD820" s="12"/>
      <c r="AH820" s="12"/>
      <c r="AK820" s="12"/>
      <c r="AM820" s="39"/>
    </row>
    <row r="821" ht="15.75" customHeight="1">
      <c r="A821" s="34"/>
      <c r="B821" s="34"/>
      <c r="C821" s="34"/>
      <c r="E821" s="34"/>
      <c r="F821" s="35"/>
      <c r="J821" s="36"/>
      <c r="L821" s="37"/>
      <c r="P821" s="54"/>
      <c r="X821" s="12"/>
      <c r="Y821" s="12"/>
      <c r="Z821" s="12"/>
      <c r="AB821" s="13"/>
      <c r="AD821" s="12"/>
      <c r="AH821" s="12"/>
      <c r="AK821" s="12"/>
      <c r="AM821" s="39"/>
    </row>
    <row r="822" ht="15.75" customHeight="1">
      <c r="A822" s="34"/>
      <c r="B822" s="34"/>
      <c r="C822" s="34"/>
      <c r="E822" s="34"/>
      <c r="F822" s="35"/>
      <c r="J822" s="36"/>
      <c r="L822" s="37"/>
      <c r="P822" s="54"/>
      <c r="X822" s="12"/>
      <c r="Y822" s="12"/>
      <c r="Z822" s="12"/>
      <c r="AB822" s="13"/>
      <c r="AD822" s="12"/>
      <c r="AH822" s="12"/>
      <c r="AK822" s="12"/>
      <c r="AM822" s="39"/>
    </row>
    <row r="823" ht="15.75" customHeight="1">
      <c r="A823" s="34"/>
      <c r="B823" s="34"/>
      <c r="C823" s="34"/>
      <c r="E823" s="34"/>
      <c r="F823" s="35"/>
      <c r="J823" s="36"/>
      <c r="L823" s="37"/>
      <c r="P823" s="54"/>
      <c r="X823" s="12"/>
      <c r="Y823" s="12"/>
      <c r="Z823" s="12"/>
      <c r="AB823" s="13"/>
      <c r="AD823" s="12"/>
      <c r="AH823" s="12"/>
      <c r="AK823" s="12"/>
      <c r="AM823" s="39"/>
    </row>
    <row r="824" ht="15.75" customHeight="1">
      <c r="A824" s="34"/>
      <c r="B824" s="34"/>
      <c r="C824" s="34"/>
      <c r="E824" s="34"/>
      <c r="F824" s="35"/>
      <c r="J824" s="36"/>
      <c r="L824" s="37"/>
      <c r="P824" s="54"/>
      <c r="X824" s="12"/>
      <c r="Y824" s="12"/>
      <c r="Z824" s="12"/>
      <c r="AB824" s="13"/>
      <c r="AD824" s="12"/>
      <c r="AH824" s="12"/>
      <c r="AK824" s="12"/>
      <c r="AM824" s="39"/>
    </row>
    <row r="825" ht="15.75" customHeight="1">
      <c r="A825" s="34"/>
      <c r="B825" s="34"/>
      <c r="C825" s="34"/>
      <c r="E825" s="34"/>
      <c r="F825" s="35"/>
      <c r="J825" s="36"/>
      <c r="L825" s="37"/>
      <c r="P825" s="54"/>
      <c r="X825" s="12"/>
      <c r="Y825" s="12"/>
      <c r="Z825" s="12"/>
      <c r="AB825" s="13"/>
      <c r="AD825" s="12"/>
      <c r="AH825" s="12"/>
      <c r="AK825" s="12"/>
      <c r="AM825" s="39"/>
    </row>
    <row r="826" ht="15.75" customHeight="1">
      <c r="A826" s="34"/>
      <c r="B826" s="34"/>
      <c r="C826" s="34"/>
      <c r="E826" s="34"/>
      <c r="F826" s="35"/>
      <c r="J826" s="36"/>
      <c r="L826" s="37"/>
      <c r="P826" s="54"/>
      <c r="X826" s="12"/>
      <c r="Y826" s="12"/>
      <c r="Z826" s="12"/>
      <c r="AB826" s="13"/>
      <c r="AD826" s="12"/>
      <c r="AH826" s="12"/>
      <c r="AK826" s="12"/>
      <c r="AM826" s="39"/>
    </row>
    <row r="827" ht="15.75" customHeight="1">
      <c r="A827" s="34"/>
      <c r="B827" s="34"/>
      <c r="C827" s="34"/>
      <c r="E827" s="34"/>
      <c r="F827" s="35"/>
      <c r="J827" s="36"/>
      <c r="L827" s="37"/>
      <c r="P827" s="54"/>
      <c r="X827" s="12"/>
      <c r="Y827" s="12"/>
      <c r="Z827" s="12"/>
      <c r="AB827" s="13"/>
      <c r="AD827" s="12"/>
      <c r="AH827" s="12"/>
      <c r="AK827" s="12"/>
      <c r="AM827" s="39"/>
    </row>
    <row r="828" ht="15.75" customHeight="1">
      <c r="A828" s="34"/>
      <c r="B828" s="34"/>
      <c r="C828" s="34"/>
      <c r="E828" s="34"/>
      <c r="F828" s="35"/>
      <c r="J828" s="36"/>
      <c r="L828" s="37"/>
      <c r="P828" s="54"/>
      <c r="X828" s="12"/>
      <c r="Y828" s="12"/>
      <c r="Z828" s="12"/>
      <c r="AB828" s="13"/>
      <c r="AD828" s="12"/>
      <c r="AH828" s="12"/>
      <c r="AK828" s="12"/>
      <c r="AM828" s="39"/>
    </row>
    <row r="829" ht="15.75" customHeight="1">
      <c r="A829" s="34"/>
      <c r="B829" s="34"/>
      <c r="C829" s="34"/>
      <c r="E829" s="34"/>
      <c r="F829" s="35"/>
      <c r="J829" s="36"/>
      <c r="L829" s="37"/>
      <c r="P829" s="54"/>
      <c r="X829" s="12"/>
      <c r="Y829" s="12"/>
      <c r="Z829" s="12"/>
      <c r="AB829" s="13"/>
      <c r="AD829" s="12"/>
      <c r="AH829" s="12"/>
      <c r="AK829" s="12"/>
      <c r="AM829" s="39"/>
    </row>
    <row r="830" ht="15.75" customHeight="1">
      <c r="A830" s="34"/>
      <c r="B830" s="34"/>
      <c r="C830" s="34"/>
      <c r="E830" s="34"/>
      <c r="F830" s="35"/>
      <c r="J830" s="36"/>
      <c r="L830" s="37"/>
      <c r="P830" s="54"/>
      <c r="X830" s="12"/>
      <c r="Y830" s="12"/>
      <c r="Z830" s="12"/>
      <c r="AB830" s="13"/>
      <c r="AD830" s="12"/>
      <c r="AH830" s="12"/>
      <c r="AK830" s="12"/>
      <c r="AM830" s="39"/>
    </row>
    <row r="831" ht="15.75" customHeight="1">
      <c r="A831" s="34"/>
      <c r="B831" s="34"/>
      <c r="C831" s="34"/>
      <c r="E831" s="34"/>
      <c r="F831" s="35"/>
      <c r="J831" s="36"/>
      <c r="L831" s="37"/>
      <c r="P831" s="54"/>
      <c r="X831" s="12"/>
      <c r="Y831" s="12"/>
      <c r="Z831" s="12"/>
      <c r="AB831" s="13"/>
      <c r="AD831" s="12"/>
      <c r="AH831" s="12"/>
      <c r="AK831" s="12"/>
      <c r="AM831" s="39"/>
    </row>
    <row r="832" ht="15.75" customHeight="1">
      <c r="A832" s="34"/>
      <c r="B832" s="34"/>
      <c r="C832" s="34"/>
      <c r="E832" s="34"/>
      <c r="F832" s="35"/>
      <c r="J832" s="36"/>
      <c r="L832" s="37"/>
      <c r="P832" s="54"/>
      <c r="X832" s="12"/>
      <c r="Y832" s="12"/>
      <c r="Z832" s="12"/>
      <c r="AB832" s="13"/>
      <c r="AD832" s="12"/>
      <c r="AH832" s="12"/>
      <c r="AK832" s="12"/>
      <c r="AM832" s="39"/>
    </row>
    <row r="833" ht="15.75" customHeight="1">
      <c r="A833" s="34"/>
      <c r="B833" s="34"/>
      <c r="C833" s="34"/>
      <c r="E833" s="34"/>
      <c r="F833" s="35"/>
      <c r="J833" s="36"/>
      <c r="L833" s="37"/>
      <c r="P833" s="54"/>
      <c r="X833" s="12"/>
      <c r="Y833" s="12"/>
      <c r="Z833" s="12"/>
      <c r="AB833" s="13"/>
      <c r="AD833" s="12"/>
      <c r="AH833" s="12"/>
      <c r="AK833" s="12"/>
      <c r="AM833" s="39"/>
    </row>
    <row r="834" ht="15.75" customHeight="1">
      <c r="A834" s="34"/>
      <c r="B834" s="34"/>
      <c r="C834" s="34"/>
      <c r="E834" s="34"/>
      <c r="F834" s="35"/>
      <c r="J834" s="36"/>
      <c r="L834" s="37"/>
      <c r="P834" s="54"/>
      <c r="X834" s="12"/>
      <c r="Y834" s="12"/>
      <c r="Z834" s="12"/>
      <c r="AB834" s="13"/>
      <c r="AD834" s="12"/>
      <c r="AH834" s="12"/>
      <c r="AK834" s="12"/>
      <c r="AM834" s="39"/>
    </row>
    <row r="835" ht="15.75" customHeight="1">
      <c r="A835" s="34"/>
      <c r="B835" s="34"/>
      <c r="C835" s="34"/>
      <c r="E835" s="34"/>
      <c r="F835" s="35"/>
      <c r="J835" s="36"/>
      <c r="L835" s="37"/>
      <c r="P835" s="54"/>
      <c r="X835" s="12"/>
      <c r="Y835" s="12"/>
      <c r="Z835" s="12"/>
      <c r="AB835" s="13"/>
      <c r="AD835" s="12"/>
      <c r="AH835" s="12"/>
      <c r="AK835" s="12"/>
      <c r="AM835" s="39"/>
    </row>
    <row r="836" ht="15.75" customHeight="1">
      <c r="A836" s="34"/>
      <c r="B836" s="34"/>
      <c r="C836" s="34"/>
      <c r="E836" s="34"/>
      <c r="F836" s="35"/>
      <c r="J836" s="36"/>
      <c r="L836" s="37"/>
      <c r="P836" s="54"/>
      <c r="X836" s="12"/>
      <c r="Y836" s="12"/>
      <c r="Z836" s="12"/>
      <c r="AB836" s="13"/>
      <c r="AD836" s="12"/>
      <c r="AH836" s="12"/>
      <c r="AK836" s="12"/>
      <c r="AM836" s="39"/>
    </row>
    <row r="837" ht="15.75" customHeight="1">
      <c r="A837" s="34"/>
      <c r="B837" s="34"/>
      <c r="C837" s="34"/>
      <c r="E837" s="34"/>
      <c r="F837" s="35"/>
      <c r="J837" s="36"/>
      <c r="L837" s="37"/>
      <c r="P837" s="54"/>
      <c r="X837" s="12"/>
      <c r="Y837" s="12"/>
      <c r="Z837" s="12"/>
      <c r="AB837" s="13"/>
      <c r="AD837" s="12"/>
      <c r="AH837" s="12"/>
      <c r="AK837" s="12"/>
      <c r="AM837" s="39"/>
    </row>
    <row r="838" ht="15.75" customHeight="1">
      <c r="A838" s="34"/>
      <c r="B838" s="34"/>
      <c r="C838" s="34"/>
      <c r="E838" s="34"/>
      <c r="F838" s="35"/>
      <c r="J838" s="36"/>
      <c r="L838" s="37"/>
      <c r="P838" s="54"/>
      <c r="X838" s="12"/>
      <c r="Y838" s="12"/>
      <c r="Z838" s="12"/>
      <c r="AB838" s="13"/>
      <c r="AD838" s="12"/>
      <c r="AH838" s="12"/>
      <c r="AK838" s="12"/>
      <c r="AM838" s="39"/>
    </row>
    <row r="839" ht="15.75" customHeight="1">
      <c r="A839" s="34"/>
      <c r="B839" s="34"/>
      <c r="C839" s="34"/>
      <c r="E839" s="34"/>
      <c r="F839" s="35"/>
      <c r="J839" s="36"/>
      <c r="L839" s="37"/>
      <c r="P839" s="54"/>
      <c r="X839" s="12"/>
      <c r="Y839" s="12"/>
      <c r="Z839" s="12"/>
      <c r="AB839" s="13"/>
      <c r="AD839" s="12"/>
      <c r="AH839" s="12"/>
      <c r="AK839" s="12"/>
      <c r="AM839" s="39"/>
    </row>
    <row r="840" ht="15.75" customHeight="1">
      <c r="A840" s="34"/>
      <c r="B840" s="34"/>
      <c r="C840" s="34"/>
      <c r="E840" s="34"/>
      <c r="F840" s="35"/>
      <c r="J840" s="36"/>
      <c r="L840" s="37"/>
      <c r="P840" s="54"/>
      <c r="X840" s="12"/>
      <c r="Y840" s="12"/>
      <c r="Z840" s="12"/>
      <c r="AB840" s="13"/>
      <c r="AD840" s="12"/>
      <c r="AH840" s="12"/>
      <c r="AK840" s="12"/>
      <c r="AM840" s="39"/>
    </row>
    <row r="841" ht="15.75" customHeight="1">
      <c r="A841" s="34"/>
      <c r="B841" s="34"/>
      <c r="C841" s="34"/>
      <c r="E841" s="34"/>
      <c r="F841" s="35"/>
      <c r="J841" s="36"/>
      <c r="L841" s="37"/>
      <c r="P841" s="54"/>
      <c r="X841" s="12"/>
      <c r="Y841" s="12"/>
      <c r="Z841" s="12"/>
      <c r="AB841" s="13"/>
      <c r="AD841" s="12"/>
      <c r="AH841" s="12"/>
      <c r="AK841" s="12"/>
      <c r="AM841" s="39"/>
    </row>
    <row r="842" ht="15.75" customHeight="1">
      <c r="A842" s="34"/>
      <c r="B842" s="34"/>
      <c r="C842" s="34"/>
      <c r="E842" s="34"/>
      <c r="F842" s="35"/>
      <c r="J842" s="36"/>
      <c r="L842" s="37"/>
      <c r="P842" s="54"/>
      <c r="X842" s="12"/>
      <c r="Y842" s="12"/>
      <c r="Z842" s="12"/>
      <c r="AB842" s="13"/>
      <c r="AD842" s="12"/>
      <c r="AH842" s="12"/>
      <c r="AK842" s="12"/>
      <c r="AM842" s="39"/>
    </row>
    <row r="843" ht="15.75" customHeight="1">
      <c r="A843" s="34"/>
      <c r="B843" s="34"/>
      <c r="C843" s="34"/>
      <c r="E843" s="34"/>
      <c r="F843" s="35"/>
      <c r="J843" s="36"/>
      <c r="L843" s="37"/>
      <c r="P843" s="54"/>
      <c r="X843" s="12"/>
      <c r="Y843" s="12"/>
      <c r="Z843" s="12"/>
      <c r="AB843" s="13"/>
      <c r="AD843" s="12"/>
      <c r="AH843" s="12"/>
      <c r="AK843" s="12"/>
      <c r="AM843" s="39"/>
    </row>
    <row r="844" ht="15.75" customHeight="1">
      <c r="A844" s="34"/>
      <c r="B844" s="34"/>
      <c r="C844" s="34"/>
      <c r="E844" s="34"/>
      <c r="F844" s="35"/>
      <c r="J844" s="36"/>
      <c r="L844" s="37"/>
      <c r="P844" s="54"/>
      <c r="X844" s="12"/>
      <c r="Y844" s="12"/>
      <c r="Z844" s="12"/>
      <c r="AB844" s="13"/>
      <c r="AD844" s="12"/>
      <c r="AH844" s="12"/>
      <c r="AK844" s="12"/>
      <c r="AM844" s="39"/>
    </row>
    <row r="845" ht="15.75" customHeight="1">
      <c r="A845" s="34"/>
      <c r="B845" s="34"/>
      <c r="C845" s="34"/>
      <c r="E845" s="34"/>
      <c r="F845" s="35"/>
      <c r="J845" s="36"/>
      <c r="L845" s="37"/>
      <c r="P845" s="54"/>
      <c r="X845" s="12"/>
      <c r="Y845" s="12"/>
      <c r="Z845" s="12"/>
      <c r="AB845" s="13"/>
      <c r="AD845" s="12"/>
      <c r="AH845" s="12"/>
      <c r="AK845" s="12"/>
      <c r="AM845" s="39"/>
    </row>
    <row r="846" ht="15.75" customHeight="1">
      <c r="A846" s="34"/>
      <c r="B846" s="34"/>
      <c r="C846" s="34"/>
      <c r="E846" s="34"/>
      <c r="F846" s="35"/>
      <c r="J846" s="36"/>
      <c r="L846" s="37"/>
      <c r="P846" s="54"/>
      <c r="X846" s="12"/>
      <c r="Y846" s="12"/>
      <c r="Z846" s="12"/>
      <c r="AB846" s="13"/>
      <c r="AD846" s="12"/>
      <c r="AH846" s="12"/>
      <c r="AK846" s="12"/>
      <c r="AM846" s="39"/>
    </row>
    <row r="847" ht="15.75" customHeight="1">
      <c r="A847" s="34"/>
      <c r="B847" s="34"/>
      <c r="C847" s="34"/>
      <c r="E847" s="34"/>
      <c r="F847" s="35"/>
      <c r="J847" s="36"/>
      <c r="L847" s="37"/>
      <c r="P847" s="54"/>
      <c r="X847" s="12"/>
      <c r="Y847" s="12"/>
      <c r="Z847" s="12"/>
      <c r="AB847" s="13"/>
      <c r="AD847" s="12"/>
      <c r="AH847" s="12"/>
      <c r="AK847" s="12"/>
      <c r="AM847" s="39"/>
    </row>
    <row r="848" ht="15.75" customHeight="1">
      <c r="A848" s="34"/>
      <c r="B848" s="34"/>
      <c r="C848" s="34"/>
      <c r="E848" s="34"/>
      <c r="F848" s="35"/>
      <c r="J848" s="36"/>
      <c r="L848" s="37"/>
      <c r="P848" s="54"/>
      <c r="X848" s="12"/>
      <c r="Y848" s="12"/>
      <c r="Z848" s="12"/>
      <c r="AB848" s="13"/>
      <c r="AD848" s="12"/>
      <c r="AH848" s="12"/>
      <c r="AK848" s="12"/>
      <c r="AM848" s="39"/>
    </row>
    <row r="849" ht="15.75" customHeight="1">
      <c r="A849" s="34"/>
      <c r="B849" s="34"/>
      <c r="C849" s="34"/>
      <c r="E849" s="34"/>
      <c r="F849" s="35"/>
      <c r="J849" s="36"/>
      <c r="L849" s="37"/>
      <c r="P849" s="54"/>
      <c r="X849" s="12"/>
      <c r="Y849" s="12"/>
      <c r="Z849" s="12"/>
      <c r="AB849" s="13"/>
      <c r="AD849" s="12"/>
      <c r="AH849" s="12"/>
      <c r="AK849" s="12"/>
      <c r="AM849" s="39"/>
    </row>
    <row r="850" ht="15.75" customHeight="1">
      <c r="A850" s="34"/>
      <c r="B850" s="34"/>
      <c r="C850" s="34"/>
      <c r="E850" s="34"/>
      <c r="F850" s="35"/>
      <c r="J850" s="36"/>
      <c r="L850" s="37"/>
      <c r="P850" s="54"/>
      <c r="X850" s="12"/>
      <c r="Y850" s="12"/>
      <c r="Z850" s="12"/>
      <c r="AB850" s="13"/>
      <c r="AD850" s="12"/>
      <c r="AH850" s="12"/>
      <c r="AK850" s="12"/>
      <c r="AM850" s="39"/>
    </row>
    <row r="851" ht="15.75" customHeight="1">
      <c r="A851" s="34"/>
      <c r="B851" s="34"/>
      <c r="C851" s="34"/>
      <c r="E851" s="34"/>
      <c r="F851" s="35"/>
      <c r="J851" s="36"/>
      <c r="L851" s="37"/>
      <c r="P851" s="54"/>
      <c r="X851" s="12"/>
      <c r="Y851" s="12"/>
      <c r="Z851" s="12"/>
      <c r="AB851" s="13"/>
      <c r="AD851" s="12"/>
      <c r="AH851" s="12"/>
      <c r="AK851" s="12"/>
      <c r="AM851" s="39"/>
    </row>
    <row r="852" ht="15.75" customHeight="1">
      <c r="A852" s="34"/>
      <c r="B852" s="34"/>
      <c r="C852" s="34"/>
      <c r="E852" s="34"/>
      <c r="F852" s="35"/>
      <c r="J852" s="36"/>
      <c r="L852" s="37"/>
      <c r="P852" s="54"/>
      <c r="X852" s="12"/>
      <c r="Y852" s="12"/>
      <c r="Z852" s="12"/>
      <c r="AB852" s="13"/>
      <c r="AD852" s="12"/>
      <c r="AH852" s="12"/>
      <c r="AK852" s="12"/>
      <c r="AM852" s="39"/>
    </row>
    <row r="853" ht="15.75" customHeight="1">
      <c r="A853" s="34"/>
      <c r="B853" s="34"/>
      <c r="C853" s="34"/>
      <c r="E853" s="34"/>
      <c r="F853" s="35"/>
      <c r="J853" s="36"/>
      <c r="L853" s="37"/>
      <c r="P853" s="54"/>
      <c r="X853" s="12"/>
      <c r="Y853" s="12"/>
      <c r="Z853" s="12"/>
      <c r="AB853" s="13"/>
      <c r="AD853" s="12"/>
      <c r="AH853" s="12"/>
      <c r="AK853" s="12"/>
      <c r="AM853" s="39"/>
    </row>
    <row r="854" ht="15.75" customHeight="1">
      <c r="A854" s="34"/>
      <c r="B854" s="34"/>
      <c r="C854" s="34"/>
      <c r="E854" s="34"/>
      <c r="F854" s="35"/>
      <c r="J854" s="36"/>
      <c r="L854" s="37"/>
      <c r="P854" s="54"/>
      <c r="X854" s="12"/>
      <c r="Y854" s="12"/>
      <c r="Z854" s="12"/>
      <c r="AB854" s="13"/>
      <c r="AD854" s="12"/>
      <c r="AH854" s="12"/>
      <c r="AK854" s="12"/>
      <c r="AM854" s="39"/>
    </row>
    <row r="855" ht="15.75" customHeight="1">
      <c r="A855" s="34"/>
      <c r="B855" s="34"/>
      <c r="C855" s="34"/>
      <c r="E855" s="34"/>
      <c r="F855" s="35"/>
      <c r="J855" s="36"/>
      <c r="L855" s="37"/>
      <c r="P855" s="54"/>
      <c r="X855" s="12"/>
      <c r="Y855" s="12"/>
      <c r="Z855" s="12"/>
      <c r="AB855" s="13"/>
      <c r="AD855" s="12"/>
      <c r="AH855" s="12"/>
      <c r="AK855" s="12"/>
      <c r="AM855" s="39"/>
    </row>
    <row r="856" ht="15.75" customHeight="1">
      <c r="A856" s="34"/>
      <c r="B856" s="34"/>
      <c r="C856" s="34"/>
      <c r="E856" s="34"/>
      <c r="F856" s="35"/>
      <c r="J856" s="36"/>
      <c r="L856" s="37"/>
      <c r="P856" s="54"/>
      <c r="X856" s="12"/>
      <c r="Y856" s="12"/>
      <c r="Z856" s="12"/>
      <c r="AB856" s="13"/>
      <c r="AD856" s="12"/>
      <c r="AH856" s="12"/>
      <c r="AK856" s="12"/>
      <c r="AM856" s="39"/>
    </row>
    <row r="857" ht="15.75" customHeight="1">
      <c r="A857" s="34"/>
      <c r="B857" s="34"/>
      <c r="C857" s="34"/>
      <c r="E857" s="34"/>
      <c r="F857" s="35"/>
      <c r="J857" s="36"/>
      <c r="L857" s="37"/>
      <c r="P857" s="54"/>
      <c r="X857" s="12"/>
      <c r="Y857" s="12"/>
      <c r="Z857" s="12"/>
      <c r="AB857" s="13"/>
      <c r="AD857" s="12"/>
      <c r="AH857" s="12"/>
      <c r="AK857" s="12"/>
      <c r="AM857" s="39"/>
    </row>
    <row r="858" ht="15.75" customHeight="1">
      <c r="A858" s="34"/>
      <c r="B858" s="34"/>
      <c r="C858" s="34"/>
      <c r="E858" s="34"/>
      <c r="F858" s="35"/>
      <c r="J858" s="36"/>
      <c r="L858" s="37"/>
      <c r="P858" s="54"/>
      <c r="X858" s="12"/>
      <c r="Y858" s="12"/>
      <c r="Z858" s="12"/>
      <c r="AB858" s="13"/>
      <c r="AD858" s="12"/>
      <c r="AH858" s="12"/>
      <c r="AK858" s="12"/>
      <c r="AM858" s="39"/>
    </row>
    <row r="859" ht="15.75" customHeight="1">
      <c r="A859" s="34"/>
      <c r="B859" s="34"/>
      <c r="C859" s="34"/>
      <c r="E859" s="34"/>
      <c r="F859" s="35"/>
      <c r="J859" s="36"/>
      <c r="L859" s="37"/>
      <c r="P859" s="54"/>
      <c r="X859" s="12"/>
      <c r="Y859" s="12"/>
      <c r="Z859" s="12"/>
      <c r="AB859" s="13"/>
      <c r="AD859" s="12"/>
      <c r="AH859" s="12"/>
      <c r="AK859" s="12"/>
      <c r="AM859" s="39"/>
    </row>
    <row r="860" ht="15.75" customHeight="1">
      <c r="A860" s="34"/>
      <c r="B860" s="34"/>
      <c r="C860" s="34"/>
      <c r="E860" s="34"/>
      <c r="F860" s="35"/>
      <c r="J860" s="36"/>
      <c r="L860" s="37"/>
      <c r="P860" s="54"/>
      <c r="X860" s="12"/>
      <c r="Y860" s="12"/>
      <c r="Z860" s="12"/>
      <c r="AB860" s="13"/>
      <c r="AD860" s="12"/>
      <c r="AH860" s="12"/>
      <c r="AK860" s="12"/>
      <c r="AM860" s="39"/>
    </row>
    <row r="861" ht="15.75" customHeight="1">
      <c r="A861" s="34"/>
      <c r="B861" s="34"/>
      <c r="C861" s="34"/>
      <c r="E861" s="34"/>
      <c r="F861" s="35"/>
      <c r="J861" s="36"/>
      <c r="L861" s="37"/>
      <c r="P861" s="54"/>
      <c r="X861" s="12"/>
      <c r="Y861" s="12"/>
      <c r="Z861" s="12"/>
      <c r="AB861" s="13"/>
      <c r="AD861" s="12"/>
      <c r="AH861" s="12"/>
      <c r="AK861" s="12"/>
      <c r="AM861" s="39"/>
    </row>
    <row r="862" ht="15.75" customHeight="1">
      <c r="A862" s="34"/>
      <c r="B862" s="34"/>
      <c r="C862" s="34"/>
      <c r="E862" s="34"/>
      <c r="F862" s="35"/>
      <c r="J862" s="36"/>
      <c r="L862" s="37"/>
      <c r="P862" s="54"/>
      <c r="X862" s="12"/>
      <c r="Y862" s="12"/>
      <c r="Z862" s="12"/>
      <c r="AB862" s="13"/>
      <c r="AD862" s="12"/>
      <c r="AH862" s="12"/>
      <c r="AK862" s="12"/>
      <c r="AM862" s="39"/>
    </row>
    <row r="863" ht="15.75" customHeight="1">
      <c r="A863" s="34"/>
      <c r="B863" s="34"/>
      <c r="C863" s="34"/>
      <c r="E863" s="34"/>
      <c r="F863" s="35"/>
      <c r="J863" s="36"/>
      <c r="L863" s="37"/>
      <c r="P863" s="54"/>
      <c r="X863" s="12"/>
      <c r="Y863" s="12"/>
      <c r="Z863" s="12"/>
      <c r="AB863" s="13"/>
      <c r="AD863" s="12"/>
      <c r="AH863" s="12"/>
      <c r="AK863" s="12"/>
      <c r="AM863" s="39"/>
    </row>
    <row r="864" ht="15.75" customHeight="1">
      <c r="A864" s="34"/>
      <c r="B864" s="34"/>
      <c r="C864" s="34"/>
      <c r="E864" s="34"/>
      <c r="F864" s="35"/>
      <c r="J864" s="36"/>
      <c r="L864" s="37"/>
      <c r="P864" s="54"/>
      <c r="X864" s="12"/>
      <c r="Y864" s="12"/>
      <c r="Z864" s="12"/>
      <c r="AB864" s="13"/>
      <c r="AD864" s="12"/>
      <c r="AH864" s="12"/>
      <c r="AK864" s="12"/>
      <c r="AM864" s="39"/>
    </row>
    <row r="865" ht="15.75" customHeight="1">
      <c r="A865" s="34"/>
      <c r="B865" s="34"/>
      <c r="C865" s="34"/>
      <c r="E865" s="34"/>
      <c r="F865" s="35"/>
      <c r="J865" s="36"/>
      <c r="L865" s="37"/>
      <c r="P865" s="54"/>
      <c r="X865" s="12"/>
      <c r="Y865" s="12"/>
      <c r="Z865" s="12"/>
      <c r="AB865" s="13"/>
      <c r="AD865" s="12"/>
      <c r="AH865" s="12"/>
      <c r="AK865" s="12"/>
      <c r="AM865" s="39"/>
    </row>
    <row r="866" ht="15.75" customHeight="1">
      <c r="A866" s="34"/>
      <c r="B866" s="34"/>
      <c r="C866" s="34"/>
      <c r="E866" s="34"/>
      <c r="F866" s="35"/>
      <c r="J866" s="36"/>
      <c r="L866" s="37"/>
      <c r="P866" s="54"/>
      <c r="X866" s="12"/>
      <c r="Y866" s="12"/>
      <c r="Z866" s="12"/>
      <c r="AB866" s="13"/>
      <c r="AD866" s="12"/>
      <c r="AH866" s="12"/>
      <c r="AK866" s="12"/>
      <c r="AM866" s="39"/>
    </row>
    <row r="867" ht="15.75" customHeight="1">
      <c r="A867" s="34"/>
      <c r="B867" s="34"/>
      <c r="C867" s="34"/>
      <c r="E867" s="34"/>
      <c r="F867" s="35"/>
      <c r="J867" s="36"/>
      <c r="L867" s="37"/>
      <c r="P867" s="54"/>
      <c r="X867" s="12"/>
      <c r="Y867" s="12"/>
      <c r="Z867" s="12"/>
      <c r="AB867" s="13"/>
      <c r="AD867" s="12"/>
      <c r="AH867" s="12"/>
      <c r="AK867" s="12"/>
      <c r="AM867" s="39"/>
    </row>
    <row r="868" ht="15.75" customHeight="1">
      <c r="A868" s="34"/>
      <c r="B868" s="34"/>
      <c r="C868" s="34"/>
      <c r="E868" s="34"/>
      <c r="F868" s="35"/>
      <c r="J868" s="36"/>
      <c r="L868" s="37"/>
      <c r="P868" s="54"/>
      <c r="X868" s="12"/>
      <c r="Y868" s="12"/>
      <c r="Z868" s="12"/>
      <c r="AB868" s="13"/>
      <c r="AD868" s="12"/>
      <c r="AH868" s="12"/>
      <c r="AK868" s="12"/>
      <c r="AM868" s="39"/>
    </row>
    <row r="869" ht="15.75" customHeight="1">
      <c r="A869" s="34"/>
      <c r="B869" s="34"/>
      <c r="C869" s="34"/>
      <c r="E869" s="34"/>
      <c r="F869" s="35"/>
      <c r="J869" s="36"/>
      <c r="L869" s="37"/>
      <c r="P869" s="54"/>
      <c r="X869" s="12"/>
      <c r="Y869" s="12"/>
      <c r="Z869" s="12"/>
      <c r="AB869" s="13"/>
      <c r="AD869" s="12"/>
      <c r="AH869" s="12"/>
      <c r="AK869" s="12"/>
      <c r="AM869" s="39"/>
    </row>
    <row r="870" ht="15.75" customHeight="1">
      <c r="A870" s="34"/>
      <c r="B870" s="34"/>
      <c r="C870" s="34"/>
      <c r="E870" s="34"/>
      <c r="F870" s="35"/>
      <c r="J870" s="36"/>
      <c r="L870" s="37"/>
      <c r="P870" s="54"/>
      <c r="X870" s="12"/>
      <c r="Y870" s="12"/>
      <c r="Z870" s="12"/>
      <c r="AB870" s="13"/>
      <c r="AD870" s="12"/>
      <c r="AH870" s="12"/>
      <c r="AK870" s="12"/>
      <c r="AM870" s="39"/>
    </row>
    <row r="871" ht="15.75" customHeight="1">
      <c r="A871" s="34"/>
      <c r="B871" s="34"/>
      <c r="C871" s="34"/>
      <c r="E871" s="34"/>
      <c r="F871" s="35"/>
      <c r="J871" s="36"/>
      <c r="L871" s="37"/>
      <c r="P871" s="54"/>
      <c r="X871" s="12"/>
      <c r="Y871" s="12"/>
      <c r="Z871" s="12"/>
      <c r="AB871" s="13"/>
      <c r="AD871" s="12"/>
      <c r="AH871" s="12"/>
      <c r="AK871" s="12"/>
      <c r="AM871" s="39"/>
    </row>
    <row r="872" ht="15.75" customHeight="1">
      <c r="A872" s="34"/>
      <c r="B872" s="34"/>
      <c r="C872" s="34"/>
      <c r="E872" s="34"/>
      <c r="F872" s="35"/>
      <c r="J872" s="36"/>
      <c r="L872" s="37"/>
      <c r="P872" s="54"/>
      <c r="X872" s="12"/>
      <c r="Y872" s="12"/>
      <c r="Z872" s="12"/>
      <c r="AB872" s="13"/>
      <c r="AD872" s="12"/>
      <c r="AH872" s="12"/>
      <c r="AK872" s="12"/>
      <c r="AM872" s="39"/>
    </row>
    <row r="873" ht="15.75" customHeight="1">
      <c r="A873" s="34"/>
      <c r="B873" s="34"/>
      <c r="C873" s="34"/>
      <c r="E873" s="34"/>
      <c r="F873" s="35"/>
      <c r="J873" s="36"/>
      <c r="L873" s="37"/>
      <c r="P873" s="54"/>
      <c r="X873" s="12"/>
      <c r="Y873" s="12"/>
      <c r="Z873" s="12"/>
      <c r="AB873" s="13"/>
      <c r="AD873" s="12"/>
      <c r="AH873" s="12"/>
      <c r="AK873" s="12"/>
      <c r="AM873" s="39"/>
    </row>
    <row r="874" ht="15.75" customHeight="1">
      <c r="A874" s="34"/>
      <c r="B874" s="34"/>
      <c r="C874" s="34"/>
      <c r="E874" s="34"/>
      <c r="F874" s="35"/>
      <c r="J874" s="36"/>
      <c r="L874" s="37"/>
      <c r="P874" s="54"/>
      <c r="X874" s="12"/>
      <c r="Y874" s="12"/>
      <c r="Z874" s="12"/>
      <c r="AB874" s="13"/>
      <c r="AD874" s="12"/>
      <c r="AH874" s="12"/>
      <c r="AK874" s="12"/>
      <c r="AM874" s="39"/>
    </row>
    <row r="875" ht="15.75" customHeight="1">
      <c r="A875" s="34"/>
      <c r="B875" s="34"/>
      <c r="C875" s="34"/>
      <c r="E875" s="34"/>
      <c r="F875" s="35"/>
      <c r="J875" s="36"/>
      <c r="L875" s="37"/>
      <c r="P875" s="54"/>
      <c r="X875" s="12"/>
      <c r="Y875" s="12"/>
      <c r="Z875" s="12"/>
      <c r="AB875" s="13"/>
      <c r="AD875" s="12"/>
      <c r="AH875" s="12"/>
      <c r="AK875" s="12"/>
      <c r="AM875" s="39"/>
    </row>
    <row r="876" ht="15.75" customHeight="1">
      <c r="A876" s="34"/>
      <c r="B876" s="34"/>
      <c r="C876" s="34"/>
      <c r="E876" s="34"/>
      <c r="F876" s="35"/>
      <c r="J876" s="36"/>
      <c r="L876" s="37"/>
      <c r="P876" s="54"/>
      <c r="X876" s="12"/>
      <c r="Y876" s="12"/>
      <c r="Z876" s="12"/>
      <c r="AB876" s="13"/>
      <c r="AD876" s="12"/>
      <c r="AH876" s="12"/>
      <c r="AK876" s="12"/>
      <c r="AM876" s="39"/>
    </row>
    <row r="877" ht="15.75" customHeight="1">
      <c r="A877" s="34"/>
      <c r="B877" s="34"/>
      <c r="C877" s="34"/>
      <c r="E877" s="34"/>
      <c r="F877" s="35"/>
      <c r="J877" s="36"/>
      <c r="L877" s="37"/>
      <c r="P877" s="54"/>
      <c r="X877" s="12"/>
      <c r="Y877" s="12"/>
      <c r="Z877" s="12"/>
      <c r="AB877" s="13"/>
      <c r="AD877" s="12"/>
      <c r="AH877" s="12"/>
      <c r="AK877" s="12"/>
      <c r="AM877" s="39"/>
    </row>
    <row r="878" ht="15.75" customHeight="1">
      <c r="A878" s="34"/>
      <c r="B878" s="34"/>
      <c r="C878" s="34"/>
      <c r="E878" s="34"/>
      <c r="F878" s="35"/>
      <c r="J878" s="36"/>
      <c r="L878" s="37"/>
      <c r="P878" s="54"/>
      <c r="X878" s="12"/>
      <c r="Y878" s="12"/>
      <c r="Z878" s="12"/>
      <c r="AB878" s="13"/>
      <c r="AD878" s="12"/>
      <c r="AH878" s="12"/>
      <c r="AK878" s="12"/>
      <c r="AM878" s="39"/>
    </row>
    <row r="879" ht="15.75" customHeight="1">
      <c r="A879" s="34"/>
      <c r="B879" s="34"/>
      <c r="C879" s="34"/>
      <c r="E879" s="34"/>
      <c r="F879" s="35"/>
      <c r="J879" s="36"/>
      <c r="L879" s="37"/>
      <c r="P879" s="54"/>
      <c r="X879" s="12"/>
      <c r="Y879" s="12"/>
      <c r="Z879" s="12"/>
      <c r="AB879" s="13"/>
      <c r="AD879" s="12"/>
      <c r="AH879" s="12"/>
      <c r="AK879" s="12"/>
      <c r="AM879" s="39"/>
    </row>
    <row r="880" ht="15.75" customHeight="1">
      <c r="A880" s="34"/>
      <c r="B880" s="34"/>
      <c r="C880" s="34"/>
      <c r="E880" s="34"/>
      <c r="F880" s="35"/>
      <c r="J880" s="36"/>
      <c r="L880" s="37"/>
      <c r="P880" s="54"/>
      <c r="X880" s="12"/>
      <c r="Y880" s="12"/>
      <c r="Z880" s="12"/>
      <c r="AB880" s="13"/>
      <c r="AD880" s="12"/>
      <c r="AH880" s="12"/>
      <c r="AK880" s="12"/>
      <c r="AM880" s="39"/>
    </row>
    <row r="881" ht="15.75" customHeight="1">
      <c r="A881" s="34"/>
      <c r="B881" s="34"/>
      <c r="C881" s="34"/>
      <c r="E881" s="34"/>
      <c r="F881" s="35"/>
      <c r="J881" s="36"/>
      <c r="L881" s="37"/>
      <c r="P881" s="54"/>
      <c r="X881" s="12"/>
      <c r="Y881" s="12"/>
      <c r="Z881" s="12"/>
      <c r="AB881" s="13"/>
      <c r="AD881" s="12"/>
      <c r="AH881" s="12"/>
      <c r="AK881" s="12"/>
      <c r="AM881" s="39"/>
    </row>
    <row r="882" ht="15.75" customHeight="1">
      <c r="A882" s="34"/>
      <c r="B882" s="34"/>
      <c r="C882" s="34"/>
      <c r="E882" s="34"/>
      <c r="F882" s="35"/>
      <c r="J882" s="36"/>
      <c r="L882" s="37"/>
      <c r="P882" s="54"/>
      <c r="X882" s="12"/>
      <c r="Y882" s="12"/>
      <c r="Z882" s="12"/>
      <c r="AB882" s="13"/>
      <c r="AD882" s="12"/>
      <c r="AH882" s="12"/>
      <c r="AK882" s="12"/>
      <c r="AM882" s="39"/>
    </row>
    <row r="883" ht="15.75" customHeight="1">
      <c r="A883" s="34"/>
      <c r="B883" s="34"/>
      <c r="C883" s="34"/>
      <c r="E883" s="34"/>
      <c r="F883" s="35"/>
      <c r="J883" s="36"/>
      <c r="L883" s="37"/>
      <c r="P883" s="54"/>
      <c r="X883" s="12"/>
      <c r="Y883" s="12"/>
      <c r="Z883" s="12"/>
      <c r="AB883" s="13"/>
      <c r="AD883" s="12"/>
      <c r="AH883" s="12"/>
      <c r="AK883" s="12"/>
      <c r="AM883" s="39"/>
    </row>
    <row r="884" ht="15.75" customHeight="1">
      <c r="A884" s="34"/>
      <c r="B884" s="34"/>
      <c r="C884" s="34"/>
      <c r="E884" s="34"/>
      <c r="F884" s="35"/>
      <c r="J884" s="36"/>
      <c r="L884" s="37"/>
      <c r="P884" s="54"/>
      <c r="X884" s="12"/>
      <c r="Y884" s="12"/>
      <c r="Z884" s="12"/>
      <c r="AB884" s="13"/>
      <c r="AD884" s="12"/>
      <c r="AH884" s="12"/>
      <c r="AK884" s="12"/>
      <c r="AM884" s="39"/>
    </row>
    <row r="885" ht="15.75" customHeight="1">
      <c r="A885" s="34"/>
      <c r="B885" s="34"/>
      <c r="C885" s="34"/>
      <c r="E885" s="34"/>
      <c r="F885" s="35"/>
      <c r="J885" s="36"/>
      <c r="L885" s="37"/>
      <c r="P885" s="54"/>
      <c r="X885" s="12"/>
      <c r="Y885" s="12"/>
      <c r="Z885" s="12"/>
      <c r="AB885" s="13"/>
      <c r="AD885" s="12"/>
      <c r="AH885" s="12"/>
      <c r="AK885" s="12"/>
      <c r="AM885" s="39"/>
    </row>
    <row r="886" ht="15.75" customHeight="1">
      <c r="A886" s="34"/>
      <c r="B886" s="34"/>
      <c r="C886" s="34"/>
      <c r="E886" s="34"/>
      <c r="F886" s="35"/>
      <c r="J886" s="36"/>
      <c r="L886" s="37"/>
      <c r="P886" s="54"/>
      <c r="X886" s="12"/>
      <c r="Y886" s="12"/>
      <c r="Z886" s="12"/>
      <c r="AB886" s="13"/>
      <c r="AD886" s="12"/>
      <c r="AH886" s="12"/>
      <c r="AK886" s="12"/>
      <c r="AM886" s="39"/>
    </row>
    <row r="887" ht="15.75" customHeight="1">
      <c r="A887" s="34"/>
      <c r="B887" s="34"/>
      <c r="C887" s="34"/>
      <c r="E887" s="34"/>
      <c r="F887" s="35"/>
      <c r="J887" s="36"/>
      <c r="L887" s="37"/>
      <c r="P887" s="54"/>
      <c r="X887" s="12"/>
      <c r="Y887" s="12"/>
      <c r="Z887" s="12"/>
      <c r="AB887" s="13"/>
      <c r="AD887" s="12"/>
      <c r="AH887" s="12"/>
      <c r="AK887" s="12"/>
      <c r="AM887" s="39"/>
    </row>
    <row r="888" ht="15.75" customHeight="1">
      <c r="A888" s="34"/>
      <c r="B888" s="34"/>
      <c r="C888" s="34"/>
      <c r="E888" s="34"/>
      <c r="F888" s="35"/>
      <c r="J888" s="36"/>
      <c r="L888" s="37"/>
      <c r="P888" s="54"/>
      <c r="X888" s="12"/>
      <c r="Y888" s="12"/>
      <c r="Z888" s="12"/>
      <c r="AB888" s="13"/>
      <c r="AD888" s="12"/>
      <c r="AH888" s="12"/>
      <c r="AK888" s="12"/>
      <c r="AM888" s="39"/>
    </row>
    <row r="889" ht="15.75" customHeight="1">
      <c r="A889" s="34"/>
      <c r="B889" s="34"/>
      <c r="C889" s="34"/>
      <c r="E889" s="34"/>
      <c r="F889" s="35"/>
      <c r="J889" s="36"/>
      <c r="L889" s="37"/>
      <c r="P889" s="54"/>
      <c r="X889" s="12"/>
      <c r="Y889" s="12"/>
      <c r="Z889" s="12"/>
      <c r="AB889" s="13"/>
      <c r="AD889" s="12"/>
      <c r="AH889" s="12"/>
      <c r="AK889" s="12"/>
      <c r="AM889" s="39"/>
    </row>
    <row r="890" ht="15.75" customHeight="1">
      <c r="A890" s="34"/>
      <c r="B890" s="34"/>
      <c r="C890" s="34"/>
      <c r="E890" s="34"/>
      <c r="F890" s="35"/>
      <c r="J890" s="36"/>
      <c r="L890" s="37"/>
      <c r="P890" s="54"/>
      <c r="X890" s="12"/>
      <c r="Y890" s="12"/>
      <c r="Z890" s="12"/>
      <c r="AB890" s="13"/>
      <c r="AD890" s="12"/>
      <c r="AH890" s="12"/>
      <c r="AK890" s="12"/>
      <c r="AM890" s="39"/>
    </row>
    <row r="891" ht="15.75" customHeight="1">
      <c r="A891" s="34"/>
      <c r="B891" s="34"/>
      <c r="C891" s="34"/>
      <c r="E891" s="34"/>
      <c r="F891" s="35"/>
      <c r="J891" s="36"/>
      <c r="L891" s="37"/>
      <c r="P891" s="54"/>
      <c r="X891" s="12"/>
      <c r="Y891" s="12"/>
      <c r="Z891" s="12"/>
      <c r="AB891" s="13"/>
      <c r="AD891" s="12"/>
      <c r="AH891" s="12"/>
      <c r="AK891" s="12"/>
      <c r="AM891" s="39"/>
    </row>
    <row r="892" ht="15.75" customHeight="1">
      <c r="A892" s="34"/>
      <c r="B892" s="34"/>
      <c r="C892" s="34"/>
      <c r="E892" s="34"/>
      <c r="F892" s="35"/>
      <c r="J892" s="36"/>
      <c r="L892" s="37"/>
      <c r="P892" s="54"/>
      <c r="X892" s="12"/>
      <c r="Y892" s="12"/>
      <c r="Z892" s="12"/>
      <c r="AB892" s="13"/>
      <c r="AD892" s="12"/>
      <c r="AH892" s="12"/>
      <c r="AK892" s="12"/>
      <c r="AM892" s="39"/>
    </row>
    <row r="893" ht="15.75" customHeight="1">
      <c r="A893" s="34"/>
      <c r="B893" s="34"/>
      <c r="C893" s="34"/>
      <c r="E893" s="34"/>
      <c r="F893" s="35"/>
      <c r="J893" s="36"/>
      <c r="L893" s="37"/>
      <c r="P893" s="54"/>
      <c r="X893" s="12"/>
      <c r="Y893" s="12"/>
      <c r="Z893" s="12"/>
      <c r="AB893" s="13"/>
      <c r="AD893" s="12"/>
      <c r="AH893" s="12"/>
      <c r="AK893" s="12"/>
      <c r="AM893" s="39"/>
    </row>
    <row r="894" ht="15.75" customHeight="1">
      <c r="A894" s="34"/>
      <c r="B894" s="34"/>
      <c r="C894" s="34"/>
      <c r="E894" s="34"/>
      <c r="F894" s="35"/>
      <c r="J894" s="36"/>
      <c r="L894" s="37"/>
      <c r="P894" s="54"/>
      <c r="X894" s="12"/>
      <c r="Y894" s="12"/>
      <c r="Z894" s="12"/>
      <c r="AB894" s="13"/>
      <c r="AD894" s="12"/>
      <c r="AH894" s="12"/>
      <c r="AK894" s="12"/>
      <c r="AM894" s="39"/>
    </row>
    <row r="895" ht="15.75" customHeight="1">
      <c r="A895" s="34"/>
      <c r="B895" s="34"/>
      <c r="C895" s="34"/>
      <c r="E895" s="34"/>
      <c r="F895" s="35"/>
      <c r="J895" s="36"/>
      <c r="L895" s="37"/>
      <c r="P895" s="54"/>
      <c r="X895" s="12"/>
      <c r="Y895" s="12"/>
      <c r="Z895" s="12"/>
      <c r="AB895" s="13"/>
      <c r="AD895" s="12"/>
      <c r="AH895" s="12"/>
      <c r="AK895" s="12"/>
      <c r="AM895" s="39"/>
    </row>
    <row r="896" ht="15.75" customHeight="1">
      <c r="A896" s="34"/>
      <c r="B896" s="34"/>
      <c r="C896" s="34"/>
      <c r="E896" s="34"/>
      <c r="F896" s="35"/>
      <c r="J896" s="36"/>
      <c r="L896" s="37"/>
      <c r="P896" s="54"/>
      <c r="X896" s="12"/>
      <c r="Y896" s="12"/>
      <c r="Z896" s="12"/>
      <c r="AB896" s="13"/>
      <c r="AD896" s="12"/>
      <c r="AH896" s="12"/>
      <c r="AK896" s="12"/>
      <c r="AM896" s="39"/>
    </row>
    <row r="897" ht="15.75" customHeight="1">
      <c r="A897" s="34"/>
      <c r="B897" s="34"/>
      <c r="C897" s="34"/>
      <c r="E897" s="34"/>
      <c r="F897" s="35"/>
      <c r="J897" s="36"/>
      <c r="L897" s="37"/>
      <c r="P897" s="54"/>
      <c r="X897" s="12"/>
      <c r="Y897" s="12"/>
      <c r="Z897" s="12"/>
      <c r="AB897" s="13"/>
      <c r="AD897" s="12"/>
      <c r="AH897" s="12"/>
      <c r="AK897" s="12"/>
      <c r="AM897" s="39"/>
    </row>
    <row r="898" ht="15.75" customHeight="1">
      <c r="A898" s="34"/>
      <c r="B898" s="34"/>
      <c r="C898" s="34"/>
      <c r="E898" s="34"/>
      <c r="F898" s="35"/>
      <c r="J898" s="36"/>
      <c r="L898" s="37"/>
      <c r="P898" s="54"/>
      <c r="X898" s="12"/>
      <c r="Y898" s="12"/>
      <c r="Z898" s="12"/>
      <c r="AB898" s="13"/>
      <c r="AD898" s="12"/>
      <c r="AH898" s="12"/>
      <c r="AK898" s="12"/>
      <c r="AM898" s="39"/>
    </row>
    <row r="899" ht="15.75" customHeight="1">
      <c r="A899" s="34"/>
      <c r="B899" s="34"/>
      <c r="C899" s="34"/>
      <c r="E899" s="34"/>
      <c r="F899" s="35"/>
      <c r="J899" s="36"/>
      <c r="L899" s="37"/>
      <c r="P899" s="54"/>
      <c r="X899" s="12"/>
      <c r="Y899" s="12"/>
      <c r="Z899" s="12"/>
      <c r="AB899" s="13"/>
      <c r="AD899" s="12"/>
      <c r="AH899" s="12"/>
      <c r="AK899" s="12"/>
      <c r="AM899" s="39"/>
    </row>
    <row r="900" ht="15.75" customHeight="1">
      <c r="A900" s="34"/>
      <c r="B900" s="34"/>
      <c r="C900" s="34"/>
      <c r="E900" s="34"/>
      <c r="F900" s="35"/>
      <c r="J900" s="36"/>
      <c r="L900" s="37"/>
      <c r="P900" s="54"/>
      <c r="X900" s="12"/>
      <c r="Y900" s="12"/>
      <c r="Z900" s="12"/>
      <c r="AB900" s="13"/>
      <c r="AD900" s="12"/>
      <c r="AH900" s="12"/>
      <c r="AK900" s="12"/>
      <c r="AM900" s="39"/>
    </row>
    <row r="901" ht="15.75" customHeight="1">
      <c r="A901" s="34"/>
      <c r="B901" s="34"/>
      <c r="C901" s="34"/>
      <c r="E901" s="34"/>
      <c r="F901" s="35"/>
      <c r="J901" s="36"/>
      <c r="L901" s="37"/>
      <c r="P901" s="54"/>
      <c r="X901" s="12"/>
      <c r="Y901" s="12"/>
      <c r="Z901" s="12"/>
      <c r="AB901" s="13"/>
      <c r="AD901" s="12"/>
      <c r="AH901" s="12"/>
      <c r="AK901" s="12"/>
      <c r="AM901" s="39"/>
    </row>
    <row r="902" ht="15.75" customHeight="1">
      <c r="A902" s="34"/>
      <c r="B902" s="34"/>
      <c r="C902" s="34"/>
      <c r="E902" s="34"/>
      <c r="F902" s="35"/>
      <c r="J902" s="36"/>
      <c r="L902" s="37"/>
      <c r="P902" s="54"/>
      <c r="X902" s="12"/>
      <c r="Y902" s="12"/>
      <c r="Z902" s="12"/>
      <c r="AB902" s="13"/>
      <c r="AD902" s="12"/>
      <c r="AH902" s="12"/>
      <c r="AK902" s="12"/>
      <c r="AM902" s="39"/>
    </row>
    <row r="903" ht="15.75" customHeight="1">
      <c r="A903" s="34"/>
      <c r="B903" s="34"/>
      <c r="C903" s="34"/>
      <c r="E903" s="34"/>
      <c r="F903" s="35"/>
      <c r="J903" s="36"/>
      <c r="L903" s="37"/>
      <c r="P903" s="54"/>
      <c r="X903" s="12"/>
      <c r="Y903" s="12"/>
      <c r="Z903" s="12"/>
      <c r="AB903" s="13"/>
      <c r="AD903" s="12"/>
      <c r="AH903" s="12"/>
      <c r="AK903" s="12"/>
      <c r="AM903" s="39"/>
    </row>
    <row r="904" ht="15.75" customHeight="1">
      <c r="A904" s="34"/>
      <c r="B904" s="34"/>
      <c r="C904" s="34"/>
      <c r="E904" s="34"/>
      <c r="F904" s="35"/>
      <c r="J904" s="36"/>
      <c r="L904" s="37"/>
      <c r="P904" s="54"/>
      <c r="X904" s="12"/>
      <c r="Y904" s="12"/>
      <c r="Z904" s="12"/>
      <c r="AB904" s="13"/>
      <c r="AD904" s="12"/>
      <c r="AH904" s="12"/>
      <c r="AK904" s="12"/>
      <c r="AM904" s="39"/>
    </row>
    <row r="905" ht="15.75" customHeight="1">
      <c r="A905" s="34"/>
      <c r="B905" s="34"/>
      <c r="C905" s="34"/>
      <c r="E905" s="34"/>
      <c r="F905" s="35"/>
      <c r="J905" s="36"/>
      <c r="L905" s="37"/>
      <c r="P905" s="54"/>
      <c r="X905" s="12"/>
      <c r="Y905" s="12"/>
      <c r="Z905" s="12"/>
      <c r="AB905" s="13"/>
      <c r="AD905" s="12"/>
      <c r="AH905" s="12"/>
      <c r="AK905" s="12"/>
      <c r="AM905" s="39"/>
    </row>
    <row r="906" ht="15.75" customHeight="1">
      <c r="A906" s="34"/>
      <c r="B906" s="34"/>
      <c r="C906" s="34"/>
      <c r="E906" s="34"/>
      <c r="F906" s="35"/>
      <c r="J906" s="36"/>
      <c r="L906" s="37"/>
      <c r="P906" s="54"/>
      <c r="X906" s="12"/>
      <c r="Y906" s="12"/>
      <c r="Z906" s="12"/>
      <c r="AB906" s="13"/>
      <c r="AD906" s="12"/>
      <c r="AH906" s="12"/>
      <c r="AK906" s="12"/>
      <c r="AM906" s="39"/>
    </row>
    <row r="907" ht="15.75" customHeight="1">
      <c r="A907" s="34"/>
      <c r="B907" s="34"/>
      <c r="C907" s="34"/>
      <c r="E907" s="34"/>
      <c r="F907" s="35"/>
      <c r="J907" s="36"/>
      <c r="L907" s="37"/>
      <c r="P907" s="54"/>
      <c r="X907" s="12"/>
      <c r="Y907" s="12"/>
      <c r="Z907" s="12"/>
      <c r="AB907" s="13"/>
      <c r="AD907" s="12"/>
      <c r="AH907" s="12"/>
      <c r="AK907" s="12"/>
      <c r="AM907" s="39"/>
    </row>
    <row r="908" ht="15.75" customHeight="1">
      <c r="A908" s="34"/>
      <c r="B908" s="34"/>
      <c r="C908" s="34"/>
      <c r="E908" s="34"/>
      <c r="F908" s="35"/>
      <c r="J908" s="36"/>
      <c r="L908" s="37"/>
      <c r="P908" s="54"/>
      <c r="X908" s="12"/>
      <c r="Y908" s="12"/>
      <c r="Z908" s="12"/>
      <c r="AB908" s="13"/>
      <c r="AD908" s="12"/>
      <c r="AH908" s="12"/>
      <c r="AK908" s="12"/>
      <c r="AM908" s="39"/>
    </row>
    <row r="909" ht="15.75" customHeight="1">
      <c r="A909" s="34"/>
      <c r="B909" s="34"/>
      <c r="C909" s="34"/>
      <c r="E909" s="34"/>
      <c r="F909" s="35"/>
      <c r="J909" s="36"/>
      <c r="L909" s="37"/>
      <c r="P909" s="54"/>
      <c r="X909" s="12"/>
      <c r="Y909" s="12"/>
      <c r="Z909" s="12"/>
      <c r="AB909" s="13"/>
      <c r="AD909" s="12"/>
      <c r="AH909" s="12"/>
      <c r="AK909" s="12"/>
      <c r="AM909" s="39"/>
    </row>
    <row r="910" ht="15.75" customHeight="1">
      <c r="A910" s="34"/>
      <c r="B910" s="34"/>
      <c r="C910" s="34"/>
      <c r="E910" s="34"/>
      <c r="F910" s="35"/>
      <c r="J910" s="36"/>
      <c r="L910" s="37"/>
      <c r="P910" s="54"/>
      <c r="X910" s="12"/>
      <c r="Y910" s="12"/>
      <c r="Z910" s="12"/>
      <c r="AB910" s="13"/>
      <c r="AD910" s="12"/>
      <c r="AH910" s="12"/>
      <c r="AK910" s="12"/>
      <c r="AM910" s="39"/>
    </row>
    <row r="911" ht="15.75" customHeight="1">
      <c r="A911" s="34"/>
      <c r="B911" s="34"/>
      <c r="C911" s="34"/>
      <c r="E911" s="34"/>
      <c r="F911" s="35"/>
      <c r="J911" s="36"/>
      <c r="L911" s="37"/>
      <c r="P911" s="54"/>
      <c r="X911" s="12"/>
      <c r="Y911" s="12"/>
      <c r="Z911" s="12"/>
      <c r="AB911" s="13"/>
      <c r="AD911" s="12"/>
      <c r="AH911" s="12"/>
      <c r="AK911" s="12"/>
      <c r="AM911" s="39"/>
    </row>
    <row r="912" ht="15.75" customHeight="1">
      <c r="A912" s="34"/>
      <c r="B912" s="34"/>
      <c r="C912" s="34"/>
      <c r="E912" s="34"/>
      <c r="F912" s="35"/>
      <c r="J912" s="36"/>
      <c r="L912" s="37"/>
      <c r="P912" s="54"/>
      <c r="X912" s="12"/>
      <c r="Y912" s="12"/>
      <c r="Z912" s="12"/>
      <c r="AB912" s="13"/>
      <c r="AD912" s="12"/>
      <c r="AH912" s="12"/>
      <c r="AK912" s="12"/>
      <c r="AM912" s="39"/>
    </row>
    <row r="913" ht="15.75" customHeight="1">
      <c r="A913" s="34"/>
      <c r="B913" s="34"/>
      <c r="C913" s="34"/>
      <c r="E913" s="34"/>
      <c r="F913" s="35"/>
      <c r="J913" s="36"/>
      <c r="L913" s="37"/>
      <c r="P913" s="54"/>
      <c r="X913" s="12"/>
      <c r="Y913" s="12"/>
      <c r="Z913" s="12"/>
      <c r="AB913" s="13"/>
      <c r="AD913" s="12"/>
      <c r="AH913" s="12"/>
      <c r="AK913" s="12"/>
      <c r="AM913" s="39"/>
    </row>
    <row r="914" ht="15.75" customHeight="1">
      <c r="A914" s="34"/>
      <c r="B914" s="34"/>
      <c r="C914" s="34"/>
      <c r="E914" s="34"/>
      <c r="F914" s="35"/>
      <c r="J914" s="36"/>
      <c r="L914" s="37"/>
      <c r="P914" s="54"/>
      <c r="X914" s="12"/>
      <c r="Y914" s="12"/>
      <c r="Z914" s="12"/>
      <c r="AB914" s="13"/>
      <c r="AD914" s="12"/>
      <c r="AH914" s="12"/>
      <c r="AK914" s="12"/>
      <c r="AM914" s="39"/>
    </row>
    <row r="915" ht="15.75" customHeight="1">
      <c r="A915" s="34"/>
      <c r="B915" s="34"/>
      <c r="C915" s="34"/>
      <c r="E915" s="34"/>
      <c r="F915" s="35"/>
      <c r="J915" s="36"/>
      <c r="L915" s="37"/>
      <c r="P915" s="54"/>
      <c r="X915" s="12"/>
      <c r="Y915" s="12"/>
      <c r="Z915" s="12"/>
      <c r="AB915" s="13"/>
      <c r="AD915" s="12"/>
      <c r="AH915" s="12"/>
      <c r="AK915" s="12"/>
      <c r="AM915" s="39"/>
    </row>
    <row r="916" ht="15.75" customHeight="1">
      <c r="A916" s="34"/>
      <c r="B916" s="34"/>
      <c r="C916" s="34"/>
      <c r="E916" s="34"/>
      <c r="F916" s="35"/>
      <c r="J916" s="36"/>
      <c r="L916" s="37"/>
      <c r="P916" s="54"/>
      <c r="X916" s="12"/>
      <c r="Y916" s="12"/>
      <c r="Z916" s="12"/>
      <c r="AB916" s="13"/>
      <c r="AD916" s="12"/>
      <c r="AH916" s="12"/>
      <c r="AK916" s="12"/>
      <c r="AM916" s="39"/>
    </row>
    <row r="917" ht="15.75" customHeight="1">
      <c r="A917" s="34"/>
      <c r="B917" s="34"/>
      <c r="C917" s="34"/>
      <c r="E917" s="34"/>
      <c r="F917" s="35"/>
      <c r="J917" s="36"/>
      <c r="L917" s="37"/>
      <c r="P917" s="54"/>
      <c r="X917" s="12"/>
      <c r="Y917" s="12"/>
      <c r="Z917" s="12"/>
      <c r="AB917" s="13"/>
      <c r="AD917" s="12"/>
      <c r="AH917" s="12"/>
      <c r="AK917" s="12"/>
      <c r="AM917" s="39"/>
    </row>
    <row r="918" ht="15.75" customHeight="1">
      <c r="A918" s="34"/>
      <c r="B918" s="34"/>
      <c r="C918" s="34"/>
      <c r="E918" s="34"/>
      <c r="F918" s="35"/>
      <c r="J918" s="36"/>
      <c r="L918" s="37"/>
      <c r="P918" s="54"/>
      <c r="X918" s="12"/>
      <c r="Y918" s="12"/>
      <c r="Z918" s="12"/>
      <c r="AB918" s="13"/>
      <c r="AD918" s="12"/>
      <c r="AH918" s="12"/>
      <c r="AK918" s="12"/>
      <c r="AM918" s="39"/>
    </row>
    <row r="919" ht="15.75" customHeight="1">
      <c r="A919" s="34"/>
      <c r="B919" s="34"/>
      <c r="C919" s="34"/>
      <c r="E919" s="34"/>
      <c r="F919" s="35"/>
      <c r="J919" s="36"/>
      <c r="L919" s="37"/>
      <c r="P919" s="54"/>
      <c r="X919" s="12"/>
      <c r="Y919" s="12"/>
      <c r="Z919" s="12"/>
      <c r="AB919" s="13"/>
      <c r="AD919" s="12"/>
      <c r="AH919" s="12"/>
      <c r="AK919" s="12"/>
      <c r="AM919" s="39"/>
    </row>
    <row r="920" ht="15.75" customHeight="1">
      <c r="A920" s="34"/>
      <c r="B920" s="34"/>
      <c r="C920" s="34"/>
      <c r="E920" s="34"/>
      <c r="F920" s="35"/>
      <c r="J920" s="36"/>
      <c r="L920" s="37"/>
      <c r="P920" s="54"/>
      <c r="X920" s="12"/>
      <c r="Y920" s="12"/>
      <c r="Z920" s="12"/>
      <c r="AB920" s="13"/>
      <c r="AD920" s="12"/>
      <c r="AH920" s="12"/>
      <c r="AK920" s="12"/>
      <c r="AM920" s="39"/>
    </row>
    <row r="921" ht="15.75" customHeight="1">
      <c r="A921" s="34"/>
      <c r="B921" s="34"/>
      <c r="C921" s="34"/>
      <c r="E921" s="34"/>
      <c r="F921" s="35"/>
      <c r="J921" s="36"/>
      <c r="L921" s="37"/>
      <c r="P921" s="54"/>
      <c r="X921" s="12"/>
      <c r="Y921" s="12"/>
      <c r="Z921" s="12"/>
      <c r="AB921" s="13"/>
      <c r="AD921" s="12"/>
      <c r="AH921" s="12"/>
      <c r="AK921" s="12"/>
      <c r="AM921" s="39"/>
    </row>
    <row r="922" ht="15.75" customHeight="1">
      <c r="A922" s="34"/>
      <c r="B922" s="34"/>
      <c r="C922" s="34"/>
      <c r="E922" s="34"/>
      <c r="F922" s="35"/>
      <c r="J922" s="36"/>
      <c r="L922" s="37"/>
      <c r="P922" s="54"/>
      <c r="X922" s="12"/>
      <c r="Y922" s="12"/>
      <c r="Z922" s="12"/>
      <c r="AB922" s="13"/>
      <c r="AD922" s="12"/>
      <c r="AH922" s="12"/>
      <c r="AK922" s="12"/>
      <c r="AM922" s="39"/>
    </row>
    <row r="923" ht="15.75" customHeight="1">
      <c r="A923" s="34"/>
      <c r="B923" s="34"/>
      <c r="C923" s="34"/>
      <c r="E923" s="34"/>
      <c r="F923" s="35"/>
      <c r="J923" s="36"/>
      <c r="L923" s="37"/>
      <c r="P923" s="54"/>
      <c r="X923" s="12"/>
      <c r="Y923" s="12"/>
      <c r="Z923" s="12"/>
      <c r="AB923" s="13"/>
      <c r="AD923" s="12"/>
      <c r="AH923" s="12"/>
      <c r="AK923" s="12"/>
      <c r="AM923" s="39"/>
    </row>
    <row r="924" ht="15.75" customHeight="1">
      <c r="A924" s="34"/>
      <c r="B924" s="34"/>
      <c r="C924" s="34"/>
      <c r="E924" s="34"/>
      <c r="F924" s="35"/>
      <c r="J924" s="36"/>
      <c r="L924" s="37"/>
      <c r="P924" s="54"/>
      <c r="X924" s="12"/>
      <c r="Y924" s="12"/>
      <c r="Z924" s="12"/>
      <c r="AB924" s="13"/>
      <c r="AD924" s="12"/>
      <c r="AH924" s="12"/>
      <c r="AK924" s="12"/>
      <c r="AM924" s="39"/>
    </row>
    <row r="925" ht="15.75" customHeight="1">
      <c r="A925" s="34"/>
      <c r="B925" s="34"/>
      <c r="C925" s="34"/>
      <c r="E925" s="34"/>
      <c r="F925" s="35"/>
      <c r="J925" s="36"/>
      <c r="L925" s="37"/>
      <c r="P925" s="54"/>
      <c r="X925" s="12"/>
      <c r="Y925" s="12"/>
      <c r="Z925" s="12"/>
      <c r="AB925" s="13"/>
      <c r="AD925" s="12"/>
      <c r="AH925" s="12"/>
      <c r="AK925" s="12"/>
      <c r="AM925" s="39"/>
    </row>
    <row r="926" ht="15.75" customHeight="1">
      <c r="A926" s="34"/>
      <c r="B926" s="34"/>
      <c r="C926" s="34"/>
      <c r="E926" s="34"/>
      <c r="F926" s="35"/>
      <c r="J926" s="36"/>
      <c r="L926" s="37"/>
      <c r="P926" s="54"/>
      <c r="X926" s="12"/>
      <c r="Y926" s="12"/>
      <c r="Z926" s="12"/>
      <c r="AB926" s="13"/>
      <c r="AD926" s="12"/>
      <c r="AH926" s="12"/>
      <c r="AK926" s="12"/>
      <c r="AM926" s="39"/>
    </row>
    <row r="927" ht="15.75" customHeight="1">
      <c r="A927" s="34"/>
      <c r="B927" s="34"/>
      <c r="C927" s="34"/>
      <c r="E927" s="34"/>
      <c r="F927" s="35"/>
      <c r="J927" s="36"/>
      <c r="L927" s="37"/>
      <c r="P927" s="54"/>
      <c r="X927" s="12"/>
      <c r="Y927" s="12"/>
      <c r="Z927" s="12"/>
      <c r="AB927" s="13"/>
      <c r="AD927" s="12"/>
      <c r="AH927" s="12"/>
      <c r="AK927" s="12"/>
      <c r="AM927" s="39"/>
    </row>
    <row r="928" ht="15.75" customHeight="1">
      <c r="A928" s="34"/>
      <c r="B928" s="34"/>
      <c r="C928" s="34"/>
      <c r="E928" s="34"/>
      <c r="F928" s="35"/>
      <c r="J928" s="36"/>
      <c r="L928" s="37"/>
      <c r="P928" s="54"/>
      <c r="X928" s="12"/>
      <c r="Y928" s="12"/>
      <c r="Z928" s="12"/>
      <c r="AB928" s="13"/>
      <c r="AD928" s="12"/>
      <c r="AH928" s="12"/>
      <c r="AK928" s="12"/>
      <c r="AM928" s="39"/>
    </row>
    <row r="929" ht="15.75" customHeight="1">
      <c r="A929" s="34"/>
      <c r="B929" s="34"/>
      <c r="C929" s="34"/>
      <c r="E929" s="34"/>
      <c r="F929" s="35"/>
      <c r="J929" s="36"/>
      <c r="L929" s="37"/>
      <c r="P929" s="54"/>
      <c r="X929" s="12"/>
      <c r="Y929" s="12"/>
      <c r="Z929" s="12"/>
      <c r="AB929" s="13"/>
      <c r="AD929" s="12"/>
      <c r="AH929" s="12"/>
      <c r="AK929" s="12"/>
      <c r="AM929" s="39"/>
    </row>
    <row r="930" ht="15.75" customHeight="1">
      <c r="A930" s="34"/>
      <c r="B930" s="34"/>
      <c r="C930" s="34"/>
      <c r="E930" s="34"/>
      <c r="F930" s="35"/>
      <c r="J930" s="36"/>
      <c r="L930" s="37"/>
      <c r="P930" s="54"/>
      <c r="X930" s="12"/>
      <c r="Y930" s="12"/>
      <c r="Z930" s="12"/>
      <c r="AB930" s="13"/>
      <c r="AD930" s="12"/>
      <c r="AH930" s="12"/>
      <c r="AK930" s="12"/>
      <c r="AM930" s="39"/>
    </row>
    <row r="931" ht="15.75" customHeight="1">
      <c r="A931" s="34"/>
      <c r="B931" s="34"/>
      <c r="C931" s="34"/>
      <c r="E931" s="34"/>
      <c r="F931" s="35"/>
      <c r="J931" s="36"/>
      <c r="L931" s="37"/>
      <c r="P931" s="54"/>
      <c r="X931" s="12"/>
      <c r="Y931" s="12"/>
      <c r="Z931" s="12"/>
      <c r="AB931" s="13"/>
      <c r="AD931" s="12"/>
      <c r="AH931" s="12"/>
      <c r="AK931" s="12"/>
      <c r="AM931" s="39"/>
    </row>
    <row r="932" ht="15.75" customHeight="1">
      <c r="A932" s="34"/>
      <c r="B932" s="34"/>
      <c r="C932" s="34"/>
      <c r="E932" s="34"/>
      <c r="F932" s="35"/>
      <c r="J932" s="36"/>
      <c r="L932" s="37"/>
      <c r="P932" s="54"/>
      <c r="X932" s="12"/>
      <c r="Y932" s="12"/>
      <c r="Z932" s="12"/>
      <c r="AB932" s="13"/>
      <c r="AD932" s="12"/>
      <c r="AH932" s="12"/>
      <c r="AK932" s="12"/>
      <c r="AM932" s="39"/>
    </row>
    <row r="933" ht="15.75" customHeight="1">
      <c r="A933" s="34"/>
      <c r="B933" s="34"/>
      <c r="C933" s="34"/>
      <c r="E933" s="34"/>
      <c r="F933" s="35"/>
      <c r="J933" s="36"/>
      <c r="L933" s="37"/>
      <c r="P933" s="54"/>
      <c r="X933" s="12"/>
      <c r="Y933" s="12"/>
      <c r="Z933" s="12"/>
      <c r="AB933" s="13"/>
      <c r="AD933" s="12"/>
      <c r="AH933" s="12"/>
      <c r="AK933" s="12"/>
      <c r="AM933" s="39"/>
    </row>
    <row r="934" ht="15.75" customHeight="1">
      <c r="A934" s="34"/>
      <c r="B934" s="34"/>
      <c r="C934" s="34"/>
      <c r="E934" s="34"/>
      <c r="F934" s="35"/>
      <c r="J934" s="36"/>
      <c r="L934" s="37"/>
      <c r="P934" s="54"/>
      <c r="X934" s="12"/>
      <c r="Y934" s="12"/>
      <c r="Z934" s="12"/>
      <c r="AB934" s="13"/>
      <c r="AD934" s="12"/>
      <c r="AH934" s="12"/>
      <c r="AK934" s="12"/>
      <c r="AM934" s="39"/>
    </row>
    <row r="935" ht="15.75" customHeight="1">
      <c r="A935" s="34"/>
      <c r="B935" s="34"/>
      <c r="C935" s="34"/>
      <c r="E935" s="34"/>
      <c r="F935" s="35"/>
      <c r="J935" s="36"/>
      <c r="L935" s="37"/>
      <c r="P935" s="54"/>
      <c r="X935" s="12"/>
      <c r="Y935" s="12"/>
      <c r="Z935" s="12"/>
      <c r="AB935" s="13"/>
      <c r="AD935" s="12"/>
      <c r="AH935" s="12"/>
      <c r="AK935" s="12"/>
      <c r="AM935" s="39"/>
    </row>
    <row r="936" ht="15.75" customHeight="1">
      <c r="A936" s="34"/>
      <c r="B936" s="34"/>
      <c r="C936" s="34"/>
      <c r="E936" s="34"/>
      <c r="F936" s="35"/>
      <c r="J936" s="36"/>
      <c r="L936" s="37"/>
      <c r="P936" s="54"/>
      <c r="X936" s="12"/>
      <c r="Y936" s="12"/>
      <c r="Z936" s="12"/>
      <c r="AB936" s="13"/>
      <c r="AD936" s="12"/>
      <c r="AH936" s="12"/>
      <c r="AK936" s="12"/>
      <c r="AM936" s="39"/>
    </row>
    <row r="937" ht="15.75" customHeight="1">
      <c r="A937" s="34"/>
      <c r="B937" s="34"/>
      <c r="C937" s="34"/>
      <c r="E937" s="34"/>
      <c r="F937" s="35"/>
      <c r="J937" s="36"/>
      <c r="L937" s="37"/>
      <c r="P937" s="54"/>
      <c r="X937" s="12"/>
      <c r="Y937" s="12"/>
      <c r="Z937" s="12"/>
      <c r="AB937" s="13"/>
      <c r="AD937" s="12"/>
      <c r="AH937" s="12"/>
      <c r="AK937" s="12"/>
      <c r="AM937" s="39"/>
    </row>
    <row r="938" ht="15.75" customHeight="1">
      <c r="A938" s="34"/>
      <c r="B938" s="34"/>
      <c r="C938" s="34"/>
      <c r="E938" s="34"/>
      <c r="F938" s="35"/>
      <c r="J938" s="36"/>
      <c r="L938" s="37"/>
      <c r="P938" s="54"/>
      <c r="X938" s="12"/>
      <c r="Y938" s="12"/>
      <c r="Z938" s="12"/>
      <c r="AB938" s="13"/>
      <c r="AD938" s="12"/>
      <c r="AH938" s="12"/>
      <c r="AK938" s="12"/>
      <c r="AM938" s="39"/>
    </row>
    <row r="939" ht="15.75" customHeight="1">
      <c r="A939" s="34"/>
      <c r="B939" s="34"/>
      <c r="C939" s="34"/>
      <c r="E939" s="34"/>
      <c r="F939" s="35"/>
      <c r="J939" s="36"/>
      <c r="L939" s="37"/>
      <c r="P939" s="54"/>
      <c r="X939" s="12"/>
      <c r="Y939" s="12"/>
      <c r="Z939" s="12"/>
      <c r="AB939" s="13"/>
      <c r="AD939" s="12"/>
      <c r="AH939" s="12"/>
      <c r="AK939" s="12"/>
      <c r="AM939" s="39"/>
    </row>
    <row r="940" ht="15.75" customHeight="1">
      <c r="A940" s="34"/>
      <c r="B940" s="34"/>
      <c r="C940" s="34"/>
      <c r="E940" s="34"/>
      <c r="F940" s="35"/>
      <c r="J940" s="36"/>
      <c r="L940" s="37"/>
      <c r="P940" s="54"/>
      <c r="X940" s="12"/>
      <c r="Y940" s="12"/>
      <c r="Z940" s="12"/>
      <c r="AB940" s="13"/>
      <c r="AD940" s="12"/>
      <c r="AH940" s="12"/>
      <c r="AK940" s="12"/>
      <c r="AM940" s="39"/>
    </row>
    <row r="941" ht="15.75" customHeight="1">
      <c r="A941" s="34"/>
      <c r="B941" s="34"/>
      <c r="C941" s="34"/>
      <c r="E941" s="34"/>
      <c r="F941" s="35"/>
      <c r="J941" s="36"/>
      <c r="L941" s="37"/>
      <c r="P941" s="54"/>
      <c r="X941" s="12"/>
      <c r="Y941" s="12"/>
      <c r="Z941" s="12"/>
      <c r="AB941" s="13"/>
      <c r="AD941" s="12"/>
      <c r="AH941" s="12"/>
      <c r="AK941" s="12"/>
      <c r="AM941" s="39"/>
    </row>
    <row r="942" ht="15.75" customHeight="1">
      <c r="A942" s="34"/>
      <c r="B942" s="34"/>
      <c r="C942" s="34"/>
      <c r="E942" s="34"/>
      <c r="F942" s="35"/>
      <c r="J942" s="36"/>
      <c r="L942" s="37"/>
      <c r="P942" s="54"/>
      <c r="X942" s="12"/>
      <c r="Y942" s="12"/>
      <c r="Z942" s="12"/>
      <c r="AB942" s="13"/>
      <c r="AD942" s="12"/>
      <c r="AH942" s="12"/>
      <c r="AK942" s="12"/>
      <c r="AM942" s="39"/>
    </row>
    <row r="943" ht="15.75" customHeight="1">
      <c r="A943" s="34"/>
      <c r="B943" s="34"/>
      <c r="C943" s="34"/>
      <c r="E943" s="34"/>
      <c r="F943" s="35"/>
      <c r="J943" s="36"/>
      <c r="L943" s="37"/>
      <c r="P943" s="54"/>
      <c r="X943" s="12"/>
      <c r="Y943" s="12"/>
      <c r="Z943" s="12"/>
      <c r="AB943" s="13"/>
      <c r="AD943" s="12"/>
      <c r="AH943" s="12"/>
      <c r="AK943" s="12"/>
      <c r="AM943" s="39"/>
    </row>
    <row r="944" ht="15.75" customHeight="1">
      <c r="A944" s="34"/>
      <c r="B944" s="34"/>
      <c r="C944" s="34"/>
      <c r="E944" s="34"/>
      <c r="F944" s="35"/>
      <c r="J944" s="36"/>
      <c r="L944" s="37"/>
      <c r="P944" s="54"/>
      <c r="X944" s="12"/>
      <c r="Y944" s="12"/>
      <c r="Z944" s="12"/>
      <c r="AB944" s="13"/>
      <c r="AD944" s="12"/>
      <c r="AH944" s="12"/>
      <c r="AK944" s="12"/>
      <c r="AM944" s="39"/>
    </row>
    <row r="945" ht="15.75" customHeight="1">
      <c r="A945" s="34"/>
      <c r="B945" s="34"/>
      <c r="C945" s="34"/>
      <c r="E945" s="34"/>
      <c r="F945" s="35"/>
      <c r="J945" s="36"/>
      <c r="L945" s="37"/>
      <c r="P945" s="54"/>
      <c r="X945" s="12"/>
      <c r="Y945" s="12"/>
      <c r="Z945" s="12"/>
      <c r="AB945" s="13"/>
      <c r="AD945" s="12"/>
      <c r="AH945" s="12"/>
      <c r="AK945" s="12"/>
      <c r="AM945" s="39"/>
    </row>
    <row r="946" ht="15.75" customHeight="1">
      <c r="A946" s="34"/>
      <c r="B946" s="34"/>
      <c r="C946" s="34"/>
      <c r="E946" s="34"/>
      <c r="F946" s="35"/>
      <c r="J946" s="36"/>
      <c r="L946" s="37"/>
      <c r="P946" s="54"/>
      <c r="X946" s="12"/>
      <c r="Y946" s="12"/>
      <c r="Z946" s="12"/>
      <c r="AB946" s="13"/>
      <c r="AD946" s="12"/>
      <c r="AH946" s="12"/>
      <c r="AK946" s="12"/>
      <c r="AM946" s="39"/>
    </row>
    <row r="947" ht="15.75" customHeight="1">
      <c r="A947" s="34"/>
      <c r="B947" s="34"/>
      <c r="C947" s="34"/>
      <c r="E947" s="34"/>
      <c r="F947" s="35"/>
      <c r="J947" s="36"/>
      <c r="L947" s="37"/>
      <c r="P947" s="54"/>
      <c r="X947" s="12"/>
      <c r="Y947" s="12"/>
      <c r="Z947" s="12"/>
      <c r="AB947" s="13"/>
      <c r="AD947" s="12"/>
      <c r="AH947" s="12"/>
      <c r="AK947" s="12"/>
      <c r="AM947" s="39"/>
    </row>
    <row r="948" ht="15.75" customHeight="1">
      <c r="A948" s="34"/>
      <c r="B948" s="34"/>
      <c r="C948" s="34"/>
      <c r="E948" s="34"/>
      <c r="F948" s="35"/>
      <c r="J948" s="36"/>
      <c r="L948" s="37"/>
      <c r="P948" s="54"/>
      <c r="X948" s="12"/>
      <c r="Y948" s="12"/>
      <c r="Z948" s="12"/>
      <c r="AB948" s="13"/>
      <c r="AD948" s="12"/>
      <c r="AH948" s="12"/>
      <c r="AK948" s="12"/>
      <c r="AM948" s="39"/>
    </row>
    <row r="949" ht="15.75" customHeight="1">
      <c r="A949" s="34"/>
      <c r="B949" s="34"/>
      <c r="C949" s="34"/>
      <c r="E949" s="34"/>
      <c r="F949" s="35"/>
      <c r="J949" s="36"/>
      <c r="L949" s="37"/>
      <c r="P949" s="54"/>
      <c r="X949" s="12"/>
      <c r="Y949" s="12"/>
      <c r="Z949" s="12"/>
      <c r="AB949" s="13"/>
      <c r="AD949" s="12"/>
      <c r="AH949" s="12"/>
      <c r="AK949" s="12"/>
      <c r="AM949" s="39"/>
    </row>
    <row r="950" ht="15.75" customHeight="1">
      <c r="A950" s="34"/>
      <c r="B950" s="34"/>
      <c r="C950" s="34"/>
      <c r="E950" s="34"/>
      <c r="F950" s="35"/>
      <c r="J950" s="36"/>
      <c r="L950" s="37"/>
      <c r="P950" s="54"/>
      <c r="X950" s="12"/>
      <c r="Y950" s="12"/>
      <c r="Z950" s="12"/>
      <c r="AB950" s="13"/>
      <c r="AD950" s="12"/>
      <c r="AH950" s="12"/>
      <c r="AK950" s="12"/>
      <c r="AM950" s="39"/>
    </row>
    <row r="951" ht="15.75" customHeight="1">
      <c r="A951" s="34"/>
      <c r="B951" s="34"/>
      <c r="C951" s="34"/>
      <c r="E951" s="34"/>
      <c r="F951" s="35"/>
      <c r="J951" s="36"/>
      <c r="L951" s="37"/>
      <c r="P951" s="54"/>
      <c r="X951" s="12"/>
      <c r="Y951" s="12"/>
      <c r="Z951" s="12"/>
      <c r="AB951" s="13"/>
      <c r="AD951" s="12"/>
      <c r="AH951" s="12"/>
      <c r="AK951" s="12"/>
      <c r="AM951" s="39"/>
    </row>
    <row r="952" ht="15.75" customHeight="1">
      <c r="A952" s="34"/>
      <c r="B952" s="34"/>
      <c r="C952" s="34"/>
      <c r="E952" s="34"/>
      <c r="F952" s="35"/>
      <c r="J952" s="36"/>
      <c r="L952" s="37"/>
      <c r="P952" s="54"/>
      <c r="X952" s="12"/>
      <c r="Y952" s="12"/>
      <c r="Z952" s="12"/>
      <c r="AB952" s="13"/>
      <c r="AD952" s="12"/>
      <c r="AH952" s="12"/>
      <c r="AK952" s="12"/>
      <c r="AM952" s="39"/>
    </row>
    <row r="953" ht="15.75" customHeight="1">
      <c r="A953" s="34"/>
      <c r="B953" s="34"/>
      <c r="C953" s="34"/>
      <c r="E953" s="34"/>
      <c r="F953" s="35"/>
      <c r="J953" s="36"/>
      <c r="L953" s="37"/>
      <c r="P953" s="54"/>
      <c r="X953" s="12"/>
      <c r="Y953" s="12"/>
      <c r="Z953" s="12"/>
      <c r="AB953" s="13"/>
      <c r="AD953" s="12"/>
      <c r="AH953" s="12"/>
      <c r="AK953" s="12"/>
      <c r="AM953" s="39"/>
    </row>
    <row r="954" ht="15.75" customHeight="1">
      <c r="A954" s="34"/>
      <c r="B954" s="34"/>
      <c r="C954" s="34"/>
      <c r="E954" s="34"/>
      <c r="F954" s="35"/>
      <c r="J954" s="36"/>
      <c r="L954" s="37"/>
      <c r="P954" s="54"/>
      <c r="X954" s="12"/>
      <c r="Y954" s="12"/>
      <c r="Z954" s="12"/>
      <c r="AB954" s="13"/>
      <c r="AD954" s="12"/>
      <c r="AH954" s="12"/>
      <c r="AK954" s="12"/>
      <c r="AM954" s="39"/>
    </row>
    <row r="955" ht="15.75" customHeight="1">
      <c r="A955" s="34"/>
      <c r="B955" s="34"/>
      <c r="C955" s="34"/>
      <c r="E955" s="34"/>
      <c r="F955" s="35"/>
      <c r="J955" s="36"/>
      <c r="L955" s="37"/>
      <c r="P955" s="54"/>
      <c r="X955" s="12"/>
      <c r="Y955" s="12"/>
      <c r="Z955" s="12"/>
      <c r="AB955" s="13"/>
      <c r="AD955" s="12"/>
      <c r="AH955" s="12"/>
      <c r="AK955" s="12"/>
      <c r="AM955" s="39"/>
    </row>
    <row r="956" ht="15.75" customHeight="1">
      <c r="A956" s="34"/>
      <c r="B956" s="34"/>
      <c r="C956" s="34"/>
      <c r="E956" s="34"/>
      <c r="F956" s="35"/>
      <c r="J956" s="36"/>
      <c r="L956" s="37"/>
      <c r="P956" s="54"/>
      <c r="X956" s="12"/>
      <c r="Y956" s="12"/>
      <c r="Z956" s="12"/>
      <c r="AB956" s="13"/>
      <c r="AD956" s="12"/>
      <c r="AH956" s="12"/>
      <c r="AK956" s="12"/>
      <c r="AM956" s="39"/>
    </row>
    <row r="957" ht="15.75" customHeight="1">
      <c r="A957" s="34"/>
      <c r="B957" s="34"/>
      <c r="C957" s="34"/>
      <c r="E957" s="34"/>
      <c r="F957" s="35"/>
      <c r="J957" s="36"/>
      <c r="L957" s="37"/>
      <c r="P957" s="54"/>
      <c r="X957" s="12"/>
      <c r="Y957" s="12"/>
      <c r="Z957" s="12"/>
      <c r="AB957" s="13"/>
      <c r="AD957" s="12"/>
      <c r="AH957" s="12"/>
      <c r="AK957" s="12"/>
      <c r="AM957" s="39"/>
    </row>
    <row r="958" ht="15.75" customHeight="1">
      <c r="A958" s="34"/>
      <c r="B958" s="34"/>
      <c r="C958" s="34"/>
      <c r="E958" s="34"/>
      <c r="F958" s="35"/>
      <c r="J958" s="36"/>
      <c r="L958" s="37"/>
      <c r="P958" s="54"/>
      <c r="X958" s="12"/>
      <c r="Y958" s="12"/>
      <c r="Z958" s="12"/>
      <c r="AB958" s="13"/>
      <c r="AD958" s="12"/>
      <c r="AH958" s="12"/>
      <c r="AK958" s="12"/>
      <c r="AM958" s="39"/>
    </row>
    <row r="959" ht="15.75" customHeight="1">
      <c r="A959" s="34"/>
      <c r="B959" s="34"/>
      <c r="C959" s="34"/>
      <c r="E959" s="34"/>
      <c r="F959" s="35"/>
      <c r="J959" s="36"/>
      <c r="L959" s="37"/>
      <c r="P959" s="54"/>
      <c r="X959" s="12"/>
      <c r="Y959" s="12"/>
      <c r="Z959" s="12"/>
      <c r="AB959" s="13"/>
      <c r="AD959" s="12"/>
      <c r="AH959" s="12"/>
      <c r="AK959" s="12"/>
      <c r="AM959" s="39"/>
    </row>
    <row r="960" ht="15.75" customHeight="1">
      <c r="A960" s="34"/>
      <c r="B960" s="34"/>
      <c r="C960" s="34"/>
      <c r="E960" s="34"/>
      <c r="F960" s="35"/>
      <c r="J960" s="36"/>
      <c r="L960" s="37"/>
      <c r="P960" s="54"/>
      <c r="X960" s="12"/>
      <c r="Y960" s="12"/>
      <c r="Z960" s="12"/>
      <c r="AB960" s="13"/>
      <c r="AD960" s="12"/>
      <c r="AH960" s="12"/>
      <c r="AK960" s="12"/>
      <c r="AM960" s="39"/>
    </row>
    <row r="961" ht="15.75" customHeight="1">
      <c r="A961" s="34"/>
      <c r="B961" s="34"/>
      <c r="C961" s="34"/>
      <c r="E961" s="34"/>
      <c r="F961" s="35"/>
      <c r="J961" s="36"/>
      <c r="L961" s="37"/>
      <c r="P961" s="54"/>
      <c r="X961" s="12"/>
      <c r="Y961" s="12"/>
      <c r="Z961" s="12"/>
      <c r="AB961" s="13"/>
      <c r="AD961" s="12"/>
      <c r="AH961" s="12"/>
      <c r="AK961" s="12"/>
      <c r="AM961" s="39"/>
    </row>
    <row r="962" ht="15.75" customHeight="1">
      <c r="A962" s="34"/>
      <c r="B962" s="34"/>
      <c r="C962" s="34"/>
      <c r="E962" s="34"/>
      <c r="F962" s="35"/>
      <c r="J962" s="36"/>
      <c r="L962" s="37"/>
      <c r="P962" s="54"/>
      <c r="X962" s="12"/>
      <c r="Y962" s="12"/>
      <c r="Z962" s="12"/>
      <c r="AB962" s="13"/>
      <c r="AD962" s="12"/>
      <c r="AH962" s="12"/>
      <c r="AK962" s="12"/>
      <c r="AM962" s="39"/>
    </row>
    <row r="963" ht="15.75" customHeight="1">
      <c r="A963" s="34"/>
      <c r="B963" s="34"/>
      <c r="C963" s="34"/>
      <c r="E963" s="34"/>
      <c r="F963" s="35"/>
      <c r="J963" s="36"/>
      <c r="L963" s="37"/>
      <c r="P963" s="54"/>
      <c r="X963" s="12"/>
      <c r="Y963" s="12"/>
      <c r="Z963" s="12"/>
      <c r="AB963" s="13"/>
      <c r="AD963" s="12"/>
      <c r="AH963" s="12"/>
      <c r="AK963" s="12"/>
      <c r="AM963" s="39"/>
    </row>
    <row r="964" ht="15.75" customHeight="1">
      <c r="A964" s="34"/>
      <c r="B964" s="34"/>
      <c r="C964" s="34"/>
      <c r="E964" s="34"/>
      <c r="F964" s="35"/>
      <c r="J964" s="36"/>
      <c r="L964" s="37"/>
      <c r="P964" s="54"/>
      <c r="X964" s="12"/>
      <c r="Y964" s="12"/>
      <c r="Z964" s="12"/>
      <c r="AB964" s="13"/>
      <c r="AD964" s="12"/>
      <c r="AH964" s="12"/>
      <c r="AK964" s="12"/>
      <c r="AM964" s="39"/>
    </row>
    <row r="965" ht="15.75" customHeight="1">
      <c r="A965" s="34"/>
      <c r="B965" s="34"/>
      <c r="C965" s="34"/>
      <c r="E965" s="34"/>
      <c r="F965" s="35"/>
      <c r="J965" s="36"/>
      <c r="L965" s="37"/>
      <c r="P965" s="54"/>
      <c r="X965" s="12"/>
      <c r="Y965" s="12"/>
      <c r="Z965" s="12"/>
      <c r="AB965" s="13"/>
      <c r="AD965" s="12"/>
      <c r="AH965" s="12"/>
      <c r="AK965" s="12"/>
      <c r="AM965" s="39"/>
    </row>
    <row r="966" ht="15.75" customHeight="1">
      <c r="A966" s="34"/>
      <c r="B966" s="34"/>
      <c r="C966" s="34"/>
      <c r="E966" s="34"/>
      <c r="F966" s="35"/>
      <c r="J966" s="36"/>
      <c r="L966" s="37"/>
      <c r="P966" s="54"/>
      <c r="X966" s="12"/>
      <c r="Y966" s="12"/>
      <c r="Z966" s="12"/>
      <c r="AB966" s="13"/>
      <c r="AD966" s="12"/>
      <c r="AH966" s="12"/>
      <c r="AK966" s="12"/>
      <c r="AM966" s="39"/>
    </row>
    <row r="967" ht="15.75" customHeight="1">
      <c r="A967" s="34"/>
      <c r="B967" s="34"/>
      <c r="C967" s="34"/>
      <c r="E967" s="34"/>
      <c r="F967" s="35"/>
      <c r="J967" s="36"/>
      <c r="L967" s="37"/>
      <c r="P967" s="54"/>
      <c r="X967" s="12"/>
      <c r="Y967" s="12"/>
      <c r="Z967" s="12"/>
      <c r="AB967" s="13"/>
      <c r="AD967" s="12"/>
      <c r="AH967" s="12"/>
      <c r="AK967" s="12"/>
      <c r="AM967" s="39"/>
    </row>
    <row r="968" ht="15.75" customHeight="1">
      <c r="A968" s="34"/>
      <c r="B968" s="34"/>
      <c r="C968" s="34"/>
      <c r="E968" s="34"/>
      <c r="F968" s="35"/>
      <c r="J968" s="36"/>
      <c r="L968" s="37"/>
      <c r="P968" s="54"/>
      <c r="X968" s="12"/>
      <c r="Y968" s="12"/>
      <c r="Z968" s="12"/>
      <c r="AB968" s="13"/>
      <c r="AD968" s="12"/>
      <c r="AH968" s="12"/>
      <c r="AK968" s="12"/>
      <c r="AM968" s="39"/>
    </row>
    <row r="969" ht="15.75" customHeight="1">
      <c r="A969" s="34"/>
      <c r="B969" s="34"/>
      <c r="C969" s="34"/>
      <c r="E969" s="34"/>
      <c r="F969" s="35"/>
      <c r="J969" s="36"/>
      <c r="L969" s="37"/>
      <c r="P969" s="54"/>
      <c r="X969" s="12"/>
      <c r="Y969" s="12"/>
      <c r="Z969" s="12"/>
      <c r="AB969" s="13"/>
      <c r="AD969" s="12"/>
      <c r="AH969" s="12"/>
      <c r="AK969" s="12"/>
      <c r="AM969" s="39"/>
    </row>
    <row r="970" ht="15.75" customHeight="1">
      <c r="A970" s="34"/>
      <c r="B970" s="34"/>
      <c r="C970" s="34"/>
      <c r="E970" s="34"/>
      <c r="F970" s="35"/>
      <c r="J970" s="36"/>
      <c r="L970" s="37"/>
      <c r="P970" s="54"/>
      <c r="X970" s="12"/>
      <c r="Y970" s="12"/>
      <c r="Z970" s="12"/>
      <c r="AB970" s="13"/>
      <c r="AD970" s="12"/>
      <c r="AH970" s="12"/>
      <c r="AK970" s="12"/>
      <c r="AM970" s="39"/>
    </row>
    <row r="971" ht="15.75" customHeight="1">
      <c r="A971" s="34"/>
      <c r="B971" s="34"/>
      <c r="C971" s="34"/>
      <c r="E971" s="34"/>
      <c r="F971" s="35"/>
      <c r="J971" s="36"/>
      <c r="L971" s="37"/>
      <c r="P971" s="54"/>
      <c r="X971" s="12"/>
      <c r="Y971" s="12"/>
      <c r="Z971" s="12"/>
      <c r="AB971" s="13"/>
      <c r="AD971" s="12"/>
      <c r="AH971" s="12"/>
      <c r="AK971" s="12"/>
      <c r="AM971" s="39"/>
    </row>
    <row r="972" ht="15.75" customHeight="1">
      <c r="A972" s="34"/>
      <c r="B972" s="34"/>
      <c r="C972" s="34"/>
      <c r="E972" s="34"/>
      <c r="F972" s="35"/>
      <c r="J972" s="36"/>
      <c r="L972" s="37"/>
      <c r="P972" s="54"/>
      <c r="X972" s="12"/>
      <c r="Y972" s="12"/>
      <c r="Z972" s="12"/>
      <c r="AB972" s="13"/>
      <c r="AD972" s="12"/>
      <c r="AH972" s="12"/>
      <c r="AK972" s="12"/>
      <c r="AM972" s="39"/>
    </row>
    <row r="973" ht="15.75" customHeight="1">
      <c r="A973" s="34"/>
      <c r="B973" s="34"/>
      <c r="C973" s="34"/>
      <c r="E973" s="34"/>
      <c r="F973" s="35"/>
      <c r="J973" s="36"/>
      <c r="L973" s="37"/>
      <c r="P973" s="54"/>
      <c r="X973" s="12"/>
      <c r="Y973" s="12"/>
      <c r="Z973" s="12"/>
      <c r="AB973" s="13"/>
      <c r="AD973" s="12"/>
      <c r="AH973" s="12"/>
      <c r="AK973" s="12"/>
      <c r="AM973" s="39"/>
    </row>
    <row r="974" ht="15.75" customHeight="1">
      <c r="A974" s="34"/>
      <c r="B974" s="34"/>
      <c r="C974" s="34"/>
      <c r="E974" s="34"/>
      <c r="F974" s="35"/>
      <c r="J974" s="36"/>
      <c r="L974" s="37"/>
      <c r="P974" s="54"/>
      <c r="X974" s="12"/>
      <c r="Y974" s="12"/>
      <c r="Z974" s="12"/>
      <c r="AB974" s="13"/>
      <c r="AD974" s="12"/>
      <c r="AH974" s="12"/>
      <c r="AK974" s="12"/>
      <c r="AM974" s="39"/>
    </row>
    <row r="975" ht="15.75" customHeight="1">
      <c r="A975" s="34"/>
      <c r="B975" s="34"/>
      <c r="C975" s="34"/>
      <c r="E975" s="34"/>
      <c r="F975" s="35"/>
      <c r="J975" s="36"/>
      <c r="L975" s="37"/>
      <c r="P975" s="54"/>
      <c r="X975" s="12"/>
      <c r="Y975" s="12"/>
      <c r="Z975" s="12"/>
      <c r="AB975" s="13"/>
      <c r="AD975" s="12"/>
      <c r="AH975" s="12"/>
      <c r="AK975" s="12"/>
      <c r="AM975" s="39"/>
    </row>
    <row r="976" ht="15.75" customHeight="1">
      <c r="A976" s="34"/>
      <c r="B976" s="34"/>
      <c r="C976" s="34"/>
      <c r="E976" s="34"/>
      <c r="F976" s="35"/>
      <c r="J976" s="36"/>
      <c r="L976" s="37"/>
      <c r="P976" s="54"/>
      <c r="X976" s="12"/>
      <c r="Y976" s="12"/>
      <c r="Z976" s="12"/>
      <c r="AB976" s="13"/>
      <c r="AD976" s="12"/>
      <c r="AH976" s="12"/>
      <c r="AK976" s="12"/>
      <c r="AM976" s="39"/>
    </row>
    <row r="977" ht="15.75" customHeight="1">
      <c r="A977" s="34"/>
      <c r="B977" s="34"/>
      <c r="C977" s="34"/>
      <c r="E977" s="34"/>
      <c r="F977" s="35"/>
      <c r="J977" s="36"/>
      <c r="L977" s="37"/>
      <c r="P977" s="54"/>
      <c r="X977" s="12"/>
      <c r="Y977" s="12"/>
      <c r="Z977" s="12"/>
      <c r="AB977" s="13"/>
      <c r="AD977" s="12"/>
      <c r="AH977" s="12"/>
      <c r="AK977" s="12"/>
      <c r="AM977" s="39"/>
    </row>
    <row r="978" ht="15.75" customHeight="1">
      <c r="A978" s="34"/>
      <c r="B978" s="34"/>
      <c r="C978" s="34"/>
      <c r="E978" s="34"/>
      <c r="F978" s="35"/>
      <c r="J978" s="36"/>
      <c r="L978" s="37"/>
      <c r="P978" s="54"/>
      <c r="X978" s="12"/>
      <c r="Y978" s="12"/>
      <c r="Z978" s="12"/>
      <c r="AB978" s="13"/>
      <c r="AD978" s="12"/>
      <c r="AH978" s="12"/>
      <c r="AK978" s="12"/>
      <c r="AM978" s="39"/>
    </row>
    <row r="979" ht="15.75" customHeight="1">
      <c r="A979" s="34"/>
      <c r="B979" s="34"/>
      <c r="C979" s="34"/>
      <c r="E979" s="34"/>
      <c r="F979" s="35"/>
      <c r="J979" s="36"/>
      <c r="L979" s="37"/>
      <c r="P979" s="54"/>
      <c r="X979" s="12"/>
      <c r="Y979" s="12"/>
      <c r="Z979" s="12"/>
      <c r="AB979" s="13"/>
      <c r="AD979" s="12"/>
      <c r="AH979" s="12"/>
      <c r="AK979" s="12"/>
      <c r="AM979" s="39"/>
    </row>
    <row r="980" ht="15.75" customHeight="1">
      <c r="A980" s="34"/>
      <c r="B980" s="34"/>
      <c r="C980" s="34"/>
      <c r="E980" s="34"/>
      <c r="F980" s="35"/>
      <c r="J980" s="36"/>
      <c r="L980" s="37"/>
      <c r="P980" s="54"/>
      <c r="X980" s="12"/>
      <c r="Y980" s="12"/>
      <c r="Z980" s="12"/>
      <c r="AB980" s="13"/>
      <c r="AD980" s="12"/>
      <c r="AH980" s="12"/>
      <c r="AK980" s="12"/>
      <c r="AM980" s="39"/>
    </row>
    <row r="981" ht="15.75" customHeight="1">
      <c r="A981" s="34"/>
      <c r="B981" s="34"/>
      <c r="C981" s="34"/>
      <c r="E981" s="34"/>
      <c r="F981" s="35"/>
      <c r="J981" s="36"/>
      <c r="L981" s="37"/>
      <c r="P981" s="54"/>
      <c r="X981" s="12"/>
      <c r="Y981" s="12"/>
      <c r="Z981" s="12"/>
      <c r="AB981" s="13"/>
      <c r="AD981" s="12"/>
      <c r="AH981" s="12"/>
      <c r="AK981" s="12"/>
      <c r="AM981" s="39"/>
    </row>
    <row r="982" ht="15.75" customHeight="1">
      <c r="A982" s="34"/>
      <c r="B982" s="34"/>
      <c r="C982" s="34"/>
      <c r="E982" s="34"/>
      <c r="F982" s="35"/>
      <c r="J982" s="36"/>
      <c r="L982" s="37"/>
      <c r="P982" s="54"/>
      <c r="X982" s="12"/>
      <c r="Y982" s="12"/>
      <c r="Z982" s="12"/>
      <c r="AB982" s="13"/>
      <c r="AD982" s="12"/>
      <c r="AH982" s="12"/>
      <c r="AK982" s="12"/>
      <c r="AM982" s="39"/>
    </row>
    <row r="983" ht="15.75" customHeight="1">
      <c r="A983" s="34"/>
      <c r="B983" s="34"/>
      <c r="C983" s="34"/>
      <c r="E983" s="34"/>
      <c r="F983" s="35"/>
      <c r="J983" s="36"/>
      <c r="L983" s="37"/>
      <c r="P983" s="54"/>
      <c r="X983" s="12"/>
      <c r="Y983" s="12"/>
      <c r="Z983" s="12"/>
      <c r="AB983" s="13"/>
      <c r="AD983" s="12"/>
      <c r="AH983" s="12"/>
      <c r="AK983" s="12"/>
      <c r="AM983" s="39"/>
    </row>
    <row r="984" ht="15.75" customHeight="1">
      <c r="A984" s="34"/>
      <c r="B984" s="34"/>
      <c r="C984" s="34"/>
      <c r="E984" s="34"/>
      <c r="F984" s="35"/>
      <c r="J984" s="36"/>
      <c r="L984" s="37"/>
      <c r="P984" s="54"/>
      <c r="X984" s="12"/>
      <c r="Y984" s="12"/>
      <c r="Z984" s="12"/>
      <c r="AB984" s="13"/>
      <c r="AD984" s="12"/>
      <c r="AH984" s="12"/>
      <c r="AK984" s="12"/>
      <c r="AM984" s="39"/>
    </row>
    <row r="985" ht="15.75" customHeight="1">
      <c r="A985" s="34"/>
      <c r="B985" s="34"/>
      <c r="C985" s="34"/>
      <c r="E985" s="34"/>
      <c r="F985" s="35"/>
      <c r="J985" s="36"/>
      <c r="L985" s="37"/>
      <c r="P985" s="54"/>
      <c r="X985" s="12"/>
      <c r="Y985" s="12"/>
      <c r="Z985" s="12"/>
      <c r="AB985" s="13"/>
      <c r="AD985" s="12"/>
      <c r="AH985" s="12"/>
      <c r="AK985" s="12"/>
      <c r="AM985" s="39"/>
    </row>
    <row r="986" ht="15.75" customHeight="1">
      <c r="A986" s="34"/>
      <c r="B986" s="34"/>
      <c r="C986" s="34"/>
      <c r="E986" s="34"/>
      <c r="F986" s="35"/>
      <c r="J986" s="36"/>
      <c r="L986" s="37"/>
      <c r="P986" s="54"/>
      <c r="X986" s="12"/>
      <c r="Y986" s="12"/>
      <c r="Z986" s="12"/>
      <c r="AB986" s="13"/>
      <c r="AD986" s="12"/>
      <c r="AH986" s="12"/>
      <c r="AK986" s="12"/>
      <c r="AM986" s="39"/>
    </row>
    <row r="987" ht="15.75" customHeight="1">
      <c r="A987" s="34"/>
      <c r="B987" s="34"/>
      <c r="C987" s="34"/>
      <c r="E987" s="34"/>
      <c r="F987" s="35"/>
      <c r="J987" s="36"/>
      <c r="L987" s="37"/>
      <c r="P987" s="54"/>
      <c r="X987" s="12"/>
      <c r="Y987" s="12"/>
      <c r="Z987" s="12"/>
      <c r="AB987" s="13"/>
      <c r="AD987" s="12"/>
      <c r="AH987" s="12"/>
      <c r="AK987" s="12"/>
      <c r="AM987" s="39"/>
    </row>
    <row r="988" ht="15.75" customHeight="1">
      <c r="A988" s="34"/>
      <c r="B988" s="34"/>
      <c r="C988" s="34"/>
      <c r="E988" s="34"/>
      <c r="F988" s="35"/>
      <c r="J988" s="36"/>
      <c r="L988" s="37"/>
      <c r="P988" s="54"/>
      <c r="X988" s="12"/>
      <c r="Y988" s="12"/>
      <c r="Z988" s="12"/>
      <c r="AB988" s="13"/>
      <c r="AD988" s="12"/>
      <c r="AH988" s="12"/>
      <c r="AK988" s="12"/>
      <c r="AM988" s="39"/>
    </row>
    <row r="989" ht="15.75" customHeight="1">
      <c r="A989" s="34"/>
      <c r="B989" s="34"/>
      <c r="C989" s="34"/>
      <c r="E989" s="34"/>
      <c r="F989" s="35"/>
      <c r="J989" s="36"/>
      <c r="L989" s="37"/>
      <c r="P989" s="54"/>
      <c r="X989" s="12"/>
      <c r="Y989" s="12"/>
      <c r="Z989" s="12"/>
      <c r="AB989" s="13"/>
      <c r="AD989" s="12"/>
      <c r="AH989" s="12"/>
      <c r="AK989" s="12"/>
      <c r="AM989" s="39"/>
    </row>
    <row r="990" ht="15.75" customHeight="1">
      <c r="A990" s="34"/>
      <c r="B990" s="34"/>
      <c r="C990" s="34"/>
      <c r="E990" s="34"/>
      <c r="F990" s="35"/>
      <c r="J990" s="36"/>
      <c r="L990" s="37"/>
      <c r="P990" s="54"/>
      <c r="X990" s="12"/>
      <c r="Y990" s="12"/>
      <c r="Z990" s="12"/>
      <c r="AB990" s="13"/>
      <c r="AD990" s="12"/>
      <c r="AH990" s="12"/>
      <c r="AK990" s="12"/>
      <c r="AM990" s="39"/>
    </row>
    <row r="991" ht="15.75" customHeight="1">
      <c r="A991" s="34"/>
      <c r="B991" s="34"/>
      <c r="C991" s="34"/>
      <c r="E991" s="34"/>
      <c r="F991" s="35"/>
      <c r="J991" s="36"/>
      <c r="L991" s="37"/>
      <c r="P991" s="54"/>
      <c r="X991" s="12"/>
      <c r="Y991" s="12"/>
      <c r="Z991" s="12"/>
      <c r="AB991" s="13"/>
      <c r="AD991" s="12"/>
      <c r="AH991" s="12"/>
      <c r="AK991" s="12"/>
      <c r="AM991" s="39"/>
    </row>
    <row r="992" ht="15.75" customHeight="1">
      <c r="A992" s="34"/>
      <c r="B992" s="34"/>
      <c r="C992" s="34"/>
      <c r="E992" s="34"/>
      <c r="F992" s="35"/>
      <c r="J992" s="36"/>
      <c r="L992" s="37"/>
      <c r="P992" s="54"/>
      <c r="X992" s="12"/>
      <c r="Y992" s="12"/>
      <c r="Z992" s="12"/>
      <c r="AB992" s="13"/>
      <c r="AD992" s="12"/>
      <c r="AH992" s="12"/>
      <c r="AK992" s="12"/>
      <c r="AM992" s="39"/>
    </row>
    <row r="993" ht="15.75" customHeight="1">
      <c r="A993" s="34"/>
      <c r="B993" s="34"/>
      <c r="C993" s="34"/>
      <c r="E993" s="34"/>
      <c r="F993" s="35"/>
      <c r="J993" s="36"/>
      <c r="L993" s="37"/>
      <c r="P993" s="54"/>
      <c r="X993" s="12"/>
      <c r="Y993" s="12"/>
      <c r="Z993" s="12"/>
      <c r="AB993" s="13"/>
      <c r="AD993" s="12"/>
      <c r="AH993" s="12"/>
      <c r="AK993" s="12"/>
      <c r="AM993" s="39"/>
    </row>
    <row r="994" ht="15.75" customHeight="1">
      <c r="A994" s="34"/>
      <c r="B994" s="34"/>
      <c r="C994" s="34"/>
      <c r="E994" s="34"/>
      <c r="F994" s="35"/>
      <c r="J994" s="36"/>
      <c r="L994" s="37"/>
      <c r="P994" s="54"/>
      <c r="X994" s="12"/>
      <c r="Y994" s="12"/>
      <c r="Z994" s="12"/>
      <c r="AB994" s="13"/>
      <c r="AD994" s="12"/>
      <c r="AH994" s="12"/>
      <c r="AK994" s="12"/>
      <c r="AM994" s="39"/>
    </row>
    <row r="995" ht="15.75" customHeight="1">
      <c r="A995" s="34"/>
      <c r="B995" s="34"/>
      <c r="C995" s="34"/>
      <c r="E995" s="34"/>
      <c r="F995" s="35"/>
      <c r="J995" s="36"/>
      <c r="L995" s="37"/>
      <c r="P995" s="54"/>
      <c r="X995" s="12"/>
      <c r="Y995" s="12"/>
      <c r="Z995" s="12"/>
      <c r="AB995" s="13"/>
      <c r="AD995" s="12"/>
      <c r="AH995" s="12"/>
      <c r="AK995" s="12"/>
      <c r="AM995" s="39"/>
    </row>
    <row r="996" ht="15.75" customHeight="1">
      <c r="A996" s="34"/>
      <c r="B996" s="34"/>
      <c r="C996" s="34"/>
      <c r="E996" s="34"/>
      <c r="F996" s="35"/>
      <c r="J996" s="36"/>
      <c r="L996" s="37"/>
      <c r="P996" s="54"/>
      <c r="X996" s="12"/>
      <c r="Y996" s="12"/>
      <c r="Z996" s="12"/>
      <c r="AB996" s="13"/>
      <c r="AD996" s="12"/>
      <c r="AH996" s="12"/>
      <c r="AK996" s="12"/>
      <c r="AM996" s="39"/>
    </row>
    <row r="997" ht="15.75" customHeight="1">
      <c r="A997" s="34"/>
      <c r="B997" s="34"/>
      <c r="C997" s="34"/>
      <c r="E997" s="34"/>
      <c r="F997" s="35"/>
      <c r="J997" s="36"/>
      <c r="L997" s="37"/>
      <c r="P997" s="54"/>
      <c r="X997" s="12"/>
      <c r="Y997" s="12"/>
      <c r="Z997" s="12"/>
      <c r="AB997" s="13"/>
      <c r="AD997" s="12"/>
      <c r="AH997" s="12"/>
      <c r="AK997" s="12"/>
      <c r="AM997" s="39"/>
    </row>
    <row r="998" ht="15.75" customHeight="1">
      <c r="A998" s="34"/>
      <c r="B998" s="34"/>
      <c r="C998" s="34"/>
      <c r="E998" s="34"/>
      <c r="F998" s="35"/>
      <c r="J998" s="36"/>
      <c r="L998" s="37"/>
      <c r="P998" s="54"/>
      <c r="X998" s="12"/>
      <c r="Y998" s="12"/>
      <c r="Z998" s="12"/>
      <c r="AB998" s="13"/>
      <c r="AD998" s="12"/>
      <c r="AH998" s="12"/>
      <c r="AK998" s="12"/>
      <c r="AM998" s="39"/>
    </row>
    <row r="999" ht="15.75" customHeight="1">
      <c r="A999" s="34"/>
      <c r="B999" s="34"/>
      <c r="C999" s="34"/>
      <c r="E999" s="34"/>
      <c r="F999" s="35"/>
      <c r="J999" s="36"/>
      <c r="L999" s="37"/>
      <c r="P999" s="54"/>
      <c r="X999" s="12"/>
      <c r="Y999" s="12"/>
      <c r="Z999" s="12"/>
      <c r="AB999" s="13"/>
      <c r="AD999" s="12"/>
      <c r="AH999" s="12"/>
      <c r="AK999" s="12"/>
      <c r="AM999" s="39"/>
    </row>
    <row r="1000" ht="15.75" customHeight="1">
      <c r="A1000" s="34"/>
      <c r="B1000" s="34"/>
      <c r="C1000" s="34"/>
      <c r="E1000" s="34"/>
      <c r="F1000" s="35"/>
      <c r="J1000" s="36"/>
      <c r="L1000" s="37"/>
      <c r="P1000" s="54"/>
      <c r="X1000" s="12"/>
      <c r="Y1000" s="12"/>
      <c r="Z1000" s="12"/>
      <c r="AB1000" s="13"/>
      <c r="AD1000" s="12"/>
      <c r="AH1000" s="12"/>
      <c r="AK1000" s="12"/>
      <c r="AM1000" s="39"/>
    </row>
  </sheetData>
  <conditionalFormatting sqref="F215:F1000 L1:L214">
    <cfRule type="cellIs" dxfId="4" priority="1" operator="greaterThan">
      <formula>0</formula>
    </cfRule>
  </conditionalFormatting>
  <dataValidations>
    <dataValidation type="list" allowBlank="1" showErrorMessage="1" sqref="S1:S214">
      <formula1>LISTAS!$A:$A</formula1>
    </dataValidation>
    <dataValidation type="list" allowBlank="1" showErrorMessage="1" sqref="U1:U214 AB210:AB1000">
      <formula1>LISTAS!$E:$E</formula1>
    </dataValidation>
    <dataValidation type="list" allowBlank="1" showErrorMessage="1" sqref="T2:T214">
      <formula1>LISTAS!$C:$C</formula1>
    </dataValidation>
  </dataValidations>
  <printOptions/>
  <pageMargins bottom="0.2362204724409449" footer="0.0" header="0.0" left="0.2362204724409449" right="0.2755905511811024" top="0.2362204724409449"/>
  <pageSetup paperSize="9" orientation="portrait"/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5.13"/>
    <col customWidth="1" min="2" max="2" width="3.88"/>
    <col customWidth="1" min="3" max="3" width="4.25"/>
    <col customWidth="1" min="4" max="4" width="2.25"/>
    <col customWidth="1" min="5" max="5" width="43.38"/>
    <col customWidth="1" min="6" max="6" width="13.0"/>
    <col customWidth="1" min="7" max="7" width="7.0"/>
    <col customWidth="1" min="8" max="8" width="5.13"/>
    <col customWidth="1" min="9" max="9" width="4.75"/>
    <col customWidth="1" min="10" max="12" width="11.38"/>
    <col customWidth="1" min="13" max="13" width="12.38"/>
    <col customWidth="1" min="14" max="14" width="10.25"/>
    <col customWidth="1" min="15" max="15" width="10.75"/>
    <col customWidth="1" min="16" max="16" width="13.63"/>
    <col customWidth="1" min="17" max="17" width="9.38"/>
    <col customWidth="1" min="18" max="18" width="9.75"/>
    <col customWidth="1" min="19" max="19" width="9.25"/>
    <col customWidth="1" min="20" max="20" width="10.25"/>
    <col customWidth="1" min="21" max="21" width="10.75"/>
    <col customWidth="1" min="22" max="22" width="12.63"/>
    <col customWidth="1" min="23" max="23" width="8.88"/>
    <col customWidth="1" min="24" max="24" width="12.0"/>
    <col customWidth="1" min="25" max="25" width="12.63"/>
    <col customWidth="1" min="26" max="26" width="11.25"/>
    <col customWidth="1" min="27" max="28" width="11.38"/>
    <col customWidth="1" min="29" max="29" width="13.75"/>
    <col customWidth="1" min="30" max="30" width="8.13"/>
    <col customWidth="1" min="31" max="31" width="10.0"/>
    <col customWidth="1" min="32" max="43" width="11.38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63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>
      <c r="A2" s="28" t="s">
        <v>717</v>
      </c>
      <c r="B2" s="28"/>
      <c r="C2" s="15" t="str">
        <f t="shared" ref="C2:C125" si="1">CONCATENATE(LEFT(T2,3),RIGHT(A2,8))</f>
        <v>KIO77903778</v>
      </c>
      <c r="D2" s="15" t="s">
        <v>11857</v>
      </c>
      <c r="E2" s="28" t="s">
        <v>718</v>
      </c>
      <c r="F2" s="20">
        <v>474.54</v>
      </c>
      <c r="G2" s="29">
        <v>21.0</v>
      </c>
      <c r="H2" s="28" t="s">
        <v>12099</v>
      </c>
      <c r="I2" s="15">
        <v>12.0</v>
      </c>
      <c r="J2" s="15">
        <v>1.0</v>
      </c>
      <c r="K2" s="15"/>
      <c r="L2" s="33">
        <f>((MONDELEZ!$F2*(1+MONDELEZ!$G2%))/MONDELEZ!$J2)+MONDELEZ!$K2</f>
        <v>574.1934</v>
      </c>
      <c r="M2" s="15">
        <v>30.0</v>
      </c>
      <c r="N2" s="61">
        <f>IF(L2&gt;=5,MROUND((L2*(1+(MONDELEZ!$G2/100)))/(1-M2/100),50),10)</f>
        <v>1000</v>
      </c>
      <c r="O2" s="29">
        <f>MROUND(MONDELEZ!$N2/0.6,50)</f>
        <v>1650</v>
      </c>
      <c r="P2" s="15" t="s">
        <v>11858</v>
      </c>
      <c r="Q2" s="15">
        <v>4.0</v>
      </c>
      <c r="R2" s="29">
        <f>MONDELEZ!$I2+MONDELEZ!$Q2</f>
        <v>16</v>
      </c>
      <c r="S2" s="15" t="s">
        <v>719</v>
      </c>
      <c r="T2" s="15" t="s">
        <v>15</v>
      </c>
      <c r="U2" s="15" t="s">
        <v>11748</v>
      </c>
      <c r="V2" s="15" t="s">
        <v>12150</v>
      </c>
      <c r="W2" s="15" t="s">
        <v>11860</v>
      </c>
      <c r="X2" s="15">
        <v>1.0</v>
      </c>
      <c r="Y2" s="50">
        <v>0.0</v>
      </c>
      <c r="Z2" s="15"/>
      <c r="AA2" s="15"/>
      <c r="AB2" s="29">
        <f>MONDELEZ!$L2*MONDELEZ!$AA2</f>
        <v>0</v>
      </c>
      <c r="AC2" s="15"/>
      <c r="AD2" s="15"/>
      <c r="AE2" s="15"/>
      <c r="AF2" s="32"/>
      <c r="AG2" s="15"/>
      <c r="AH2" s="32" t="str">
        <f>IF(AND(MONDELEZ!$AF2=0,MONDELEZ!$AG2=0),"",MONDELEZ!$AF2-MONDELEZ!$AG2)</f>
        <v/>
      </c>
      <c r="AI2" s="15"/>
      <c r="AJ2" s="15"/>
      <c r="AK2" s="15"/>
      <c r="AL2" s="15"/>
      <c r="AM2" s="15"/>
      <c r="AN2" s="15"/>
      <c r="AO2" s="16" t="s">
        <v>11857</v>
      </c>
      <c r="AP2" s="15"/>
      <c r="AQ2" s="15"/>
    </row>
    <row r="3">
      <c r="A3" s="28" t="s">
        <v>720</v>
      </c>
      <c r="B3" s="28"/>
      <c r="C3" s="15" t="str">
        <f t="shared" si="1"/>
        <v>KIO77903785</v>
      </c>
      <c r="D3" s="15" t="s">
        <v>11857</v>
      </c>
      <c r="E3" s="28" t="s">
        <v>721</v>
      </c>
      <c r="F3" s="20">
        <f t="shared" ref="F3:F8" si="2">F2</f>
        <v>474.54</v>
      </c>
      <c r="G3" s="29">
        <v>21.0</v>
      </c>
      <c r="H3" s="28" t="s">
        <v>12099</v>
      </c>
      <c r="I3" s="15">
        <v>12.0</v>
      </c>
      <c r="J3" s="15">
        <v>1.0</v>
      </c>
      <c r="K3" s="15"/>
      <c r="L3" s="33">
        <f>((MONDELEZ!$F3*(1+MONDELEZ!$G3%))/MONDELEZ!$J3)+MONDELEZ!$K3</f>
        <v>574.1934</v>
      </c>
      <c r="M3" s="15">
        <v>30.0</v>
      </c>
      <c r="N3" s="61">
        <f>IF(L3&gt;=5,MROUND((L3*(1+(MONDELEZ!$G3/100)))/(1-M3/100),50),10)</f>
        <v>1000</v>
      </c>
      <c r="O3" s="29">
        <f>MROUND(MONDELEZ!$N3/0.6,50)</f>
        <v>1650</v>
      </c>
      <c r="P3" s="15" t="s">
        <v>11858</v>
      </c>
      <c r="Q3" s="15">
        <v>4.0</v>
      </c>
      <c r="R3" s="29">
        <f>MONDELEZ!$I3+MONDELEZ!$Q3</f>
        <v>16</v>
      </c>
      <c r="S3" s="15" t="s">
        <v>719</v>
      </c>
      <c r="T3" s="15" t="s">
        <v>15</v>
      </c>
      <c r="U3" s="15" t="s">
        <v>11748</v>
      </c>
      <c r="V3" s="15" t="s">
        <v>12150</v>
      </c>
      <c r="W3" s="15" t="s">
        <v>11860</v>
      </c>
      <c r="X3" s="15">
        <v>1.0</v>
      </c>
      <c r="Y3" s="50">
        <v>0.0</v>
      </c>
      <c r="Z3" s="15"/>
      <c r="AA3" s="15"/>
      <c r="AB3" s="29">
        <f>MONDELEZ!$L3*MONDELEZ!$AA3</f>
        <v>0</v>
      </c>
      <c r="AC3" s="15"/>
      <c r="AD3" s="15"/>
      <c r="AE3" s="15"/>
      <c r="AF3" s="15"/>
      <c r="AG3" s="15"/>
      <c r="AH3" s="32" t="str">
        <f>IF(AND(MONDELEZ!$AF3=0,MONDELEZ!$AG3=0),"",MONDELEZ!$AF3-MONDELEZ!$AG3)</f>
        <v/>
      </c>
      <c r="AI3" s="15"/>
      <c r="AJ3" s="15"/>
      <c r="AK3" s="15"/>
      <c r="AL3" s="15"/>
      <c r="AM3" s="15"/>
      <c r="AN3" s="15"/>
      <c r="AO3" s="16" t="s">
        <v>11857</v>
      </c>
      <c r="AP3" s="15"/>
      <c r="AQ3" s="15"/>
    </row>
    <row r="4">
      <c r="A4" s="28" t="s">
        <v>722</v>
      </c>
      <c r="B4" s="28"/>
      <c r="C4" s="15" t="str">
        <f t="shared" si="1"/>
        <v>KIO00457303</v>
      </c>
      <c r="D4" s="15" t="s">
        <v>11857</v>
      </c>
      <c r="E4" s="28" t="s">
        <v>723</v>
      </c>
      <c r="F4" s="20">
        <f t="shared" si="2"/>
        <v>474.54</v>
      </c>
      <c r="G4" s="29">
        <v>21.0</v>
      </c>
      <c r="H4" s="28" t="s">
        <v>12099</v>
      </c>
      <c r="I4" s="15">
        <v>12.0</v>
      </c>
      <c r="J4" s="15">
        <v>1.0</v>
      </c>
      <c r="K4" s="15"/>
      <c r="L4" s="33">
        <f>((MONDELEZ!$F4*(1+MONDELEZ!$G4%))/MONDELEZ!$J4)+MONDELEZ!$K4</f>
        <v>574.1934</v>
      </c>
      <c r="M4" s="15">
        <v>30.0</v>
      </c>
      <c r="N4" s="61">
        <f>IF(L4&gt;=5,MROUND((L4*(1+(MONDELEZ!$G4/100)))/(1-M4/100),50),10)</f>
        <v>1000</v>
      </c>
      <c r="O4" s="29">
        <f>MROUND(MONDELEZ!$N4/0.6,50)</f>
        <v>1650</v>
      </c>
      <c r="P4" s="15" t="s">
        <v>11858</v>
      </c>
      <c r="Q4" s="15">
        <v>4.0</v>
      </c>
      <c r="R4" s="29">
        <f>MONDELEZ!$I4+MONDELEZ!$Q4</f>
        <v>16</v>
      </c>
      <c r="S4" s="15" t="s">
        <v>719</v>
      </c>
      <c r="T4" s="15" t="s">
        <v>15</v>
      </c>
      <c r="U4" s="15" t="s">
        <v>11748</v>
      </c>
      <c r="V4" s="15" t="s">
        <v>12150</v>
      </c>
      <c r="W4" s="15" t="s">
        <v>11860</v>
      </c>
      <c r="X4" s="15">
        <v>1.0</v>
      </c>
      <c r="Y4" s="50">
        <v>0.0</v>
      </c>
      <c r="Z4" s="15"/>
      <c r="AA4" s="15"/>
      <c r="AB4" s="29">
        <f>MONDELEZ!$L4*MONDELEZ!$AA4</f>
        <v>0</v>
      </c>
      <c r="AC4" s="15"/>
      <c r="AD4" s="15"/>
      <c r="AE4" s="15"/>
      <c r="AF4" s="15"/>
      <c r="AG4" s="15"/>
      <c r="AH4" s="32" t="str">
        <f>IF(AND(MONDELEZ!$AF4=0,MONDELEZ!$AG4=0),"",MONDELEZ!$AF4-MONDELEZ!$AG4)</f>
        <v/>
      </c>
      <c r="AI4" s="15"/>
      <c r="AJ4" s="15"/>
      <c r="AK4" s="15"/>
      <c r="AL4" s="15"/>
      <c r="AM4" s="15"/>
      <c r="AN4" s="15"/>
      <c r="AO4" s="16" t="s">
        <v>11857</v>
      </c>
      <c r="AP4" s="15"/>
      <c r="AQ4" s="15"/>
    </row>
    <row r="5">
      <c r="A5" s="28" t="s">
        <v>724</v>
      </c>
      <c r="B5" s="28"/>
      <c r="C5" s="15" t="str">
        <f t="shared" si="1"/>
        <v>KIO00835620</v>
      </c>
      <c r="D5" s="15" t="s">
        <v>11857</v>
      </c>
      <c r="E5" s="28" t="s">
        <v>725</v>
      </c>
      <c r="F5" s="20">
        <f t="shared" si="2"/>
        <v>474.54</v>
      </c>
      <c r="G5" s="29">
        <v>21.0</v>
      </c>
      <c r="H5" s="28" t="s">
        <v>12099</v>
      </c>
      <c r="I5" s="15">
        <v>12.0</v>
      </c>
      <c r="J5" s="15">
        <v>1.0</v>
      </c>
      <c r="K5" s="15"/>
      <c r="L5" s="33">
        <f>((MONDELEZ!$F5*(1+MONDELEZ!$G5%))/MONDELEZ!$J5)+MONDELEZ!$K5</f>
        <v>574.1934</v>
      </c>
      <c r="M5" s="15">
        <v>30.0</v>
      </c>
      <c r="N5" s="61">
        <f>IF(L5&gt;=5,MROUND((L5*(1+(MONDELEZ!$G5/100)))/(1-M5/100),50),10)</f>
        <v>1000</v>
      </c>
      <c r="O5" s="29">
        <f>MROUND(MONDELEZ!$N5/0.6,50)</f>
        <v>1650</v>
      </c>
      <c r="P5" s="15" t="s">
        <v>11858</v>
      </c>
      <c r="Q5" s="15">
        <v>4.0</v>
      </c>
      <c r="R5" s="29">
        <f>MONDELEZ!$I5+MONDELEZ!$Q5</f>
        <v>16</v>
      </c>
      <c r="S5" s="15" t="s">
        <v>719</v>
      </c>
      <c r="T5" s="15" t="s">
        <v>15</v>
      </c>
      <c r="U5" s="15" t="s">
        <v>11748</v>
      </c>
      <c r="V5" s="15" t="s">
        <v>12150</v>
      </c>
      <c r="W5" s="15" t="s">
        <v>11860</v>
      </c>
      <c r="X5" s="15">
        <v>1.0</v>
      </c>
      <c r="Y5" s="50">
        <v>0.0</v>
      </c>
      <c r="Z5" s="15"/>
      <c r="AA5" s="15"/>
      <c r="AB5" s="29">
        <f>MONDELEZ!$L5*MONDELEZ!$AA5</f>
        <v>0</v>
      </c>
      <c r="AC5" s="15"/>
      <c r="AD5" s="15"/>
      <c r="AE5" s="15"/>
      <c r="AF5" s="15"/>
      <c r="AG5" s="15"/>
      <c r="AH5" s="32" t="str">
        <f>IF(AND(MONDELEZ!$AF5=0,MONDELEZ!$AG5=0),"",MONDELEZ!$AF5-MONDELEZ!$AG5)</f>
        <v/>
      </c>
      <c r="AI5" s="15"/>
      <c r="AJ5" s="15"/>
      <c r="AK5" s="15"/>
      <c r="AL5" s="15"/>
      <c r="AM5" s="15"/>
      <c r="AN5" s="15"/>
      <c r="AO5" s="16" t="s">
        <v>11857</v>
      </c>
      <c r="AP5" s="15"/>
      <c r="AQ5" s="15"/>
    </row>
    <row r="6">
      <c r="A6" s="28" t="s">
        <v>726</v>
      </c>
      <c r="B6" s="28"/>
      <c r="C6" s="15" t="str">
        <f t="shared" si="1"/>
        <v>KIO77976307</v>
      </c>
      <c r="D6" s="15" t="s">
        <v>11857</v>
      </c>
      <c r="E6" s="28" t="s">
        <v>727</v>
      </c>
      <c r="F6" s="20">
        <f t="shared" si="2"/>
        <v>474.54</v>
      </c>
      <c r="G6" s="29">
        <v>21.0</v>
      </c>
      <c r="H6" s="28" t="s">
        <v>12099</v>
      </c>
      <c r="I6" s="15">
        <v>12.0</v>
      </c>
      <c r="J6" s="15">
        <v>1.0</v>
      </c>
      <c r="K6" s="15"/>
      <c r="L6" s="33">
        <f>((MONDELEZ!$F6*(1+MONDELEZ!$G6%))/MONDELEZ!$J6)+MONDELEZ!$K6</f>
        <v>574.1934</v>
      </c>
      <c r="M6" s="15">
        <v>30.0</v>
      </c>
      <c r="N6" s="61">
        <f>IF(L6&gt;=5,MROUND((L6*(1+(MONDELEZ!$G6/100)))/(1-M6/100),50),10)</f>
        <v>1000</v>
      </c>
      <c r="O6" s="29">
        <f>MROUND(MONDELEZ!$N6/0.6,50)</f>
        <v>1650</v>
      </c>
      <c r="P6" s="15" t="s">
        <v>11858</v>
      </c>
      <c r="Q6" s="15">
        <v>4.0</v>
      </c>
      <c r="R6" s="29">
        <f>MONDELEZ!$I6+MONDELEZ!$Q6</f>
        <v>16</v>
      </c>
      <c r="S6" s="15" t="s">
        <v>719</v>
      </c>
      <c r="T6" s="15" t="s">
        <v>15</v>
      </c>
      <c r="U6" s="15" t="s">
        <v>11748</v>
      </c>
      <c r="V6" s="15" t="s">
        <v>12151</v>
      </c>
      <c r="W6" s="15" t="s">
        <v>11860</v>
      </c>
      <c r="X6" s="15">
        <v>1.0</v>
      </c>
      <c r="Y6" s="50">
        <v>0.0</v>
      </c>
      <c r="Z6" s="15"/>
      <c r="AA6" s="15"/>
      <c r="AB6" s="29">
        <f>MONDELEZ!$L6*MONDELEZ!$AA6</f>
        <v>0</v>
      </c>
      <c r="AC6" s="15"/>
      <c r="AD6" s="15"/>
      <c r="AE6" s="15"/>
      <c r="AF6" s="15"/>
      <c r="AG6" s="15"/>
      <c r="AH6" s="32" t="str">
        <f>IF(AND(MONDELEZ!$AF6=0,MONDELEZ!$AG6=0),"",MONDELEZ!$AF6-MONDELEZ!$AG6)</f>
        <v/>
      </c>
      <c r="AI6" s="15"/>
      <c r="AJ6" s="15"/>
      <c r="AK6" s="15"/>
      <c r="AL6" s="15"/>
      <c r="AM6" s="15"/>
      <c r="AN6" s="15"/>
      <c r="AO6" s="16" t="s">
        <v>11857</v>
      </c>
      <c r="AP6" s="15"/>
      <c r="AQ6" s="15"/>
    </row>
    <row r="7">
      <c r="A7" s="28" t="s">
        <v>728</v>
      </c>
      <c r="B7" s="28"/>
      <c r="C7" s="15" t="str">
        <f t="shared" si="1"/>
        <v>KIO77915481</v>
      </c>
      <c r="D7" s="15" t="s">
        <v>11857</v>
      </c>
      <c r="E7" s="28" t="s">
        <v>729</v>
      </c>
      <c r="F7" s="20">
        <f t="shared" si="2"/>
        <v>474.54</v>
      </c>
      <c r="G7" s="29">
        <v>21.0</v>
      </c>
      <c r="H7" s="28" t="s">
        <v>12099</v>
      </c>
      <c r="I7" s="15">
        <v>12.0</v>
      </c>
      <c r="J7" s="15">
        <v>1.0</v>
      </c>
      <c r="K7" s="15"/>
      <c r="L7" s="33">
        <f>((MONDELEZ!$F7*(1+MONDELEZ!$G7%))/MONDELEZ!$J7)+MONDELEZ!$K7</f>
        <v>574.1934</v>
      </c>
      <c r="M7" s="15">
        <v>30.0</v>
      </c>
      <c r="N7" s="61">
        <f>IF(L7&gt;=5,MROUND((L7*(1+(MONDELEZ!$G7/100)))/(1-M7/100),50),10)</f>
        <v>1000</v>
      </c>
      <c r="O7" s="29">
        <f>MROUND(MONDELEZ!$N7/0.6,50)</f>
        <v>1650</v>
      </c>
      <c r="P7" s="15" t="s">
        <v>11858</v>
      </c>
      <c r="Q7" s="15">
        <v>4.0</v>
      </c>
      <c r="R7" s="29">
        <f>MONDELEZ!$I7+MONDELEZ!$Q7</f>
        <v>16</v>
      </c>
      <c r="S7" s="15" t="s">
        <v>719</v>
      </c>
      <c r="T7" s="15" t="s">
        <v>15</v>
      </c>
      <c r="U7" s="15" t="s">
        <v>11748</v>
      </c>
      <c r="V7" s="15" t="s">
        <v>12152</v>
      </c>
      <c r="W7" s="15" t="s">
        <v>11860</v>
      </c>
      <c r="X7" s="15">
        <v>1.0</v>
      </c>
      <c r="Y7" s="50">
        <v>0.0</v>
      </c>
      <c r="Z7" s="15"/>
      <c r="AA7" s="15"/>
      <c r="AB7" s="29">
        <f>MONDELEZ!$L7*MONDELEZ!$AA7</f>
        <v>0</v>
      </c>
      <c r="AC7" s="15"/>
      <c r="AD7" s="15"/>
      <c r="AE7" s="15"/>
      <c r="AF7" s="15"/>
      <c r="AG7" s="15"/>
      <c r="AH7" s="32" t="str">
        <f>IF(AND(MONDELEZ!$AF7=0,MONDELEZ!$AG7=0),"",MONDELEZ!$AF7-MONDELEZ!$AG7)</f>
        <v/>
      </c>
      <c r="AI7" s="15"/>
      <c r="AJ7" s="15"/>
      <c r="AK7" s="15"/>
      <c r="AL7" s="15"/>
      <c r="AM7" s="15"/>
      <c r="AN7" s="15"/>
      <c r="AO7" s="16" t="s">
        <v>11857</v>
      </c>
      <c r="AP7" s="15"/>
      <c r="AQ7" s="15"/>
    </row>
    <row r="8">
      <c r="A8" s="28" t="s">
        <v>730</v>
      </c>
      <c r="B8" s="28"/>
      <c r="C8" s="15" t="str">
        <f t="shared" si="1"/>
        <v>KIO77956699</v>
      </c>
      <c r="D8" s="15" t="s">
        <v>11857</v>
      </c>
      <c r="E8" s="28" t="s">
        <v>731</v>
      </c>
      <c r="F8" s="20">
        <f t="shared" si="2"/>
        <v>474.54</v>
      </c>
      <c r="G8" s="29">
        <v>21.0</v>
      </c>
      <c r="H8" s="28" t="s">
        <v>12099</v>
      </c>
      <c r="I8" s="15">
        <v>12.0</v>
      </c>
      <c r="J8" s="15">
        <v>1.0</v>
      </c>
      <c r="K8" s="15"/>
      <c r="L8" s="33">
        <f>((MONDELEZ!$F8*(1+MONDELEZ!$G8%))/MONDELEZ!$J8)+MONDELEZ!$K8</f>
        <v>574.1934</v>
      </c>
      <c r="M8" s="15">
        <v>30.0</v>
      </c>
      <c r="N8" s="61">
        <f>IF(L8&gt;=5,MROUND((L8*(1+(MONDELEZ!$G8/100)))/(1-M8/100),50),10)</f>
        <v>1000</v>
      </c>
      <c r="O8" s="29">
        <f>MROUND(MONDELEZ!$N8/0.6,50)</f>
        <v>1650</v>
      </c>
      <c r="P8" s="15" t="s">
        <v>11858</v>
      </c>
      <c r="Q8" s="15">
        <v>4.0</v>
      </c>
      <c r="R8" s="29">
        <f>MONDELEZ!$I8+MONDELEZ!$Q8</f>
        <v>16</v>
      </c>
      <c r="S8" s="15" t="s">
        <v>719</v>
      </c>
      <c r="T8" s="15" t="s">
        <v>15</v>
      </c>
      <c r="U8" s="15" t="s">
        <v>11748</v>
      </c>
      <c r="V8" s="15" t="s">
        <v>12153</v>
      </c>
      <c r="W8" s="15" t="s">
        <v>11860</v>
      </c>
      <c r="X8" s="15">
        <v>1.0</v>
      </c>
      <c r="Y8" s="50">
        <v>0.0</v>
      </c>
      <c r="Z8" s="15"/>
      <c r="AA8" s="15"/>
      <c r="AB8" s="29">
        <f>MONDELEZ!$L8*MONDELEZ!$AA8</f>
        <v>0</v>
      </c>
      <c r="AC8" s="15"/>
      <c r="AD8" s="15"/>
      <c r="AE8" s="15"/>
      <c r="AF8" s="15"/>
      <c r="AG8" s="15"/>
      <c r="AH8" s="32" t="str">
        <f>IF(AND(MONDELEZ!$AF8=0,MONDELEZ!$AG8=0),"",MONDELEZ!$AF8-MONDELEZ!$AG8)</f>
        <v/>
      </c>
      <c r="AI8" s="15"/>
      <c r="AJ8" s="15"/>
      <c r="AK8" s="15"/>
      <c r="AL8" s="15"/>
      <c r="AM8" s="15"/>
      <c r="AN8" s="15"/>
      <c r="AO8" s="16" t="s">
        <v>11857</v>
      </c>
      <c r="AP8" s="15"/>
      <c r="AQ8" s="15"/>
    </row>
    <row r="9">
      <c r="A9" s="28" t="s">
        <v>732</v>
      </c>
      <c r="B9" s="28"/>
      <c r="C9" s="15" t="str">
        <f t="shared" si="1"/>
        <v>KIO01802592</v>
      </c>
      <c r="D9" s="15" t="s">
        <v>11857</v>
      </c>
      <c r="E9" s="28" t="s">
        <v>733</v>
      </c>
      <c r="F9" s="20">
        <v>4582.93</v>
      </c>
      <c r="G9" s="29">
        <v>21.0</v>
      </c>
      <c r="H9" s="28" t="s">
        <v>12099</v>
      </c>
      <c r="I9" s="15">
        <v>140.0</v>
      </c>
      <c r="J9" s="15">
        <f>MONDELEZ!$I9</f>
        <v>140</v>
      </c>
      <c r="K9" s="15"/>
      <c r="L9" s="33">
        <f>((MONDELEZ!$F9*(1+MONDELEZ!$G9%))/MONDELEZ!$J9)+MONDELEZ!$K9</f>
        <v>39.60960929</v>
      </c>
      <c r="M9" s="15">
        <v>50.0</v>
      </c>
      <c r="N9" s="61">
        <f>IF(L9&gt;=5,MROUND((L9*(1+(MONDELEZ!$G9/100)))/(1-M9/100),50),10)</f>
        <v>100</v>
      </c>
      <c r="O9" s="29">
        <f>MROUND(MONDELEZ!$N9/0.6,50)</f>
        <v>150</v>
      </c>
      <c r="P9" s="15" t="s">
        <v>11858</v>
      </c>
      <c r="Q9" s="15">
        <v>20.0</v>
      </c>
      <c r="R9" s="29">
        <f>MONDELEZ!$I9+MONDELEZ!$Q9</f>
        <v>160</v>
      </c>
      <c r="S9" s="15" t="s">
        <v>719</v>
      </c>
      <c r="T9" s="15" t="s">
        <v>15</v>
      </c>
      <c r="U9" s="15" t="s">
        <v>11753</v>
      </c>
      <c r="V9" s="15" t="s">
        <v>719</v>
      </c>
      <c r="W9" s="15" t="s">
        <v>11860</v>
      </c>
      <c r="X9" s="15">
        <v>1.0</v>
      </c>
      <c r="Y9" s="50">
        <v>0.0</v>
      </c>
      <c r="Z9" s="15"/>
      <c r="AA9" s="15"/>
      <c r="AB9" s="29">
        <f>MONDELEZ!$L9*MONDELEZ!$AA9</f>
        <v>0</v>
      </c>
      <c r="AC9" s="15"/>
      <c r="AD9" s="15"/>
      <c r="AE9" s="15"/>
      <c r="AF9" s="15"/>
      <c r="AG9" s="15"/>
      <c r="AH9" s="32" t="str">
        <f>IF(AND(MONDELEZ!$AF9=0,MONDELEZ!$AG9=0),"",MONDELEZ!$AF9-MONDELEZ!$AG9)</f>
        <v/>
      </c>
      <c r="AI9" s="15"/>
      <c r="AJ9" s="15"/>
      <c r="AK9" s="15"/>
      <c r="AL9" s="15"/>
      <c r="AM9" s="15"/>
      <c r="AN9" s="15"/>
      <c r="AO9" s="16" t="s">
        <v>11857</v>
      </c>
      <c r="AP9" s="15"/>
      <c r="AQ9" s="15"/>
    </row>
    <row r="10">
      <c r="A10" s="28" t="s">
        <v>734</v>
      </c>
      <c r="B10" s="28"/>
      <c r="C10" s="15" t="str">
        <f t="shared" si="1"/>
        <v>KIO77969118</v>
      </c>
      <c r="D10" s="15" t="s">
        <v>11857</v>
      </c>
      <c r="E10" s="28" t="s">
        <v>735</v>
      </c>
      <c r="F10" s="20">
        <v>6998.89</v>
      </c>
      <c r="G10" s="29">
        <v>21.0</v>
      </c>
      <c r="H10" s="28" t="s">
        <v>12099</v>
      </c>
      <c r="I10" s="15">
        <v>20.0</v>
      </c>
      <c r="J10" s="15">
        <f>MONDELEZ!$I10</f>
        <v>20</v>
      </c>
      <c r="K10" s="15"/>
      <c r="L10" s="33">
        <f>((MONDELEZ!$F10*(1+MONDELEZ!$G10%))/MONDELEZ!$J10)+MONDELEZ!$K10</f>
        <v>423.432845</v>
      </c>
      <c r="M10" s="15">
        <v>30.0</v>
      </c>
      <c r="N10" s="61">
        <f>IF(L10&gt;=5,MROUND((L10*(1+(MONDELEZ!$G10/100)))/(1-M10/100),50),10)</f>
        <v>750</v>
      </c>
      <c r="O10" s="29">
        <f>MROUND(MONDELEZ!$N10/0.6,50)</f>
        <v>1250</v>
      </c>
      <c r="P10" s="15" t="s">
        <v>11858</v>
      </c>
      <c r="Q10" s="15">
        <v>4.0</v>
      </c>
      <c r="R10" s="29">
        <f>MONDELEZ!$I10+MONDELEZ!$Q10</f>
        <v>24</v>
      </c>
      <c r="S10" s="15" t="s">
        <v>719</v>
      </c>
      <c r="T10" s="15" t="s">
        <v>15</v>
      </c>
      <c r="U10" s="15" t="s">
        <v>11757</v>
      </c>
      <c r="V10" s="15" t="s">
        <v>12154</v>
      </c>
      <c r="W10" s="15" t="s">
        <v>11860</v>
      </c>
      <c r="X10" s="15">
        <v>1.0</v>
      </c>
      <c r="Y10" s="50">
        <v>14.0</v>
      </c>
      <c r="Z10" s="15"/>
      <c r="AA10" s="15"/>
      <c r="AB10" s="29">
        <f>MONDELEZ!$L10*MONDELEZ!$AA10</f>
        <v>0</v>
      </c>
      <c r="AC10" s="15"/>
      <c r="AD10" s="15"/>
      <c r="AE10" s="15"/>
      <c r="AF10" s="15"/>
      <c r="AG10" s="15"/>
      <c r="AH10" s="32" t="str">
        <f>IF(AND(MONDELEZ!$AF10=0,MONDELEZ!$AG10=0),"",MONDELEZ!$AF10-MONDELEZ!$AG10)</f>
        <v/>
      </c>
      <c r="AI10" s="15"/>
      <c r="AJ10" s="15"/>
      <c r="AK10" s="15"/>
      <c r="AL10" s="15"/>
      <c r="AM10" s="15"/>
      <c r="AN10" s="15"/>
      <c r="AO10" s="16" t="s">
        <v>11857</v>
      </c>
      <c r="AP10" s="15"/>
      <c r="AQ10" s="15"/>
    </row>
    <row r="11">
      <c r="A11" s="28" t="s">
        <v>736</v>
      </c>
      <c r="B11" s="28"/>
      <c r="C11" s="15" t="str">
        <f t="shared" si="1"/>
        <v>KIO77969101</v>
      </c>
      <c r="D11" s="15" t="s">
        <v>11857</v>
      </c>
      <c r="E11" s="28" t="s">
        <v>737</v>
      </c>
      <c r="F11" s="20">
        <f t="shared" ref="F11:F16" si="3">F10</f>
        <v>6998.89</v>
      </c>
      <c r="G11" s="29">
        <v>21.0</v>
      </c>
      <c r="H11" s="28" t="s">
        <v>12099</v>
      </c>
      <c r="I11" s="15">
        <v>20.0</v>
      </c>
      <c r="J11" s="15">
        <f>MONDELEZ!$I11</f>
        <v>20</v>
      </c>
      <c r="K11" s="15"/>
      <c r="L11" s="33">
        <f>((MONDELEZ!$F11*(1+MONDELEZ!$G11%))/MONDELEZ!$J11)+MONDELEZ!$K11</f>
        <v>423.432845</v>
      </c>
      <c r="M11" s="15">
        <v>30.0</v>
      </c>
      <c r="N11" s="61">
        <f>IF(L11&gt;=5,MROUND((L11*(1+(MONDELEZ!$G11/100)))/(1-M11/100),50),10)</f>
        <v>750</v>
      </c>
      <c r="O11" s="29">
        <f>MROUND(MONDELEZ!$N11/0.6,50)</f>
        <v>1250</v>
      </c>
      <c r="P11" s="15" t="s">
        <v>11858</v>
      </c>
      <c r="Q11" s="15">
        <v>4.0</v>
      </c>
      <c r="R11" s="29">
        <f>MONDELEZ!$I11+MONDELEZ!$Q11</f>
        <v>24</v>
      </c>
      <c r="S11" s="15" t="s">
        <v>719</v>
      </c>
      <c r="T11" s="15" t="s">
        <v>15</v>
      </c>
      <c r="U11" s="15" t="s">
        <v>11757</v>
      </c>
      <c r="V11" s="15" t="s">
        <v>12154</v>
      </c>
      <c r="W11" s="15" t="s">
        <v>11860</v>
      </c>
      <c r="X11" s="15">
        <v>1.0</v>
      </c>
      <c r="Y11" s="50">
        <v>20.0</v>
      </c>
      <c r="Z11" s="15"/>
      <c r="AA11" s="15"/>
      <c r="AB11" s="29">
        <f>MONDELEZ!$L11*MONDELEZ!$AA11</f>
        <v>0</v>
      </c>
      <c r="AC11" s="15"/>
      <c r="AD11" s="15"/>
      <c r="AE11" s="15"/>
      <c r="AF11" s="15"/>
      <c r="AG11" s="15"/>
      <c r="AH11" s="32" t="str">
        <f>IF(AND(MONDELEZ!$AF11=0,MONDELEZ!$AG11=0),"",MONDELEZ!$AF11-MONDELEZ!$AG11)</f>
        <v/>
      </c>
      <c r="AI11" s="15"/>
      <c r="AJ11" s="15"/>
      <c r="AK11" s="15"/>
      <c r="AL11" s="15"/>
      <c r="AM11" s="15"/>
      <c r="AN11" s="15"/>
      <c r="AO11" s="16" t="s">
        <v>11857</v>
      </c>
      <c r="AP11" s="15"/>
      <c r="AQ11" s="15"/>
    </row>
    <row r="12">
      <c r="A12" s="28" t="s">
        <v>738</v>
      </c>
      <c r="B12" s="28"/>
      <c r="C12" s="15" t="str">
        <f t="shared" si="1"/>
        <v>KIO77981844</v>
      </c>
      <c r="D12" s="15" t="s">
        <v>11857</v>
      </c>
      <c r="E12" s="28" t="s">
        <v>739</v>
      </c>
      <c r="F12" s="20">
        <f t="shared" si="3"/>
        <v>6998.89</v>
      </c>
      <c r="G12" s="29">
        <v>21.0</v>
      </c>
      <c r="H12" s="28" t="s">
        <v>12099</v>
      </c>
      <c r="I12" s="15">
        <v>20.0</v>
      </c>
      <c r="J12" s="15">
        <f>MONDELEZ!$I12</f>
        <v>20</v>
      </c>
      <c r="K12" s="15"/>
      <c r="L12" s="33">
        <f>((MONDELEZ!$F12*(1+MONDELEZ!$G12%))/MONDELEZ!$J12)+MONDELEZ!$K12</f>
        <v>423.432845</v>
      </c>
      <c r="M12" s="15">
        <v>30.0</v>
      </c>
      <c r="N12" s="61">
        <f>IF(L12&gt;=5,MROUND((L12*(1+(MONDELEZ!$G12/100)))/(1-M12/100),50),10)</f>
        <v>750</v>
      </c>
      <c r="O12" s="29">
        <f>MROUND(MONDELEZ!$N12/0.6,50)</f>
        <v>1250</v>
      </c>
      <c r="P12" s="15" t="s">
        <v>11858</v>
      </c>
      <c r="Q12" s="15">
        <v>4.0</v>
      </c>
      <c r="R12" s="29">
        <f>MONDELEZ!$I12+MONDELEZ!$Q12</f>
        <v>24</v>
      </c>
      <c r="S12" s="15" t="s">
        <v>719</v>
      </c>
      <c r="T12" s="15" t="s">
        <v>15</v>
      </c>
      <c r="U12" s="15" t="s">
        <v>11757</v>
      </c>
      <c r="V12" s="15" t="s">
        <v>12154</v>
      </c>
      <c r="W12" s="15" t="s">
        <v>11860</v>
      </c>
      <c r="X12" s="15">
        <v>1.0</v>
      </c>
      <c r="Y12" s="50">
        <v>0.0</v>
      </c>
      <c r="Z12" s="15"/>
      <c r="AA12" s="15"/>
      <c r="AB12" s="29">
        <f>MONDELEZ!$L12*MONDELEZ!$AA12</f>
        <v>0</v>
      </c>
      <c r="AC12" s="15"/>
      <c r="AD12" s="15"/>
      <c r="AE12" s="15"/>
      <c r="AF12" s="15"/>
      <c r="AG12" s="15"/>
      <c r="AH12" s="32" t="str">
        <f>IF(AND(MONDELEZ!$AF12=0,MONDELEZ!$AG12=0),"",MONDELEZ!$AF12-MONDELEZ!$AG12)</f>
        <v/>
      </c>
      <c r="AI12" s="15"/>
      <c r="AJ12" s="15"/>
      <c r="AK12" s="15"/>
      <c r="AL12" s="15"/>
      <c r="AM12" s="15"/>
      <c r="AN12" s="15"/>
      <c r="AO12" s="16" t="s">
        <v>11857</v>
      </c>
      <c r="AP12" s="15"/>
      <c r="AQ12" s="15"/>
    </row>
    <row r="13">
      <c r="A13" s="28" t="s">
        <v>740</v>
      </c>
      <c r="B13" s="28"/>
      <c r="C13" s="15" t="str">
        <f t="shared" si="1"/>
        <v>KIO77969071</v>
      </c>
      <c r="D13" s="15" t="s">
        <v>11857</v>
      </c>
      <c r="E13" s="28" t="s">
        <v>741</v>
      </c>
      <c r="F13" s="20">
        <f t="shared" si="3"/>
        <v>6998.89</v>
      </c>
      <c r="G13" s="29">
        <v>21.0</v>
      </c>
      <c r="H13" s="28" t="s">
        <v>12099</v>
      </c>
      <c r="I13" s="15">
        <v>20.0</v>
      </c>
      <c r="J13" s="15">
        <f>MONDELEZ!$I13</f>
        <v>20</v>
      </c>
      <c r="K13" s="15"/>
      <c r="L13" s="33">
        <f>((MONDELEZ!$F13*(1+MONDELEZ!$G13%))/MONDELEZ!$J13)+MONDELEZ!$K13</f>
        <v>423.432845</v>
      </c>
      <c r="M13" s="15">
        <v>30.0</v>
      </c>
      <c r="N13" s="61">
        <f>IF(L13&gt;=5,MROUND((L13*(1+(MONDELEZ!$G13/100)))/(1-M13/100),50),10)</f>
        <v>750</v>
      </c>
      <c r="O13" s="29">
        <f>MROUND(MONDELEZ!$N13/0.6,50)</f>
        <v>1250</v>
      </c>
      <c r="P13" s="15" t="s">
        <v>11858</v>
      </c>
      <c r="Q13" s="15">
        <v>4.0</v>
      </c>
      <c r="R13" s="29">
        <f>MONDELEZ!$I13+MONDELEZ!$Q13</f>
        <v>24</v>
      </c>
      <c r="S13" s="15" t="s">
        <v>719</v>
      </c>
      <c r="T13" s="15" t="s">
        <v>15</v>
      </c>
      <c r="U13" s="15" t="s">
        <v>11757</v>
      </c>
      <c r="V13" s="15" t="s">
        <v>12154</v>
      </c>
      <c r="W13" s="15" t="s">
        <v>11860</v>
      </c>
      <c r="X13" s="15">
        <v>1.0</v>
      </c>
      <c r="Y13" s="50">
        <v>34.0</v>
      </c>
      <c r="Z13" s="15"/>
      <c r="AA13" s="15"/>
      <c r="AB13" s="29">
        <f>MONDELEZ!$L13*MONDELEZ!$AA13</f>
        <v>0</v>
      </c>
      <c r="AC13" s="15"/>
      <c r="AD13" s="15"/>
      <c r="AE13" s="15"/>
      <c r="AF13" s="15"/>
      <c r="AG13" s="15"/>
      <c r="AH13" s="32" t="str">
        <f>IF(AND(MONDELEZ!$AF13=0,MONDELEZ!$AG13=0),"",MONDELEZ!$AF13-MONDELEZ!$AG13)</f>
        <v/>
      </c>
      <c r="AI13" s="15"/>
      <c r="AJ13" s="15"/>
      <c r="AK13" s="15"/>
      <c r="AL13" s="15"/>
      <c r="AM13" s="15"/>
      <c r="AN13" s="15"/>
      <c r="AO13" s="16" t="s">
        <v>11857</v>
      </c>
      <c r="AP13" s="15"/>
      <c r="AQ13" s="15"/>
    </row>
    <row r="14">
      <c r="A14" s="28" t="s">
        <v>742</v>
      </c>
      <c r="B14" s="28"/>
      <c r="C14" s="15" t="str">
        <f t="shared" si="1"/>
        <v>KIO77969088</v>
      </c>
      <c r="D14" s="15" t="s">
        <v>11857</v>
      </c>
      <c r="E14" s="28" t="s">
        <v>743</v>
      </c>
      <c r="F14" s="20">
        <f t="shared" si="3"/>
        <v>6998.89</v>
      </c>
      <c r="G14" s="29">
        <v>21.0</v>
      </c>
      <c r="H14" s="28" t="s">
        <v>12099</v>
      </c>
      <c r="I14" s="15">
        <v>20.0</v>
      </c>
      <c r="J14" s="15">
        <f>MONDELEZ!$I14</f>
        <v>20</v>
      </c>
      <c r="K14" s="15"/>
      <c r="L14" s="33">
        <f>((MONDELEZ!$F14*(1+MONDELEZ!$G14%))/MONDELEZ!$J14)+MONDELEZ!$K14</f>
        <v>423.432845</v>
      </c>
      <c r="M14" s="15">
        <v>30.0</v>
      </c>
      <c r="N14" s="61">
        <f>IF(L14&gt;=5,MROUND((L14*(1+(MONDELEZ!$G14/100)))/(1-M14/100),50),10)</f>
        <v>750</v>
      </c>
      <c r="O14" s="29">
        <f>MROUND(MONDELEZ!$N14/0.6,50)</f>
        <v>1250</v>
      </c>
      <c r="P14" s="15" t="s">
        <v>11858</v>
      </c>
      <c r="Q14" s="15">
        <v>4.0</v>
      </c>
      <c r="R14" s="29">
        <f>MONDELEZ!$I14+MONDELEZ!$Q14</f>
        <v>24</v>
      </c>
      <c r="S14" s="15" t="s">
        <v>719</v>
      </c>
      <c r="T14" s="15" t="s">
        <v>15</v>
      </c>
      <c r="U14" s="15" t="s">
        <v>11757</v>
      </c>
      <c r="V14" s="15" t="s">
        <v>12154</v>
      </c>
      <c r="W14" s="15" t="s">
        <v>11860</v>
      </c>
      <c r="X14" s="15">
        <v>1.0</v>
      </c>
      <c r="Y14" s="50">
        <v>43.0</v>
      </c>
      <c r="Z14" s="15"/>
      <c r="AA14" s="15"/>
      <c r="AB14" s="29">
        <f>MONDELEZ!$L14*MONDELEZ!$AA14</f>
        <v>0</v>
      </c>
      <c r="AC14" s="15"/>
      <c r="AD14" s="15"/>
      <c r="AE14" s="15"/>
      <c r="AF14" s="15"/>
      <c r="AG14" s="15"/>
      <c r="AH14" s="32" t="str">
        <f>IF(AND(MONDELEZ!$AF14=0,MONDELEZ!$AG14=0),"",MONDELEZ!$AF14-MONDELEZ!$AG14)</f>
        <v/>
      </c>
      <c r="AI14" s="15"/>
      <c r="AJ14" s="15"/>
      <c r="AK14" s="15"/>
      <c r="AL14" s="15"/>
      <c r="AM14" s="15"/>
      <c r="AN14" s="15"/>
      <c r="AO14" s="16" t="s">
        <v>11857</v>
      </c>
      <c r="AP14" s="15"/>
      <c r="AQ14" s="15"/>
    </row>
    <row r="15">
      <c r="A15" s="28" t="s">
        <v>744</v>
      </c>
      <c r="B15" s="28"/>
      <c r="C15" s="15" t="str">
        <f t="shared" si="1"/>
        <v>KIO77969095</v>
      </c>
      <c r="D15" s="15" t="s">
        <v>11857</v>
      </c>
      <c r="E15" s="28" t="s">
        <v>745</v>
      </c>
      <c r="F15" s="20">
        <f t="shared" si="3"/>
        <v>6998.89</v>
      </c>
      <c r="G15" s="29">
        <v>21.0</v>
      </c>
      <c r="H15" s="28" t="s">
        <v>12099</v>
      </c>
      <c r="I15" s="15">
        <v>20.0</v>
      </c>
      <c r="J15" s="15">
        <f>MONDELEZ!$I15</f>
        <v>20</v>
      </c>
      <c r="K15" s="15"/>
      <c r="L15" s="33">
        <f>((MONDELEZ!$F15*(1+MONDELEZ!$G15%))/MONDELEZ!$J15)+MONDELEZ!$K15</f>
        <v>423.432845</v>
      </c>
      <c r="M15" s="15">
        <v>30.0</v>
      </c>
      <c r="N15" s="61">
        <f>IF(L15&gt;=5,MROUND((L15*(1+(MONDELEZ!$G15/100)))/(1-M15/100),50),10)</f>
        <v>750</v>
      </c>
      <c r="O15" s="29">
        <f>MROUND(MONDELEZ!$N15/0.6,50)</f>
        <v>1250</v>
      </c>
      <c r="P15" s="15" t="s">
        <v>11858</v>
      </c>
      <c r="Q15" s="15">
        <v>4.0</v>
      </c>
      <c r="R15" s="29">
        <f>MONDELEZ!$I15+MONDELEZ!$Q15</f>
        <v>24</v>
      </c>
      <c r="S15" s="15" t="s">
        <v>719</v>
      </c>
      <c r="T15" s="15" t="s">
        <v>15</v>
      </c>
      <c r="U15" s="15" t="s">
        <v>11757</v>
      </c>
      <c r="V15" s="15" t="s">
        <v>12154</v>
      </c>
      <c r="W15" s="15" t="s">
        <v>11860</v>
      </c>
      <c r="X15" s="15">
        <v>1.0</v>
      </c>
      <c r="Y15" s="50">
        <v>28.0</v>
      </c>
      <c r="Z15" s="15"/>
      <c r="AA15" s="15"/>
      <c r="AB15" s="29">
        <f>MONDELEZ!$L15*MONDELEZ!$AA15</f>
        <v>0</v>
      </c>
      <c r="AC15" s="15"/>
      <c r="AD15" s="15"/>
      <c r="AE15" s="15"/>
      <c r="AF15" s="15"/>
      <c r="AG15" s="15"/>
      <c r="AH15" s="32" t="str">
        <f>IF(AND(MONDELEZ!$AF15=0,MONDELEZ!$AG15=0),"",MONDELEZ!$AF15-MONDELEZ!$AG15)</f>
        <v/>
      </c>
      <c r="AI15" s="15"/>
      <c r="AJ15" s="15"/>
      <c r="AK15" s="15"/>
      <c r="AL15" s="15"/>
      <c r="AM15" s="15"/>
      <c r="AN15" s="15"/>
      <c r="AO15" s="16" t="s">
        <v>11857</v>
      </c>
      <c r="AP15" s="15"/>
      <c r="AQ15" s="15"/>
    </row>
    <row r="16">
      <c r="A16" s="28" t="s">
        <v>746</v>
      </c>
      <c r="B16" s="28"/>
      <c r="C16" s="15" t="str">
        <f t="shared" si="1"/>
        <v>KIO77987686</v>
      </c>
      <c r="D16" s="15" t="s">
        <v>11857</v>
      </c>
      <c r="E16" s="28" t="s">
        <v>747</v>
      </c>
      <c r="F16" s="20">
        <f t="shared" si="3"/>
        <v>6998.89</v>
      </c>
      <c r="G16" s="29">
        <v>21.0</v>
      </c>
      <c r="H16" s="28" t="s">
        <v>12099</v>
      </c>
      <c r="I16" s="15">
        <v>20.0</v>
      </c>
      <c r="J16" s="15">
        <f>MONDELEZ!$I16</f>
        <v>20</v>
      </c>
      <c r="K16" s="15"/>
      <c r="L16" s="33">
        <f>((MONDELEZ!$F16*(1+MONDELEZ!$G16%))/MONDELEZ!$J16)+MONDELEZ!$K16</f>
        <v>423.432845</v>
      </c>
      <c r="M16" s="15">
        <v>30.0</v>
      </c>
      <c r="N16" s="61">
        <f>IF(L16&gt;=5,MROUND((L16*(1+(MONDELEZ!$G16/100)))/(1-M16/100),50),10)</f>
        <v>750</v>
      </c>
      <c r="O16" s="29">
        <f>MROUND(MONDELEZ!$N16/0.6,50)</f>
        <v>1250</v>
      </c>
      <c r="P16" s="15" t="s">
        <v>11858</v>
      </c>
      <c r="Q16" s="15">
        <v>4.0</v>
      </c>
      <c r="R16" s="29">
        <f>MONDELEZ!$I16+MONDELEZ!$Q16</f>
        <v>24</v>
      </c>
      <c r="S16" s="15" t="s">
        <v>719</v>
      </c>
      <c r="T16" s="15" t="s">
        <v>15</v>
      </c>
      <c r="U16" s="15" t="s">
        <v>11757</v>
      </c>
      <c r="V16" s="15" t="s">
        <v>12154</v>
      </c>
      <c r="W16" s="15" t="s">
        <v>11860</v>
      </c>
      <c r="X16" s="15">
        <v>1.0</v>
      </c>
      <c r="Y16" s="50">
        <v>0.0</v>
      </c>
      <c r="Z16" s="15"/>
      <c r="AA16" s="15"/>
      <c r="AB16" s="29">
        <f>MONDELEZ!$L16*MONDELEZ!$AA16</f>
        <v>0</v>
      </c>
      <c r="AC16" s="15"/>
      <c r="AD16" s="15"/>
      <c r="AE16" s="15"/>
      <c r="AF16" s="15"/>
      <c r="AG16" s="15"/>
      <c r="AH16" s="32" t="str">
        <f>IF(AND(MONDELEZ!$AF16=0,MONDELEZ!$AG16=0),"",MONDELEZ!$AF16-MONDELEZ!$AG16)</f>
        <v/>
      </c>
      <c r="AI16" s="15"/>
      <c r="AJ16" s="15"/>
      <c r="AK16" s="15"/>
      <c r="AL16" s="15"/>
      <c r="AM16" s="15"/>
      <c r="AN16" s="15"/>
      <c r="AO16" s="16" t="s">
        <v>11857</v>
      </c>
      <c r="AP16" s="15"/>
      <c r="AQ16" s="15"/>
    </row>
    <row r="17">
      <c r="A17" s="28" t="s">
        <v>748</v>
      </c>
      <c r="B17" s="28"/>
      <c r="C17" s="15" t="str">
        <f t="shared" si="1"/>
        <v>KIO01448325</v>
      </c>
      <c r="D17" s="15" t="s">
        <v>11857</v>
      </c>
      <c r="E17" s="28" t="s">
        <v>749</v>
      </c>
      <c r="F17" s="20">
        <v>6293.57</v>
      </c>
      <c r="G17" s="29">
        <v>21.0</v>
      </c>
      <c r="H17" s="28" t="s">
        <v>12099</v>
      </c>
      <c r="I17" s="15">
        <v>15.0</v>
      </c>
      <c r="J17" s="15">
        <f>MONDELEZ!$I17</f>
        <v>15</v>
      </c>
      <c r="K17" s="15"/>
      <c r="L17" s="33">
        <f>((MONDELEZ!$F17*(1+MONDELEZ!$G17%))/MONDELEZ!$J17)+MONDELEZ!$K17</f>
        <v>507.6813133</v>
      </c>
      <c r="M17" s="15">
        <v>30.0</v>
      </c>
      <c r="N17" s="61">
        <f>IF(L17&gt;=5,MROUND((L17*(1+(MONDELEZ!$G17/100)))/(1-M17/100),50),10)</f>
        <v>900</v>
      </c>
      <c r="O17" s="29">
        <f>MROUND(MONDELEZ!$N17/0.6,50)</f>
        <v>1500</v>
      </c>
      <c r="P17" s="15" t="s">
        <v>11858</v>
      </c>
      <c r="Q17" s="15">
        <v>3.0</v>
      </c>
      <c r="R17" s="29">
        <f>MONDELEZ!$I17+MONDELEZ!$Q17</f>
        <v>18</v>
      </c>
      <c r="S17" s="15" t="s">
        <v>719</v>
      </c>
      <c r="T17" s="15" t="s">
        <v>15</v>
      </c>
      <c r="U17" s="15" t="s">
        <v>11757</v>
      </c>
      <c r="V17" s="15" t="s">
        <v>12154</v>
      </c>
      <c r="W17" s="15" t="s">
        <v>11860</v>
      </c>
      <c r="X17" s="15">
        <v>1.0</v>
      </c>
      <c r="Y17" s="50">
        <v>0.0</v>
      </c>
      <c r="Z17" s="15"/>
      <c r="AA17" s="15"/>
      <c r="AB17" s="29">
        <f>MONDELEZ!$L17*MONDELEZ!$AA17</f>
        <v>0</v>
      </c>
      <c r="AC17" s="15"/>
      <c r="AD17" s="15"/>
      <c r="AE17" s="15"/>
      <c r="AF17" s="15"/>
      <c r="AG17" s="15"/>
      <c r="AH17" s="32" t="str">
        <f>IF(AND(MONDELEZ!$AF17=0,MONDELEZ!$AG17=0),"",MONDELEZ!$AF17-MONDELEZ!$AG17)</f>
        <v/>
      </c>
      <c r="AI17" s="15"/>
      <c r="AJ17" s="15"/>
      <c r="AK17" s="15"/>
      <c r="AL17" s="15"/>
      <c r="AM17" s="15"/>
      <c r="AN17" s="15"/>
      <c r="AO17" s="16" t="s">
        <v>11857</v>
      </c>
      <c r="AP17" s="15"/>
      <c r="AQ17" s="15"/>
    </row>
    <row r="18">
      <c r="A18" s="28" t="s">
        <v>750</v>
      </c>
      <c r="B18" s="28"/>
      <c r="C18" s="15" t="str">
        <f t="shared" si="1"/>
        <v>KIO01448288</v>
      </c>
      <c r="D18" s="15" t="s">
        <v>11857</v>
      </c>
      <c r="E18" s="28" t="s">
        <v>751</v>
      </c>
      <c r="F18" s="20">
        <f t="shared" ref="F18:F20" si="4">F17</f>
        <v>6293.57</v>
      </c>
      <c r="G18" s="29">
        <v>21.0</v>
      </c>
      <c r="H18" s="28" t="s">
        <v>12099</v>
      </c>
      <c r="I18" s="15">
        <v>15.0</v>
      </c>
      <c r="J18" s="15">
        <f>MONDELEZ!$I18</f>
        <v>15</v>
      </c>
      <c r="K18" s="15"/>
      <c r="L18" s="33">
        <f>((MONDELEZ!$F18*(1+MONDELEZ!$G18%))/MONDELEZ!$J18)+MONDELEZ!$K18</f>
        <v>507.6813133</v>
      </c>
      <c r="M18" s="15">
        <v>30.0</v>
      </c>
      <c r="N18" s="61">
        <f>IF(L18&gt;=5,MROUND((L18*(1+(MONDELEZ!$G18/100)))/(1-M18/100),50),10)</f>
        <v>900</v>
      </c>
      <c r="O18" s="29">
        <f>MROUND(MONDELEZ!$N18/0.6,50)</f>
        <v>1500</v>
      </c>
      <c r="P18" s="15" t="s">
        <v>11858</v>
      </c>
      <c r="Q18" s="15">
        <v>3.0</v>
      </c>
      <c r="R18" s="29">
        <f>MONDELEZ!$I18+MONDELEZ!$Q18</f>
        <v>18</v>
      </c>
      <c r="S18" s="15" t="s">
        <v>719</v>
      </c>
      <c r="T18" s="15" t="s">
        <v>15</v>
      </c>
      <c r="U18" s="15" t="s">
        <v>11757</v>
      </c>
      <c r="V18" s="15" t="s">
        <v>12154</v>
      </c>
      <c r="W18" s="15" t="s">
        <v>11860</v>
      </c>
      <c r="X18" s="15">
        <v>1.0</v>
      </c>
      <c r="Y18" s="50">
        <v>22.0</v>
      </c>
      <c r="Z18" s="15"/>
      <c r="AA18" s="15"/>
      <c r="AB18" s="29">
        <f>MONDELEZ!$L18*MONDELEZ!$AA18</f>
        <v>0</v>
      </c>
      <c r="AC18" s="15"/>
      <c r="AD18" s="15"/>
      <c r="AE18" s="15"/>
      <c r="AF18" s="15"/>
      <c r="AG18" s="15"/>
      <c r="AH18" s="32" t="str">
        <f>IF(AND(MONDELEZ!$AF18=0,MONDELEZ!$AG18=0),"",MONDELEZ!$AF18-MONDELEZ!$AG18)</f>
        <v/>
      </c>
      <c r="AI18" s="15"/>
      <c r="AJ18" s="15"/>
      <c r="AK18" s="15"/>
      <c r="AL18" s="15"/>
      <c r="AM18" s="15"/>
      <c r="AN18" s="15"/>
      <c r="AO18" s="16" t="s">
        <v>11857</v>
      </c>
      <c r="AP18" s="15"/>
      <c r="AQ18" s="15"/>
    </row>
    <row r="19">
      <c r="A19" s="28" t="s">
        <v>752</v>
      </c>
      <c r="B19" s="28"/>
      <c r="C19" s="15" t="str">
        <f t="shared" si="1"/>
        <v>KIO01421496</v>
      </c>
      <c r="D19" s="15" t="s">
        <v>11857</v>
      </c>
      <c r="E19" s="28" t="s">
        <v>753</v>
      </c>
      <c r="F19" s="20">
        <f t="shared" si="4"/>
        <v>6293.57</v>
      </c>
      <c r="G19" s="29">
        <v>21.0</v>
      </c>
      <c r="H19" s="28" t="s">
        <v>12099</v>
      </c>
      <c r="I19" s="15">
        <v>15.0</v>
      </c>
      <c r="J19" s="15">
        <f>MONDELEZ!$I19</f>
        <v>15</v>
      </c>
      <c r="K19" s="15"/>
      <c r="L19" s="33">
        <f>((MONDELEZ!$F19*(1+MONDELEZ!$G19%))/MONDELEZ!$J19)+MONDELEZ!$K19</f>
        <v>507.6813133</v>
      </c>
      <c r="M19" s="15">
        <v>30.0</v>
      </c>
      <c r="N19" s="61">
        <f>IF(L19&gt;=5,MROUND((L19*(1+(MONDELEZ!$G19/100)))/(1-M19/100),50),10)</f>
        <v>900</v>
      </c>
      <c r="O19" s="29">
        <f>MROUND(MONDELEZ!$N19/0.6,50)</f>
        <v>1500</v>
      </c>
      <c r="P19" s="15" t="s">
        <v>11858</v>
      </c>
      <c r="Q19" s="15">
        <v>3.0</v>
      </c>
      <c r="R19" s="29">
        <f>MONDELEZ!$I19+MONDELEZ!$Q19</f>
        <v>18</v>
      </c>
      <c r="S19" s="15" t="s">
        <v>719</v>
      </c>
      <c r="T19" s="15" t="s">
        <v>15</v>
      </c>
      <c r="U19" s="15" t="s">
        <v>11757</v>
      </c>
      <c r="V19" s="15" t="s">
        <v>12154</v>
      </c>
      <c r="W19" s="15" t="s">
        <v>11860</v>
      </c>
      <c r="X19" s="15">
        <v>1.0</v>
      </c>
      <c r="Y19" s="50">
        <v>10.0</v>
      </c>
      <c r="Z19" s="15"/>
      <c r="AA19" s="15"/>
      <c r="AB19" s="29">
        <f>MONDELEZ!$L19*MONDELEZ!$AA19</f>
        <v>0</v>
      </c>
      <c r="AC19" s="15"/>
      <c r="AD19" s="15"/>
      <c r="AE19" s="15"/>
      <c r="AF19" s="15"/>
      <c r="AG19" s="15"/>
      <c r="AH19" s="32" t="str">
        <f>IF(AND(MONDELEZ!$AF19=0,MONDELEZ!$AG19=0),"",MONDELEZ!$AF19-MONDELEZ!$AG19)</f>
        <v/>
      </c>
      <c r="AI19" s="15"/>
      <c r="AJ19" s="15"/>
      <c r="AK19" s="15"/>
      <c r="AL19" s="15"/>
      <c r="AM19" s="15"/>
      <c r="AN19" s="15"/>
      <c r="AO19" s="16" t="s">
        <v>11857</v>
      </c>
      <c r="AP19" s="15"/>
      <c r="AQ19" s="15"/>
    </row>
    <row r="20">
      <c r="A20" s="28" t="s">
        <v>754</v>
      </c>
      <c r="B20" s="28"/>
      <c r="C20" s="15" t="str">
        <f t="shared" si="1"/>
        <v>KIO01448226</v>
      </c>
      <c r="D20" s="15" t="s">
        <v>11857</v>
      </c>
      <c r="E20" s="28" t="s">
        <v>755</v>
      </c>
      <c r="F20" s="20">
        <f t="shared" si="4"/>
        <v>6293.57</v>
      </c>
      <c r="G20" s="29">
        <v>21.0</v>
      </c>
      <c r="H20" s="28" t="s">
        <v>12099</v>
      </c>
      <c r="I20" s="15">
        <v>15.0</v>
      </c>
      <c r="J20" s="15">
        <f>MONDELEZ!$I20</f>
        <v>15</v>
      </c>
      <c r="K20" s="15"/>
      <c r="L20" s="33">
        <f>((MONDELEZ!$F20*(1+MONDELEZ!$G20%))/MONDELEZ!$J20)+MONDELEZ!$K20</f>
        <v>507.6813133</v>
      </c>
      <c r="M20" s="15">
        <v>30.0</v>
      </c>
      <c r="N20" s="61">
        <f>IF(L20&gt;=5,MROUND((L20*(1+(MONDELEZ!$G20/100)))/(1-M20/100),50),10)</f>
        <v>900</v>
      </c>
      <c r="O20" s="29">
        <f>MROUND(MONDELEZ!$N20/0.6,50)</f>
        <v>1500</v>
      </c>
      <c r="P20" s="15" t="s">
        <v>11858</v>
      </c>
      <c r="Q20" s="15">
        <v>3.0</v>
      </c>
      <c r="R20" s="29">
        <f>MONDELEZ!$I20+MONDELEZ!$Q20</f>
        <v>18</v>
      </c>
      <c r="S20" s="15" t="s">
        <v>719</v>
      </c>
      <c r="T20" s="15" t="s">
        <v>15</v>
      </c>
      <c r="U20" s="15" t="s">
        <v>11757</v>
      </c>
      <c r="V20" s="15" t="s">
        <v>12154</v>
      </c>
      <c r="W20" s="15" t="s">
        <v>11860</v>
      </c>
      <c r="X20" s="15">
        <v>1.0</v>
      </c>
      <c r="Y20" s="50">
        <v>23.0</v>
      </c>
      <c r="Z20" s="15"/>
      <c r="AA20" s="15"/>
      <c r="AB20" s="29">
        <f>MONDELEZ!$L20*MONDELEZ!$AA20</f>
        <v>0</v>
      </c>
      <c r="AC20" s="15"/>
      <c r="AD20" s="15"/>
      <c r="AE20" s="15"/>
      <c r="AF20" s="15"/>
      <c r="AG20" s="15"/>
      <c r="AH20" s="32" t="str">
        <f>IF(AND(MONDELEZ!$AF20=0,MONDELEZ!$AG20=0),"",MONDELEZ!$AF20-MONDELEZ!$AG20)</f>
        <v/>
      </c>
      <c r="AI20" s="15"/>
      <c r="AJ20" s="15"/>
      <c r="AK20" s="15"/>
      <c r="AL20" s="15"/>
      <c r="AM20" s="15"/>
      <c r="AN20" s="15"/>
      <c r="AO20" s="16" t="s">
        <v>11857</v>
      </c>
      <c r="AP20" s="15"/>
      <c r="AQ20" s="15"/>
    </row>
    <row r="21" ht="15.75" customHeight="1">
      <c r="A21" s="28" t="s">
        <v>756</v>
      </c>
      <c r="B21" s="28"/>
      <c r="C21" s="15" t="str">
        <f t="shared" si="1"/>
        <v>KIO01457426</v>
      </c>
      <c r="D21" s="15" t="s">
        <v>11857</v>
      </c>
      <c r="E21" s="28" t="s">
        <v>757</v>
      </c>
      <c r="F21" s="20">
        <v>11063.27</v>
      </c>
      <c r="G21" s="29">
        <v>21.0</v>
      </c>
      <c r="H21" s="28" t="s">
        <v>12099</v>
      </c>
      <c r="I21" s="15">
        <v>12.0</v>
      </c>
      <c r="J21" s="15">
        <f>MONDELEZ!$I21</f>
        <v>12</v>
      </c>
      <c r="K21" s="15"/>
      <c r="L21" s="33">
        <f>((MONDELEZ!$F21*(1+MONDELEZ!$G21%))/MONDELEZ!$J21)+MONDELEZ!$K21</f>
        <v>1115.546392</v>
      </c>
      <c r="M21" s="15">
        <v>30.0</v>
      </c>
      <c r="N21" s="61">
        <f>IF(L21&gt;=5,MROUND((L21*(1+(MONDELEZ!$G21/100)))/(1-M21/100),50),10)</f>
        <v>1950</v>
      </c>
      <c r="O21" s="29">
        <f>MROUND(MONDELEZ!$N21/0.6,50)</f>
        <v>3250</v>
      </c>
      <c r="P21" s="15" t="s">
        <v>11858</v>
      </c>
      <c r="Q21" s="15">
        <v>2.0</v>
      </c>
      <c r="R21" s="29">
        <f>MONDELEZ!$I21+MONDELEZ!$Q21</f>
        <v>14</v>
      </c>
      <c r="S21" s="15" t="s">
        <v>719</v>
      </c>
      <c r="T21" s="15" t="s">
        <v>15</v>
      </c>
      <c r="U21" s="15" t="s">
        <v>11757</v>
      </c>
      <c r="V21" s="15" t="s">
        <v>12154</v>
      </c>
      <c r="W21" s="15" t="s">
        <v>11860</v>
      </c>
      <c r="X21" s="15">
        <v>1.0</v>
      </c>
      <c r="Y21" s="50">
        <v>14.0</v>
      </c>
      <c r="Z21" s="15"/>
      <c r="AA21" s="15"/>
      <c r="AB21" s="29">
        <f>MONDELEZ!$L21*MONDELEZ!$AA21</f>
        <v>0</v>
      </c>
      <c r="AC21" s="15"/>
      <c r="AD21" s="15"/>
      <c r="AE21" s="15"/>
      <c r="AF21" s="15"/>
      <c r="AG21" s="15"/>
      <c r="AH21" s="32" t="str">
        <f>IF(AND(MONDELEZ!$AF21=0,MONDELEZ!$AG21=0),"",MONDELEZ!$AF21-MONDELEZ!$AG21)</f>
        <v/>
      </c>
      <c r="AI21" s="15"/>
      <c r="AJ21" s="15"/>
      <c r="AK21" s="15"/>
      <c r="AL21" s="15"/>
      <c r="AM21" s="15"/>
      <c r="AN21" s="15"/>
      <c r="AO21" s="16" t="s">
        <v>11857</v>
      </c>
      <c r="AP21" s="15"/>
      <c r="AQ21" s="15"/>
    </row>
    <row r="22" ht="15.75" customHeight="1">
      <c r="A22" s="28" t="s">
        <v>758</v>
      </c>
      <c r="B22" s="28"/>
      <c r="C22" s="15" t="str">
        <f t="shared" si="1"/>
        <v>KIO01457334</v>
      </c>
      <c r="D22" s="15" t="s">
        <v>11857</v>
      </c>
      <c r="E22" s="28" t="s">
        <v>759</v>
      </c>
      <c r="F22" s="20">
        <f t="shared" ref="F22:F24" si="5">F21</f>
        <v>11063.27</v>
      </c>
      <c r="G22" s="29">
        <v>21.0</v>
      </c>
      <c r="H22" s="28" t="s">
        <v>12099</v>
      </c>
      <c r="I22" s="15">
        <v>12.0</v>
      </c>
      <c r="J22" s="15">
        <f>MONDELEZ!$I22</f>
        <v>12</v>
      </c>
      <c r="K22" s="15"/>
      <c r="L22" s="33">
        <f>((MONDELEZ!$F22*(1+MONDELEZ!$G22%))/MONDELEZ!$J22)+MONDELEZ!$K22</f>
        <v>1115.546392</v>
      </c>
      <c r="M22" s="15">
        <v>30.0</v>
      </c>
      <c r="N22" s="61">
        <f>IF(L22&gt;=5,MROUND((L22*(1+(MONDELEZ!$G22/100)))/(1-M22/100),50),10)</f>
        <v>1950</v>
      </c>
      <c r="O22" s="29">
        <f>MROUND(MONDELEZ!$N22/0.6,50)</f>
        <v>3250</v>
      </c>
      <c r="P22" s="15" t="s">
        <v>11858</v>
      </c>
      <c r="Q22" s="15">
        <v>2.0</v>
      </c>
      <c r="R22" s="29">
        <f>MONDELEZ!$I22+MONDELEZ!$Q22</f>
        <v>14</v>
      </c>
      <c r="S22" s="15" t="s">
        <v>719</v>
      </c>
      <c r="T22" s="15" t="s">
        <v>15</v>
      </c>
      <c r="U22" s="15" t="s">
        <v>11757</v>
      </c>
      <c r="V22" s="15" t="s">
        <v>12154</v>
      </c>
      <c r="W22" s="15" t="s">
        <v>11860</v>
      </c>
      <c r="X22" s="15">
        <v>1.0</v>
      </c>
      <c r="Y22" s="50">
        <v>1.0</v>
      </c>
      <c r="Z22" s="15"/>
      <c r="AA22" s="15"/>
      <c r="AB22" s="29">
        <f>MONDELEZ!$L22*MONDELEZ!$AA22</f>
        <v>0</v>
      </c>
      <c r="AC22" s="15"/>
      <c r="AD22" s="15"/>
      <c r="AE22" s="15"/>
      <c r="AF22" s="15"/>
      <c r="AG22" s="15"/>
      <c r="AH22" s="32" t="str">
        <f>IF(AND(MONDELEZ!$AF22=0,MONDELEZ!$AG22=0),"",MONDELEZ!$AF22-MONDELEZ!$AG22)</f>
        <v/>
      </c>
      <c r="AI22" s="15"/>
      <c r="AJ22" s="15"/>
      <c r="AK22" s="15"/>
      <c r="AL22" s="15"/>
      <c r="AM22" s="15"/>
      <c r="AN22" s="15"/>
      <c r="AO22" s="16" t="s">
        <v>11857</v>
      </c>
      <c r="AP22" s="15"/>
      <c r="AQ22" s="15"/>
    </row>
    <row r="23" ht="15.75" customHeight="1">
      <c r="A23" s="28" t="s">
        <v>760</v>
      </c>
      <c r="B23" s="28"/>
      <c r="C23" s="15" t="str">
        <f t="shared" si="1"/>
        <v>KIO01457396</v>
      </c>
      <c r="D23" s="15" t="s">
        <v>11857</v>
      </c>
      <c r="E23" s="28" t="s">
        <v>761</v>
      </c>
      <c r="F23" s="20">
        <f t="shared" si="5"/>
        <v>11063.27</v>
      </c>
      <c r="G23" s="29">
        <v>21.0</v>
      </c>
      <c r="H23" s="28" t="s">
        <v>12099</v>
      </c>
      <c r="I23" s="15">
        <v>12.0</v>
      </c>
      <c r="J23" s="15">
        <f>MONDELEZ!$I23</f>
        <v>12</v>
      </c>
      <c r="K23" s="15"/>
      <c r="L23" s="33">
        <f>((MONDELEZ!$F23*(1+MONDELEZ!$G23%))/MONDELEZ!$J23)+MONDELEZ!$K23</f>
        <v>1115.546392</v>
      </c>
      <c r="M23" s="15">
        <v>30.0</v>
      </c>
      <c r="N23" s="61">
        <f>IF(L23&gt;=5,MROUND((L23*(1+(MONDELEZ!$G23/100)))/(1-M23/100),50),10)</f>
        <v>1950</v>
      </c>
      <c r="O23" s="29">
        <f>MROUND(MONDELEZ!$N23/0.6,50)</f>
        <v>3250</v>
      </c>
      <c r="P23" s="15" t="s">
        <v>11858</v>
      </c>
      <c r="Q23" s="15">
        <v>2.0</v>
      </c>
      <c r="R23" s="29">
        <f>MONDELEZ!$I23+MONDELEZ!$Q23</f>
        <v>14</v>
      </c>
      <c r="S23" s="15" t="s">
        <v>719</v>
      </c>
      <c r="T23" s="15" t="s">
        <v>15</v>
      </c>
      <c r="U23" s="15" t="s">
        <v>11757</v>
      </c>
      <c r="V23" s="15" t="s">
        <v>12154</v>
      </c>
      <c r="W23" s="15" t="s">
        <v>11860</v>
      </c>
      <c r="X23" s="15">
        <v>1.0</v>
      </c>
      <c r="Y23" s="50">
        <v>0.0</v>
      </c>
      <c r="Z23" s="15"/>
      <c r="AA23" s="15"/>
      <c r="AB23" s="29">
        <f>MONDELEZ!$L23*MONDELEZ!$AA23</f>
        <v>0</v>
      </c>
      <c r="AC23" s="15"/>
      <c r="AD23" s="15"/>
      <c r="AE23" s="15"/>
      <c r="AF23" s="15"/>
      <c r="AG23" s="15"/>
      <c r="AH23" s="32" t="str">
        <f>IF(AND(MONDELEZ!$AF23=0,MONDELEZ!$AG23=0),"",MONDELEZ!$AF23-MONDELEZ!$AG23)</f>
        <v/>
      </c>
      <c r="AI23" s="15"/>
      <c r="AJ23" s="15"/>
      <c r="AK23" s="15"/>
      <c r="AL23" s="15"/>
      <c r="AM23" s="15"/>
      <c r="AN23" s="15"/>
      <c r="AO23" s="16" t="s">
        <v>11857</v>
      </c>
      <c r="AP23" s="15"/>
      <c r="AQ23" s="15"/>
    </row>
    <row r="24" ht="15.75" customHeight="1">
      <c r="A24" s="28" t="s">
        <v>762</v>
      </c>
      <c r="B24" s="28"/>
      <c r="C24" s="15" t="str">
        <f t="shared" si="1"/>
        <v>KIO01457457</v>
      </c>
      <c r="D24" s="15" t="s">
        <v>11857</v>
      </c>
      <c r="E24" s="28" t="s">
        <v>763</v>
      </c>
      <c r="F24" s="20">
        <f t="shared" si="5"/>
        <v>11063.27</v>
      </c>
      <c r="G24" s="29">
        <v>21.0</v>
      </c>
      <c r="H24" s="28" t="s">
        <v>12099</v>
      </c>
      <c r="I24" s="15">
        <v>12.0</v>
      </c>
      <c r="J24" s="15">
        <f>MONDELEZ!$I24</f>
        <v>12</v>
      </c>
      <c r="K24" s="15"/>
      <c r="L24" s="33">
        <f>((MONDELEZ!$F24*(1+MONDELEZ!$G24%))/MONDELEZ!$J24)+MONDELEZ!$K24</f>
        <v>1115.546392</v>
      </c>
      <c r="M24" s="15">
        <v>30.0</v>
      </c>
      <c r="N24" s="61">
        <f>IF(L24&gt;=5,MROUND((L24*(1+(MONDELEZ!$G24/100)))/(1-M24/100),50),10)</f>
        <v>1950</v>
      </c>
      <c r="O24" s="29">
        <f>MROUND(MONDELEZ!$N24/0.6,50)</f>
        <v>3250</v>
      </c>
      <c r="P24" s="15" t="s">
        <v>11858</v>
      </c>
      <c r="Q24" s="15">
        <v>2.0</v>
      </c>
      <c r="R24" s="29">
        <f>MONDELEZ!$I24+MONDELEZ!$Q24</f>
        <v>14</v>
      </c>
      <c r="S24" s="15" t="s">
        <v>719</v>
      </c>
      <c r="T24" s="15" t="s">
        <v>15</v>
      </c>
      <c r="U24" s="15" t="s">
        <v>11757</v>
      </c>
      <c r="V24" s="15" t="s">
        <v>12154</v>
      </c>
      <c r="W24" s="15" t="s">
        <v>11860</v>
      </c>
      <c r="X24" s="15">
        <v>1.0</v>
      </c>
      <c r="Y24" s="50">
        <v>0.0</v>
      </c>
      <c r="Z24" s="15"/>
      <c r="AA24" s="15"/>
      <c r="AB24" s="29">
        <f>MONDELEZ!$L24*MONDELEZ!$AA24</f>
        <v>0</v>
      </c>
      <c r="AC24" s="15"/>
      <c r="AD24" s="15"/>
      <c r="AE24" s="15"/>
      <c r="AF24" s="15"/>
      <c r="AG24" s="15"/>
      <c r="AH24" s="32" t="str">
        <f>IF(AND(MONDELEZ!$AF24=0,MONDELEZ!$AG24=0),"",MONDELEZ!$AF24-MONDELEZ!$AG24)</f>
        <v/>
      </c>
      <c r="AI24" s="15"/>
      <c r="AJ24" s="15"/>
      <c r="AK24" s="15"/>
      <c r="AL24" s="15"/>
      <c r="AM24" s="15"/>
      <c r="AN24" s="15"/>
      <c r="AO24" s="16" t="s">
        <v>11857</v>
      </c>
      <c r="AP24" s="15"/>
      <c r="AQ24" s="15"/>
    </row>
    <row r="25" ht="15.75" customHeight="1">
      <c r="A25" s="28" t="s">
        <v>764</v>
      </c>
      <c r="B25" s="28"/>
      <c r="C25" s="15" t="str">
        <f t="shared" si="1"/>
        <v>KIO77982360</v>
      </c>
      <c r="D25" s="15" t="s">
        <v>11857</v>
      </c>
      <c r="E25" s="28" t="s">
        <v>765</v>
      </c>
      <c r="F25" s="20">
        <v>3745.32</v>
      </c>
      <c r="G25" s="29">
        <v>21.0</v>
      </c>
      <c r="H25" s="28" t="s">
        <v>12099</v>
      </c>
      <c r="I25" s="15">
        <v>60.0</v>
      </c>
      <c r="J25" s="15">
        <f>MONDELEZ!$I25</f>
        <v>60</v>
      </c>
      <c r="K25" s="15"/>
      <c r="L25" s="33">
        <f>((MONDELEZ!$F25*(1+MONDELEZ!$G25%))/MONDELEZ!$J25)+MONDELEZ!$K25</f>
        <v>75.53062</v>
      </c>
      <c r="M25" s="15">
        <v>30.0</v>
      </c>
      <c r="N25" s="61">
        <f>IF(L25&gt;=5,MROUND((L25*(1+(MONDELEZ!$G25/100)))/(1-M25/100),50),10)</f>
        <v>150</v>
      </c>
      <c r="O25" s="29">
        <f>MROUND(MONDELEZ!$N25/0.6,50)</f>
        <v>250</v>
      </c>
      <c r="P25" s="15" t="s">
        <v>11858</v>
      </c>
      <c r="Q25" s="15">
        <v>10.0</v>
      </c>
      <c r="R25" s="29">
        <f>MONDELEZ!$I25+MONDELEZ!$Q25</f>
        <v>70</v>
      </c>
      <c r="S25" s="15" t="s">
        <v>719</v>
      </c>
      <c r="T25" s="15" t="s">
        <v>15</v>
      </c>
      <c r="U25" s="15" t="s">
        <v>11757</v>
      </c>
      <c r="V25" s="15" t="s">
        <v>12155</v>
      </c>
      <c r="W25" s="15" t="s">
        <v>11860</v>
      </c>
      <c r="X25" s="15">
        <v>1.0</v>
      </c>
      <c r="Y25" s="50">
        <v>24.0</v>
      </c>
      <c r="Z25" s="15"/>
      <c r="AA25" s="15"/>
      <c r="AB25" s="29">
        <f>MONDELEZ!$L25*MONDELEZ!$AA25</f>
        <v>0</v>
      </c>
      <c r="AC25" s="15"/>
      <c r="AD25" s="15"/>
      <c r="AE25" s="15"/>
      <c r="AF25" s="15"/>
      <c r="AG25" s="15"/>
      <c r="AH25" s="32" t="str">
        <f>IF(AND(MONDELEZ!$AF25=0,MONDELEZ!$AG25=0),"",MONDELEZ!$AF25-MONDELEZ!$AG25)</f>
        <v/>
      </c>
      <c r="AI25" s="15"/>
      <c r="AJ25" s="15"/>
      <c r="AK25" s="15"/>
      <c r="AL25" s="15"/>
      <c r="AM25" s="15"/>
      <c r="AN25" s="15"/>
      <c r="AO25" s="16" t="s">
        <v>11857</v>
      </c>
      <c r="AP25" s="15"/>
      <c r="AQ25" s="15"/>
    </row>
    <row r="26" ht="15.75" customHeight="1">
      <c r="A26" s="28" t="s">
        <v>766</v>
      </c>
      <c r="B26" s="28"/>
      <c r="C26" s="15" t="str">
        <f t="shared" si="1"/>
        <v>KIO77982346</v>
      </c>
      <c r="D26" s="15" t="s">
        <v>11857</v>
      </c>
      <c r="E26" s="28" t="s">
        <v>767</v>
      </c>
      <c r="F26" s="20">
        <f t="shared" ref="F26:F28" si="6">F25</f>
        <v>3745.32</v>
      </c>
      <c r="G26" s="29">
        <v>21.0</v>
      </c>
      <c r="H26" s="28" t="s">
        <v>12099</v>
      </c>
      <c r="I26" s="15">
        <v>60.0</v>
      </c>
      <c r="J26" s="15">
        <f>MONDELEZ!$I26</f>
        <v>60</v>
      </c>
      <c r="K26" s="15"/>
      <c r="L26" s="33">
        <f>((MONDELEZ!$F26*(1+MONDELEZ!$G26%))/MONDELEZ!$J26)+MONDELEZ!$K26</f>
        <v>75.53062</v>
      </c>
      <c r="M26" s="15">
        <v>30.0</v>
      </c>
      <c r="N26" s="61">
        <f>IF(L26&gt;=5,MROUND((L26*(1+(MONDELEZ!$G26/100)))/(1-M26/100),50),10)</f>
        <v>150</v>
      </c>
      <c r="O26" s="29">
        <f>MROUND(MONDELEZ!$N26/0.6,50)</f>
        <v>250</v>
      </c>
      <c r="P26" s="15" t="s">
        <v>11858</v>
      </c>
      <c r="Q26" s="15">
        <v>10.0</v>
      </c>
      <c r="R26" s="29">
        <f>MONDELEZ!$I26+MONDELEZ!$Q26</f>
        <v>70</v>
      </c>
      <c r="S26" s="15" t="s">
        <v>719</v>
      </c>
      <c r="T26" s="15" t="s">
        <v>15</v>
      </c>
      <c r="U26" s="15" t="s">
        <v>11757</v>
      </c>
      <c r="V26" s="15" t="s">
        <v>12155</v>
      </c>
      <c r="W26" s="15" t="s">
        <v>11860</v>
      </c>
      <c r="X26" s="15">
        <v>1.0</v>
      </c>
      <c r="Y26" s="50">
        <v>0.0</v>
      </c>
      <c r="Z26" s="15"/>
      <c r="AA26" s="15"/>
      <c r="AB26" s="29">
        <f>MONDELEZ!$L26*MONDELEZ!$AA26</f>
        <v>0</v>
      </c>
      <c r="AC26" s="15"/>
      <c r="AD26" s="15"/>
      <c r="AE26" s="15"/>
      <c r="AF26" s="15"/>
      <c r="AG26" s="15"/>
      <c r="AH26" s="32" t="str">
        <f>IF(AND(MONDELEZ!$AF26=0,MONDELEZ!$AG26=0),"",MONDELEZ!$AF26-MONDELEZ!$AG26)</f>
        <v/>
      </c>
      <c r="AI26" s="15"/>
      <c r="AJ26" s="15"/>
      <c r="AK26" s="15"/>
      <c r="AL26" s="15"/>
      <c r="AM26" s="15"/>
      <c r="AN26" s="15"/>
      <c r="AO26" s="16" t="s">
        <v>11857</v>
      </c>
      <c r="AP26" s="15"/>
      <c r="AQ26" s="15"/>
    </row>
    <row r="27" ht="15.75" customHeight="1">
      <c r="A27" s="28" t="s">
        <v>768</v>
      </c>
      <c r="B27" s="28"/>
      <c r="C27" s="15" t="str">
        <f t="shared" si="1"/>
        <v>KIO77982353</v>
      </c>
      <c r="D27" s="15" t="s">
        <v>11857</v>
      </c>
      <c r="E27" s="28" t="s">
        <v>769</v>
      </c>
      <c r="F27" s="20">
        <f t="shared" si="6"/>
        <v>3745.32</v>
      </c>
      <c r="G27" s="29">
        <v>21.0</v>
      </c>
      <c r="H27" s="28" t="s">
        <v>12099</v>
      </c>
      <c r="I27" s="15">
        <v>60.0</v>
      </c>
      <c r="J27" s="15">
        <f>MONDELEZ!$I27</f>
        <v>60</v>
      </c>
      <c r="K27" s="15"/>
      <c r="L27" s="33">
        <f>((MONDELEZ!$F27*(1+MONDELEZ!$G27%))/MONDELEZ!$J27)+MONDELEZ!$K27</f>
        <v>75.53062</v>
      </c>
      <c r="M27" s="15">
        <v>30.0</v>
      </c>
      <c r="N27" s="61">
        <f>IF(L27&gt;=5,MROUND((L27*(1+(MONDELEZ!$G27/100)))/(1-M27/100),50),10)</f>
        <v>150</v>
      </c>
      <c r="O27" s="29">
        <f>MROUND(MONDELEZ!$N27/0.6,50)</f>
        <v>250</v>
      </c>
      <c r="P27" s="15" t="s">
        <v>11858</v>
      </c>
      <c r="Q27" s="15">
        <v>10.0</v>
      </c>
      <c r="R27" s="29">
        <f>MONDELEZ!$I27+MONDELEZ!$Q27</f>
        <v>70</v>
      </c>
      <c r="S27" s="15" t="s">
        <v>719</v>
      </c>
      <c r="T27" s="15" t="s">
        <v>15</v>
      </c>
      <c r="U27" s="15" t="s">
        <v>11757</v>
      </c>
      <c r="V27" s="15" t="s">
        <v>12155</v>
      </c>
      <c r="W27" s="15" t="s">
        <v>11860</v>
      </c>
      <c r="X27" s="15">
        <v>1.0</v>
      </c>
      <c r="Y27" s="50">
        <v>38.0</v>
      </c>
      <c r="Z27" s="15"/>
      <c r="AA27" s="15"/>
      <c r="AB27" s="29">
        <f>MONDELEZ!$L27*MONDELEZ!$AA27</f>
        <v>0</v>
      </c>
      <c r="AC27" s="15"/>
      <c r="AD27" s="15"/>
      <c r="AE27" s="15"/>
      <c r="AF27" s="15"/>
      <c r="AG27" s="15"/>
      <c r="AH27" s="32" t="str">
        <f>IF(AND(MONDELEZ!$AF27=0,MONDELEZ!$AG27=0),"",MONDELEZ!$AF27-MONDELEZ!$AG27)</f>
        <v/>
      </c>
      <c r="AI27" s="15"/>
      <c r="AJ27" s="15"/>
      <c r="AK27" s="15"/>
      <c r="AL27" s="15"/>
      <c r="AM27" s="15"/>
      <c r="AN27" s="15"/>
      <c r="AO27" s="16" t="s">
        <v>11857</v>
      </c>
      <c r="AP27" s="15"/>
      <c r="AQ27" s="15"/>
    </row>
    <row r="28" ht="15.75" customHeight="1">
      <c r="A28" s="28" t="s">
        <v>770</v>
      </c>
      <c r="B28" s="28"/>
      <c r="C28" s="15" t="str">
        <f t="shared" si="1"/>
        <v>KIO77982338</v>
      </c>
      <c r="D28" s="15" t="s">
        <v>11857</v>
      </c>
      <c r="E28" s="28" t="s">
        <v>771</v>
      </c>
      <c r="F28" s="20">
        <f t="shared" si="6"/>
        <v>3745.32</v>
      </c>
      <c r="G28" s="29">
        <v>21.0</v>
      </c>
      <c r="H28" s="28" t="s">
        <v>12099</v>
      </c>
      <c r="I28" s="15">
        <v>60.0</v>
      </c>
      <c r="J28" s="15">
        <f>MONDELEZ!$I28</f>
        <v>60</v>
      </c>
      <c r="K28" s="15"/>
      <c r="L28" s="33">
        <f>((MONDELEZ!$F28*(1+MONDELEZ!$G28%))/MONDELEZ!$J28)+MONDELEZ!$K28</f>
        <v>75.53062</v>
      </c>
      <c r="M28" s="15">
        <v>30.0</v>
      </c>
      <c r="N28" s="61">
        <f>IF(L28&gt;=5,MROUND((L28*(1+(MONDELEZ!$G28/100)))/(1-M28/100),50),10)</f>
        <v>150</v>
      </c>
      <c r="O28" s="29">
        <f>MROUND(MONDELEZ!$N28/0.6,50)</f>
        <v>250</v>
      </c>
      <c r="P28" s="15" t="s">
        <v>11858</v>
      </c>
      <c r="Q28" s="15">
        <v>10.0</v>
      </c>
      <c r="R28" s="29">
        <f>MONDELEZ!$I28+MONDELEZ!$Q28</f>
        <v>70</v>
      </c>
      <c r="S28" s="15" t="s">
        <v>719</v>
      </c>
      <c r="T28" s="15" t="s">
        <v>15</v>
      </c>
      <c r="U28" s="15" t="s">
        <v>11757</v>
      </c>
      <c r="V28" s="15" t="s">
        <v>12155</v>
      </c>
      <c r="W28" s="15" t="s">
        <v>11860</v>
      </c>
      <c r="X28" s="15">
        <v>1.0</v>
      </c>
      <c r="Y28" s="50">
        <v>3.0</v>
      </c>
      <c r="Z28" s="15"/>
      <c r="AA28" s="15"/>
      <c r="AB28" s="29">
        <f>MONDELEZ!$L28*MONDELEZ!$AA28</f>
        <v>0</v>
      </c>
      <c r="AC28" s="15"/>
      <c r="AD28" s="15"/>
      <c r="AE28" s="15"/>
      <c r="AF28" s="15"/>
      <c r="AG28" s="15"/>
      <c r="AH28" s="32" t="str">
        <f>IF(AND(MONDELEZ!$AF28=0,MONDELEZ!$AG28=0),"",MONDELEZ!$AF28-MONDELEZ!$AG28)</f>
        <v/>
      </c>
      <c r="AI28" s="15"/>
      <c r="AJ28" s="15"/>
      <c r="AK28" s="15"/>
      <c r="AL28" s="15"/>
      <c r="AM28" s="15"/>
      <c r="AN28" s="15"/>
      <c r="AO28" s="16" t="s">
        <v>11857</v>
      </c>
      <c r="AP28" s="15"/>
      <c r="AQ28" s="15"/>
    </row>
    <row r="29" ht="15.75" customHeight="1">
      <c r="A29" s="28" t="s">
        <v>772</v>
      </c>
      <c r="B29" s="28"/>
      <c r="C29" s="15" t="str">
        <f t="shared" si="1"/>
        <v>KIO77971630</v>
      </c>
      <c r="D29" s="15" t="s">
        <v>11857</v>
      </c>
      <c r="E29" s="28" t="s">
        <v>773</v>
      </c>
      <c r="F29" s="20">
        <v>5341.08</v>
      </c>
      <c r="G29" s="29">
        <v>21.0</v>
      </c>
      <c r="H29" s="28" t="s">
        <v>12099</v>
      </c>
      <c r="I29" s="15">
        <v>13.0</v>
      </c>
      <c r="J29" s="15">
        <f>MONDELEZ!$I29</f>
        <v>13</v>
      </c>
      <c r="K29" s="15"/>
      <c r="L29" s="33">
        <f>((MONDELEZ!$F29*(1+MONDELEZ!$G29%))/MONDELEZ!$J29)+MONDELEZ!$K29</f>
        <v>497.1312923</v>
      </c>
      <c r="M29" s="15">
        <v>30.0</v>
      </c>
      <c r="N29" s="61">
        <f>IF(L29&gt;=5,MROUND((L29*(1+(MONDELEZ!$G29/100)))/(1-M29/100),50),10)</f>
        <v>850</v>
      </c>
      <c r="O29" s="29">
        <f>MROUND(MONDELEZ!$N29/0.6,50)</f>
        <v>1400</v>
      </c>
      <c r="P29" s="15" t="s">
        <v>11858</v>
      </c>
      <c r="Q29" s="15">
        <v>5.0</v>
      </c>
      <c r="R29" s="29">
        <f>MONDELEZ!$I29+MONDELEZ!$Q29</f>
        <v>18</v>
      </c>
      <c r="S29" s="15" t="s">
        <v>719</v>
      </c>
      <c r="T29" s="15" t="s">
        <v>15</v>
      </c>
      <c r="U29" s="15" t="s">
        <v>11759</v>
      </c>
      <c r="V29" s="15" t="s">
        <v>12150</v>
      </c>
      <c r="W29" s="15" t="s">
        <v>11860</v>
      </c>
      <c r="X29" s="15">
        <v>1.0</v>
      </c>
      <c r="Y29" s="50">
        <v>0.0</v>
      </c>
      <c r="Z29" s="15"/>
      <c r="AA29" s="15"/>
      <c r="AB29" s="29">
        <f>MONDELEZ!$L29*MONDELEZ!$AA29</f>
        <v>0</v>
      </c>
      <c r="AC29" s="15"/>
      <c r="AD29" s="15"/>
      <c r="AE29" s="15"/>
      <c r="AF29" s="15"/>
      <c r="AG29" s="15"/>
      <c r="AH29" s="32" t="str">
        <f>IF(AND(MONDELEZ!$AF29=0,MONDELEZ!$AG29=0),"",MONDELEZ!$AF29-MONDELEZ!$AG29)</f>
        <v/>
      </c>
      <c r="AI29" s="15"/>
      <c r="AJ29" s="15"/>
      <c r="AK29" s="15"/>
      <c r="AL29" s="15"/>
      <c r="AM29" s="15"/>
      <c r="AN29" s="15"/>
      <c r="AO29" s="16" t="s">
        <v>11857</v>
      </c>
      <c r="AP29" s="15"/>
      <c r="AQ29" s="15"/>
    </row>
    <row r="30" ht="15.75" customHeight="1">
      <c r="A30" s="28" t="s">
        <v>774</v>
      </c>
      <c r="B30" s="28"/>
      <c r="C30" s="15" t="str">
        <f t="shared" si="1"/>
        <v>KIO01818692</v>
      </c>
      <c r="D30" s="15" t="s">
        <v>11857</v>
      </c>
      <c r="E30" s="28" t="s">
        <v>775</v>
      </c>
      <c r="F30" s="20">
        <v>3728.41</v>
      </c>
      <c r="G30" s="29">
        <v>21.0</v>
      </c>
      <c r="H30" s="28" t="s">
        <v>12099</v>
      </c>
      <c r="I30" s="15">
        <v>1.0</v>
      </c>
      <c r="J30" s="15">
        <f>MONDELEZ!$I30</f>
        <v>1</v>
      </c>
      <c r="K30" s="15"/>
      <c r="L30" s="33">
        <f>((MONDELEZ!$F30*(1+MONDELEZ!$G30%))/MONDELEZ!$J30)+MONDELEZ!$K30</f>
        <v>4511.3761</v>
      </c>
      <c r="M30" s="15">
        <v>30.0</v>
      </c>
      <c r="N30" s="61">
        <f>IF(L30&gt;=5,MROUND((L30*(1+(MONDELEZ!$G30/100)))/(1-M30/100),50),10)</f>
        <v>7800</v>
      </c>
      <c r="O30" s="29">
        <f>MROUND(MONDELEZ!$N30/0.6,50)</f>
        <v>13000</v>
      </c>
      <c r="P30" s="15" t="s">
        <v>11858</v>
      </c>
      <c r="Q30" s="15">
        <v>2.0</v>
      </c>
      <c r="R30" s="29">
        <f>MONDELEZ!$I30+MONDELEZ!$Q30</f>
        <v>3</v>
      </c>
      <c r="S30" s="15" t="s">
        <v>719</v>
      </c>
      <c r="T30" s="15" t="s">
        <v>15</v>
      </c>
      <c r="U30" s="15" t="s">
        <v>11759</v>
      </c>
      <c r="V30" s="15" t="s">
        <v>12156</v>
      </c>
      <c r="W30" s="15" t="s">
        <v>11860</v>
      </c>
      <c r="X30" s="15">
        <v>1.0</v>
      </c>
      <c r="Y30" s="50">
        <v>2.0</v>
      </c>
      <c r="Z30" s="15"/>
      <c r="AA30" s="15"/>
      <c r="AB30" s="29">
        <f>MONDELEZ!$L30*MONDELEZ!$AA30</f>
        <v>0</v>
      </c>
      <c r="AC30" s="15"/>
      <c r="AD30" s="15"/>
      <c r="AE30" s="15"/>
      <c r="AF30" s="15"/>
      <c r="AG30" s="15"/>
      <c r="AH30" s="32" t="str">
        <f>IF(AND(MONDELEZ!$AF30=0,MONDELEZ!$AG30=0),"",MONDELEZ!$AF30-MONDELEZ!$AG30)</f>
        <v/>
      </c>
      <c r="AI30" s="15"/>
      <c r="AJ30" s="15"/>
      <c r="AK30" s="15"/>
      <c r="AL30" s="15"/>
      <c r="AM30" s="15"/>
      <c r="AN30" s="15"/>
      <c r="AO30" s="16" t="s">
        <v>11857</v>
      </c>
      <c r="AP30" s="15"/>
      <c r="AQ30" s="15"/>
    </row>
    <row r="31" ht="15.75" customHeight="1">
      <c r="A31" s="28" t="s">
        <v>776</v>
      </c>
      <c r="B31" s="28"/>
      <c r="C31" s="15" t="str">
        <f t="shared" si="1"/>
        <v>KIO01818609</v>
      </c>
      <c r="D31" s="15" t="s">
        <v>11857</v>
      </c>
      <c r="E31" s="28" t="s">
        <v>777</v>
      </c>
      <c r="F31" s="20">
        <v>762.65</v>
      </c>
      <c r="G31" s="29">
        <v>21.0</v>
      </c>
      <c r="H31" s="28" t="s">
        <v>12099</v>
      </c>
      <c r="I31" s="15">
        <v>12.0</v>
      </c>
      <c r="J31" s="15">
        <v>1.0</v>
      </c>
      <c r="K31" s="15"/>
      <c r="L31" s="33">
        <f>((MONDELEZ!$F31*(1+MONDELEZ!$G31%))/MONDELEZ!$J31)+MONDELEZ!$K31</f>
        <v>922.8065</v>
      </c>
      <c r="M31" s="15">
        <v>30.0</v>
      </c>
      <c r="N31" s="61">
        <f>IF(L31&gt;=5,MROUND((L31*(1+(MONDELEZ!$G31/100)))/(1-M31/100),50),10)</f>
        <v>1600</v>
      </c>
      <c r="O31" s="29">
        <f>MROUND(MONDELEZ!$N31/0.6,50)</f>
        <v>2650</v>
      </c>
      <c r="P31" s="15" t="s">
        <v>11858</v>
      </c>
      <c r="Q31" s="15">
        <v>4.0</v>
      </c>
      <c r="R31" s="29">
        <f>MONDELEZ!$I31+MONDELEZ!$Q31</f>
        <v>16</v>
      </c>
      <c r="S31" s="15" t="s">
        <v>719</v>
      </c>
      <c r="T31" s="15" t="s">
        <v>15</v>
      </c>
      <c r="U31" s="15" t="s">
        <v>11759</v>
      </c>
      <c r="V31" s="15" t="s">
        <v>12156</v>
      </c>
      <c r="W31" s="15" t="s">
        <v>11860</v>
      </c>
      <c r="X31" s="15">
        <v>1.0</v>
      </c>
      <c r="Y31" s="50">
        <v>0.0</v>
      </c>
      <c r="Z31" s="15"/>
      <c r="AA31" s="15"/>
      <c r="AB31" s="29">
        <f>MONDELEZ!$L31*MONDELEZ!$AA31</f>
        <v>0</v>
      </c>
      <c r="AC31" s="15"/>
      <c r="AD31" s="15"/>
      <c r="AE31" s="15"/>
      <c r="AF31" s="15"/>
      <c r="AG31" s="15"/>
      <c r="AH31" s="32" t="str">
        <f>IF(AND(MONDELEZ!$AF31=0,MONDELEZ!$AG31=0),"",MONDELEZ!$AF31-MONDELEZ!$AG31)</f>
        <v/>
      </c>
      <c r="AI31" s="15"/>
      <c r="AJ31" s="15"/>
      <c r="AK31" s="15"/>
      <c r="AL31" s="15"/>
      <c r="AM31" s="15"/>
      <c r="AN31" s="15"/>
      <c r="AO31" s="16" t="s">
        <v>11857</v>
      </c>
      <c r="AP31" s="15"/>
      <c r="AQ31" s="15"/>
    </row>
    <row r="32" ht="15.75" customHeight="1">
      <c r="A32" s="28" t="s">
        <v>778</v>
      </c>
      <c r="B32" s="28"/>
      <c r="C32" s="15" t="str">
        <f t="shared" si="1"/>
        <v>KIO01818579</v>
      </c>
      <c r="D32" s="15" t="s">
        <v>11857</v>
      </c>
      <c r="E32" s="28" t="s">
        <v>779</v>
      </c>
      <c r="F32" s="20">
        <f>F31</f>
        <v>762.65</v>
      </c>
      <c r="G32" s="29">
        <v>21.0</v>
      </c>
      <c r="H32" s="28" t="s">
        <v>12099</v>
      </c>
      <c r="I32" s="15">
        <v>12.0</v>
      </c>
      <c r="J32" s="15">
        <v>1.0</v>
      </c>
      <c r="K32" s="15"/>
      <c r="L32" s="33">
        <f>((MONDELEZ!$F32*(1+MONDELEZ!$G32%))/MONDELEZ!$J32)+MONDELEZ!$K32</f>
        <v>922.8065</v>
      </c>
      <c r="M32" s="15">
        <v>30.0</v>
      </c>
      <c r="N32" s="61">
        <f>IF(L32&gt;=5,MROUND((L32*(1+(MONDELEZ!$G32/100)))/(1-M32/100),50),10)</f>
        <v>1600</v>
      </c>
      <c r="O32" s="29">
        <f>MROUND(MONDELEZ!$N32/0.6,50)</f>
        <v>2650</v>
      </c>
      <c r="P32" s="15" t="s">
        <v>11858</v>
      </c>
      <c r="Q32" s="15">
        <v>4.0</v>
      </c>
      <c r="R32" s="29">
        <f>MONDELEZ!$I32+MONDELEZ!$Q32</f>
        <v>16</v>
      </c>
      <c r="S32" s="15" t="s">
        <v>719</v>
      </c>
      <c r="T32" s="15" t="s">
        <v>15</v>
      </c>
      <c r="U32" s="15" t="s">
        <v>11759</v>
      </c>
      <c r="V32" s="15" t="s">
        <v>12156</v>
      </c>
      <c r="W32" s="15" t="s">
        <v>11860</v>
      </c>
      <c r="X32" s="15">
        <v>1.0</v>
      </c>
      <c r="Y32" s="50">
        <v>6.0</v>
      </c>
      <c r="Z32" s="15"/>
      <c r="AA32" s="15"/>
      <c r="AB32" s="29">
        <f>MONDELEZ!$L32*MONDELEZ!$AA32</f>
        <v>0</v>
      </c>
      <c r="AC32" s="15"/>
      <c r="AD32" s="15"/>
      <c r="AE32" s="15"/>
      <c r="AF32" s="15"/>
      <c r="AG32" s="15"/>
      <c r="AH32" s="32" t="str">
        <f>IF(AND(MONDELEZ!$AF32=0,MONDELEZ!$AG32=0),"",MONDELEZ!$AF32-MONDELEZ!$AG32)</f>
        <v/>
      </c>
      <c r="AI32" s="15"/>
      <c r="AJ32" s="15"/>
      <c r="AK32" s="15"/>
      <c r="AL32" s="15"/>
      <c r="AM32" s="15"/>
      <c r="AN32" s="15"/>
      <c r="AO32" s="16" t="s">
        <v>11857</v>
      </c>
      <c r="AP32" s="15"/>
      <c r="AQ32" s="15"/>
    </row>
    <row r="33" ht="15.75" customHeight="1">
      <c r="A33" s="28" t="s">
        <v>780</v>
      </c>
      <c r="B33" s="28"/>
      <c r="C33" s="15" t="str">
        <f t="shared" si="1"/>
        <v>KIO01818654</v>
      </c>
      <c r="D33" s="15" t="s">
        <v>11857</v>
      </c>
      <c r="E33" s="28" t="s">
        <v>781</v>
      </c>
      <c r="F33" s="20">
        <v>791.3</v>
      </c>
      <c r="G33" s="29">
        <v>21.0</v>
      </c>
      <c r="H33" s="28" t="s">
        <v>12099</v>
      </c>
      <c r="I33" s="15">
        <v>12.0</v>
      </c>
      <c r="J33" s="15">
        <v>1.0</v>
      </c>
      <c r="K33" s="15"/>
      <c r="L33" s="33">
        <f>((MONDELEZ!$F33*(1+MONDELEZ!$G33%))/MONDELEZ!$J33)+MONDELEZ!$K33</f>
        <v>957.473</v>
      </c>
      <c r="M33" s="15">
        <v>30.0</v>
      </c>
      <c r="N33" s="61">
        <f>IF(L33&gt;=5,MROUND((L33*(1+(MONDELEZ!$G33/100)))/(1-M33/100),50),10)</f>
        <v>1650</v>
      </c>
      <c r="O33" s="29">
        <f>MROUND(MONDELEZ!$N33/0.6,50)</f>
        <v>2750</v>
      </c>
      <c r="P33" s="15" t="s">
        <v>11858</v>
      </c>
      <c r="Q33" s="15">
        <v>4.0</v>
      </c>
      <c r="R33" s="29">
        <f>MONDELEZ!$I33+MONDELEZ!$Q33</f>
        <v>16</v>
      </c>
      <c r="S33" s="15" t="s">
        <v>719</v>
      </c>
      <c r="T33" s="15" t="s">
        <v>15</v>
      </c>
      <c r="U33" s="15" t="s">
        <v>11759</v>
      </c>
      <c r="V33" s="15" t="s">
        <v>12156</v>
      </c>
      <c r="W33" s="15" t="s">
        <v>11860</v>
      </c>
      <c r="X33" s="15">
        <v>1.0</v>
      </c>
      <c r="Y33" s="50">
        <v>3.0</v>
      </c>
      <c r="Z33" s="15"/>
      <c r="AA33" s="15"/>
      <c r="AB33" s="29">
        <f>MONDELEZ!$L33*MONDELEZ!$AA33</f>
        <v>0</v>
      </c>
      <c r="AC33" s="15"/>
      <c r="AD33" s="15"/>
      <c r="AE33" s="15"/>
      <c r="AF33" s="15"/>
      <c r="AG33" s="15"/>
      <c r="AH33" s="32" t="str">
        <f>IF(AND(MONDELEZ!$AF33=0,MONDELEZ!$AG33=0),"",MONDELEZ!$AF33-MONDELEZ!$AG33)</f>
        <v/>
      </c>
      <c r="AI33" s="15"/>
      <c r="AJ33" s="15"/>
      <c r="AK33" s="15"/>
      <c r="AL33" s="15"/>
      <c r="AM33" s="15"/>
      <c r="AN33" s="15"/>
      <c r="AO33" s="16" t="s">
        <v>11857</v>
      </c>
      <c r="AP33" s="15"/>
      <c r="AQ33" s="15"/>
    </row>
    <row r="34" ht="15.75" customHeight="1">
      <c r="A34" s="28" t="s">
        <v>782</v>
      </c>
      <c r="B34" s="28"/>
      <c r="C34" s="15" t="str">
        <f t="shared" si="1"/>
        <v>KIO01807405</v>
      </c>
      <c r="D34" s="15" t="s">
        <v>11857</v>
      </c>
      <c r="E34" s="28" t="s">
        <v>783</v>
      </c>
      <c r="F34" s="20">
        <v>1897.18</v>
      </c>
      <c r="G34" s="29">
        <v>21.0</v>
      </c>
      <c r="H34" s="28" t="s">
        <v>12099</v>
      </c>
      <c r="I34" s="15">
        <v>6.0</v>
      </c>
      <c r="J34" s="15">
        <v>1.0</v>
      </c>
      <c r="K34" s="15"/>
      <c r="L34" s="33">
        <f>((MONDELEZ!$F34*(1+MONDELEZ!$G34%))/MONDELEZ!$J34)+MONDELEZ!$K34</f>
        <v>2295.5878</v>
      </c>
      <c r="M34" s="15">
        <v>30.0</v>
      </c>
      <c r="N34" s="61">
        <f>IF(L34&gt;=5,MROUND((L34*(1+(MONDELEZ!$G34/100)))/(1-M34/100),50),10)</f>
        <v>3950</v>
      </c>
      <c r="O34" s="29">
        <f>MROUND(MONDELEZ!$N34/0.6,50)</f>
        <v>6600</v>
      </c>
      <c r="P34" s="15" t="s">
        <v>11858</v>
      </c>
      <c r="Q34" s="15">
        <v>2.0</v>
      </c>
      <c r="R34" s="29">
        <f>MONDELEZ!$I34+MONDELEZ!$Q34</f>
        <v>8</v>
      </c>
      <c r="S34" s="15" t="s">
        <v>719</v>
      </c>
      <c r="T34" s="15" t="s">
        <v>15</v>
      </c>
      <c r="U34" s="15" t="s">
        <v>11759</v>
      </c>
      <c r="V34" s="15" t="s">
        <v>12156</v>
      </c>
      <c r="W34" s="15" t="s">
        <v>11860</v>
      </c>
      <c r="X34" s="15">
        <v>1.0</v>
      </c>
      <c r="Y34" s="50">
        <v>0.0</v>
      </c>
      <c r="Z34" s="15"/>
      <c r="AA34" s="15"/>
      <c r="AB34" s="29">
        <f>MONDELEZ!$L34*MONDELEZ!$AA34</f>
        <v>0</v>
      </c>
      <c r="AC34" s="15"/>
      <c r="AD34" s="15"/>
      <c r="AE34" s="15"/>
      <c r="AF34" s="15"/>
      <c r="AG34" s="15"/>
      <c r="AH34" s="32" t="str">
        <f>IF(AND(MONDELEZ!$AF34=0,MONDELEZ!$AG34=0),"",MONDELEZ!$AF34-MONDELEZ!$AG34)</f>
        <v/>
      </c>
      <c r="AI34" s="15"/>
      <c r="AJ34" s="15"/>
      <c r="AK34" s="15"/>
      <c r="AL34" s="15"/>
      <c r="AM34" s="15"/>
      <c r="AN34" s="15"/>
      <c r="AO34" s="16" t="s">
        <v>11857</v>
      </c>
      <c r="AP34" s="15"/>
      <c r="AQ34" s="15"/>
    </row>
    <row r="35" ht="15.75" customHeight="1">
      <c r="A35" s="28" t="s">
        <v>784</v>
      </c>
      <c r="B35" s="28"/>
      <c r="C35" s="15" t="str">
        <f t="shared" si="1"/>
        <v>KIO01818739</v>
      </c>
      <c r="D35" s="15" t="s">
        <v>11857</v>
      </c>
      <c r="E35" s="28" t="s">
        <v>785</v>
      </c>
      <c r="F35" s="20">
        <f t="shared" ref="F35:F36" si="7">F34</f>
        <v>1897.18</v>
      </c>
      <c r="G35" s="29">
        <v>21.0</v>
      </c>
      <c r="H35" s="28" t="s">
        <v>12099</v>
      </c>
      <c r="I35" s="15">
        <v>6.0</v>
      </c>
      <c r="J35" s="15">
        <v>1.0</v>
      </c>
      <c r="K35" s="15"/>
      <c r="L35" s="33">
        <f>((MONDELEZ!$F35*(1+MONDELEZ!$G35%))/MONDELEZ!$J35)+MONDELEZ!$K35</f>
        <v>2295.5878</v>
      </c>
      <c r="M35" s="15">
        <v>30.0</v>
      </c>
      <c r="N35" s="61">
        <f>IF(L35&gt;=5,MROUND((L35*(1+(MONDELEZ!$G35/100)))/(1-M35/100),50),10)</f>
        <v>3950</v>
      </c>
      <c r="O35" s="29">
        <f>MROUND(MONDELEZ!$N35/0.6,50)</f>
        <v>6600</v>
      </c>
      <c r="P35" s="15" t="s">
        <v>11858</v>
      </c>
      <c r="Q35" s="15">
        <v>2.0</v>
      </c>
      <c r="R35" s="29">
        <f>MONDELEZ!$I35+MONDELEZ!$Q35</f>
        <v>8</v>
      </c>
      <c r="S35" s="15" t="s">
        <v>719</v>
      </c>
      <c r="T35" s="15" t="s">
        <v>15</v>
      </c>
      <c r="U35" s="15" t="s">
        <v>11759</v>
      </c>
      <c r="V35" s="15" t="s">
        <v>12156</v>
      </c>
      <c r="W35" s="15" t="s">
        <v>11860</v>
      </c>
      <c r="X35" s="15">
        <v>1.0</v>
      </c>
      <c r="Y35" s="50">
        <v>0.0</v>
      </c>
      <c r="Z35" s="15"/>
      <c r="AA35" s="15"/>
      <c r="AB35" s="29">
        <f>MONDELEZ!$L35*MONDELEZ!$AA35</f>
        <v>0</v>
      </c>
      <c r="AC35" s="15"/>
      <c r="AD35" s="15"/>
      <c r="AE35" s="15"/>
      <c r="AF35" s="15"/>
      <c r="AG35" s="15"/>
      <c r="AH35" s="32" t="str">
        <f>IF(AND(MONDELEZ!$AF35=0,MONDELEZ!$AG35=0),"",MONDELEZ!$AF35-MONDELEZ!$AG35)</f>
        <v/>
      </c>
      <c r="AI35" s="15"/>
      <c r="AJ35" s="15"/>
      <c r="AK35" s="15"/>
      <c r="AL35" s="15"/>
      <c r="AM35" s="15"/>
      <c r="AN35" s="15"/>
      <c r="AO35" s="16" t="s">
        <v>11857</v>
      </c>
      <c r="AP35" s="15"/>
      <c r="AQ35" s="15"/>
    </row>
    <row r="36" ht="15.75" customHeight="1">
      <c r="A36" s="28" t="s">
        <v>786</v>
      </c>
      <c r="B36" s="28"/>
      <c r="C36" s="15" t="str">
        <f t="shared" si="1"/>
        <v>KIO01818715</v>
      </c>
      <c r="D36" s="15" t="s">
        <v>11857</v>
      </c>
      <c r="E36" s="28" t="s">
        <v>787</v>
      </c>
      <c r="F36" s="20">
        <f t="shared" si="7"/>
        <v>1897.18</v>
      </c>
      <c r="G36" s="29">
        <v>21.0</v>
      </c>
      <c r="H36" s="28" t="s">
        <v>12099</v>
      </c>
      <c r="I36" s="15">
        <v>6.0</v>
      </c>
      <c r="J36" s="15">
        <v>1.0</v>
      </c>
      <c r="K36" s="15"/>
      <c r="L36" s="33">
        <f>((MONDELEZ!$F36*(1+MONDELEZ!$G36%))/MONDELEZ!$J36)+MONDELEZ!$K36</f>
        <v>2295.5878</v>
      </c>
      <c r="M36" s="15">
        <v>30.0</v>
      </c>
      <c r="N36" s="61">
        <f>IF(L36&gt;=5,MROUND((L36*(1+(MONDELEZ!$G36/100)))/(1-M36/100),50),10)</f>
        <v>3950</v>
      </c>
      <c r="O36" s="29">
        <f>MROUND(MONDELEZ!$N36/0.6,50)</f>
        <v>6600</v>
      </c>
      <c r="P36" s="15" t="s">
        <v>11858</v>
      </c>
      <c r="Q36" s="15">
        <v>2.0</v>
      </c>
      <c r="R36" s="29">
        <f>MONDELEZ!$I36+MONDELEZ!$Q36</f>
        <v>8</v>
      </c>
      <c r="S36" s="15" t="s">
        <v>719</v>
      </c>
      <c r="T36" s="15" t="s">
        <v>15</v>
      </c>
      <c r="U36" s="15" t="s">
        <v>11759</v>
      </c>
      <c r="V36" s="15" t="s">
        <v>12156</v>
      </c>
      <c r="W36" s="15" t="s">
        <v>11860</v>
      </c>
      <c r="X36" s="15">
        <v>1.0</v>
      </c>
      <c r="Y36" s="50">
        <v>0.0</v>
      </c>
      <c r="Z36" s="15"/>
      <c r="AA36" s="15"/>
      <c r="AB36" s="29">
        <f>MONDELEZ!$L36*MONDELEZ!$AA36</f>
        <v>0</v>
      </c>
      <c r="AC36" s="15"/>
      <c r="AD36" s="15"/>
      <c r="AE36" s="15"/>
      <c r="AF36" s="15"/>
      <c r="AG36" s="15"/>
      <c r="AH36" s="32" t="str">
        <f>IF(AND(MONDELEZ!$AF36=0,MONDELEZ!$AG36=0),"",MONDELEZ!$AF36-MONDELEZ!$AG36)</f>
        <v/>
      </c>
      <c r="AI36" s="15"/>
      <c r="AJ36" s="15"/>
      <c r="AK36" s="15"/>
      <c r="AL36" s="15"/>
      <c r="AM36" s="15"/>
      <c r="AN36" s="15"/>
      <c r="AO36" s="16" t="s">
        <v>11857</v>
      </c>
      <c r="AP36" s="15"/>
      <c r="AQ36" s="15"/>
    </row>
    <row r="37" ht="15.75" customHeight="1">
      <c r="A37" s="28" t="s">
        <v>788</v>
      </c>
      <c r="B37" s="28"/>
      <c r="C37" s="15" t="str">
        <f t="shared" si="1"/>
        <v>KIO77939425</v>
      </c>
      <c r="D37" s="15" t="s">
        <v>11857</v>
      </c>
      <c r="E37" s="28" t="s">
        <v>789</v>
      </c>
      <c r="F37" s="20">
        <v>914.36</v>
      </c>
      <c r="G37" s="29">
        <v>21.0</v>
      </c>
      <c r="H37" s="28" t="s">
        <v>12099</v>
      </c>
      <c r="I37" s="15">
        <v>6.0</v>
      </c>
      <c r="J37" s="15">
        <v>1.0</v>
      </c>
      <c r="K37" s="15"/>
      <c r="L37" s="33">
        <f>((MONDELEZ!$F37*(1+MONDELEZ!$G37%))/MONDELEZ!$J37)+MONDELEZ!$K37</f>
        <v>1106.3756</v>
      </c>
      <c r="M37" s="15">
        <v>30.0</v>
      </c>
      <c r="N37" s="61">
        <f>IF(L37&gt;=5,MROUND((L37*(1+(MONDELEZ!$G37/100)))/(1-M37/100),50),10)</f>
        <v>1900</v>
      </c>
      <c r="O37" s="29">
        <f>MROUND(MONDELEZ!$N37/0.6,50)</f>
        <v>3150</v>
      </c>
      <c r="P37" s="15" t="s">
        <v>11858</v>
      </c>
      <c r="Q37" s="15">
        <v>2.0</v>
      </c>
      <c r="R37" s="29">
        <f>MONDELEZ!$I37+MONDELEZ!$Q37</f>
        <v>8</v>
      </c>
      <c r="S37" s="15" t="s">
        <v>719</v>
      </c>
      <c r="T37" s="15" t="s">
        <v>15</v>
      </c>
      <c r="U37" s="15" t="s">
        <v>11759</v>
      </c>
      <c r="V37" s="15" t="s">
        <v>12157</v>
      </c>
      <c r="W37" s="15" t="s">
        <v>11860</v>
      </c>
      <c r="X37" s="15">
        <v>1.0</v>
      </c>
      <c r="Y37" s="50">
        <v>2.0</v>
      </c>
      <c r="Z37" s="15"/>
      <c r="AA37" s="15"/>
      <c r="AB37" s="29">
        <f>MONDELEZ!$L37*MONDELEZ!$AA37</f>
        <v>0</v>
      </c>
      <c r="AC37" s="15"/>
      <c r="AD37" s="15"/>
      <c r="AE37" s="15"/>
      <c r="AF37" s="15"/>
      <c r="AG37" s="15"/>
      <c r="AH37" s="32" t="str">
        <f>IF(AND(MONDELEZ!$AF37=0,MONDELEZ!$AG37=0),"",MONDELEZ!$AF37-MONDELEZ!$AG37)</f>
        <v/>
      </c>
      <c r="AI37" s="15"/>
      <c r="AJ37" s="15"/>
      <c r="AK37" s="15"/>
      <c r="AL37" s="15"/>
      <c r="AM37" s="15"/>
      <c r="AN37" s="15"/>
      <c r="AO37" s="16" t="s">
        <v>11857</v>
      </c>
      <c r="AP37" s="15"/>
      <c r="AQ37" s="15"/>
    </row>
    <row r="38" ht="15.75" customHeight="1">
      <c r="A38" s="28" t="s">
        <v>790</v>
      </c>
      <c r="B38" s="28"/>
      <c r="C38" s="15" t="str">
        <f t="shared" si="1"/>
        <v>KIO77933898</v>
      </c>
      <c r="D38" s="15" t="s">
        <v>11857</v>
      </c>
      <c r="E38" s="28" t="s">
        <v>791</v>
      </c>
      <c r="F38" s="20">
        <f t="shared" ref="F38:F42" si="8">F37</f>
        <v>914.36</v>
      </c>
      <c r="G38" s="29">
        <v>21.0</v>
      </c>
      <c r="H38" s="28" t="s">
        <v>12099</v>
      </c>
      <c r="I38" s="15">
        <v>6.0</v>
      </c>
      <c r="J38" s="15">
        <v>1.0</v>
      </c>
      <c r="K38" s="15"/>
      <c r="L38" s="33">
        <f>((MONDELEZ!$F38*(1+MONDELEZ!$G38%))/MONDELEZ!$J38)+MONDELEZ!$K38</f>
        <v>1106.3756</v>
      </c>
      <c r="M38" s="15">
        <v>30.0</v>
      </c>
      <c r="N38" s="61">
        <f>IF(L38&gt;=5,MROUND((L38*(1+(MONDELEZ!$G38/100)))/(1-M38/100),50),10)</f>
        <v>1900</v>
      </c>
      <c r="O38" s="29">
        <f>MROUND(MONDELEZ!$N38/0.6,50)</f>
        <v>3150</v>
      </c>
      <c r="P38" s="15" t="s">
        <v>11858</v>
      </c>
      <c r="Q38" s="15">
        <v>2.0</v>
      </c>
      <c r="R38" s="29">
        <f>MONDELEZ!$I38+MONDELEZ!$Q38</f>
        <v>8</v>
      </c>
      <c r="S38" s="15" t="s">
        <v>719</v>
      </c>
      <c r="T38" s="15" t="s">
        <v>15</v>
      </c>
      <c r="U38" s="15" t="s">
        <v>11759</v>
      </c>
      <c r="V38" s="15" t="s">
        <v>12157</v>
      </c>
      <c r="W38" s="15" t="s">
        <v>11860</v>
      </c>
      <c r="X38" s="15">
        <v>1.0</v>
      </c>
      <c r="Y38" s="50">
        <v>0.0</v>
      </c>
      <c r="Z38" s="15"/>
      <c r="AA38" s="15"/>
      <c r="AB38" s="29">
        <f>MONDELEZ!$L38*MONDELEZ!$AA38</f>
        <v>0</v>
      </c>
      <c r="AC38" s="15"/>
      <c r="AD38" s="15"/>
      <c r="AE38" s="15"/>
      <c r="AF38" s="15"/>
      <c r="AG38" s="15"/>
      <c r="AH38" s="32" t="str">
        <f>IF(AND(MONDELEZ!$AF38=0,MONDELEZ!$AG38=0),"",MONDELEZ!$AF38-MONDELEZ!$AG38)</f>
        <v/>
      </c>
      <c r="AI38" s="15"/>
      <c r="AJ38" s="15"/>
      <c r="AK38" s="15"/>
      <c r="AL38" s="15"/>
      <c r="AM38" s="15"/>
      <c r="AN38" s="15"/>
      <c r="AO38" s="16" t="s">
        <v>11857</v>
      </c>
      <c r="AP38" s="15"/>
      <c r="AQ38" s="15"/>
    </row>
    <row r="39" ht="15.75" customHeight="1">
      <c r="A39" s="28" t="s">
        <v>792</v>
      </c>
      <c r="B39" s="28"/>
      <c r="C39" s="15" t="str">
        <f t="shared" si="1"/>
        <v>KIO80024248</v>
      </c>
      <c r="D39" s="15" t="s">
        <v>11857</v>
      </c>
      <c r="E39" s="28" t="s">
        <v>793</v>
      </c>
      <c r="F39" s="20">
        <f t="shared" si="8"/>
        <v>914.36</v>
      </c>
      <c r="G39" s="29">
        <v>21.0</v>
      </c>
      <c r="H39" s="28" t="s">
        <v>12099</v>
      </c>
      <c r="I39" s="15">
        <v>6.0</v>
      </c>
      <c r="J39" s="15">
        <v>1.0</v>
      </c>
      <c r="K39" s="15"/>
      <c r="L39" s="33">
        <f>((MONDELEZ!$F39*(1+MONDELEZ!$G39%))/MONDELEZ!$J39)+MONDELEZ!$K39</f>
        <v>1106.3756</v>
      </c>
      <c r="M39" s="15">
        <v>30.0</v>
      </c>
      <c r="N39" s="61">
        <f>IF(L39&gt;=5,MROUND((L39*(1+(MONDELEZ!$G39/100)))/(1-M39/100),50),10)</f>
        <v>1900</v>
      </c>
      <c r="O39" s="29">
        <f>MROUND(MONDELEZ!$N39/0.6,50)</f>
        <v>3150</v>
      </c>
      <c r="P39" s="15" t="s">
        <v>11858</v>
      </c>
      <c r="Q39" s="15">
        <v>2.0</v>
      </c>
      <c r="R39" s="29">
        <f>MONDELEZ!$I39+MONDELEZ!$Q39</f>
        <v>8</v>
      </c>
      <c r="S39" s="15" t="s">
        <v>719</v>
      </c>
      <c r="T39" s="15" t="s">
        <v>15</v>
      </c>
      <c r="U39" s="15" t="s">
        <v>11759</v>
      </c>
      <c r="V39" s="15" t="s">
        <v>12157</v>
      </c>
      <c r="W39" s="15" t="s">
        <v>11860</v>
      </c>
      <c r="X39" s="15">
        <v>1.0</v>
      </c>
      <c r="Y39" s="50">
        <v>0.0</v>
      </c>
      <c r="Z39" s="15"/>
      <c r="AA39" s="15"/>
      <c r="AB39" s="29">
        <f>MONDELEZ!$L39*MONDELEZ!$AA39</f>
        <v>0</v>
      </c>
      <c r="AC39" s="15"/>
      <c r="AD39" s="15"/>
      <c r="AE39" s="15"/>
      <c r="AF39" s="15"/>
      <c r="AG39" s="15"/>
      <c r="AH39" s="32" t="str">
        <f>IF(AND(MONDELEZ!$AF39=0,MONDELEZ!$AG39=0),"",MONDELEZ!$AF39-MONDELEZ!$AG39)</f>
        <v/>
      </c>
      <c r="AI39" s="15"/>
      <c r="AJ39" s="15"/>
      <c r="AK39" s="15"/>
      <c r="AL39" s="15"/>
      <c r="AM39" s="15"/>
      <c r="AN39" s="15"/>
      <c r="AO39" s="16" t="s">
        <v>11857</v>
      </c>
      <c r="AP39" s="15"/>
      <c r="AQ39" s="15"/>
    </row>
    <row r="40" ht="15.75" customHeight="1">
      <c r="A40" s="28" t="s">
        <v>794</v>
      </c>
      <c r="B40" s="28"/>
      <c r="C40" s="15" t="str">
        <f t="shared" si="1"/>
        <v>KIO77909497</v>
      </c>
      <c r="D40" s="15" t="s">
        <v>11857</v>
      </c>
      <c r="E40" s="28" t="s">
        <v>795</v>
      </c>
      <c r="F40" s="20">
        <f t="shared" si="8"/>
        <v>914.36</v>
      </c>
      <c r="G40" s="29">
        <v>21.0</v>
      </c>
      <c r="H40" s="28" t="s">
        <v>12099</v>
      </c>
      <c r="I40" s="15">
        <v>6.0</v>
      </c>
      <c r="J40" s="15">
        <v>1.0</v>
      </c>
      <c r="K40" s="15"/>
      <c r="L40" s="33">
        <f>((MONDELEZ!$F40*(1+MONDELEZ!$G40%))/MONDELEZ!$J40)+MONDELEZ!$K40</f>
        <v>1106.3756</v>
      </c>
      <c r="M40" s="15">
        <v>30.0</v>
      </c>
      <c r="N40" s="61">
        <f>IF(L40&gt;=5,MROUND((L40*(1+(MONDELEZ!$G40/100)))/(1-M40/100),50),10)</f>
        <v>1900</v>
      </c>
      <c r="O40" s="29">
        <f>MROUND(MONDELEZ!$N40/0.6,50)</f>
        <v>3150</v>
      </c>
      <c r="P40" s="15" t="s">
        <v>11858</v>
      </c>
      <c r="Q40" s="15">
        <v>2.0</v>
      </c>
      <c r="R40" s="29">
        <f>MONDELEZ!$I40+MONDELEZ!$Q40</f>
        <v>8</v>
      </c>
      <c r="S40" s="15" t="s">
        <v>719</v>
      </c>
      <c r="T40" s="15" t="s">
        <v>15</v>
      </c>
      <c r="U40" s="15" t="s">
        <v>11759</v>
      </c>
      <c r="V40" s="15" t="s">
        <v>12157</v>
      </c>
      <c r="W40" s="15" t="s">
        <v>11860</v>
      </c>
      <c r="X40" s="15">
        <v>1.0</v>
      </c>
      <c r="Y40" s="50">
        <v>0.0</v>
      </c>
      <c r="Z40" s="15"/>
      <c r="AA40" s="15"/>
      <c r="AB40" s="29">
        <f>MONDELEZ!$L40*MONDELEZ!$AA40</f>
        <v>0</v>
      </c>
      <c r="AC40" s="15"/>
      <c r="AD40" s="15"/>
      <c r="AE40" s="15"/>
      <c r="AF40" s="15"/>
      <c r="AG40" s="15"/>
      <c r="AH40" s="32" t="str">
        <f>IF(AND(MONDELEZ!$AF40=0,MONDELEZ!$AG40=0),"",MONDELEZ!$AF40-MONDELEZ!$AG40)</f>
        <v/>
      </c>
      <c r="AI40" s="15"/>
      <c r="AJ40" s="15"/>
      <c r="AK40" s="15"/>
      <c r="AL40" s="15"/>
      <c r="AM40" s="15"/>
      <c r="AN40" s="15"/>
      <c r="AO40" s="16" t="s">
        <v>11857</v>
      </c>
      <c r="AP40" s="15"/>
      <c r="AQ40" s="15"/>
    </row>
    <row r="41" ht="15.75" customHeight="1">
      <c r="A41" s="28" t="s">
        <v>796</v>
      </c>
      <c r="B41" s="28"/>
      <c r="C41" s="15" t="str">
        <f t="shared" si="1"/>
        <v>KIO77917911</v>
      </c>
      <c r="D41" s="15" t="s">
        <v>11857</v>
      </c>
      <c r="E41" s="28" t="s">
        <v>797</v>
      </c>
      <c r="F41" s="20">
        <f t="shared" si="8"/>
        <v>914.36</v>
      </c>
      <c r="G41" s="29">
        <v>21.0</v>
      </c>
      <c r="H41" s="28" t="s">
        <v>12099</v>
      </c>
      <c r="I41" s="15">
        <v>6.0</v>
      </c>
      <c r="J41" s="15">
        <v>1.0</v>
      </c>
      <c r="K41" s="15"/>
      <c r="L41" s="33">
        <f>((MONDELEZ!$F41*(1+MONDELEZ!$G41%))/MONDELEZ!$J41)+MONDELEZ!$K41</f>
        <v>1106.3756</v>
      </c>
      <c r="M41" s="15">
        <v>30.0</v>
      </c>
      <c r="N41" s="61">
        <f>IF(L41&gt;=5,MROUND((L41*(1+(MONDELEZ!$G41/100)))/(1-M41/100),50),10)</f>
        <v>1900</v>
      </c>
      <c r="O41" s="29">
        <f>MROUND(MONDELEZ!$N41/0.6,50)</f>
        <v>3150</v>
      </c>
      <c r="P41" s="15" t="s">
        <v>11858</v>
      </c>
      <c r="Q41" s="15">
        <v>2.0</v>
      </c>
      <c r="R41" s="29">
        <f>MONDELEZ!$I41+MONDELEZ!$Q41</f>
        <v>8</v>
      </c>
      <c r="S41" s="15" t="s">
        <v>719</v>
      </c>
      <c r="T41" s="15" t="s">
        <v>15</v>
      </c>
      <c r="U41" s="15" t="s">
        <v>11759</v>
      </c>
      <c r="V41" s="15" t="s">
        <v>12157</v>
      </c>
      <c r="W41" s="15" t="s">
        <v>11860</v>
      </c>
      <c r="X41" s="15">
        <v>1.0</v>
      </c>
      <c r="Y41" s="50">
        <v>0.0</v>
      </c>
      <c r="Z41" s="15"/>
      <c r="AA41" s="15"/>
      <c r="AB41" s="29">
        <f>MONDELEZ!$L41*MONDELEZ!$AA41</f>
        <v>0</v>
      </c>
      <c r="AC41" s="15"/>
      <c r="AD41" s="15"/>
      <c r="AE41" s="15"/>
      <c r="AF41" s="15"/>
      <c r="AG41" s="15"/>
      <c r="AH41" s="32" t="str">
        <f>IF(AND(MONDELEZ!$AF41=0,MONDELEZ!$AG41=0),"",MONDELEZ!$AF41-MONDELEZ!$AG41)</f>
        <v/>
      </c>
      <c r="AI41" s="15"/>
      <c r="AJ41" s="15"/>
      <c r="AK41" s="15"/>
      <c r="AL41" s="15"/>
      <c r="AM41" s="15"/>
      <c r="AN41" s="15"/>
      <c r="AO41" s="16" t="s">
        <v>11857</v>
      </c>
      <c r="AP41" s="15"/>
      <c r="AQ41" s="15"/>
    </row>
    <row r="42" ht="15.75" customHeight="1">
      <c r="A42" s="28" t="s">
        <v>798</v>
      </c>
      <c r="B42" s="28"/>
      <c r="C42" s="15" t="str">
        <f t="shared" si="1"/>
        <v>KIO80024569</v>
      </c>
      <c r="D42" s="15" t="s">
        <v>11857</v>
      </c>
      <c r="E42" s="28" t="s">
        <v>799</v>
      </c>
      <c r="F42" s="20">
        <f t="shared" si="8"/>
        <v>914.36</v>
      </c>
      <c r="G42" s="29">
        <v>21.0</v>
      </c>
      <c r="H42" s="28" t="s">
        <v>12099</v>
      </c>
      <c r="I42" s="15">
        <v>6.0</v>
      </c>
      <c r="J42" s="15">
        <v>1.0</v>
      </c>
      <c r="K42" s="15"/>
      <c r="L42" s="33">
        <f>((MONDELEZ!$F42*(1+MONDELEZ!$G42%))/MONDELEZ!$J42)+MONDELEZ!$K42</f>
        <v>1106.3756</v>
      </c>
      <c r="M42" s="15">
        <v>30.0</v>
      </c>
      <c r="N42" s="61">
        <f>IF(L42&gt;=5,MROUND((L42*(1+(MONDELEZ!$G42/100)))/(1-M42/100),50),10)</f>
        <v>1900</v>
      </c>
      <c r="O42" s="29">
        <f>MROUND(MONDELEZ!$N42/0.6,50)</f>
        <v>3150</v>
      </c>
      <c r="P42" s="15" t="s">
        <v>11858</v>
      </c>
      <c r="Q42" s="15">
        <v>2.0</v>
      </c>
      <c r="R42" s="29">
        <f>MONDELEZ!$I42+MONDELEZ!$Q42</f>
        <v>8</v>
      </c>
      <c r="S42" s="15" t="s">
        <v>719</v>
      </c>
      <c r="T42" s="15" t="s">
        <v>15</v>
      </c>
      <c r="U42" s="15" t="s">
        <v>11759</v>
      </c>
      <c r="V42" s="15" t="s">
        <v>12157</v>
      </c>
      <c r="W42" s="15" t="s">
        <v>11860</v>
      </c>
      <c r="X42" s="15">
        <v>1.0</v>
      </c>
      <c r="Y42" s="50">
        <v>0.0</v>
      </c>
      <c r="Z42" s="15"/>
      <c r="AA42" s="15"/>
      <c r="AB42" s="29">
        <f>MONDELEZ!$L42*MONDELEZ!$AA42</f>
        <v>0</v>
      </c>
      <c r="AC42" s="15"/>
      <c r="AD42" s="15"/>
      <c r="AE42" s="15"/>
      <c r="AF42" s="15"/>
      <c r="AG42" s="15"/>
      <c r="AH42" s="32" t="str">
        <f>IF(AND(MONDELEZ!$AF42=0,MONDELEZ!$AG42=0),"",MONDELEZ!$AF42-MONDELEZ!$AG42)</f>
        <v/>
      </c>
      <c r="AI42" s="15"/>
      <c r="AJ42" s="15"/>
      <c r="AK42" s="15"/>
      <c r="AL42" s="15"/>
      <c r="AM42" s="15"/>
      <c r="AN42" s="15"/>
      <c r="AO42" s="16" t="s">
        <v>11857</v>
      </c>
      <c r="AP42" s="15"/>
      <c r="AQ42" s="15"/>
    </row>
    <row r="43" ht="15.75" customHeight="1">
      <c r="A43" s="28" t="s">
        <v>800</v>
      </c>
      <c r="B43" s="28"/>
      <c r="C43" s="15" t="str">
        <f t="shared" si="1"/>
        <v>KIO80024262</v>
      </c>
      <c r="D43" s="15" t="s">
        <v>11857</v>
      </c>
      <c r="E43" s="28" t="s">
        <v>801</v>
      </c>
      <c r="F43" s="20">
        <v>2128.23</v>
      </c>
      <c r="G43" s="29">
        <v>21.0</v>
      </c>
      <c r="H43" s="28" t="s">
        <v>12099</v>
      </c>
      <c r="I43" s="15">
        <v>6.0</v>
      </c>
      <c r="J43" s="15">
        <v>1.0</v>
      </c>
      <c r="K43" s="15"/>
      <c r="L43" s="33">
        <f>((MONDELEZ!$F43*(1+MONDELEZ!$G43%))/MONDELEZ!$J43)+MONDELEZ!$K43</f>
        <v>2575.1583</v>
      </c>
      <c r="M43" s="15">
        <v>30.0</v>
      </c>
      <c r="N43" s="61">
        <f>IF(L43&gt;=5,MROUND((L43*(1+(MONDELEZ!$G43/100)))/(1-M43/100),50),10)</f>
        <v>4450</v>
      </c>
      <c r="O43" s="29">
        <f>MROUND(MONDELEZ!$N43/0.6,50)</f>
        <v>7400</v>
      </c>
      <c r="P43" s="15" t="s">
        <v>11858</v>
      </c>
      <c r="Q43" s="15">
        <v>2.0</v>
      </c>
      <c r="R43" s="29">
        <f>MONDELEZ!$I43+MONDELEZ!$Q43</f>
        <v>8</v>
      </c>
      <c r="S43" s="15" t="s">
        <v>719</v>
      </c>
      <c r="T43" s="15" t="s">
        <v>15</v>
      </c>
      <c r="U43" s="15" t="s">
        <v>11759</v>
      </c>
      <c r="V43" s="15" t="s">
        <v>12157</v>
      </c>
      <c r="W43" s="15" t="s">
        <v>11860</v>
      </c>
      <c r="X43" s="15">
        <v>1.0</v>
      </c>
      <c r="Y43" s="50">
        <v>0.0</v>
      </c>
      <c r="Z43" s="15"/>
      <c r="AA43" s="15"/>
      <c r="AB43" s="29">
        <f>MONDELEZ!$L43*MONDELEZ!$AA43</f>
        <v>0</v>
      </c>
      <c r="AC43" s="15"/>
      <c r="AD43" s="15"/>
      <c r="AE43" s="15"/>
      <c r="AF43" s="15"/>
      <c r="AG43" s="15"/>
      <c r="AH43" s="32" t="str">
        <f>IF(AND(MONDELEZ!$AF43=0,MONDELEZ!$AG43=0),"",MONDELEZ!$AF43-MONDELEZ!$AG43)</f>
        <v/>
      </c>
      <c r="AI43" s="15"/>
      <c r="AJ43" s="15"/>
      <c r="AK43" s="15"/>
      <c r="AL43" s="15"/>
      <c r="AM43" s="15"/>
      <c r="AN43" s="15"/>
      <c r="AO43" s="16" t="s">
        <v>11857</v>
      </c>
      <c r="AP43" s="15"/>
      <c r="AQ43" s="15"/>
    </row>
    <row r="44" ht="15.75" customHeight="1">
      <c r="A44" s="28" t="s">
        <v>802</v>
      </c>
      <c r="B44" s="28"/>
      <c r="C44" s="15" t="str">
        <f t="shared" si="1"/>
        <v>KIO80005612</v>
      </c>
      <c r="D44" s="15" t="s">
        <v>11857</v>
      </c>
      <c r="E44" s="28" t="s">
        <v>803</v>
      </c>
      <c r="F44" s="20">
        <f t="shared" ref="F44:F45" si="9">F43</f>
        <v>2128.23</v>
      </c>
      <c r="G44" s="29">
        <v>21.0</v>
      </c>
      <c r="H44" s="28" t="s">
        <v>12099</v>
      </c>
      <c r="I44" s="15">
        <v>6.0</v>
      </c>
      <c r="J44" s="15">
        <v>1.0</v>
      </c>
      <c r="K44" s="15"/>
      <c r="L44" s="33">
        <f>((MONDELEZ!$F44*(1+MONDELEZ!$G44%))/MONDELEZ!$J44)+MONDELEZ!$K44</f>
        <v>2575.1583</v>
      </c>
      <c r="M44" s="15">
        <v>30.0</v>
      </c>
      <c r="N44" s="61">
        <f>IF(L44&gt;=5,MROUND((L44*(1+(MONDELEZ!$G44/100)))/(1-M44/100),50),10)</f>
        <v>4450</v>
      </c>
      <c r="O44" s="29">
        <f>MROUND(MONDELEZ!$N44/0.6,50)</f>
        <v>7400</v>
      </c>
      <c r="P44" s="15" t="s">
        <v>11858</v>
      </c>
      <c r="Q44" s="15">
        <v>2.0</v>
      </c>
      <c r="R44" s="29">
        <f>MONDELEZ!$I44+MONDELEZ!$Q44</f>
        <v>8</v>
      </c>
      <c r="S44" s="15" t="s">
        <v>719</v>
      </c>
      <c r="T44" s="15" t="s">
        <v>15</v>
      </c>
      <c r="U44" s="15" t="s">
        <v>11759</v>
      </c>
      <c r="V44" s="15" t="s">
        <v>12157</v>
      </c>
      <c r="W44" s="15" t="s">
        <v>11860</v>
      </c>
      <c r="X44" s="15">
        <v>1.0</v>
      </c>
      <c r="Y44" s="50">
        <v>9.0</v>
      </c>
      <c r="Z44" s="15"/>
      <c r="AA44" s="15"/>
      <c r="AB44" s="29">
        <f>MONDELEZ!$L44*MONDELEZ!$AA44</f>
        <v>0</v>
      </c>
      <c r="AC44" s="15"/>
      <c r="AD44" s="15"/>
      <c r="AE44" s="15"/>
      <c r="AF44" s="15"/>
      <c r="AG44" s="15"/>
      <c r="AH44" s="32" t="str">
        <f>IF(AND(MONDELEZ!$AF44=0,MONDELEZ!$AG44=0),"",MONDELEZ!$AF44-MONDELEZ!$AG44)</f>
        <v/>
      </c>
      <c r="AI44" s="15"/>
      <c r="AJ44" s="15"/>
      <c r="AK44" s="15"/>
      <c r="AL44" s="15"/>
      <c r="AM44" s="15"/>
      <c r="AN44" s="15"/>
      <c r="AO44" s="16" t="s">
        <v>11857</v>
      </c>
      <c r="AP44" s="15"/>
      <c r="AQ44" s="15"/>
    </row>
    <row r="45" ht="15.75" customHeight="1">
      <c r="A45" s="28" t="s">
        <v>804</v>
      </c>
      <c r="B45" s="28"/>
      <c r="C45" s="15" t="str">
        <f t="shared" si="1"/>
        <v>KIO80024521</v>
      </c>
      <c r="D45" s="15" t="s">
        <v>11857</v>
      </c>
      <c r="E45" s="28" t="s">
        <v>805</v>
      </c>
      <c r="F45" s="20">
        <f t="shared" si="9"/>
        <v>2128.23</v>
      </c>
      <c r="G45" s="29">
        <v>21.0</v>
      </c>
      <c r="H45" s="28" t="s">
        <v>12099</v>
      </c>
      <c r="I45" s="15">
        <v>6.0</v>
      </c>
      <c r="J45" s="15">
        <v>1.0</v>
      </c>
      <c r="K45" s="15"/>
      <c r="L45" s="33">
        <f>((MONDELEZ!$F45*(1+MONDELEZ!$G45%))/MONDELEZ!$J45)+MONDELEZ!$K45</f>
        <v>2575.1583</v>
      </c>
      <c r="M45" s="15">
        <v>30.0</v>
      </c>
      <c r="N45" s="61">
        <f>IF(L45&gt;=5,MROUND((L45*(1+(MONDELEZ!$G45/100)))/(1-M45/100),50),10)</f>
        <v>4450</v>
      </c>
      <c r="O45" s="29">
        <f>MROUND(MONDELEZ!$N45/0.6,50)</f>
        <v>7400</v>
      </c>
      <c r="P45" s="15" t="s">
        <v>11858</v>
      </c>
      <c r="Q45" s="15">
        <v>2.0</v>
      </c>
      <c r="R45" s="29">
        <f>MONDELEZ!$I45+MONDELEZ!$Q45</f>
        <v>8</v>
      </c>
      <c r="S45" s="15" t="s">
        <v>719</v>
      </c>
      <c r="T45" s="15" t="s">
        <v>15</v>
      </c>
      <c r="U45" s="15" t="s">
        <v>11759</v>
      </c>
      <c r="V45" s="15" t="s">
        <v>12157</v>
      </c>
      <c r="W45" s="15" t="s">
        <v>11860</v>
      </c>
      <c r="X45" s="15">
        <v>1.0</v>
      </c>
      <c r="Y45" s="50">
        <v>0.0</v>
      </c>
      <c r="Z45" s="15"/>
      <c r="AA45" s="15"/>
      <c r="AB45" s="29">
        <f>MONDELEZ!$L45*MONDELEZ!$AA45</f>
        <v>0</v>
      </c>
      <c r="AC45" s="15"/>
      <c r="AD45" s="15"/>
      <c r="AE45" s="15"/>
      <c r="AF45" s="15"/>
      <c r="AG45" s="15"/>
      <c r="AH45" s="32" t="str">
        <f>IF(AND(MONDELEZ!$AF45=0,MONDELEZ!$AG45=0),"",MONDELEZ!$AF45-MONDELEZ!$AG45)</f>
        <v/>
      </c>
      <c r="AI45" s="15"/>
      <c r="AJ45" s="15"/>
      <c r="AK45" s="15"/>
      <c r="AL45" s="15"/>
      <c r="AM45" s="15"/>
      <c r="AN45" s="15"/>
      <c r="AO45" s="16" t="s">
        <v>11857</v>
      </c>
      <c r="AP45" s="15"/>
      <c r="AQ45" s="15"/>
    </row>
    <row r="46" ht="15.75" customHeight="1">
      <c r="A46" s="28" t="s">
        <v>806</v>
      </c>
      <c r="B46" s="28"/>
      <c r="C46" s="15" t="str">
        <f t="shared" si="1"/>
        <v>KIO77969330</v>
      </c>
      <c r="D46" s="15" t="s">
        <v>11857</v>
      </c>
      <c r="E46" s="28" t="s">
        <v>807</v>
      </c>
      <c r="F46" s="20">
        <v>7219.04</v>
      </c>
      <c r="G46" s="29">
        <v>21.0</v>
      </c>
      <c r="H46" s="28" t="s">
        <v>12099</v>
      </c>
      <c r="I46" s="15">
        <v>24.0</v>
      </c>
      <c r="J46" s="15">
        <v>24.0</v>
      </c>
      <c r="K46" s="15"/>
      <c r="L46" s="33">
        <f>((MONDELEZ!$F46*(1+MONDELEZ!$G46%))/MONDELEZ!$J46)+MONDELEZ!$K46</f>
        <v>363.9599333</v>
      </c>
      <c r="M46" s="15">
        <v>30.0</v>
      </c>
      <c r="N46" s="61">
        <f>IF(L46&gt;=5,MROUND((L46*(1+(MONDELEZ!$G46/100)))/(1-M46/100),50),10)</f>
        <v>650</v>
      </c>
      <c r="O46" s="29">
        <f>MROUND(MONDELEZ!$N46/0.6,50)</f>
        <v>1100</v>
      </c>
      <c r="P46" s="15" t="s">
        <v>11858</v>
      </c>
      <c r="Q46" s="15">
        <v>2.0</v>
      </c>
      <c r="R46" s="29">
        <f>MONDELEZ!$I46+MONDELEZ!$Q46</f>
        <v>26</v>
      </c>
      <c r="S46" s="15" t="s">
        <v>719</v>
      </c>
      <c r="T46" s="15" t="s">
        <v>15</v>
      </c>
      <c r="U46" s="15" t="s">
        <v>11759</v>
      </c>
      <c r="V46" s="15" t="s">
        <v>12157</v>
      </c>
      <c r="W46" s="15" t="s">
        <v>11860</v>
      </c>
      <c r="X46" s="15">
        <v>1.0</v>
      </c>
      <c r="Y46" s="50">
        <v>0.0</v>
      </c>
      <c r="Z46" s="15"/>
      <c r="AA46" s="15"/>
      <c r="AB46" s="29">
        <f>MONDELEZ!$L46*MONDELEZ!$AA46</f>
        <v>0</v>
      </c>
      <c r="AC46" s="15"/>
      <c r="AD46" s="15"/>
      <c r="AE46" s="15"/>
      <c r="AF46" s="15"/>
      <c r="AG46" s="15"/>
      <c r="AH46" s="32" t="str">
        <f>IF(AND(MONDELEZ!$AF46=0,MONDELEZ!$AG46=0),"",MONDELEZ!$AF46-MONDELEZ!$AG46)</f>
        <v/>
      </c>
      <c r="AI46" s="15"/>
      <c r="AJ46" s="15"/>
      <c r="AK46" s="15"/>
      <c r="AL46" s="15"/>
      <c r="AM46" s="15"/>
      <c r="AN46" s="15"/>
      <c r="AO46" s="16" t="s">
        <v>11857</v>
      </c>
      <c r="AP46" s="15"/>
      <c r="AQ46" s="15"/>
    </row>
    <row r="47" ht="15.75" customHeight="1">
      <c r="A47" s="28" t="s">
        <v>808</v>
      </c>
      <c r="B47" s="28"/>
      <c r="C47" s="15" t="str">
        <f t="shared" si="1"/>
        <v>KIO01812652</v>
      </c>
      <c r="D47" s="15" t="s">
        <v>11857</v>
      </c>
      <c r="E47" s="28" t="s">
        <v>809</v>
      </c>
      <c r="F47" s="20">
        <v>1195.11</v>
      </c>
      <c r="G47" s="29">
        <v>21.0</v>
      </c>
      <c r="H47" s="28" t="s">
        <v>12099</v>
      </c>
      <c r="I47" s="15">
        <v>6.0</v>
      </c>
      <c r="J47" s="15">
        <v>1.0</v>
      </c>
      <c r="K47" s="15"/>
      <c r="L47" s="33">
        <f>((MONDELEZ!$F47*(1+MONDELEZ!$G47%))/MONDELEZ!$J47)+MONDELEZ!$K47</f>
        <v>1446.0831</v>
      </c>
      <c r="M47" s="15">
        <v>30.0</v>
      </c>
      <c r="N47" s="61">
        <f>IF(L47&gt;=5,MROUND((L47*(1+(MONDELEZ!$G47/100)))/(1-M47/100),50),10)</f>
        <v>2500</v>
      </c>
      <c r="O47" s="29">
        <f>MROUND(MONDELEZ!$N47/0.6,50)</f>
        <v>4150</v>
      </c>
      <c r="P47" s="15" t="s">
        <v>11858</v>
      </c>
      <c r="Q47" s="15">
        <v>2.0</v>
      </c>
      <c r="R47" s="29">
        <f>MONDELEZ!$I47+MONDELEZ!$Q47</f>
        <v>8</v>
      </c>
      <c r="S47" s="15" t="s">
        <v>719</v>
      </c>
      <c r="T47" s="15" t="s">
        <v>15</v>
      </c>
      <c r="U47" s="15" t="s">
        <v>11759</v>
      </c>
      <c r="V47" s="15" t="s">
        <v>12158</v>
      </c>
      <c r="W47" s="15" t="s">
        <v>11860</v>
      </c>
      <c r="X47" s="15">
        <v>1.0</v>
      </c>
      <c r="Y47" s="50">
        <v>0.0</v>
      </c>
      <c r="Z47" s="15"/>
      <c r="AA47" s="15"/>
      <c r="AB47" s="29">
        <f>MONDELEZ!$L47*MONDELEZ!$AA47</f>
        <v>0</v>
      </c>
      <c r="AC47" s="15"/>
      <c r="AD47" s="15"/>
      <c r="AE47" s="15"/>
      <c r="AF47" s="15"/>
      <c r="AG47" s="15"/>
      <c r="AH47" s="32" t="str">
        <f>IF(AND(MONDELEZ!$AF47=0,MONDELEZ!$AG47=0),"",MONDELEZ!$AF47-MONDELEZ!$AG47)</f>
        <v/>
      </c>
      <c r="AI47" s="15"/>
      <c r="AJ47" s="15"/>
      <c r="AK47" s="15"/>
      <c r="AL47" s="15"/>
      <c r="AM47" s="15"/>
      <c r="AN47" s="15"/>
      <c r="AO47" s="16" t="s">
        <v>11857</v>
      </c>
      <c r="AP47" s="15"/>
      <c r="AQ47" s="15"/>
    </row>
    <row r="48" ht="15.75" customHeight="1">
      <c r="A48" s="28" t="s">
        <v>810</v>
      </c>
      <c r="B48" s="28"/>
      <c r="C48" s="15" t="str">
        <f t="shared" si="1"/>
        <v>KIO01816384</v>
      </c>
      <c r="D48" s="15" t="s">
        <v>11857</v>
      </c>
      <c r="E48" s="28" t="s">
        <v>811</v>
      </c>
      <c r="F48" s="20">
        <v>6633.05</v>
      </c>
      <c r="G48" s="29">
        <v>21.0</v>
      </c>
      <c r="H48" s="28" t="s">
        <v>12099</v>
      </c>
      <c r="I48" s="15">
        <v>16.0</v>
      </c>
      <c r="J48" s="15">
        <v>16.0</v>
      </c>
      <c r="K48" s="15"/>
      <c r="L48" s="33">
        <f>((MONDELEZ!$F48*(1+MONDELEZ!$G48%))/MONDELEZ!$J48)+MONDELEZ!$K48</f>
        <v>501.6244063</v>
      </c>
      <c r="M48" s="15">
        <v>30.0</v>
      </c>
      <c r="N48" s="61">
        <f>IF(L48&gt;=5,MROUND((L48*(1+(MONDELEZ!$G48/100)))/(1-M48/100),50),10)</f>
        <v>850</v>
      </c>
      <c r="O48" s="29">
        <f>MROUND(MONDELEZ!$N48/0.6,50)</f>
        <v>1400</v>
      </c>
      <c r="P48" s="15" t="s">
        <v>11858</v>
      </c>
      <c r="Q48" s="15">
        <v>4.0</v>
      </c>
      <c r="R48" s="29">
        <f>MONDELEZ!$I48+MONDELEZ!$Q48</f>
        <v>20</v>
      </c>
      <c r="S48" s="15" t="s">
        <v>719</v>
      </c>
      <c r="T48" s="15" t="s">
        <v>15</v>
      </c>
      <c r="U48" s="15" t="s">
        <v>11759</v>
      </c>
      <c r="V48" s="15" t="s">
        <v>12158</v>
      </c>
      <c r="W48" s="15" t="s">
        <v>11860</v>
      </c>
      <c r="X48" s="15">
        <v>1.0</v>
      </c>
      <c r="Y48" s="50">
        <v>0.0</v>
      </c>
      <c r="Z48" s="15"/>
      <c r="AA48" s="15"/>
      <c r="AB48" s="29">
        <f>MONDELEZ!$L48*MONDELEZ!$AA48</f>
        <v>0</v>
      </c>
      <c r="AC48" s="15"/>
      <c r="AD48" s="15"/>
      <c r="AE48" s="15"/>
      <c r="AF48" s="15"/>
      <c r="AG48" s="15"/>
      <c r="AH48" s="32" t="str">
        <f>IF(AND(MONDELEZ!$AF48=0,MONDELEZ!$AG48=0),"",MONDELEZ!$AF48-MONDELEZ!$AG48)</f>
        <v/>
      </c>
      <c r="AI48" s="15"/>
      <c r="AJ48" s="15"/>
      <c r="AK48" s="15"/>
      <c r="AL48" s="15"/>
      <c r="AM48" s="15"/>
      <c r="AN48" s="15"/>
      <c r="AO48" s="16" t="s">
        <v>11857</v>
      </c>
      <c r="AP48" s="15"/>
      <c r="AQ48" s="15"/>
    </row>
    <row r="49" ht="15.75" customHeight="1">
      <c r="A49" s="28" t="s">
        <v>812</v>
      </c>
      <c r="B49" s="28"/>
      <c r="C49" s="15" t="str">
        <f t="shared" si="1"/>
        <v>KIO01816414</v>
      </c>
      <c r="D49" s="15" t="s">
        <v>11857</v>
      </c>
      <c r="E49" s="28" t="s">
        <v>813</v>
      </c>
      <c r="F49" s="20">
        <v>598.26</v>
      </c>
      <c r="G49" s="29">
        <v>21.0</v>
      </c>
      <c r="H49" s="28" t="s">
        <v>12099</v>
      </c>
      <c r="I49" s="15">
        <v>6.0</v>
      </c>
      <c r="J49" s="15">
        <v>1.0</v>
      </c>
      <c r="K49" s="15"/>
      <c r="L49" s="33">
        <f>((MONDELEZ!$F49*(1+MONDELEZ!$G49%))/MONDELEZ!$J49)+MONDELEZ!$K49</f>
        <v>723.8946</v>
      </c>
      <c r="M49" s="15">
        <v>30.0</v>
      </c>
      <c r="N49" s="61">
        <f>IF(L49&gt;=5,MROUND((L49*(1+(MONDELEZ!$G49/100)))/(1-M49/100),50),10)</f>
        <v>1250</v>
      </c>
      <c r="O49" s="29">
        <f>MROUND(MONDELEZ!$N49/0.6,50)</f>
        <v>2100</v>
      </c>
      <c r="P49" s="15" t="s">
        <v>11858</v>
      </c>
      <c r="Q49" s="15">
        <v>2.0</v>
      </c>
      <c r="R49" s="29">
        <f>MONDELEZ!$I49+MONDELEZ!$Q49</f>
        <v>8</v>
      </c>
      <c r="S49" s="15" t="s">
        <v>719</v>
      </c>
      <c r="T49" s="15" t="s">
        <v>15</v>
      </c>
      <c r="U49" s="15" t="s">
        <v>11759</v>
      </c>
      <c r="V49" s="15" t="s">
        <v>12158</v>
      </c>
      <c r="W49" s="15" t="s">
        <v>11860</v>
      </c>
      <c r="X49" s="15">
        <v>1.0</v>
      </c>
      <c r="Y49" s="50">
        <v>0.0</v>
      </c>
      <c r="Z49" s="15"/>
      <c r="AA49" s="15"/>
      <c r="AB49" s="29">
        <f>MONDELEZ!$L49*MONDELEZ!$AA49</f>
        <v>0</v>
      </c>
      <c r="AC49" s="15"/>
      <c r="AD49" s="15"/>
      <c r="AE49" s="15"/>
      <c r="AF49" s="15"/>
      <c r="AG49" s="15"/>
      <c r="AH49" s="32" t="str">
        <f>IF(AND(MONDELEZ!$AF49=0,MONDELEZ!$AG49=0),"",MONDELEZ!$AF49-MONDELEZ!$AG49)</f>
        <v/>
      </c>
      <c r="AI49" s="15"/>
      <c r="AJ49" s="15"/>
      <c r="AK49" s="15"/>
      <c r="AL49" s="15"/>
      <c r="AM49" s="15"/>
      <c r="AN49" s="15"/>
      <c r="AO49" s="16" t="s">
        <v>11857</v>
      </c>
      <c r="AP49" s="15"/>
      <c r="AQ49" s="15"/>
    </row>
    <row r="50" ht="15.75" customHeight="1">
      <c r="A50" s="28" t="s">
        <v>814</v>
      </c>
      <c r="B50" s="28"/>
      <c r="C50" s="15" t="str">
        <f t="shared" si="1"/>
        <v>KIO01816445</v>
      </c>
      <c r="D50" s="15" t="s">
        <v>11857</v>
      </c>
      <c r="E50" s="28" t="s">
        <v>815</v>
      </c>
      <c r="F50" s="20">
        <v>700.63</v>
      </c>
      <c r="G50" s="29">
        <v>21.0</v>
      </c>
      <c r="H50" s="28" t="s">
        <v>12099</v>
      </c>
      <c r="I50" s="15">
        <v>6.0</v>
      </c>
      <c r="J50" s="15">
        <v>1.0</v>
      </c>
      <c r="K50" s="15"/>
      <c r="L50" s="33">
        <f>((MONDELEZ!$F50*(1+MONDELEZ!$G50%))/MONDELEZ!$J50)+MONDELEZ!$K50</f>
        <v>847.7623</v>
      </c>
      <c r="M50" s="15">
        <v>30.0</v>
      </c>
      <c r="N50" s="61">
        <f>IF(L50&gt;=5,MROUND((L50*(1+(MONDELEZ!$G50/100)))/(1-M50/100),50),10)</f>
        <v>1450</v>
      </c>
      <c r="O50" s="29">
        <f>MROUND(MONDELEZ!$N50/0.6,50)</f>
        <v>2400</v>
      </c>
      <c r="P50" s="15" t="s">
        <v>11858</v>
      </c>
      <c r="Q50" s="15">
        <v>2.0</v>
      </c>
      <c r="R50" s="29">
        <f>MONDELEZ!$I50+MONDELEZ!$Q50</f>
        <v>8</v>
      </c>
      <c r="S50" s="15" t="s">
        <v>719</v>
      </c>
      <c r="T50" s="15" t="s">
        <v>15</v>
      </c>
      <c r="U50" s="15" t="s">
        <v>11759</v>
      </c>
      <c r="V50" s="15" t="s">
        <v>12158</v>
      </c>
      <c r="W50" s="15" t="s">
        <v>11860</v>
      </c>
      <c r="X50" s="15">
        <v>1.0</v>
      </c>
      <c r="Y50" s="50">
        <v>0.0</v>
      </c>
      <c r="Z50" s="15"/>
      <c r="AA50" s="15"/>
      <c r="AB50" s="29">
        <f>MONDELEZ!$L50*MONDELEZ!$AA50</f>
        <v>0</v>
      </c>
      <c r="AC50" s="15"/>
      <c r="AD50" s="15"/>
      <c r="AE50" s="15"/>
      <c r="AF50" s="15"/>
      <c r="AG50" s="15"/>
      <c r="AH50" s="32" t="str">
        <f>IF(AND(MONDELEZ!$AF50=0,MONDELEZ!$AG50=0),"",MONDELEZ!$AF50-MONDELEZ!$AG50)</f>
        <v/>
      </c>
      <c r="AI50" s="15"/>
      <c r="AJ50" s="15"/>
      <c r="AK50" s="15"/>
      <c r="AL50" s="15"/>
      <c r="AM50" s="15"/>
      <c r="AN50" s="15"/>
      <c r="AO50" s="16" t="s">
        <v>11857</v>
      </c>
      <c r="AP50" s="15"/>
      <c r="AQ50" s="15"/>
    </row>
    <row r="51" ht="15.75" customHeight="1">
      <c r="A51" s="28" t="s">
        <v>816</v>
      </c>
      <c r="B51" s="28"/>
      <c r="C51" s="15" t="str">
        <f t="shared" si="1"/>
        <v>KIO01812676</v>
      </c>
      <c r="D51" s="15" t="s">
        <v>11857</v>
      </c>
      <c r="E51" s="28" t="s">
        <v>817</v>
      </c>
      <c r="F51" s="20">
        <v>1414.39</v>
      </c>
      <c r="G51" s="29">
        <v>21.0</v>
      </c>
      <c r="H51" s="28" t="s">
        <v>12099</v>
      </c>
      <c r="I51" s="15">
        <v>6.0</v>
      </c>
      <c r="J51" s="15">
        <v>1.0</v>
      </c>
      <c r="K51" s="15"/>
      <c r="L51" s="33">
        <f>((MONDELEZ!$F51*(1+MONDELEZ!$G51%))/MONDELEZ!$J51)+MONDELEZ!$K51</f>
        <v>1711.4119</v>
      </c>
      <c r="M51" s="15">
        <v>30.0</v>
      </c>
      <c r="N51" s="61">
        <f>IF(L51&gt;=5,MROUND((L51*(1+(MONDELEZ!$G51/100)))/(1-M51/100),50),10)</f>
        <v>2950</v>
      </c>
      <c r="O51" s="29">
        <f>MROUND(MONDELEZ!$N51/0.6,50)</f>
        <v>4900</v>
      </c>
      <c r="P51" s="15" t="s">
        <v>11858</v>
      </c>
      <c r="Q51" s="15">
        <v>2.0</v>
      </c>
      <c r="R51" s="29">
        <f>MONDELEZ!$I51+MONDELEZ!$Q51</f>
        <v>8</v>
      </c>
      <c r="S51" s="15" t="s">
        <v>719</v>
      </c>
      <c r="T51" s="15" t="s">
        <v>15</v>
      </c>
      <c r="U51" s="15" t="s">
        <v>11759</v>
      </c>
      <c r="V51" s="15" t="s">
        <v>12158</v>
      </c>
      <c r="W51" s="15" t="s">
        <v>11860</v>
      </c>
      <c r="X51" s="15">
        <v>1.0</v>
      </c>
      <c r="Y51" s="50">
        <v>0.0</v>
      </c>
      <c r="Z51" s="15"/>
      <c r="AA51" s="15"/>
      <c r="AB51" s="29">
        <f>MONDELEZ!$L51*MONDELEZ!$AA51</f>
        <v>0</v>
      </c>
      <c r="AC51" s="15"/>
      <c r="AD51" s="15"/>
      <c r="AE51" s="15"/>
      <c r="AF51" s="15"/>
      <c r="AG51" s="15"/>
      <c r="AH51" s="32" t="str">
        <f>IF(AND(MONDELEZ!$AF51=0,MONDELEZ!$AG51=0),"",MONDELEZ!$AF51-MONDELEZ!$AG51)</f>
        <v/>
      </c>
      <c r="AI51" s="15"/>
      <c r="AJ51" s="15"/>
      <c r="AK51" s="15"/>
      <c r="AL51" s="15"/>
      <c r="AM51" s="15"/>
      <c r="AN51" s="15"/>
      <c r="AO51" s="16" t="s">
        <v>11857</v>
      </c>
      <c r="AP51" s="15"/>
      <c r="AQ51" s="15"/>
    </row>
    <row r="52" ht="15.75" customHeight="1">
      <c r="A52" s="28" t="s">
        <v>818</v>
      </c>
      <c r="B52" s="28"/>
      <c r="C52" s="15" t="str">
        <f t="shared" si="1"/>
        <v>KIO10795625</v>
      </c>
      <c r="D52" s="15" t="s">
        <v>11857</v>
      </c>
      <c r="E52" s="28" t="s">
        <v>819</v>
      </c>
      <c r="F52" s="20">
        <v>403.55</v>
      </c>
      <c r="G52" s="29">
        <v>21.0</v>
      </c>
      <c r="H52" s="28" t="s">
        <v>12099</v>
      </c>
      <c r="I52" s="15">
        <v>6.0</v>
      </c>
      <c r="J52" s="15">
        <v>1.0</v>
      </c>
      <c r="K52" s="15"/>
      <c r="L52" s="33">
        <f>((MONDELEZ!$F52*(1+MONDELEZ!$G52%))/MONDELEZ!$J52)+MONDELEZ!$K52</f>
        <v>488.2955</v>
      </c>
      <c r="M52" s="15">
        <v>30.0</v>
      </c>
      <c r="N52" s="61">
        <f>IF(L52&gt;=5,MROUND((L52*(1+(MONDELEZ!$G52/100)))/(1-M52/100),50),10)</f>
        <v>850</v>
      </c>
      <c r="O52" s="29">
        <f>MROUND(MONDELEZ!$N52/0.6,50)</f>
        <v>1400</v>
      </c>
      <c r="P52" s="15" t="s">
        <v>11858</v>
      </c>
      <c r="Q52" s="15">
        <v>2.0</v>
      </c>
      <c r="R52" s="29">
        <f>MONDELEZ!$I52+MONDELEZ!$Q52</f>
        <v>8</v>
      </c>
      <c r="S52" s="15" t="s">
        <v>719</v>
      </c>
      <c r="T52" s="15" t="s">
        <v>15</v>
      </c>
      <c r="U52" s="15" t="s">
        <v>11759</v>
      </c>
      <c r="V52" s="15" t="s">
        <v>12150</v>
      </c>
      <c r="W52" s="15" t="s">
        <v>11860</v>
      </c>
      <c r="X52" s="15">
        <v>1.0</v>
      </c>
      <c r="Y52" s="50">
        <v>15.0</v>
      </c>
      <c r="Z52" s="15"/>
      <c r="AA52" s="15"/>
      <c r="AB52" s="29">
        <f>MONDELEZ!$L52*MONDELEZ!$AA52</f>
        <v>0</v>
      </c>
      <c r="AC52" s="15"/>
      <c r="AD52" s="15"/>
      <c r="AE52" s="15"/>
      <c r="AF52" s="15"/>
      <c r="AG52" s="15"/>
      <c r="AH52" s="32" t="str">
        <f>IF(AND(MONDELEZ!$AF52=0,MONDELEZ!$AG52=0),"",MONDELEZ!$AF52-MONDELEZ!$AG52)</f>
        <v/>
      </c>
      <c r="AI52" s="15"/>
      <c r="AJ52" s="15"/>
      <c r="AK52" s="15"/>
      <c r="AL52" s="15"/>
      <c r="AM52" s="15"/>
      <c r="AN52" s="15"/>
      <c r="AO52" s="16" t="s">
        <v>11857</v>
      </c>
      <c r="AP52" s="15"/>
      <c r="AQ52" s="15"/>
    </row>
    <row r="53" ht="15.75" customHeight="1">
      <c r="A53" s="28" t="s">
        <v>820</v>
      </c>
      <c r="B53" s="28"/>
      <c r="C53" s="15" t="str">
        <f t="shared" si="1"/>
        <v>KIO10795908</v>
      </c>
      <c r="D53" s="15" t="s">
        <v>11857</v>
      </c>
      <c r="E53" s="28" t="s">
        <v>821</v>
      </c>
      <c r="F53" s="20">
        <f>F52</f>
        <v>403.55</v>
      </c>
      <c r="G53" s="29">
        <v>21.0</v>
      </c>
      <c r="H53" s="28" t="s">
        <v>12099</v>
      </c>
      <c r="I53" s="15">
        <v>6.0</v>
      </c>
      <c r="J53" s="15">
        <v>1.0</v>
      </c>
      <c r="K53" s="15"/>
      <c r="L53" s="33">
        <f>((MONDELEZ!$F53*(1+MONDELEZ!$G53%))/MONDELEZ!$J53)+MONDELEZ!$K53</f>
        <v>488.2955</v>
      </c>
      <c r="M53" s="15">
        <v>30.0</v>
      </c>
      <c r="N53" s="61">
        <f>IF(L53&gt;=5,MROUND((L53*(1+(MONDELEZ!$G53/100)))/(1-M53/100),50),10)</f>
        <v>850</v>
      </c>
      <c r="O53" s="29">
        <f>MROUND(MONDELEZ!$N53/0.6,50)</f>
        <v>1400</v>
      </c>
      <c r="P53" s="15" t="s">
        <v>11858</v>
      </c>
      <c r="Q53" s="15">
        <v>2.0</v>
      </c>
      <c r="R53" s="29">
        <f>MONDELEZ!$I53+MONDELEZ!$Q53</f>
        <v>8</v>
      </c>
      <c r="S53" s="15" t="s">
        <v>719</v>
      </c>
      <c r="T53" s="15" t="s">
        <v>15</v>
      </c>
      <c r="U53" s="15" t="s">
        <v>11759</v>
      </c>
      <c r="V53" s="15" t="s">
        <v>12150</v>
      </c>
      <c r="W53" s="15" t="s">
        <v>11860</v>
      </c>
      <c r="X53" s="15">
        <v>1.0</v>
      </c>
      <c r="Y53" s="50">
        <v>0.0</v>
      </c>
      <c r="Z53" s="15"/>
      <c r="AA53" s="15"/>
      <c r="AB53" s="29">
        <f>MONDELEZ!$L53*MONDELEZ!$AA53</f>
        <v>0</v>
      </c>
      <c r="AC53" s="15"/>
      <c r="AD53" s="15"/>
      <c r="AE53" s="15"/>
      <c r="AF53" s="15"/>
      <c r="AG53" s="15"/>
      <c r="AH53" s="32" t="str">
        <f>IF(AND(MONDELEZ!$AF53=0,MONDELEZ!$AG53=0),"",MONDELEZ!$AF53-MONDELEZ!$AG53)</f>
        <v/>
      </c>
      <c r="AI53" s="15"/>
      <c r="AJ53" s="15"/>
      <c r="AK53" s="15"/>
      <c r="AL53" s="15"/>
      <c r="AM53" s="15"/>
      <c r="AN53" s="15"/>
      <c r="AO53" s="16" t="s">
        <v>11857</v>
      </c>
      <c r="AP53" s="15"/>
      <c r="AQ53" s="15"/>
    </row>
    <row r="54" ht="15.75" customHeight="1">
      <c r="A54" s="28" t="s">
        <v>822</v>
      </c>
      <c r="B54" s="28"/>
      <c r="C54" s="15" t="str">
        <f t="shared" si="1"/>
        <v>KIO10745620</v>
      </c>
      <c r="D54" s="15" t="s">
        <v>11857</v>
      </c>
      <c r="E54" s="28" t="s">
        <v>823</v>
      </c>
      <c r="F54" s="20">
        <v>1402.85</v>
      </c>
      <c r="G54" s="29">
        <v>21.0</v>
      </c>
      <c r="H54" s="28" t="s">
        <v>12099</v>
      </c>
      <c r="I54" s="15">
        <v>6.0</v>
      </c>
      <c r="J54" s="15">
        <v>1.0</v>
      </c>
      <c r="K54" s="15"/>
      <c r="L54" s="33">
        <f>((MONDELEZ!$F54*(1+MONDELEZ!$G54%))/MONDELEZ!$J54)+MONDELEZ!$K54</f>
        <v>1697.4485</v>
      </c>
      <c r="M54" s="15">
        <v>30.0</v>
      </c>
      <c r="N54" s="61">
        <f>IF(L54&gt;=5,MROUND((L54*(1+(MONDELEZ!$G54/100)))/(1-M54/100),50),10)</f>
        <v>2950</v>
      </c>
      <c r="O54" s="29">
        <f>MROUND(MONDELEZ!$N54/0.6,50)</f>
        <v>4900</v>
      </c>
      <c r="P54" s="15" t="s">
        <v>11858</v>
      </c>
      <c r="Q54" s="15">
        <v>2.0</v>
      </c>
      <c r="R54" s="29">
        <f>MONDELEZ!$I54+MONDELEZ!$Q54</f>
        <v>8</v>
      </c>
      <c r="S54" s="15" t="s">
        <v>719</v>
      </c>
      <c r="T54" s="15" t="s">
        <v>15</v>
      </c>
      <c r="U54" s="15" t="s">
        <v>11759</v>
      </c>
      <c r="V54" s="15" t="s">
        <v>12150</v>
      </c>
      <c r="W54" s="15" t="s">
        <v>11860</v>
      </c>
      <c r="X54" s="15">
        <v>1.0</v>
      </c>
      <c r="Y54" s="50">
        <v>0.0</v>
      </c>
      <c r="Z54" s="15"/>
      <c r="AA54" s="15"/>
      <c r="AB54" s="29">
        <f>MONDELEZ!$L54*MONDELEZ!$AA54</f>
        <v>0</v>
      </c>
      <c r="AC54" s="15"/>
      <c r="AD54" s="15"/>
      <c r="AE54" s="15"/>
      <c r="AF54" s="15"/>
      <c r="AG54" s="15"/>
      <c r="AH54" s="32" t="str">
        <f>IF(AND(MONDELEZ!$AF54=0,MONDELEZ!$AG54=0),"",MONDELEZ!$AF54-MONDELEZ!$AG54)</f>
        <v/>
      </c>
      <c r="AI54" s="15"/>
      <c r="AJ54" s="15"/>
      <c r="AK54" s="15"/>
      <c r="AL54" s="15"/>
      <c r="AM54" s="15"/>
      <c r="AN54" s="15"/>
      <c r="AO54" s="16" t="s">
        <v>11857</v>
      </c>
      <c r="AP54" s="15"/>
      <c r="AQ54" s="15"/>
    </row>
    <row r="55" ht="15.75" customHeight="1">
      <c r="A55" s="28" t="s">
        <v>824</v>
      </c>
      <c r="B55" s="28"/>
      <c r="C55" s="15" t="str">
        <f t="shared" si="1"/>
        <v>KIO10745583</v>
      </c>
      <c r="D55" s="15" t="s">
        <v>11857</v>
      </c>
      <c r="E55" s="28" t="s">
        <v>825</v>
      </c>
      <c r="F55" s="20">
        <f t="shared" ref="F55:F58" si="10">F54</f>
        <v>1402.85</v>
      </c>
      <c r="G55" s="29">
        <v>21.0</v>
      </c>
      <c r="H55" s="28" t="s">
        <v>12099</v>
      </c>
      <c r="I55" s="15">
        <v>6.0</v>
      </c>
      <c r="J55" s="15">
        <v>1.0</v>
      </c>
      <c r="K55" s="15"/>
      <c r="L55" s="33">
        <f>((MONDELEZ!$F55*(1+MONDELEZ!$G55%))/MONDELEZ!$J55)+MONDELEZ!$K55</f>
        <v>1697.4485</v>
      </c>
      <c r="M55" s="15">
        <v>30.0</v>
      </c>
      <c r="N55" s="61">
        <f>IF(L55&gt;=5,MROUND((L55*(1+(MONDELEZ!$G55/100)))/(1-M55/100),50),10)</f>
        <v>2950</v>
      </c>
      <c r="O55" s="29">
        <f>MROUND(MONDELEZ!$N55/0.6,50)</f>
        <v>4900</v>
      </c>
      <c r="P55" s="15" t="s">
        <v>11858</v>
      </c>
      <c r="Q55" s="15">
        <v>2.0</v>
      </c>
      <c r="R55" s="29">
        <f>MONDELEZ!$I55+MONDELEZ!$Q55</f>
        <v>8</v>
      </c>
      <c r="S55" s="15" t="s">
        <v>719</v>
      </c>
      <c r="T55" s="15" t="s">
        <v>15</v>
      </c>
      <c r="U55" s="15" t="s">
        <v>11759</v>
      </c>
      <c r="V55" s="15" t="s">
        <v>12150</v>
      </c>
      <c r="W55" s="15" t="s">
        <v>11860</v>
      </c>
      <c r="X55" s="15">
        <v>1.0</v>
      </c>
      <c r="Y55" s="50">
        <v>0.0</v>
      </c>
      <c r="Z55" s="15"/>
      <c r="AA55" s="15"/>
      <c r="AB55" s="29">
        <f>MONDELEZ!$L55*MONDELEZ!$AA55</f>
        <v>0</v>
      </c>
      <c r="AC55" s="15"/>
      <c r="AD55" s="15"/>
      <c r="AE55" s="15"/>
      <c r="AF55" s="15"/>
      <c r="AG55" s="15"/>
      <c r="AH55" s="32" t="str">
        <f>IF(AND(MONDELEZ!$AF55=0,MONDELEZ!$AG55=0),"",MONDELEZ!$AF55-MONDELEZ!$AG55)</f>
        <v/>
      </c>
      <c r="AI55" s="15"/>
      <c r="AJ55" s="15"/>
      <c r="AK55" s="15"/>
      <c r="AL55" s="15"/>
      <c r="AM55" s="15"/>
      <c r="AN55" s="15"/>
      <c r="AO55" s="16" t="s">
        <v>11857</v>
      </c>
      <c r="AP55" s="15"/>
      <c r="AQ55" s="15"/>
    </row>
    <row r="56" ht="15.75" customHeight="1">
      <c r="A56" s="28" t="s">
        <v>826</v>
      </c>
      <c r="B56" s="28"/>
      <c r="C56" s="15" t="str">
        <f t="shared" si="1"/>
        <v>KIO10745132</v>
      </c>
      <c r="D56" s="15" t="s">
        <v>11857</v>
      </c>
      <c r="E56" s="28" t="s">
        <v>827</v>
      </c>
      <c r="F56" s="20">
        <f t="shared" si="10"/>
        <v>1402.85</v>
      </c>
      <c r="G56" s="29">
        <v>21.0</v>
      </c>
      <c r="H56" s="28" t="s">
        <v>12099</v>
      </c>
      <c r="I56" s="15">
        <v>6.0</v>
      </c>
      <c r="J56" s="15">
        <v>1.0</v>
      </c>
      <c r="K56" s="15"/>
      <c r="L56" s="33">
        <f>((MONDELEZ!$F56*(1+MONDELEZ!$G56%))/MONDELEZ!$J56)+MONDELEZ!$K56</f>
        <v>1697.4485</v>
      </c>
      <c r="M56" s="15">
        <v>30.0</v>
      </c>
      <c r="N56" s="61">
        <f>IF(L56&gt;=5,MROUND((L56*(1+(MONDELEZ!$G56/100)))/(1-M56/100),50),10)</f>
        <v>2950</v>
      </c>
      <c r="O56" s="29">
        <f>MROUND(MONDELEZ!$N56/0.6,50)</f>
        <v>4900</v>
      </c>
      <c r="P56" s="15" t="s">
        <v>11858</v>
      </c>
      <c r="Q56" s="15">
        <v>2.0</v>
      </c>
      <c r="R56" s="29">
        <f>MONDELEZ!$I56+MONDELEZ!$Q56</f>
        <v>8</v>
      </c>
      <c r="S56" s="15" t="s">
        <v>719</v>
      </c>
      <c r="T56" s="15" t="s">
        <v>15</v>
      </c>
      <c r="U56" s="15" t="s">
        <v>11759</v>
      </c>
      <c r="V56" s="15" t="s">
        <v>12150</v>
      </c>
      <c r="W56" s="15" t="s">
        <v>11860</v>
      </c>
      <c r="X56" s="15">
        <v>1.0</v>
      </c>
      <c r="Y56" s="50">
        <v>0.0</v>
      </c>
      <c r="Z56" s="15"/>
      <c r="AA56" s="15"/>
      <c r="AB56" s="29">
        <f>MONDELEZ!$L56*MONDELEZ!$AA56</f>
        <v>0</v>
      </c>
      <c r="AC56" s="15"/>
      <c r="AD56" s="15"/>
      <c r="AE56" s="15"/>
      <c r="AF56" s="15"/>
      <c r="AG56" s="15"/>
      <c r="AH56" s="32" t="str">
        <f>IF(AND(MONDELEZ!$AF56=0,MONDELEZ!$AG56=0),"",MONDELEZ!$AF56-MONDELEZ!$AG56)</f>
        <v/>
      </c>
      <c r="AI56" s="15"/>
      <c r="AJ56" s="15"/>
      <c r="AK56" s="15"/>
      <c r="AL56" s="15"/>
      <c r="AM56" s="15"/>
      <c r="AN56" s="15"/>
      <c r="AO56" s="16" t="s">
        <v>11857</v>
      </c>
      <c r="AP56" s="15"/>
      <c r="AQ56" s="15"/>
    </row>
    <row r="57" ht="15.75" customHeight="1">
      <c r="A57" s="28" t="s">
        <v>828</v>
      </c>
      <c r="B57" s="28"/>
      <c r="C57" s="15" t="str">
        <f t="shared" si="1"/>
        <v>KIO10745293</v>
      </c>
      <c r="D57" s="15" t="s">
        <v>11857</v>
      </c>
      <c r="E57" s="28" t="s">
        <v>829</v>
      </c>
      <c r="F57" s="20">
        <f t="shared" si="10"/>
        <v>1402.85</v>
      </c>
      <c r="G57" s="29">
        <v>21.0</v>
      </c>
      <c r="H57" s="28" t="s">
        <v>12099</v>
      </c>
      <c r="I57" s="15">
        <v>6.0</v>
      </c>
      <c r="J57" s="15">
        <v>1.0</v>
      </c>
      <c r="K57" s="15"/>
      <c r="L57" s="33">
        <f>((MONDELEZ!$F57*(1+MONDELEZ!$G57%))/MONDELEZ!$J57)+MONDELEZ!$K57</f>
        <v>1697.4485</v>
      </c>
      <c r="M57" s="15">
        <v>30.0</v>
      </c>
      <c r="N57" s="61">
        <f>IF(L57&gt;=5,MROUND((L57*(1+(MONDELEZ!$G57/100)))/(1-M57/100),50),10)</f>
        <v>2950</v>
      </c>
      <c r="O57" s="29">
        <f>MROUND(MONDELEZ!$N57/0.6,50)</f>
        <v>4900</v>
      </c>
      <c r="P57" s="15" t="s">
        <v>11858</v>
      </c>
      <c r="Q57" s="15">
        <v>2.0</v>
      </c>
      <c r="R57" s="29">
        <f>MONDELEZ!$I57+MONDELEZ!$Q57</f>
        <v>8</v>
      </c>
      <c r="S57" s="15" t="s">
        <v>719</v>
      </c>
      <c r="T57" s="15" t="s">
        <v>15</v>
      </c>
      <c r="U57" s="15" t="s">
        <v>11759</v>
      </c>
      <c r="V57" s="15" t="s">
        <v>12150</v>
      </c>
      <c r="W57" s="15" t="s">
        <v>11860</v>
      </c>
      <c r="X57" s="15">
        <v>1.0</v>
      </c>
      <c r="Y57" s="50">
        <v>0.0</v>
      </c>
      <c r="Z57" s="15"/>
      <c r="AA57" s="15"/>
      <c r="AB57" s="29">
        <f>MONDELEZ!$L57*MONDELEZ!$AA57</f>
        <v>0</v>
      </c>
      <c r="AC57" s="15"/>
      <c r="AD57" s="15"/>
      <c r="AE57" s="15"/>
      <c r="AF57" s="15"/>
      <c r="AG57" s="15"/>
      <c r="AH57" s="32" t="str">
        <f>IF(AND(MONDELEZ!$AF57=0,MONDELEZ!$AG57=0),"",MONDELEZ!$AF57-MONDELEZ!$AG57)</f>
        <v/>
      </c>
      <c r="AI57" s="15"/>
      <c r="AJ57" s="15"/>
      <c r="AK57" s="15"/>
      <c r="AL57" s="15"/>
      <c r="AM57" s="15"/>
      <c r="AN57" s="15"/>
      <c r="AO57" s="16" t="s">
        <v>11857</v>
      </c>
      <c r="AP57" s="15"/>
      <c r="AQ57" s="15"/>
    </row>
    <row r="58" ht="15.75" customHeight="1">
      <c r="A58" s="28" t="s">
        <v>830</v>
      </c>
      <c r="B58" s="28"/>
      <c r="C58" s="15" t="str">
        <f t="shared" si="1"/>
        <v>KIO10745224</v>
      </c>
      <c r="D58" s="15" t="s">
        <v>11857</v>
      </c>
      <c r="E58" s="28" t="s">
        <v>831</v>
      </c>
      <c r="F58" s="20">
        <f t="shared" si="10"/>
        <v>1402.85</v>
      </c>
      <c r="G58" s="29">
        <v>21.0</v>
      </c>
      <c r="H58" s="28" t="s">
        <v>12099</v>
      </c>
      <c r="I58" s="15">
        <v>6.0</v>
      </c>
      <c r="J58" s="15">
        <v>1.0</v>
      </c>
      <c r="K58" s="15"/>
      <c r="L58" s="33">
        <f>((MONDELEZ!$F58*(1+MONDELEZ!$G58%))/MONDELEZ!$J58)+MONDELEZ!$K58</f>
        <v>1697.4485</v>
      </c>
      <c r="M58" s="15">
        <v>30.0</v>
      </c>
      <c r="N58" s="61">
        <f>IF(L58&gt;=5,MROUND((L58*(1+(MONDELEZ!$G58/100)))/(1-M58/100),50),10)</f>
        <v>2950</v>
      </c>
      <c r="O58" s="29">
        <f>MROUND(MONDELEZ!$N58/0.6,50)</f>
        <v>4900</v>
      </c>
      <c r="P58" s="15" t="s">
        <v>11858</v>
      </c>
      <c r="Q58" s="15">
        <v>2.0</v>
      </c>
      <c r="R58" s="29">
        <f>MONDELEZ!$I58+MONDELEZ!$Q58</f>
        <v>8</v>
      </c>
      <c r="S58" s="15" t="s">
        <v>719</v>
      </c>
      <c r="T58" s="15" t="s">
        <v>15</v>
      </c>
      <c r="U58" s="15" t="s">
        <v>11759</v>
      </c>
      <c r="V58" s="15" t="s">
        <v>12150</v>
      </c>
      <c r="W58" s="15" t="s">
        <v>11860</v>
      </c>
      <c r="X58" s="15">
        <v>1.0</v>
      </c>
      <c r="Y58" s="50">
        <v>5.0</v>
      </c>
      <c r="Z58" s="15"/>
      <c r="AA58" s="15"/>
      <c r="AB58" s="29">
        <f>MONDELEZ!$L58*MONDELEZ!$AA58</f>
        <v>0</v>
      </c>
      <c r="AC58" s="15"/>
      <c r="AD58" s="15"/>
      <c r="AE58" s="15"/>
      <c r="AF58" s="15"/>
      <c r="AG58" s="15"/>
      <c r="AH58" s="32" t="str">
        <f>IF(AND(MONDELEZ!$AF58=0,MONDELEZ!$AG58=0),"",MONDELEZ!$AF58-MONDELEZ!$AG58)</f>
        <v/>
      </c>
      <c r="AI58" s="15"/>
      <c r="AJ58" s="15"/>
      <c r="AK58" s="15"/>
      <c r="AL58" s="15"/>
      <c r="AM58" s="15"/>
      <c r="AN58" s="15"/>
      <c r="AO58" s="16" t="s">
        <v>11857</v>
      </c>
      <c r="AP58" s="15"/>
      <c r="AQ58" s="15"/>
    </row>
    <row r="59" ht="15.75" customHeight="1">
      <c r="A59" s="28" t="s">
        <v>832</v>
      </c>
      <c r="B59" s="28"/>
      <c r="C59" s="15" t="str">
        <f t="shared" si="1"/>
        <v>KIO00844967</v>
      </c>
      <c r="D59" s="15" t="s">
        <v>11857</v>
      </c>
      <c r="E59" s="28" t="s">
        <v>833</v>
      </c>
      <c r="F59" s="20">
        <v>1628.95</v>
      </c>
      <c r="G59" s="29">
        <v>21.0</v>
      </c>
      <c r="H59" s="28" t="s">
        <v>12099</v>
      </c>
      <c r="I59" s="15">
        <v>6.0</v>
      </c>
      <c r="J59" s="15">
        <v>1.0</v>
      </c>
      <c r="K59" s="15"/>
      <c r="L59" s="33">
        <f>((MONDELEZ!$F59*(1+MONDELEZ!$G59%))/MONDELEZ!$J59)+MONDELEZ!$K59</f>
        <v>1971.0295</v>
      </c>
      <c r="M59" s="15">
        <v>30.0</v>
      </c>
      <c r="N59" s="61">
        <f>IF(L59&gt;=5,MROUND((L59*(1+(MONDELEZ!$G59/100)))/(1-M59/100),50),10)</f>
        <v>3400</v>
      </c>
      <c r="O59" s="29">
        <f>MROUND(MONDELEZ!$N59/0.6,50)</f>
        <v>5650</v>
      </c>
      <c r="P59" s="15" t="s">
        <v>11858</v>
      </c>
      <c r="Q59" s="15">
        <v>1.0</v>
      </c>
      <c r="R59" s="29">
        <f>MONDELEZ!$I59+MONDELEZ!$Q59</f>
        <v>7</v>
      </c>
      <c r="S59" s="15" t="s">
        <v>719</v>
      </c>
      <c r="T59" s="15" t="s">
        <v>15</v>
      </c>
      <c r="U59" s="15" t="s">
        <v>11759</v>
      </c>
      <c r="V59" s="15" t="s">
        <v>12150</v>
      </c>
      <c r="W59" s="15" t="s">
        <v>11860</v>
      </c>
      <c r="X59" s="15">
        <v>1.0</v>
      </c>
      <c r="Y59" s="50">
        <v>0.0</v>
      </c>
      <c r="Z59" s="15"/>
      <c r="AA59" s="15"/>
      <c r="AB59" s="29">
        <f>MONDELEZ!$L59*MONDELEZ!$AA59</f>
        <v>0</v>
      </c>
      <c r="AC59" s="15"/>
      <c r="AD59" s="15"/>
      <c r="AE59" s="15"/>
      <c r="AF59" s="15"/>
      <c r="AG59" s="15"/>
      <c r="AH59" s="32" t="str">
        <f>IF(AND(MONDELEZ!$AF59=0,MONDELEZ!$AG59=0),"",MONDELEZ!$AF59-MONDELEZ!$AG59)</f>
        <v/>
      </c>
      <c r="AI59" s="15"/>
      <c r="AJ59" s="15"/>
      <c r="AK59" s="15"/>
      <c r="AL59" s="15"/>
      <c r="AM59" s="15"/>
      <c r="AN59" s="15"/>
      <c r="AO59" s="16" t="s">
        <v>11857</v>
      </c>
      <c r="AP59" s="15"/>
      <c r="AQ59" s="15"/>
    </row>
    <row r="60" ht="15.75" customHeight="1">
      <c r="A60" s="28" t="s">
        <v>834</v>
      </c>
      <c r="B60" s="28"/>
      <c r="C60" s="15" t="str">
        <f t="shared" si="1"/>
        <v>KIO00844943</v>
      </c>
      <c r="D60" s="15" t="s">
        <v>11857</v>
      </c>
      <c r="E60" s="28" t="s">
        <v>835</v>
      </c>
      <c r="F60" s="20">
        <f>F59</f>
        <v>1628.95</v>
      </c>
      <c r="G60" s="29">
        <v>21.0</v>
      </c>
      <c r="H60" s="28" t="s">
        <v>12099</v>
      </c>
      <c r="I60" s="15">
        <v>6.0</v>
      </c>
      <c r="J60" s="15">
        <v>1.0</v>
      </c>
      <c r="K60" s="15"/>
      <c r="L60" s="33">
        <f>((MONDELEZ!$F60*(1+MONDELEZ!$G60%))/MONDELEZ!$J60)+MONDELEZ!$K60</f>
        <v>1971.0295</v>
      </c>
      <c r="M60" s="15">
        <v>30.0</v>
      </c>
      <c r="N60" s="61">
        <f>IF(L60&gt;=5,MROUND((L60*(1+(MONDELEZ!$G60/100)))/(1-M60/100),50),10)</f>
        <v>3400</v>
      </c>
      <c r="O60" s="29">
        <f>MROUND(MONDELEZ!$N60/0.6,50)</f>
        <v>5650</v>
      </c>
      <c r="P60" s="15" t="s">
        <v>11858</v>
      </c>
      <c r="Q60" s="15">
        <v>1.0</v>
      </c>
      <c r="R60" s="29">
        <f>MONDELEZ!$I60+MONDELEZ!$Q60</f>
        <v>7</v>
      </c>
      <c r="S60" s="15" t="s">
        <v>719</v>
      </c>
      <c r="T60" s="15" t="s">
        <v>15</v>
      </c>
      <c r="U60" s="15" t="s">
        <v>11759</v>
      </c>
      <c r="V60" s="15" t="s">
        <v>12150</v>
      </c>
      <c r="W60" s="15" t="s">
        <v>11860</v>
      </c>
      <c r="X60" s="15">
        <v>1.0</v>
      </c>
      <c r="Y60" s="50">
        <v>1.0</v>
      </c>
      <c r="Z60" s="15"/>
      <c r="AA60" s="15"/>
      <c r="AB60" s="29">
        <f>MONDELEZ!$L60*MONDELEZ!$AA60</f>
        <v>0</v>
      </c>
      <c r="AC60" s="15"/>
      <c r="AD60" s="15"/>
      <c r="AE60" s="15"/>
      <c r="AF60" s="15"/>
      <c r="AG60" s="15"/>
      <c r="AH60" s="32" t="str">
        <f>IF(AND(MONDELEZ!$AF60=0,MONDELEZ!$AG60=0),"",MONDELEZ!$AF60-MONDELEZ!$AG60)</f>
        <v/>
      </c>
      <c r="AI60" s="15"/>
      <c r="AJ60" s="15"/>
      <c r="AK60" s="15"/>
      <c r="AL60" s="15"/>
      <c r="AM60" s="15"/>
      <c r="AN60" s="15"/>
      <c r="AO60" s="16" t="s">
        <v>11857</v>
      </c>
      <c r="AP60" s="15"/>
      <c r="AQ60" s="15"/>
    </row>
    <row r="61" ht="15.75" customHeight="1">
      <c r="A61" s="28" t="s">
        <v>836</v>
      </c>
      <c r="B61" s="28"/>
      <c r="C61" s="15" t="str">
        <f t="shared" si="1"/>
        <v>KIO10609885</v>
      </c>
      <c r="D61" s="15" t="s">
        <v>11857</v>
      </c>
      <c r="E61" s="28" t="s">
        <v>837</v>
      </c>
      <c r="F61" s="20">
        <v>2724.71</v>
      </c>
      <c r="G61" s="29">
        <v>21.0</v>
      </c>
      <c r="H61" s="28" t="s">
        <v>12099</v>
      </c>
      <c r="I61" s="15">
        <v>6.0</v>
      </c>
      <c r="J61" s="15">
        <v>1.0</v>
      </c>
      <c r="K61" s="15"/>
      <c r="L61" s="33">
        <f>((MONDELEZ!$F61*(1+MONDELEZ!$G61%))/MONDELEZ!$J61)+MONDELEZ!$K61</f>
        <v>3296.8991</v>
      </c>
      <c r="M61" s="15">
        <v>30.0</v>
      </c>
      <c r="N61" s="61">
        <f>IF(L61&gt;=5,MROUND((L61*(1+(MONDELEZ!$G61/100)))/(1-M61/100),50),10)</f>
        <v>5700</v>
      </c>
      <c r="O61" s="29">
        <f>MROUND(MONDELEZ!$N61/0.6,50)</f>
        <v>9500</v>
      </c>
      <c r="P61" s="15" t="s">
        <v>11858</v>
      </c>
      <c r="Q61" s="15">
        <v>1.0</v>
      </c>
      <c r="R61" s="29">
        <f>MONDELEZ!$I61+MONDELEZ!$Q61</f>
        <v>7</v>
      </c>
      <c r="S61" s="15" t="s">
        <v>719</v>
      </c>
      <c r="T61" s="15" t="s">
        <v>15</v>
      </c>
      <c r="U61" s="15" t="s">
        <v>11759</v>
      </c>
      <c r="V61" s="15" t="s">
        <v>12150</v>
      </c>
      <c r="W61" s="15" t="s">
        <v>11860</v>
      </c>
      <c r="X61" s="15">
        <v>1.0</v>
      </c>
      <c r="Y61" s="50">
        <v>0.0</v>
      </c>
      <c r="Z61" s="15"/>
      <c r="AA61" s="15"/>
      <c r="AB61" s="29">
        <f>MONDELEZ!$L61*MONDELEZ!$AA61</f>
        <v>0</v>
      </c>
      <c r="AC61" s="15"/>
      <c r="AD61" s="15"/>
      <c r="AE61" s="15"/>
      <c r="AF61" s="15"/>
      <c r="AG61" s="15"/>
      <c r="AH61" s="32" t="str">
        <f>IF(AND(MONDELEZ!$AF61=0,MONDELEZ!$AG61=0),"",MONDELEZ!$AF61-MONDELEZ!$AG61)</f>
        <v/>
      </c>
      <c r="AI61" s="15"/>
      <c r="AJ61" s="15"/>
      <c r="AK61" s="15"/>
      <c r="AL61" s="15"/>
      <c r="AM61" s="15"/>
      <c r="AN61" s="15"/>
      <c r="AO61" s="16" t="s">
        <v>11857</v>
      </c>
      <c r="AP61" s="15"/>
      <c r="AQ61" s="15"/>
    </row>
    <row r="62" ht="15.75" customHeight="1">
      <c r="A62" s="28" t="s">
        <v>838</v>
      </c>
      <c r="B62" s="28"/>
      <c r="C62" s="15" t="str">
        <f t="shared" si="1"/>
        <v>KIO10609908</v>
      </c>
      <c r="D62" s="15" t="s">
        <v>11857</v>
      </c>
      <c r="E62" s="28" t="s">
        <v>839</v>
      </c>
      <c r="F62" s="20">
        <f>F61</f>
        <v>2724.71</v>
      </c>
      <c r="G62" s="29">
        <v>21.0</v>
      </c>
      <c r="H62" s="28" t="s">
        <v>12099</v>
      </c>
      <c r="I62" s="15">
        <v>6.0</v>
      </c>
      <c r="J62" s="15">
        <v>1.0</v>
      </c>
      <c r="K62" s="15"/>
      <c r="L62" s="33">
        <f>((MONDELEZ!$F62*(1+MONDELEZ!$G62%))/MONDELEZ!$J62)+MONDELEZ!$K62</f>
        <v>3296.8991</v>
      </c>
      <c r="M62" s="15">
        <v>30.0</v>
      </c>
      <c r="N62" s="61">
        <f>IF(L62&gt;=5,MROUND((L62*(1+(MONDELEZ!$G62/100)))/(1-M62/100),50),10)</f>
        <v>5700</v>
      </c>
      <c r="O62" s="29">
        <f>MROUND(MONDELEZ!$N62/0.6,50)</f>
        <v>9500</v>
      </c>
      <c r="P62" s="15" t="s">
        <v>11858</v>
      </c>
      <c r="Q62" s="15">
        <v>1.0</v>
      </c>
      <c r="R62" s="29">
        <f>MONDELEZ!$I62+MONDELEZ!$Q62</f>
        <v>7</v>
      </c>
      <c r="S62" s="15" t="s">
        <v>719</v>
      </c>
      <c r="T62" s="15" t="s">
        <v>15</v>
      </c>
      <c r="U62" s="15" t="s">
        <v>11759</v>
      </c>
      <c r="V62" s="15" t="s">
        <v>12150</v>
      </c>
      <c r="W62" s="15" t="s">
        <v>11860</v>
      </c>
      <c r="X62" s="15">
        <v>1.0</v>
      </c>
      <c r="Y62" s="50">
        <v>0.0</v>
      </c>
      <c r="Z62" s="15"/>
      <c r="AA62" s="15"/>
      <c r="AB62" s="29">
        <f>MONDELEZ!$L62*MONDELEZ!$AA62</f>
        <v>0</v>
      </c>
      <c r="AC62" s="15"/>
      <c r="AD62" s="15"/>
      <c r="AE62" s="15"/>
      <c r="AF62" s="15"/>
      <c r="AG62" s="15"/>
      <c r="AH62" s="32" t="str">
        <f>IF(AND(MONDELEZ!$AF62=0,MONDELEZ!$AG62=0),"",MONDELEZ!$AF62-MONDELEZ!$AG62)</f>
        <v/>
      </c>
      <c r="AI62" s="15"/>
      <c r="AJ62" s="15"/>
      <c r="AK62" s="15"/>
      <c r="AL62" s="15"/>
      <c r="AM62" s="15"/>
      <c r="AN62" s="15"/>
      <c r="AO62" s="16" t="s">
        <v>11857</v>
      </c>
      <c r="AP62" s="15"/>
      <c r="AQ62" s="15"/>
    </row>
    <row r="63" ht="15.75" customHeight="1">
      <c r="A63" s="28" t="s">
        <v>840</v>
      </c>
      <c r="B63" s="28"/>
      <c r="C63" s="15" t="str">
        <f t="shared" si="1"/>
        <v>KIO01492717</v>
      </c>
      <c r="D63" s="15" t="s">
        <v>11857</v>
      </c>
      <c r="E63" s="28" t="s">
        <v>841</v>
      </c>
      <c r="F63" s="20">
        <v>849.97</v>
      </c>
      <c r="G63" s="29">
        <v>21.0</v>
      </c>
      <c r="H63" s="28" t="s">
        <v>12099</v>
      </c>
      <c r="I63" s="15">
        <v>6.0</v>
      </c>
      <c r="J63" s="15">
        <v>1.0</v>
      </c>
      <c r="K63" s="15"/>
      <c r="L63" s="33">
        <f>((MONDELEZ!$F63*(1+MONDELEZ!$G63%))/MONDELEZ!$J63)+MONDELEZ!$K63</f>
        <v>1028.4637</v>
      </c>
      <c r="M63" s="15">
        <v>30.0</v>
      </c>
      <c r="N63" s="61">
        <f>IF(L63&gt;=5,MROUND((L63*(1+(MONDELEZ!$G63/100)))/(1-M63/100),50),10)</f>
        <v>1800</v>
      </c>
      <c r="O63" s="29">
        <f>MROUND(MONDELEZ!$N63/0.6,50)</f>
        <v>3000</v>
      </c>
      <c r="P63" s="15" t="s">
        <v>11858</v>
      </c>
      <c r="Q63" s="15">
        <v>2.0</v>
      </c>
      <c r="R63" s="29">
        <f>MONDELEZ!$I63+MONDELEZ!$Q63</f>
        <v>8</v>
      </c>
      <c r="S63" s="15" t="s">
        <v>719</v>
      </c>
      <c r="T63" s="15" t="s">
        <v>15</v>
      </c>
      <c r="U63" s="15" t="s">
        <v>11759</v>
      </c>
      <c r="V63" s="15" t="s">
        <v>12150</v>
      </c>
      <c r="W63" s="15" t="s">
        <v>11860</v>
      </c>
      <c r="X63" s="15">
        <v>1.0</v>
      </c>
      <c r="Y63" s="50">
        <v>0.0</v>
      </c>
      <c r="Z63" s="15"/>
      <c r="AA63" s="15"/>
      <c r="AB63" s="29">
        <f>MONDELEZ!$L63*MONDELEZ!$AA63</f>
        <v>0</v>
      </c>
      <c r="AC63" s="15"/>
      <c r="AD63" s="15"/>
      <c r="AE63" s="15"/>
      <c r="AF63" s="15"/>
      <c r="AG63" s="15"/>
      <c r="AH63" s="32" t="str">
        <f>IF(AND(MONDELEZ!$AF63=0,MONDELEZ!$AG63=0),"",MONDELEZ!$AF63-MONDELEZ!$AG63)</f>
        <v/>
      </c>
      <c r="AI63" s="15"/>
      <c r="AJ63" s="15"/>
      <c r="AK63" s="15"/>
      <c r="AL63" s="15"/>
      <c r="AM63" s="15"/>
      <c r="AN63" s="15"/>
      <c r="AO63" s="16" t="s">
        <v>11857</v>
      </c>
      <c r="AP63" s="15"/>
      <c r="AQ63" s="15"/>
    </row>
    <row r="64" ht="15.75" customHeight="1">
      <c r="A64" s="28" t="s">
        <v>842</v>
      </c>
      <c r="B64" s="28"/>
      <c r="C64" s="15" t="str">
        <f t="shared" si="1"/>
        <v>KIO01492465</v>
      </c>
      <c r="D64" s="15" t="s">
        <v>11857</v>
      </c>
      <c r="E64" s="28" t="s">
        <v>843</v>
      </c>
      <c r="F64" s="20">
        <f>F63</f>
        <v>849.97</v>
      </c>
      <c r="G64" s="29">
        <v>21.0</v>
      </c>
      <c r="H64" s="28" t="s">
        <v>12099</v>
      </c>
      <c r="I64" s="15">
        <v>6.0</v>
      </c>
      <c r="J64" s="15">
        <v>1.0</v>
      </c>
      <c r="K64" s="15"/>
      <c r="L64" s="33">
        <f>((MONDELEZ!$F64*(1+MONDELEZ!$G64%))/MONDELEZ!$J64)+MONDELEZ!$K64</f>
        <v>1028.4637</v>
      </c>
      <c r="M64" s="15">
        <v>30.0</v>
      </c>
      <c r="N64" s="61">
        <f>IF(L64&gt;=5,MROUND((L64*(1+(MONDELEZ!$G64/100)))/(1-M64/100),50),10)</f>
        <v>1800</v>
      </c>
      <c r="O64" s="29">
        <f>MROUND(MONDELEZ!$N64/0.6,50)</f>
        <v>3000</v>
      </c>
      <c r="P64" s="15" t="s">
        <v>11858</v>
      </c>
      <c r="Q64" s="15">
        <v>2.0</v>
      </c>
      <c r="R64" s="29">
        <f>MONDELEZ!$I64+MONDELEZ!$Q64</f>
        <v>8</v>
      </c>
      <c r="S64" s="15" t="s">
        <v>719</v>
      </c>
      <c r="T64" s="15" t="s">
        <v>15</v>
      </c>
      <c r="U64" s="15" t="s">
        <v>11759</v>
      </c>
      <c r="V64" s="15" t="s">
        <v>12150</v>
      </c>
      <c r="W64" s="15" t="s">
        <v>11860</v>
      </c>
      <c r="X64" s="15">
        <v>1.0</v>
      </c>
      <c r="Y64" s="50">
        <v>0.0</v>
      </c>
      <c r="Z64" s="15"/>
      <c r="AA64" s="15"/>
      <c r="AB64" s="29">
        <f>MONDELEZ!$L64*MONDELEZ!$AA64</f>
        <v>0</v>
      </c>
      <c r="AC64" s="15"/>
      <c r="AD64" s="15"/>
      <c r="AE64" s="15"/>
      <c r="AF64" s="15"/>
      <c r="AG64" s="15"/>
      <c r="AH64" s="32" t="str">
        <f>IF(AND(MONDELEZ!$AF64=0,MONDELEZ!$AG64=0),"",MONDELEZ!$AF64-MONDELEZ!$AG64)</f>
        <v/>
      </c>
      <c r="AI64" s="15"/>
      <c r="AJ64" s="15"/>
      <c r="AK64" s="15"/>
      <c r="AL64" s="15"/>
      <c r="AM64" s="15"/>
      <c r="AN64" s="15"/>
      <c r="AO64" s="16" t="s">
        <v>11857</v>
      </c>
      <c r="AP64" s="15"/>
      <c r="AQ64" s="15"/>
    </row>
    <row r="65" ht="15.75" customHeight="1">
      <c r="A65" s="28" t="s">
        <v>844</v>
      </c>
      <c r="B65" s="28"/>
      <c r="C65" s="15" t="str">
        <f t="shared" si="1"/>
        <v>KIO01818975</v>
      </c>
      <c r="D65" s="15" t="s">
        <v>11857</v>
      </c>
      <c r="E65" s="28" t="s">
        <v>845</v>
      </c>
      <c r="F65" s="20">
        <v>1374.43</v>
      </c>
      <c r="G65" s="29">
        <v>21.0</v>
      </c>
      <c r="H65" s="28" t="s">
        <v>12099</v>
      </c>
      <c r="I65" s="15">
        <v>6.0</v>
      </c>
      <c r="J65" s="15">
        <v>1.0</v>
      </c>
      <c r="K65" s="15"/>
      <c r="L65" s="33">
        <f>((MONDELEZ!$F65*(1+MONDELEZ!$G65%))/MONDELEZ!$J65)+MONDELEZ!$K65</f>
        <v>1663.0603</v>
      </c>
      <c r="M65" s="15">
        <v>30.0</v>
      </c>
      <c r="N65" s="61">
        <f>IF(L65&gt;=5,MROUND((L65*(1+(MONDELEZ!$G65/100)))/(1-M65/100),50),10)</f>
        <v>2850</v>
      </c>
      <c r="O65" s="29">
        <f>MROUND(MONDELEZ!$N65/0.6,50)</f>
        <v>4750</v>
      </c>
      <c r="P65" s="15" t="s">
        <v>11858</v>
      </c>
      <c r="Q65" s="15">
        <v>2.0</v>
      </c>
      <c r="R65" s="29">
        <f>MONDELEZ!$I65+MONDELEZ!$Q65</f>
        <v>8</v>
      </c>
      <c r="S65" s="15" t="s">
        <v>719</v>
      </c>
      <c r="T65" s="15" t="s">
        <v>15</v>
      </c>
      <c r="U65" s="15" t="s">
        <v>11759</v>
      </c>
      <c r="V65" s="15" t="s">
        <v>12150</v>
      </c>
      <c r="W65" s="15" t="s">
        <v>11860</v>
      </c>
      <c r="X65" s="15">
        <v>1.0</v>
      </c>
      <c r="Y65" s="50">
        <v>0.0</v>
      </c>
      <c r="Z65" s="15"/>
      <c r="AA65" s="15"/>
      <c r="AB65" s="29">
        <f>MONDELEZ!$L65*MONDELEZ!$AA65</f>
        <v>0</v>
      </c>
      <c r="AC65" s="15"/>
      <c r="AD65" s="15"/>
      <c r="AE65" s="15"/>
      <c r="AF65" s="15"/>
      <c r="AG65" s="15"/>
      <c r="AH65" s="32" t="str">
        <f>IF(AND(MONDELEZ!$AF65=0,MONDELEZ!$AG65=0),"",MONDELEZ!$AF65-MONDELEZ!$AG65)</f>
        <v/>
      </c>
      <c r="AI65" s="15"/>
      <c r="AJ65" s="15"/>
      <c r="AK65" s="15"/>
      <c r="AL65" s="15"/>
      <c r="AM65" s="15"/>
      <c r="AN65" s="15"/>
      <c r="AO65" s="16" t="s">
        <v>11857</v>
      </c>
      <c r="AP65" s="15"/>
      <c r="AQ65" s="15"/>
    </row>
    <row r="66" ht="15.75" customHeight="1">
      <c r="A66" s="28" t="s">
        <v>846</v>
      </c>
      <c r="B66" s="28"/>
      <c r="C66" s="15" t="str">
        <f t="shared" si="1"/>
        <v>KIO01818951</v>
      </c>
      <c r="D66" s="15" t="s">
        <v>11857</v>
      </c>
      <c r="E66" s="28" t="s">
        <v>847</v>
      </c>
      <c r="F66" s="20">
        <f t="shared" ref="F66:F67" si="11">F65</f>
        <v>1374.43</v>
      </c>
      <c r="G66" s="29">
        <v>21.0</v>
      </c>
      <c r="H66" s="28" t="s">
        <v>12099</v>
      </c>
      <c r="I66" s="15">
        <v>6.0</v>
      </c>
      <c r="J66" s="15">
        <v>1.0</v>
      </c>
      <c r="K66" s="15"/>
      <c r="L66" s="33">
        <f>((MONDELEZ!$F66*(1+MONDELEZ!$G66%))/MONDELEZ!$J66)+MONDELEZ!$K66</f>
        <v>1663.0603</v>
      </c>
      <c r="M66" s="15">
        <v>30.0</v>
      </c>
      <c r="N66" s="61">
        <f>IF(L66&gt;=5,MROUND((L66*(1+(MONDELEZ!$G66/100)))/(1-M66/100),50),10)</f>
        <v>2850</v>
      </c>
      <c r="O66" s="29">
        <f>MROUND(MONDELEZ!$N66/0.6,50)</f>
        <v>4750</v>
      </c>
      <c r="P66" s="15" t="s">
        <v>11858</v>
      </c>
      <c r="Q66" s="15">
        <v>2.0</v>
      </c>
      <c r="R66" s="29">
        <f>MONDELEZ!$I66+MONDELEZ!$Q66</f>
        <v>8</v>
      </c>
      <c r="S66" s="15" t="s">
        <v>719</v>
      </c>
      <c r="T66" s="15" t="s">
        <v>15</v>
      </c>
      <c r="U66" s="15" t="s">
        <v>11759</v>
      </c>
      <c r="V66" s="15" t="s">
        <v>12150</v>
      </c>
      <c r="W66" s="15" t="s">
        <v>11860</v>
      </c>
      <c r="X66" s="15">
        <v>1.0</v>
      </c>
      <c r="Y66" s="50">
        <v>0.0</v>
      </c>
      <c r="Z66" s="15"/>
      <c r="AA66" s="15"/>
      <c r="AB66" s="29">
        <f>MONDELEZ!$L66*MONDELEZ!$AA66</f>
        <v>0</v>
      </c>
      <c r="AC66" s="15"/>
      <c r="AD66" s="15"/>
      <c r="AE66" s="15"/>
      <c r="AF66" s="15"/>
      <c r="AG66" s="15"/>
      <c r="AH66" s="32" t="str">
        <f>IF(AND(MONDELEZ!$AF66=0,MONDELEZ!$AG66=0),"",MONDELEZ!$AF66-MONDELEZ!$AG66)</f>
        <v/>
      </c>
      <c r="AI66" s="15"/>
      <c r="AJ66" s="15"/>
      <c r="AK66" s="15"/>
      <c r="AL66" s="15"/>
      <c r="AM66" s="15"/>
      <c r="AN66" s="15"/>
      <c r="AO66" s="16" t="s">
        <v>11857</v>
      </c>
      <c r="AP66" s="15"/>
      <c r="AQ66" s="15"/>
    </row>
    <row r="67" ht="15.75" customHeight="1">
      <c r="A67" s="28" t="s">
        <v>848</v>
      </c>
      <c r="B67" s="28"/>
      <c r="C67" s="15" t="str">
        <f t="shared" si="1"/>
        <v>KIO01818937</v>
      </c>
      <c r="D67" s="15" t="s">
        <v>11857</v>
      </c>
      <c r="E67" s="28" t="s">
        <v>849</v>
      </c>
      <c r="F67" s="20">
        <f t="shared" si="11"/>
        <v>1374.43</v>
      </c>
      <c r="G67" s="29">
        <v>21.0</v>
      </c>
      <c r="H67" s="28" t="s">
        <v>12099</v>
      </c>
      <c r="I67" s="15">
        <v>6.0</v>
      </c>
      <c r="J67" s="15">
        <v>1.0</v>
      </c>
      <c r="K67" s="15"/>
      <c r="L67" s="33">
        <f>((MONDELEZ!$F67*(1+MONDELEZ!$G67%))/MONDELEZ!$J67)+MONDELEZ!$K67</f>
        <v>1663.0603</v>
      </c>
      <c r="M67" s="15">
        <v>30.0</v>
      </c>
      <c r="N67" s="61">
        <f>IF(L67&gt;=5,MROUND((L67*(1+(MONDELEZ!$G67/100)))/(1-M67/100),50),10)</f>
        <v>2850</v>
      </c>
      <c r="O67" s="29">
        <f>MROUND(MONDELEZ!$N67/0.6,50)</f>
        <v>4750</v>
      </c>
      <c r="P67" s="15" t="s">
        <v>11858</v>
      </c>
      <c r="Q67" s="15">
        <v>2.0</v>
      </c>
      <c r="R67" s="29">
        <f>MONDELEZ!$I67+MONDELEZ!$Q67</f>
        <v>8</v>
      </c>
      <c r="S67" s="15" t="s">
        <v>719</v>
      </c>
      <c r="T67" s="15" t="s">
        <v>15</v>
      </c>
      <c r="U67" s="15" t="s">
        <v>11759</v>
      </c>
      <c r="V67" s="15" t="s">
        <v>12150</v>
      </c>
      <c r="W67" s="15" t="s">
        <v>11860</v>
      </c>
      <c r="X67" s="15">
        <v>1.0</v>
      </c>
      <c r="Y67" s="50">
        <v>0.0</v>
      </c>
      <c r="Z67" s="15"/>
      <c r="AA67" s="15"/>
      <c r="AB67" s="29">
        <f>MONDELEZ!$L67*MONDELEZ!$AA67</f>
        <v>0</v>
      </c>
      <c r="AC67" s="15"/>
      <c r="AD67" s="15"/>
      <c r="AE67" s="15"/>
      <c r="AF67" s="15"/>
      <c r="AG67" s="15"/>
      <c r="AH67" s="32" t="str">
        <f>IF(AND(MONDELEZ!$AF67=0,MONDELEZ!$AG67=0),"",MONDELEZ!$AF67-MONDELEZ!$AG67)</f>
        <v/>
      </c>
      <c r="AI67" s="15"/>
      <c r="AJ67" s="15"/>
      <c r="AK67" s="15"/>
      <c r="AL67" s="15"/>
      <c r="AM67" s="15"/>
      <c r="AN67" s="15"/>
      <c r="AO67" s="16" t="s">
        <v>11857</v>
      </c>
      <c r="AP67" s="15"/>
      <c r="AQ67" s="15"/>
    </row>
    <row r="68" ht="15.75" customHeight="1">
      <c r="A68" s="28" t="s">
        <v>850</v>
      </c>
      <c r="B68" s="28"/>
      <c r="C68" s="15" t="str">
        <f t="shared" si="1"/>
        <v>KIO00424084</v>
      </c>
      <c r="D68" s="15" t="s">
        <v>11857</v>
      </c>
      <c r="E68" s="28" t="s">
        <v>851</v>
      </c>
      <c r="F68" s="20">
        <v>3100.14</v>
      </c>
      <c r="G68" s="29">
        <v>21.0</v>
      </c>
      <c r="H68" s="28" t="s">
        <v>12099</v>
      </c>
      <c r="I68" s="15">
        <v>6.0</v>
      </c>
      <c r="J68" s="15">
        <v>1.0</v>
      </c>
      <c r="K68" s="15"/>
      <c r="L68" s="33">
        <f>((MONDELEZ!$F68*(1+MONDELEZ!$G68%))/MONDELEZ!$J68)+MONDELEZ!$K68</f>
        <v>3751.1694</v>
      </c>
      <c r="M68" s="15">
        <v>30.0</v>
      </c>
      <c r="N68" s="61">
        <f>IF(L68&gt;=5,MROUND((L68*(1+(MONDELEZ!$G68/100)))/(1-M68/100),50),10)</f>
        <v>6500</v>
      </c>
      <c r="O68" s="29">
        <f>MROUND(MONDELEZ!$N68/0.6,50)</f>
        <v>10850</v>
      </c>
      <c r="P68" s="15" t="s">
        <v>11858</v>
      </c>
      <c r="Q68" s="15">
        <v>2.0</v>
      </c>
      <c r="R68" s="29">
        <f>MONDELEZ!$I68+MONDELEZ!$Q68</f>
        <v>8</v>
      </c>
      <c r="S68" s="15" t="s">
        <v>719</v>
      </c>
      <c r="T68" s="15" t="s">
        <v>15</v>
      </c>
      <c r="U68" s="15" t="s">
        <v>11759</v>
      </c>
      <c r="V68" s="15" t="s">
        <v>12153</v>
      </c>
      <c r="W68" s="15" t="s">
        <v>11860</v>
      </c>
      <c r="X68" s="15">
        <v>1.0</v>
      </c>
      <c r="Y68" s="50">
        <v>4.0</v>
      </c>
      <c r="Z68" s="15"/>
      <c r="AA68" s="15"/>
      <c r="AB68" s="29">
        <f>MONDELEZ!$L68*MONDELEZ!$AA68</f>
        <v>0</v>
      </c>
      <c r="AC68" s="15"/>
      <c r="AD68" s="15"/>
      <c r="AE68" s="15"/>
      <c r="AF68" s="15"/>
      <c r="AG68" s="15"/>
      <c r="AH68" s="32" t="str">
        <f>IF(AND(MONDELEZ!$AF68=0,MONDELEZ!$AG68=0),"",MONDELEZ!$AF68-MONDELEZ!$AG68)</f>
        <v/>
      </c>
      <c r="AI68" s="15"/>
      <c r="AJ68" s="15"/>
      <c r="AK68" s="15"/>
      <c r="AL68" s="15"/>
      <c r="AM68" s="15"/>
      <c r="AN68" s="15"/>
      <c r="AO68" s="16" t="s">
        <v>11857</v>
      </c>
      <c r="AP68" s="15"/>
      <c r="AQ68" s="15"/>
    </row>
    <row r="69" ht="15.75" customHeight="1">
      <c r="A69" s="28" t="s">
        <v>852</v>
      </c>
      <c r="B69" s="28"/>
      <c r="C69" s="15" t="str">
        <f t="shared" si="1"/>
        <v>KIO77914217</v>
      </c>
      <c r="D69" s="15" t="s">
        <v>11857</v>
      </c>
      <c r="E69" s="28" t="s">
        <v>853</v>
      </c>
      <c r="F69" s="20">
        <v>673.93</v>
      </c>
      <c r="G69" s="29">
        <v>21.0</v>
      </c>
      <c r="H69" s="28" t="s">
        <v>12099</v>
      </c>
      <c r="I69" s="15">
        <v>6.0</v>
      </c>
      <c r="J69" s="15">
        <v>1.0</v>
      </c>
      <c r="K69" s="15"/>
      <c r="L69" s="33">
        <f>((MONDELEZ!$F69*(1+MONDELEZ!$G69%))/MONDELEZ!$J69)+MONDELEZ!$K69</f>
        <v>815.4553</v>
      </c>
      <c r="M69" s="15">
        <v>30.0</v>
      </c>
      <c r="N69" s="61">
        <f>IF(L69&gt;=5,MROUND((L69*(1+(MONDELEZ!$G69/100)))/(1-M69/100),50),10)</f>
        <v>1400</v>
      </c>
      <c r="O69" s="29">
        <f>MROUND(MONDELEZ!$N69/0.6,50)</f>
        <v>2350</v>
      </c>
      <c r="P69" s="15" t="s">
        <v>11858</v>
      </c>
      <c r="Q69" s="15">
        <v>2.0</v>
      </c>
      <c r="R69" s="29">
        <f>MONDELEZ!$I69+MONDELEZ!$Q69</f>
        <v>8</v>
      </c>
      <c r="S69" s="15" t="s">
        <v>719</v>
      </c>
      <c r="T69" s="15" t="s">
        <v>15</v>
      </c>
      <c r="U69" s="15" t="s">
        <v>11759</v>
      </c>
      <c r="V69" s="15" t="s">
        <v>12153</v>
      </c>
      <c r="W69" s="15" t="s">
        <v>11860</v>
      </c>
      <c r="X69" s="15">
        <v>1.0</v>
      </c>
      <c r="Y69" s="50">
        <v>9.0</v>
      </c>
      <c r="Z69" s="15"/>
      <c r="AA69" s="15"/>
      <c r="AB69" s="29">
        <f>MONDELEZ!$L69*MONDELEZ!$AA69</f>
        <v>0</v>
      </c>
      <c r="AC69" s="15"/>
      <c r="AD69" s="15"/>
      <c r="AE69" s="15"/>
      <c r="AF69" s="15"/>
      <c r="AG69" s="15"/>
      <c r="AH69" s="32" t="str">
        <f>IF(AND(MONDELEZ!$AF69=0,MONDELEZ!$AG69=0),"",MONDELEZ!$AF69-MONDELEZ!$AG69)</f>
        <v/>
      </c>
      <c r="AI69" s="15"/>
      <c r="AJ69" s="15"/>
      <c r="AK69" s="15"/>
      <c r="AL69" s="15"/>
      <c r="AM69" s="15"/>
      <c r="AN69" s="15"/>
      <c r="AO69" s="16" t="s">
        <v>11857</v>
      </c>
      <c r="AP69" s="15"/>
      <c r="AQ69" s="15"/>
    </row>
    <row r="70" ht="15.75" customHeight="1">
      <c r="A70" s="28" t="s">
        <v>854</v>
      </c>
      <c r="B70" s="28"/>
      <c r="C70" s="15" t="str">
        <f t="shared" si="1"/>
        <v>KIO49451656</v>
      </c>
      <c r="D70" s="15" t="s">
        <v>11857</v>
      </c>
      <c r="E70" s="28" t="s">
        <v>855</v>
      </c>
      <c r="F70" s="20">
        <v>1678.37</v>
      </c>
      <c r="G70" s="29">
        <v>21.0</v>
      </c>
      <c r="H70" s="28" t="s">
        <v>12099</v>
      </c>
      <c r="I70" s="15">
        <v>6.0</v>
      </c>
      <c r="J70" s="15">
        <v>1.0</v>
      </c>
      <c r="K70" s="15"/>
      <c r="L70" s="33">
        <f>((MONDELEZ!$F70*(1+MONDELEZ!$G70%))/MONDELEZ!$J70)+MONDELEZ!$K70</f>
        <v>2030.8277</v>
      </c>
      <c r="M70" s="15">
        <v>30.0</v>
      </c>
      <c r="N70" s="61">
        <f>IF(L70&gt;=5,MROUND((L70*(1+(MONDELEZ!$G70/100)))/(1-M70/100),50),10)</f>
        <v>3500</v>
      </c>
      <c r="O70" s="29">
        <f>MROUND(MONDELEZ!$N70/0.6,50)</f>
        <v>5850</v>
      </c>
      <c r="P70" s="15" t="s">
        <v>11858</v>
      </c>
      <c r="Q70" s="15">
        <v>2.0</v>
      </c>
      <c r="R70" s="29">
        <f>MONDELEZ!$I70+MONDELEZ!$Q70</f>
        <v>8</v>
      </c>
      <c r="S70" s="15" t="s">
        <v>719</v>
      </c>
      <c r="T70" s="15" t="s">
        <v>15</v>
      </c>
      <c r="U70" s="15" t="s">
        <v>11759</v>
      </c>
      <c r="V70" s="15" t="s">
        <v>12153</v>
      </c>
      <c r="W70" s="15" t="s">
        <v>11860</v>
      </c>
      <c r="X70" s="15">
        <v>1.0</v>
      </c>
      <c r="Y70" s="50">
        <v>6.0</v>
      </c>
      <c r="Z70" s="15"/>
      <c r="AA70" s="15"/>
      <c r="AB70" s="29">
        <f>MONDELEZ!$L70*MONDELEZ!$AA70</f>
        <v>0</v>
      </c>
      <c r="AC70" s="15"/>
      <c r="AD70" s="15"/>
      <c r="AE70" s="15"/>
      <c r="AF70" s="15"/>
      <c r="AG70" s="15"/>
      <c r="AH70" s="32" t="str">
        <f>IF(AND(MONDELEZ!$AF70=0,MONDELEZ!$AG70=0),"",MONDELEZ!$AF70-MONDELEZ!$AG70)</f>
        <v/>
      </c>
      <c r="AI70" s="15"/>
      <c r="AJ70" s="15"/>
      <c r="AK70" s="15"/>
      <c r="AL70" s="15"/>
      <c r="AM70" s="15"/>
      <c r="AN70" s="15"/>
      <c r="AO70" s="16" t="s">
        <v>11857</v>
      </c>
      <c r="AP70" s="15"/>
      <c r="AQ70" s="15"/>
    </row>
    <row r="71" ht="15.75" customHeight="1">
      <c r="A71" s="28" t="s">
        <v>856</v>
      </c>
      <c r="B71" s="28"/>
      <c r="C71" s="15" t="str">
        <f t="shared" si="1"/>
        <v>KIO77983992</v>
      </c>
      <c r="D71" s="15" t="s">
        <v>11857</v>
      </c>
      <c r="E71" s="28" t="s">
        <v>857</v>
      </c>
      <c r="F71" s="20">
        <f>F69</f>
        <v>673.93</v>
      </c>
      <c r="G71" s="29">
        <v>21.0</v>
      </c>
      <c r="H71" s="28" t="s">
        <v>12099</v>
      </c>
      <c r="I71" s="15">
        <v>6.0</v>
      </c>
      <c r="J71" s="15">
        <v>1.0</v>
      </c>
      <c r="K71" s="15"/>
      <c r="L71" s="33">
        <f>((MONDELEZ!$F71*(1+MONDELEZ!$G71%))/MONDELEZ!$J71)+MONDELEZ!$K71</f>
        <v>815.4553</v>
      </c>
      <c r="M71" s="15">
        <v>30.0</v>
      </c>
      <c r="N71" s="61">
        <f>IF(L71&gt;=5,MROUND((L71*(1+(MONDELEZ!$G71/100)))/(1-M71/100),50),10)</f>
        <v>1400</v>
      </c>
      <c r="O71" s="29">
        <f>MROUND(MONDELEZ!$N71/0.6,50)</f>
        <v>2350</v>
      </c>
      <c r="P71" s="15" t="s">
        <v>11858</v>
      </c>
      <c r="Q71" s="15">
        <v>2.0</v>
      </c>
      <c r="R71" s="29">
        <f>MONDELEZ!$I71+MONDELEZ!$Q71</f>
        <v>8</v>
      </c>
      <c r="S71" s="15" t="s">
        <v>719</v>
      </c>
      <c r="T71" s="15" t="s">
        <v>15</v>
      </c>
      <c r="U71" s="15" t="s">
        <v>11759</v>
      </c>
      <c r="V71" s="15" t="s">
        <v>12153</v>
      </c>
      <c r="W71" s="15" t="s">
        <v>11860</v>
      </c>
      <c r="X71" s="15">
        <v>1.0</v>
      </c>
      <c r="Y71" s="50">
        <v>0.0</v>
      </c>
      <c r="Z71" s="15"/>
      <c r="AA71" s="15"/>
      <c r="AB71" s="29">
        <f>MONDELEZ!$L71*MONDELEZ!$AA71</f>
        <v>0</v>
      </c>
      <c r="AC71" s="15"/>
      <c r="AD71" s="15"/>
      <c r="AE71" s="15"/>
      <c r="AF71" s="15"/>
      <c r="AG71" s="15"/>
      <c r="AH71" s="32" t="str">
        <f>IF(AND(MONDELEZ!$AF71=0,MONDELEZ!$AG71=0),"",MONDELEZ!$AF71-MONDELEZ!$AG71)</f>
        <v/>
      </c>
      <c r="AI71" s="15"/>
      <c r="AJ71" s="15"/>
      <c r="AK71" s="15"/>
      <c r="AL71" s="15"/>
      <c r="AM71" s="15"/>
      <c r="AN71" s="15"/>
      <c r="AO71" s="16" t="s">
        <v>11857</v>
      </c>
      <c r="AP71" s="15"/>
      <c r="AQ71" s="15"/>
    </row>
    <row r="72" ht="15.75" customHeight="1">
      <c r="A72" s="28" t="s">
        <v>858</v>
      </c>
      <c r="B72" s="28"/>
      <c r="C72" s="15" t="str">
        <f t="shared" si="1"/>
        <v>KIO00010013</v>
      </c>
      <c r="D72" s="15" t="s">
        <v>11857</v>
      </c>
      <c r="E72" s="28" t="s">
        <v>859</v>
      </c>
      <c r="F72" s="20">
        <v>3577.16</v>
      </c>
      <c r="G72" s="29">
        <v>21.0</v>
      </c>
      <c r="H72" s="28" t="s">
        <v>12099</v>
      </c>
      <c r="I72" s="15">
        <v>6.0</v>
      </c>
      <c r="J72" s="15">
        <v>1.0</v>
      </c>
      <c r="K72" s="15"/>
      <c r="L72" s="33">
        <f>((MONDELEZ!$F72*(1+MONDELEZ!$G72%))/MONDELEZ!$J72)+MONDELEZ!$K72</f>
        <v>4328.3636</v>
      </c>
      <c r="M72" s="15">
        <v>30.0</v>
      </c>
      <c r="N72" s="61">
        <f>IF(L72&gt;=5,MROUND((L72*(1+(MONDELEZ!$G72/100)))/(1-M72/100),50),10)</f>
        <v>7500</v>
      </c>
      <c r="O72" s="29">
        <f>MROUND(MONDELEZ!$N72/0.6,50)</f>
        <v>12500</v>
      </c>
      <c r="P72" s="15" t="s">
        <v>11858</v>
      </c>
      <c r="Q72" s="15">
        <v>2.0</v>
      </c>
      <c r="R72" s="29">
        <f>MONDELEZ!$I72+MONDELEZ!$Q72</f>
        <v>8</v>
      </c>
      <c r="S72" s="15" t="s">
        <v>719</v>
      </c>
      <c r="T72" s="15" t="s">
        <v>15</v>
      </c>
      <c r="U72" s="15" t="s">
        <v>11759</v>
      </c>
      <c r="V72" s="15" t="s">
        <v>12159</v>
      </c>
      <c r="W72" s="15" t="s">
        <v>11860</v>
      </c>
      <c r="X72" s="15">
        <v>1.0</v>
      </c>
      <c r="Y72" s="50">
        <v>0.0</v>
      </c>
      <c r="Z72" s="15"/>
      <c r="AA72" s="15"/>
      <c r="AB72" s="29">
        <f>MONDELEZ!$L72*MONDELEZ!$AA72</f>
        <v>0</v>
      </c>
      <c r="AC72" s="15"/>
      <c r="AD72" s="15"/>
      <c r="AE72" s="15"/>
      <c r="AF72" s="15"/>
      <c r="AG72" s="15"/>
      <c r="AH72" s="32" t="str">
        <f>IF(AND(MONDELEZ!$AF72=0,MONDELEZ!$AG72=0),"",MONDELEZ!$AF72-MONDELEZ!$AG72)</f>
        <v/>
      </c>
      <c r="AI72" s="15"/>
      <c r="AJ72" s="15"/>
      <c r="AK72" s="15"/>
      <c r="AL72" s="15"/>
      <c r="AM72" s="15"/>
      <c r="AN72" s="15"/>
      <c r="AO72" s="16" t="s">
        <v>11857</v>
      </c>
      <c r="AP72" s="15"/>
      <c r="AQ72" s="15"/>
    </row>
    <row r="73" ht="15.75" customHeight="1">
      <c r="A73" s="28" t="s">
        <v>860</v>
      </c>
      <c r="B73" s="28"/>
      <c r="C73" s="15" t="str">
        <f t="shared" si="1"/>
        <v>ALM01736033</v>
      </c>
      <c r="D73" s="15" t="s">
        <v>11857</v>
      </c>
      <c r="E73" s="28" t="s">
        <v>861</v>
      </c>
      <c r="F73" s="20">
        <v>653.21</v>
      </c>
      <c r="G73" s="29">
        <v>21.0</v>
      </c>
      <c r="H73" s="28" t="s">
        <v>12099</v>
      </c>
      <c r="I73" s="15">
        <v>6.0</v>
      </c>
      <c r="J73" s="15">
        <v>1.0</v>
      </c>
      <c r="K73" s="15"/>
      <c r="L73" s="33">
        <f>((MONDELEZ!$F73*(1+MONDELEZ!$G73%))/MONDELEZ!$J73)+MONDELEZ!$K73</f>
        <v>790.3841</v>
      </c>
      <c r="M73" s="15">
        <v>30.0</v>
      </c>
      <c r="N73" s="61">
        <f>IF(L73&gt;=5,MROUND((L73*(1+(MONDELEZ!$G73/100)))/(1-M73/100),50),10)</f>
        <v>1350</v>
      </c>
      <c r="O73" s="29">
        <f>MROUND(MONDELEZ!$N73/0.6,50)</f>
        <v>2250</v>
      </c>
      <c r="P73" s="15" t="s">
        <v>11858</v>
      </c>
      <c r="Q73" s="15">
        <v>2.0</v>
      </c>
      <c r="R73" s="29">
        <f>MONDELEZ!$I73+MONDELEZ!$Q73</f>
        <v>8</v>
      </c>
      <c r="S73" s="15" t="s">
        <v>719</v>
      </c>
      <c r="T73" s="15" t="s">
        <v>63</v>
      </c>
      <c r="U73" s="15" t="s">
        <v>11776</v>
      </c>
      <c r="V73" s="15" t="s">
        <v>12160</v>
      </c>
      <c r="W73" s="15" t="s">
        <v>11860</v>
      </c>
      <c r="X73" s="15">
        <v>1.0</v>
      </c>
      <c r="Y73" s="50">
        <v>1.0</v>
      </c>
      <c r="Z73" s="15"/>
      <c r="AA73" s="15"/>
      <c r="AB73" s="29">
        <f>MONDELEZ!$L73*MONDELEZ!$AA73</f>
        <v>0</v>
      </c>
      <c r="AC73" s="15"/>
      <c r="AD73" s="15"/>
      <c r="AE73" s="15"/>
      <c r="AF73" s="15"/>
      <c r="AG73" s="15"/>
      <c r="AH73" s="32" t="str">
        <f>IF(AND(MONDELEZ!$AF73=0,MONDELEZ!$AG73=0),"",MONDELEZ!$AF73-MONDELEZ!$AG73)</f>
        <v/>
      </c>
      <c r="AI73" s="15"/>
      <c r="AJ73" s="15"/>
      <c r="AK73" s="15"/>
      <c r="AL73" s="15"/>
      <c r="AM73" s="15"/>
      <c r="AN73" s="15"/>
      <c r="AO73" s="16" t="s">
        <v>11857</v>
      </c>
      <c r="AP73" s="15"/>
      <c r="AQ73" s="15"/>
    </row>
    <row r="74" ht="15.75" customHeight="1">
      <c r="A74" s="28" t="s">
        <v>862</v>
      </c>
      <c r="B74" s="28"/>
      <c r="C74" s="15" t="str">
        <f t="shared" si="1"/>
        <v>ALM00742645</v>
      </c>
      <c r="D74" s="15" t="s">
        <v>11857</v>
      </c>
      <c r="E74" s="28" t="s">
        <v>863</v>
      </c>
      <c r="F74" s="20">
        <v>475.65</v>
      </c>
      <c r="G74" s="29">
        <v>21.0</v>
      </c>
      <c r="H74" s="28" t="s">
        <v>12099</v>
      </c>
      <c r="I74" s="15">
        <v>6.0</v>
      </c>
      <c r="J74" s="15">
        <v>1.0</v>
      </c>
      <c r="K74" s="15"/>
      <c r="L74" s="33">
        <f>((MONDELEZ!$F74*(1+MONDELEZ!$G74%))/MONDELEZ!$J74)+MONDELEZ!$K74</f>
        <v>575.5365</v>
      </c>
      <c r="M74" s="15">
        <v>30.0</v>
      </c>
      <c r="N74" s="61">
        <f>IF(L74&gt;=5,MROUND((L74*(1+(MONDELEZ!$G74/100)))/(1-M74/100),50),10)</f>
        <v>1000</v>
      </c>
      <c r="O74" s="29">
        <f>MROUND(MONDELEZ!$N74/0.6,50)</f>
        <v>1650</v>
      </c>
      <c r="P74" s="15" t="s">
        <v>11858</v>
      </c>
      <c r="Q74" s="15">
        <v>2.0</v>
      </c>
      <c r="R74" s="29">
        <f>MONDELEZ!$I74+MONDELEZ!$Q74</f>
        <v>8</v>
      </c>
      <c r="S74" s="15" t="s">
        <v>719</v>
      </c>
      <c r="T74" s="15" t="s">
        <v>63</v>
      </c>
      <c r="U74" s="15" t="s">
        <v>11776</v>
      </c>
      <c r="V74" s="15" t="s">
        <v>12161</v>
      </c>
      <c r="W74" s="15" t="s">
        <v>11860</v>
      </c>
      <c r="X74" s="15">
        <v>1.0</v>
      </c>
      <c r="Y74" s="50">
        <v>6.0</v>
      </c>
      <c r="Z74" s="15"/>
      <c r="AA74" s="15"/>
      <c r="AB74" s="29">
        <f>MONDELEZ!$L74*MONDELEZ!$AA74</f>
        <v>0</v>
      </c>
      <c r="AC74" s="15"/>
      <c r="AD74" s="15"/>
      <c r="AE74" s="15"/>
      <c r="AF74" s="15"/>
      <c r="AG74" s="15"/>
      <c r="AH74" s="32" t="str">
        <f>IF(AND(MONDELEZ!$AF74=0,MONDELEZ!$AG74=0),"",MONDELEZ!$AF74-MONDELEZ!$AG74)</f>
        <v/>
      </c>
      <c r="AI74" s="15"/>
      <c r="AJ74" s="15"/>
      <c r="AK74" s="15"/>
      <c r="AL74" s="15"/>
      <c r="AM74" s="15"/>
      <c r="AN74" s="15"/>
      <c r="AO74" s="16" t="s">
        <v>11857</v>
      </c>
      <c r="AP74" s="15"/>
      <c r="AQ74" s="15"/>
    </row>
    <row r="75" ht="15.75" customHeight="1">
      <c r="A75" s="28" t="s">
        <v>864</v>
      </c>
      <c r="B75" s="28"/>
      <c r="C75" s="15" t="str">
        <f t="shared" si="1"/>
        <v>VEN10692245</v>
      </c>
      <c r="D75" s="15" t="s">
        <v>11857</v>
      </c>
      <c r="E75" s="28" t="s">
        <v>865</v>
      </c>
      <c r="F75" s="20">
        <f>F77/6</f>
        <v>191.22</v>
      </c>
      <c r="G75" s="28">
        <v>25.0</v>
      </c>
      <c r="H75" s="28" t="s">
        <v>12099</v>
      </c>
      <c r="I75" s="15">
        <v>6.0</v>
      </c>
      <c r="J75" s="15">
        <v>1.0</v>
      </c>
      <c r="K75" s="15"/>
      <c r="L75" s="33">
        <f>((MONDELEZ!$F75*(1+MONDELEZ!$G75%))/MONDELEZ!$J75)+MONDELEZ!$K75</f>
        <v>239.025</v>
      </c>
      <c r="M75" s="15">
        <v>30.0</v>
      </c>
      <c r="N75" s="61">
        <f>IF(L75&gt;=5,MROUND((L75*(1+(MONDELEZ!$G75/100)))/(1-M75/100),50),10)</f>
        <v>450</v>
      </c>
      <c r="O75" s="29">
        <f>MROUND(MONDELEZ!$N75/0.6,50)</f>
        <v>750</v>
      </c>
      <c r="P75" s="15" t="s">
        <v>11858</v>
      </c>
      <c r="Q75" s="15">
        <v>3.0</v>
      </c>
      <c r="R75" s="29">
        <f>MONDELEZ!$I75+MONDELEZ!$Q75</f>
        <v>9</v>
      </c>
      <c r="S75" s="15" t="s">
        <v>719</v>
      </c>
      <c r="T75" s="28" t="s">
        <v>195</v>
      </c>
      <c r="U75" s="15" t="s">
        <v>11776</v>
      </c>
      <c r="V75" s="15" t="s">
        <v>12162</v>
      </c>
      <c r="W75" s="15" t="s">
        <v>11860</v>
      </c>
      <c r="X75" s="15">
        <v>1.0</v>
      </c>
      <c r="Y75" s="50">
        <v>0.0</v>
      </c>
      <c r="Z75" s="15"/>
      <c r="AA75" s="15"/>
      <c r="AB75" s="29">
        <f>MONDELEZ!$L75*MONDELEZ!$AA75</f>
        <v>0</v>
      </c>
      <c r="AC75" s="15"/>
      <c r="AD75" s="15"/>
      <c r="AE75" s="15"/>
      <c r="AF75" s="15"/>
      <c r="AG75" s="15"/>
      <c r="AH75" s="32" t="str">
        <f>IF(AND(MONDELEZ!$AF75=0,MONDELEZ!$AG75=0),"",MONDELEZ!$AF75-MONDELEZ!$AG75)</f>
        <v/>
      </c>
      <c r="AI75" s="15"/>
      <c r="AJ75" s="15"/>
      <c r="AK75" s="15"/>
      <c r="AL75" s="15"/>
      <c r="AM75" s="15"/>
      <c r="AN75" s="15"/>
      <c r="AO75" s="16" t="s">
        <v>11857</v>
      </c>
      <c r="AP75" s="15"/>
      <c r="AQ75" s="15"/>
    </row>
    <row r="76" ht="15.75" customHeight="1">
      <c r="A76" s="28" t="s">
        <v>866</v>
      </c>
      <c r="B76" s="28"/>
      <c r="C76" s="15" t="str">
        <f t="shared" si="1"/>
        <v>VEN00990732</v>
      </c>
      <c r="D76" s="15" t="s">
        <v>11857</v>
      </c>
      <c r="E76" s="28" t="s">
        <v>867</v>
      </c>
      <c r="F76" s="20">
        <f>F75</f>
        <v>191.22</v>
      </c>
      <c r="G76" s="28">
        <v>26.0</v>
      </c>
      <c r="H76" s="28" t="s">
        <v>12099</v>
      </c>
      <c r="I76" s="15">
        <v>6.0</v>
      </c>
      <c r="J76" s="15">
        <v>1.0</v>
      </c>
      <c r="K76" s="15"/>
      <c r="L76" s="33">
        <f>((MONDELEZ!$F76*(1+MONDELEZ!$G76%))/MONDELEZ!$J76)+MONDELEZ!$K76</f>
        <v>240.9372</v>
      </c>
      <c r="M76" s="15">
        <v>30.0</v>
      </c>
      <c r="N76" s="61">
        <f>IF(L76&gt;=5,MROUND((L76*(1+(MONDELEZ!$G76/100)))/(1-M76/100),50),10)</f>
        <v>450</v>
      </c>
      <c r="O76" s="29">
        <f>MROUND(MONDELEZ!$N76/0.6,50)</f>
        <v>750</v>
      </c>
      <c r="P76" s="15" t="s">
        <v>11858</v>
      </c>
      <c r="Q76" s="15">
        <v>3.0</v>
      </c>
      <c r="R76" s="29">
        <f>MONDELEZ!$I76+MONDELEZ!$Q76</f>
        <v>9</v>
      </c>
      <c r="S76" s="15" t="s">
        <v>719</v>
      </c>
      <c r="T76" s="28" t="s">
        <v>195</v>
      </c>
      <c r="U76" s="15" t="s">
        <v>11776</v>
      </c>
      <c r="V76" s="15" t="s">
        <v>12162</v>
      </c>
      <c r="W76" s="15" t="s">
        <v>11860</v>
      </c>
      <c r="X76" s="15">
        <v>1.0</v>
      </c>
      <c r="Y76" s="50">
        <v>0.0</v>
      </c>
      <c r="Z76" s="15"/>
      <c r="AA76" s="15"/>
      <c r="AB76" s="29">
        <f>MONDELEZ!$L76*MONDELEZ!$AA76</f>
        <v>0</v>
      </c>
      <c r="AC76" s="15"/>
      <c r="AD76" s="15"/>
      <c r="AE76" s="15"/>
      <c r="AF76" s="15"/>
      <c r="AG76" s="15"/>
      <c r="AH76" s="32" t="str">
        <f>IF(AND(MONDELEZ!$AF76=0,MONDELEZ!$AG76=0),"",MONDELEZ!$AF76-MONDELEZ!$AG76)</f>
        <v/>
      </c>
      <c r="AI76" s="15"/>
      <c r="AJ76" s="15"/>
      <c r="AK76" s="15"/>
      <c r="AL76" s="15"/>
      <c r="AM76" s="15"/>
      <c r="AN76" s="15"/>
      <c r="AO76" s="16" t="s">
        <v>11857</v>
      </c>
      <c r="AP76" s="15"/>
      <c r="AQ76" s="15"/>
    </row>
    <row r="77" ht="15.75" customHeight="1">
      <c r="A77" s="28" t="s">
        <v>868</v>
      </c>
      <c r="B77" s="28"/>
      <c r="C77" s="15" t="str">
        <f t="shared" si="1"/>
        <v>VEN10691835</v>
      </c>
      <c r="D77" s="15" t="s">
        <v>11857</v>
      </c>
      <c r="E77" s="28" t="s">
        <v>869</v>
      </c>
      <c r="F77" s="20">
        <v>1147.32</v>
      </c>
      <c r="G77" s="28">
        <v>23.0</v>
      </c>
      <c r="H77" s="28" t="s">
        <v>12099</v>
      </c>
      <c r="I77" s="15">
        <v>6.0</v>
      </c>
      <c r="J77" s="15">
        <v>1.0</v>
      </c>
      <c r="K77" s="15"/>
      <c r="L77" s="33">
        <f>((MONDELEZ!$F77*(1+MONDELEZ!$G77%))/MONDELEZ!$J77)+MONDELEZ!$K77</f>
        <v>1411.2036</v>
      </c>
      <c r="M77" s="15">
        <v>30.0</v>
      </c>
      <c r="N77" s="61">
        <f>IF(L77&gt;=5,MROUND((L77*(1+(MONDELEZ!$G77/100)))/(1-M77/100),50),10)</f>
        <v>2500</v>
      </c>
      <c r="O77" s="29">
        <f>MROUND(MONDELEZ!$N77/0.6,50)</f>
        <v>4150</v>
      </c>
      <c r="P77" s="15" t="s">
        <v>11858</v>
      </c>
      <c r="Q77" s="15">
        <v>2.0</v>
      </c>
      <c r="R77" s="29">
        <f>MONDELEZ!$I77+MONDELEZ!$Q77</f>
        <v>8</v>
      </c>
      <c r="S77" s="15" t="s">
        <v>719</v>
      </c>
      <c r="T77" s="28" t="s">
        <v>195</v>
      </c>
      <c r="U77" s="15" t="s">
        <v>11776</v>
      </c>
      <c r="V77" s="15" t="s">
        <v>12162</v>
      </c>
      <c r="W77" s="15" t="s">
        <v>11860</v>
      </c>
      <c r="X77" s="15">
        <v>1.0</v>
      </c>
      <c r="Y77" s="50">
        <v>3.0</v>
      </c>
      <c r="Z77" s="15"/>
      <c r="AA77" s="15"/>
      <c r="AB77" s="29">
        <f>MONDELEZ!$L77*MONDELEZ!$AA77</f>
        <v>0</v>
      </c>
      <c r="AC77" s="15"/>
      <c r="AD77" s="15"/>
      <c r="AE77" s="15"/>
      <c r="AF77" s="15"/>
      <c r="AG77" s="15"/>
      <c r="AH77" s="32" t="str">
        <f>IF(AND(MONDELEZ!$AF77=0,MONDELEZ!$AG77=0),"",MONDELEZ!$AF77-MONDELEZ!$AG77)</f>
        <v/>
      </c>
      <c r="AI77" s="15"/>
      <c r="AJ77" s="15"/>
      <c r="AK77" s="15"/>
      <c r="AL77" s="15"/>
      <c r="AM77" s="15"/>
      <c r="AN77" s="15"/>
      <c r="AO77" s="16" t="s">
        <v>11857</v>
      </c>
      <c r="AP77" s="15"/>
      <c r="AQ77" s="15"/>
    </row>
    <row r="78" ht="15.75" customHeight="1">
      <c r="A78" s="28" t="s">
        <v>870</v>
      </c>
      <c r="B78" s="28"/>
      <c r="C78" s="15" t="str">
        <f t="shared" si="1"/>
        <v>VEN00990749</v>
      </c>
      <c r="D78" s="15" t="s">
        <v>11857</v>
      </c>
      <c r="E78" s="28" t="s">
        <v>871</v>
      </c>
      <c r="F78" s="20">
        <f>F77</f>
        <v>1147.32</v>
      </c>
      <c r="G78" s="28">
        <v>24.0</v>
      </c>
      <c r="H78" s="28" t="s">
        <v>12099</v>
      </c>
      <c r="I78" s="15">
        <v>6.0</v>
      </c>
      <c r="J78" s="15">
        <v>1.0</v>
      </c>
      <c r="K78" s="15"/>
      <c r="L78" s="33">
        <f>((MONDELEZ!$F78*(1+MONDELEZ!$G78%))/MONDELEZ!$J78)+MONDELEZ!$K78</f>
        <v>1422.6768</v>
      </c>
      <c r="M78" s="15">
        <v>30.0</v>
      </c>
      <c r="N78" s="61">
        <f>IF(L78&gt;=5,MROUND((L78*(1+(MONDELEZ!$G78/100)))/(1-M78/100),50),10)</f>
        <v>2500</v>
      </c>
      <c r="O78" s="29">
        <f>MROUND(MONDELEZ!$N78/0.6,50)</f>
        <v>4150</v>
      </c>
      <c r="P78" s="15" t="s">
        <v>11858</v>
      </c>
      <c r="Q78" s="15">
        <v>2.0</v>
      </c>
      <c r="R78" s="29">
        <f>MONDELEZ!$I78+MONDELEZ!$Q78</f>
        <v>8</v>
      </c>
      <c r="S78" s="15" t="s">
        <v>719</v>
      </c>
      <c r="T78" s="28" t="s">
        <v>195</v>
      </c>
      <c r="U78" s="15" t="s">
        <v>11776</v>
      </c>
      <c r="V78" s="15" t="s">
        <v>12162</v>
      </c>
      <c r="W78" s="15" t="s">
        <v>11860</v>
      </c>
      <c r="X78" s="15">
        <v>1.0</v>
      </c>
      <c r="Y78" s="50">
        <v>4.0</v>
      </c>
      <c r="Z78" s="15"/>
      <c r="AA78" s="15"/>
      <c r="AB78" s="29">
        <f>MONDELEZ!$L78*MONDELEZ!$AA78</f>
        <v>0</v>
      </c>
      <c r="AC78" s="15"/>
      <c r="AD78" s="15"/>
      <c r="AE78" s="15"/>
      <c r="AF78" s="15"/>
      <c r="AG78" s="15"/>
      <c r="AH78" s="32" t="str">
        <f>IF(AND(MONDELEZ!$AF78=0,MONDELEZ!$AG78=0),"",MONDELEZ!$AF78-MONDELEZ!$AG78)</f>
        <v/>
      </c>
      <c r="AI78" s="15"/>
      <c r="AJ78" s="15"/>
      <c r="AK78" s="15"/>
      <c r="AL78" s="15"/>
      <c r="AM78" s="15"/>
      <c r="AN78" s="15"/>
      <c r="AO78" s="16" t="s">
        <v>11857</v>
      </c>
      <c r="AP78" s="15"/>
      <c r="AQ78" s="15"/>
    </row>
    <row r="79" ht="15.75" customHeight="1">
      <c r="A79" s="28" t="s">
        <v>872</v>
      </c>
      <c r="B79" s="28"/>
      <c r="C79" s="15" t="str">
        <f t="shared" si="1"/>
        <v>ALM00829728</v>
      </c>
      <c r="D79" s="15" t="s">
        <v>11857</v>
      </c>
      <c r="E79" s="28" t="s">
        <v>873</v>
      </c>
      <c r="F79" s="20">
        <v>536.04</v>
      </c>
      <c r="G79" s="29">
        <v>21.0</v>
      </c>
      <c r="H79" s="28" t="s">
        <v>12099</v>
      </c>
      <c r="I79" s="15">
        <v>6.0</v>
      </c>
      <c r="J79" s="15">
        <v>1.0</v>
      </c>
      <c r="K79" s="15"/>
      <c r="L79" s="33">
        <f>((MONDELEZ!$F79*(1+MONDELEZ!$G79%))/MONDELEZ!$J79)+MONDELEZ!$K79</f>
        <v>648.6084</v>
      </c>
      <c r="M79" s="15">
        <v>30.0</v>
      </c>
      <c r="N79" s="61">
        <f>IF(L79&gt;=5,MROUND((L79*(1+(MONDELEZ!$G79/100)))/(1-M79/100),50),10)</f>
        <v>1100</v>
      </c>
      <c r="O79" s="29">
        <f>MROUND(MONDELEZ!$N79/0.6,50)</f>
        <v>1850</v>
      </c>
      <c r="P79" s="15" t="s">
        <v>11858</v>
      </c>
      <c r="Q79" s="15">
        <v>2.0</v>
      </c>
      <c r="R79" s="29">
        <f>MONDELEZ!$I79+MONDELEZ!$Q79</f>
        <v>8</v>
      </c>
      <c r="S79" s="15" t="s">
        <v>719</v>
      </c>
      <c r="T79" s="15" t="s">
        <v>63</v>
      </c>
      <c r="U79" s="15" t="s">
        <v>11776</v>
      </c>
      <c r="V79" s="15" t="s">
        <v>12161</v>
      </c>
      <c r="W79" s="15" t="s">
        <v>11860</v>
      </c>
      <c r="X79" s="15">
        <v>1.0</v>
      </c>
      <c r="Y79" s="50">
        <v>3.0</v>
      </c>
      <c r="Z79" s="15"/>
      <c r="AA79" s="15"/>
      <c r="AB79" s="29">
        <f>MONDELEZ!$L79*MONDELEZ!$AA79</f>
        <v>0</v>
      </c>
      <c r="AC79" s="15"/>
      <c r="AD79" s="15"/>
      <c r="AE79" s="15"/>
      <c r="AF79" s="15"/>
      <c r="AG79" s="15"/>
      <c r="AH79" s="32" t="str">
        <f>IF(AND(MONDELEZ!$AF79=0,MONDELEZ!$AG79=0),"",MONDELEZ!$AF79-MONDELEZ!$AG79)</f>
        <v/>
      </c>
      <c r="AI79" s="15"/>
      <c r="AJ79" s="15"/>
      <c r="AK79" s="15"/>
      <c r="AL79" s="15"/>
      <c r="AM79" s="15"/>
      <c r="AN79" s="15"/>
      <c r="AO79" s="16" t="s">
        <v>11857</v>
      </c>
      <c r="AP79" s="15"/>
      <c r="AQ79" s="15"/>
    </row>
    <row r="80" ht="15.75" customHeight="1">
      <c r="A80" s="28" t="s">
        <v>874</v>
      </c>
      <c r="B80" s="28"/>
      <c r="C80" s="15" t="str">
        <f t="shared" si="1"/>
        <v>ALM10723567</v>
      </c>
      <c r="D80" s="15" t="s">
        <v>11857</v>
      </c>
      <c r="E80" s="28" t="s">
        <v>875</v>
      </c>
      <c r="F80" s="20">
        <v>1789.0</v>
      </c>
      <c r="G80" s="29">
        <v>21.0</v>
      </c>
      <c r="H80" s="28" t="s">
        <v>12099</v>
      </c>
      <c r="I80" s="15">
        <v>6.0</v>
      </c>
      <c r="J80" s="15">
        <v>1.0</v>
      </c>
      <c r="K80" s="15"/>
      <c r="L80" s="33">
        <f>((MONDELEZ!$F80*(1+MONDELEZ!$G80%))/MONDELEZ!$J80)+MONDELEZ!$K80</f>
        <v>2164.69</v>
      </c>
      <c r="M80" s="15">
        <v>30.0</v>
      </c>
      <c r="N80" s="61">
        <f>IF(L80&gt;=5,MROUND((L80*(1+(MONDELEZ!$G80/100)))/(1-M80/100),50),10)</f>
        <v>3750</v>
      </c>
      <c r="O80" s="29">
        <f>MROUND(MONDELEZ!$N80/0.6,50)</f>
        <v>6250</v>
      </c>
      <c r="P80" s="15" t="s">
        <v>11858</v>
      </c>
      <c r="Q80" s="15">
        <v>2.0</v>
      </c>
      <c r="R80" s="29">
        <f>MONDELEZ!$I80+MONDELEZ!$Q80</f>
        <v>8</v>
      </c>
      <c r="S80" s="15" t="s">
        <v>719</v>
      </c>
      <c r="T80" s="15" t="s">
        <v>63</v>
      </c>
      <c r="U80" s="15" t="s">
        <v>11776</v>
      </c>
      <c r="V80" s="15" t="s">
        <v>12151</v>
      </c>
      <c r="W80" s="15" t="s">
        <v>11860</v>
      </c>
      <c r="X80" s="15">
        <v>1.0</v>
      </c>
      <c r="Y80" s="50">
        <v>0.0</v>
      </c>
      <c r="Z80" s="15"/>
      <c r="AA80" s="15"/>
      <c r="AB80" s="29">
        <f>MONDELEZ!$L80*MONDELEZ!$AA80</f>
        <v>0</v>
      </c>
      <c r="AC80" s="15"/>
      <c r="AD80" s="15"/>
      <c r="AE80" s="15"/>
      <c r="AF80" s="15"/>
      <c r="AG80" s="15"/>
      <c r="AH80" s="32" t="str">
        <f>IF(AND(MONDELEZ!$AF80=0,MONDELEZ!$AG80=0),"",MONDELEZ!$AF80-MONDELEZ!$AG80)</f>
        <v/>
      </c>
      <c r="AI80" s="15"/>
      <c r="AJ80" s="15"/>
      <c r="AK80" s="15"/>
      <c r="AL80" s="15"/>
      <c r="AM80" s="15"/>
      <c r="AN80" s="15"/>
      <c r="AO80" s="16" t="s">
        <v>11857</v>
      </c>
      <c r="AP80" s="15"/>
      <c r="AQ80" s="15"/>
    </row>
    <row r="81" ht="15.75" customHeight="1">
      <c r="A81" s="28" t="s">
        <v>876</v>
      </c>
      <c r="B81" s="28"/>
      <c r="C81" s="15" t="str">
        <f t="shared" si="1"/>
        <v>ALM01740368</v>
      </c>
      <c r="D81" s="15" t="s">
        <v>11857</v>
      </c>
      <c r="E81" s="28" t="s">
        <v>877</v>
      </c>
      <c r="F81" s="20">
        <f>F80</f>
        <v>1789</v>
      </c>
      <c r="G81" s="29">
        <v>21.0</v>
      </c>
      <c r="H81" s="28" t="s">
        <v>12099</v>
      </c>
      <c r="I81" s="15">
        <v>6.0</v>
      </c>
      <c r="J81" s="15">
        <v>1.0</v>
      </c>
      <c r="K81" s="15"/>
      <c r="L81" s="33">
        <f>((MONDELEZ!$F81*(1+MONDELEZ!$G81%))/MONDELEZ!$J81)+MONDELEZ!$K81</f>
        <v>2164.69</v>
      </c>
      <c r="M81" s="15">
        <v>30.0</v>
      </c>
      <c r="N81" s="61">
        <f>IF(L81&gt;=5,MROUND((L81*(1+(MONDELEZ!$G81/100)))/(1-M81/100),50),10)</f>
        <v>3750</v>
      </c>
      <c r="O81" s="29">
        <f>MROUND(MONDELEZ!$N81/0.6,50)</f>
        <v>6250</v>
      </c>
      <c r="P81" s="15" t="s">
        <v>11858</v>
      </c>
      <c r="Q81" s="15">
        <v>2.0</v>
      </c>
      <c r="R81" s="29">
        <f>MONDELEZ!$I81+MONDELEZ!$Q81</f>
        <v>8</v>
      </c>
      <c r="S81" s="15" t="s">
        <v>719</v>
      </c>
      <c r="T81" s="15" t="s">
        <v>63</v>
      </c>
      <c r="U81" s="15" t="s">
        <v>11776</v>
      </c>
      <c r="V81" s="15" t="s">
        <v>12151</v>
      </c>
      <c r="W81" s="15" t="s">
        <v>11860</v>
      </c>
      <c r="X81" s="15">
        <v>1.0</v>
      </c>
      <c r="Y81" s="50">
        <v>0.0</v>
      </c>
      <c r="Z81" s="15"/>
      <c r="AA81" s="15"/>
      <c r="AB81" s="29">
        <f>MONDELEZ!$L81*MONDELEZ!$AA81</f>
        <v>0</v>
      </c>
      <c r="AC81" s="15"/>
      <c r="AD81" s="15"/>
      <c r="AE81" s="15"/>
      <c r="AF81" s="15"/>
      <c r="AG81" s="15"/>
      <c r="AH81" s="32" t="str">
        <f>IF(AND(MONDELEZ!$AF81=0,MONDELEZ!$AG81=0),"",MONDELEZ!$AF81-MONDELEZ!$AG81)</f>
        <v/>
      </c>
      <c r="AI81" s="15"/>
      <c r="AJ81" s="15"/>
      <c r="AK81" s="15"/>
      <c r="AL81" s="15"/>
      <c r="AM81" s="15"/>
      <c r="AN81" s="15"/>
      <c r="AO81" s="16" t="s">
        <v>11857</v>
      </c>
      <c r="AP81" s="15"/>
      <c r="AQ81" s="15"/>
    </row>
    <row r="82" ht="15.75" customHeight="1">
      <c r="A82" s="28" t="s">
        <v>878</v>
      </c>
      <c r="B82" s="28"/>
      <c r="C82" s="15" t="str">
        <f t="shared" si="1"/>
        <v>ALM01735845</v>
      </c>
      <c r="D82" s="15" t="s">
        <v>11857</v>
      </c>
      <c r="E82" s="28" t="s">
        <v>879</v>
      </c>
      <c r="F82" s="20">
        <v>791.61</v>
      </c>
      <c r="G82" s="29">
        <v>21.0</v>
      </c>
      <c r="H82" s="28" t="s">
        <v>12099</v>
      </c>
      <c r="I82" s="15">
        <v>6.0</v>
      </c>
      <c r="J82" s="15">
        <v>1.0</v>
      </c>
      <c r="K82" s="15"/>
      <c r="L82" s="33">
        <f>((MONDELEZ!$F82*(1+MONDELEZ!$G82%))/MONDELEZ!$J82)+MONDELEZ!$K82</f>
        <v>957.8481</v>
      </c>
      <c r="M82" s="15">
        <v>30.0</v>
      </c>
      <c r="N82" s="61">
        <f>IF(L82&gt;=5,MROUND((L82*(1+(MONDELEZ!$G82/100)))/(1-M82/100),50),10)</f>
        <v>1650</v>
      </c>
      <c r="O82" s="29">
        <f>MROUND(MONDELEZ!$N82/0.6,50)</f>
        <v>2750</v>
      </c>
      <c r="P82" s="15" t="s">
        <v>11858</v>
      </c>
      <c r="Q82" s="15">
        <v>2.0</v>
      </c>
      <c r="R82" s="29">
        <f>MONDELEZ!$I82+MONDELEZ!$Q82</f>
        <v>8</v>
      </c>
      <c r="S82" s="15" t="s">
        <v>719</v>
      </c>
      <c r="T82" s="15" t="s">
        <v>63</v>
      </c>
      <c r="U82" s="15" t="s">
        <v>11776</v>
      </c>
      <c r="V82" s="15" t="s">
        <v>12151</v>
      </c>
      <c r="W82" s="15" t="s">
        <v>11860</v>
      </c>
      <c r="X82" s="15">
        <v>1.0</v>
      </c>
      <c r="Y82" s="50">
        <v>5.0</v>
      </c>
      <c r="Z82" s="15"/>
      <c r="AA82" s="15"/>
      <c r="AB82" s="29">
        <f>MONDELEZ!$L82*MONDELEZ!$AA82</f>
        <v>0</v>
      </c>
      <c r="AC82" s="15"/>
      <c r="AD82" s="15"/>
      <c r="AE82" s="15"/>
      <c r="AF82" s="15"/>
      <c r="AG82" s="15"/>
      <c r="AH82" s="32" t="str">
        <f>IF(AND(MONDELEZ!$AF82=0,MONDELEZ!$AG82=0),"",MONDELEZ!$AF82-MONDELEZ!$AG82)</f>
        <v/>
      </c>
      <c r="AI82" s="15"/>
      <c r="AJ82" s="15"/>
      <c r="AK82" s="15"/>
      <c r="AL82" s="15"/>
      <c r="AM82" s="15"/>
      <c r="AN82" s="15"/>
      <c r="AO82" s="16" t="s">
        <v>11857</v>
      </c>
      <c r="AP82" s="15"/>
      <c r="AQ82" s="15"/>
    </row>
    <row r="83" ht="15.75" customHeight="1">
      <c r="A83" s="28" t="s">
        <v>880</v>
      </c>
      <c r="B83" s="28"/>
      <c r="C83" s="15" t="str">
        <f t="shared" si="1"/>
        <v>ALM01735296</v>
      </c>
      <c r="D83" s="15" t="s">
        <v>11857</v>
      </c>
      <c r="E83" s="28" t="s">
        <v>881</v>
      </c>
      <c r="F83" s="20">
        <f t="shared" ref="F83:F85" si="12">F82</f>
        <v>791.61</v>
      </c>
      <c r="G83" s="29">
        <v>21.0</v>
      </c>
      <c r="H83" s="28" t="s">
        <v>12099</v>
      </c>
      <c r="I83" s="15">
        <v>6.0</v>
      </c>
      <c r="J83" s="15">
        <v>1.0</v>
      </c>
      <c r="K83" s="15"/>
      <c r="L83" s="33">
        <f>((MONDELEZ!$F83*(1+MONDELEZ!$G83%))/MONDELEZ!$J83)+MONDELEZ!$K83</f>
        <v>957.8481</v>
      </c>
      <c r="M83" s="15">
        <v>30.0</v>
      </c>
      <c r="N83" s="61">
        <f>IF(L83&gt;=5,MROUND((L83*(1+(MONDELEZ!$G83/100)))/(1-M83/100),50),10)</f>
        <v>1650</v>
      </c>
      <c r="O83" s="29">
        <f>MROUND(MONDELEZ!$N83/0.6,50)</f>
        <v>2750</v>
      </c>
      <c r="P83" s="15" t="s">
        <v>11858</v>
      </c>
      <c r="Q83" s="15">
        <v>2.0</v>
      </c>
      <c r="R83" s="29">
        <f>MONDELEZ!$I83+MONDELEZ!$Q83</f>
        <v>8</v>
      </c>
      <c r="S83" s="15" t="s">
        <v>719</v>
      </c>
      <c r="T83" s="15" t="s">
        <v>63</v>
      </c>
      <c r="U83" s="15" t="s">
        <v>11776</v>
      </c>
      <c r="V83" s="15" t="s">
        <v>12151</v>
      </c>
      <c r="W83" s="15" t="s">
        <v>11860</v>
      </c>
      <c r="X83" s="15">
        <v>1.0</v>
      </c>
      <c r="Y83" s="50">
        <v>4.0</v>
      </c>
      <c r="Z83" s="15"/>
      <c r="AA83" s="15"/>
      <c r="AB83" s="29">
        <f>MONDELEZ!$L83*MONDELEZ!$AA83</f>
        <v>0</v>
      </c>
      <c r="AC83" s="15"/>
      <c r="AD83" s="15"/>
      <c r="AE83" s="15"/>
      <c r="AF83" s="15"/>
      <c r="AG83" s="15"/>
      <c r="AH83" s="32" t="str">
        <f>IF(AND(MONDELEZ!$AF83=0,MONDELEZ!$AG83=0),"",MONDELEZ!$AF83-MONDELEZ!$AG83)</f>
        <v/>
      </c>
      <c r="AI83" s="15"/>
      <c r="AJ83" s="15"/>
      <c r="AK83" s="15"/>
      <c r="AL83" s="15"/>
      <c r="AM83" s="15"/>
      <c r="AN83" s="15"/>
      <c r="AO83" s="16" t="s">
        <v>11857</v>
      </c>
      <c r="AP83" s="15"/>
      <c r="AQ83" s="15"/>
    </row>
    <row r="84" ht="15.75" customHeight="1">
      <c r="A84" s="28" t="s">
        <v>882</v>
      </c>
      <c r="B84" s="28"/>
      <c r="C84" s="15" t="str">
        <f t="shared" si="1"/>
        <v>ALM01806552</v>
      </c>
      <c r="D84" s="15" t="s">
        <v>11857</v>
      </c>
      <c r="E84" s="28" t="s">
        <v>883</v>
      </c>
      <c r="F84" s="20">
        <f t="shared" si="12"/>
        <v>791.61</v>
      </c>
      <c r="G84" s="29">
        <v>21.0</v>
      </c>
      <c r="H84" s="28" t="s">
        <v>12099</v>
      </c>
      <c r="I84" s="15">
        <v>6.0</v>
      </c>
      <c r="J84" s="15">
        <v>1.0</v>
      </c>
      <c r="K84" s="15"/>
      <c r="L84" s="33">
        <f>((MONDELEZ!$F84*(1+MONDELEZ!$G84%))/MONDELEZ!$J84)+MONDELEZ!$K84</f>
        <v>957.8481</v>
      </c>
      <c r="M84" s="15">
        <v>30.0</v>
      </c>
      <c r="N84" s="61">
        <f>IF(L84&gt;=5,MROUND((L84*(1+(MONDELEZ!$G84/100)))/(1-M84/100),50),10)</f>
        <v>1650</v>
      </c>
      <c r="O84" s="29">
        <f>MROUND(MONDELEZ!$N84/0.6,50)</f>
        <v>2750</v>
      </c>
      <c r="P84" s="15" t="s">
        <v>11858</v>
      </c>
      <c r="Q84" s="15">
        <v>2.0</v>
      </c>
      <c r="R84" s="29">
        <f>MONDELEZ!$I84+MONDELEZ!$Q84</f>
        <v>8</v>
      </c>
      <c r="S84" s="15" t="s">
        <v>719</v>
      </c>
      <c r="T84" s="15" t="s">
        <v>63</v>
      </c>
      <c r="U84" s="15" t="s">
        <v>11776</v>
      </c>
      <c r="V84" s="15" t="s">
        <v>12151</v>
      </c>
      <c r="W84" s="15" t="s">
        <v>11860</v>
      </c>
      <c r="X84" s="15">
        <v>1.0</v>
      </c>
      <c r="Y84" s="50">
        <v>5.0</v>
      </c>
      <c r="Z84" s="15"/>
      <c r="AA84" s="15"/>
      <c r="AB84" s="29">
        <f>MONDELEZ!$L84*MONDELEZ!$AA84</f>
        <v>0</v>
      </c>
      <c r="AC84" s="15"/>
      <c r="AD84" s="15"/>
      <c r="AE84" s="15"/>
      <c r="AF84" s="15"/>
      <c r="AG84" s="15"/>
      <c r="AH84" s="32" t="str">
        <f>IF(AND(MONDELEZ!$AF84=0,MONDELEZ!$AG84=0),"",MONDELEZ!$AF84-MONDELEZ!$AG84)</f>
        <v/>
      </c>
      <c r="AI84" s="15"/>
      <c r="AJ84" s="15"/>
      <c r="AK84" s="15"/>
      <c r="AL84" s="15"/>
      <c r="AM84" s="15"/>
      <c r="AN84" s="15"/>
      <c r="AO84" s="16" t="s">
        <v>11857</v>
      </c>
      <c r="AP84" s="15"/>
      <c r="AQ84" s="15"/>
    </row>
    <row r="85" ht="15.75" customHeight="1">
      <c r="A85" s="28" t="s">
        <v>884</v>
      </c>
      <c r="B85" s="28"/>
      <c r="C85" s="15" t="str">
        <f t="shared" si="1"/>
        <v>ALM01735869</v>
      </c>
      <c r="D85" s="15" t="s">
        <v>11857</v>
      </c>
      <c r="E85" s="28" t="s">
        <v>885</v>
      </c>
      <c r="F85" s="20">
        <f t="shared" si="12"/>
        <v>791.61</v>
      </c>
      <c r="G85" s="29">
        <v>21.0</v>
      </c>
      <c r="H85" s="28" t="s">
        <v>12099</v>
      </c>
      <c r="I85" s="15">
        <v>6.0</v>
      </c>
      <c r="J85" s="15">
        <v>1.0</v>
      </c>
      <c r="K85" s="15"/>
      <c r="L85" s="33">
        <f>((MONDELEZ!$F85*(1+MONDELEZ!$G85%))/MONDELEZ!$J85)+MONDELEZ!$K85</f>
        <v>957.8481</v>
      </c>
      <c r="M85" s="15">
        <v>30.0</v>
      </c>
      <c r="N85" s="61">
        <f>IF(L85&gt;=5,MROUND((L85*(1+(MONDELEZ!$G85/100)))/(1-M85/100),50),10)</f>
        <v>1650</v>
      </c>
      <c r="O85" s="29">
        <f>MROUND(MONDELEZ!$N85/0.6,50)</f>
        <v>2750</v>
      </c>
      <c r="P85" s="15" t="s">
        <v>11858</v>
      </c>
      <c r="Q85" s="15">
        <v>2.0</v>
      </c>
      <c r="R85" s="29">
        <f>MONDELEZ!$I85+MONDELEZ!$Q85</f>
        <v>8</v>
      </c>
      <c r="S85" s="15" t="s">
        <v>719</v>
      </c>
      <c r="T85" s="15" t="s">
        <v>63</v>
      </c>
      <c r="U85" s="15" t="s">
        <v>11776</v>
      </c>
      <c r="V85" s="15" t="s">
        <v>12151</v>
      </c>
      <c r="W85" s="15" t="s">
        <v>11860</v>
      </c>
      <c r="X85" s="15">
        <v>1.0</v>
      </c>
      <c r="Y85" s="50">
        <v>4.0</v>
      </c>
      <c r="Z85" s="15"/>
      <c r="AA85" s="15"/>
      <c r="AB85" s="29">
        <f>MONDELEZ!$L85*MONDELEZ!$AA85</f>
        <v>0</v>
      </c>
      <c r="AC85" s="15"/>
      <c r="AD85" s="15"/>
      <c r="AE85" s="15"/>
      <c r="AF85" s="15"/>
      <c r="AG85" s="15"/>
      <c r="AH85" s="32" t="str">
        <f>IF(AND(MONDELEZ!$AF85=0,MONDELEZ!$AG85=0),"",MONDELEZ!$AF85-MONDELEZ!$AG85)</f>
        <v/>
      </c>
      <c r="AI85" s="15"/>
      <c r="AJ85" s="15"/>
      <c r="AK85" s="15"/>
      <c r="AL85" s="15"/>
      <c r="AM85" s="15"/>
      <c r="AN85" s="15"/>
      <c r="AO85" s="16" t="s">
        <v>11857</v>
      </c>
      <c r="AP85" s="15"/>
      <c r="AQ85" s="15"/>
    </row>
    <row r="86" ht="15.75" customHeight="1">
      <c r="A86" s="28" t="s">
        <v>886</v>
      </c>
      <c r="B86" s="28"/>
      <c r="C86" s="15" t="str">
        <f t="shared" si="1"/>
        <v>ALM01761288</v>
      </c>
      <c r="D86" s="15" t="s">
        <v>11857</v>
      </c>
      <c r="E86" s="28" t="s">
        <v>887</v>
      </c>
      <c r="F86" s="20">
        <v>350.35</v>
      </c>
      <c r="G86" s="29">
        <v>21.0</v>
      </c>
      <c r="H86" s="28" t="s">
        <v>12099</v>
      </c>
      <c r="I86" s="15">
        <v>6.0</v>
      </c>
      <c r="J86" s="15">
        <v>1.0</v>
      </c>
      <c r="K86" s="15"/>
      <c r="L86" s="33">
        <f>((MONDELEZ!$F86*(1+MONDELEZ!$G86%))/MONDELEZ!$J86)+MONDELEZ!$K86</f>
        <v>423.9235</v>
      </c>
      <c r="M86" s="15">
        <v>30.0</v>
      </c>
      <c r="N86" s="61">
        <f>IF(L86&gt;=5,MROUND((L86*(1+(MONDELEZ!$G86/100)))/(1-M86/100),50),10)</f>
        <v>750</v>
      </c>
      <c r="O86" s="29">
        <f>MROUND(MONDELEZ!$N86/0.6,50)</f>
        <v>1250</v>
      </c>
      <c r="P86" s="15" t="s">
        <v>11858</v>
      </c>
      <c r="Q86" s="15">
        <v>2.0</v>
      </c>
      <c r="R86" s="29">
        <f>MONDELEZ!$I86+MONDELEZ!$Q86</f>
        <v>8</v>
      </c>
      <c r="S86" s="15" t="s">
        <v>719</v>
      </c>
      <c r="T86" s="15" t="s">
        <v>63</v>
      </c>
      <c r="U86" s="15" t="s">
        <v>11776</v>
      </c>
      <c r="V86" s="15" t="s">
        <v>12151</v>
      </c>
      <c r="W86" s="15" t="s">
        <v>11860</v>
      </c>
      <c r="X86" s="15">
        <v>1.0</v>
      </c>
      <c r="Y86" s="50">
        <v>12.0</v>
      </c>
      <c r="Z86" s="15"/>
      <c r="AA86" s="15"/>
      <c r="AB86" s="29">
        <f>MONDELEZ!$L86*MONDELEZ!$AA86</f>
        <v>0</v>
      </c>
      <c r="AC86" s="15"/>
      <c r="AD86" s="15"/>
      <c r="AE86" s="15"/>
      <c r="AF86" s="15"/>
      <c r="AG86" s="15"/>
      <c r="AH86" s="32" t="str">
        <f>IF(AND(MONDELEZ!$AF86=0,MONDELEZ!$AG86=0),"",MONDELEZ!$AF86-MONDELEZ!$AG86)</f>
        <v/>
      </c>
      <c r="AI86" s="15"/>
      <c r="AJ86" s="15"/>
      <c r="AK86" s="15"/>
      <c r="AL86" s="15"/>
      <c r="AM86" s="15"/>
      <c r="AN86" s="15"/>
      <c r="AO86" s="16" t="s">
        <v>11857</v>
      </c>
      <c r="AP86" s="15"/>
      <c r="AQ86" s="15"/>
    </row>
    <row r="87" ht="15.75" customHeight="1">
      <c r="A87" s="28" t="s">
        <v>888</v>
      </c>
      <c r="B87" s="28"/>
      <c r="C87" s="15" t="str">
        <f t="shared" si="1"/>
        <v>ALM01735906</v>
      </c>
      <c r="D87" s="15" t="s">
        <v>11857</v>
      </c>
      <c r="E87" s="28" t="s">
        <v>889</v>
      </c>
      <c r="F87" s="20">
        <v>753.12</v>
      </c>
      <c r="G87" s="29">
        <v>21.0</v>
      </c>
      <c r="H87" s="28" t="s">
        <v>12099</v>
      </c>
      <c r="I87" s="15">
        <v>6.0</v>
      </c>
      <c r="J87" s="15">
        <v>1.0</v>
      </c>
      <c r="K87" s="15"/>
      <c r="L87" s="33">
        <f>((MONDELEZ!$F87*(1+MONDELEZ!$G87%))/MONDELEZ!$J87)+MONDELEZ!$K87</f>
        <v>911.2752</v>
      </c>
      <c r="M87" s="15">
        <v>30.0</v>
      </c>
      <c r="N87" s="61">
        <f>IF(L87&gt;=5,MROUND((L87*(1+(MONDELEZ!$G87/100)))/(1-M87/100),50),10)</f>
        <v>1600</v>
      </c>
      <c r="O87" s="29">
        <f>MROUND(MONDELEZ!$N87/0.6,50)</f>
        <v>2650</v>
      </c>
      <c r="P87" s="15" t="s">
        <v>11858</v>
      </c>
      <c r="Q87" s="15">
        <v>2.0</v>
      </c>
      <c r="R87" s="29">
        <f>MONDELEZ!$I87+MONDELEZ!$Q87</f>
        <v>8</v>
      </c>
      <c r="S87" s="15" t="s">
        <v>719</v>
      </c>
      <c r="T87" s="15" t="s">
        <v>63</v>
      </c>
      <c r="U87" s="15" t="s">
        <v>11776</v>
      </c>
      <c r="V87" s="15" t="s">
        <v>12152</v>
      </c>
      <c r="W87" s="15" t="s">
        <v>11860</v>
      </c>
      <c r="X87" s="15">
        <v>1.0</v>
      </c>
      <c r="Y87" s="50">
        <v>14.0</v>
      </c>
      <c r="Z87" s="15"/>
      <c r="AA87" s="15"/>
      <c r="AB87" s="29">
        <f>MONDELEZ!$L87*MONDELEZ!$AA87</f>
        <v>0</v>
      </c>
      <c r="AC87" s="15"/>
      <c r="AD87" s="15"/>
      <c r="AE87" s="15"/>
      <c r="AF87" s="15"/>
      <c r="AG87" s="15"/>
      <c r="AH87" s="32" t="str">
        <f>IF(AND(MONDELEZ!$AF87=0,MONDELEZ!$AG87=0),"",MONDELEZ!$AF87-MONDELEZ!$AG87)</f>
        <v/>
      </c>
      <c r="AI87" s="15"/>
      <c r="AJ87" s="15"/>
      <c r="AK87" s="15"/>
      <c r="AL87" s="15"/>
      <c r="AM87" s="15"/>
      <c r="AN87" s="15"/>
      <c r="AO87" s="16" t="s">
        <v>11857</v>
      </c>
      <c r="AP87" s="15"/>
      <c r="AQ87" s="15"/>
    </row>
    <row r="88" ht="15.75" customHeight="1">
      <c r="A88" s="28" t="s">
        <v>890</v>
      </c>
      <c r="B88" s="28"/>
      <c r="C88" s="15" t="str">
        <f t="shared" si="1"/>
        <v>ALM01740399</v>
      </c>
      <c r="D88" s="15" t="s">
        <v>11857</v>
      </c>
      <c r="E88" s="28" t="s">
        <v>891</v>
      </c>
      <c r="F88" s="20">
        <f>F86</f>
        <v>350.35</v>
      </c>
      <c r="G88" s="29">
        <v>21.0</v>
      </c>
      <c r="H88" s="28" t="s">
        <v>12099</v>
      </c>
      <c r="I88" s="15">
        <v>6.0</v>
      </c>
      <c r="J88" s="15">
        <v>1.0</v>
      </c>
      <c r="K88" s="15"/>
      <c r="L88" s="33">
        <f>((MONDELEZ!$F88*(1+MONDELEZ!$G88%))/MONDELEZ!$J88)+MONDELEZ!$K88</f>
        <v>423.9235</v>
      </c>
      <c r="M88" s="15">
        <v>30.0</v>
      </c>
      <c r="N88" s="61">
        <f>IF(L88&gt;=5,MROUND((L88*(1+(MONDELEZ!$G88/100)))/(1-M88/100),50),10)</f>
        <v>750</v>
      </c>
      <c r="O88" s="29">
        <f>MROUND(MONDELEZ!$N88/0.6,50)</f>
        <v>1250</v>
      </c>
      <c r="P88" s="15" t="s">
        <v>11858</v>
      </c>
      <c r="Q88" s="15">
        <v>2.0</v>
      </c>
      <c r="R88" s="29">
        <f>MONDELEZ!$I88+MONDELEZ!$Q88</f>
        <v>8</v>
      </c>
      <c r="S88" s="15" t="s">
        <v>719</v>
      </c>
      <c r="T88" s="15" t="s">
        <v>63</v>
      </c>
      <c r="U88" s="15" t="s">
        <v>11776</v>
      </c>
      <c r="V88" s="15" t="s">
        <v>12152</v>
      </c>
      <c r="W88" s="15" t="s">
        <v>11860</v>
      </c>
      <c r="X88" s="15">
        <v>1.0</v>
      </c>
      <c r="Y88" s="50">
        <v>0.0</v>
      </c>
      <c r="Z88" s="15"/>
      <c r="AA88" s="15"/>
      <c r="AB88" s="29">
        <f>MONDELEZ!$L88*MONDELEZ!$AA88</f>
        <v>0</v>
      </c>
      <c r="AC88" s="15"/>
      <c r="AD88" s="15"/>
      <c r="AE88" s="15"/>
      <c r="AF88" s="15"/>
      <c r="AG88" s="15"/>
      <c r="AH88" s="32" t="str">
        <f>IF(AND(MONDELEZ!$AF88=0,MONDELEZ!$AG88=0),"",MONDELEZ!$AF88-MONDELEZ!$AG88)</f>
        <v/>
      </c>
      <c r="AI88" s="15"/>
      <c r="AJ88" s="15"/>
      <c r="AK88" s="15"/>
      <c r="AL88" s="15"/>
      <c r="AM88" s="15"/>
      <c r="AN88" s="15"/>
      <c r="AO88" s="16" t="s">
        <v>11857</v>
      </c>
      <c r="AP88" s="15"/>
      <c r="AQ88" s="15"/>
    </row>
    <row r="89" ht="15.75" customHeight="1">
      <c r="A89" s="28" t="s">
        <v>892</v>
      </c>
      <c r="B89" s="28"/>
      <c r="C89" s="15" t="str">
        <f t="shared" si="1"/>
        <v>KIO77995681</v>
      </c>
      <c r="D89" s="15" t="s">
        <v>11857</v>
      </c>
      <c r="E89" s="28" t="s">
        <v>893</v>
      </c>
      <c r="F89" s="20">
        <v>454.4</v>
      </c>
      <c r="G89" s="29">
        <v>21.0</v>
      </c>
      <c r="H89" s="28" t="s">
        <v>12099</v>
      </c>
      <c r="I89" s="15">
        <v>36.0</v>
      </c>
      <c r="J89" s="15">
        <v>1.0</v>
      </c>
      <c r="K89" s="15"/>
      <c r="L89" s="33">
        <f>((MONDELEZ!$F89*(1+MONDELEZ!$G89%))/MONDELEZ!$J89)+MONDELEZ!$K89</f>
        <v>549.824</v>
      </c>
      <c r="M89" s="15">
        <v>30.0</v>
      </c>
      <c r="N89" s="61">
        <f>IF(L89&gt;=5,MROUND((L89*(1+(MONDELEZ!$G89/100)))/(1-M89/100),50),10)</f>
        <v>950</v>
      </c>
      <c r="O89" s="29">
        <f>MROUND(MONDELEZ!$N89/0.6,50)</f>
        <v>1600</v>
      </c>
      <c r="P89" s="15" t="s">
        <v>11858</v>
      </c>
      <c r="Q89" s="15">
        <v>2.0</v>
      </c>
      <c r="R89" s="29">
        <f>MONDELEZ!$I89+MONDELEZ!$Q89</f>
        <v>38</v>
      </c>
      <c r="S89" s="15" t="s">
        <v>719</v>
      </c>
      <c r="T89" s="15" t="s">
        <v>15</v>
      </c>
      <c r="U89" s="15" t="s">
        <v>11776</v>
      </c>
      <c r="V89" s="15" t="s">
        <v>12161</v>
      </c>
      <c r="W89" s="15" t="s">
        <v>11860</v>
      </c>
      <c r="X89" s="15">
        <v>1.0</v>
      </c>
      <c r="Y89" s="50">
        <v>10.0</v>
      </c>
      <c r="Z89" s="15"/>
      <c r="AA89" s="15"/>
      <c r="AB89" s="29">
        <f>MONDELEZ!$L89*MONDELEZ!$AA89</f>
        <v>0</v>
      </c>
      <c r="AC89" s="15"/>
      <c r="AD89" s="15"/>
      <c r="AE89" s="15"/>
      <c r="AF89" s="15"/>
      <c r="AG89" s="15"/>
      <c r="AH89" s="32" t="str">
        <f>IF(AND(MONDELEZ!$AF89=0,MONDELEZ!$AG89=0),"",MONDELEZ!$AF89-MONDELEZ!$AG89)</f>
        <v/>
      </c>
      <c r="AI89" s="15"/>
      <c r="AJ89" s="15"/>
      <c r="AK89" s="15"/>
      <c r="AL89" s="15"/>
      <c r="AM89" s="15"/>
      <c r="AN89" s="15"/>
      <c r="AO89" s="16" t="s">
        <v>11857</v>
      </c>
      <c r="AP89" s="15"/>
      <c r="AQ89" s="15"/>
    </row>
    <row r="90" ht="15.75" customHeight="1">
      <c r="A90" s="28" t="s">
        <v>894</v>
      </c>
      <c r="B90" s="28"/>
      <c r="C90" s="15" t="str">
        <f t="shared" si="1"/>
        <v>KIO01142223</v>
      </c>
      <c r="D90" s="15" t="s">
        <v>11857</v>
      </c>
      <c r="E90" s="28" t="s">
        <v>895</v>
      </c>
      <c r="F90" s="20">
        <f>F89</f>
        <v>454.4</v>
      </c>
      <c r="G90" s="29">
        <v>21.0</v>
      </c>
      <c r="H90" s="28" t="s">
        <v>12099</v>
      </c>
      <c r="I90" s="15">
        <v>36.0</v>
      </c>
      <c r="J90" s="15">
        <v>1.0</v>
      </c>
      <c r="K90" s="15"/>
      <c r="L90" s="33">
        <f>((MONDELEZ!$F90*(1+MONDELEZ!$G90%))/MONDELEZ!$J90)+MONDELEZ!$K90</f>
        <v>549.824</v>
      </c>
      <c r="M90" s="15">
        <v>30.0</v>
      </c>
      <c r="N90" s="61">
        <f>IF(L90&gt;=5,MROUND((L90*(1+(MONDELEZ!$G90/100)))/(1-M90/100),50),10)</f>
        <v>950</v>
      </c>
      <c r="O90" s="29">
        <f>MROUND(MONDELEZ!$N90/0.6,50)</f>
        <v>1600</v>
      </c>
      <c r="P90" s="15" t="s">
        <v>11858</v>
      </c>
      <c r="Q90" s="15">
        <v>2.0</v>
      </c>
      <c r="R90" s="29">
        <f>MONDELEZ!$I90+MONDELEZ!$Q90</f>
        <v>38</v>
      </c>
      <c r="S90" s="15" t="s">
        <v>719</v>
      </c>
      <c r="T90" s="15" t="s">
        <v>15</v>
      </c>
      <c r="U90" s="15" t="s">
        <v>11776</v>
      </c>
      <c r="V90" s="15" t="s">
        <v>12161</v>
      </c>
      <c r="W90" s="15" t="s">
        <v>11860</v>
      </c>
      <c r="X90" s="15">
        <v>1.0</v>
      </c>
      <c r="Y90" s="50">
        <v>0.0</v>
      </c>
      <c r="Z90" s="15"/>
      <c r="AA90" s="15"/>
      <c r="AB90" s="29">
        <f>MONDELEZ!$L90*MONDELEZ!$AA90</f>
        <v>0</v>
      </c>
      <c r="AC90" s="15"/>
      <c r="AD90" s="15"/>
      <c r="AE90" s="15"/>
      <c r="AF90" s="15"/>
      <c r="AG90" s="15"/>
      <c r="AH90" s="32" t="str">
        <f>IF(AND(MONDELEZ!$AF90=0,MONDELEZ!$AG90=0),"",MONDELEZ!$AF90-MONDELEZ!$AG90)</f>
        <v/>
      </c>
      <c r="AI90" s="15"/>
      <c r="AJ90" s="15"/>
      <c r="AK90" s="15"/>
      <c r="AL90" s="15"/>
      <c r="AM90" s="15"/>
      <c r="AN90" s="15"/>
      <c r="AO90" s="16" t="s">
        <v>11857</v>
      </c>
      <c r="AP90" s="15"/>
      <c r="AQ90" s="15"/>
    </row>
    <row r="91" ht="15.75" customHeight="1">
      <c r="A91" s="28" t="s">
        <v>896</v>
      </c>
      <c r="B91" s="28"/>
      <c r="C91" s="15" t="str">
        <f t="shared" si="1"/>
        <v>KIO77907943</v>
      </c>
      <c r="D91" s="15" t="s">
        <v>11857</v>
      </c>
      <c r="E91" s="28" t="s">
        <v>897</v>
      </c>
      <c r="F91" s="20">
        <v>4627.77</v>
      </c>
      <c r="G91" s="29">
        <v>21.0</v>
      </c>
      <c r="H91" s="28" t="s">
        <v>12099</v>
      </c>
      <c r="I91" s="15">
        <v>50.0</v>
      </c>
      <c r="J91" s="15">
        <v>50.0</v>
      </c>
      <c r="K91" s="15"/>
      <c r="L91" s="33">
        <f>((MONDELEZ!$F91*(1+MONDELEZ!$G91%))/MONDELEZ!$J91)+MONDELEZ!$K91</f>
        <v>111.992034</v>
      </c>
      <c r="M91" s="15">
        <v>30.0</v>
      </c>
      <c r="N91" s="61">
        <f>IF(L91&gt;=5,MROUND((L91*(1+(MONDELEZ!$G91/100)))/(1-M91/100),50),10)</f>
        <v>200</v>
      </c>
      <c r="O91" s="29">
        <f>MROUND(MONDELEZ!$N91/0.6,50)</f>
        <v>350</v>
      </c>
      <c r="P91" s="15" t="s">
        <v>11858</v>
      </c>
      <c r="Q91" s="15">
        <v>10.0</v>
      </c>
      <c r="R91" s="29">
        <f>MONDELEZ!$I91+MONDELEZ!$Q91</f>
        <v>60</v>
      </c>
      <c r="S91" s="15" t="s">
        <v>719</v>
      </c>
      <c r="T91" s="15" t="s">
        <v>15</v>
      </c>
      <c r="U91" s="15" t="s">
        <v>11779</v>
      </c>
      <c r="V91" s="15" t="s">
        <v>719</v>
      </c>
      <c r="W91" s="15" t="s">
        <v>11860</v>
      </c>
      <c r="X91" s="15">
        <v>1.0</v>
      </c>
      <c r="Y91" s="50">
        <v>50.0</v>
      </c>
      <c r="Z91" s="15"/>
      <c r="AA91" s="15"/>
      <c r="AB91" s="29">
        <f>MONDELEZ!$L91*MONDELEZ!$AA91</f>
        <v>0</v>
      </c>
      <c r="AC91" s="15"/>
      <c r="AD91" s="15"/>
      <c r="AE91" s="15"/>
      <c r="AF91" s="15"/>
      <c r="AG91" s="15"/>
      <c r="AH91" s="32" t="str">
        <f>IF(AND(MONDELEZ!$AF91=0,MONDELEZ!$AG91=0),"",MONDELEZ!$AF91-MONDELEZ!$AG91)</f>
        <v/>
      </c>
      <c r="AI91" s="15"/>
      <c r="AJ91" s="15"/>
      <c r="AK91" s="15"/>
      <c r="AL91" s="15"/>
      <c r="AM91" s="15"/>
      <c r="AN91" s="15"/>
      <c r="AO91" s="16" t="s">
        <v>11857</v>
      </c>
      <c r="AP91" s="15"/>
      <c r="AQ91" s="15"/>
    </row>
    <row r="92" ht="15.75" customHeight="1">
      <c r="A92" s="28" t="s">
        <v>898</v>
      </c>
      <c r="B92" s="28"/>
      <c r="C92" s="15" t="str">
        <f t="shared" si="1"/>
        <v>ALM01807559</v>
      </c>
      <c r="D92" s="15" t="s">
        <v>11857</v>
      </c>
      <c r="E92" s="28" t="s">
        <v>899</v>
      </c>
      <c r="F92" s="20">
        <v>3918.77</v>
      </c>
      <c r="G92" s="29">
        <v>21.0</v>
      </c>
      <c r="H92" s="28" t="s">
        <v>12099</v>
      </c>
      <c r="I92" s="15">
        <v>20.0</v>
      </c>
      <c r="J92" s="15">
        <v>20.0</v>
      </c>
      <c r="K92" s="15"/>
      <c r="L92" s="33">
        <f>((MONDELEZ!$F92*(1+MONDELEZ!$G92%))/MONDELEZ!$J92)+MONDELEZ!$K92</f>
        <v>237.085585</v>
      </c>
      <c r="M92" s="15">
        <v>30.0</v>
      </c>
      <c r="N92" s="61">
        <f>IF(L92&gt;=5,MROUND((L92*(1+(MONDELEZ!$G92/100)))/(1-M92/100),50),10)</f>
        <v>400</v>
      </c>
      <c r="O92" s="29">
        <f>MROUND(MONDELEZ!$N92/0.6,50)</f>
        <v>650</v>
      </c>
      <c r="P92" s="15" t="s">
        <v>11858</v>
      </c>
      <c r="Q92" s="15">
        <v>5.0</v>
      </c>
      <c r="R92" s="29">
        <f>MONDELEZ!$I92+MONDELEZ!$Q92</f>
        <v>25</v>
      </c>
      <c r="S92" s="15" t="s">
        <v>719</v>
      </c>
      <c r="T92" s="15" t="s">
        <v>63</v>
      </c>
      <c r="U92" s="15" t="s">
        <v>11791</v>
      </c>
      <c r="V92" s="15" t="s">
        <v>12163</v>
      </c>
      <c r="W92" s="15" t="s">
        <v>11860</v>
      </c>
      <c r="X92" s="15">
        <v>1.0</v>
      </c>
      <c r="Y92" s="50">
        <v>37.0</v>
      </c>
      <c r="Z92" s="15"/>
      <c r="AA92" s="15"/>
      <c r="AB92" s="29">
        <f>MONDELEZ!$L92*MONDELEZ!$AA92</f>
        <v>0</v>
      </c>
      <c r="AC92" s="15"/>
      <c r="AD92" s="15"/>
      <c r="AE92" s="15"/>
      <c r="AF92" s="15"/>
      <c r="AG92" s="15"/>
      <c r="AH92" s="32" t="str">
        <f>IF(AND(MONDELEZ!$AF92=0,MONDELEZ!$AG92=0),"",MONDELEZ!$AF92-MONDELEZ!$AG92)</f>
        <v/>
      </c>
      <c r="AI92" s="15"/>
      <c r="AJ92" s="15"/>
      <c r="AK92" s="15"/>
      <c r="AL92" s="15"/>
      <c r="AM92" s="15"/>
      <c r="AN92" s="15"/>
      <c r="AO92" s="16" t="s">
        <v>11857</v>
      </c>
      <c r="AP92" s="15"/>
      <c r="AQ92" s="15"/>
    </row>
    <row r="93" ht="15.75" customHeight="1">
      <c r="A93" s="28" t="s">
        <v>900</v>
      </c>
      <c r="B93" s="28"/>
      <c r="C93" s="15" t="str">
        <f t="shared" si="1"/>
        <v>ALM01807580</v>
      </c>
      <c r="D93" s="15" t="s">
        <v>11857</v>
      </c>
      <c r="E93" s="28" t="s">
        <v>901</v>
      </c>
      <c r="F93" s="20">
        <f t="shared" ref="F93:F99" si="13">F92</f>
        <v>3918.77</v>
      </c>
      <c r="G93" s="29">
        <v>21.0</v>
      </c>
      <c r="H93" s="28" t="s">
        <v>12099</v>
      </c>
      <c r="I93" s="15">
        <v>20.0</v>
      </c>
      <c r="J93" s="15">
        <v>20.0</v>
      </c>
      <c r="K93" s="15"/>
      <c r="L93" s="33">
        <f>((MONDELEZ!$F93*(1+MONDELEZ!$G93%))/MONDELEZ!$J93)+MONDELEZ!$K93</f>
        <v>237.085585</v>
      </c>
      <c r="M93" s="15">
        <v>30.0</v>
      </c>
      <c r="N93" s="61">
        <f>IF(L93&gt;=5,MROUND((L93*(1+(MONDELEZ!$G93/100)))/(1-M93/100),50),10)</f>
        <v>400</v>
      </c>
      <c r="O93" s="29">
        <f>MROUND(MONDELEZ!$N93/0.6,50)</f>
        <v>650</v>
      </c>
      <c r="P93" s="15" t="s">
        <v>11858</v>
      </c>
      <c r="Q93" s="15">
        <v>5.0</v>
      </c>
      <c r="R93" s="29">
        <f>MONDELEZ!$I93+MONDELEZ!$Q93</f>
        <v>25</v>
      </c>
      <c r="S93" s="15" t="s">
        <v>719</v>
      </c>
      <c r="T93" s="15" t="s">
        <v>63</v>
      </c>
      <c r="U93" s="15" t="s">
        <v>11791</v>
      </c>
      <c r="V93" s="15" t="s">
        <v>12163</v>
      </c>
      <c r="W93" s="15" t="s">
        <v>11860</v>
      </c>
      <c r="X93" s="15">
        <v>1.0</v>
      </c>
      <c r="Y93" s="50">
        <v>0.0</v>
      </c>
      <c r="Z93" s="15"/>
      <c r="AA93" s="15"/>
      <c r="AB93" s="29">
        <f>MONDELEZ!$L93*MONDELEZ!$AA93</f>
        <v>0</v>
      </c>
      <c r="AC93" s="15"/>
      <c r="AD93" s="15"/>
      <c r="AE93" s="15"/>
      <c r="AF93" s="15"/>
      <c r="AG93" s="15"/>
      <c r="AH93" s="32" t="str">
        <f>IF(AND(MONDELEZ!$AF93=0,MONDELEZ!$AG93=0),"",MONDELEZ!$AF93-MONDELEZ!$AG93)</f>
        <v/>
      </c>
      <c r="AI93" s="15"/>
      <c r="AJ93" s="15"/>
      <c r="AK93" s="15"/>
      <c r="AL93" s="15"/>
      <c r="AM93" s="15"/>
      <c r="AN93" s="15"/>
      <c r="AO93" s="16" t="s">
        <v>11857</v>
      </c>
      <c r="AP93" s="15"/>
      <c r="AQ93" s="15"/>
    </row>
    <row r="94" ht="15.75" customHeight="1">
      <c r="A94" s="28" t="s">
        <v>902</v>
      </c>
      <c r="B94" s="28"/>
      <c r="C94" s="15" t="str">
        <f t="shared" si="1"/>
        <v>ALM01703080</v>
      </c>
      <c r="D94" s="15" t="s">
        <v>11857</v>
      </c>
      <c r="E94" s="28" t="s">
        <v>903</v>
      </c>
      <c r="F94" s="20">
        <f t="shared" si="13"/>
        <v>3918.77</v>
      </c>
      <c r="G94" s="29">
        <v>21.0</v>
      </c>
      <c r="H94" s="28" t="s">
        <v>12099</v>
      </c>
      <c r="I94" s="15">
        <v>20.0</v>
      </c>
      <c r="J94" s="15">
        <v>20.0</v>
      </c>
      <c r="K94" s="15"/>
      <c r="L94" s="33">
        <f>((MONDELEZ!$F94*(1+MONDELEZ!$G94%))/MONDELEZ!$J94)+MONDELEZ!$K94</f>
        <v>237.085585</v>
      </c>
      <c r="M94" s="15">
        <v>30.0</v>
      </c>
      <c r="N94" s="61">
        <f>IF(L94&gt;=5,MROUND((L94*(1+(MONDELEZ!$G94/100)))/(1-M94/100),50),10)</f>
        <v>400</v>
      </c>
      <c r="O94" s="29">
        <f>MROUND(MONDELEZ!$N94/0.6,50)</f>
        <v>650</v>
      </c>
      <c r="P94" s="15" t="s">
        <v>11858</v>
      </c>
      <c r="Q94" s="15">
        <v>5.0</v>
      </c>
      <c r="R94" s="29">
        <f>MONDELEZ!$I94+MONDELEZ!$Q94</f>
        <v>25</v>
      </c>
      <c r="S94" s="15" t="s">
        <v>719</v>
      </c>
      <c r="T94" s="15" t="s">
        <v>63</v>
      </c>
      <c r="U94" s="15" t="s">
        <v>11791</v>
      </c>
      <c r="V94" s="15" t="s">
        <v>12163</v>
      </c>
      <c r="W94" s="15" t="s">
        <v>11860</v>
      </c>
      <c r="X94" s="15">
        <v>1.0</v>
      </c>
      <c r="Y94" s="50">
        <v>1.0</v>
      </c>
      <c r="Z94" s="15"/>
      <c r="AA94" s="15"/>
      <c r="AB94" s="29">
        <f>MONDELEZ!$L94*MONDELEZ!$AA94</f>
        <v>0</v>
      </c>
      <c r="AC94" s="15"/>
      <c r="AD94" s="15"/>
      <c r="AE94" s="15"/>
      <c r="AF94" s="15"/>
      <c r="AG94" s="15"/>
      <c r="AH94" s="32" t="str">
        <f>IF(AND(MONDELEZ!$AF94=0,MONDELEZ!$AG94=0),"",MONDELEZ!$AF94-MONDELEZ!$AG94)</f>
        <v/>
      </c>
      <c r="AI94" s="15"/>
      <c r="AJ94" s="15"/>
      <c r="AK94" s="15"/>
      <c r="AL94" s="15"/>
      <c r="AM94" s="15"/>
      <c r="AN94" s="15"/>
      <c r="AO94" s="16" t="s">
        <v>11857</v>
      </c>
      <c r="AP94" s="15"/>
      <c r="AQ94" s="15"/>
    </row>
    <row r="95" ht="15.75" customHeight="1">
      <c r="A95" s="28" t="s">
        <v>904</v>
      </c>
      <c r="B95" s="28"/>
      <c r="C95" s="15" t="str">
        <f t="shared" si="1"/>
        <v>ALM01703110</v>
      </c>
      <c r="D95" s="15" t="s">
        <v>11857</v>
      </c>
      <c r="E95" s="28" t="s">
        <v>905</v>
      </c>
      <c r="F95" s="20">
        <f t="shared" si="13"/>
        <v>3918.77</v>
      </c>
      <c r="G95" s="29">
        <v>21.0</v>
      </c>
      <c r="H95" s="28" t="s">
        <v>12099</v>
      </c>
      <c r="I95" s="15">
        <v>20.0</v>
      </c>
      <c r="J95" s="15">
        <v>20.0</v>
      </c>
      <c r="K95" s="15"/>
      <c r="L95" s="33">
        <f>((MONDELEZ!$F95*(1+MONDELEZ!$G95%))/MONDELEZ!$J95)+MONDELEZ!$K95</f>
        <v>237.085585</v>
      </c>
      <c r="M95" s="15">
        <v>30.0</v>
      </c>
      <c r="N95" s="61">
        <f>IF(L95&gt;=5,MROUND((L95*(1+(MONDELEZ!$G95/100)))/(1-M95/100),50),10)</f>
        <v>400</v>
      </c>
      <c r="O95" s="29">
        <f>MROUND(MONDELEZ!$N95/0.6,50)</f>
        <v>650</v>
      </c>
      <c r="P95" s="15" t="s">
        <v>11858</v>
      </c>
      <c r="Q95" s="15">
        <v>2.0</v>
      </c>
      <c r="R95" s="29">
        <f>MONDELEZ!$I95+MONDELEZ!$Q95</f>
        <v>22</v>
      </c>
      <c r="S95" s="15" t="s">
        <v>719</v>
      </c>
      <c r="T95" s="15" t="s">
        <v>63</v>
      </c>
      <c r="U95" s="15" t="s">
        <v>11791</v>
      </c>
      <c r="V95" s="15" t="s">
        <v>12163</v>
      </c>
      <c r="W95" s="15" t="s">
        <v>11860</v>
      </c>
      <c r="X95" s="15">
        <v>1.0</v>
      </c>
      <c r="Y95" s="50">
        <v>13.0</v>
      </c>
      <c r="Z95" s="15"/>
      <c r="AA95" s="15"/>
      <c r="AB95" s="29">
        <f>MONDELEZ!$L95*MONDELEZ!$AA95</f>
        <v>0</v>
      </c>
      <c r="AC95" s="15"/>
      <c r="AD95" s="15"/>
      <c r="AE95" s="15"/>
      <c r="AF95" s="15"/>
      <c r="AG95" s="15"/>
      <c r="AH95" s="32" t="str">
        <f>IF(AND(MONDELEZ!$AF95=0,MONDELEZ!$AG95=0),"",MONDELEZ!$AF95-MONDELEZ!$AG95)</f>
        <v/>
      </c>
      <c r="AI95" s="15"/>
      <c r="AJ95" s="15"/>
      <c r="AK95" s="15"/>
      <c r="AL95" s="15"/>
      <c r="AM95" s="15"/>
      <c r="AN95" s="15"/>
      <c r="AO95" s="16" t="s">
        <v>11857</v>
      </c>
      <c r="AP95" s="15"/>
      <c r="AQ95" s="15"/>
    </row>
    <row r="96" ht="15.75" customHeight="1">
      <c r="A96" s="28" t="s">
        <v>906</v>
      </c>
      <c r="B96" s="28"/>
      <c r="C96" s="15" t="str">
        <f t="shared" si="1"/>
        <v>ALM01703141</v>
      </c>
      <c r="D96" s="15" t="s">
        <v>11857</v>
      </c>
      <c r="E96" s="28" t="s">
        <v>907</v>
      </c>
      <c r="F96" s="20">
        <f t="shared" si="13"/>
        <v>3918.77</v>
      </c>
      <c r="G96" s="29">
        <v>21.0</v>
      </c>
      <c r="H96" s="28" t="s">
        <v>12099</v>
      </c>
      <c r="I96" s="15">
        <v>20.0</v>
      </c>
      <c r="J96" s="15">
        <v>20.0</v>
      </c>
      <c r="K96" s="15"/>
      <c r="L96" s="33">
        <f>((MONDELEZ!$F96*(1+MONDELEZ!$G96%))/MONDELEZ!$J96)+MONDELEZ!$K96</f>
        <v>237.085585</v>
      </c>
      <c r="M96" s="15">
        <v>30.0</v>
      </c>
      <c r="N96" s="61">
        <f>IF(L96&gt;=5,MROUND((L96*(1+(MONDELEZ!$G96/100)))/(1-M96/100),50),10)</f>
        <v>400</v>
      </c>
      <c r="O96" s="29">
        <f>MROUND(MONDELEZ!$N96/0.6,50)</f>
        <v>650</v>
      </c>
      <c r="P96" s="15" t="s">
        <v>11858</v>
      </c>
      <c r="Q96" s="15">
        <v>5.0</v>
      </c>
      <c r="R96" s="29">
        <f>MONDELEZ!$I96+MONDELEZ!$Q96</f>
        <v>25</v>
      </c>
      <c r="S96" s="15" t="s">
        <v>719</v>
      </c>
      <c r="T96" s="15" t="s">
        <v>63</v>
      </c>
      <c r="U96" s="15" t="s">
        <v>11791</v>
      </c>
      <c r="V96" s="15" t="s">
        <v>12163</v>
      </c>
      <c r="W96" s="15" t="s">
        <v>11860</v>
      </c>
      <c r="X96" s="15">
        <v>1.0</v>
      </c>
      <c r="Y96" s="50">
        <v>0.0</v>
      </c>
      <c r="Z96" s="15"/>
      <c r="AA96" s="15"/>
      <c r="AB96" s="29">
        <f>MONDELEZ!$L96*MONDELEZ!$AA96</f>
        <v>0</v>
      </c>
      <c r="AC96" s="15"/>
      <c r="AD96" s="15"/>
      <c r="AE96" s="15"/>
      <c r="AF96" s="15"/>
      <c r="AG96" s="15"/>
      <c r="AH96" s="32" t="str">
        <f>IF(AND(MONDELEZ!$AF96=0,MONDELEZ!$AG96=0),"",MONDELEZ!$AF96-MONDELEZ!$AG96)</f>
        <v/>
      </c>
      <c r="AI96" s="15"/>
      <c r="AJ96" s="15"/>
      <c r="AK96" s="15"/>
      <c r="AL96" s="15"/>
      <c r="AM96" s="15"/>
      <c r="AN96" s="15"/>
      <c r="AO96" s="16" t="s">
        <v>11857</v>
      </c>
      <c r="AP96" s="15"/>
      <c r="AQ96" s="15"/>
    </row>
    <row r="97" ht="15.75" customHeight="1">
      <c r="A97" s="28" t="s">
        <v>908</v>
      </c>
      <c r="B97" s="28"/>
      <c r="C97" s="15" t="str">
        <f t="shared" si="1"/>
        <v>ALM01703202</v>
      </c>
      <c r="D97" s="15" t="s">
        <v>11857</v>
      </c>
      <c r="E97" s="28" t="s">
        <v>909</v>
      </c>
      <c r="F97" s="20">
        <f t="shared" si="13"/>
        <v>3918.77</v>
      </c>
      <c r="G97" s="29">
        <v>21.0</v>
      </c>
      <c r="H97" s="28" t="s">
        <v>12099</v>
      </c>
      <c r="I97" s="15">
        <v>20.0</v>
      </c>
      <c r="J97" s="15">
        <v>20.0</v>
      </c>
      <c r="K97" s="15"/>
      <c r="L97" s="33">
        <f>((MONDELEZ!$F97*(1+MONDELEZ!$G97%))/MONDELEZ!$J97)+MONDELEZ!$K97</f>
        <v>237.085585</v>
      </c>
      <c r="M97" s="15">
        <v>30.0</v>
      </c>
      <c r="N97" s="61">
        <f>IF(L97&gt;=5,MROUND((L97*(1+(MONDELEZ!$G97/100)))/(1-M97/100),50),10)</f>
        <v>400</v>
      </c>
      <c r="O97" s="29">
        <f>MROUND(MONDELEZ!$N97/0.6,50)</f>
        <v>650</v>
      </c>
      <c r="P97" s="15" t="s">
        <v>11858</v>
      </c>
      <c r="Q97" s="15">
        <v>5.0</v>
      </c>
      <c r="R97" s="29">
        <f>MONDELEZ!$I97+MONDELEZ!$Q97</f>
        <v>25</v>
      </c>
      <c r="S97" s="15" t="s">
        <v>719</v>
      </c>
      <c r="T97" s="15" t="s">
        <v>63</v>
      </c>
      <c r="U97" s="15" t="s">
        <v>11791</v>
      </c>
      <c r="V97" s="15" t="s">
        <v>12163</v>
      </c>
      <c r="W97" s="15" t="s">
        <v>11860</v>
      </c>
      <c r="X97" s="15">
        <v>1.0</v>
      </c>
      <c r="Y97" s="50">
        <v>11.0</v>
      </c>
      <c r="Z97" s="15"/>
      <c r="AA97" s="15"/>
      <c r="AB97" s="29">
        <f>MONDELEZ!$L97*MONDELEZ!$AA97</f>
        <v>0</v>
      </c>
      <c r="AC97" s="15"/>
      <c r="AD97" s="15"/>
      <c r="AE97" s="15"/>
      <c r="AF97" s="15"/>
      <c r="AG97" s="15"/>
      <c r="AH97" s="32" t="str">
        <f>IF(AND(MONDELEZ!$AF97=0,MONDELEZ!$AG97=0),"",MONDELEZ!$AF97-MONDELEZ!$AG97)</f>
        <v/>
      </c>
      <c r="AI97" s="15"/>
      <c r="AJ97" s="15"/>
      <c r="AK97" s="15"/>
      <c r="AL97" s="15"/>
      <c r="AM97" s="15"/>
      <c r="AN97" s="15"/>
      <c r="AO97" s="16" t="s">
        <v>11857</v>
      </c>
      <c r="AP97" s="15"/>
      <c r="AQ97" s="15"/>
    </row>
    <row r="98" ht="15.75" customHeight="1">
      <c r="A98" s="28" t="s">
        <v>910</v>
      </c>
      <c r="B98" s="28"/>
      <c r="C98" s="15" t="str">
        <f t="shared" si="1"/>
        <v>ALM01703172</v>
      </c>
      <c r="D98" s="15" t="s">
        <v>11857</v>
      </c>
      <c r="E98" s="28" t="s">
        <v>911</v>
      </c>
      <c r="F98" s="20">
        <f t="shared" si="13"/>
        <v>3918.77</v>
      </c>
      <c r="G98" s="29">
        <v>21.0</v>
      </c>
      <c r="H98" s="28" t="s">
        <v>12099</v>
      </c>
      <c r="I98" s="15">
        <v>20.0</v>
      </c>
      <c r="J98" s="15">
        <v>20.0</v>
      </c>
      <c r="K98" s="15"/>
      <c r="L98" s="33">
        <f>((MONDELEZ!$F98*(1+MONDELEZ!$G98%))/MONDELEZ!$J98)+MONDELEZ!$K98</f>
        <v>237.085585</v>
      </c>
      <c r="M98" s="15">
        <v>30.0</v>
      </c>
      <c r="N98" s="61">
        <f>IF(L98&gt;=5,MROUND((L98*(1+(MONDELEZ!$G98/100)))/(1-M98/100),50),10)</f>
        <v>400</v>
      </c>
      <c r="O98" s="29">
        <f>MROUND(MONDELEZ!$N98/0.6,50)</f>
        <v>650</v>
      </c>
      <c r="P98" s="15" t="s">
        <v>11858</v>
      </c>
      <c r="Q98" s="15">
        <v>5.0</v>
      </c>
      <c r="R98" s="29">
        <f>MONDELEZ!$I98+MONDELEZ!$Q98</f>
        <v>25</v>
      </c>
      <c r="S98" s="15" t="s">
        <v>719</v>
      </c>
      <c r="T98" s="15" t="s">
        <v>63</v>
      </c>
      <c r="U98" s="15" t="s">
        <v>11791</v>
      </c>
      <c r="V98" s="15" t="s">
        <v>12163</v>
      </c>
      <c r="W98" s="15" t="s">
        <v>11860</v>
      </c>
      <c r="X98" s="15">
        <v>1.0</v>
      </c>
      <c r="Y98" s="50">
        <v>10.0</v>
      </c>
      <c r="Z98" s="15"/>
      <c r="AA98" s="15"/>
      <c r="AB98" s="29">
        <f>MONDELEZ!$L98*MONDELEZ!$AA98</f>
        <v>0</v>
      </c>
      <c r="AC98" s="15"/>
      <c r="AD98" s="15"/>
      <c r="AE98" s="15"/>
      <c r="AF98" s="15"/>
      <c r="AG98" s="15"/>
      <c r="AH98" s="32" t="str">
        <f>IF(AND(MONDELEZ!$AF98=0,MONDELEZ!$AG98=0),"",MONDELEZ!$AF98-MONDELEZ!$AG98)</f>
        <v/>
      </c>
      <c r="AI98" s="15"/>
      <c r="AJ98" s="15"/>
      <c r="AK98" s="15"/>
      <c r="AL98" s="15"/>
      <c r="AM98" s="15"/>
      <c r="AN98" s="15"/>
      <c r="AO98" s="16" t="s">
        <v>11857</v>
      </c>
      <c r="AP98" s="15"/>
      <c r="AQ98" s="15"/>
    </row>
    <row r="99" ht="15.75" customHeight="1">
      <c r="A99" s="28" t="s">
        <v>912</v>
      </c>
      <c r="B99" s="28"/>
      <c r="C99" s="15" t="str">
        <f t="shared" si="1"/>
        <v>ALM01704582</v>
      </c>
      <c r="D99" s="15" t="s">
        <v>11857</v>
      </c>
      <c r="E99" s="28" t="s">
        <v>913</v>
      </c>
      <c r="F99" s="20">
        <f t="shared" si="13"/>
        <v>3918.77</v>
      </c>
      <c r="G99" s="29">
        <v>21.0</v>
      </c>
      <c r="H99" s="28" t="s">
        <v>12099</v>
      </c>
      <c r="I99" s="15">
        <v>20.0</v>
      </c>
      <c r="J99" s="15">
        <v>20.0</v>
      </c>
      <c r="K99" s="15"/>
      <c r="L99" s="33">
        <f>((MONDELEZ!$F99*(1+MONDELEZ!$G99%))/MONDELEZ!$J99)+MONDELEZ!$K99</f>
        <v>237.085585</v>
      </c>
      <c r="M99" s="15">
        <v>30.0</v>
      </c>
      <c r="N99" s="61">
        <f>IF(L99&gt;=5,MROUND((L99*(1+(MONDELEZ!$G99/100)))/(1-M99/100),50),10)</f>
        <v>400</v>
      </c>
      <c r="O99" s="29">
        <f>MROUND(MONDELEZ!$N99/0.6,50)</f>
        <v>650</v>
      </c>
      <c r="P99" s="15" t="s">
        <v>11858</v>
      </c>
      <c r="Q99" s="15">
        <v>5.0</v>
      </c>
      <c r="R99" s="29">
        <f>MONDELEZ!$I99+MONDELEZ!$Q99</f>
        <v>25</v>
      </c>
      <c r="S99" s="15" t="s">
        <v>719</v>
      </c>
      <c r="T99" s="15" t="s">
        <v>63</v>
      </c>
      <c r="U99" s="15" t="s">
        <v>11791</v>
      </c>
      <c r="V99" s="15" t="s">
        <v>12163</v>
      </c>
      <c r="W99" s="15" t="s">
        <v>11860</v>
      </c>
      <c r="X99" s="15">
        <v>1.0</v>
      </c>
      <c r="Y99" s="50">
        <v>1.0</v>
      </c>
      <c r="Z99" s="15"/>
      <c r="AA99" s="15"/>
      <c r="AB99" s="29">
        <f>MONDELEZ!$L99*MONDELEZ!$AA99</f>
        <v>0</v>
      </c>
      <c r="AC99" s="15"/>
      <c r="AD99" s="15"/>
      <c r="AE99" s="15"/>
      <c r="AF99" s="15"/>
      <c r="AG99" s="15"/>
      <c r="AH99" s="32" t="str">
        <f>IF(AND(MONDELEZ!$AF99=0,MONDELEZ!$AG99=0),"",MONDELEZ!$AF99-MONDELEZ!$AG99)</f>
        <v/>
      </c>
      <c r="AI99" s="15"/>
      <c r="AJ99" s="15"/>
      <c r="AK99" s="15"/>
      <c r="AL99" s="15"/>
      <c r="AM99" s="15"/>
      <c r="AN99" s="15"/>
      <c r="AO99" s="16" t="s">
        <v>11857</v>
      </c>
      <c r="AP99" s="15"/>
      <c r="AQ99" s="15"/>
    </row>
    <row r="100" ht="15.75" customHeight="1">
      <c r="A100" s="28" t="s">
        <v>914</v>
      </c>
      <c r="B100" s="28"/>
      <c r="C100" s="15" t="str">
        <f t="shared" si="1"/>
        <v>ALM01745967</v>
      </c>
      <c r="D100" s="15" t="s">
        <v>11857</v>
      </c>
      <c r="E100" s="28" t="s">
        <v>915</v>
      </c>
      <c r="F100" s="20">
        <v>3811.49</v>
      </c>
      <c r="G100" s="29">
        <v>21.0</v>
      </c>
      <c r="H100" s="28" t="s">
        <v>12099</v>
      </c>
      <c r="I100" s="15">
        <v>20.0</v>
      </c>
      <c r="J100" s="15">
        <v>20.0</v>
      </c>
      <c r="K100" s="15"/>
      <c r="L100" s="33">
        <f>((MONDELEZ!$F100*(1+MONDELEZ!$G100%))/MONDELEZ!$J100)+MONDELEZ!$K100</f>
        <v>230.595145</v>
      </c>
      <c r="M100" s="15">
        <v>30.0</v>
      </c>
      <c r="N100" s="61">
        <f>IF(L100&gt;=5,MROUND((L100*(1+(MONDELEZ!$G100/100)))/(1-M100/100),50),10)</f>
        <v>400</v>
      </c>
      <c r="O100" s="29">
        <f>MROUND(MONDELEZ!$N100/0.6,50)</f>
        <v>650</v>
      </c>
      <c r="P100" s="15" t="s">
        <v>11858</v>
      </c>
      <c r="Q100" s="15">
        <v>5.0</v>
      </c>
      <c r="R100" s="29">
        <f>MONDELEZ!$I100+MONDELEZ!$Q100</f>
        <v>25</v>
      </c>
      <c r="S100" s="15" t="s">
        <v>719</v>
      </c>
      <c r="T100" s="15" t="s">
        <v>63</v>
      </c>
      <c r="U100" s="15" t="s">
        <v>11791</v>
      </c>
      <c r="V100" s="15" t="s">
        <v>12164</v>
      </c>
      <c r="W100" s="15" t="s">
        <v>11860</v>
      </c>
      <c r="X100" s="15">
        <v>1.0</v>
      </c>
      <c r="Y100" s="50">
        <v>30.0</v>
      </c>
      <c r="Z100" s="15"/>
      <c r="AA100" s="15"/>
      <c r="AB100" s="29">
        <f>MONDELEZ!$L100*MONDELEZ!$AA100</f>
        <v>0</v>
      </c>
      <c r="AC100" s="15"/>
      <c r="AD100" s="15"/>
      <c r="AE100" s="15"/>
      <c r="AF100" s="15"/>
      <c r="AG100" s="15"/>
      <c r="AH100" s="32" t="str">
        <f>IF(AND(MONDELEZ!$AF100=0,MONDELEZ!$AG100=0),"",MONDELEZ!$AF100-MONDELEZ!$AG100)</f>
        <v/>
      </c>
      <c r="AI100" s="15"/>
      <c r="AJ100" s="15"/>
      <c r="AK100" s="15"/>
      <c r="AL100" s="15"/>
      <c r="AM100" s="15"/>
      <c r="AN100" s="15"/>
      <c r="AO100" s="16" t="s">
        <v>11857</v>
      </c>
      <c r="AP100" s="15"/>
      <c r="AQ100" s="15"/>
    </row>
    <row r="101" ht="15.75" customHeight="1">
      <c r="A101" s="28" t="s">
        <v>916</v>
      </c>
      <c r="B101" s="28"/>
      <c r="C101" s="15" t="str">
        <f t="shared" si="1"/>
        <v>ALM01735685</v>
      </c>
      <c r="D101" s="15" t="s">
        <v>11857</v>
      </c>
      <c r="E101" s="28" t="s">
        <v>917</v>
      </c>
      <c r="F101" s="20">
        <f t="shared" ref="F101:F109" si="14">F100</f>
        <v>3811.49</v>
      </c>
      <c r="G101" s="29">
        <v>21.0</v>
      </c>
      <c r="H101" s="28" t="s">
        <v>12099</v>
      </c>
      <c r="I101" s="15">
        <v>20.0</v>
      </c>
      <c r="J101" s="15">
        <v>20.0</v>
      </c>
      <c r="K101" s="15"/>
      <c r="L101" s="33">
        <f>((MONDELEZ!$F101*(1+MONDELEZ!$G101%))/MONDELEZ!$J101)+MONDELEZ!$K101</f>
        <v>230.595145</v>
      </c>
      <c r="M101" s="15">
        <v>30.0</v>
      </c>
      <c r="N101" s="61">
        <f>IF(L101&gt;=5,MROUND((L101*(1+(MONDELEZ!$G101/100)))/(1-M101/100),50),10)</f>
        <v>400</v>
      </c>
      <c r="O101" s="29">
        <f>MROUND(MONDELEZ!$N101/0.6,50)</f>
        <v>650</v>
      </c>
      <c r="P101" s="15" t="s">
        <v>11858</v>
      </c>
      <c r="Q101" s="15">
        <v>5.0</v>
      </c>
      <c r="R101" s="29">
        <f>MONDELEZ!$I101+MONDELEZ!$Q101</f>
        <v>25</v>
      </c>
      <c r="S101" s="15" t="s">
        <v>719</v>
      </c>
      <c r="T101" s="15" t="s">
        <v>63</v>
      </c>
      <c r="U101" s="15" t="s">
        <v>11791</v>
      </c>
      <c r="V101" s="15" t="s">
        <v>12164</v>
      </c>
      <c r="W101" s="15" t="s">
        <v>11860</v>
      </c>
      <c r="X101" s="15">
        <v>1.0</v>
      </c>
      <c r="Y101" s="50">
        <v>4.0</v>
      </c>
      <c r="Z101" s="15"/>
      <c r="AA101" s="15"/>
      <c r="AB101" s="29">
        <f>MONDELEZ!$L101*MONDELEZ!$AA101</f>
        <v>0</v>
      </c>
      <c r="AC101" s="15"/>
      <c r="AD101" s="15"/>
      <c r="AE101" s="15"/>
      <c r="AF101" s="15"/>
      <c r="AG101" s="15"/>
      <c r="AH101" s="32" t="str">
        <f>IF(AND(MONDELEZ!$AF101=0,MONDELEZ!$AG101=0),"",MONDELEZ!$AF101-MONDELEZ!$AG101)</f>
        <v/>
      </c>
      <c r="AI101" s="15"/>
      <c r="AJ101" s="15"/>
      <c r="AK101" s="15"/>
      <c r="AL101" s="15"/>
      <c r="AM101" s="15"/>
      <c r="AN101" s="15"/>
      <c r="AO101" s="16" t="s">
        <v>11857</v>
      </c>
      <c r="AP101" s="15"/>
      <c r="AQ101" s="15"/>
    </row>
    <row r="102" ht="15.75" customHeight="1">
      <c r="A102" s="28" t="s">
        <v>918</v>
      </c>
      <c r="B102" s="28"/>
      <c r="C102" s="15" t="str">
        <f t="shared" si="1"/>
        <v>ALM01705992</v>
      </c>
      <c r="D102" s="15" t="s">
        <v>11857</v>
      </c>
      <c r="E102" s="28" t="s">
        <v>919</v>
      </c>
      <c r="F102" s="20">
        <f t="shared" si="14"/>
        <v>3811.49</v>
      </c>
      <c r="G102" s="29">
        <v>21.0</v>
      </c>
      <c r="H102" s="28" t="s">
        <v>12099</v>
      </c>
      <c r="I102" s="15">
        <v>20.0</v>
      </c>
      <c r="J102" s="15">
        <v>20.0</v>
      </c>
      <c r="K102" s="15"/>
      <c r="L102" s="33">
        <f>((MONDELEZ!$F102*(1+MONDELEZ!$G102%))/MONDELEZ!$J102)+MONDELEZ!$K102</f>
        <v>230.595145</v>
      </c>
      <c r="M102" s="15">
        <v>30.0</v>
      </c>
      <c r="N102" s="61">
        <f>IF(L102&gt;=5,MROUND((L102*(1+(MONDELEZ!$G102/100)))/(1-M102/100),50),10)</f>
        <v>400</v>
      </c>
      <c r="O102" s="29">
        <f>MROUND(MONDELEZ!$N102/0.6,50)</f>
        <v>650</v>
      </c>
      <c r="P102" s="15" t="s">
        <v>11858</v>
      </c>
      <c r="Q102" s="15">
        <v>5.0</v>
      </c>
      <c r="R102" s="29">
        <f>MONDELEZ!$I102+MONDELEZ!$Q102</f>
        <v>25</v>
      </c>
      <c r="S102" s="15" t="s">
        <v>719</v>
      </c>
      <c r="T102" s="15" t="s">
        <v>63</v>
      </c>
      <c r="U102" s="15" t="s">
        <v>11791</v>
      </c>
      <c r="V102" s="15" t="s">
        <v>12164</v>
      </c>
      <c r="W102" s="15" t="s">
        <v>11860</v>
      </c>
      <c r="X102" s="15">
        <v>1.0</v>
      </c>
      <c r="Y102" s="50">
        <v>0.0</v>
      </c>
      <c r="Z102" s="15"/>
      <c r="AA102" s="15"/>
      <c r="AB102" s="29">
        <f>MONDELEZ!$L102*MONDELEZ!$AA102</f>
        <v>0</v>
      </c>
      <c r="AC102" s="15"/>
      <c r="AD102" s="15"/>
      <c r="AE102" s="15"/>
      <c r="AF102" s="15"/>
      <c r="AG102" s="15"/>
      <c r="AH102" s="32" t="str">
        <f>IF(AND(MONDELEZ!$AF102=0,MONDELEZ!$AG102=0),"",MONDELEZ!$AF102-MONDELEZ!$AG102)</f>
        <v/>
      </c>
      <c r="AI102" s="15"/>
      <c r="AJ102" s="15"/>
      <c r="AK102" s="15"/>
      <c r="AL102" s="15"/>
      <c r="AM102" s="15"/>
      <c r="AN102" s="15"/>
      <c r="AO102" s="16" t="s">
        <v>11857</v>
      </c>
      <c r="AP102" s="15"/>
      <c r="AQ102" s="15"/>
    </row>
    <row r="103" ht="15.75" customHeight="1">
      <c r="A103" s="28" t="s">
        <v>920</v>
      </c>
      <c r="B103" s="28"/>
      <c r="C103" s="15" t="str">
        <f t="shared" si="1"/>
        <v>ALM01735715</v>
      </c>
      <c r="D103" s="15" t="s">
        <v>11857</v>
      </c>
      <c r="E103" s="28" t="s">
        <v>921</v>
      </c>
      <c r="F103" s="20">
        <f t="shared" si="14"/>
        <v>3811.49</v>
      </c>
      <c r="G103" s="29">
        <v>21.0</v>
      </c>
      <c r="H103" s="28" t="s">
        <v>12099</v>
      </c>
      <c r="I103" s="15">
        <v>20.0</v>
      </c>
      <c r="J103" s="15">
        <v>20.0</v>
      </c>
      <c r="K103" s="15"/>
      <c r="L103" s="33">
        <f>((MONDELEZ!$F103*(1+MONDELEZ!$G103%))/MONDELEZ!$J103)+MONDELEZ!$K103</f>
        <v>230.595145</v>
      </c>
      <c r="M103" s="15">
        <v>30.0</v>
      </c>
      <c r="N103" s="61">
        <f>IF(L103&gt;=5,MROUND((L103*(1+(MONDELEZ!$G103/100)))/(1-M103/100),50),10)</f>
        <v>400</v>
      </c>
      <c r="O103" s="29">
        <f>MROUND(MONDELEZ!$N103/0.6,50)</f>
        <v>650</v>
      </c>
      <c r="P103" s="15" t="s">
        <v>11858</v>
      </c>
      <c r="Q103" s="15">
        <v>5.0</v>
      </c>
      <c r="R103" s="29">
        <f>MONDELEZ!$I103+MONDELEZ!$Q103</f>
        <v>25</v>
      </c>
      <c r="S103" s="15" t="s">
        <v>719</v>
      </c>
      <c r="T103" s="15" t="s">
        <v>63</v>
      </c>
      <c r="U103" s="15" t="s">
        <v>11791</v>
      </c>
      <c r="V103" s="15" t="s">
        <v>12164</v>
      </c>
      <c r="W103" s="15" t="s">
        <v>11860</v>
      </c>
      <c r="X103" s="15">
        <v>1.0</v>
      </c>
      <c r="Y103" s="50">
        <v>0.0</v>
      </c>
      <c r="Z103" s="15"/>
      <c r="AA103" s="15"/>
      <c r="AB103" s="29">
        <f>MONDELEZ!$L103*MONDELEZ!$AA103</f>
        <v>0</v>
      </c>
      <c r="AC103" s="15"/>
      <c r="AD103" s="15"/>
      <c r="AE103" s="15"/>
      <c r="AF103" s="15"/>
      <c r="AG103" s="15"/>
      <c r="AH103" s="32" t="str">
        <f>IF(AND(MONDELEZ!$AF103=0,MONDELEZ!$AG103=0),"",MONDELEZ!$AF103-MONDELEZ!$AG103)</f>
        <v/>
      </c>
      <c r="AI103" s="15"/>
      <c r="AJ103" s="15"/>
      <c r="AK103" s="15"/>
      <c r="AL103" s="15"/>
      <c r="AM103" s="15"/>
      <c r="AN103" s="15"/>
      <c r="AO103" s="16" t="s">
        <v>11857</v>
      </c>
      <c r="AP103" s="15"/>
      <c r="AQ103" s="15"/>
    </row>
    <row r="104" ht="15.75" customHeight="1">
      <c r="A104" s="28" t="s">
        <v>922</v>
      </c>
      <c r="B104" s="28"/>
      <c r="C104" s="15" t="str">
        <f t="shared" si="1"/>
        <v>ALM01735340</v>
      </c>
      <c r="D104" s="15" t="s">
        <v>11857</v>
      </c>
      <c r="E104" s="28" t="s">
        <v>923</v>
      </c>
      <c r="F104" s="20">
        <f t="shared" si="14"/>
        <v>3811.49</v>
      </c>
      <c r="G104" s="29">
        <v>21.0</v>
      </c>
      <c r="H104" s="28" t="s">
        <v>12099</v>
      </c>
      <c r="I104" s="15">
        <v>20.0</v>
      </c>
      <c r="J104" s="15">
        <v>20.0</v>
      </c>
      <c r="K104" s="15"/>
      <c r="L104" s="33">
        <f>((MONDELEZ!$F104*(1+MONDELEZ!$G104%))/MONDELEZ!$J104)+MONDELEZ!$K104</f>
        <v>230.595145</v>
      </c>
      <c r="M104" s="15">
        <v>30.0</v>
      </c>
      <c r="N104" s="61">
        <f>IF(L104&gt;=5,MROUND((L104*(1+(MONDELEZ!$G104/100)))/(1-M104/100),50),10)</f>
        <v>400</v>
      </c>
      <c r="O104" s="29">
        <f>MROUND(MONDELEZ!$N104/0.6,50)</f>
        <v>650</v>
      </c>
      <c r="P104" s="15" t="s">
        <v>11858</v>
      </c>
      <c r="Q104" s="15">
        <v>5.0</v>
      </c>
      <c r="R104" s="29">
        <f>MONDELEZ!$I104+MONDELEZ!$Q104</f>
        <v>25</v>
      </c>
      <c r="S104" s="15" t="s">
        <v>719</v>
      </c>
      <c r="T104" s="15" t="s">
        <v>63</v>
      </c>
      <c r="U104" s="15" t="s">
        <v>11791</v>
      </c>
      <c r="V104" s="15" t="s">
        <v>12164</v>
      </c>
      <c r="W104" s="15" t="s">
        <v>11860</v>
      </c>
      <c r="X104" s="15">
        <v>1.0</v>
      </c>
      <c r="Y104" s="50">
        <v>0.0</v>
      </c>
      <c r="Z104" s="15"/>
      <c r="AA104" s="15"/>
      <c r="AB104" s="29">
        <f>MONDELEZ!$L104*MONDELEZ!$AA104</f>
        <v>0</v>
      </c>
      <c r="AC104" s="15"/>
      <c r="AD104" s="15"/>
      <c r="AE104" s="15"/>
      <c r="AF104" s="15"/>
      <c r="AG104" s="15"/>
      <c r="AH104" s="32" t="str">
        <f>IF(AND(MONDELEZ!$AF104=0,MONDELEZ!$AG104=0),"",MONDELEZ!$AF104-MONDELEZ!$AG104)</f>
        <v/>
      </c>
      <c r="AI104" s="15"/>
      <c r="AJ104" s="15"/>
      <c r="AK104" s="15"/>
      <c r="AL104" s="15"/>
      <c r="AM104" s="15"/>
      <c r="AN104" s="15"/>
      <c r="AO104" s="16" t="s">
        <v>11857</v>
      </c>
      <c r="AP104" s="15"/>
      <c r="AQ104" s="15"/>
    </row>
    <row r="105" ht="15.75" customHeight="1">
      <c r="A105" s="28" t="s">
        <v>924</v>
      </c>
      <c r="B105" s="28"/>
      <c r="C105" s="15" t="str">
        <f t="shared" si="1"/>
        <v>ALM01745707</v>
      </c>
      <c r="D105" s="15" t="s">
        <v>11857</v>
      </c>
      <c r="E105" s="28" t="s">
        <v>925</v>
      </c>
      <c r="F105" s="20">
        <f t="shared" si="14"/>
        <v>3811.49</v>
      </c>
      <c r="G105" s="29">
        <v>21.0</v>
      </c>
      <c r="H105" s="28" t="s">
        <v>12099</v>
      </c>
      <c r="I105" s="15">
        <v>20.0</v>
      </c>
      <c r="J105" s="15">
        <v>20.0</v>
      </c>
      <c r="K105" s="15"/>
      <c r="L105" s="33">
        <f>((MONDELEZ!$F105*(1+MONDELEZ!$G105%))/MONDELEZ!$J105)+MONDELEZ!$K105</f>
        <v>230.595145</v>
      </c>
      <c r="M105" s="15">
        <v>30.0</v>
      </c>
      <c r="N105" s="61">
        <f>IF(L105&gt;=5,MROUND((L105*(1+(MONDELEZ!$G105/100)))/(1-M105/100),50),10)</f>
        <v>400</v>
      </c>
      <c r="O105" s="29">
        <f>MROUND(MONDELEZ!$N105/0.6,50)</f>
        <v>650</v>
      </c>
      <c r="P105" s="15" t="s">
        <v>11858</v>
      </c>
      <c r="Q105" s="15">
        <v>5.0</v>
      </c>
      <c r="R105" s="29">
        <f>MONDELEZ!$I105+MONDELEZ!$Q105</f>
        <v>25</v>
      </c>
      <c r="S105" s="15" t="s">
        <v>719</v>
      </c>
      <c r="T105" s="15" t="s">
        <v>63</v>
      </c>
      <c r="U105" s="15" t="s">
        <v>11791</v>
      </c>
      <c r="V105" s="15" t="s">
        <v>12164</v>
      </c>
      <c r="W105" s="15" t="s">
        <v>11860</v>
      </c>
      <c r="X105" s="15">
        <v>1.0</v>
      </c>
      <c r="Y105" s="50">
        <v>0.0</v>
      </c>
      <c r="Z105" s="15"/>
      <c r="AA105" s="15"/>
      <c r="AB105" s="29">
        <f>MONDELEZ!$L105*MONDELEZ!$AA105</f>
        <v>0</v>
      </c>
      <c r="AC105" s="15"/>
      <c r="AD105" s="15"/>
      <c r="AE105" s="15"/>
      <c r="AF105" s="15"/>
      <c r="AG105" s="15"/>
      <c r="AH105" s="32" t="str">
        <f>IF(AND(MONDELEZ!$AF105=0,MONDELEZ!$AG105=0),"",MONDELEZ!$AF105-MONDELEZ!$AG105)</f>
        <v/>
      </c>
      <c r="AI105" s="15"/>
      <c r="AJ105" s="15"/>
      <c r="AK105" s="15"/>
      <c r="AL105" s="15"/>
      <c r="AM105" s="15"/>
      <c r="AN105" s="15"/>
      <c r="AO105" s="16" t="s">
        <v>11857</v>
      </c>
      <c r="AP105" s="15"/>
      <c r="AQ105" s="15"/>
    </row>
    <row r="106" ht="15.75" customHeight="1">
      <c r="A106" s="28" t="s">
        <v>926</v>
      </c>
      <c r="B106" s="28"/>
      <c r="C106" s="15" t="str">
        <f t="shared" si="1"/>
        <v>ALM01735371</v>
      </c>
      <c r="D106" s="15" t="s">
        <v>11857</v>
      </c>
      <c r="E106" s="28" t="s">
        <v>927</v>
      </c>
      <c r="F106" s="20">
        <f t="shared" si="14"/>
        <v>3811.49</v>
      </c>
      <c r="G106" s="29">
        <v>21.0</v>
      </c>
      <c r="H106" s="28" t="s">
        <v>12099</v>
      </c>
      <c r="I106" s="15">
        <v>20.0</v>
      </c>
      <c r="J106" s="15">
        <v>20.0</v>
      </c>
      <c r="K106" s="15"/>
      <c r="L106" s="33">
        <f>((MONDELEZ!$F106*(1+MONDELEZ!$G106%))/MONDELEZ!$J106)+MONDELEZ!$K106</f>
        <v>230.595145</v>
      </c>
      <c r="M106" s="15">
        <v>30.0</v>
      </c>
      <c r="N106" s="61">
        <f>IF(L106&gt;=5,MROUND((L106*(1+(MONDELEZ!$G106/100)))/(1-M106/100),50),10)</f>
        <v>400</v>
      </c>
      <c r="O106" s="29">
        <f>MROUND(MONDELEZ!$N106/0.6,50)</f>
        <v>650</v>
      </c>
      <c r="P106" s="15" t="s">
        <v>11858</v>
      </c>
      <c r="Q106" s="15">
        <v>5.0</v>
      </c>
      <c r="R106" s="29">
        <f>MONDELEZ!$I106+MONDELEZ!$Q106</f>
        <v>25</v>
      </c>
      <c r="S106" s="15" t="s">
        <v>719</v>
      </c>
      <c r="T106" s="15" t="s">
        <v>63</v>
      </c>
      <c r="U106" s="15" t="s">
        <v>11791</v>
      </c>
      <c r="V106" s="15" t="s">
        <v>12164</v>
      </c>
      <c r="W106" s="15" t="s">
        <v>11860</v>
      </c>
      <c r="X106" s="15">
        <v>1.0</v>
      </c>
      <c r="Y106" s="50">
        <v>11.0</v>
      </c>
      <c r="Z106" s="15"/>
      <c r="AA106" s="15"/>
      <c r="AB106" s="29">
        <f>MONDELEZ!$L106*MONDELEZ!$AA106</f>
        <v>0</v>
      </c>
      <c r="AC106" s="15"/>
      <c r="AD106" s="15"/>
      <c r="AE106" s="15"/>
      <c r="AF106" s="15"/>
      <c r="AG106" s="15"/>
      <c r="AH106" s="32" t="str">
        <f>IF(AND(MONDELEZ!$AF106=0,MONDELEZ!$AG106=0),"",MONDELEZ!$AF106-MONDELEZ!$AG106)</f>
        <v/>
      </c>
      <c r="AI106" s="15"/>
      <c r="AJ106" s="15"/>
      <c r="AK106" s="15"/>
      <c r="AL106" s="15"/>
      <c r="AM106" s="15"/>
      <c r="AN106" s="15"/>
      <c r="AO106" s="16" t="s">
        <v>11857</v>
      </c>
      <c r="AP106" s="15"/>
      <c r="AQ106" s="15"/>
    </row>
    <row r="107" ht="15.75" customHeight="1">
      <c r="A107" s="28" t="s">
        <v>928</v>
      </c>
      <c r="B107" s="28"/>
      <c r="C107" s="15" t="str">
        <f t="shared" si="1"/>
        <v>ALM01745738</v>
      </c>
      <c r="D107" s="15" t="s">
        <v>11857</v>
      </c>
      <c r="E107" s="28" t="s">
        <v>929</v>
      </c>
      <c r="F107" s="20">
        <f t="shared" si="14"/>
        <v>3811.49</v>
      </c>
      <c r="G107" s="29">
        <v>21.0</v>
      </c>
      <c r="H107" s="28" t="s">
        <v>12099</v>
      </c>
      <c r="I107" s="15">
        <v>20.0</v>
      </c>
      <c r="J107" s="15">
        <v>20.0</v>
      </c>
      <c r="K107" s="15"/>
      <c r="L107" s="33">
        <f>((MONDELEZ!$F107*(1+MONDELEZ!$G107%))/MONDELEZ!$J107)+MONDELEZ!$K107</f>
        <v>230.595145</v>
      </c>
      <c r="M107" s="15">
        <v>30.0</v>
      </c>
      <c r="N107" s="61">
        <f>IF(L107&gt;=5,MROUND((L107*(1+(MONDELEZ!$G107/100)))/(1-M107/100),50),10)</f>
        <v>400</v>
      </c>
      <c r="O107" s="29">
        <f>MROUND(MONDELEZ!$N107/0.6,50)</f>
        <v>650</v>
      </c>
      <c r="P107" s="15" t="s">
        <v>11858</v>
      </c>
      <c r="Q107" s="15">
        <v>5.0</v>
      </c>
      <c r="R107" s="29">
        <f>MONDELEZ!$I107+MONDELEZ!$Q107</f>
        <v>25</v>
      </c>
      <c r="S107" s="15" t="s">
        <v>719</v>
      </c>
      <c r="T107" s="15" t="s">
        <v>63</v>
      </c>
      <c r="U107" s="15" t="s">
        <v>11791</v>
      </c>
      <c r="V107" s="15" t="s">
        <v>12164</v>
      </c>
      <c r="W107" s="15" t="s">
        <v>11860</v>
      </c>
      <c r="X107" s="15">
        <v>1.0</v>
      </c>
      <c r="Y107" s="50">
        <v>14.0</v>
      </c>
      <c r="Z107" s="15"/>
      <c r="AA107" s="15"/>
      <c r="AB107" s="29">
        <f>MONDELEZ!$L107*MONDELEZ!$AA107</f>
        <v>0</v>
      </c>
      <c r="AC107" s="15"/>
      <c r="AD107" s="15"/>
      <c r="AE107" s="15"/>
      <c r="AF107" s="15"/>
      <c r="AG107" s="15"/>
      <c r="AH107" s="32" t="str">
        <f>IF(AND(MONDELEZ!$AF107=0,MONDELEZ!$AG107=0),"",MONDELEZ!$AF107-MONDELEZ!$AG107)</f>
        <v/>
      </c>
      <c r="AI107" s="15"/>
      <c r="AJ107" s="15"/>
      <c r="AK107" s="15"/>
      <c r="AL107" s="15"/>
      <c r="AM107" s="15"/>
      <c r="AN107" s="15"/>
      <c r="AO107" s="16" t="s">
        <v>11857</v>
      </c>
      <c r="AP107" s="15"/>
      <c r="AQ107" s="15"/>
    </row>
    <row r="108" ht="15.75" customHeight="1">
      <c r="A108" s="28" t="s">
        <v>930</v>
      </c>
      <c r="B108" s="28"/>
      <c r="C108" s="15" t="str">
        <f t="shared" si="1"/>
        <v>ALM01735746</v>
      </c>
      <c r="D108" s="15" t="s">
        <v>11857</v>
      </c>
      <c r="E108" s="28" t="s">
        <v>931</v>
      </c>
      <c r="F108" s="20">
        <f t="shared" si="14"/>
        <v>3811.49</v>
      </c>
      <c r="G108" s="29">
        <v>21.0</v>
      </c>
      <c r="H108" s="28" t="s">
        <v>12099</v>
      </c>
      <c r="I108" s="15">
        <v>20.0</v>
      </c>
      <c r="J108" s="15">
        <v>20.0</v>
      </c>
      <c r="K108" s="15"/>
      <c r="L108" s="33">
        <f>((MONDELEZ!$F108*(1+MONDELEZ!$G108%))/MONDELEZ!$J108)+MONDELEZ!$K108</f>
        <v>230.595145</v>
      </c>
      <c r="M108" s="15">
        <v>30.0</v>
      </c>
      <c r="N108" s="61">
        <f>IF(L108&gt;=5,MROUND((L108*(1+(MONDELEZ!$G108/100)))/(1-M108/100),50),10)</f>
        <v>400</v>
      </c>
      <c r="O108" s="29">
        <f>MROUND(MONDELEZ!$N108/0.6,50)</f>
        <v>650</v>
      </c>
      <c r="P108" s="15" t="s">
        <v>11858</v>
      </c>
      <c r="Q108" s="15">
        <v>5.0</v>
      </c>
      <c r="R108" s="29">
        <f>MONDELEZ!$I108+MONDELEZ!$Q108</f>
        <v>25</v>
      </c>
      <c r="S108" s="15" t="s">
        <v>719</v>
      </c>
      <c r="T108" s="15" t="s">
        <v>63</v>
      </c>
      <c r="U108" s="15" t="s">
        <v>11791</v>
      </c>
      <c r="V108" s="15" t="s">
        <v>12164</v>
      </c>
      <c r="W108" s="15" t="s">
        <v>11860</v>
      </c>
      <c r="X108" s="15">
        <v>1.0</v>
      </c>
      <c r="Y108" s="50">
        <v>15.0</v>
      </c>
      <c r="Z108" s="15"/>
      <c r="AA108" s="15"/>
      <c r="AB108" s="29">
        <f>MONDELEZ!$L108*MONDELEZ!$AA108</f>
        <v>0</v>
      </c>
      <c r="AC108" s="15"/>
      <c r="AD108" s="15"/>
      <c r="AE108" s="15"/>
      <c r="AF108" s="15"/>
      <c r="AG108" s="15"/>
      <c r="AH108" s="32" t="str">
        <f>IF(AND(MONDELEZ!$AF108=0,MONDELEZ!$AG108=0),"",MONDELEZ!$AF108-MONDELEZ!$AG108)</f>
        <v/>
      </c>
      <c r="AI108" s="15"/>
      <c r="AJ108" s="15"/>
      <c r="AK108" s="15"/>
      <c r="AL108" s="15"/>
      <c r="AM108" s="15"/>
      <c r="AN108" s="15"/>
      <c r="AO108" s="16" t="s">
        <v>11857</v>
      </c>
      <c r="AP108" s="15"/>
      <c r="AQ108" s="15"/>
    </row>
    <row r="109" ht="15.75" customHeight="1">
      <c r="A109" s="28" t="s">
        <v>932</v>
      </c>
      <c r="B109" s="28"/>
      <c r="C109" s="15" t="str">
        <f t="shared" si="1"/>
        <v>ALM01746117</v>
      </c>
      <c r="D109" s="15" t="s">
        <v>11857</v>
      </c>
      <c r="E109" s="28" t="s">
        <v>933</v>
      </c>
      <c r="F109" s="20">
        <f t="shared" si="14"/>
        <v>3811.49</v>
      </c>
      <c r="G109" s="29">
        <v>21.0</v>
      </c>
      <c r="H109" s="28" t="s">
        <v>12099</v>
      </c>
      <c r="I109" s="15">
        <v>20.0</v>
      </c>
      <c r="J109" s="15">
        <v>20.0</v>
      </c>
      <c r="K109" s="15"/>
      <c r="L109" s="33">
        <f>((MONDELEZ!$F109*(1+MONDELEZ!$G109%))/MONDELEZ!$J109)+MONDELEZ!$K109</f>
        <v>230.595145</v>
      </c>
      <c r="M109" s="15">
        <v>30.0</v>
      </c>
      <c r="N109" s="61">
        <f>IF(L109&gt;=5,MROUND((L109*(1+(MONDELEZ!$G109/100)))/(1-M109/100),50),10)</f>
        <v>400</v>
      </c>
      <c r="O109" s="29">
        <f>MROUND(MONDELEZ!$N109/0.6,50)</f>
        <v>650</v>
      </c>
      <c r="P109" s="15" t="s">
        <v>11858</v>
      </c>
      <c r="Q109" s="15">
        <v>5.0</v>
      </c>
      <c r="R109" s="29">
        <f>MONDELEZ!$I109+MONDELEZ!$Q109</f>
        <v>25</v>
      </c>
      <c r="S109" s="15" t="s">
        <v>719</v>
      </c>
      <c r="T109" s="15" t="s">
        <v>63</v>
      </c>
      <c r="U109" s="15" t="s">
        <v>11791</v>
      </c>
      <c r="V109" s="15" t="s">
        <v>12164</v>
      </c>
      <c r="W109" s="15" t="s">
        <v>11860</v>
      </c>
      <c r="X109" s="15">
        <v>1.0</v>
      </c>
      <c r="Y109" s="50">
        <v>0.0</v>
      </c>
      <c r="Z109" s="15"/>
      <c r="AA109" s="15"/>
      <c r="AB109" s="29">
        <f>MONDELEZ!$L109*MONDELEZ!$AA109</f>
        <v>0</v>
      </c>
      <c r="AC109" s="15"/>
      <c r="AD109" s="15"/>
      <c r="AE109" s="15"/>
      <c r="AF109" s="15"/>
      <c r="AG109" s="15"/>
      <c r="AH109" s="32" t="str">
        <f>IF(AND(MONDELEZ!$AF109=0,MONDELEZ!$AG109=0),"",MONDELEZ!$AF109-MONDELEZ!$AG109)</f>
        <v/>
      </c>
      <c r="AI109" s="15"/>
      <c r="AJ109" s="15"/>
      <c r="AK109" s="15"/>
      <c r="AL109" s="15"/>
      <c r="AM109" s="15"/>
      <c r="AN109" s="15"/>
      <c r="AO109" s="16" t="s">
        <v>11857</v>
      </c>
      <c r="AP109" s="15"/>
      <c r="AQ109" s="15"/>
    </row>
    <row r="110" ht="15.75" customHeight="1">
      <c r="A110" s="28" t="s">
        <v>934</v>
      </c>
      <c r="B110" s="28"/>
      <c r="C110" s="15" t="str">
        <f t="shared" si="1"/>
        <v>KIO10788207</v>
      </c>
      <c r="D110" s="15" t="s">
        <v>11857</v>
      </c>
      <c r="E110" s="28" t="s">
        <v>935</v>
      </c>
      <c r="F110" s="20">
        <v>1732.36</v>
      </c>
      <c r="G110" s="29">
        <v>21.0</v>
      </c>
      <c r="H110" s="28" t="s">
        <v>12099</v>
      </c>
      <c r="I110" s="15">
        <v>6.0</v>
      </c>
      <c r="J110" s="15">
        <v>1.0</v>
      </c>
      <c r="K110" s="15"/>
      <c r="L110" s="33">
        <f>((MONDELEZ!$F110*(1+MONDELEZ!$G110%))/MONDELEZ!$J110)+MONDELEZ!$K110</f>
        <v>2096.1556</v>
      </c>
      <c r="M110" s="15">
        <v>30.0</v>
      </c>
      <c r="N110" s="61">
        <f>IF(L110&gt;=5,MROUND((L110*(1+(MONDELEZ!$G110/100)))/(1-M110/100),50),10)</f>
        <v>3600</v>
      </c>
      <c r="O110" s="29">
        <f>MROUND(MONDELEZ!$N110/0.6,50)</f>
        <v>6000</v>
      </c>
      <c r="P110" s="15" t="s">
        <v>11858</v>
      </c>
      <c r="Q110" s="15">
        <v>2.0</v>
      </c>
      <c r="R110" s="29">
        <f>MONDELEZ!$I110+MONDELEZ!$Q110</f>
        <v>8</v>
      </c>
      <c r="S110" s="15" t="s">
        <v>719</v>
      </c>
      <c r="T110" s="15" t="s">
        <v>15</v>
      </c>
      <c r="U110" s="15" t="s">
        <v>11802</v>
      </c>
      <c r="V110" s="15" t="s">
        <v>12150</v>
      </c>
      <c r="W110" s="15" t="s">
        <v>11860</v>
      </c>
      <c r="X110" s="15">
        <v>1.0</v>
      </c>
      <c r="Y110" s="50">
        <v>2.0</v>
      </c>
      <c r="Z110" s="15"/>
      <c r="AA110" s="15"/>
      <c r="AB110" s="29">
        <f>MONDELEZ!$L110*MONDELEZ!$AA110</f>
        <v>0</v>
      </c>
      <c r="AC110" s="15"/>
      <c r="AD110" s="15"/>
      <c r="AE110" s="15"/>
      <c r="AF110" s="15"/>
      <c r="AG110" s="15"/>
      <c r="AH110" s="32" t="str">
        <f>IF(AND(MONDELEZ!$AF110=0,MONDELEZ!$AG110=0),"",MONDELEZ!$AF110-MONDELEZ!$AG110)</f>
        <v/>
      </c>
      <c r="AI110" s="15"/>
      <c r="AJ110" s="15"/>
      <c r="AK110" s="15"/>
      <c r="AL110" s="15"/>
      <c r="AM110" s="15"/>
      <c r="AN110" s="15"/>
      <c r="AO110" s="16" t="s">
        <v>11857</v>
      </c>
      <c r="AP110" s="15"/>
      <c r="AQ110" s="15"/>
    </row>
    <row r="111" ht="15.75" customHeight="1">
      <c r="A111" s="28" t="s">
        <v>936</v>
      </c>
      <c r="B111" s="28"/>
      <c r="C111" s="15" t="str">
        <f t="shared" si="1"/>
        <v>KIO10719829</v>
      </c>
      <c r="D111" s="15" t="s">
        <v>11857</v>
      </c>
      <c r="E111" s="28" t="s">
        <v>937</v>
      </c>
      <c r="F111" s="20">
        <f>F110</f>
        <v>1732.36</v>
      </c>
      <c r="G111" s="29">
        <v>21.0</v>
      </c>
      <c r="H111" s="28" t="s">
        <v>12099</v>
      </c>
      <c r="I111" s="15">
        <v>6.0</v>
      </c>
      <c r="J111" s="15">
        <v>1.0</v>
      </c>
      <c r="K111" s="15"/>
      <c r="L111" s="33">
        <f>((MONDELEZ!$F111*(1+MONDELEZ!$G111%))/MONDELEZ!$J111)+MONDELEZ!$K111</f>
        <v>2096.1556</v>
      </c>
      <c r="M111" s="15">
        <v>30.0</v>
      </c>
      <c r="N111" s="61">
        <f>IF(L111&gt;=5,MROUND((L111*(1+(MONDELEZ!$G111/100)))/(1-M111/100),50),10)</f>
        <v>3600</v>
      </c>
      <c r="O111" s="29">
        <f>MROUND(MONDELEZ!$N111/0.6,50)</f>
        <v>6000</v>
      </c>
      <c r="P111" s="15" t="s">
        <v>11858</v>
      </c>
      <c r="Q111" s="15">
        <v>2.0</v>
      </c>
      <c r="R111" s="29">
        <f>MONDELEZ!$I111+MONDELEZ!$Q111</f>
        <v>8</v>
      </c>
      <c r="S111" s="15" t="s">
        <v>719</v>
      </c>
      <c r="T111" s="15" t="s">
        <v>15</v>
      </c>
      <c r="U111" s="15" t="s">
        <v>11802</v>
      </c>
      <c r="V111" s="15" t="s">
        <v>12150</v>
      </c>
      <c r="W111" s="15" t="s">
        <v>11860</v>
      </c>
      <c r="X111" s="15">
        <v>1.0</v>
      </c>
      <c r="Y111" s="50">
        <v>0.0</v>
      </c>
      <c r="Z111" s="15"/>
      <c r="AA111" s="15"/>
      <c r="AB111" s="29">
        <f>MONDELEZ!$L111*MONDELEZ!$AA111</f>
        <v>0</v>
      </c>
      <c r="AC111" s="15"/>
      <c r="AD111" s="15"/>
      <c r="AE111" s="15"/>
      <c r="AF111" s="15"/>
      <c r="AG111" s="15"/>
      <c r="AH111" s="32" t="str">
        <f>IF(AND(MONDELEZ!$AF111=0,MONDELEZ!$AG111=0),"",MONDELEZ!$AF111-MONDELEZ!$AG111)</f>
        <v/>
      </c>
      <c r="AI111" s="15"/>
      <c r="AJ111" s="15"/>
      <c r="AK111" s="15"/>
      <c r="AL111" s="15"/>
      <c r="AM111" s="15"/>
      <c r="AN111" s="15"/>
      <c r="AO111" s="16" t="s">
        <v>11857</v>
      </c>
      <c r="AP111" s="15"/>
      <c r="AQ111" s="15"/>
    </row>
    <row r="112" ht="15.75" customHeight="1">
      <c r="A112" s="28" t="s">
        <v>938</v>
      </c>
      <c r="B112" s="28"/>
      <c r="C112" s="15" t="str">
        <f t="shared" si="1"/>
        <v>KIO77976291</v>
      </c>
      <c r="D112" s="15" t="s">
        <v>11857</v>
      </c>
      <c r="E112" s="28" t="s">
        <v>939</v>
      </c>
      <c r="F112" s="20">
        <v>413.66</v>
      </c>
      <c r="G112" s="29">
        <v>21.0</v>
      </c>
      <c r="H112" s="28" t="s">
        <v>12099</v>
      </c>
      <c r="I112" s="15">
        <v>36.0</v>
      </c>
      <c r="J112" s="15">
        <v>1.0</v>
      </c>
      <c r="K112" s="15"/>
      <c r="L112" s="33">
        <f>((MONDELEZ!$F112*(1+MONDELEZ!$G112%))/MONDELEZ!$J112)+MONDELEZ!$K112</f>
        <v>500.5286</v>
      </c>
      <c r="M112" s="15">
        <v>30.0</v>
      </c>
      <c r="N112" s="61">
        <f>IF(L112&gt;=5,MROUND((L112*(1+(MONDELEZ!$G112/100)))/(1-M112/100),50),10)</f>
        <v>850</v>
      </c>
      <c r="O112" s="29">
        <f>MROUND(MONDELEZ!$N112/0.6,50)</f>
        <v>1400</v>
      </c>
      <c r="P112" s="15" t="s">
        <v>11858</v>
      </c>
      <c r="Q112" s="15">
        <v>2.0</v>
      </c>
      <c r="R112" s="29">
        <f>MONDELEZ!$I112+MONDELEZ!$Q112</f>
        <v>38</v>
      </c>
      <c r="S112" s="15" t="s">
        <v>719</v>
      </c>
      <c r="T112" s="15" t="s">
        <v>15</v>
      </c>
      <c r="U112" s="15" t="s">
        <v>11802</v>
      </c>
      <c r="V112" s="15" t="s">
        <v>12161</v>
      </c>
      <c r="W112" s="15" t="s">
        <v>11860</v>
      </c>
      <c r="X112" s="15">
        <v>1.0</v>
      </c>
      <c r="Y112" s="50">
        <v>19.0</v>
      </c>
      <c r="Z112" s="15"/>
      <c r="AA112" s="15"/>
      <c r="AB112" s="29">
        <f>MONDELEZ!$L112*MONDELEZ!$AA112</f>
        <v>0</v>
      </c>
      <c r="AC112" s="15"/>
      <c r="AD112" s="15"/>
      <c r="AE112" s="15"/>
      <c r="AF112" s="15"/>
      <c r="AG112" s="15"/>
      <c r="AH112" s="32" t="str">
        <f>IF(AND(MONDELEZ!$AF112=0,MONDELEZ!$AG112=0),"",MONDELEZ!$AF112-MONDELEZ!$AG112)</f>
        <v/>
      </c>
      <c r="AI112" s="15"/>
      <c r="AJ112" s="15"/>
      <c r="AK112" s="15"/>
      <c r="AL112" s="15"/>
      <c r="AM112" s="15"/>
      <c r="AN112" s="15"/>
      <c r="AO112" s="16" t="s">
        <v>11857</v>
      </c>
      <c r="AP112" s="15"/>
      <c r="AQ112" s="15"/>
    </row>
    <row r="113" ht="15.75" customHeight="1">
      <c r="A113" s="28" t="s">
        <v>940</v>
      </c>
      <c r="B113" s="28"/>
      <c r="C113" s="15" t="str">
        <f t="shared" si="1"/>
        <v>KIO00835194</v>
      </c>
      <c r="D113" s="15" t="s">
        <v>11857</v>
      </c>
      <c r="E113" s="28" t="s">
        <v>941</v>
      </c>
      <c r="F113" s="20">
        <v>4461.57</v>
      </c>
      <c r="G113" s="29">
        <v>21.0</v>
      </c>
      <c r="H113" s="28" t="s">
        <v>12099</v>
      </c>
      <c r="I113" s="15">
        <v>12.0</v>
      </c>
      <c r="J113" s="15">
        <v>12.0</v>
      </c>
      <c r="K113" s="15"/>
      <c r="L113" s="33">
        <f>((MONDELEZ!$F113*(1+MONDELEZ!$G113%))/MONDELEZ!$J113)+MONDELEZ!$K113</f>
        <v>449.874975</v>
      </c>
      <c r="M113" s="15">
        <v>30.0</v>
      </c>
      <c r="N113" s="61">
        <f>IF(L113&gt;=5,MROUND((L113*(1+(MONDELEZ!$G113/100)))/(1-M113/100),50),10)</f>
        <v>800</v>
      </c>
      <c r="O113" s="29">
        <f>MROUND(MONDELEZ!$N113/0.6,50)</f>
        <v>1350</v>
      </c>
      <c r="P113" s="15" t="s">
        <v>11858</v>
      </c>
      <c r="Q113" s="15">
        <v>2.0</v>
      </c>
      <c r="R113" s="29">
        <f>MONDELEZ!$I113+MONDELEZ!$Q113</f>
        <v>14</v>
      </c>
      <c r="S113" s="15" t="s">
        <v>719</v>
      </c>
      <c r="T113" s="15" t="s">
        <v>15</v>
      </c>
      <c r="U113" s="15" t="s">
        <v>11806</v>
      </c>
      <c r="V113" s="15" t="s">
        <v>12163</v>
      </c>
      <c r="W113" s="15" t="s">
        <v>11860</v>
      </c>
      <c r="X113" s="15">
        <v>1.0</v>
      </c>
      <c r="Y113" s="50">
        <v>11.0</v>
      </c>
      <c r="Z113" s="15"/>
      <c r="AA113" s="15"/>
      <c r="AB113" s="29">
        <f>MONDELEZ!$L113*MONDELEZ!$AA113</f>
        <v>0</v>
      </c>
      <c r="AC113" s="15"/>
      <c r="AD113" s="15"/>
      <c r="AE113" s="15"/>
      <c r="AF113" s="15"/>
      <c r="AG113" s="15"/>
      <c r="AH113" s="32" t="str">
        <f>IF(AND(MONDELEZ!$AF113=0,MONDELEZ!$AG113=0),"",MONDELEZ!$AF113-MONDELEZ!$AG113)</f>
        <v/>
      </c>
      <c r="AI113" s="15"/>
      <c r="AJ113" s="15"/>
      <c r="AK113" s="15"/>
      <c r="AL113" s="15"/>
      <c r="AM113" s="15"/>
      <c r="AN113" s="15"/>
      <c r="AO113" s="16" t="s">
        <v>11857</v>
      </c>
      <c r="AP113" s="15"/>
      <c r="AQ113" s="15"/>
    </row>
    <row r="114" ht="15.75" customHeight="1">
      <c r="A114" s="28" t="s">
        <v>942</v>
      </c>
      <c r="B114" s="28"/>
      <c r="C114" s="15" t="str">
        <f t="shared" si="1"/>
        <v>KIO00803698</v>
      </c>
      <c r="D114" s="15" t="s">
        <v>11857</v>
      </c>
      <c r="E114" s="28" t="s">
        <v>943</v>
      </c>
      <c r="F114" s="20">
        <f>F113</f>
        <v>4461.57</v>
      </c>
      <c r="G114" s="29">
        <v>21.0</v>
      </c>
      <c r="H114" s="28" t="s">
        <v>12099</v>
      </c>
      <c r="I114" s="15">
        <v>12.0</v>
      </c>
      <c r="J114" s="15">
        <v>12.0</v>
      </c>
      <c r="K114" s="15"/>
      <c r="L114" s="33">
        <f>((MONDELEZ!$F114*(1+MONDELEZ!$G114%))/MONDELEZ!$J114)+MONDELEZ!$K114</f>
        <v>449.874975</v>
      </c>
      <c r="M114" s="15">
        <v>30.0</v>
      </c>
      <c r="N114" s="61">
        <f>IF(L114&gt;=5,MROUND((L114*(1+(MONDELEZ!$G114/100)))/(1-M114/100),50),10)</f>
        <v>800</v>
      </c>
      <c r="O114" s="29">
        <f>MROUND(MONDELEZ!$N114/0.6,50)</f>
        <v>1350</v>
      </c>
      <c r="P114" s="15" t="s">
        <v>11858</v>
      </c>
      <c r="Q114" s="15">
        <v>2.0</v>
      </c>
      <c r="R114" s="29">
        <f>MONDELEZ!$I114+MONDELEZ!$Q114</f>
        <v>14</v>
      </c>
      <c r="S114" s="15" t="s">
        <v>719</v>
      </c>
      <c r="T114" s="15" t="s">
        <v>15</v>
      </c>
      <c r="U114" s="15" t="s">
        <v>11806</v>
      </c>
      <c r="V114" s="15" t="s">
        <v>12163</v>
      </c>
      <c r="W114" s="15" t="s">
        <v>11860</v>
      </c>
      <c r="X114" s="15">
        <v>1.0</v>
      </c>
      <c r="Y114" s="50">
        <v>20.0</v>
      </c>
      <c r="Z114" s="15"/>
      <c r="AA114" s="15"/>
      <c r="AB114" s="29">
        <f>MONDELEZ!$L114*MONDELEZ!$AA114</f>
        <v>0</v>
      </c>
      <c r="AC114" s="15"/>
      <c r="AD114" s="15"/>
      <c r="AE114" s="15"/>
      <c r="AF114" s="15"/>
      <c r="AG114" s="15"/>
      <c r="AH114" s="32" t="str">
        <f>IF(AND(MONDELEZ!$AF114=0,MONDELEZ!$AG114=0),"",MONDELEZ!$AF114-MONDELEZ!$AG114)</f>
        <v/>
      </c>
      <c r="AI114" s="15"/>
      <c r="AJ114" s="15"/>
      <c r="AK114" s="15"/>
      <c r="AL114" s="15"/>
      <c r="AM114" s="15"/>
      <c r="AN114" s="15"/>
      <c r="AO114" s="16" t="s">
        <v>11857</v>
      </c>
      <c r="AP114" s="15"/>
      <c r="AQ114" s="15"/>
    </row>
    <row r="115" ht="15.75" customHeight="1">
      <c r="A115" s="28" t="s">
        <v>944</v>
      </c>
      <c r="B115" s="28"/>
      <c r="C115" s="15" t="str">
        <f t="shared" si="1"/>
        <v>KIO00868420</v>
      </c>
      <c r="D115" s="15" t="s">
        <v>11857</v>
      </c>
      <c r="E115" s="28" t="s">
        <v>945</v>
      </c>
      <c r="F115" s="20">
        <v>5200.0</v>
      </c>
      <c r="G115" s="29">
        <v>21.0</v>
      </c>
      <c r="H115" s="28" t="s">
        <v>12099</v>
      </c>
      <c r="I115" s="15">
        <v>12.0</v>
      </c>
      <c r="J115" s="15">
        <v>12.0</v>
      </c>
      <c r="K115" s="15"/>
      <c r="L115" s="33">
        <f>((MONDELEZ!$F115*(1+MONDELEZ!$G115%))/MONDELEZ!$J115)+MONDELEZ!$K115</f>
        <v>524.3333333</v>
      </c>
      <c r="M115" s="15">
        <v>30.0</v>
      </c>
      <c r="N115" s="61">
        <f>IF(L115&gt;=5,MROUND((L115*(1+(MONDELEZ!$G115/100)))/(1-M115/100),50),10)</f>
        <v>900</v>
      </c>
      <c r="O115" s="29">
        <f>MROUND(MONDELEZ!$N115/0.6,50)</f>
        <v>1500</v>
      </c>
      <c r="P115" s="15" t="s">
        <v>11858</v>
      </c>
      <c r="Q115" s="15">
        <v>4.0</v>
      </c>
      <c r="R115" s="29">
        <f>MONDELEZ!$I115+MONDELEZ!$Q115</f>
        <v>16</v>
      </c>
      <c r="S115" s="15" t="s">
        <v>719</v>
      </c>
      <c r="T115" s="15" t="s">
        <v>15</v>
      </c>
      <c r="U115" s="15" t="s">
        <v>11806</v>
      </c>
      <c r="V115" s="15" t="s">
        <v>12165</v>
      </c>
      <c r="W115" s="15" t="s">
        <v>11860</v>
      </c>
      <c r="X115" s="15">
        <v>1.0</v>
      </c>
      <c r="Y115" s="50">
        <v>1.0</v>
      </c>
      <c r="Z115" s="15"/>
      <c r="AA115" s="15"/>
      <c r="AB115" s="29">
        <f>MONDELEZ!$L115*MONDELEZ!$AA115</f>
        <v>0</v>
      </c>
      <c r="AC115" s="15"/>
      <c r="AD115" s="15"/>
      <c r="AE115" s="15"/>
      <c r="AF115" s="15"/>
      <c r="AG115" s="15"/>
      <c r="AH115" s="32" t="str">
        <f>IF(AND(MONDELEZ!$AF115=0,MONDELEZ!$AG115=0),"",MONDELEZ!$AF115-MONDELEZ!$AG115)</f>
        <v/>
      </c>
      <c r="AI115" s="15"/>
      <c r="AJ115" s="15"/>
      <c r="AK115" s="15"/>
      <c r="AL115" s="15"/>
      <c r="AM115" s="15"/>
      <c r="AN115" s="15"/>
      <c r="AO115" s="16" t="s">
        <v>11857</v>
      </c>
      <c r="AP115" s="15"/>
      <c r="AQ115" s="15"/>
    </row>
    <row r="116" ht="15.75" customHeight="1">
      <c r="A116" s="28" t="s">
        <v>946</v>
      </c>
      <c r="B116" s="28"/>
      <c r="C116" s="15" t="str">
        <f t="shared" si="1"/>
        <v>KIO77918543</v>
      </c>
      <c r="D116" s="15" t="s">
        <v>11857</v>
      </c>
      <c r="E116" s="28" t="s">
        <v>947</v>
      </c>
      <c r="F116" s="20">
        <f>F115</f>
        <v>5200</v>
      </c>
      <c r="G116" s="29">
        <v>21.0</v>
      </c>
      <c r="H116" s="28" t="s">
        <v>12099</v>
      </c>
      <c r="I116" s="15">
        <v>12.0</v>
      </c>
      <c r="J116" s="15">
        <v>12.0</v>
      </c>
      <c r="K116" s="15"/>
      <c r="L116" s="33">
        <f>((MONDELEZ!$F116*(1+MONDELEZ!$G116%))/MONDELEZ!$J116)+MONDELEZ!$K116</f>
        <v>524.3333333</v>
      </c>
      <c r="M116" s="15">
        <v>30.0</v>
      </c>
      <c r="N116" s="61">
        <f>IF(L116&gt;=5,MROUND((L116*(1+(MONDELEZ!$G116/100)))/(1-M116/100),50),10)</f>
        <v>900</v>
      </c>
      <c r="O116" s="29">
        <f>MROUND(MONDELEZ!$N116/0.6,50)</f>
        <v>1500</v>
      </c>
      <c r="P116" s="15" t="s">
        <v>11858</v>
      </c>
      <c r="Q116" s="15">
        <v>4.0</v>
      </c>
      <c r="R116" s="29">
        <f>MONDELEZ!$I116+MONDELEZ!$Q116</f>
        <v>16</v>
      </c>
      <c r="S116" s="15" t="s">
        <v>719</v>
      </c>
      <c r="T116" s="15" t="s">
        <v>15</v>
      </c>
      <c r="U116" s="15" t="s">
        <v>11806</v>
      </c>
      <c r="V116" s="15" t="s">
        <v>12165</v>
      </c>
      <c r="W116" s="15" t="s">
        <v>11860</v>
      </c>
      <c r="X116" s="15">
        <v>1.0</v>
      </c>
      <c r="Y116" s="50">
        <v>0.0</v>
      </c>
      <c r="Z116" s="15"/>
      <c r="AA116" s="15"/>
      <c r="AB116" s="29">
        <f>MONDELEZ!$L116*MONDELEZ!$AA116</f>
        <v>0</v>
      </c>
      <c r="AC116" s="15"/>
      <c r="AD116" s="15"/>
      <c r="AE116" s="15"/>
      <c r="AF116" s="15"/>
      <c r="AG116" s="15"/>
      <c r="AH116" s="32" t="str">
        <f>IF(AND(MONDELEZ!$AF116=0,MONDELEZ!$AG116=0),"",MONDELEZ!$AF116-MONDELEZ!$AG116)</f>
        <v/>
      </c>
      <c r="AI116" s="15"/>
      <c r="AJ116" s="15"/>
      <c r="AK116" s="15"/>
      <c r="AL116" s="15"/>
      <c r="AM116" s="15"/>
      <c r="AN116" s="15"/>
      <c r="AO116" s="16" t="s">
        <v>11857</v>
      </c>
      <c r="AP116" s="15"/>
      <c r="AQ116" s="15"/>
    </row>
    <row r="117" ht="15.75" customHeight="1">
      <c r="A117" s="28" t="s">
        <v>948</v>
      </c>
      <c r="B117" s="28"/>
      <c r="C117" s="15" t="str">
        <f t="shared" si="1"/>
        <v>KIO10659002</v>
      </c>
      <c r="D117" s="15" t="s">
        <v>11857</v>
      </c>
      <c r="E117" s="28" t="s">
        <v>949</v>
      </c>
      <c r="F117" s="20">
        <v>4387.3</v>
      </c>
      <c r="G117" s="29">
        <v>21.0</v>
      </c>
      <c r="H117" s="28" t="s">
        <v>12099</v>
      </c>
      <c r="I117" s="15">
        <v>12.0</v>
      </c>
      <c r="J117" s="15">
        <v>12.0</v>
      </c>
      <c r="K117" s="15"/>
      <c r="L117" s="33">
        <f>((MONDELEZ!$F117*(1+MONDELEZ!$G117%))/MONDELEZ!$J117)+MONDELEZ!$K117</f>
        <v>442.3860833</v>
      </c>
      <c r="M117" s="15">
        <v>30.0</v>
      </c>
      <c r="N117" s="61">
        <f>IF(L117&gt;=5,MROUND((L117*(1+(MONDELEZ!$G117/100)))/(1-M117/100),50),10)</f>
        <v>750</v>
      </c>
      <c r="O117" s="29">
        <f>MROUND(MONDELEZ!$N117/0.6,50)</f>
        <v>1250</v>
      </c>
      <c r="P117" s="15" t="s">
        <v>11858</v>
      </c>
      <c r="Q117" s="15">
        <v>4.0</v>
      </c>
      <c r="R117" s="29">
        <f>MONDELEZ!$I117+MONDELEZ!$Q117</f>
        <v>16</v>
      </c>
      <c r="S117" s="15" t="s">
        <v>719</v>
      </c>
      <c r="T117" s="15" t="s">
        <v>15</v>
      </c>
      <c r="U117" s="15" t="s">
        <v>11806</v>
      </c>
      <c r="V117" s="15" t="s">
        <v>12165</v>
      </c>
      <c r="W117" s="15" t="s">
        <v>11860</v>
      </c>
      <c r="X117" s="15">
        <v>1.0</v>
      </c>
      <c r="Y117" s="50">
        <v>8.0</v>
      </c>
      <c r="Z117" s="15"/>
      <c r="AA117" s="15"/>
      <c r="AB117" s="29">
        <f>MONDELEZ!$L117*MONDELEZ!$AA117</f>
        <v>0</v>
      </c>
      <c r="AC117" s="15"/>
      <c r="AD117" s="15"/>
      <c r="AE117" s="15"/>
      <c r="AF117" s="15"/>
      <c r="AG117" s="15"/>
      <c r="AH117" s="32" t="str">
        <f>IF(AND(MONDELEZ!$AF117=0,MONDELEZ!$AG117=0),"",MONDELEZ!$AF117-MONDELEZ!$AG117)</f>
        <v/>
      </c>
      <c r="AI117" s="15"/>
      <c r="AJ117" s="15"/>
      <c r="AK117" s="15"/>
      <c r="AL117" s="15"/>
      <c r="AM117" s="15"/>
      <c r="AN117" s="15"/>
      <c r="AO117" s="16" t="s">
        <v>11857</v>
      </c>
      <c r="AP117" s="15"/>
      <c r="AQ117" s="15"/>
    </row>
    <row r="118" ht="15.75" customHeight="1">
      <c r="A118" s="28" t="s">
        <v>950</v>
      </c>
      <c r="B118" s="28"/>
      <c r="C118" s="15" t="str">
        <f t="shared" si="1"/>
        <v>KIO10659040</v>
      </c>
      <c r="D118" s="15" t="s">
        <v>11857</v>
      </c>
      <c r="E118" s="28" t="s">
        <v>951</v>
      </c>
      <c r="F118" s="20">
        <f t="shared" ref="F118:F125" si="15">F117</f>
        <v>4387.3</v>
      </c>
      <c r="G118" s="29">
        <v>21.0</v>
      </c>
      <c r="H118" s="28" t="s">
        <v>12099</v>
      </c>
      <c r="I118" s="15">
        <v>12.0</v>
      </c>
      <c r="J118" s="15">
        <v>12.0</v>
      </c>
      <c r="K118" s="15"/>
      <c r="L118" s="33">
        <f>((MONDELEZ!$F118*(1+MONDELEZ!$G118%))/MONDELEZ!$J118)+MONDELEZ!$K118</f>
        <v>442.3860833</v>
      </c>
      <c r="M118" s="15">
        <v>30.0</v>
      </c>
      <c r="N118" s="61">
        <f>IF(L118&gt;=5,MROUND((L118*(1+(MONDELEZ!$G118/100)))/(1-M118/100),50),10)</f>
        <v>750</v>
      </c>
      <c r="O118" s="29">
        <f>MROUND(MONDELEZ!$N118/0.6,50)</f>
        <v>1250</v>
      </c>
      <c r="P118" s="15" t="s">
        <v>11858</v>
      </c>
      <c r="Q118" s="15">
        <v>4.0</v>
      </c>
      <c r="R118" s="29">
        <f>MONDELEZ!$I118+MONDELEZ!$Q118</f>
        <v>16</v>
      </c>
      <c r="S118" s="15" t="s">
        <v>719</v>
      </c>
      <c r="T118" s="15" t="s">
        <v>15</v>
      </c>
      <c r="U118" s="15" t="s">
        <v>11806</v>
      </c>
      <c r="V118" s="15" t="s">
        <v>12165</v>
      </c>
      <c r="W118" s="15" t="s">
        <v>11860</v>
      </c>
      <c r="X118" s="15">
        <v>1.0</v>
      </c>
      <c r="Y118" s="50">
        <v>0.0</v>
      </c>
      <c r="Z118" s="15"/>
      <c r="AA118" s="15"/>
      <c r="AB118" s="29">
        <f>MONDELEZ!$L118*MONDELEZ!$AA118</f>
        <v>0</v>
      </c>
      <c r="AC118" s="15"/>
      <c r="AD118" s="15"/>
      <c r="AE118" s="15"/>
      <c r="AF118" s="15"/>
      <c r="AG118" s="15"/>
      <c r="AH118" s="32" t="str">
        <f>IF(AND(MONDELEZ!$AF118=0,MONDELEZ!$AG118=0),"",MONDELEZ!$AF118-MONDELEZ!$AG118)</f>
        <v/>
      </c>
      <c r="AI118" s="15"/>
      <c r="AJ118" s="15"/>
      <c r="AK118" s="15"/>
      <c r="AL118" s="15"/>
      <c r="AM118" s="15"/>
      <c r="AN118" s="15"/>
      <c r="AO118" s="16" t="s">
        <v>11857</v>
      </c>
      <c r="AP118" s="15"/>
      <c r="AQ118" s="15"/>
    </row>
    <row r="119" ht="15.75" customHeight="1">
      <c r="A119" s="28" t="s">
        <v>952</v>
      </c>
      <c r="B119" s="28"/>
      <c r="C119" s="15" t="str">
        <f t="shared" si="1"/>
        <v>KIO77933928</v>
      </c>
      <c r="D119" s="15" t="s">
        <v>11857</v>
      </c>
      <c r="E119" s="28" t="s">
        <v>953</v>
      </c>
      <c r="F119" s="20">
        <f t="shared" si="15"/>
        <v>4387.3</v>
      </c>
      <c r="G119" s="29">
        <v>21.0</v>
      </c>
      <c r="H119" s="28" t="s">
        <v>12099</v>
      </c>
      <c r="I119" s="15">
        <v>12.0</v>
      </c>
      <c r="J119" s="15">
        <v>12.0</v>
      </c>
      <c r="K119" s="15"/>
      <c r="L119" s="33">
        <f>((MONDELEZ!$F119*(1+MONDELEZ!$G119%))/MONDELEZ!$J119)+MONDELEZ!$K119</f>
        <v>442.3860833</v>
      </c>
      <c r="M119" s="15">
        <v>30.0</v>
      </c>
      <c r="N119" s="61">
        <f>IF(L119&gt;=5,MROUND((L119*(1+(MONDELEZ!$G119/100)))/(1-M119/100),50),10)</f>
        <v>750</v>
      </c>
      <c r="O119" s="29">
        <f>MROUND(MONDELEZ!$N119/0.6,50)</f>
        <v>1250</v>
      </c>
      <c r="P119" s="15" t="s">
        <v>11858</v>
      </c>
      <c r="Q119" s="15">
        <v>4.0</v>
      </c>
      <c r="R119" s="29">
        <f>MONDELEZ!$I119+MONDELEZ!$Q119</f>
        <v>16</v>
      </c>
      <c r="S119" s="15" t="s">
        <v>719</v>
      </c>
      <c r="T119" s="15" t="s">
        <v>15</v>
      </c>
      <c r="U119" s="15" t="s">
        <v>11806</v>
      </c>
      <c r="V119" s="15" t="s">
        <v>12165</v>
      </c>
      <c r="W119" s="15" t="s">
        <v>11860</v>
      </c>
      <c r="X119" s="15">
        <v>1.0</v>
      </c>
      <c r="Y119" s="50">
        <v>11.0</v>
      </c>
      <c r="Z119" s="15"/>
      <c r="AA119" s="15"/>
      <c r="AB119" s="29">
        <f>MONDELEZ!$L119*MONDELEZ!$AA119</f>
        <v>0</v>
      </c>
      <c r="AC119" s="15"/>
      <c r="AD119" s="15"/>
      <c r="AE119" s="15"/>
      <c r="AF119" s="15"/>
      <c r="AG119" s="15"/>
      <c r="AH119" s="32" t="str">
        <f>IF(AND(MONDELEZ!$AF119=0,MONDELEZ!$AG119=0),"",MONDELEZ!$AF119-MONDELEZ!$AG119)</f>
        <v/>
      </c>
      <c r="AI119" s="15"/>
      <c r="AJ119" s="15"/>
      <c r="AK119" s="15"/>
      <c r="AL119" s="15"/>
      <c r="AM119" s="15"/>
      <c r="AN119" s="15"/>
      <c r="AO119" s="16" t="s">
        <v>11857</v>
      </c>
      <c r="AP119" s="15"/>
      <c r="AQ119" s="15"/>
    </row>
    <row r="120" ht="15.75" customHeight="1">
      <c r="A120" s="28" t="s">
        <v>954</v>
      </c>
      <c r="B120" s="28"/>
      <c r="C120" s="15" t="str">
        <f t="shared" si="1"/>
        <v>KIO10659026</v>
      </c>
      <c r="D120" s="15" t="s">
        <v>11857</v>
      </c>
      <c r="E120" s="28" t="s">
        <v>955</v>
      </c>
      <c r="F120" s="20">
        <f t="shared" si="15"/>
        <v>4387.3</v>
      </c>
      <c r="G120" s="29">
        <v>21.0</v>
      </c>
      <c r="H120" s="28" t="s">
        <v>12099</v>
      </c>
      <c r="I120" s="15">
        <v>12.0</v>
      </c>
      <c r="J120" s="15">
        <v>12.0</v>
      </c>
      <c r="K120" s="15"/>
      <c r="L120" s="33">
        <f>((MONDELEZ!$F120*(1+MONDELEZ!$G120%))/MONDELEZ!$J120)+MONDELEZ!$K120</f>
        <v>442.3860833</v>
      </c>
      <c r="M120" s="15">
        <v>30.0</v>
      </c>
      <c r="N120" s="61">
        <f>IF(L120&gt;=5,MROUND((L120*(1+(MONDELEZ!$G120/100)))/(1-M120/100),50),10)</f>
        <v>750</v>
      </c>
      <c r="O120" s="29">
        <f>MROUND(MONDELEZ!$N120/0.6,50)</f>
        <v>1250</v>
      </c>
      <c r="P120" s="15" t="s">
        <v>11858</v>
      </c>
      <c r="Q120" s="15">
        <v>4.0</v>
      </c>
      <c r="R120" s="29">
        <f>MONDELEZ!$I120+MONDELEZ!$Q120</f>
        <v>16</v>
      </c>
      <c r="S120" s="15" t="s">
        <v>719</v>
      </c>
      <c r="T120" s="15" t="s">
        <v>15</v>
      </c>
      <c r="U120" s="15" t="s">
        <v>11806</v>
      </c>
      <c r="V120" s="15" t="s">
        <v>12165</v>
      </c>
      <c r="W120" s="15" t="s">
        <v>11860</v>
      </c>
      <c r="X120" s="15">
        <v>1.0</v>
      </c>
      <c r="Y120" s="50">
        <v>6.0</v>
      </c>
      <c r="Z120" s="15"/>
      <c r="AA120" s="15"/>
      <c r="AB120" s="29">
        <f>MONDELEZ!$L120*MONDELEZ!$AA120</f>
        <v>0</v>
      </c>
      <c r="AC120" s="15"/>
      <c r="AD120" s="15"/>
      <c r="AE120" s="15"/>
      <c r="AF120" s="15"/>
      <c r="AG120" s="15"/>
      <c r="AH120" s="32" t="str">
        <f>IF(AND(MONDELEZ!$AF120=0,MONDELEZ!$AG120=0),"",MONDELEZ!$AF120-MONDELEZ!$AG120)</f>
        <v/>
      </c>
      <c r="AI120" s="15"/>
      <c r="AJ120" s="15"/>
      <c r="AK120" s="15"/>
      <c r="AL120" s="15"/>
      <c r="AM120" s="15"/>
      <c r="AN120" s="15"/>
      <c r="AO120" s="16" t="s">
        <v>11857</v>
      </c>
      <c r="AP120" s="15"/>
      <c r="AQ120" s="15"/>
    </row>
    <row r="121" ht="15.75" customHeight="1">
      <c r="A121" s="28" t="s">
        <v>956</v>
      </c>
      <c r="B121" s="28"/>
      <c r="C121" s="15" t="str">
        <f t="shared" si="1"/>
        <v>KIO10658982</v>
      </c>
      <c r="D121" s="15" t="s">
        <v>11857</v>
      </c>
      <c r="E121" s="28" t="s">
        <v>957</v>
      </c>
      <c r="F121" s="20">
        <f t="shared" si="15"/>
        <v>4387.3</v>
      </c>
      <c r="G121" s="29">
        <v>21.0</v>
      </c>
      <c r="H121" s="28" t="s">
        <v>12099</v>
      </c>
      <c r="I121" s="15">
        <v>12.0</v>
      </c>
      <c r="J121" s="15">
        <v>12.0</v>
      </c>
      <c r="K121" s="15"/>
      <c r="L121" s="33">
        <f>((MONDELEZ!$F121*(1+MONDELEZ!$G121%))/MONDELEZ!$J121)+MONDELEZ!$K121</f>
        <v>442.3860833</v>
      </c>
      <c r="M121" s="15">
        <v>30.0</v>
      </c>
      <c r="N121" s="61">
        <f>IF(L121&gt;=5,MROUND((L121*(1+(MONDELEZ!$G121/100)))/(1-M121/100),50),10)</f>
        <v>750</v>
      </c>
      <c r="O121" s="29">
        <f>MROUND(MONDELEZ!$N121/0.6,50)</f>
        <v>1250</v>
      </c>
      <c r="P121" s="15" t="s">
        <v>11858</v>
      </c>
      <c r="Q121" s="15">
        <v>4.0</v>
      </c>
      <c r="R121" s="29">
        <f>MONDELEZ!$I121+MONDELEZ!$Q121</f>
        <v>16</v>
      </c>
      <c r="S121" s="15" t="s">
        <v>719</v>
      </c>
      <c r="T121" s="15" t="s">
        <v>15</v>
      </c>
      <c r="U121" s="15" t="s">
        <v>11806</v>
      </c>
      <c r="V121" s="15" t="s">
        <v>12165</v>
      </c>
      <c r="W121" s="15" t="s">
        <v>11860</v>
      </c>
      <c r="X121" s="15">
        <v>1.0</v>
      </c>
      <c r="Y121" s="50">
        <v>11.0</v>
      </c>
      <c r="Z121" s="15"/>
      <c r="AA121" s="15"/>
      <c r="AB121" s="29">
        <f>MONDELEZ!$L121*MONDELEZ!$AA121</f>
        <v>0</v>
      </c>
      <c r="AC121" s="15"/>
      <c r="AD121" s="15"/>
      <c r="AE121" s="15"/>
      <c r="AF121" s="15"/>
      <c r="AG121" s="15"/>
      <c r="AH121" s="32" t="str">
        <f>IF(AND(MONDELEZ!$AF121=0,MONDELEZ!$AG121=0),"",MONDELEZ!$AF121-MONDELEZ!$AG121)</f>
        <v/>
      </c>
      <c r="AI121" s="15"/>
      <c r="AJ121" s="15"/>
      <c r="AK121" s="15"/>
      <c r="AL121" s="15"/>
      <c r="AM121" s="15"/>
      <c r="AN121" s="15"/>
      <c r="AO121" s="16" t="s">
        <v>11857</v>
      </c>
      <c r="AP121" s="15"/>
      <c r="AQ121" s="15"/>
    </row>
    <row r="122" ht="15.75" customHeight="1">
      <c r="A122" s="28" t="s">
        <v>958</v>
      </c>
      <c r="B122" s="28"/>
      <c r="C122" s="15" t="str">
        <f t="shared" si="1"/>
        <v>KIO77905291</v>
      </c>
      <c r="D122" s="15" t="s">
        <v>11857</v>
      </c>
      <c r="E122" s="28" t="s">
        <v>959</v>
      </c>
      <c r="F122" s="20">
        <f t="shared" si="15"/>
        <v>4387.3</v>
      </c>
      <c r="G122" s="29">
        <v>21.0</v>
      </c>
      <c r="H122" s="28" t="s">
        <v>12099</v>
      </c>
      <c r="I122" s="15">
        <v>12.0</v>
      </c>
      <c r="J122" s="15">
        <v>12.0</v>
      </c>
      <c r="K122" s="15"/>
      <c r="L122" s="33">
        <f>((MONDELEZ!$F122*(1+MONDELEZ!$G122%))/MONDELEZ!$J122)+MONDELEZ!$K122</f>
        <v>442.3860833</v>
      </c>
      <c r="M122" s="15">
        <v>30.0</v>
      </c>
      <c r="N122" s="61">
        <f>IF(L122&gt;=5,MROUND((L122*(1+(MONDELEZ!$G122/100)))/(1-M122/100),50),10)</f>
        <v>750</v>
      </c>
      <c r="O122" s="29">
        <f>MROUND(MONDELEZ!$N122/0.6,50)</f>
        <v>1250</v>
      </c>
      <c r="P122" s="15" t="s">
        <v>11858</v>
      </c>
      <c r="Q122" s="15">
        <v>4.0</v>
      </c>
      <c r="R122" s="29">
        <f>MONDELEZ!$I122+MONDELEZ!$Q122</f>
        <v>16</v>
      </c>
      <c r="S122" s="15" t="s">
        <v>719</v>
      </c>
      <c r="T122" s="15" t="s">
        <v>15</v>
      </c>
      <c r="U122" s="15" t="s">
        <v>11806</v>
      </c>
      <c r="V122" s="15" t="s">
        <v>12165</v>
      </c>
      <c r="W122" s="15" t="s">
        <v>11860</v>
      </c>
      <c r="X122" s="15">
        <v>1.0</v>
      </c>
      <c r="Y122" s="64">
        <v>9.0</v>
      </c>
      <c r="Z122" s="15"/>
      <c r="AA122" s="15"/>
      <c r="AB122" s="29">
        <f>MONDELEZ!$L122*MONDELEZ!$AA122</f>
        <v>0</v>
      </c>
      <c r="AC122" s="15"/>
      <c r="AD122" s="15"/>
      <c r="AE122" s="15"/>
      <c r="AF122" s="15"/>
      <c r="AG122" s="15"/>
      <c r="AH122" s="32" t="str">
        <f>IF(AND(MONDELEZ!$AF122=0,MONDELEZ!$AG122=0),"",MONDELEZ!$AF122-MONDELEZ!$AG122)</f>
        <v/>
      </c>
      <c r="AI122" s="15"/>
      <c r="AJ122" s="15"/>
      <c r="AK122" s="15"/>
      <c r="AL122" s="15"/>
      <c r="AM122" s="15"/>
      <c r="AN122" s="15"/>
      <c r="AO122" s="16" t="s">
        <v>11857</v>
      </c>
      <c r="AP122" s="15"/>
      <c r="AQ122" s="15"/>
    </row>
    <row r="123" ht="15.75" customHeight="1">
      <c r="A123" s="28" t="s">
        <v>960</v>
      </c>
      <c r="B123" s="28"/>
      <c r="C123" s="15" t="str">
        <f t="shared" si="1"/>
        <v>KIO77905277</v>
      </c>
      <c r="D123" s="15" t="s">
        <v>11857</v>
      </c>
      <c r="E123" s="28" t="s">
        <v>961</v>
      </c>
      <c r="F123" s="20">
        <f t="shared" si="15"/>
        <v>4387.3</v>
      </c>
      <c r="G123" s="29">
        <v>21.0</v>
      </c>
      <c r="H123" s="28" t="s">
        <v>12099</v>
      </c>
      <c r="I123" s="15">
        <v>12.0</v>
      </c>
      <c r="J123" s="15">
        <v>12.0</v>
      </c>
      <c r="K123" s="15"/>
      <c r="L123" s="33">
        <f>((MONDELEZ!$F123*(1+MONDELEZ!$G123%))/MONDELEZ!$J123)+MONDELEZ!$K123</f>
        <v>442.3860833</v>
      </c>
      <c r="M123" s="15">
        <v>30.0</v>
      </c>
      <c r="N123" s="61">
        <f>IF(L123&gt;=5,MROUND((L123*(1+(MONDELEZ!$G123/100)))/(1-M123/100),50),10)</f>
        <v>750</v>
      </c>
      <c r="O123" s="29">
        <f>MROUND(MONDELEZ!$N123/0.6,50)</f>
        <v>1250</v>
      </c>
      <c r="P123" s="15" t="s">
        <v>11858</v>
      </c>
      <c r="Q123" s="15">
        <v>4.0</v>
      </c>
      <c r="R123" s="29">
        <f>MONDELEZ!$I123+MONDELEZ!$Q123</f>
        <v>16</v>
      </c>
      <c r="S123" s="15" t="s">
        <v>719</v>
      </c>
      <c r="T123" s="15" t="s">
        <v>15</v>
      </c>
      <c r="U123" s="15" t="s">
        <v>11806</v>
      </c>
      <c r="V123" s="15" t="s">
        <v>12165</v>
      </c>
      <c r="W123" s="15" t="s">
        <v>11860</v>
      </c>
      <c r="X123" s="15">
        <v>1.0</v>
      </c>
      <c r="Y123" s="50">
        <v>0.0</v>
      </c>
      <c r="Z123" s="15"/>
      <c r="AA123" s="15"/>
      <c r="AB123" s="29">
        <f>MONDELEZ!$L123*MONDELEZ!$AA123</f>
        <v>0</v>
      </c>
      <c r="AC123" s="15"/>
      <c r="AD123" s="15"/>
      <c r="AE123" s="15"/>
      <c r="AF123" s="15"/>
      <c r="AG123" s="15"/>
      <c r="AH123" s="32" t="str">
        <f>IF(AND(MONDELEZ!$AF123=0,MONDELEZ!$AG123=0),"",MONDELEZ!$AF123-MONDELEZ!$AG123)</f>
        <v/>
      </c>
      <c r="AI123" s="15"/>
      <c r="AJ123" s="15"/>
      <c r="AK123" s="15"/>
      <c r="AL123" s="15"/>
      <c r="AM123" s="15"/>
      <c r="AN123" s="15"/>
      <c r="AO123" s="16" t="s">
        <v>11857</v>
      </c>
      <c r="AP123" s="15"/>
      <c r="AQ123" s="15"/>
    </row>
    <row r="124" ht="15.75" customHeight="1">
      <c r="A124" s="28" t="s">
        <v>962</v>
      </c>
      <c r="B124" s="28"/>
      <c r="C124" s="15" t="str">
        <f t="shared" si="1"/>
        <v>KIO77917317</v>
      </c>
      <c r="D124" s="15" t="s">
        <v>11857</v>
      </c>
      <c r="E124" s="28" t="s">
        <v>963</v>
      </c>
      <c r="F124" s="20">
        <f t="shared" si="15"/>
        <v>4387.3</v>
      </c>
      <c r="G124" s="29">
        <v>21.0</v>
      </c>
      <c r="H124" s="28" t="s">
        <v>12099</v>
      </c>
      <c r="I124" s="15">
        <v>12.0</v>
      </c>
      <c r="J124" s="15">
        <v>12.0</v>
      </c>
      <c r="K124" s="15"/>
      <c r="L124" s="33">
        <f>((MONDELEZ!$F124*(1+MONDELEZ!$G124%))/MONDELEZ!$J124)+MONDELEZ!$K124</f>
        <v>442.3860833</v>
      </c>
      <c r="M124" s="15">
        <v>30.0</v>
      </c>
      <c r="N124" s="61">
        <f>IF(L124&gt;=5,MROUND((L124*(1+(MONDELEZ!$G124/100)))/(1-M124/100),50),10)</f>
        <v>750</v>
      </c>
      <c r="O124" s="29">
        <f>MROUND(MONDELEZ!$N124/0.6,50)</f>
        <v>1250</v>
      </c>
      <c r="P124" s="15" t="s">
        <v>11858</v>
      </c>
      <c r="Q124" s="15">
        <v>4.0</v>
      </c>
      <c r="R124" s="29">
        <f>MONDELEZ!$I124+MONDELEZ!$Q124</f>
        <v>16</v>
      </c>
      <c r="S124" s="15" t="s">
        <v>719</v>
      </c>
      <c r="T124" s="15" t="s">
        <v>15</v>
      </c>
      <c r="U124" s="15" t="s">
        <v>11806</v>
      </c>
      <c r="V124" s="15" t="s">
        <v>12165</v>
      </c>
      <c r="W124" s="15" t="s">
        <v>11860</v>
      </c>
      <c r="X124" s="15">
        <v>1.0</v>
      </c>
      <c r="Y124" s="50">
        <v>0.0</v>
      </c>
      <c r="Z124" s="15"/>
      <c r="AA124" s="15"/>
      <c r="AB124" s="29">
        <f>MONDELEZ!$L124*MONDELEZ!$AA124</f>
        <v>0</v>
      </c>
      <c r="AC124" s="15"/>
      <c r="AD124" s="15"/>
      <c r="AE124" s="15"/>
      <c r="AF124" s="15"/>
      <c r="AG124" s="15"/>
      <c r="AH124" s="32" t="str">
        <f>IF(AND(MONDELEZ!$AF124=0,MONDELEZ!$AG124=0),"",MONDELEZ!$AF124-MONDELEZ!$AG124)</f>
        <v/>
      </c>
      <c r="AI124" s="15"/>
      <c r="AJ124" s="15"/>
      <c r="AK124" s="15"/>
      <c r="AL124" s="15"/>
      <c r="AM124" s="15"/>
      <c r="AN124" s="15"/>
      <c r="AO124" s="16" t="s">
        <v>11857</v>
      </c>
      <c r="AP124" s="15"/>
      <c r="AQ124" s="15"/>
    </row>
    <row r="125" ht="15.75" customHeight="1">
      <c r="A125" s="28" t="s">
        <v>964</v>
      </c>
      <c r="B125" s="28"/>
      <c r="C125" s="15" t="str">
        <f t="shared" si="1"/>
        <v>KIO77917324</v>
      </c>
      <c r="D125" s="15" t="s">
        <v>11857</v>
      </c>
      <c r="E125" s="28" t="s">
        <v>965</v>
      </c>
      <c r="F125" s="20">
        <f t="shared" si="15"/>
        <v>4387.3</v>
      </c>
      <c r="G125" s="29">
        <v>21.0</v>
      </c>
      <c r="H125" s="28" t="s">
        <v>12099</v>
      </c>
      <c r="I125" s="15">
        <v>12.0</v>
      </c>
      <c r="J125" s="15">
        <v>12.0</v>
      </c>
      <c r="K125" s="15"/>
      <c r="L125" s="33">
        <f>((MONDELEZ!$F125*(1+MONDELEZ!$G125%))/MONDELEZ!$J125)+MONDELEZ!$K125</f>
        <v>442.3860833</v>
      </c>
      <c r="M125" s="15">
        <v>30.0</v>
      </c>
      <c r="N125" s="61">
        <f>IF(L125&gt;=5,MROUND((L125*(1+(MONDELEZ!$G125/100)))/(1-M125/100),50),10)</f>
        <v>750</v>
      </c>
      <c r="O125" s="29">
        <f>MROUND(MONDELEZ!$N125/0.6,50)</f>
        <v>1250</v>
      </c>
      <c r="P125" s="15" t="s">
        <v>11858</v>
      </c>
      <c r="Q125" s="15">
        <v>4.0</v>
      </c>
      <c r="R125" s="29">
        <f>MONDELEZ!$I125+MONDELEZ!$Q125</f>
        <v>16</v>
      </c>
      <c r="S125" s="15" t="s">
        <v>719</v>
      </c>
      <c r="T125" s="15" t="s">
        <v>15</v>
      </c>
      <c r="U125" s="15" t="s">
        <v>11806</v>
      </c>
      <c r="V125" s="15" t="s">
        <v>12165</v>
      </c>
      <c r="W125" s="15" t="s">
        <v>11860</v>
      </c>
      <c r="X125" s="15">
        <v>1.0</v>
      </c>
      <c r="Y125" s="64">
        <v>0.0</v>
      </c>
      <c r="Z125" s="15"/>
      <c r="AA125" s="15"/>
      <c r="AB125" s="29">
        <f>MONDELEZ!$L125*MONDELEZ!$AA125</f>
        <v>0</v>
      </c>
      <c r="AC125" s="15"/>
      <c r="AD125" s="15"/>
      <c r="AE125" s="15"/>
      <c r="AF125" s="15"/>
      <c r="AG125" s="15"/>
      <c r="AH125" s="32" t="str">
        <f>IF(AND(MONDELEZ!$AF125=0,MONDELEZ!$AG125=0),"",MONDELEZ!$AF125-MONDELEZ!$AG125)</f>
        <v/>
      </c>
      <c r="AI125" s="15"/>
      <c r="AJ125" s="15"/>
      <c r="AK125" s="15"/>
      <c r="AL125" s="15"/>
      <c r="AM125" s="15"/>
      <c r="AN125" s="15"/>
      <c r="AO125" s="16" t="s">
        <v>11857</v>
      </c>
      <c r="AP125" s="15"/>
      <c r="AQ125" s="15"/>
    </row>
    <row r="126" ht="15.75" customHeight="1">
      <c r="A126" s="34"/>
      <c r="B126" s="34"/>
      <c r="C126" s="34"/>
      <c r="E126" s="34"/>
      <c r="F126" s="35"/>
      <c r="J126" s="60"/>
      <c r="Q126" s="37"/>
      <c r="R126" s="12"/>
      <c r="S126" s="34"/>
      <c r="T126" s="12"/>
      <c r="U126" s="12"/>
      <c r="Y126" s="54"/>
      <c r="Z126" s="12"/>
    </row>
    <row r="127" ht="15.75" customHeight="1">
      <c r="A127" s="34"/>
      <c r="B127" s="34"/>
      <c r="C127" s="34"/>
      <c r="E127" s="34"/>
      <c r="F127" s="35"/>
      <c r="J127" s="60"/>
      <c r="Q127" s="37"/>
      <c r="R127" s="12"/>
      <c r="S127" s="34"/>
      <c r="T127" s="12"/>
      <c r="U127" s="12"/>
      <c r="Y127" s="54"/>
      <c r="Z127" s="12"/>
    </row>
    <row r="128" ht="15.75" customHeight="1">
      <c r="A128" s="34"/>
      <c r="B128" s="34"/>
      <c r="C128" s="34"/>
      <c r="E128" s="34"/>
      <c r="F128" s="35"/>
      <c r="J128" s="60"/>
      <c r="Q128" s="37"/>
      <c r="R128" s="12"/>
      <c r="S128" s="34"/>
      <c r="T128" s="12"/>
      <c r="U128" s="12"/>
      <c r="Y128" s="54"/>
      <c r="Z128" s="12"/>
    </row>
    <row r="129" ht="15.75" customHeight="1">
      <c r="A129" s="34"/>
      <c r="B129" s="34"/>
      <c r="C129" s="34"/>
      <c r="E129" s="34"/>
      <c r="F129" s="35"/>
      <c r="J129" s="60"/>
      <c r="Q129" s="37"/>
      <c r="R129" s="12"/>
      <c r="S129" s="34"/>
      <c r="T129" s="12"/>
      <c r="U129" s="12"/>
      <c r="Y129" s="54"/>
      <c r="Z129" s="12"/>
    </row>
    <row r="130" ht="15.75" customHeight="1">
      <c r="A130" s="34"/>
      <c r="B130" s="34"/>
      <c r="C130" s="34"/>
      <c r="E130" s="34"/>
      <c r="F130" s="35"/>
      <c r="J130" s="60"/>
      <c r="Q130" s="37"/>
      <c r="R130" s="12"/>
      <c r="S130" s="34"/>
      <c r="T130" s="12"/>
      <c r="U130" s="12"/>
      <c r="Y130" s="54"/>
      <c r="Z130" s="12"/>
    </row>
    <row r="131" ht="15.75" customHeight="1">
      <c r="A131" s="34"/>
      <c r="B131" s="34"/>
      <c r="C131" s="34"/>
      <c r="E131" s="34"/>
      <c r="F131" s="35"/>
      <c r="J131" s="60"/>
      <c r="Q131" s="37"/>
      <c r="R131" s="12"/>
      <c r="S131" s="34"/>
      <c r="T131" s="12"/>
      <c r="U131" s="12"/>
      <c r="Y131" s="54"/>
      <c r="Z131" s="12"/>
    </row>
    <row r="132" ht="15.75" customHeight="1">
      <c r="A132" s="34"/>
      <c r="B132" s="34"/>
      <c r="C132" s="34"/>
      <c r="E132" s="34"/>
      <c r="F132" s="35"/>
      <c r="J132" s="60"/>
      <c r="Q132" s="37"/>
      <c r="R132" s="12"/>
      <c r="S132" s="34"/>
      <c r="T132" s="12"/>
      <c r="U132" s="12"/>
      <c r="Y132" s="54"/>
      <c r="Z132" s="12"/>
    </row>
    <row r="133" ht="15.75" customHeight="1">
      <c r="A133" s="34"/>
      <c r="B133" s="34"/>
      <c r="C133" s="34"/>
      <c r="E133" s="34"/>
      <c r="F133" s="35"/>
      <c r="J133" s="60"/>
      <c r="Q133" s="37"/>
      <c r="R133" s="12"/>
      <c r="S133" s="34"/>
      <c r="T133" s="12"/>
      <c r="U133" s="12"/>
      <c r="Y133" s="54"/>
      <c r="Z133" s="12"/>
    </row>
    <row r="134" ht="15.75" customHeight="1">
      <c r="A134" s="34"/>
      <c r="B134" s="34"/>
      <c r="C134" s="34"/>
      <c r="E134" s="34"/>
      <c r="F134" s="35"/>
      <c r="J134" s="60"/>
      <c r="Q134" s="37"/>
      <c r="R134" s="12"/>
      <c r="S134" s="34"/>
      <c r="T134" s="12"/>
      <c r="U134" s="12"/>
      <c r="Y134" s="54"/>
      <c r="Z134" s="12"/>
    </row>
    <row r="135" ht="15.75" customHeight="1">
      <c r="A135" s="34"/>
      <c r="B135" s="34"/>
      <c r="C135" s="34"/>
      <c r="E135" s="34"/>
      <c r="F135" s="35"/>
      <c r="J135" s="60"/>
      <c r="Q135" s="37"/>
      <c r="R135" s="12"/>
      <c r="S135" s="34"/>
      <c r="T135" s="12"/>
      <c r="U135" s="12"/>
      <c r="Y135" s="54"/>
      <c r="Z135" s="12"/>
    </row>
    <row r="136" ht="15.75" customHeight="1">
      <c r="A136" s="34"/>
      <c r="B136" s="34"/>
      <c r="C136" s="34"/>
      <c r="E136" s="34"/>
      <c r="F136" s="35"/>
      <c r="J136" s="60"/>
      <c r="Q136" s="37"/>
      <c r="R136" s="12"/>
      <c r="S136" s="34"/>
      <c r="T136" s="12"/>
      <c r="U136" s="12"/>
      <c r="Y136" s="54"/>
      <c r="Z136" s="12"/>
    </row>
    <row r="137" ht="15.75" customHeight="1">
      <c r="A137" s="34"/>
      <c r="B137" s="34"/>
      <c r="C137" s="34"/>
      <c r="E137" s="34"/>
      <c r="F137" s="35"/>
      <c r="J137" s="60"/>
      <c r="Q137" s="37"/>
      <c r="R137" s="12"/>
      <c r="S137" s="34"/>
      <c r="T137" s="12"/>
      <c r="U137" s="12"/>
      <c r="Y137" s="54"/>
      <c r="Z137" s="12"/>
    </row>
    <row r="138" ht="15.75" customHeight="1">
      <c r="A138" s="34"/>
      <c r="B138" s="34"/>
      <c r="C138" s="34"/>
      <c r="E138" s="34"/>
      <c r="F138" s="35"/>
      <c r="J138" s="60"/>
      <c r="Q138" s="37"/>
      <c r="R138" s="12"/>
      <c r="S138" s="34"/>
      <c r="T138" s="12"/>
      <c r="U138" s="12"/>
      <c r="Y138" s="54"/>
      <c r="Z138" s="12"/>
    </row>
    <row r="139" ht="15.75" customHeight="1">
      <c r="A139" s="34"/>
      <c r="B139" s="34"/>
      <c r="C139" s="34"/>
      <c r="E139" s="34"/>
      <c r="F139" s="35"/>
      <c r="J139" s="60"/>
      <c r="Q139" s="37"/>
      <c r="R139" s="12"/>
      <c r="S139" s="34"/>
      <c r="T139" s="12"/>
      <c r="U139" s="12"/>
      <c r="Y139" s="54"/>
      <c r="Z139" s="12"/>
    </row>
    <row r="140" ht="15.75" customHeight="1">
      <c r="A140" s="34"/>
      <c r="B140" s="34"/>
      <c r="C140" s="34"/>
      <c r="E140" s="34"/>
      <c r="F140" s="35"/>
      <c r="J140" s="60"/>
      <c r="Q140" s="37"/>
      <c r="R140" s="12"/>
      <c r="S140" s="34"/>
      <c r="T140" s="12"/>
      <c r="U140" s="12"/>
      <c r="Y140" s="54"/>
      <c r="Z140" s="12"/>
    </row>
    <row r="141" ht="15.75" customHeight="1">
      <c r="A141" s="34"/>
      <c r="B141" s="34"/>
      <c r="C141" s="34"/>
      <c r="E141" s="34"/>
      <c r="F141" s="35"/>
      <c r="J141" s="60"/>
      <c r="Q141" s="37"/>
      <c r="R141" s="12"/>
      <c r="S141" s="34"/>
      <c r="T141" s="12"/>
      <c r="U141" s="12"/>
      <c r="Y141" s="54"/>
      <c r="Z141" s="12"/>
    </row>
    <row r="142" ht="15.75" customHeight="1">
      <c r="A142" s="34"/>
      <c r="B142" s="34"/>
      <c r="C142" s="34"/>
      <c r="E142" s="34"/>
      <c r="F142" s="35"/>
      <c r="J142" s="60"/>
      <c r="Q142" s="37"/>
      <c r="R142" s="12"/>
      <c r="S142" s="34"/>
      <c r="T142" s="12"/>
      <c r="U142" s="12"/>
      <c r="Y142" s="54"/>
      <c r="Z142" s="12"/>
    </row>
    <row r="143" ht="15.75" customHeight="1">
      <c r="A143" s="34"/>
      <c r="B143" s="34"/>
      <c r="C143" s="34"/>
      <c r="E143" s="34"/>
      <c r="F143" s="35"/>
      <c r="J143" s="60"/>
      <c r="Q143" s="37"/>
      <c r="R143" s="12"/>
      <c r="S143" s="34"/>
      <c r="T143" s="12"/>
      <c r="U143" s="12"/>
      <c r="Y143" s="54"/>
      <c r="Z143" s="12"/>
    </row>
    <row r="144" ht="15.75" customHeight="1">
      <c r="A144" s="34"/>
      <c r="B144" s="34"/>
      <c r="C144" s="34"/>
      <c r="E144" s="34"/>
      <c r="F144" s="35"/>
      <c r="J144" s="60"/>
      <c r="Q144" s="37"/>
      <c r="R144" s="12"/>
      <c r="S144" s="34"/>
      <c r="T144" s="12"/>
      <c r="U144" s="12"/>
      <c r="Y144" s="54"/>
      <c r="Z144" s="12"/>
    </row>
    <row r="145" ht="15.75" customHeight="1">
      <c r="A145" s="34"/>
      <c r="B145" s="34"/>
      <c r="C145" s="34"/>
      <c r="E145" s="34"/>
      <c r="F145" s="35"/>
      <c r="J145" s="60"/>
      <c r="Q145" s="37"/>
      <c r="R145" s="12"/>
      <c r="S145" s="34"/>
      <c r="T145" s="12"/>
      <c r="U145" s="12"/>
      <c r="Y145" s="54"/>
      <c r="Z145" s="12"/>
    </row>
    <row r="146" ht="15.75" customHeight="1">
      <c r="A146" s="34"/>
      <c r="B146" s="34"/>
      <c r="C146" s="34"/>
      <c r="E146" s="34"/>
      <c r="F146" s="35"/>
      <c r="J146" s="60"/>
      <c r="Q146" s="37"/>
      <c r="R146" s="12"/>
      <c r="S146" s="34"/>
      <c r="T146" s="12"/>
      <c r="U146" s="12"/>
      <c r="Y146" s="54"/>
      <c r="Z146" s="12"/>
    </row>
    <row r="147" ht="15.75" customHeight="1">
      <c r="A147" s="34"/>
      <c r="B147" s="34"/>
      <c r="C147" s="34"/>
      <c r="E147" s="34"/>
      <c r="F147" s="35"/>
      <c r="J147" s="60"/>
      <c r="Q147" s="37"/>
      <c r="R147" s="12"/>
      <c r="S147" s="34"/>
      <c r="T147" s="12"/>
      <c r="U147" s="12"/>
      <c r="Y147" s="54"/>
      <c r="Z147" s="12"/>
    </row>
    <row r="148" ht="15.75" customHeight="1">
      <c r="A148" s="34"/>
      <c r="B148" s="34"/>
      <c r="C148" s="34"/>
      <c r="E148" s="34"/>
      <c r="F148" s="35"/>
      <c r="J148" s="60"/>
      <c r="Q148" s="37"/>
      <c r="R148" s="12"/>
      <c r="S148" s="34"/>
      <c r="T148" s="12"/>
      <c r="U148" s="12"/>
      <c r="Y148" s="54"/>
      <c r="Z148" s="12"/>
    </row>
    <row r="149" ht="15.75" customHeight="1">
      <c r="A149" s="34"/>
      <c r="B149" s="34"/>
      <c r="C149" s="34"/>
      <c r="E149" s="34"/>
      <c r="F149" s="35"/>
      <c r="J149" s="60"/>
      <c r="Q149" s="37"/>
      <c r="R149" s="12"/>
      <c r="S149" s="34"/>
      <c r="T149" s="12"/>
      <c r="U149" s="12"/>
      <c r="Y149" s="54"/>
      <c r="Z149" s="12"/>
    </row>
    <row r="150" ht="15.75" customHeight="1">
      <c r="A150" s="34"/>
      <c r="B150" s="34"/>
      <c r="C150" s="34"/>
      <c r="E150" s="34"/>
      <c r="F150" s="35"/>
      <c r="J150" s="60"/>
      <c r="Q150" s="37"/>
      <c r="R150" s="12"/>
      <c r="S150" s="34"/>
      <c r="T150" s="12"/>
      <c r="U150" s="12"/>
      <c r="Y150" s="54"/>
      <c r="Z150" s="12"/>
    </row>
    <row r="151" ht="15.75" customHeight="1">
      <c r="A151" s="34"/>
      <c r="B151" s="34"/>
      <c r="C151" s="34"/>
      <c r="E151" s="34"/>
      <c r="F151" s="35"/>
      <c r="J151" s="60"/>
      <c r="Q151" s="37"/>
      <c r="R151" s="12"/>
      <c r="S151" s="34"/>
      <c r="T151" s="12"/>
      <c r="U151" s="12"/>
      <c r="Y151" s="54"/>
      <c r="Z151" s="12"/>
    </row>
    <row r="152" ht="15.75" customHeight="1">
      <c r="A152" s="34"/>
      <c r="B152" s="34"/>
      <c r="C152" s="34"/>
      <c r="E152" s="34"/>
      <c r="F152" s="35"/>
      <c r="J152" s="60"/>
      <c r="Q152" s="37"/>
      <c r="R152" s="12"/>
      <c r="S152" s="34"/>
      <c r="T152" s="12"/>
      <c r="U152" s="12"/>
      <c r="Y152" s="54"/>
      <c r="Z152" s="12"/>
    </row>
    <row r="153" ht="15.75" customHeight="1">
      <c r="A153" s="34"/>
      <c r="B153" s="34"/>
      <c r="C153" s="34"/>
      <c r="E153" s="34"/>
      <c r="F153" s="35"/>
      <c r="J153" s="60"/>
      <c r="Q153" s="37"/>
      <c r="R153" s="12"/>
      <c r="S153" s="34"/>
      <c r="T153" s="12"/>
      <c r="U153" s="12"/>
      <c r="Y153" s="54"/>
      <c r="Z153" s="12"/>
    </row>
    <row r="154" ht="15.75" customHeight="1">
      <c r="A154" s="34"/>
      <c r="B154" s="34"/>
      <c r="C154" s="34"/>
      <c r="E154" s="34"/>
      <c r="F154" s="35"/>
      <c r="J154" s="60"/>
      <c r="Q154" s="37"/>
      <c r="R154" s="12"/>
      <c r="S154" s="34"/>
      <c r="T154" s="12"/>
      <c r="U154" s="12"/>
      <c r="Y154" s="54"/>
      <c r="Z154" s="12"/>
    </row>
    <row r="155" ht="15.75" customHeight="1">
      <c r="A155" s="34"/>
      <c r="B155" s="34"/>
      <c r="C155" s="34"/>
      <c r="E155" s="34"/>
      <c r="F155" s="35"/>
      <c r="J155" s="60"/>
      <c r="Q155" s="37"/>
      <c r="R155" s="12"/>
      <c r="S155" s="34"/>
      <c r="T155" s="12"/>
      <c r="U155" s="12"/>
      <c r="Y155" s="54"/>
      <c r="Z155" s="12"/>
    </row>
    <row r="156" ht="15.75" customHeight="1">
      <c r="A156" s="34"/>
      <c r="B156" s="34"/>
      <c r="C156" s="34"/>
      <c r="E156" s="34"/>
      <c r="F156" s="35"/>
      <c r="J156" s="60"/>
      <c r="Q156" s="37"/>
      <c r="R156" s="12"/>
      <c r="S156" s="34"/>
      <c r="T156" s="12"/>
      <c r="U156" s="12"/>
      <c r="Y156" s="54"/>
      <c r="Z156" s="12"/>
    </row>
    <row r="157" ht="15.75" customHeight="1">
      <c r="A157" s="34"/>
      <c r="B157" s="34"/>
      <c r="C157" s="34"/>
      <c r="E157" s="34"/>
      <c r="F157" s="35"/>
      <c r="J157" s="60"/>
      <c r="Q157" s="37"/>
      <c r="R157" s="12"/>
      <c r="S157" s="34"/>
      <c r="T157" s="12"/>
      <c r="U157" s="12"/>
      <c r="Y157" s="54"/>
      <c r="Z157" s="12"/>
    </row>
    <row r="158" ht="15.75" customHeight="1">
      <c r="A158" s="34"/>
      <c r="B158" s="34"/>
      <c r="C158" s="34"/>
      <c r="E158" s="34"/>
      <c r="F158" s="35"/>
      <c r="J158" s="60"/>
      <c r="Q158" s="37"/>
      <c r="R158" s="12"/>
      <c r="S158" s="34"/>
      <c r="T158" s="12"/>
      <c r="U158" s="12"/>
      <c r="Y158" s="54"/>
      <c r="Z158" s="12"/>
    </row>
    <row r="159" ht="15.75" customHeight="1">
      <c r="A159" s="34"/>
      <c r="B159" s="34"/>
      <c r="C159" s="34"/>
      <c r="E159" s="34"/>
      <c r="F159" s="35"/>
      <c r="J159" s="60"/>
      <c r="Q159" s="37"/>
      <c r="R159" s="12"/>
      <c r="S159" s="34"/>
      <c r="T159" s="12"/>
      <c r="U159" s="12"/>
      <c r="Y159" s="54"/>
      <c r="Z159" s="12"/>
    </row>
    <row r="160" ht="15.75" customHeight="1">
      <c r="A160" s="34"/>
      <c r="B160" s="34"/>
      <c r="C160" s="34"/>
      <c r="E160" s="34"/>
      <c r="F160" s="35"/>
      <c r="J160" s="60"/>
      <c r="Q160" s="37"/>
      <c r="R160" s="12"/>
      <c r="S160" s="34"/>
      <c r="T160" s="12"/>
      <c r="U160" s="12"/>
      <c r="Y160" s="54"/>
      <c r="Z160" s="12"/>
    </row>
    <row r="161" ht="15.75" customHeight="1">
      <c r="A161" s="34"/>
      <c r="B161" s="34"/>
      <c r="C161" s="34"/>
      <c r="E161" s="34"/>
      <c r="F161" s="35"/>
      <c r="J161" s="60"/>
      <c r="Q161" s="37"/>
      <c r="R161" s="12"/>
      <c r="S161" s="34"/>
      <c r="T161" s="12"/>
      <c r="U161" s="12"/>
      <c r="Y161" s="54"/>
      <c r="Z161" s="12"/>
    </row>
    <row r="162" ht="15.75" customHeight="1">
      <c r="A162" s="34"/>
      <c r="B162" s="34"/>
      <c r="C162" s="34"/>
      <c r="E162" s="34"/>
      <c r="F162" s="35"/>
      <c r="J162" s="60"/>
      <c r="Q162" s="37"/>
      <c r="R162" s="12"/>
      <c r="S162" s="34"/>
      <c r="T162" s="12"/>
      <c r="U162" s="12"/>
      <c r="Y162" s="54"/>
      <c r="Z162" s="12"/>
    </row>
    <row r="163" ht="15.75" customHeight="1">
      <c r="A163" s="34"/>
      <c r="B163" s="34"/>
      <c r="C163" s="34"/>
      <c r="E163" s="34"/>
      <c r="F163" s="35"/>
      <c r="J163" s="60"/>
      <c r="Q163" s="37"/>
      <c r="R163" s="12"/>
      <c r="S163" s="34"/>
      <c r="T163" s="12"/>
      <c r="U163" s="12"/>
      <c r="Y163" s="54"/>
      <c r="Z163" s="12"/>
    </row>
    <row r="164" ht="15.75" customHeight="1">
      <c r="A164" s="34"/>
      <c r="B164" s="34"/>
      <c r="C164" s="34"/>
      <c r="E164" s="34"/>
      <c r="F164" s="35"/>
      <c r="J164" s="60"/>
      <c r="Q164" s="37"/>
      <c r="R164" s="12"/>
      <c r="S164" s="34"/>
      <c r="T164" s="12"/>
      <c r="U164" s="12"/>
      <c r="Y164" s="54"/>
      <c r="Z164" s="12"/>
    </row>
    <row r="165" ht="15.75" customHeight="1">
      <c r="A165" s="34"/>
      <c r="B165" s="34"/>
      <c r="C165" s="34"/>
      <c r="E165" s="34"/>
      <c r="F165" s="35"/>
      <c r="J165" s="60"/>
      <c r="Q165" s="37"/>
      <c r="R165" s="12"/>
      <c r="S165" s="34"/>
      <c r="T165" s="12"/>
      <c r="U165" s="12"/>
      <c r="Y165" s="54"/>
      <c r="Z165" s="12"/>
    </row>
    <row r="166" ht="15.75" customHeight="1">
      <c r="A166" s="34"/>
      <c r="B166" s="34"/>
      <c r="C166" s="34"/>
      <c r="E166" s="34"/>
      <c r="F166" s="35"/>
      <c r="J166" s="60"/>
      <c r="Q166" s="37"/>
      <c r="R166" s="12"/>
      <c r="S166" s="34"/>
      <c r="T166" s="12"/>
      <c r="U166" s="12"/>
      <c r="Y166" s="54"/>
      <c r="Z166" s="12"/>
    </row>
    <row r="167" ht="15.75" customHeight="1">
      <c r="A167" s="34"/>
      <c r="B167" s="34"/>
      <c r="C167" s="34"/>
      <c r="E167" s="34"/>
      <c r="F167" s="35"/>
      <c r="J167" s="60"/>
      <c r="Q167" s="37"/>
      <c r="R167" s="12"/>
      <c r="S167" s="34"/>
      <c r="T167" s="12"/>
      <c r="U167" s="12"/>
      <c r="Y167" s="54"/>
      <c r="Z167" s="12"/>
    </row>
    <row r="168" ht="15.75" customHeight="1">
      <c r="A168" s="34"/>
      <c r="B168" s="34"/>
      <c r="C168" s="34"/>
      <c r="E168" s="34"/>
      <c r="F168" s="35"/>
      <c r="J168" s="60"/>
      <c r="Q168" s="37"/>
      <c r="R168" s="12"/>
      <c r="S168" s="34"/>
      <c r="T168" s="12"/>
      <c r="U168" s="12"/>
      <c r="Y168" s="54"/>
      <c r="Z168" s="12"/>
    </row>
    <row r="169" ht="15.75" customHeight="1">
      <c r="A169" s="34"/>
      <c r="B169" s="34"/>
      <c r="C169" s="34"/>
      <c r="E169" s="34"/>
      <c r="F169" s="35"/>
      <c r="J169" s="60"/>
      <c r="Q169" s="37"/>
      <c r="R169" s="12"/>
      <c r="S169" s="34"/>
      <c r="T169" s="12"/>
      <c r="U169" s="12"/>
      <c r="Y169" s="54"/>
      <c r="Z169" s="12"/>
    </row>
    <row r="170" ht="15.75" customHeight="1">
      <c r="A170" s="34"/>
      <c r="B170" s="34"/>
      <c r="C170" s="34"/>
      <c r="E170" s="34"/>
      <c r="F170" s="35"/>
      <c r="J170" s="60"/>
      <c r="Q170" s="37"/>
      <c r="R170" s="12"/>
      <c r="S170" s="34"/>
      <c r="T170" s="12"/>
      <c r="U170" s="12"/>
      <c r="Y170" s="54"/>
      <c r="Z170" s="12"/>
    </row>
    <row r="171" ht="15.75" customHeight="1">
      <c r="A171" s="34"/>
      <c r="B171" s="34"/>
      <c r="C171" s="34"/>
      <c r="E171" s="34"/>
      <c r="F171" s="35"/>
      <c r="J171" s="60"/>
      <c r="Q171" s="37"/>
      <c r="R171" s="12"/>
      <c r="S171" s="34"/>
      <c r="T171" s="12"/>
      <c r="U171" s="12"/>
      <c r="Y171" s="54"/>
      <c r="Z171" s="12"/>
    </row>
    <row r="172" ht="15.75" customHeight="1">
      <c r="A172" s="34"/>
      <c r="B172" s="34"/>
      <c r="C172" s="34"/>
      <c r="E172" s="34"/>
      <c r="F172" s="35"/>
      <c r="J172" s="60"/>
      <c r="Q172" s="37"/>
      <c r="R172" s="12"/>
      <c r="S172" s="34"/>
      <c r="T172" s="12"/>
      <c r="U172" s="12"/>
      <c r="Y172" s="54"/>
      <c r="Z172" s="12"/>
    </row>
    <row r="173" ht="15.75" customHeight="1">
      <c r="A173" s="34"/>
      <c r="B173" s="34"/>
      <c r="C173" s="34"/>
      <c r="E173" s="34"/>
      <c r="F173" s="35"/>
      <c r="J173" s="60"/>
      <c r="Q173" s="37"/>
      <c r="R173" s="12"/>
      <c r="S173" s="34"/>
      <c r="T173" s="12"/>
      <c r="U173" s="12"/>
      <c r="Y173" s="54"/>
      <c r="Z173" s="12"/>
    </row>
    <row r="174" ht="15.75" customHeight="1">
      <c r="A174" s="34"/>
      <c r="B174" s="34"/>
      <c r="C174" s="34"/>
      <c r="E174" s="34"/>
      <c r="F174" s="35"/>
      <c r="J174" s="60"/>
      <c r="Q174" s="37"/>
      <c r="R174" s="12"/>
      <c r="S174" s="34"/>
      <c r="T174" s="12"/>
      <c r="U174" s="12"/>
      <c r="Y174" s="54"/>
      <c r="Z174" s="12"/>
    </row>
    <row r="175" ht="15.75" customHeight="1">
      <c r="A175" s="34"/>
      <c r="B175" s="34"/>
      <c r="C175" s="34"/>
      <c r="E175" s="34"/>
      <c r="F175" s="35"/>
      <c r="J175" s="60"/>
      <c r="Q175" s="37"/>
      <c r="R175" s="12"/>
      <c r="S175" s="34"/>
      <c r="T175" s="12"/>
      <c r="U175" s="12"/>
      <c r="Y175" s="54"/>
      <c r="Z175" s="12"/>
    </row>
    <row r="176" ht="15.75" customHeight="1">
      <c r="A176" s="34"/>
      <c r="B176" s="34"/>
      <c r="C176" s="34"/>
      <c r="E176" s="34"/>
      <c r="F176" s="35"/>
      <c r="J176" s="60"/>
      <c r="Q176" s="37"/>
      <c r="R176" s="12"/>
      <c r="S176" s="34"/>
      <c r="T176" s="12"/>
      <c r="U176" s="12"/>
      <c r="Y176" s="54"/>
      <c r="Z176" s="12"/>
    </row>
    <row r="177" ht="15.75" customHeight="1">
      <c r="A177" s="34"/>
      <c r="B177" s="34"/>
      <c r="C177" s="34"/>
      <c r="E177" s="34"/>
      <c r="F177" s="35"/>
      <c r="J177" s="60"/>
      <c r="Q177" s="37"/>
      <c r="R177" s="12"/>
      <c r="S177" s="34"/>
      <c r="T177" s="12"/>
      <c r="U177" s="12"/>
      <c r="Y177" s="54"/>
      <c r="Z177" s="12"/>
    </row>
    <row r="178" ht="15.75" customHeight="1">
      <c r="A178" s="34"/>
      <c r="B178" s="34"/>
      <c r="C178" s="34"/>
      <c r="E178" s="34"/>
      <c r="F178" s="35"/>
      <c r="J178" s="60"/>
      <c r="Q178" s="37"/>
      <c r="R178" s="12"/>
      <c r="S178" s="34"/>
      <c r="T178" s="12"/>
      <c r="U178" s="12"/>
      <c r="Y178" s="54"/>
      <c r="Z178" s="12"/>
    </row>
    <row r="179" ht="15.75" customHeight="1">
      <c r="A179" s="34"/>
      <c r="B179" s="34"/>
      <c r="C179" s="34"/>
      <c r="E179" s="34"/>
      <c r="F179" s="35"/>
      <c r="J179" s="60"/>
      <c r="Q179" s="37"/>
      <c r="R179" s="12"/>
      <c r="S179" s="34"/>
      <c r="T179" s="12"/>
      <c r="U179" s="12"/>
      <c r="Y179" s="54"/>
      <c r="Z179" s="12"/>
    </row>
    <row r="180" ht="15.75" customHeight="1">
      <c r="A180" s="34"/>
      <c r="B180" s="34"/>
      <c r="C180" s="34"/>
      <c r="E180" s="34"/>
      <c r="F180" s="35"/>
      <c r="J180" s="60"/>
      <c r="Q180" s="37"/>
      <c r="R180" s="12"/>
      <c r="S180" s="34"/>
      <c r="T180" s="12"/>
      <c r="U180" s="12"/>
      <c r="Y180" s="54"/>
      <c r="Z180" s="12"/>
    </row>
    <row r="181" ht="15.75" customHeight="1">
      <c r="A181" s="34"/>
      <c r="B181" s="34"/>
      <c r="C181" s="34"/>
      <c r="E181" s="34"/>
      <c r="F181" s="35"/>
      <c r="J181" s="60"/>
      <c r="Q181" s="37"/>
      <c r="R181" s="12"/>
      <c r="S181" s="34"/>
      <c r="T181" s="12"/>
      <c r="U181" s="12"/>
      <c r="Y181" s="54"/>
      <c r="Z181" s="12"/>
    </row>
    <row r="182" ht="15.75" customHeight="1">
      <c r="A182" s="34"/>
      <c r="B182" s="34"/>
      <c r="C182" s="34"/>
      <c r="E182" s="34"/>
      <c r="F182" s="35"/>
      <c r="J182" s="60"/>
      <c r="Q182" s="37"/>
      <c r="R182" s="12"/>
      <c r="S182" s="34"/>
      <c r="T182" s="12"/>
      <c r="U182" s="12"/>
      <c r="Y182" s="54"/>
      <c r="Z182" s="12"/>
    </row>
    <row r="183" ht="15.75" customHeight="1">
      <c r="A183" s="34"/>
      <c r="B183" s="34"/>
      <c r="C183" s="34"/>
      <c r="E183" s="34"/>
      <c r="F183" s="35"/>
      <c r="J183" s="60"/>
      <c r="Q183" s="37"/>
      <c r="R183" s="12"/>
      <c r="S183" s="34"/>
      <c r="T183" s="12"/>
      <c r="U183" s="12"/>
      <c r="Y183" s="54"/>
      <c r="Z183" s="12"/>
    </row>
    <row r="184" ht="15.75" customHeight="1">
      <c r="A184" s="34"/>
      <c r="B184" s="34"/>
      <c r="C184" s="34"/>
      <c r="E184" s="34"/>
      <c r="F184" s="35"/>
      <c r="J184" s="60"/>
      <c r="Q184" s="37"/>
      <c r="R184" s="12"/>
      <c r="S184" s="34"/>
      <c r="T184" s="12"/>
      <c r="U184" s="12"/>
      <c r="Y184" s="54"/>
      <c r="Z184" s="12"/>
    </row>
    <row r="185" ht="15.75" customHeight="1">
      <c r="A185" s="34"/>
      <c r="B185" s="34"/>
      <c r="C185" s="34"/>
      <c r="E185" s="34"/>
      <c r="F185" s="35"/>
      <c r="J185" s="60"/>
      <c r="Q185" s="37"/>
      <c r="R185" s="12"/>
      <c r="S185" s="34"/>
      <c r="T185" s="12"/>
      <c r="U185" s="12"/>
      <c r="Y185" s="54"/>
      <c r="Z185" s="12"/>
    </row>
    <row r="186" ht="15.75" customHeight="1">
      <c r="A186" s="34"/>
      <c r="B186" s="34"/>
      <c r="C186" s="34"/>
      <c r="E186" s="34"/>
      <c r="F186" s="35"/>
      <c r="J186" s="60"/>
      <c r="Q186" s="37"/>
      <c r="R186" s="12"/>
      <c r="S186" s="34"/>
      <c r="T186" s="12"/>
      <c r="U186" s="12"/>
      <c r="Y186" s="54"/>
      <c r="Z186" s="12"/>
    </row>
    <row r="187" ht="15.75" customHeight="1">
      <c r="A187" s="34"/>
      <c r="B187" s="34"/>
      <c r="C187" s="34"/>
      <c r="E187" s="34"/>
      <c r="F187" s="35"/>
      <c r="J187" s="60"/>
      <c r="Q187" s="37"/>
      <c r="R187" s="12"/>
      <c r="S187" s="34"/>
      <c r="T187" s="12"/>
      <c r="U187" s="12"/>
      <c r="Y187" s="54"/>
      <c r="Z187" s="12"/>
    </row>
    <row r="188" ht="15.75" customHeight="1">
      <c r="A188" s="34"/>
      <c r="B188" s="34"/>
      <c r="C188" s="34"/>
      <c r="E188" s="34"/>
      <c r="F188" s="35"/>
      <c r="J188" s="60"/>
      <c r="Q188" s="37"/>
      <c r="R188" s="12"/>
      <c r="S188" s="34"/>
      <c r="T188" s="12"/>
      <c r="U188" s="12"/>
      <c r="Y188" s="54"/>
      <c r="Z188" s="12"/>
    </row>
    <row r="189" ht="15.75" customHeight="1">
      <c r="A189" s="34"/>
      <c r="B189" s="34"/>
      <c r="C189" s="34"/>
      <c r="E189" s="34"/>
      <c r="F189" s="35"/>
      <c r="J189" s="60"/>
      <c r="Q189" s="37"/>
      <c r="R189" s="12"/>
      <c r="S189" s="34"/>
      <c r="T189" s="12"/>
      <c r="U189" s="12"/>
      <c r="Y189" s="54"/>
      <c r="Z189" s="12"/>
    </row>
    <row r="190" ht="15.75" customHeight="1">
      <c r="A190" s="34"/>
      <c r="B190" s="34"/>
      <c r="C190" s="34"/>
      <c r="E190" s="34"/>
      <c r="F190" s="35"/>
      <c r="J190" s="60"/>
      <c r="Q190" s="37"/>
      <c r="R190" s="12"/>
      <c r="S190" s="34"/>
      <c r="T190" s="12"/>
      <c r="U190" s="12"/>
      <c r="Y190" s="54"/>
      <c r="Z190" s="12"/>
    </row>
    <row r="191" ht="15.75" customHeight="1">
      <c r="A191" s="34"/>
      <c r="B191" s="34"/>
      <c r="C191" s="34"/>
      <c r="E191" s="34"/>
      <c r="F191" s="35"/>
      <c r="J191" s="60"/>
      <c r="Q191" s="37"/>
      <c r="R191" s="12"/>
      <c r="S191" s="34"/>
      <c r="T191" s="12"/>
      <c r="U191" s="12"/>
      <c r="Y191" s="54"/>
      <c r="Z191" s="12"/>
    </row>
    <row r="192" ht="15.75" customHeight="1">
      <c r="A192" s="34"/>
      <c r="B192" s="34"/>
      <c r="C192" s="34"/>
      <c r="E192" s="34"/>
      <c r="F192" s="35"/>
      <c r="J192" s="60"/>
      <c r="Q192" s="37"/>
      <c r="R192" s="12"/>
      <c r="S192" s="34"/>
      <c r="T192" s="12"/>
      <c r="U192" s="12"/>
      <c r="Y192" s="54"/>
      <c r="Z192" s="12"/>
    </row>
    <row r="193" ht="15.75" customHeight="1">
      <c r="A193" s="34"/>
      <c r="B193" s="34"/>
      <c r="C193" s="34"/>
      <c r="E193" s="34"/>
      <c r="F193" s="35"/>
      <c r="J193" s="60"/>
      <c r="Q193" s="37"/>
      <c r="R193" s="12"/>
      <c r="S193" s="34"/>
      <c r="T193" s="12"/>
      <c r="U193" s="12"/>
      <c r="Y193" s="54"/>
      <c r="Z193" s="12"/>
    </row>
    <row r="194" ht="15.75" customHeight="1">
      <c r="A194" s="34"/>
      <c r="B194" s="34"/>
      <c r="C194" s="34"/>
      <c r="E194" s="34"/>
      <c r="F194" s="35"/>
      <c r="J194" s="60"/>
      <c r="Q194" s="37"/>
      <c r="R194" s="12"/>
      <c r="S194" s="34"/>
      <c r="T194" s="12"/>
      <c r="U194" s="12"/>
      <c r="Y194" s="54"/>
      <c r="Z194" s="12"/>
    </row>
    <row r="195" ht="15.75" customHeight="1">
      <c r="A195" s="34"/>
      <c r="B195" s="34"/>
      <c r="C195" s="34"/>
      <c r="E195" s="34"/>
      <c r="F195" s="35"/>
      <c r="J195" s="60"/>
      <c r="Q195" s="37"/>
      <c r="R195" s="12"/>
      <c r="S195" s="34"/>
      <c r="T195" s="12"/>
      <c r="U195" s="12"/>
      <c r="Y195" s="54"/>
      <c r="Z195" s="12"/>
    </row>
    <row r="196" ht="15.75" customHeight="1">
      <c r="A196" s="34"/>
      <c r="B196" s="34"/>
      <c r="C196" s="34"/>
      <c r="E196" s="34"/>
      <c r="F196" s="35"/>
      <c r="J196" s="60"/>
      <c r="Q196" s="37"/>
      <c r="R196" s="12"/>
      <c r="S196" s="34"/>
      <c r="T196" s="12"/>
      <c r="U196" s="12"/>
      <c r="Y196" s="54"/>
      <c r="Z196" s="12"/>
    </row>
    <row r="197" ht="15.75" customHeight="1">
      <c r="A197" s="34"/>
      <c r="B197" s="34"/>
      <c r="C197" s="34"/>
      <c r="E197" s="34"/>
      <c r="F197" s="35"/>
      <c r="J197" s="60"/>
      <c r="Q197" s="37"/>
      <c r="R197" s="12"/>
      <c r="S197" s="34"/>
      <c r="T197" s="12"/>
      <c r="U197" s="12"/>
      <c r="Y197" s="54"/>
      <c r="Z197" s="12"/>
    </row>
    <row r="198" ht="15.75" customHeight="1">
      <c r="A198" s="34"/>
      <c r="B198" s="34"/>
      <c r="C198" s="34"/>
      <c r="E198" s="34"/>
      <c r="F198" s="35"/>
      <c r="J198" s="60"/>
      <c r="Q198" s="37"/>
      <c r="R198" s="12"/>
      <c r="S198" s="34"/>
      <c r="T198" s="12"/>
      <c r="U198" s="12"/>
      <c r="Y198" s="54"/>
      <c r="Z198" s="12"/>
    </row>
    <row r="199" ht="15.75" customHeight="1">
      <c r="A199" s="34"/>
      <c r="B199" s="34"/>
      <c r="C199" s="34"/>
      <c r="E199" s="34"/>
      <c r="F199" s="35"/>
      <c r="J199" s="60"/>
      <c r="Q199" s="37"/>
      <c r="R199" s="12"/>
      <c r="S199" s="34"/>
      <c r="T199" s="12"/>
      <c r="U199" s="12"/>
      <c r="Y199" s="54"/>
      <c r="Z199" s="12"/>
    </row>
    <row r="200" ht="15.75" customHeight="1">
      <c r="A200" s="34"/>
      <c r="B200" s="34"/>
      <c r="C200" s="34"/>
      <c r="E200" s="34"/>
      <c r="F200" s="35"/>
      <c r="J200" s="60"/>
      <c r="Q200" s="37"/>
      <c r="R200" s="12"/>
      <c r="S200" s="34"/>
      <c r="T200" s="12"/>
      <c r="U200" s="12"/>
      <c r="Y200" s="54"/>
      <c r="Z200" s="12"/>
    </row>
    <row r="201" ht="15.75" customHeight="1">
      <c r="A201" s="34"/>
      <c r="B201" s="34"/>
      <c r="C201" s="34"/>
      <c r="E201" s="34"/>
      <c r="F201" s="35"/>
      <c r="J201" s="60"/>
      <c r="Q201" s="37"/>
      <c r="R201" s="12"/>
      <c r="S201" s="34"/>
      <c r="T201" s="12"/>
      <c r="U201" s="12"/>
      <c r="Y201" s="54"/>
      <c r="Z201" s="12"/>
    </row>
    <row r="202" ht="15.75" customHeight="1">
      <c r="A202" s="34"/>
      <c r="B202" s="34"/>
      <c r="C202" s="34"/>
      <c r="E202" s="34"/>
      <c r="F202" s="35"/>
      <c r="J202" s="60"/>
      <c r="Q202" s="37"/>
      <c r="R202" s="12"/>
      <c r="S202" s="34"/>
      <c r="T202" s="12"/>
      <c r="U202" s="12"/>
      <c r="Y202" s="54"/>
      <c r="Z202" s="12"/>
    </row>
    <row r="203" ht="15.75" customHeight="1">
      <c r="A203" s="34"/>
      <c r="B203" s="34"/>
      <c r="C203" s="34"/>
      <c r="E203" s="34"/>
      <c r="F203" s="35"/>
      <c r="J203" s="60"/>
      <c r="Q203" s="37"/>
      <c r="R203" s="12"/>
      <c r="S203" s="34"/>
      <c r="T203" s="12"/>
      <c r="U203" s="12"/>
      <c r="Y203" s="54"/>
      <c r="Z203" s="12"/>
    </row>
    <row r="204" ht="15.75" customHeight="1">
      <c r="A204" s="34"/>
      <c r="B204" s="34"/>
      <c r="C204" s="34"/>
      <c r="E204" s="34"/>
      <c r="F204" s="35"/>
      <c r="J204" s="60"/>
      <c r="Q204" s="37"/>
      <c r="R204" s="12"/>
      <c r="S204" s="34"/>
      <c r="T204" s="12"/>
      <c r="U204" s="12"/>
      <c r="Y204" s="54"/>
      <c r="Z204" s="12"/>
    </row>
    <row r="205" ht="15.75" customHeight="1">
      <c r="A205" s="34"/>
      <c r="B205" s="34"/>
      <c r="C205" s="34"/>
      <c r="E205" s="34"/>
      <c r="F205" s="35"/>
      <c r="J205" s="60"/>
      <c r="Q205" s="37"/>
      <c r="R205" s="12"/>
      <c r="S205" s="34"/>
      <c r="T205" s="12"/>
      <c r="U205" s="12"/>
      <c r="Y205" s="54"/>
      <c r="Z205" s="12"/>
    </row>
    <row r="206" ht="15.75" customHeight="1">
      <c r="A206" s="34"/>
      <c r="B206" s="34"/>
      <c r="C206" s="34"/>
      <c r="E206" s="34"/>
      <c r="F206" s="35"/>
      <c r="J206" s="60"/>
      <c r="Q206" s="37"/>
      <c r="R206" s="12"/>
      <c r="S206" s="34"/>
      <c r="T206" s="12"/>
      <c r="U206" s="12"/>
      <c r="Y206" s="54"/>
      <c r="Z206" s="12"/>
    </row>
    <row r="207" ht="15.75" customHeight="1">
      <c r="A207" s="34"/>
      <c r="B207" s="34"/>
      <c r="C207" s="34"/>
      <c r="E207" s="34"/>
      <c r="F207" s="35"/>
      <c r="J207" s="60"/>
      <c r="Q207" s="37"/>
      <c r="R207" s="12"/>
      <c r="S207" s="34"/>
      <c r="T207" s="12"/>
      <c r="U207" s="12"/>
      <c r="Y207" s="54"/>
      <c r="Z207" s="12"/>
    </row>
    <row r="208" ht="15.75" customHeight="1">
      <c r="A208" s="34"/>
      <c r="B208" s="34"/>
      <c r="C208" s="34"/>
      <c r="E208" s="34"/>
      <c r="F208" s="35"/>
      <c r="J208" s="60"/>
      <c r="Q208" s="37"/>
      <c r="R208" s="12"/>
      <c r="S208" s="34"/>
      <c r="T208" s="12"/>
      <c r="U208" s="12"/>
      <c r="Y208" s="54"/>
      <c r="Z208" s="12"/>
    </row>
    <row r="209" ht="15.75" customHeight="1">
      <c r="A209" s="34"/>
      <c r="B209" s="34"/>
      <c r="C209" s="34"/>
      <c r="E209" s="34"/>
      <c r="F209" s="35"/>
      <c r="J209" s="60"/>
      <c r="Q209" s="37"/>
      <c r="R209" s="12"/>
      <c r="S209" s="34"/>
      <c r="T209" s="12"/>
      <c r="U209" s="12"/>
      <c r="Y209" s="54"/>
      <c r="Z209" s="12"/>
    </row>
    <row r="210" ht="15.75" customHeight="1">
      <c r="A210" s="34"/>
      <c r="B210" s="34"/>
      <c r="C210" s="34"/>
      <c r="E210" s="34"/>
      <c r="F210" s="35"/>
      <c r="J210" s="60"/>
      <c r="Q210" s="37"/>
      <c r="R210" s="12"/>
      <c r="S210" s="34"/>
      <c r="T210" s="12"/>
      <c r="U210" s="12"/>
      <c r="Y210" s="54"/>
      <c r="Z210" s="12"/>
    </row>
    <row r="211" ht="15.75" customHeight="1">
      <c r="A211" s="34"/>
      <c r="B211" s="34"/>
      <c r="C211" s="34"/>
      <c r="E211" s="34"/>
      <c r="F211" s="35"/>
      <c r="J211" s="60"/>
      <c r="Q211" s="37"/>
      <c r="R211" s="12"/>
      <c r="S211" s="34"/>
      <c r="T211" s="12"/>
      <c r="U211" s="12"/>
      <c r="Y211" s="54"/>
      <c r="Z211" s="12"/>
    </row>
    <row r="212" ht="15.75" customHeight="1">
      <c r="A212" s="34"/>
      <c r="B212" s="34"/>
      <c r="C212" s="34"/>
      <c r="E212" s="34"/>
      <c r="F212" s="35"/>
      <c r="J212" s="60"/>
      <c r="Q212" s="37"/>
      <c r="R212" s="12"/>
      <c r="S212" s="34"/>
      <c r="T212" s="12"/>
      <c r="U212" s="12"/>
      <c r="Y212" s="54"/>
      <c r="Z212" s="12"/>
    </row>
    <row r="213" ht="15.75" customHeight="1">
      <c r="A213" s="34"/>
      <c r="B213" s="34"/>
      <c r="C213" s="34"/>
      <c r="E213" s="34"/>
      <c r="F213" s="35"/>
      <c r="J213" s="60"/>
      <c r="Q213" s="37"/>
      <c r="R213" s="12"/>
      <c r="S213" s="34"/>
      <c r="T213" s="12"/>
      <c r="U213" s="12"/>
      <c r="Y213" s="54"/>
      <c r="Z213" s="12"/>
    </row>
    <row r="214" ht="15.75" customHeight="1">
      <c r="A214" s="34"/>
      <c r="B214" s="34"/>
      <c r="C214" s="34"/>
      <c r="E214" s="34"/>
      <c r="F214" s="35"/>
      <c r="J214" s="60"/>
      <c r="Q214" s="37"/>
      <c r="R214" s="12"/>
      <c r="S214" s="34"/>
      <c r="T214" s="12"/>
      <c r="U214" s="12"/>
      <c r="Y214" s="54"/>
      <c r="Z214" s="12"/>
    </row>
    <row r="215" ht="15.75" customHeight="1">
      <c r="A215" s="34"/>
      <c r="B215" s="34"/>
      <c r="C215" s="34"/>
      <c r="E215" s="34"/>
      <c r="F215" s="35"/>
      <c r="J215" s="60"/>
      <c r="Q215" s="37"/>
      <c r="R215" s="12"/>
      <c r="S215" s="34"/>
      <c r="T215" s="12"/>
      <c r="U215" s="12"/>
      <c r="Y215" s="54"/>
      <c r="Z215" s="12"/>
    </row>
    <row r="216" ht="15.75" customHeight="1">
      <c r="A216" s="34"/>
      <c r="B216" s="34"/>
      <c r="C216" s="34"/>
      <c r="E216" s="34"/>
      <c r="F216" s="35"/>
      <c r="J216" s="60"/>
      <c r="Q216" s="37"/>
      <c r="R216" s="12"/>
      <c r="S216" s="34"/>
      <c r="T216" s="12"/>
      <c r="U216" s="12"/>
      <c r="Y216" s="54"/>
      <c r="Z216" s="12"/>
    </row>
    <row r="217" ht="15.75" customHeight="1">
      <c r="A217" s="34"/>
      <c r="B217" s="34"/>
      <c r="C217" s="34"/>
      <c r="E217" s="34"/>
      <c r="F217" s="35"/>
      <c r="J217" s="60"/>
      <c r="Q217" s="37"/>
      <c r="R217" s="12"/>
      <c r="S217" s="34"/>
      <c r="T217" s="12"/>
      <c r="U217" s="12"/>
      <c r="Y217" s="54"/>
      <c r="Z217" s="12"/>
    </row>
    <row r="218" ht="15.75" customHeight="1">
      <c r="A218" s="34"/>
      <c r="B218" s="34"/>
      <c r="C218" s="34"/>
      <c r="E218" s="34"/>
      <c r="F218" s="35"/>
      <c r="J218" s="60"/>
      <c r="Q218" s="37"/>
      <c r="R218" s="12"/>
      <c r="S218" s="34"/>
      <c r="T218" s="12"/>
      <c r="U218" s="12"/>
      <c r="Y218" s="54"/>
      <c r="Z218" s="12"/>
    </row>
    <row r="219" ht="15.75" customHeight="1">
      <c r="A219" s="34"/>
      <c r="B219" s="34"/>
      <c r="C219" s="34"/>
      <c r="E219" s="34"/>
      <c r="F219" s="35"/>
      <c r="J219" s="60"/>
      <c r="Q219" s="37"/>
      <c r="R219" s="12"/>
      <c r="S219" s="34"/>
      <c r="T219" s="12"/>
      <c r="U219" s="12"/>
      <c r="Y219" s="54"/>
      <c r="Z219" s="12"/>
    </row>
    <row r="220" ht="15.75" customHeight="1">
      <c r="A220" s="34"/>
      <c r="B220" s="34"/>
      <c r="C220" s="34"/>
      <c r="E220" s="34"/>
      <c r="F220" s="35"/>
      <c r="J220" s="60"/>
      <c r="Q220" s="37"/>
      <c r="R220" s="12"/>
      <c r="S220" s="34"/>
      <c r="T220" s="12"/>
      <c r="U220" s="12"/>
      <c r="Y220" s="54"/>
      <c r="Z220" s="12"/>
    </row>
    <row r="221" ht="15.75" customHeight="1">
      <c r="A221" s="34"/>
      <c r="B221" s="34"/>
      <c r="C221" s="34"/>
      <c r="E221" s="34"/>
      <c r="F221" s="35"/>
      <c r="J221" s="60"/>
      <c r="Q221" s="37"/>
      <c r="R221" s="12"/>
      <c r="S221" s="34"/>
      <c r="T221" s="12"/>
      <c r="U221" s="12"/>
      <c r="Y221" s="54"/>
      <c r="Z221" s="12"/>
    </row>
    <row r="222" ht="15.75" customHeight="1">
      <c r="A222" s="34"/>
      <c r="B222" s="34"/>
      <c r="C222" s="34"/>
      <c r="E222" s="34"/>
      <c r="F222" s="35"/>
      <c r="J222" s="60"/>
      <c r="Q222" s="37"/>
      <c r="R222" s="12"/>
      <c r="S222" s="34"/>
      <c r="T222" s="12"/>
      <c r="U222" s="12"/>
      <c r="Y222" s="54"/>
      <c r="Z222" s="12"/>
    </row>
    <row r="223" ht="15.75" customHeight="1">
      <c r="A223" s="34"/>
      <c r="B223" s="34"/>
      <c r="C223" s="34"/>
      <c r="E223" s="34"/>
      <c r="F223" s="35"/>
      <c r="J223" s="60"/>
      <c r="Q223" s="37"/>
      <c r="R223" s="12"/>
      <c r="S223" s="34"/>
      <c r="T223" s="12"/>
      <c r="U223" s="12"/>
      <c r="Y223" s="54"/>
      <c r="Z223" s="12"/>
    </row>
    <row r="224" ht="15.75" customHeight="1">
      <c r="A224" s="34"/>
      <c r="B224" s="34"/>
      <c r="C224" s="34"/>
      <c r="E224" s="34"/>
      <c r="F224" s="35"/>
      <c r="J224" s="60"/>
      <c r="Q224" s="37"/>
      <c r="R224" s="12"/>
      <c r="S224" s="34"/>
      <c r="T224" s="12"/>
      <c r="U224" s="12"/>
      <c r="Y224" s="54"/>
      <c r="Z224" s="12"/>
    </row>
    <row r="225" ht="15.75" customHeight="1">
      <c r="A225" s="34"/>
      <c r="B225" s="34"/>
      <c r="C225" s="34"/>
      <c r="E225" s="34"/>
      <c r="F225" s="35"/>
      <c r="J225" s="60"/>
      <c r="Q225" s="37"/>
      <c r="R225" s="12"/>
      <c r="S225" s="34"/>
      <c r="T225" s="12"/>
      <c r="U225" s="12"/>
      <c r="Y225" s="54"/>
      <c r="Z225" s="12"/>
    </row>
    <row r="226" ht="15.75" customHeight="1">
      <c r="A226" s="34"/>
      <c r="B226" s="34"/>
      <c r="C226" s="34"/>
      <c r="E226" s="34"/>
      <c r="F226" s="35"/>
      <c r="J226" s="60"/>
      <c r="Q226" s="37"/>
      <c r="R226" s="12"/>
      <c r="S226" s="34"/>
      <c r="T226" s="12"/>
      <c r="U226" s="12"/>
      <c r="Y226" s="54"/>
      <c r="Z226" s="12"/>
    </row>
    <row r="227" ht="15.75" customHeight="1">
      <c r="A227" s="34"/>
      <c r="B227" s="34"/>
      <c r="C227" s="34"/>
      <c r="E227" s="34"/>
      <c r="F227" s="35"/>
      <c r="J227" s="60"/>
      <c r="Q227" s="37"/>
      <c r="R227" s="12"/>
      <c r="S227" s="34"/>
      <c r="T227" s="12"/>
      <c r="U227" s="12"/>
      <c r="Y227" s="54"/>
      <c r="Z227" s="12"/>
    </row>
    <row r="228" ht="15.75" customHeight="1">
      <c r="A228" s="34"/>
      <c r="B228" s="34"/>
      <c r="C228" s="34"/>
      <c r="E228" s="34"/>
      <c r="F228" s="35"/>
      <c r="J228" s="60"/>
      <c r="Q228" s="37"/>
      <c r="R228" s="12"/>
      <c r="S228" s="34"/>
      <c r="T228" s="12"/>
      <c r="U228" s="12"/>
      <c r="Y228" s="54"/>
      <c r="Z228" s="12"/>
    </row>
    <row r="229" ht="15.75" customHeight="1">
      <c r="A229" s="34"/>
      <c r="B229" s="34"/>
      <c r="C229" s="34"/>
      <c r="E229" s="34"/>
      <c r="F229" s="35"/>
      <c r="J229" s="60"/>
      <c r="Q229" s="37"/>
      <c r="R229" s="12"/>
      <c r="S229" s="34"/>
      <c r="T229" s="12"/>
      <c r="U229" s="12"/>
      <c r="Y229" s="54"/>
      <c r="Z229" s="12"/>
    </row>
    <row r="230" ht="15.75" customHeight="1">
      <c r="A230" s="34"/>
      <c r="B230" s="34"/>
      <c r="C230" s="34"/>
      <c r="E230" s="34"/>
      <c r="F230" s="35"/>
      <c r="J230" s="60"/>
      <c r="Q230" s="37"/>
      <c r="R230" s="12"/>
      <c r="S230" s="34"/>
      <c r="T230" s="12"/>
      <c r="U230" s="12"/>
      <c r="Y230" s="54"/>
      <c r="Z230" s="12"/>
    </row>
    <row r="231" ht="15.75" customHeight="1">
      <c r="A231" s="34"/>
      <c r="B231" s="34"/>
      <c r="C231" s="34"/>
      <c r="E231" s="34"/>
      <c r="F231" s="35"/>
      <c r="J231" s="60"/>
      <c r="Q231" s="37"/>
      <c r="R231" s="12"/>
      <c r="S231" s="34"/>
      <c r="T231" s="12"/>
      <c r="U231" s="12"/>
      <c r="Y231" s="54"/>
      <c r="Z231" s="12"/>
    </row>
    <row r="232" ht="15.75" customHeight="1">
      <c r="A232" s="34"/>
      <c r="B232" s="34"/>
      <c r="C232" s="34"/>
      <c r="E232" s="34"/>
      <c r="F232" s="35"/>
      <c r="J232" s="60"/>
      <c r="Q232" s="37"/>
      <c r="R232" s="12"/>
      <c r="S232" s="34"/>
      <c r="T232" s="12"/>
      <c r="U232" s="12"/>
      <c r="Y232" s="54"/>
      <c r="Z232" s="12"/>
    </row>
    <row r="233" ht="15.75" customHeight="1">
      <c r="A233" s="34"/>
      <c r="B233" s="34"/>
      <c r="C233" s="34"/>
      <c r="E233" s="34"/>
      <c r="F233" s="35"/>
      <c r="J233" s="60"/>
      <c r="Q233" s="37"/>
      <c r="R233" s="12"/>
      <c r="S233" s="34"/>
      <c r="T233" s="12"/>
      <c r="U233" s="12"/>
      <c r="Y233" s="54"/>
      <c r="Z233" s="12"/>
    </row>
    <row r="234" ht="15.75" customHeight="1">
      <c r="A234" s="34"/>
      <c r="B234" s="34"/>
      <c r="C234" s="34"/>
      <c r="E234" s="34"/>
      <c r="F234" s="35"/>
      <c r="J234" s="60"/>
      <c r="Q234" s="37"/>
      <c r="R234" s="12"/>
      <c r="S234" s="34"/>
      <c r="T234" s="12"/>
      <c r="U234" s="12"/>
      <c r="Y234" s="54"/>
      <c r="Z234" s="12"/>
    </row>
    <row r="235" ht="15.75" customHeight="1">
      <c r="A235" s="34"/>
      <c r="B235" s="34"/>
      <c r="C235" s="34"/>
      <c r="E235" s="34"/>
      <c r="F235" s="35"/>
      <c r="J235" s="60"/>
      <c r="Q235" s="37"/>
      <c r="R235" s="12"/>
      <c r="S235" s="34"/>
      <c r="T235" s="12"/>
      <c r="U235" s="12"/>
      <c r="Y235" s="54"/>
      <c r="Z235" s="12"/>
    </row>
    <row r="236" ht="15.75" customHeight="1">
      <c r="A236" s="34"/>
      <c r="B236" s="34"/>
      <c r="C236" s="34"/>
      <c r="E236" s="34"/>
      <c r="F236" s="35"/>
      <c r="J236" s="60"/>
      <c r="Q236" s="37"/>
      <c r="R236" s="12"/>
      <c r="S236" s="34"/>
      <c r="T236" s="12"/>
      <c r="U236" s="12"/>
      <c r="Y236" s="54"/>
      <c r="Z236" s="12"/>
    </row>
    <row r="237" ht="15.75" customHeight="1">
      <c r="A237" s="34"/>
      <c r="B237" s="34"/>
      <c r="C237" s="34"/>
      <c r="E237" s="34"/>
      <c r="F237" s="35"/>
      <c r="J237" s="60"/>
      <c r="Q237" s="37"/>
      <c r="R237" s="12"/>
      <c r="S237" s="34"/>
      <c r="T237" s="12"/>
      <c r="U237" s="12"/>
      <c r="Y237" s="54"/>
      <c r="Z237" s="12"/>
    </row>
    <row r="238" ht="15.75" customHeight="1">
      <c r="A238" s="34"/>
      <c r="B238" s="34"/>
      <c r="C238" s="34"/>
      <c r="E238" s="34"/>
      <c r="F238" s="35"/>
      <c r="J238" s="60"/>
      <c r="Q238" s="37"/>
      <c r="R238" s="12"/>
      <c r="S238" s="34"/>
      <c r="T238" s="12"/>
      <c r="U238" s="12"/>
      <c r="Y238" s="54"/>
      <c r="Z238" s="12"/>
    </row>
    <row r="239" ht="15.75" customHeight="1">
      <c r="A239" s="34"/>
      <c r="B239" s="34"/>
      <c r="C239" s="34"/>
      <c r="E239" s="34"/>
      <c r="F239" s="35"/>
      <c r="J239" s="60"/>
      <c r="Q239" s="37"/>
      <c r="R239" s="12"/>
      <c r="S239" s="34"/>
      <c r="T239" s="12"/>
      <c r="U239" s="12"/>
      <c r="Y239" s="54"/>
      <c r="Z239" s="12"/>
    </row>
    <row r="240" ht="15.75" customHeight="1">
      <c r="A240" s="34"/>
      <c r="B240" s="34"/>
      <c r="C240" s="34"/>
      <c r="E240" s="34"/>
      <c r="F240" s="35"/>
      <c r="J240" s="60"/>
      <c r="Q240" s="37"/>
      <c r="R240" s="12"/>
      <c r="S240" s="34"/>
      <c r="T240" s="12"/>
      <c r="U240" s="12"/>
      <c r="Y240" s="54"/>
      <c r="Z240" s="12"/>
    </row>
    <row r="241" ht="15.75" customHeight="1">
      <c r="A241" s="34"/>
      <c r="B241" s="34"/>
      <c r="C241" s="34"/>
      <c r="E241" s="34"/>
      <c r="F241" s="35"/>
      <c r="J241" s="60"/>
      <c r="Q241" s="37"/>
      <c r="R241" s="12"/>
      <c r="S241" s="34"/>
      <c r="T241" s="12"/>
      <c r="U241" s="12"/>
      <c r="Y241" s="54"/>
      <c r="Z241" s="12"/>
    </row>
    <row r="242" ht="15.75" customHeight="1">
      <c r="A242" s="34"/>
      <c r="B242" s="34"/>
      <c r="C242" s="34"/>
      <c r="E242" s="34"/>
      <c r="F242" s="35"/>
      <c r="J242" s="60"/>
      <c r="Q242" s="37"/>
      <c r="R242" s="12"/>
      <c r="S242" s="34"/>
      <c r="T242" s="12"/>
      <c r="U242" s="12"/>
      <c r="Y242" s="54"/>
      <c r="Z242" s="12"/>
    </row>
    <row r="243" ht="15.75" customHeight="1">
      <c r="A243" s="34"/>
      <c r="B243" s="34"/>
      <c r="C243" s="34"/>
      <c r="E243" s="34"/>
      <c r="F243" s="35"/>
      <c r="J243" s="60"/>
      <c r="Q243" s="37"/>
      <c r="R243" s="12"/>
      <c r="S243" s="34"/>
      <c r="T243" s="12"/>
      <c r="U243" s="12"/>
      <c r="Y243" s="54"/>
      <c r="Z243" s="12"/>
    </row>
    <row r="244" ht="15.75" customHeight="1">
      <c r="A244" s="34"/>
      <c r="B244" s="34"/>
      <c r="C244" s="34"/>
      <c r="E244" s="34"/>
      <c r="F244" s="35"/>
      <c r="J244" s="60"/>
      <c r="Q244" s="37"/>
      <c r="R244" s="12"/>
      <c r="S244" s="34"/>
      <c r="T244" s="12"/>
      <c r="U244" s="12"/>
      <c r="Y244" s="54"/>
      <c r="Z244" s="12"/>
    </row>
    <row r="245" ht="15.75" customHeight="1">
      <c r="A245" s="34"/>
      <c r="B245" s="34"/>
      <c r="C245" s="34"/>
      <c r="E245" s="34"/>
      <c r="F245" s="35"/>
      <c r="J245" s="60"/>
      <c r="Q245" s="37"/>
      <c r="R245" s="12"/>
      <c r="S245" s="34"/>
      <c r="T245" s="12"/>
      <c r="U245" s="12"/>
      <c r="Y245" s="54"/>
      <c r="Z245" s="12"/>
    </row>
    <row r="246" ht="15.75" customHeight="1">
      <c r="A246" s="34"/>
      <c r="B246" s="34"/>
      <c r="C246" s="34"/>
      <c r="E246" s="34"/>
      <c r="F246" s="35"/>
      <c r="J246" s="60"/>
      <c r="Q246" s="37"/>
      <c r="R246" s="12"/>
      <c r="S246" s="34"/>
      <c r="T246" s="12"/>
      <c r="U246" s="12"/>
      <c r="Y246" s="54"/>
      <c r="Z246" s="12"/>
    </row>
    <row r="247" ht="15.75" customHeight="1">
      <c r="A247" s="34"/>
      <c r="B247" s="34"/>
      <c r="C247" s="34"/>
      <c r="E247" s="34"/>
      <c r="F247" s="35"/>
      <c r="J247" s="60"/>
      <c r="Q247" s="37"/>
      <c r="R247" s="12"/>
      <c r="S247" s="34"/>
      <c r="T247" s="12"/>
      <c r="U247" s="12"/>
      <c r="Y247" s="54"/>
      <c r="Z247" s="12"/>
    </row>
    <row r="248" ht="15.75" customHeight="1">
      <c r="A248" s="34"/>
      <c r="B248" s="34"/>
      <c r="C248" s="34"/>
      <c r="E248" s="34"/>
      <c r="F248" s="35"/>
      <c r="J248" s="60"/>
      <c r="Q248" s="37"/>
      <c r="R248" s="12"/>
      <c r="S248" s="34"/>
      <c r="T248" s="12"/>
      <c r="U248" s="12"/>
      <c r="Y248" s="54"/>
      <c r="Z248" s="12"/>
    </row>
    <row r="249" ht="15.75" customHeight="1">
      <c r="A249" s="34"/>
      <c r="B249" s="34"/>
      <c r="C249" s="34"/>
      <c r="E249" s="34"/>
      <c r="F249" s="35"/>
      <c r="J249" s="60"/>
      <c r="Q249" s="37"/>
      <c r="R249" s="12"/>
      <c r="S249" s="34"/>
      <c r="T249" s="12"/>
      <c r="U249" s="12"/>
      <c r="Y249" s="54"/>
      <c r="Z249" s="12"/>
    </row>
    <row r="250" ht="15.75" customHeight="1">
      <c r="A250" s="34"/>
      <c r="B250" s="34"/>
      <c r="C250" s="34"/>
      <c r="E250" s="34"/>
      <c r="F250" s="35"/>
      <c r="J250" s="60"/>
      <c r="Q250" s="37"/>
      <c r="R250" s="12"/>
      <c r="S250" s="34"/>
      <c r="T250" s="12"/>
      <c r="U250" s="12"/>
      <c r="Y250" s="54"/>
      <c r="Z250" s="12"/>
    </row>
    <row r="251" ht="15.75" customHeight="1">
      <c r="A251" s="34"/>
      <c r="B251" s="34"/>
      <c r="C251" s="34"/>
      <c r="E251" s="34"/>
      <c r="F251" s="35"/>
      <c r="J251" s="60"/>
      <c r="Q251" s="37"/>
      <c r="R251" s="12"/>
      <c r="S251" s="34"/>
      <c r="T251" s="12"/>
      <c r="U251" s="12"/>
      <c r="Y251" s="54"/>
      <c r="Z251" s="12"/>
    </row>
    <row r="252" ht="15.75" customHeight="1">
      <c r="A252" s="34"/>
      <c r="B252" s="34"/>
      <c r="C252" s="34"/>
      <c r="E252" s="34"/>
      <c r="F252" s="35"/>
      <c r="J252" s="60"/>
      <c r="Q252" s="37"/>
      <c r="R252" s="12"/>
      <c r="S252" s="34"/>
      <c r="T252" s="12"/>
      <c r="U252" s="12"/>
      <c r="Y252" s="54"/>
      <c r="Z252" s="12"/>
    </row>
    <row r="253" ht="15.75" customHeight="1">
      <c r="A253" s="34"/>
      <c r="B253" s="34"/>
      <c r="C253" s="34"/>
      <c r="E253" s="34"/>
      <c r="F253" s="35"/>
      <c r="J253" s="60"/>
      <c r="Q253" s="37"/>
      <c r="R253" s="12"/>
      <c r="S253" s="34"/>
      <c r="T253" s="12"/>
      <c r="U253" s="12"/>
      <c r="Y253" s="54"/>
      <c r="Z253" s="12"/>
    </row>
    <row r="254" ht="15.75" customHeight="1">
      <c r="A254" s="34"/>
      <c r="B254" s="34"/>
      <c r="C254" s="34"/>
      <c r="E254" s="34"/>
      <c r="F254" s="35"/>
      <c r="J254" s="60"/>
      <c r="Q254" s="37"/>
      <c r="R254" s="12"/>
      <c r="S254" s="34"/>
      <c r="T254" s="12"/>
      <c r="U254" s="12"/>
      <c r="Y254" s="54"/>
      <c r="Z254" s="12"/>
    </row>
    <row r="255" ht="15.75" customHeight="1">
      <c r="A255" s="34"/>
      <c r="B255" s="34"/>
      <c r="C255" s="34"/>
      <c r="E255" s="34"/>
      <c r="F255" s="35"/>
      <c r="J255" s="60"/>
      <c r="Q255" s="37"/>
      <c r="R255" s="12"/>
      <c r="S255" s="34"/>
      <c r="T255" s="12"/>
      <c r="U255" s="12"/>
      <c r="Y255" s="54"/>
      <c r="Z255" s="12"/>
    </row>
    <row r="256" ht="15.75" customHeight="1">
      <c r="A256" s="34"/>
      <c r="B256" s="34"/>
      <c r="C256" s="34"/>
      <c r="E256" s="34"/>
      <c r="F256" s="35"/>
      <c r="J256" s="60"/>
      <c r="Q256" s="37"/>
      <c r="R256" s="12"/>
      <c r="S256" s="34"/>
      <c r="T256" s="12"/>
      <c r="U256" s="12"/>
      <c r="Y256" s="54"/>
      <c r="Z256" s="12"/>
    </row>
    <row r="257" ht="15.75" customHeight="1">
      <c r="A257" s="34"/>
      <c r="B257" s="34"/>
      <c r="C257" s="34"/>
      <c r="E257" s="34"/>
      <c r="F257" s="35"/>
      <c r="J257" s="60"/>
      <c r="Q257" s="37"/>
      <c r="R257" s="12"/>
      <c r="S257" s="34"/>
      <c r="T257" s="12"/>
      <c r="U257" s="12"/>
      <c r="Y257" s="54"/>
      <c r="Z257" s="12"/>
    </row>
    <row r="258" ht="15.75" customHeight="1">
      <c r="A258" s="34"/>
      <c r="B258" s="34"/>
      <c r="C258" s="34"/>
      <c r="E258" s="34"/>
      <c r="F258" s="35"/>
      <c r="J258" s="60"/>
      <c r="Q258" s="37"/>
      <c r="R258" s="12"/>
      <c r="S258" s="34"/>
      <c r="T258" s="12"/>
      <c r="U258" s="12"/>
      <c r="Y258" s="54"/>
      <c r="Z258" s="12"/>
    </row>
    <row r="259" ht="15.75" customHeight="1">
      <c r="A259" s="34"/>
      <c r="B259" s="34"/>
      <c r="C259" s="34"/>
      <c r="E259" s="34"/>
      <c r="F259" s="35"/>
      <c r="J259" s="60"/>
      <c r="Q259" s="37"/>
      <c r="R259" s="12"/>
      <c r="S259" s="34"/>
      <c r="T259" s="12"/>
      <c r="U259" s="12"/>
      <c r="Y259" s="54"/>
      <c r="Z259" s="12"/>
    </row>
    <row r="260" ht="15.75" customHeight="1">
      <c r="A260" s="34"/>
      <c r="B260" s="34"/>
      <c r="C260" s="34"/>
      <c r="E260" s="34"/>
      <c r="F260" s="35"/>
      <c r="J260" s="60"/>
      <c r="Q260" s="37"/>
      <c r="R260" s="12"/>
      <c r="S260" s="34"/>
      <c r="T260" s="12"/>
      <c r="U260" s="12"/>
      <c r="Y260" s="54"/>
      <c r="Z260" s="12"/>
    </row>
    <row r="261" ht="15.75" customHeight="1">
      <c r="A261" s="34"/>
      <c r="B261" s="34"/>
      <c r="C261" s="34"/>
      <c r="E261" s="34"/>
      <c r="F261" s="35"/>
      <c r="J261" s="60"/>
      <c r="Q261" s="37"/>
      <c r="R261" s="12"/>
      <c r="S261" s="34"/>
      <c r="T261" s="12"/>
      <c r="U261" s="12"/>
      <c r="Y261" s="54"/>
      <c r="Z261" s="12"/>
    </row>
    <row r="262" ht="15.75" customHeight="1">
      <c r="A262" s="34"/>
      <c r="B262" s="34"/>
      <c r="C262" s="34"/>
      <c r="E262" s="34"/>
      <c r="F262" s="35"/>
      <c r="J262" s="60"/>
      <c r="Q262" s="37"/>
      <c r="R262" s="12"/>
      <c r="S262" s="34"/>
      <c r="T262" s="12"/>
      <c r="U262" s="12"/>
      <c r="Y262" s="54"/>
      <c r="Z262" s="12"/>
    </row>
    <row r="263" ht="15.75" customHeight="1">
      <c r="A263" s="34"/>
      <c r="B263" s="34"/>
      <c r="C263" s="34"/>
      <c r="E263" s="34"/>
      <c r="F263" s="35"/>
      <c r="J263" s="60"/>
      <c r="Q263" s="37"/>
      <c r="R263" s="12"/>
      <c r="S263" s="34"/>
      <c r="T263" s="12"/>
      <c r="U263" s="12"/>
      <c r="Y263" s="54"/>
      <c r="Z263" s="12"/>
    </row>
    <row r="264" ht="15.75" customHeight="1">
      <c r="A264" s="34"/>
      <c r="B264" s="34"/>
      <c r="C264" s="34"/>
      <c r="E264" s="34"/>
      <c r="F264" s="35"/>
      <c r="J264" s="60"/>
      <c r="Q264" s="37"/>
      <c r="R264" s="12"/>
      <c r="S264" s="34"/>
      <c r="T264" s="12"/>
      <c r="U264" s="12"/>
      <c r="Y264" s="54"/>
      <c r="Z264" s="12"/>
    </row>
    <row r="265" ht="15.75" customHeight="1">
      <c r="A265" s="34"/>
      <c r="B265" s="34"/>
      <c r="C265" s="34"/>
      <c r="E265" s="34"/>
      <c r="F265" s="35"/>
      <c r="J265" s="60"/>
      <c r="Q265" s="37"/>
      <c r="R265" s="12"/>
      <c r="S265" s="34"/>
      <c r="T265" s="12"/>
      <c r="U265" s="12"/>
      <c r="Y265" s="54"/>
      <c r="Z265" s="12"/>
    </row>
    <row r="266" ht="15.75" customHeight="1">
      <c r="A266" s="34"/>
      <c r="B266" s="34"/>
      <c r="C266" s="34"/>
      <c r="E266" s="34"/>
      <c r="F266" s="35"/>
      <c r="J266" s="60"/>
      <c r="Q266" s="37"/>
      <c r="R266" s="12"/>
      <c r="S266" s="34"/>
      <c r="T266" s="12"/>
      <c r="U266" s="12"/>
      <c r="Y266" s="54"/>
      <c r="Z266" s="12"/>
    </row>
    <row r="267" ht="15.75" customHeight="1">
      <c r="A267" s="34"/>
      <c r="B267" s="34"/>
      <c r="C267" s="34"/>
      <c r="E267" s="34"/>
      <c r="F267" s="35"/>
      <c r="J267" s="60"/>
      <c r="Q267" s="37"/>
      <c r="R267" s="12"/>
      <c r="S267" s="34"/>
      <c r="T267" s="12"/>
      <c r="U267" s="12"/>
      <c r="Y267" s="54"/>
      <c r="Z267" s="12"/>
    </row>
    <row r="268" ht="15.75" customHeight="1">
      <c r="A268" s="34"/>
      <c r="B268" s="34"/>
      <c r="C268" s="34"/>
      <c r="E268" s="34"/>
      <c r="F268" s="35"/>
      <c r="J268" s="60"/>
      <c r="Q268" s="37"/>
      <c r="R268" s="12"/>
      <c r="S268" s="34"/>
      <c r="T268" s="12"/>
      <c r="U268" s="12"/>
      <c r="Y268" s="54"/>
      <c r="Z268" s="12"/>
    </row>
    <row r="269" ht="15.75" customHeight="1">
      <c r="A269" s="34"/>
      <c r="B269" s="34"/>
      <c r="C269" s="34"/>
      <c r="E269" s="34"/>
      <c r="F269" s="35"/>
      <c r="J269" s="60"/>
      <c r="Q269" s="37"/>
      <c r="R269" s="12"/>
      <c r="S269" s="34"/>
      <c r="T269" s="12"/>
      <c r="U269" s="12"/>
      <c r="Y269" s="54"/>
      <c r="Z269" s="12"/>
    </row>
    <row r="270" ht="15.75" customHeight="1">
      <c r="A270" s="34"/>
      <c r="B270" s="34"/>
      <c r="C270" s="34"/>
      <c r="E270" s="34"/>
      <c r="F270" s="35"/>
      <c r="J270" s="60"/>
      <c r="Q270" s="37"/>
      <c r="R270" s="12"/>
      <c r="S270" s="34"/>
      <c r="T270" s="12"/>
      <c r="U270" s="12"/>
      <c r="Y270" s="54"/>
      <c r="Z270" s="12"/>
    </row>
    <row r="271" ht="15.75" customHeight="1">
      <c r="A271" s="34"/>
      <c r="B271" s="34"/>
      <c r="C271" s="34"/>
      <c r="E271" s="34"/>
      <c r="F271" s="35"/>
      <c r="J271" s="60"/>
      <c r="Q271" s="37"/>
      <c r="R271" s="12"/>
      <c r="S271" s="34"/>
      <c r="T271" s="12"/>
      <c r="U271" s="12"/>
      <c r="Y271" s="54"/>
      <c r="Z271" s="12"/>
    </row>
    <row r="272" ht="15.75" customHeight="1">
      <c r="A272" s="34"/>
      <c r="B272" s="34"/>
      <c r="C272" s="34"/>
      <c r="E272" s="34"/>
      <c r="F272" s="35"/>
      <c r="J272" s="60"/>
      <c r="Q272" s="37"/>
      <c r="R272" s="12"/>
      <c r="S272" s="34"/>
      <c r="T272" s="12"/>
      <c r="U272" s="12"/>
      <c r="Y272" s="54"/>
      <c r="Z272" s="12"/>
    </row>
    <row r="273" ht="15.75" customHeight="1">
      <c r="A273" s="34"/>
      <c r="B273" s="34"/>
      <c r="C273" s="34"/>
      <c r="E273" s="34"/>
      <c r="F273" s="35"/>
      <c r="J273" s="60"/>
      <c r="Q273" s="37"/>
      <c r="R273" s="12"/>
      <c r="S273" s="34"/>
      <c r="T273" s="12"/>
      <c r="U273" s="12"/>
      <c r="Y273" s="54"/>
      <c r="Z273" s="12"/>
    </row>
    <row r="274" ht="15.75" customHeight="1">
      <c r="A274" s="34"/>
      <c r="B274" s="34"/>
      <c r="C274" s="34"/>
      <c r="E274" s="34"/>
      <c r="F274" s="35"/>
      <c r="J274" s="60"/>
      <c r="Q274" s="37"/>
      <c r="R274" s="12"/>
      <c r="S274" s="34"/>
      <c r="T274" s="12"/>
      <c r="U274" s="12"/>
      <c r="Y274" s="54"/>
      <c r="Z274" s="12"/>
    </row>
    <row r="275" ht="15.75" customHeight="1">
      <c r="A275" s="34"/>
      <c r="B275" s="34"/>
      <c r="C275" s="34"/>
      <c r="E275" s="34"/>
      <c r="F275" s="35"/>
      <c r="J275" s="60"/>
      <c r="Q275" s="37"/>
      <c r="R275" s="12"/>
      <c r="S275" s="34"/>
      <c r="T275" s="12"/>
      <c r="U275" s="12"/>
      <c r="Y275" s="54"/>
      <c r="Z275" s="12"/>
    </row>
    <row r="276" ht="15.75" customHeight="1">
      <c r="A276" s="34"/>
      <c r="B276" s="34"/>
      <c r="C276" s="34"/>
      <c r="E276" s="34"/>
      <c r="F276" s="35"/>
      <c r="J276" s="60"/>
      <c r="Q276" s="37"/>
      <c r="R276" s="12"/>
      <c r="S276" s="34"/>
      <c r="T276" s="12"/>
      <c r="U276" s="12"/>
      <c r="Y276" s="54"/>
      <c r="Z276" s="12"/>
    </row>
    <row r="277" ht="15.75" customHeight="1">
      <c r="A277" s="34"/>
      <c r="B277" s="34"/>
      <c r="C277" s="34"/>
      <c r="E277" s="34"/>
      <c r="F277" s="35"/>
      <c r="J277" s="60"/>
      <c r="Q277" s="37"/>
      <c r="R277" s="12"/>
      <c r="S277" s="34"/>
      <c r="T277" s="12"/>
      <c r="U277" s="12"/>
      <c r="Y277" s="54"/>
      <c r="Z277" s="12"/>
    </row>
    <row r="278" ht="15.75" customHeight="1">
      <c r="A278" s="34"/>
      <c r="B278" s="34"/>
      <c r="C278" s="34"/>
      <c r="E278" s="34"/>
      <c r="F278" s="35"/>
      <c r="J278" s="60"/>
      <c r="Q278" s="37"/>
      <c r="R278" s="12"/>
      <c r="S278" s="34"/>
      <c r="T278" s="12"/>
      <c r="U278" s="12"/>
      <c r="Y278" s="54"/>
      <c r="Z278" s="12"/>
    </row>
    <row r="279" ht="15.75" customHeight="1">
      <c r="A279" s="34"/>
      <c r="B279" s="34"/>
      <c r="C279" s="34"/>
      <c r="E279" s="34"/>
      <c r="F279" s="35"/>
      <c r="J279" s="60"/>
      <c r="Q279" s="37"/>
      <c r="R279" s="12"/>
      <c r="S279" s="34"/>
      <c r="T279" s="12"/>
      <c r="U279" s="12"/>
      <c r="Y279" s="54"/>
      <c r="Z279" s="12"/>
    </row>
    <row r="280" ht="15.75" customHeight="1">
      <c r="A280" s="34"/>
      <c r="B280" s="34"/>
      <c r="C280" s="34"/>
      <c r="E280" s="34"/>
      <c r="F280" s="35"/>
      <c r="J280" s="60"/>
      <c r="Q280" s="37"/>
      <c r="R280" s="12"/>
      <c r="S280" s="34"/>
      <c r="T280" s="12"/>
      <c r="U280" s="12"/>
      <c r="Y280" s="54"/>
      <c r="Z280" s="12"/>
    </row>
    <row r="281" ht="15.75" customHeight="1">
      <c r="A281" s="34"/>
      <c r="B281" s="34"/>
      <c r="C281" s="34"/>
      <c r="E281" s="34"/>
      <c r="F281" s="35"/>
      <c r="J281" s="60"/>
      <c r="Q281" s="37"/>
      <c r="R281" s="12"/>
      <c r="S281" s="34"/>
      <c r="T281" s="12"/>
      <c r="U281" s="12"/>
      <c r="Y281" s="54"/>
      <c r="Z281" s="12"/>
    </row>
    <row r="282" ht="15.75" customHeight="1">
      <c r="A282" s="34"/>
      <c r="B282" s="34"/>
      <c r="C282" s="34"/>
      <c r="E282" s="34"/>
      <c r="F282" s="35"/>
      <c r="J282" s="60"/>
      <c r="Q282" s="37"/>
      <c r="R282" s="12"/>
      <c r="S282" s="34"/>
      <c r="T282" s="12"/>
      <c r="U282" s="12"/>
      <c r="Y282" s="54"/>
      <c r="Z282" s="12"/>
    </row>
    <row r="283" ht="15.75" customHeight="1">
      <c r="A283" s="34"/>
      <c r="B283" s="34"/>
      <c r="C283" s="34"/>
      <c r="E283" s="34"/>
      <c r="F283" s="35"/>
      <c r="J283" s="60"/>
      <c r="Q283" s="37"/>
      <c r="R283" s="12"/>
      <c r="S283" s="34"/>
      <c r="T283" s="12"/>
      <c r="U283" s="12"/>
      <c r="Y283" s="54"/>
      <c r="Z283" s="12"/>
    </row>
    <row r="284" ht="15.75" customHeight="1">
      <c r="A284" s="34"/>
      <c r="B284" s="34"/>
      <c r="C284" s="34"/>
      <c r="E284" s="34"/>
      <c r="F284" s="35"/>
      <c r="J284" s="60"/>
      <c r="Q284" s="37"/>
      <c r="R284" s="12"/>
      <c r="S284" s="34"/>
      <c r="T284" s="12"/>
      <c r="U284" s="12"/>
      <c r="Y284" s="54"/>
      <c r="Z284" s="12"/>
    </row>
    <row r="285" ht="15.75" customHeight="1">
      <c r="A285" s="34"/>
      <c r="B285" s="34"/>
      <c r="C285" s="34"/>
      <c r="E285" s="34"/>
      <c r="F285" s="35"/>
      <c r="J285" s="60"/>
      <c r="Q285" s="37"/>
      <c r="R285" s="12"/>
      <c r="S285" s="34"/>
      <c r="T285" s="12"/>
      <c r="U285" s="12"/>
      <c r="Y285" s="54"/>
      <c r="Z285" s="12"/>
    </row>
    <row r="286" ht="15.75" customHeight="1">
      <c r="A286" s="34"/>
      <c r="B286" s="34"/>
      <c r="C286" s="34"/>
      <c r="E286" s="34"/>
      <c r="F286" s="35"/>
      <c r="J286" s="60"/>
      <c r="Q286" s="37"/>
      <c r="R286" s="12"/>
      <c r="S286" s="34"/>
      <c r="T286" s="12"/>
      <c r="U286" s="12"/>
      <c r="Y286" s="54"/>
      <c r="Z286" s="12"/>
    </row>
    <row r="287" ht="15.75" customHeight="1">
      <c r="A287" s="34"/>
      <c r="B287" s="34"/>
      <c r="C287" s="34"/>
      <c r="E287" s="34"/>
      <c r="F287" s="35"/>
      <c r="J287" s="60"/>
      <c r="Q287" s="37"/>
      <c r="R287" s="12"/>
      <c r="S287" s="34"/>
      <c r="T287" s="12"/>
      <c r="U287" s="12"/>
      <c r="Y287" s="54"/>
      <c r="Z287" s="12"/>
    </row>
    <row r="288" ht="15.75" customHeight="1">
      <c r="A288" s="34"/>
      <c r="B288" s="34"/>
      <c r="C288" s="34"/>
      <c r="E288" s="34"/>
      <c r="F288" s="35"/>
      <c r="J288" s="60"/>
      <c r="Q288" s="37"/>
      <c r="R288" s="12"/>
      <c r="S288" s="34"/>
      <c r="T288" s="12"/>
      <c r="U288" s="12"/>
      <c r="Y288" s="54"/>
      <c r="Z288" s="12"/>
    </row>
    <row r="289" ht="15.75" customHeight="1">
      <c r="A289" s="34"/>
      <c r="B289" s="34"/>
      <c r="C289" s="34"/>
      <c r="E289" s="34"/>
      <c r="F289" s="35"/>
      <c r="J289" s="60"/>
      <c r="Q289" s="37"/>
      <c r="R289" s="12"/>
      <c r="S289" s="34"/>
      <c r="T289" s="12"/>
      <c r="U289" s="12"/>
      <c r="Y289" s="54"/>
      <c r="Z289" s="12"/>
    </row>
    <row r="290" ht="15.75" customHeight="1">
      <c r="A290" s="34"/>
      <c r="B290" s="34"/>
      <c r="C290" s="34"/>
      <c r="E290" s="34"/>
      <c r="F290" s="35"/>
      <c r="J290" s="60"/>
      <c r="Q290" s="37"/>
      <c r="R290" s="12"/>
      <c r="S290" s="34"/>
      <c r="T290" s="12"/>
      <c r="U290" s="12"/>
      <c r="Y290" s="54"/>
      <c r="Z290" s="12"/>
    </row>
    <row r="291" ht="15.75" customHeight="1">
      <c r="A291" s="34"/>
      <c r="B291" s="34"/>
      <c r="C291" s="34"/>
      <c r="E291" s="34"/>
      <c r="F291" s="35"/>
      <c r="J291" s="60"/>
      <c r="Q291" s="37"/>
      <c r="R291" s="12"/>
      <c r="S291" s="34"/>
      <c r="T291" s="12"/>
      <c r="U291" s="12"/>
      <c r="Y291" s="54"/>
      <c r="Z291" s="12"/>
    </row>
    <row r="292" ht="15.75" customHeight="1">
      <c r="A292" s="34"/>
      <c r="B292" s="34"/>
      <c r="C292" s="34"/>
      <c r="E292" s="34"/>
      <c r="F292" s="35"/>
      <c r="J292" s="60"/>
      <c r="Q292" s="37"/>
      <c r="R292" s="12"/>
      <c r="S292" s="34"/>
      <c r="T292" s="12"/>
      <c r="U292" s="12"/>
      <c r="Y292" s="54"/>
      <c r="Z292" s="12"/>
    </row>
    <row r="293" ht="15.75" customHeight="1">
      <c r="A293" s="34"/>
      <c r="B293" s="34"/>
      <c r="C293" s="34"/>
      <c r="E293" s="34"/>
      <c r="F293" s="35"/>
      <c r="J293" s="60"/>
      <c r="Q293" s="37"/>
      <c r="R293" s="12"/>
      <c r="S293" s="34"/>
      <c r="T293" s="12"/>
      <c r="U293" s="12"/>
      <c r="Y293" s="54"/>
      <c r="Z293" s="12"/>
    </row>
    <row r="294" ht="15.75" customHeight="1">
      <c r="A294" s="34"/>
      <c r="B294" s="34"/>
      <c r="C294" s="34"/>
      <c r="E294" s="34"/>
      <c r="F294" s="35"/>
      <c r="J294" s="60"/>
      <c r="Q294" s="37"/>
      <c r="R294" s="12"/>
      <c r="S294" s="34"/>
      <c r="T294" s="12"/>
      <c r="U294" s="12"/>
      <c r="Y294" s="54"/>
      <c r="Z294" s="12"/>
    </row>
    <row r="295" ht="15.75" customHeight="1">
      <c r="A295" s="34"/>
      <c r="B295" s="34"/>
      <c r="C295" s="34"/>
      <c r="E295" s="34"/>
      <c r="F295" s="35"/>
      <c r="J295" s="60"/>
      <c r="Q295" s="37"/>
      <c r="R295" s="12"/>
      <c r="S295" s="34"/>
      <c r="T295" s="12"/>
      <c r="U295" s="12"/>
      <c r="Y295" s="54"/>
      <c r="Z295" s="12"/>
    </row>
    <row r="296" ht="15.75" customHeight="1">
      <c r="A296" s="34"/>
      <c r="B296" s="34"/>
      <c r="C296" s="34"/>
      <c r="E296" s="34"/>
      <c r="F296" s="35"/>
      <c r="J296" s="60"/>
      <c r="Q296" s="37"/>
      <c r="R296" s="12"/>
      <c r="S296" s="34"/>
      <c r="T296" s="12"/>
      <c r="U296" s="12"/>
      <c r="Y296" s="54"/>
      <c r="Z296" s="12"/>
    </row>
    <row r="297" ht="15.75" customHeight="1">
      <c r="A297" s="34"/>
      <c r="B297" s="34"/>
      <c r="C297" s="34"/>
      <c r="E297" s="34"/>
      <c r="F297" s="35"/>
      <c r="J297" s="60"/>
      <c r="Q297" s="37"/>
      <c r="R297" s="12"/>
      <c r="S297" s="34"/>
      <c r="T297" s="12"/>
      <c r="U297" s="12"/>
      <c r="Y297" s="54"/>
      <c r="Z297" s="12"/>
    </row>
    <row r="298" ht="15.75" customHeight="1">
      <c r="A298" s="34"/>
      <c r="B298" s="34"/>
      <c r="C298" s="34"/>
      <c r="E298" s="34"/>
      <c r="F298" s="35"/>
      <c r="J298" s="60"/>
      <c r="Q298" s="37"/>
      <c r="R298" s="12"/>
      <c r="S298" s="34"/>
      <c r="T298" s="12"/>
      <c r="U298" s="12"/>
      <c r="Y298" s="54"/>
      <c r="Z298" s="12"/>
    </row>
    <row r="299" ht="15.75" customHeight="1">
      <c r="A299" s="34"/>
      <c r="B299" s="34"/>
      <c r="C299" s="34"/>
      <c r="E299" s="34"/>
      <c r="F299" s="35"/>
      <c r="J299" s="60"/>
      <c r="Q299" s="37"/>
      <c r="R299" s="12"/>
      <c r="S299" s="34"/>
      <c r="T299" s="12"/>
      <c r="U299" s="12"/>
      <c r="Y299" s="54"/>
      <c r="Z299" s="12"/>
    </row>
    <row r="300" ht="15.75" customHeight="1">
      <c r="A300" s="34"/>
      <c r="B300" s="34"/>
      <c r="C300" s="34"/>
      <c r="E300" s="34"/>
      <c r="F300" s="35"/>
      <c r="J300" s="60"/>
      <c r="Q300" s="37"/>
      <c r="R300" s="12"/>
      <c r="S300" s="34"/>
      <c r="T300" s="12"/>
      <c r="U300" s="12"/>
      <c r="Y300" s="54"/>
      <c r="Z300" s="12"/>
    </row>
    <row r="301" ht="15.75" customHeight="1">
      <c r="A301" s="34"/>
      <c r="B301" s="34"/>
      <c r="C301" s="34"/>
      <c r="E301" s="34"/>
      <c r="F301" s="35"/>
      <c r="J301" s="60"/>
      <c r="Q301" s="37"/>
      <c r="R301" s="12"/>
      <c r="S301" s="34"/>
      <c r="T301" s="12"/>
      <c r="U301" s="12"/>
      <c r="Y301" s="54"/>
      <c r="Z301" s="12"/>
    </row>
    <row r="302" ht="15.75" customHeight="1">
      <c r="A302" s="34"/>
      <c r="B302" s="34"/>
      <c r="C302" s="34"/>
      <c r="E302" s="34"/>
      <c r="F302" s="35"/>
      <c r="J302" s="60"/>
      <c r="Q302" s="37"/>
      <c r="R302" s="12"/>
      <c r="S302" s="34"/>
      <c r="T302" s="12"/>
      <c r="U302" s="12"/>
      <c r="Y302" s="54"/>
      <c r="Z302" s="12"/>
    </row>
    <row r="303" ht="15.75" customHeight="1">
      <c r="A303" s="34"/>
      <c r="B303" s="34"/>
      <c r="C303" s="34"/>
      <c r="E303" s="34"/>
      <c r="F303" s="35"/>
      <c r="J303" s="60"/>
      <c r="Q303" s="37"/>
      <c r="R303" s="12"/>
      <c r="S303" s="34"/>
      <c r="T303" s="12"/>
      <c r="U303" s="12"/>
      <c r="Y303" s="54"/>
      <c r="Z303" s="12"/>
    </row>
    <row r="304" ht="15.75" customHeight="1">
      <c r="A304" s="34"/>
      <c r="B304" s="34"/>
      <c r="C304" s="34"/>
      <c r="E304" s="34"/>
      <c r="F304" s="35"/>
      <c r="J304" s="60"/>
      <c r="Q304" s="37"/>
      <c r="R304" s="12"/>
      <c r="S304" s="34"/>
      <c r="T304" s="12"/>
      <c r="U304" s="12"/>
      <c r="Y304" s="54"/>
      <c r="Z304" s="12"/>
    </row>
    <row r="305" ht="15.75" customHeight="1">
      <c r="A305" s="34"/>
      <c r="B305" s="34"/>
      <c r="C305" s="34"/>
      <c r="E305" s="34"/>
      <c r="F305" s="35"/>
      <c r="J305" s="60"/>
      <c r="Q305" s="37"/>
      <c r="R305" s="12"/>
      <c r="S305" s="34"/>
      <c r="T305" s="12"/>
      <c r="U305" s="12"/>
      <c r="Y305" s="54"/>
      <c r="Z305" s="12"/>
    </row>
    <row r="306" ht="15.75" customHeight="1">
      <c r="A306" s="34"/>
      <c r="B306" s="34"/>
      <c r="C306" s="34"/>
      <c r="E306" s="34"/>
      <c r="F306" s="35"/>
      <c r="J306" s="60"/>
      <c r="Q306" s="37"/>
      <c r="R306" s="12"/>
      <c r="S306" s="34"/>
      <c r="T306" s="12"/>
      <c r="U306" s="12"/>
      <c r="Y306" s="54"/>
      <c r="Z306" s="12"/>
    </row>
    <row r="307" ht="15.75" customHeight="1">
      <c r="A307" s="34"/>
      <c r="B307" s="34"/>
      <c r="C307" s="34"/>
      <c r="E307" s="34"/>
      <c r="F307" s="35"/>
      <c r="J307" s="60"/>
      <c r="Q307" s="37"/>
      <c r="R307" s="12"/>
      <c r="S307" s="34"/>
      <c r="T307" s="12"/>
      <c r="U307" s="12"/>
      <c r="Y307" s="54"/>
      <c r="Z307" s="12"/>
    </row>
    <row r="308" ht="15.75" customHeight="1">
      <c r="A308" s="34"/>
      <c r="B308" s="34"/>
      <c r="C308" s="34"/>
      <c r="E308" s="34"/>
      <c r="F308" s="35"/>
      <c r="J308" s="60"/>
      <c r="Q308" s="37"/>
      <c r="R308" s="12"/>
      <c r="S308" s="34"/>
      <c r="T308" s="12"/>
      <c r="U308" s="12"/>
      <c r="Y308" s="54"/>
      <c r="Z308" s="12"/>
    </row>
    <row r="309" ht="15.75" customHeight="1">
      <c r="A309" s="34"/>
      <c r="B309" s="34"/>
      <c r="C309" s="34"/>
      <c r="E309" s="34"/>
      <c r="F309" s="35"/>
      <c r="J309" s="60"/>
      <c r="Q309" s="37"/>
      <c r="R309" s="12"/>
      <c r="S309" s="34"/>
      <c r="T309" s="12"/>
      <c r="U309" s="12"/>
      <c r="Y309" s="54"/>
      <c r="Z309" s="12"/>
    </row>
    <row r="310" ht="15.75" customHeight="1">
      <c r="A310" s="34"/>
      <c r="B310" s="34"/>
      <c r="C310" s="34"/>
      <c r="E310" s="34"/>
      <c r="F310" s="35"/>
      <c r="J310" s="60"/>
      <c r="Q310" s="37"/>
      <c r="R310" s="12"/>
      <c r="S310" s="34"/>
      <c r="T310" s="12"/>
      <c r="U310" s="12"/>
      <c r="Y310" s="54"/>
      <c r="Z310" s="12"/>
    </row>
    <row r="311" ht="15.75" customHeight="1">
      <c r="A311" s="34"/>
      <c r="B311" s="34"/>
      <c r="C311" s="34"/>
      <c r="E311" s="34"/>
      <c r="F311" s="35"/>
      <c r="J311" s="60"/>
      <c r="Q311" s="37"/>
      <c r="R311" s="12"/>
      <c r="S311" s="34"/>
      <c r="T311" s="12"/>
      <c r="U311" s="12"/>
      <c r="Y311" s="54"/>
      <c r="Z311" s="12"/>
    </row>
    <row r="312" ht="15.75" customHeight="1">
      <c r="A312" s="34"/>
      <c r="B312" s="34"/>
      <c r="C312" s="34"/>
      <c r="E312" s="34"/>
      <c r="F312" s="35"/>
      <c r="J312" s="60"/>
      <c r="Q312" s="37"/>
      <c r="R312" s="12"/>
      <c r="S312" s="34"/>
      <c r="T312" s="12"/>
      <c r="U312" s="12"/>
      <c r="Y312" s="54"/>
      <c r="Z312" s="12"/>
    </row>
    <row r="313" ht="15.75" customHeight="1">
      <c r="A313" s="34"/>
      <c r="B313" s="34"/>
      <c r="C313" s="34"/>
      <c r="E313" s="34"/>
      <c r="F313" s="35"/>
      <c r="J313" s="60"/>
      <c r="Q313" s="37"/>
      <c r="R313" s="12"/>
      <c r="S313" s="34"/>
      <c r="T313" s="12"/>
      <c r="U313" s="12"/>
      <c r="Y313" s="54"/>
      <c r="Z313" s="12"/>
    </row>
    <row r="314" ht="15.75" customHeight="1">
      <c r="A314" s="34"/>
      <c r="B314" s="34"/>
      <c r="C314" s="34"/>
      <c r="E314" s="34"/>
      <c r="F314" s="35"/>
      <c r="J314" s="60"/>
      <c r="Q314" s="37"/>
      <c r="R314" s="12"/>
      <c r="S314" s="34"/>
      <c r="T314" s="12"/>
      <c r="U314" s="12"/>
      <c r="Y314" s="54"/>
      <c r="Z314" s="12"/>
    </row>
    <row r="315" ht="15.75" customHeight="1">
      <c r="A315" s="34"/>
      <c r="B315" s="34"/>
      <c r="C315" s="34"/>
      <c r="E315" s="34"/>
      <c r="F315" s="35"/>
      <c r="J315" s="60"/>
      <c r="Q315" s="37"/>
      <c r="R315" s="12"/>
      <c r="S315" s="34"/>
      <c r="T315" s="12"/>
      <c r="U315" s="12"/>
      <c r="Y315" s="54"/>
      <c r="Z315" s="12"/>
    </row>
    <row r="316" ht="15.75" customHeight="1">
      <c r="A316" s="34"/>
      <c r="B316" s="34"/>
      <c r="C316" s="34"/>
      <c r="E316" s="34"/>
      <c r="F316" s="35"/>
      <c r="J316" s="60"/>
      <c r="Q316" s="37"/>
      <c r="R316" s="12"/>
      <c r="S316" s="34"/>
      <c r="T316" s="12"/>
      <c r="U316" s="12"/>
      <c r="Y316" s="54"/>
      <c r="Z316" s="12"/>
    </row>
    <row r="317" ht="15.75" customHeight="1">
      <c r="A317" s="34"/>
      <c r="B317" s="34"/>
      <c r="C317" s="34"/>
      <c r="E317" s="34"/>
      <c r="F317" s="35"/>
      <c r="J317" s="60"/>
      <c r="Q317" s="37"/>
      <c r="R317" s="12"/>
      <c r="S317" s="34"/>
      <c r="T317" s="12"/>
      <c r="U317" s="12"/>
      <c r="Y317" s="54"/>
      <c r="Z317" s="12"/>
    </row>
    <row r="318" ht="15.75" customHeight="1">
      <c r="A318" s="34"/>
      <c r="B318" s="34"/>
      <c r="C318" s="34"/>
      <c r="E318" s="34"/>
      <c r="F318" s="35"/>
      <c r="J318" s="60"/>
      <c r="Q318" s="37"/>
      <c r="R318" s="12"/>
      <c r="S318" s="34"/>
      <c r="T318" s="12"/>
      <c r="U318" s="12"/>
      <c r="Y318" s="54"/>
      <c r="Z318" s="12"/>
    </row>
    <row r="319" ht="15.75" customHeight="1">
      <c r="A319" s="34"/>
      <c r="B319" s="34"/>
      <c r="C319" s="34"/>
      <c r="E319" s="34"/>
      <c r="F319" s="35"/>
      <c r="J319" s="60"/>
      <c r="Q319" s="37"/>
      <c r="R319" s="12"/>
      <c r="S319" s="34"/>
      <c r="T319" s="12"/>
      <c r="U319" s="12"/>
      <c r="Y319" s="54"/>
      <c r="Z319" s="12"/>
    </row>
    <row r="320" ht="15.75" customHeight="1">
      <c r="A320" s="34"/>
      <c r="B320" s="34"/>
      <c r="C320" s="34"/>
      <c r="E320" s="34"/>
      <c r="F320" s="35"/>
      <c r="J320" s="60"/>
      <c r="Q320" s="37"/>
      <c r="R320" s="12"/>
      <c r="S320" s="34"/>
      <c r="T320" s="12"/>
      <c r="U320" s="12"/>
      <c r="Y320" s="54"/>
      <c r="Z320" s="12"/>
    </row>
    <row r="321" ht="15.75" customHeight="1">
      <c r="A321" s="34"/>
      <c r="B321" s="34"/>
      <c r="C321" s="34"/>
      <c r="E321" s="34"/>
      <c r="F321" s="35"/>
      <c r="J321" s="60"/>
      <c r="Q321" s="37"/>
      <c r="R321" s="12"/>
      <c r="S321" s="34"/>
      <c r="T321" s="12"/>
      <c r="U321" s="12"/>
      <c r="Y321" s="54"/>
      <c r="Z321" s="12"/>
    </row>
    <row r="322" ht="15.75" customHeight="1">
      <c r="A322" s="34"/>
      <c r="B322" s="34"/>
      <c r="C322" s="34"/>
      <c r="E322" s="34"/>
      <c r="F322" s="35"/>
      <c r="J322" s="60"/>
      <c r="Q322" s="37"/>
      <c r="R322" s="12"/>
      <c r="S322" s="34"/>
      <c r="T322" s="12"/>
      <c r="U322" s="12"/>
      <c r="Y322" s="54"/>
      <c r="Z322" s="12"/>
    </row>
    <row r="323" ht="15.75" customHeight="1">
      <c r="A323" s="34"/>
      <c r="B323" s="34"/>
      <c r="C323" s="34"/>
      <c r="E323" s="34"/>
      <c r="F323" s="35"/>
      <c r="J323" s="60"/>
      <c r="Q323" s="37"/>
      <c r="R323" s="12"/>
      <c r="S323" s="34"/>
      <c r="T323" s="12"/>
      <c r="U323" s="12"/>
      <c r="Y323" s="54"/>
      <c r="Z323" s="12"/>
    </row>
    <row r="324" ht="15.75" customHeight="1">
      <c r="A324" s="34"/>
      <c r="B324" s="34"/>
      <c r="C324" s="34"/>
      <c r="E324" s="34"/>
      <c r="F324" s="35"/>
      <c r="J324" s="60"/>
      <c r="Q324" s="37"/>
      <c r="R324" s="12"/>
      <c r="S324" s="34"/>
      <c r="T324" s="12"/>
      <c r="U324" s="12"/>
      <c r="Y324" s="54"/>
      <c r="Z324" s="12"/>
    </row>
    <row r="325" ht="15.75" customHeight="1">
      <c r="A325" s="34"/>
      <c r="B325" s="34"/>
      <c r="C325" s="34"/>
      <c r="E325" s="34"/>
      <c r="F325" s="35"/>
      <c r="J325" s="60"/>
      <c r="Q325" s="37"/>
      <c r="R325" s="12"/>
      <c r="S325" s="34"/>
      <c r="T325" s="12"/>
      <c r="U325" s="12"/>
      <c r="Y325" s="54"/>
      <c r="Z325" s="12"/>
    </row>
    <row r="326" ht="15.75" customHeight="1">
      <c r="A326" s="34"/>
      <c r="B326" s="34"/>
      <c r="C326" s="34"/>
      <c r="E326" s="34"/>
      <c r="F326" s="35"/>
      <c r="J326" s="60"/>
      <c r="Q326" s="37"/>
      <c r="R326" s="12"/>
      <c r="S326" s="34"/>
      <c r="T326" s="12"/>
      <c r="U326" s="12"/>
      <c r="Y326" s="54"/>
      <c r="Z326" s="12"/>
    </row>
    <row r="327" ht="15.75" customHeight="1">
      <c r="A327" s="34"/>
      <c r="B327" s="34"/>
      <c r="C327" s="34"/>
      <c r="E327" s="34"/>
      <c r="F327" s="35"/>
      <c r="J327" s="60"/>
      <c r="Q327" s="37"/>
      <c r="R327" s="12"/>
      <c r="S327" s="34"/>
      <c r="T327" s="12"/>
      <c r="U327" s="12"/>
      <c r="Y327" s="54"/>
      <c r="Z327" s="12"/>
    </row>
    <row r="328" ht="15.75" customHeight="1">
      <c r="A328" s="34"/>
      <c r="B328" s="34"/>
      <c r="C328" s="34"/>
      <c r="E328" s="34"/>
      <c r="F328" s="35"/>
      <c r="J328" s="60"/>
      <c r="Q328" s="37"/>
      <c r="R328" s="12"/>
      <c r="S328" s="34"/>
      <c r="T328" s="12"/>
      <c r="U328" s="12"/>
      <c r="Y328" s="54"/>
      <c r="Z328" s="12"/>
    </row>
    <row r="329" ht="15.75" customHeight="1">
      <c r="A329" s="34"/>
      <c r="B329" s="34"/>
      <c r="C329" s="34"/>
      <c r="E329" s="34"/>
      <c r="F329" s="35"/>
      <c r="J329" s="60"/>
      <c r="Q329" s="37"/>
      <c r="R329" s="12"/>
      <c r="S329" s="34"/>
      <c r="T329" s="12"/>
      <c r="U329" s="12"/>
      <c r="Y329" s="54"/>
      <c r="Z329" s="12"/>
    </row>
    <row r="330" ht="15.75" customHeight="1">
      <c r="A330" s="34"/>
      <c r="B330" s="34"/>
      <c r="C330" s="34"/>
      <c r="E330" s="34"/>
      <c r="F330" s="35"/>
      <c r="J330" s="60"/>
      <c r="Q330" s="37"/>
      <c r="R330" s="12"/>
      <c r="S330" s="34"/>
      <c r="T330" s="12"/>
      <c r="U330" s="12"/>
      <c r="Y330" s="54"/>
      <c r="Z330" s="12"/>
    </row>
    <row r="331" ht="15.75" customHeight="1">
      <c r="A331" s="34"/>
      <c r="B331" s="34"/>
      <c r="C331" s="34"/>
      <c r="E331" s="34"/>
      <c r="F331" s="35"/>
      <c r="J331" s="60"/>
      <c r="Q331" s="37"/>
      <c r="R331" s="12"/>
      <c r="S331" s="34"/>
      <c r="T331" s="12"/>
      <c r="U331" s="12"/>
      <c r="Y331" s="54"/>
      <c r="Z331" s="12"/>
    </row>
    <row r="332" ht="15.75" customHeight="1">
      <c r="A332" s="34"/>
      <c r="B332" s="34"/>
      <c r="C332" s="34"/>
      <c r="E332" s="34"/>
      <c r="F332" s="35"/>
      <c r="J332" s="60"/>
      <c r="Q332" s="37"/>
      <c r="R332" s="12"/>
      <c r="S332" s="34"/>
      <c r="T332" s="12"/>
      <c r="U332" s="12"/>
      <c r="Y332" s="54"/>
      <c r="Z332" s="12"/>
    </row>
    <row r="333" ht="15.75" customHeight="1">
      <c r="A333" s="34"/>
      <c r="B333" s="34"/>
      <c r="C333" s="34"/>
      <c r="E333" s="34"/>
      <c r="F333" s="35"/>
      <c r="J333" s="60"/>
      <c r="Q333" s="37"/>
      <c r="R333" s="12"/>
      <c r="S333" s="34"/>
      <c r="T333" s="12"/>
      <c r="U333" s="12"/>
      <c r="Y333" s="54"/>
      <c r="Z333" s="12"/>
    </row>
    <row r="334" ht="15.75" customHeight="1">
      <c r="A334" s="34"/>
      <c r="B334" s="34"/>
      <c r="C334" s="34"/>
      <c r="E334" s="34"/>
      <c r="F334" s="35"/>
      <c r="J334" s="60"/>
      <c r="Q334" s="37"/>
      <c r="R334" s="12"/>
      <c r="S334" s="34"/>
      <c r="T334" s="12"/>
      <c r="U334" s="12"/>
      <c r="Y334" s="54"/>
      <c r="Z334" s="12"/>
    </row>
    <row r="335" ht="15.75" customHeight="1">
      <c r="A335" s="34"/>
      <c r="B335" s="34"/>
      <c r="C335" s="34"/>
      <c r="E335" s="34"/>
      <c r="F335" s="35"/>
      <c r="J335" s="60"/>
      <c r="Q335" s="37"/>
      <c r="R335" s="12"/>
      <c r="S335" s="34"/>
      <c r="T335" s="12"/>
      <c r="U335" s="12"/>
      <c r="Y335" s="54"/>
      <c r="Z335" s="12"/>
    </row>
    <row r="336" ht="15.75" customHeight="1">
      <c r="A336" s="34"/>
      <c r="B336" s="34"/>
      <c r="C336" s="34"/>
      <c r="E336" s="34"/>
      <c r="F336" s="35"/>
      <c r="J336" s="60"/>
      <c r="Q336" s="37"/>
      <c r="R336" s="12"/>
      <c r="S336" s="34"/>
      <c r="T336" s="12"/>
      <c r="U336" s="12"/>
      <c r="Y336" s="54"/>
      <c r="Z336" s="12"/>
    </row>
    <row r="337" ht="15.75" customHeight="1">
      <c r="A337" s="34"/>
      <c r="B337" s="34"/>
      <c r="C337" s="34"/>
      <c r="E337" s="34"/>
      <c r="F337" s="35"/>
      <c r="J337" s="60"/>
      <c r="Q337" s="37"/>
      <c r="R337" s="12"/>
      <c r="S337" s="34"/>
      <c r="T337" s="12"/>
      <c r="U337" s="12"/>
      <c r="Y337" s="54"/>
      <c r="Z337" s="12"/>
    </row>
    <row r="338" ht="15.75" customHeight="1">
      <c r="A338" s="34"/>
      <c r="B338" s="34"/>
      <c r="C338" s="34"/>
      <c r="E338" s="34"/>
      <c r="F338" s="35"/>
      <c r="J338" s="60"/>
      <c r="Q338" s="37"/>
      <c r="R338" s="12"/>
      <c r="S338" s="34"/>
      <c r="T338" s="12"/>
      <c r="U338" s="12"/>
      <c r="Y338" s="54"/>
      <c r="Z338" s="12"/>
    </row>
    <row r="339" ht="15.75" customHeight="1">
      <c r="A339" s="34"/>
      <c r="B339" s="34"/>
      <c r="C339" s="34"/>
      <c r="E339" s="34"/>
      <c r="F339" s="35"/>
      <c r="J339" s="60"/>
      <c r="Q339" s="37"/>
      <c r="R339" s="12"/>
      <c r="S339" s="34"/>
      <c r="T339" s="12"/>
      <c r="U339" s="12"/>
      <c r="Y339" s="54"/>
      <c r="Z339" s="12"/>
    </row>
    <row r="340" ht="15.75" customHeight="1">
      <c r="A340" s="34"/>
      <c r="B340" s="34"/>
      <c r="C340" s="34"/>
      <c r="E340" s="34"/>
      <c r="F340" s="35"/>
      <c r="J340" s="60"/>
      <c r="Q340" s="37"/>
      <c r="R340" s="12"/>
      <c r="S340" s="34"/>
      <c r="T340" s="12"/>
      <c r="U340" s="12"/>
      <c r="Y340" s="54"/>
      <c r="Z340" s="12"/>
    </row>
    <row r="341" ht="15.75" customHeight="1">
      <c r="A341" s="34"/>
      <c r="B341" s="34"/>
      <c r="C341" s="34"/>
      <c r="E341" s="34"/>
      <c r="F341" s="35"/>
      <c r="J341" s="60"/>
      <c r="Q341" s="37"/>
      <c r="R341" s="12"/>
      <c r="S341" s="34"/>
      <c r="T341" s="12"/>
      <c r="U341" s="12"/>
      <c r="Y341" s="54"/>
      <c r="Z341" s="12"/>
    </row>
    <row r="342" ht="15.75" customHeight="1">
      <c r="A342" s="34"/>
      <c r="B342" s="34"/>
      <c r="C342" s="34"/>
      <c r="E342" s="34"/>
      <c r="F342" s="35"/>
      <c r="J342" s="60"/>
      <c r="Q342" s="37"/>
      <c r="R342" s="12"/>
      <c r="S342" s="34"/>
      <c r="T342" s="12"/>
      <c r="U342" s="12"/>
      <c r="Y342" s="54"/>
      <c r="Z342" s="12"/>
    </row>
    <row r="343" ht="15.75" customHeight="1">
      <c r="A343" s="34"/>
      <c r="B343" s="34"/>
      <c r="C343" s="34"/>
      <c r="E343" s="34"/>
      <c r="F343" s="35"/>
      <c r="J343" s="60"/>
      <c r="Q343" s="37"/>
      <c r="R343" s="12"/>
      <c r="S343" s="34"/>
      <c r="T343" s="12"/>
      <c r="U343" s="12"/>
      <c r="Y343" s="54"/>
      <c r="Z343" s="12"/>
    </row>
    <row r="344" ht="15.75" customHeight="1">
      <c r="A344" s="34"/>
      <c r="B344" s="34"/>
      <c r="C344" s="34"/>
      <c r="E344" s="34"/>
      <c r="F344" s="35"/>
      <c r="J344" s="60"/>
      <c r="Q344" s="37"/>
      <c r="R344" s="12"/>
      <c r="S344" s="34"/>
      <c r="T344" s="12"/>
      <c r="U344" s="12"/>
      <c r="Y344" s="54"/>
      <c r="Z344" s="12"/>
    </row>
    <row r="345" ht="15.75" customHeight="1">
      <c r="A345" s="34"/>
      <c r="B345" s="34"/>
      <c r="C345" s="34"/>
      <c r="E345" s="34"/>
      <c r="F345" s="35"/>
      <c r="J345" s="60"/>
      <c r="Q345" s="37"/>
      <c r="R345" s="12"/>
      <c r="S345" s="34"/>
      <c r="T345" s="12"/>
      <c r="U345" s="12"/>
      <c r="Y345" s="54"/>
      <c r="Z345" s="12"/>
    </row>
    <row r="346" ht="15.75" customHeight="1">
      <c r="A346" s="34"/>
      <c r="B346" s="34"/>
      <c r="C346" s="34"/>
      <c r="E346" s="34"/>
      <c r="F346" s="35"/>
      <c r="J346" s="60"/>
      <c r="Q346" s="37"/>
      <c r="R346" s="12"/>
      <c r="S346" s="34"/>
      <c r="T346" s="12"/>
      <c r="U346" s="12"/>
      <c r="Y346" s="54"/>
      <c r="Z346" s="12"/>
    </row>
    <row r="347" ht="15.75" customHeight="1">
      <c r="A347" s="34"/>
      <c r="B347" s="34"/>
      <c r="C347" s="34"/>
      <c r="E347" s="34"/>
      <c r="F347" s="35"/>
      <c r="J347" s="60"/>
      <c r="Q347" s="37"/>
      <c r="R347" s="12"/>
      <c r="S347" s="34"/>
      <c r="T347" s="12"/>
      <c r="U347" s="12"/>
      <c r="Y347" s="54"/>
      <c r="Z347" s="12"/>
    </row>
    <row r="348" ht="15.75" customHeight="1">
      <c r="A348" s="34"/>
      <c r="B348" s="34"/>
      <c r="C348" s="34"/>
      <c r="E348" s="34"/>
      <c r="F348" s="35"/>
      <c r="J348" s="60"/>
      <c r="Q348" s="37"/>
      <c r="R348" s="12"/>
      <c r="S348" s="34"/>
      <c r="T348" s="12"/>
      <c r="U348" s="12"/>
      <c r="Y348" s="54"/>
      <c r="Z348" s="12"/>
    </row>
    <row r="349" ht="15.75" customHeight="1">
      <c r="A349" s="34"/>
      <c r="B349" s="34"/>
      <c r="C349" s="34"/>
      <c r="E349" s="34"/>
      <c r="F349" s="35"/>
      <c r="J349" s="60"/>
      <c r="Q349" s="37"/>
      <c r="R349" s="12"/>
      <c r="S349" s="34"/>
      <c r="T349" s="12"/>
      <c r="U349" s="12"/>
      <c r="Y349" s="54"/>
      <c r="Z349" s="12"/>
    </row>
    <row r="350" ht="15.75" customHeight="1">
      <c r="A350" s="34"/>
      <c r="B350" s="34"/>
      <c r="C350" s="34"/>
      <c r="E350" s="34"/>
      <c r="F350" s="35"/>
      <c r="J350" s="60"/>
      <c r="Q350" s="37"/>
      <c r="R350" s="12"/>
      <c r="S350" s="34"/>
      <c r="T350" s="12"/>
      <c r="U350" s="12"/>
      <c r="Y350" s="54"/>
      <c r="Z350" s="12"/>
    </row>
    <row r="351" ht="15.75" customHeight="1">
      <c r="A351" s="34"/>
      <c r="B351" s="34"/>
      <c r="C351" s="34"/>
      <c r="E351" s="34"/>
      <c r="F351" s="35"/>
      <c r="J351" s="60"/>
      <c r="Q351" s="37"/>
      <c r="R351" s="12"/>
      <c r="S351" s="34"/>
      <c r="T351" s="12"/>
      <c r="U351" s="12"/>
      <c r="Y351" s="54"/>
      <c r="Z351" s="12"/>
    </row>
    <row r="352" ht="15.75" customHeight="1">
      <c r="A352" s="34"/>
      <c r="B352" s="34"/>
      <c r="C352" s="34"/>
      <c r="E352" s="34"/>
      <c r="F352" s="35"/>
      <c r="J352" s="60"/>
      <c r="Q352" s="37"/>
      <c r="R352" s="12"/>
      <c r="S352" s="34"/>
      <c r="T352" s="12"/>
      <c r="U352" s="12"/>
      <c r="Y352" s="54"/>
      <c r="Z352" s="12"/>
    </row>
    <row r="353" ht="15.75" customHeight="1">
      <c r="A353" s="34"/>
      <c r="B353" s="34"/>
      <c r="C353" s="34"/>
      <c r="E353" s="34"/>
      <c r="F353" s="35"/>
      <c r="J353" s="60"/>
      <c r="Q353" s="37"/>
      <c r="R353" s="12"/>
      <c r="S353" s="34"/>
      <c r="T353" s="12"/>
      <c r="U353" s="12"/>
      <c r="Y353" s="54"/>
      <c r="Z353" s="12"/>
    </row>
    <row r="354" ht="15.75" customHeight="1">
      <c r="A354" s="34"/>
      <c r="B354" s="34"/>
      <c r="C354" s="34"/>
      <c r="E354" s="34"/>
      <c r="F354" s="35"/>
      <c r="J354" s="60"/>
      <c r="Q354" s="37"/>
      <c r="R354" s="12"/>
      <c r="S354" s="34"/>
      <c r="T354" s="12"/>
      <c r="U354" s="12"/>
      <c r="Y354" s="54"/>
      <c r="Z354" s="12"/>
    </row>
    <row r="355" ht="15.75" customHeight="1">
      <c r="A355" s="34"/>
      <c r="B355" s="34"/>
      <c r="C355" s="34"/>
      <c r="E355" s="34"/>
      <c r="F355" s="35"/>
      <c r="J355" s="60"/>
      <c r="Q355" s="37"/>
      <c r="R355" s="12"/>
      <c r="S355" s="34"/>
      <c r="T355" s="12"/>
      <c r="U355" s="12"/>
      <c r="Y355" s="54"/>
      <c r="Z355" s="12"/>
    </row>
    <row r="356" ht="15.75" customHeight="1">
      <c r="A356" s="34"/>
      <c r="B356" s="34"/>
      <c r="C356" s="34"/>
      <c r="E356" s="34"/>
      <c r="F356" s="35"/>
      <c r="J356" s="60"/>
      <c r="Q356" s="37"/>
      <c r="R356" s="12"/>
      <c r="S356" s="34"/>
      <c r="T356" s="12"/>
      <c r="U356" s="12"/>
      <c r="Y356" s="54"/>
      <c r="Z356" s="12"/>
    </row>
    <row r="357" ht="15.75" customHeight="1">
      <c r="A357" s="34"/>
      <c r="B357" s="34"/>
      <c r="C357" s="34"/>
      <c r="E357" s="34"/>
      <c r="F357" s="35"/>
      <c r="J357" s="60"/>
      <c r="Q357" s="37"/>
      <c r="R357" s="12"/>
      <c r="S357" s="34"/>
      <c r="T357" s="12"/>
      <c r="U357" s="12"/>
      <c r="Y357" s="54"/>
      <c r="Z357" s="12"/>
    </row>
    <row r="358" ht="15.75" customHeight="1">
      <c r="A358" s="34"/>
      <c r="B358" s="34"/>
      <c r="C358" s="34"/>
      <c r="E358" s="34"/>
      <c r="F358" s="35"/>
      <c r="J358" s="60"/>
      <c r="Q358" s="37"/>
      <c r="R358" s="12"/>
      <c r="S358" s="34"/>
      <c r="T358" s="12"/>
      <c r="U358" s="12"/>
      <c r="Y358" s="54"/>
      <c r="Z358" s="12"/>
    </row>
    <row r="359" ht="15.75" customHeight="1">
      <c r="A359" s="34"/>
      <c r="B359" s="34"/>
      <c r="C359" s="34"/>
      <c r="E359" s="34"/>
      <c r="F359" s="35"/>
      <c r="J359" s="60"/>
      <c r="Q359" s="37"/>
      <c r="R359" s="12"/>
      <c r="S359" s="34"/>
      <c r="T359" s="12"/>
      <c r="U359" s="12"/>
      <c r="Y359" s="54"/>
      <c r="Z359" s="12"/>
    </row>
    <row r="360" ht="15.75" customHeight="1">
      <c r="A360" s="34"/>
      <c r="B360" s="34"/>
      <c r="C360" s="34"/>
      <c r="E360" s="34"/>
      <c r="F360" s="35"/>
      <c r="J360" s="60"/>
      <c r="Q360" s="37"/>
      <c r="R360" s="12"/>
      <c r="S360" s="34"/>
      <c r="T360" s="12"/>
      <c r="U360" s="12"/>
      <c r="Y360" s="54"/>
      <c r="Z360" s="12"/>
    </row>
    <row r="361" ht="15.75" customHeight="1">
      <c r="A361" s="34"/>
      <c r="B361" s="34"/>
      <c r="C361" s="34"/>
      <c r="E361" s="34"/>
      <c r="F361" s="35"/>
      <c r="J361" s="60"/>
      <c r="Q361" s="37"/>
      <c r="R361" s="12"/>
      <c r="S361" s="34"/>
      <c r="T361" s="12"/>
      <c r="U361" s="12"/>
      <c r="Y361" s="54"/>
      <c r="Z361" s="12"/>
    </row>
    <row r="362" ht="15.75" customHeight="1">
      <c r="A362" s="34"/>
      <c r="B362" s="34"/>
      <c r="C362" s="34"/>
      <c r="E362" s="34"/>
      <c r="F362" s="35"/>
      <c r="J362" s="60"/>
      <c r="Q362" s="37"/>
      <c r="R362" s="12"/>
      <c r="S362" s="34"/>
      <c r="T362" s="12"/>
      <c r="U362" s="12"/>
      <c r="Y362" s="54"/>
      <c r="Z362" s="12"/>
    </row>
    <row r="363" ht="15.75" customHeight="1">
      <c r="A363" s="34"/>
      <c r="B363" s="34"/>
      <c r="C363" s="34"/>
      <c r="E363" s="34"/>
      <c r="F363" s="35"/>
      <c r="J363" s="60"/>
      <c r="Q363" s="37"/>
      <c r="R363" s="12"/>
      <c r="S363" s="34"/>
      <c r="T363" s="12"/>
      <c r="U363" s="12"/>
      <c r="Y363" s="54"/>
      <c r="Z363" s="12"/>
    </row>
    <row r="364" ht="15.75" customHeight="1">
      <c r="A364" s="34"/>
      <c r="B364" s="34"/>
      <c r="C364" s="34"/>
      <c r="E364" s="34"/>
      <c r="F364" s="35"/>
      <c r="J364" s="60"/>
      <c r="Q364" s="37"/>
      <c r="R364" s="12"/>
      <c r="S364" s="34"/>
      <c r="T364" s="12"/>
      <c r="U364" s="12"/>
      <c r="Y364" s="54"/>
      <c r="Z364" s="12"/>
    </row>
    <row r="365" ht="15.75" customHeight="1">
      <c r="A365" s="34"/>
      <c r="B365" s="34"/>
      <c r="C365" s="34"/>
      <c r="E365" s="34"/>
      <c r="F365" s="35"/>
      <c r="J365" s="60"/>
      <c r="Q365" s="37"/>
      <c r="R365" s="12"/>
      <c r="S365" s="34"/>
      <c r="T365" s="12"/>
      <c r="U365" s="12"/>
      <c r="Y365" s="54"/>
      <c r="Z365" s="12"/>
    </row>
    <row r="366" ht="15.75" customHeight="1">
      <c r="A366" s="34"/>
      <c r="B366" s="34"/>
      <c r="C366" s="34"/>
      <c r="E366" s="34"/>
      <c r="F366" s="35"/>
      <c r="J366" s="60"/>
      <c r="Q366" s="37"/>
      <c r="R366" s="12"/>
      <c r="S366" s="34"/>
      <c r="T366" s="12"/>
      <c r="U366" s="12"/>
      <c r="Y366" s="54"/>
      <c r="Z366" s="12"/>
    </row>
    <row r="367" ht="15.75" customHeight="1">
      <c r="A367" s="34"/>
      <c r="B367" s="34"/>
      <c r="C367" s="34"/>
      <c r="E367" s="34"/>
      <c r="F367" s="35"/>
      <c r="J367" s="60"/>
      <c r="Q367" s="37"/>
      <c r="R367" s="12"/>
      <c r="S367" s="34"/>
      <c r="T367" s="12"/>
      <c r="U367" s="12"/>
      <c r="Y367" s="54"/>
      <c r="Z367" s="12"/>
    </row>
    <row r="368" ht="15.75" customHeight="1">
      <c r="A368" s="34"/>
      <c r="B368" s="34"/>
      <c r="C368" s="34"/>
      <c r="E368" s="34"/>
      <c r="F368" s="35"/>
      <c r="J368" s="60"/>
      <c r="Q368" s="37"/>
      <c r="R368" s="12"/>
      <c r="S368" s="34"/>
      <c r="T368" s="12"/>
      <c r="U368" s="12"/>
      <c r="Y368" s="54"/>
      <c r="Z368" s="12"/>
    </row>
    <row r="369" ht="15.75" customHeight="1">
      <c r="A369" s="34"/>
      <c r="B369" s="34"/>
      <c r="C369" s="34"/>
      <c r="E369" s="34"/>
      <c r="F369" s="35"/>
      <c r="J369" s="60"/>
      <c r="Q369" s="37"/>
      <c r="R369" s="12"/>
      <c r="S369" s="34"/>
      <c r="T369" s="12"/>
      <c r="U369" s="12"/>
      <c r="Y369" s="54"/>
      <c r="Z369" s="12"/>
    </row>
    <row r="370" ht="15.75" customHeight="1">
      <c r="A370" s="34"/>
      <c r="B370" s="34"/>
      <c r="C370" s="34"/>
      <c r="E370" s="34"/>
      <c r="F370" s="35"/>
      <c r="J370" s="60"/>
      <c r="Q370" s="37"/>
      <c r="R370" s="12"/>
      <c r="S370" s="34"/>
      <c r="T370" s="12"/>
      <c r="U370" s="12"/>
      <c r="Y370" s="54"/>
      <c r="Z370" s="12"/>
    </row>
    <row r="371" ht="15.75" customHeight="1">
      <c r="A371" s="34"/>
      <c r="B371" s="34"/>
      <c r="C371" s="34"/>
      <c r="E371" s="34"/>
      <c r="F371" s="35"/>
      <c r="J371" s="60"/>
      <c r="Q371" s="37"/>
      <c r="R371" s="12"/>
      <c r="S371" s="34"/>
      <c r="T371" s="12"/>
      <c r="U371" s="12"/>
      <c r="Y371" s="54"/>
      <c r="Z371" s="12"/>
    </row>
    <row r="372" ht="15.75" customHeight="1">
      <c r="A372" s="34"/>
      <c r="B372" s="34"/>
      <c r="C372" s="34"/>
      <c r="E372" s="34"/>
      <c r="F372" s="35"/>
      <c r="J372" s="60"/>
      <c r="Q372" s="37"/>
      <c r="R372" s="12"/>
      <c r="S372" s="34"/>
      <c r="T372" s="12"/>
      <c r="U372" s="12"/>
      <c r="Y372" s="54"/>
      <c r="Z372" s="12"/>
    </row>
    <row r="373" ht="15.75" customHeight="1">
      <c r="A373" s="34"/>
      <c r="B373" s="34"/>
      <c r="C373" s="34"/>
      <c r="E373" s="34"/>
      <c r="F373" s="35"/>
      <c r="J373" s="60"/>
      <c r="Q373" s="37"/>
      <c r="R373" s="12"/>
      <c r="S373" s="34"/>
      <c r="T373" s="12"/>
      <c r="U373" s="12"/>
      <c r="Y373" s="54"/>
      <c r="Z373" s="12"/>
    </row>
    <row r="374" ht="15.75" customHeight="1">
      <c r="A374" s="34"/>
      <c r="B374" s="34"/>
      <c r="C374" s="34"/>
      <c r="E374" s="34"/>
      <c r="F374" s="35"/>
      <c r="J374" s="60"/>
      <c r="Q374" s="37"/>
      <c r="R374" s="12"/>
      <c r="S374" s="34"/>
      <c r="T374" s="12"/>
      <c r="U374" s="12"/>
      <c r="Y374" s="54"/>
      <c r="Z374" s="12"/>
    </row>
    <row r="375" ht="15.75" customHeight="1">
      <c r="A375" s="34"/>
      <c r="B375" s="34"/>
      <c r="C375" s="34"/>
      <c r="E375" s="34"/>
      <c r="F375" s="35"/>
      <c r="J375" s="60"/>
      <c r="Q375" s="37"/>
      <c r="R375" s="12"/>
      <c r="S375" s="34"/>
      <c r="T375" s="12"/>
      <c r="U375" s="12"/>
      <c r="Y375" s="54"/>
      <c r="Z375" s="12"/>
    </row>
    <row r="376" ht="15.75" customHeight="1">
      <c r="A376" s="34"/>
      <c r="B376" s="34"/>
      <c r="C376" s="34"/>
      <c r="E376" s="34"/>
      <c r="F376" s="35"/>
      <c r="J376" s="60"/>
      <c r="Q376" s="37"/>
      <c r="R376" s="12"/>
      <c r="S376" s="34"/>
      <c r="T376" s="12"/>
      <c r="U376" s="12"/>
      <c r="Y376" s="54"/>
      <c r="Z376" s="12"/>
    </row>
    <row r="377" ht="15.75" customHeight="1">
      <c r="A377" s="34"/>
      <c r="B377" s="34"/>
      <c r="C377" s="34"/>
      <c r="E377" s="34"/>
      <c r="F377" s="35"/>
      <c r="J377" s="60"/>
      <c r="Q377" s="37"/>
      <c r="R377" s="12"/>
      <c r="S377" s="34"/>
      <c r="T377" s="12"/>
      <c r="U377" s="12"/>
      <c r="Y377" s="54"/>
      <c r="Z377" s="12"/>
    </row>
    <row r="378" ht="15.75" customHeight="1">
      <c r="A378" s="34"/>
      <c r="B378" s="34"/>
      <c r="C378" s="34"/>
      <c r="E378" s="34"/>
      <c r="F378" s="35"/>
      <c r="J378" s="60"/>
      <c r="Q378" s="37"/>
      <c r="R378" s="12"/>
      <c r="S378" s="34"/>
      <c r="T378" s="12"/>
      <c r="U378" s="12"/>
      <c r="Y378" s="54"/>
      <c r="Z378" s="12"/>
    </row>
    <row r="379" ht="15.75" customHeight="1">
      <c r="A379" s="34"/>
      <c r="B379" s="34"/>
      <c r="C379" s="34"/>
      <c r="E379" s="34"/>
      <c r="F379" s="35"/>
      <c r="J379" s="60"/>
      <c r="Q379" s="37"/>
      <c r="R379" s="12"/>
      <c r="S379" s="34"/>
      <c r="T379" s="12"/>
      <c r="U379" s="12"/>
      <c r="Y379" s="54"/>
      <c r="Z379" s="12"/>
    </row>
    <row r="380" ht="15.75" customHeight="1">
      <c r="A380" s="34"/>
      <c r="B380" s="34"/>
      <c r="C380" s="34"/>
      <c r="E380" s="34"/>
      <c r="F380" s="35"/>
      <c r="J380" s="60"/>
      <c r="Q380" s="37"/>
      <c r="R380" s="12"/>
      <c r="S380" s="34"/>
      <c r="T380" s="12"/>
      <c r="U380" s="12"/>
      <c r="Y380" s="54"/>
      <c r="Z380" s="12"/>
    </row>
    <row r="381" ht="15.75" customHeight="1">
      <c r="A381" s="34"/>
      <c r="B381" s="34"/>
      <c r="C381" s="34"/>
      <c r="E381" s="34"/>
      <c r="F381" s="35"/>
      <c r="J381" s="60"/>
      <c r="Q381" s="37"/>
      <c r="R381" s="12"/>
      <c r="S381" s="34"/>
      <c r="T381" s="12"/>
      <c r="U381" s="12"/>
      <c r="Y381" s="54"/>
      <c r="Z381" s="12"/>
    </row>
    <row r="382" ht="15.75" customHeight="1">
      <c r="A382" s="34"/>
      <c r="B382" s="34"/>
      <c r="C382" s="34"/>
      <c r="E382" s="34"/>
      <c r="F382" s="35"/>
      <c r="J382" s="60"/>
      <c r="Q382" s="37"/>
      <c r="R382" s="12"/>
      <c r="S382" s="34"/>
      <c r="T382" s="12"/>
      <c r="U382" s="12"/>
      <c r="Y382" s="54"/>
      <c r="Z382" s="12"/>
    </row>
    <row r="383" ht="15.75" customHeight="1">
      <c r="A383" s="34"/>
      <c r="B383" s="34"/>
      <c r="C383" s="34"/>
      <c r="E383" s="34"/>
      <c r="F383" s="35"/>
      <c r="J383" s="60"/>
      <c r="Q383" s="37"/>
      <c r="R383" s="12"/>
      <c r="S383" s="34"/>
      <c r="T383" s="12"/>
      <c r="U383" s="12"/>
      <c r="Y383" s="54"/>
      <c r="Z383" s="12"/>
    </row>
    <row r="384" ht="15.75" customHeight="1">
      <c r="A384" s="34"/>
      <c r="B384" s="34"/>
      <c r="C384" s="34"/>
      <c r="E384" s="34"/>
      <c r="F384" s="35"/>
      <c r="J384" s="60"/>
      <c r="Q384" s="37"/>
      <c r="R384" s="12"/>
      <c r="S384" s="34"/>
      <c r="T384" s="12"/>
      <c r="U384" s="12"/>
      <c r="Y384" s="54"/>
      <c r="Z384" s="12"/>
    </row>
    <row r="385" ht="15.75" customHeight="1">
      <c r="A385" s="34"/>
      <c r="B385" s="34"/>
      <c r="C385" s="34"/>
      <c r="E385" s="34"/>
      <c r="F385" s="35"/>
      <c r="J385" s="60"/>
      <c r="Q385" s="37"/>
      <c r="R385" s="12"/>
      <c r="S385" s="34"/>
      <c r="T385" s="12"/>
      <c r="U385" s="12"/>
      <c r="Y385" s="54"/>
      <c r="Z385" s="12"/>
    </row>
    <row r="386" ht="15.75" customHeight="1">
      <c r="A386" s="34"/>
      <c r="B386" s="34"/>
      <c r="C386" s="34"/>
      <c r="E386" s="34"/>
      <c r="F386" s="35"/>
      <c r="J386" s="60"/>
      <c r="Q386" s="37"/>
      <c r="R386" s="12"/>
      <c r="S386" s="34"/>
      <c r="T386" s="12"/>
      <c r="U386" s="12"/>
      <c r="Y386" s="54"/>
      <c r="Z386" s="12"/>
    </row>
    <row r="387" ht="15.75" customHeight="1">
      <c r="A387" s="34"/>
      <c r="B387" s="34"/>
      <c r="C387" s="34"/>
      <c r="E387" s="34"/>
      <c r="F387" s="35"/>
      <c r="J387" s="60"/>
      <c r="Q387" s="37"/>
      <c r="R387" s="12"/>
      <c r="S387" s="34"/>
      <c r="T387" s="12"/>
      <c r="U387" s="12"/>
      <c r="Y387" s="54"/>
      <c r="Z387" s="12"/>
    </row>
    <row r="388" ht="15.75" customHeight="1">
      <c r="A388" s="34"/>
      <c r="B388" s="34"/>
      <c r="C388" s="34"/>
      <c r="E388" s="34"/>
      <c r="F388" s="35"/>
      <c r="J388" s="60"/>
      <c r="Q388" s="37"/>
      <c r="R388" s="12"/>
      <c r="S388" s="34"/>
      <c r="T388" s="12"/>
      <c r="U388" s="12"/>
      <c r="Y388" s="54"/>
      <c r="Z388" s="12"/>
    </row>
    <row r="389" ht="15.75" customHeight="1">
      <c r="A389" s="34"/>
      <c r="B389" s="34"/>
      <c r="C389" s="34"/>
      <c r="E389" s="34"/>
      <c r="F389" s="35"/>
      <c r="J389" s="60"/>
      <c r="Q389" s="37"/>
      <c r="R389" s="12"/>
      <c r="S389" s="34"/>
      <c r="T389" s="12"/>
      <c r="U389" s="12"/>
      <c r="Y389" s="54"/>
      <c r="Z389" s="12"/>
    </row>
    <row r="390" ht="15.75" customHeight="1">
      <c r="A390" s="34"/>
      <c r="B390" s="34"/>
      <c r="C390" s="34"/>
      <c r="E390" s="34"/>
      <c r="F390" s="35"/>
      <c r="J390" s="60"/>
      <c r="Q390" s="37"/>
      <c r="R390" s="12"/>
      <c r="S390" s="34"/>
      <c r="T390" s="12"/>
      <c r="U390" s="12"/>
      <c r="Y390" s="54"/>
      <c r="Z390" s="12"/>
    </row>
    <row r="391" ht="15.75" customHeight="1">
      <c r="A391" s="34"/>
      <c r="B391" s="34"/>
      <c r="C391" s="34"/>
      <c r="E391" s="34"/>
      <c r="F391" s="35"/>
      <c r="J391" s="60"/>
      <c r="Q391" s="37"/>
      <c r="R391" s="12"/>
      <c r="S391" s="34"/>
      <c r="T391" s="12"/>
      <c r="U391" s="12"/>
      <c r="Y391" s="54"/>
      <c r="Z391" s="12"/>
    </row>
    <row r="392" ht="15.75" customHeight="1">
      <c r="A392" s="34"/>
      <c r="B392" s="34"/>
      <c r="C392" s="34"/>
      <c r="E392" s="34"/>
      <c r="F392" s="35"/>
      <c r="J392" s="60"/>
      <c r="Q392" s="37"/>
      <c r="R392" s="12"/>
      <c r="S392" s="34"/>
      <c r="T392" s="12"/>
      <c r="U392" s="12"/>
      <c r="Y392" s="54"/>
      <c r="Z392" s="12"/>
    </row>
    <row r="393" ht="15.75" customHeight="1">
      <c r="A393" s="34"/>
      <c r="B393" s="34"/>
      <c r="C393" s="34"/>
      <c r="E393" s="34"/>
      <c r="F393" s="35"/>
      <c r="J393" s="60"/>
      <c r="Q393" s="37"/>
      <c r="R393" s="12"/>
      <c r="S393" s="34"/>
      <c r="T393" s="12"/>
      <c r="U393" s="12"/>
      <c r="Y393" s="54"/>
      <c r="Z393" s="12"/>
    </row>
    <row r="394" ht="15.75" customHeight="1">
      <c r="A394" s="34"/>
      <c r="B394" s="34"/>
      <c r="C394" s="34"/>
      <c r="E394" s="34"/>
      <c r="F394" s="35"/>
      <c r="J394" s="60"/>
      <c r="Q394" s="37"/>
      <c r="R394" s="12"/>
      <c r="S394" s="34"/>
      <c r="T394" s="12"/>
      <c r="U394" s="12"/>
      <c r="Y394" s="54"/>
      <c r="Z394" s="12"/>
    </row>
    <row r="395" ht="15.75" customHeight="1">
      <c r="A395" s="34"/>
      <c r="B395" s="34"/>
      <c r="C395" s="34"/>
      <c r="E395" s="34"/>
      <c r="F395" s="35"/>
      <c r="J395" s="60"/>
      <c r="Q395" s="37"/>
      <c r="R395" s="12"/>
      <c r="S395" s="34"/>
      <c r="T395" s="12"/>
      <c r="U395" s="12"/>
      <c r="Y395" s="54"/>
      <c r="Z395" s="12"/>
    </row>
    <row r="396" ht="15.75" customHeight="1">
      <c r="A396" s="34"/>
      <c r="B396" s="34"/>
      <c r="C396" s="34"/>
      <c r="E396" s="34"/>
      <c r="F396" s="35"/>
      <c r="J396" s="60"/>
      <c r="Q396" s="37"/>
      <c r="R396" s="12"/>
      <c r="S396" s="34"/>
      <c r="T396" s="12"/>
      <c r="U396" s="12"/>
      <c r="Y396" s="54"/>
      <c r="Z396" s="12"/>
    </row>
    <row r="397" ht="15.75" customHeight="1">
      <c r="A397" s="34"/>
      <c r="B397" s="34"/>
      <c r="C397" s="34"/>
      <c r="E397" s="34"/>
      <c r="F397" s="35"/>
      <c r="J397" s="60"/>
      <c r="Q397" s="37"/>
      <c r="R397" s="12"/>
      <c r="S397" s="34"/>
      <c r="T397" s="12"/>
      <c r="U397" s="12"/>
      <c r="Y397" s="54"/>
      <c r="Z397" s="12"/>
    </row>
    <row r="398" ht="15.75" customHeight="1">
      <c r="A398" s="34"/>
      <c r="B398" s="34"/>
      <c r="C398" s="34"/>
      <c r="E398" s="34"/>
      <c r="F398" s="35"/>
      <c r="J398" s="60"/>
      <c r="Q398" s="37"/>
      <c r="R398" s="12"/>
      <c r="S398" s="34"/>
      <c r="T398" s="12"/>
      <c r="U398" s="12"/>
      <c r="Y398" s="54"/>
      <c r="Z398" s="12"/>
    </row>
    <row r="399" ht="15.75" customHeight="1">
      <c r="A399" s="34"/>
      <c r="B399" s="34"/>
      <c r="C399" s="34"/>
      <c r="E399" s="34"/>
      <c r="F399" s="35"/>
      <c r="J399" s="60"/>
      <c r="Q399" s="37"/>
      <c r="R399" s="12"/>
      <c r="S399" s="34"/>
      <c r="T399" s="12"/>
      <c r="U399" s="12"/>
      <c r="Y399" s="54"/>
      <c r="Z399" s="12"/>
    </row>
    <row r="400" ht="15.75" customHeight="1">
      <c r="A400" s="34"/>
      <c r="B400" s="34"/>
      <c r="C400" s="34"/>
      <c r="E400" s="34"/>
      <c r="F400" s="35"/>
      <c r="J400" s="60"/>
      <c r="Q400" s="37"/>
      <c r="R400" s="12"/>
      <c r="S400" s="34"/>
      <c r="T400" s="12"/>
      <c r="U400" s="12"/>
      <c r="Y400" s="54"/>
      <c r="Z400" s="12"/>
    </row>
    <row r="401" ht="15.75" customHeight="1">
      <c r="A401" s="34"/>
      <c r="B401" s="34"/>
      <c r="C401" s="34"/>
      <c r="E401" s="34"/>
      <c r="F401" s="35"/>
      <c r="J401" s="60"/>
      <c r="Q401" s="37"/>
      <c r="R401" s="12"/>
      <c r="S401" s="34"/>
      <c r="T401" s="12"/>
      <c r="U401" s="12"/>
      <c r="Y401" s="54"/>
      <c r="Z401" s="12"/>
    </row>
    <row r="402" ht="15.75" customHeight="1">
      <c r="A402" s="34"/>
      <c r="B402" s="34"/>
      <c r="C402" s="34"/>
      <c r="E402" s="34"/>
      <c r="F402" s="35"/>
      <c r="J402" s="60"/>
      <c r="Q402" s="37"/>
      <c r="R402" s="12"/>
      <c r="S402" s="34"/>
      <c r="T402" s="12"/>
      <c r="U402" s="12"/>
      <c r="Y402" s="54"/>
      <c r="Z402" s="12"/>
    </row>
    <row r="403" ht="15.75" customHeight="1">
      <c r="A403" s="34"/>
      <c r="B403" s="34"/>
      <c r="C403" s="34"/>
      <c r="E403" s="34"/>
      <c r="F403" s="35"/>
      <c r="J403" s="60"/>
      <c r="Q403" s="37"/>
      <c r="R403" s="12"/>
      <c r="S403" s="34"/>
      <c r="T403" s="12"/>
      <c r="U403" s="12"/>
      <c r="Y403" s="54"/>
      <c r="Z403" s="12"/>
    </row>
    <row r="404" ht="15.75" customHeight="1">
      <c r="A404" s="34"/>
      <c r="B404" s="34"/>
      <c r="C404" s="34"/>
      <c r="E404" s="34"/>
      <c r="F404" s="35"/>
      <c r="J404" s="60"/>
      <c r="Q404" s="37"/>
      <c r="R404" s="12"/>
      <c r="S404" s="34"/>
      <c r="T404" s="12"/>
      <c r="U404" s="12"/>
      <c r="Y404" s="54"/>
      <c r="Z404" s="12"/>
    </row>
    <row r="405" ht="15.75" customHeight="1">
      <c r="A405" s="34"/>
      <c r="B405" s="34"/>
      <c r="C405" s="34"/>
      <c r="E405" s="34"/>
      <c r="F405" s="35"/>
      <c r="J405" s="60"/>
      <c r="Q405" s="37"/>
      <c r="R405" s="12"/>
      <c r="S405" s="34"/>
      <c r="T405" s="12"/>
      <c r="U405" s="12"/>
      <c r="Y405" s="54"/>
      <c r="Z405" s="12"/>
    </row>
    <row r="406" ht="15.75" customHeight="1">
      <c r="A406" s="34"/>
      <c r="B406" s="34"/>
      <c r="C406" s="34"/>
      <c r="E406" s="34"/>
      <c r="F406" s="35"/>
      <c r="J406" s="60"/>
      <c r="Q406" s="37"/>
      <c r="R406" s="12"/>
      <c r="S406" s="34"/>
      <c r="T406" s="12"/>
      <c r="U406" s="12"/>
      <c r="Y406" s="54"/>
      <c r="Z406" s="12"/>
    </row>
    <row r="407" ht="15.75" customHeight="1">
      <c r="A407" s="34"/>
      <c r="B407" s="34"/>
      <c r="C407" s="34"/>
      <c r="E407" s="34"/>
      <c r="F407" s="35"/>
      <c r="J407" s="60"/>
      <c r="Q407" s="37"/>
      <c r="R407" s="12"/>
      <c r="S407" s="34"/>
      <c r="T407" s="12"/>
      <c r="U407" s="12"/>
      <c r="Y407" s="54"/>
      <c r="Z407" s="12"/>
    </row>
    <row r="408" ht="15.75" customHeight="1">
      <c r="A408" s="34"/>
      <c r="B408" s="34"/>
      <c r="C408" s="34"/>
      <c r="E408" s="34"/>
      <c r="F408" s="35"/>
      <c r="J408" s="60"/>
      <c r="Q408" s="37"/>
      <c r="R408" s="12"/>
      <c r="S408" s="34"/>
      <c r="T408" s="12"/>
      <c r="U408" s="12"/>
      <c r="Y408" s="54"/>
      <c r="Z408" s="12"/>
    </row>
    <row r="409" ht="15.75" customHeight="1">
      <c r="A409" s="34"/>
      <c r="B409" s="34"/>
      <c r="C409" s="34"/>
      <c r="E409" s="34"/>
      <c r="F409" s="35"/>
      <c r="J409" s="60"/>
      <c r="Q409" s="37"/>
      <c r="R409" s="12"/>
      <c r="S409" s="34"/>
      <c r="T409" s="12"/>
      <c r="U409" s="12"/>
      <c r="Y409" s="54"/>
      <c r="Z409" s="12"/>
    </row>
    <row r="410" ht="15.75" customHeight="1">
      <c r="A410" s="34"/>
      <c r="B410" s="34"/>
      <c r="C410" s="34"/>
      <c r="E410" s="34"/>
      <c r="F410" s="35"/>
      <c r="J410" s="60"/>
      <c r="Q410" s="37"/>
      <c r="R410" s="12"/>
      <c r="S410" s="34"/>
      <c r="T410" s="12"/>
      <c r="U410" s="12"/>
      <c r="Y410" s="54"/>
      <c r="Z410" s="12"/>
    </row>
    <row r="411" ht="15.75" customHeight="1">
      <c r="A411" s="34"/>
      <c r="B411" s="34"/>
      <c r="C411" s="34"/>
      <c r="E411" s="34"/>
      <c r="F411" s="35"/>
      <c r="J411" s="60"/>
      <c r="Q411" s="37"/>
      <c r="R411" s="12"/>
      <c r="S411" s="34"/>
      <c r="T411" s="12"/>
      <c r="U411" s="12"/>
      <c r="Y411" s="54"/>
      <c r="Z411" s="12"/>
    </row>
    <row r="412" ht="15.75" customHeight="1">
      <c r="A412" s="34"/>
      <c r="B412" s="34"/>
      <c r="C412" s="34"/>
      <c r="E412" s="34"/>
      <c r="F412" s="35"/>
      <c r="J412" s="60"/>
      <c r="Q412" s="37"/>
      <c r="R412" s="12"/>
      <c r="S412" s="34"/>
      <c r="T412" s="12"/>
      <c r="U412" s="12"/>
      <c r="Y412" s="54"/>
      <c r="Z412" s="12"/>
    </row>
    <row r="413" ht="15.75" customHeight="1">
      <c r="A413" s="34"/>
      <c r="B413" s="34"/>
      <c r="C413" s="34"/>
      <c r="E413" s="34"/>
      <c r="F413" s="35"/>
      <c r="J413" s="60"/>
      <c r="Q413" s="37"/>
      <c r="R413" s="12"/>
      <c r="S413" s="34"/>
      <c r="T413" s="12"/>
      <c r="U413" s="12"/>
      <c r="Y413" s="54"/>
      <c r="Z413" s="12"/>
    </row>
    <row r="414" ht="15.75" customHeight="1">
      <c r="A414" s="34"/>
      <c r="B414" s="34"/>
      <c r="C414" s="34"/>
      <c r="E414" s="34"/>
      <c r="F414" s="35"/>
      <c r="J414" s="60"/>
      <c r="Q414" s="37"/>
      <c r="R414" s="12"/>
      <c r="S414" s="34"/>
      <c r="T414" s="12"/>
      <c r="U414" s="12"/>
      <c r="Y414" s="54"/>
      <c r="Z414" s="12"/>
    </row>
    <row r="415" ht="15.75" customHeight="1">
      <c r="A415" s="34"/>
      <c r="B415" s="34"/>
      <c r="C415" s="34"/>
      <c r="E415" s="34"/>
      <c r="F415" s="35"/>
      <c r="J415" s="60"/>
      <c r="Q415" s="37"/>
      <c r="R415" s="12"/>
      <c r="S415" s="34"/>
      <c r="T415" s="12"/>
      <c r="U415" s="12"/>
      <c r="Y415" s="54"/>
      <c r="Z415" s="12"/>
    </row>
    <row r="416" ht="15.75" customHeight="1">
      <c r="A416" s="34"/>
      <c r="B416" s="34"/>
      <c r="C416" s="34"/>
      <c r="E416" s="34"/>
      <c r="F416" s="35"/>
      <c r="J416" s="60"/>
      <c r="Q416" s="37"/>
      <c r="R416" s="12"/>
      <c r="S416" s="34"/>
      <c r="T416" s="12"/>
      <c r="U416" s="12"/>
      <c r="Y416" s="54"/>
      <c r="Z416" s="12"/>
    </row>
    <row r="417" ht="15.75" customHeight="1">
      <c r="A417" s="34"/>
      <c r="B417" s="34"/>
      <c r="C417" s="34"/>
      <c r="E417" s="34"/>
      <c r="F417" s="35"/>
      <c r="J417" s="60"/>
      <c r="Q417" s="37"/>
      <c r="R417" s="12"/>
      <c r="S417" s="34"/>
      <c r="T417" s="12"/>
      <c r="U417" s="12"/>
      <c r="Y417" s="54"/>
      <c r="Z417" s="12"/>
    </row>
    <row r="418" ht="15.75" customHeight="1">
      <c r="A418" s="34"/>
      <c r="B418" s="34"/>
      <c r="C418" s="34"/>
      <c r="E418" s="34"/>
      <c r="F418" s="35"/>
      <c r="J418" s="60"/>
      <c r="Q418" s="37"/>
      <c r="R418" s="12"/>
      <c r="S418" s="34"/>
      <c r="T418" s="12"/>
      <c r="U418" s="12"/>
      <c r="Y418" s="54"/>
      <c r="Z418" s="12"/>
    </row>
    <row r="419" ht="15.75" customHeight="1">
      <c r="A419" s="34"/>
      <c r="B419" s="34"/>
      <c r="C419" s="34"/>
      <c r="E419" s="34"/>
      <c r="F419" s="35"/>
      <c r="J419" s="60"/>
      <c r="Q419" s="37"/>
      <c r="R419" s="12"/>
      <c r="S419" s="34"/>
      <c r="T419" s="12"/>
      <c r="U419" s="12"/>
      <c r="Y419" s="54"/>
      <c r="Z419" s="12"/>
    </row>
    <row r="420" ht="15.75" customHeight="1">
      <c r="A420" s="34"/>
      <c r="B420" s="34"/>
      <c r="C420" s="34"/>
      <c r="E420" s="34"/>
      <c r="F420" s="35"/>
      <c r="J420" s="60"/>
      <c r="Q420" s="37"/>
      <c r="R420" s="12"/>
      <c r="S420" s="34"/>
      <c r="T420" s="12"/>
      <c r="U420" s="12"/>
      <c r="Y420" s="54"/>
      <c r="Z420" s="12"/>
    </row>
    <row r="421" ht="15.75" customHeight="1">
      <c r="A421" s="34"/>
      <c r="B421" s="34"/>
      <c r="C421" s="34"/>
      <c r="E421" s="34"/>
      <c r="F421" s="35"/>
      <c r="J421" s="60"/>
      <c r="Q421" s="37"/>
      <c r="R421" s="12"/>
      <c r="S421" s="34"/>
      <c r="T421" s="12"/>
      <c r="U421" s="12"/>
      <c r="Y421" s="54"/>
      <c r="Z421" s="12"/>
    </row>
    <row r="422" ht="15.75" customHeight="1">
      <c r="A422" s="34"/>
      <c r="B422" s="34"/>
      <c r="C422" s="34"/>
      <c r="E422" s="34"/>
      <c r="F422" s="35"/>
      <c r="J422" s="60"/>
      <c r="Q422" s="37"/>
      <c r="R422" s="12"/>
      <c r="S422" s="34"/>
      <c r="T422" s="12"/>
      <c r="U422" s="12"/>
      <c r="Y422" s="54"/>
      <c r="Z422" s="12"/>
    </row>
    <row r="423" ht="15.75" customHeight="1">
      <c r="A423" s="34"/>
      <c r="B423" s="34"/>
      <c r="C423" s="34"/>
      <c r="E423" s="34"/>
      <c r="F423" s="35"/>
      <c r="J423" s="60"/>
      <c r="Q423" s="37"/>
      <c r="R423" s="12"/>
      <c r="S423" s="34"/>
      <c r="T423" s="12"/>
      <c r="U423" s="12"/>
      <c r="Y423" s="54"/>
      <c r="Z423" s="12"/>
    </row>
    <row r="424" ht="15.75" customHeight="1">
      <c r="A424" s="34"/>
      <c r="B424" s="34"/>
      <c r="C424" s="34"/>
      <c r="E424" s="34"/>
      <c r="F424" s="35"/>
      <c r="J424" s="60"/>
      <c r="Q424" s="37"/>
      <c r="R424" s="12"/>
      <c r="S424" s="34"/>
      <c r="T424" s="12"/>
      <c r="U424" s="12"/>
      <c r="Y424" s="54"/>
      <c r="Z424" s="12"/>
    </row>
    <row r="425" ht="15.75" customHeight="1">
      <c r="A425" s="34"/>
      <c r="B425" s="34"/>
      <c r="C425" s="34"/>
      <c r="E425" s="34"/>
      <c r="F425" s="35"/>
      <c r="J425" s="60"/>
      <c r="Q425" s="37"/>
      <c r="R425" s="12"/>
      <c r="S425" s="34"/>
      <c r="T425" s="12"/>
      <c r="U425" s="12"/>
      <c r="Y425" s="54"/>
      <c r="Z425" s="12"/>
    </row>
    <row r="426" ht="15.75" customHeight="1">
      <c r="A426" s="34"/>
      <c r="B426" s="34"/>
      <c r="C426" s="34"/>
      <c r="E426" s="34"/>
      <c r="F426" s="35"/>
      <c r="J426" s="60"/>
      <c r="Q426" s="37"/>
      <c r="R426" s="12"/>
      <c r="S426" s="34"/>
      <c r="T426" s="12"/>
      <c r="U426" s="12"/>
      <c r="Y426" s="54"/>
      <c r="Z426" s="12"/>
    </row>
    <row r="427" ht="15.75" customHeight="1">
      <c r="A427" s="34"/>
      <c r="B427" s="34"/>
      <c r="C427" s="34"/>
      <c r="E427" s="34"/>
      <c r="F427" s="35"/>
      <c r="J427" s="60"/>
      <c r="Q427" s="37"/>
      <c r="R427" s="12"/>
      <c r="S427" s="34"/>
      <c r="T427" s="12"/>
      <c r="U427" s="12"/>
      <c r="Y427" s="54"/>
      <c r="Z427" s="12"/>
    </row>
    <row r="428" ht="15.75" customHeight="1">
      <c r="A428" s="34"/>
      <c r="B428" s="34"/>
      <c r="C428" s="34"/>
      <c r="E428" s="34"/>
      <c r="F428" s="35"/>
      <c r="J428" s="60"/>
      <c r="Q428" s="37"/>
      <c r="R428" s="12"/>
      <c r="S428" s="34"/>
      <c r="T428" s="12"/>
      <c r="U428" s="12"/>
      <c r="Y428" s="54"/>
      <c r="Z428" s="12"/>
    </row>
    <row r="429" ht="15.75" customHeight="1">
      <c r="A429" s="34"/>
      <c r="B429" s="34"/>
      <c r="C429" s="34"/>
      <c r="E429" s="34"/>
      <c r="F429" s="35"/>
      <c r="J429" s="60"/>
      <c r="Q429" s="37"/>
      <c r="R429" s="12"/>
      <c r="S429" s="34"/>
      <c r="T429" s="12"/>
      <c r="U429" s="12"/>
      <c r="Y429" s="54"/>
      <c r="Z429" s="12"/>
    </row>
    <row r="430" ht="15.75" customHeight="1">
      <c r="A430" s="34"/>
      <c r="B430" s="34"/>
      <c r="C430" s="34"/>
      <c r="E430" s="34"/>
      <c r="F430" s="35"/>
      <c r="J430" s="60"/>
      <c r="Q430" s="37"/>
      <c r="R430" s="12"/>
      <c r="S430" s="34"/>
      <c r="T430" s="12"/>
      <c r="U430" s="12"/>
      <c r="Y430" s="54"/>
      <c r="Z430" s="12"/>
    </row>
    <row r="431" ht="15.75" customHeight="1">
      <c r="A431" s="34"/>
      <c r="B431" s="34"/>
      <c r="C431" s="34"/>
      <c r="E431" s="34"/>
      <c r="F431" s="35"/>
      <c r="J431" s="60"/>
      <c r="Q431" s="37"/>
      <c r="R431" s="12"/>
      <c r="S431" s="34"/>
      <c r="T431" s="12"/>
      <c r="U431" s="12"/>
      <c r="Y431" s="54"/>
      <c r="Z431" s="12"/>
    </row>
    <row r="432" ht="15.75" customHeight="1">
      <c r="A432" s="34"/>
      <c r="B432" s="34"/>
      <c r="C432" s="34"/>
      <c r="E432" s="34"/>
      <c r="F432" s="35"/>
      <c r="J432" s="60"/>
      <c r="Q432" s="37"/>
      <c r="R432" s="12"/>
      <c r="S432" s="34"/>
      <c r="T432" s="12"/>
      <c r="U432" s="12"/>
      <c r="Y432" s="54"/>
      <c r="Z432" s="12"/>
    </row>
    <row r="433" ht="15.75" customHeight="1">
      <c r="A433" s="34"/>
      <c r="B433" s="34"/>
      <c r="C433" s="34"/>
      <c r="E433" s="34"/>
      <c r="F433" s="35"/>
      <c r="J433" s="60"/>
      <c r="Q433" s="37"/>
      <c r="R433" s="12"/>
      <c r="S433" s="34"/>
      <c r="T433" s="12"/>
      <c r="U433" s="12"/>
      <c r="Y433" s="54"/>
      <c r="Z433" s="12"/>
    </row>
    <row r="434" ht="15.75" customHeight="1">
      <c r="A434" s="34"/>
      <c r="B434" s="34"/>
      <c r="C434" s="34"/>
      <c r="E434" s="34"/>
      <c r="F434" s="35"/>
      <c r="J434" s="60"/>
      <c r="Q434" s="37"/>
      <c r="R434" s="12"/>
      <c r="S434" s="34"/>
      <c r="T434" s="12"/>
      <c r="U434" s="12"/>
      <c r="Y434" s="54"/>
      <c r="Z434" s="12"/>
    </row>
    <row r="435" ht="15.75" customHeight="1">
      <c r="A435" s="34"/>
      <c r="B435" s="34"/>
      <c r="C435" s="34"/>
      <c r="E435" s="34"/>
      <c r="F435" s="35"/>
      <c r="J435" s="60"/>
      <c r="Q435" s="37"/>
      <c r="R435" s="12"/>
      <c r="S435" s="34"/>
      <c r="T435" s="12"/>
      <c r="U435" s="12"/>
      <c r="Y435" s="54"/>
      <c r="Z435" s="12"/>
    </row>
    <row r="436" ht="15.75" customHeight="1">
      <c r="A436" s="34"/>
      <c r="B436" s="34"/>
      <c r="C436" s="34"/>
      <c r="E436" s="34"/>
      <c r="F436" s="35"/>
      <c r="J436" s="60"/>
      <c r="Q436" s="37"/>
      <c r="R436" s="12"/>
      <c r="S436" s="34"/>
      <c r="T436" s="12"/>
      <c r="U436" s="12"/>
      <c r="Y436" s="54"/>
      <c r="Z436" s="12"/>
    </row>
    <row r="437" ht="15.75" customHeight="1">
      <c r="A437" s="34"/>
      <c r="B437" s="34"/>
      <c r="C437" s="34"/>
      <c r="E437" s="34"/>
      <c r="F437" s="35"/>
      <c r="J437" s="60"/>
      <c r="Q437" s="37"/>
      <c r="R437" s="12"/>
      <c r="S437" s="34"/>
      <c r="T437" s="12"/>
      <c r="U437" s="12"/>
      <c r="Y437" s="54"/>
      <c r="Z437" s="12"/>
    </row>
    <row r="438" ht="15.75" customHeight="1">
      <c r="A438" s="34"/>
      <c r="B438" s="34"/>
      <c r="C438" s="34"/>
      <c r="E438" s="34"/>
      <c r="F438" s="35"/>
      <c r="J438" s="60"/>
      <c r="Q438" s="37"/>
      <c r="R438" s="12"/>
      <c r="S438" s="34"/>
      <c r="T438" s="12"/>
      <c r="U438" s="12"/>
      <c r="Y438" s="54"/>
      <c r="Z438" s="12"/>
    </row>
    <row r="439" ht="15.75" customHeight="1">
      <c r="A439" s="34"/>
      <c r="B439" s="34"/>
      <c r="C439" s="34"/>
      <c r="E439" s="34"/>
      <c r="F439" s="35"/>
      <c r="J439" s="60"/>
      <c r="Q439" s="37"/>
      <c r="R439" s="12"/>
      <c r="S439" s="34"/>
      <c r="T439" s="12"/>
      <c r="U439" s="12"/>
      <c r="Y439" s="54"/>
      <c r="Z439" s="12"/>
    </row>
    <row r="440" ht="15.75" customHeight="1">
      <c r="A440" s="34"/>
      <c r="B440" s="34"/>
      <c r="C440" s="34"/>
      <c r="E440" s="34"/>
      <c r="F440" s="35"/>
      <c r="J440" s="60"/>
      <c r="Q440" s="37"/>
      <c r="R440" s="12"/>
      <c r="S440" s="34"/>
      <c r="T440" s="12"/>
      <c r="U440" s="12"/>
      <c r="Y440" s="54"/>
      <c r="Z440" s="12"/>
    </row>
    <row r="441" ht="15.75" customHeight="1">
      <c r="A441" s="34"/>
      <c r="B441" s="34"/>
      <c r="C441" s="34"/>
      <c r="E441" s="34"/>
      <c r="F441" s="35"/>
      <c r="J441" s="60"/>
      <c r="Q441" s="37"/>
      <c r="R441" s="12"/>
      <c r="S441" s="34"/>
      <c r="T441" s="12"/>
      <c r="U441" s="12"/>
      <c r="Y441" s="54"/>
      <c r="Z441" s="12"/>
    </row>
    <row r="442" ht="15.75" customHeight="1">
      <c r="A442" s="34"/>
      <c r="B442" s="34"/>
      <c r="C442" s="34"/>
      <c r="E442" s="34"/>
      <c r="F442" s="35"/>
      <c r="J442" s="60"/>
      <c r="Q442" s="37"/>
      <c r="R442" s="12"/>
      <c r="S442" s="34"/>
      <c r="T442" s="12"/>
      <c r="U442" s="12"/>
      <c r="Y442" s="54"/>
      <c r="Z442" s="12"/>
    </row>
    <row r="443" ht="15.75" customHeight="1">
      <c r="A443" s="34"/>
      <c r="B443" s="34"/>
      <c r="C443" s="34"/>
      <c r="E443" s="34"/>
      <c r="F443" s="35"/>
      <c r="J443" s="60"/>
      <c r="Q443" s="37"/>
      <c r="R443" s="12"/>
      <c r="S443" s="34"/>
      <c r="T443" s="12"/>
      <c r="U443" s="12"/>
      <c r="Y443" s="54"/>
      <c r="Z443" s="12"/>
    </row>
    <row r="444" ht="15.75" customHeight="1">
      <c r="A444" s="34"/>
      <c r="B444" s="34"/>
      <c r="C444" s="34"/>
      <c r="E444" s="34"/>
      <c r="F444" s="35"/>
      <c r="J444" s="60"/>
      <c r="Q444" s="37"/>
      <c r="R444" s="12"/>
      <c r="S444" s="34"/>
      <c r="T444" s="12"/>
      <c r="U444" s="12"/>
      <c r="Y444" s="54"/>
      <c r="Z444" s="12"/>
    </row>
    <row r="445" ht="15.75" customHeight="1">
      <c r="A445" s="34"/>
      <c r="B445" s="34"/>
      <c r="C445" s="34"/>
      <c r="E445" s="34"/>
      <c r="F445" s="35"/>
      <c r="J445" s="60"/>
      <c r="Q445" s="37"/>
      <c r="R445" s="12"/>
      <c r="S445" s="34"/>
      <c r="T445" s="12"/>
      <c r="U445" s="12"/>
      <c r="Y445" s="54"/>
      <c r="Z445" s="12"/>
    </row>
    <row r="446" ht="15.75" customHeight="1">
      <c r="A446" s="34"/>
      <c r="B446" s="34"/>
      <c r="C446" s="34"/>
      <c r="E446" s="34"/>
      <c r="F446" s="35"/>
      <c r="J446" s="60"/>
      <c r="Q446" s="37"/>
      <c r="R446" s="12"/>
      <c r="S446" s="34"/>
      <c r="T446" s="12"/>
      <c r="U446" s="12"/>
      <c r="Y446" s="54"/>
      <c r="Z446" s="12"/>
    </row>
    <row r="447" ht="15.75" customHeight="1">
      <c r="A447" s="34"/>
      <c r="B447" s="34"/>
      <c r="C447" s="34"/>
      <c r="E447" s="34"/>
      <c r="F447" s="35"/>
      <c r="J447" s="60"/>
      <c r="Q447" s="37"/>
      <c r="R447" s="12"/>
      <c r="S447" s="34"/>
      <c r="T447" s="12"/>
      <c r="U447" s="12"/>
      <c r="Y447" s="54"/>
      <c r="Z447" s="12"/>
    </row>
    <row r="448" ht="15.75" customHeight="1">
      <c r="A448" s="34"/>
      <c r="B448" s="34"/>
      <c r="C448" s="34"/>
      <c r="E448" s="34"/>
      <c r="F448" s="35"/>
      <c r="J448" s="60"/>
      <c r="Q448" s="37"/>
      <c r="R448" s="12"/>
      <c r="S448" s="34"/>
      <c r="T448" s="12"/>
      <c r="U448" s="12"/>
      <c r="Y448" s="54"/>
      <c r="Z448" s="12"/>
    </row>
    <row r="449" ht="15.75" customHeight="1">
      <c r="A449" s="34"/>
      <c r="B449" s="34"/>
      <c r="C449" s="34"/>
      <c r="E449" s="34"/>
      <c r="F449" s="35"/>
      <c r="J449" s="60"/>
      <c r="Q449" s="37"/>
      <c r="R449" s="12"/>
      <c r="S449" s="34"/>
      <c r="T449" s="12"/>
      <c r="U449" s="12"/>
      <c r="Y449" s="54"/>
      <c r="Z449" s="12"/>
    </row>
    <row r="450" ht="15.75" customHeight="1">
      <c r="A450" s="34"/>
      <c r="B450" s="34"/>
      <c r="C450" s="34"/>
      <c r="E450" s="34"/>
      <c r="F450" s="35"/>
      <c r="J450" s="60"/>
      <c r="Q450" s="37"/>
      <c r="R450" s="12"/>
      <c r="S450" s="34"/>
      <c r="T450" s="12"/>
      <c r="U450" s="12"/>
      <c r="Y450" s="54"/>
      <c r="Z450" s="12"/>
    </row>
    <row r="451" ht="15.75" customHeight="1">
      <c r="A451" s="34"/>
      <c r="B451" s="34"/>
      <c r="C451" s="34"/>
      <c r="E451" s="34"/>
      <c r="F451" s="35"/>
      <c r="J451" s="60"/>
      <c r="Q451" s="37"/>
      <c r="R451" s="12"/>
      <c r="S451" s="34"/>
      <c r="T451" s="12"/>
      <c r="U451" s="12"/>
      <c r="Y451" s="54"/>
      <c r="Z451" s="12"/>
    </row>
    <row r="452" ht="15.75" customHeight="1">
      <c r="A452" s="34"/>
      <c r="B452" s="34"/>
      <c r="C452" s="34"/>
      <c r="E452" s="34"/>
      <c r="F452" s="35"/>
      <c r="J452" s="60"/>
      <c r="Q452" s="37"/>
      <c r="R452" s="12"/>
      <c r="S452" s="34"/>
      <c r="T452" s="12"/>
      <c r="U452" s="12"/>
      <c r="Y452" s="54"/>
      <c r="Z452" s="12"/>
    </row>
    <row r="453" ht="15.75" customHeight="1">
      <c r="A453" s="34"/>
      <c r="B453" s="34"/>
      <c r="C453" s="34"/>
      <c r="E453" s="34"/>
      <c r="F453" s="35"/>
      <c r="J453" s="60"/>
      <c r="Q453" s="37"/>
      <c r="R453" s="12"/>
      <c r="S453" s="34"/>
      <c r="T453" s="12"/>
      <c r="U453" s="12"/>
      <c r="Y453" s="54"/>
      <c r="Z453" s="12"/>
    </row>
    <row r="454" ht="15.75" customHeight="1">
      <c r="A454" s="34"/>
      <c r="B454" s="34"/>
      <c r="C454" s="34"/>
      <c r="E454" s="34"/>
      <c r="F454" s="35"/>
      <c r="J454" s="60"/>
      <c r="Q454" s="37"/>
      <c r="R454" s="12"/>
      <c r="S454" s="34"/>
      <c r="T454" s="12"/>
      <c r="U454" s="12"/>
      <c r="Y454" s="54"/>
      <c r="Z454" s="12"/>
    </row>
    <row r="455" ht="15.75" customHeight="1">
      <c r="A455" s="34"/>
      <c r="B455" s="34"/>
      <c r="C455" s="34"/>
      <c r="E455" s="34"/>
      <c r="F455" s="35"/>
      <c r="J455" s="60"/>
      <c r="Q455" s="37"/>
      <c r="R455" s="12"/>
      <c r="S455" s="34"/>
      <c r="T455" s="12"/>
      <c r="U455" s="12"/>
      <c r="Y455" s="54"/>
      <c r="Z455" s="12"/>
    </row>
    <row r="456" ht="15.75" customHeight="1">
      <c r="A456" s="34"/>
      <c r="B456" s="34"/>
      <c r="C456" s="34"/>
      <c r="E456" s="34"/>
      <c r="F456" s="35"/>
      <c r="J456" s="60"/>
      <c r="Q456" s="37"/>
      <c r="R456" s="12"/>
      <c r="S456" s="34"/>
      <c r="T456" s="12"/>
      <c r="U456" s="12"/>
      <c r="Y456" s="54"/>
      <c r="Z456" s="12"/>
    </row>
    <row r="457" ht="15.75" customHeight="1">
      <c r="A457" s="34"/>
      <c r="B457" s="34"/>
      <c r="C457" s="34"/>
      <c r="E457" s="34"/>
      <c r="F457" s="35"/>
      <c r="J457" s="60"/>
      <c r="Q457" s="37"/>
      <c r="R457" s="12"/>
      <c r="S457" s="34"/>
      <c r="T457" s="12"/>
      <c r="U457" s="12"/>
      <c r="Y457" s="54"/>
      <c r="Z457" s="12"/>
    </row>
    <row r="458" ht="15.75" customHeight="1">
      <c r="A458" s="34"/>
      <c r="B458" s="34"/>
      <c r="C458" s="34"/>
      <c r="E458" s="34"/>
      <c r="F458" s="35"/>
      <c r="J458" s="60"/>
      <c r="Q458" s="37"/>
      <c r="R458" s="12"/>
      <c r="S458" s="34"/>
      <c r="T458" s="12"/>
      <c r="U458" s="12"/>
      <c r="Y458" s="54"/>
      <c r="Z458" s="12"/>
    </row>
    <row r="459" ht="15.75" customHeight="1">
      <c r="A459" s="34"/>
      <c r="B459" s="34"/>
      <c r="C459" s="34"/>
      <c r="E459" s="34"/>
      <c r="F459" s="35"/>
      <c r="J459" s="60"/>
      <c r="Q459" s="37"/>
      <c r="R459" s="12"/>
      <c r="S459" s="34"/>
      <c r="T459" s="12"/>
      <c r="U459" s="12"/>
      <c r="Y459" s="54"/>
      <c r="Z459" s="12"/>
    </row>
    <row r="460" ht="15.75" customHeight="1">
      <c r="A460" s="34"/>
      <c r="B460" s="34"/>
      <c r="C460" s="34"/>
      <c r="E460" s="34"/>
      <c r="F460" s="35"/>
      <c r="J460" s="60"/>
      <c r="Q460" s="37"/>
      <c r="R460" s="12"/>
      <c r="S460" s="34"/>
      <c r="T460" s="12"/>
      <c r="U460" s="12"/>
      <c r="Y460" s="54"/>
      <c r="Z460" s="12"/>
    </row>
    <row r="461" ht="15.75" customHeight="1">
      <c r="A461" s="34"/>
      <c r="B461" s="34"/>
      <c r="C461" s="34"/>
      <c r="E461" s="34"/>
      <c r="F461" s="35"/>
      <c r="J461" s="60"/>
      <c r="Q461" s="37"/>
      <c r="R461" s="12"/>
      <c r="S461" s="34"/>
      <c r="T461" s="12"/>
      <c r="U461" s="12"/>
      <c r="Y461" s="54"/>
      <c r="Z461" s="12"/>
    </row>
    <row r="462" ht="15.75" customHeight="1">
      <c r="A462" s="34"/>
      <c r="B462" s="34"/>
      <c r="C462" s="34"/>
      <c r="E462" s="34"/>
      <c r="F462" s="35"/>
      <c r="J462" s="60"/>
      <c r="Q462" s="37"/>
      <c r="R462" s="12"/>
      <c r="S462" s="34"/>
      <c r="T462" s="12"/>
      <c r="U462" s="12"/>
      <c r="Y462" s="54"/>
      <c r="Z462" s="12"/>
    </row>
    <row r="463" ht="15.75" customHeight="1">
      <c r="A463" s="34"/>
      <c r="B463" s="34"/>
      <c r="C463" s="34"/>
      <c r="E463" s="34"/>
      <c r="F463" s="35"/>
      <c r="J463" s="60"/>
      <c r="Q463" s="37"/>
      <c r="R463" s="12"/>
      <c r="S463" s="34"/>
      <c r="T463" s="12"/>
      <c r="U463" s="12"/>
      <c r="Y463" s="54"/>
      <c r="Z463" s="12"/>
    </row>
    <row r="464" ht="15.75" customHeight="1">
      <c r="A464" s="34"/>
      <c r="B464" s="34"/>
      <c r="C464" s="34"/>
      <c r="E464" s="34"/>
      <c r="F464" s="35"/>
      <c r="J464" s="60"/>
      <c r="Q464" s="37"/>
      <c r="R464" s="12"/>
      <c r="S464" s="34"/>
      <c r="T464" s="12"/>
      <c r="U464" s="12"/>
      <c r="Y464" s="54"/>
      <c r="Z464" s="12"/>
    </row>
    <row r="465" ht="15.75" customHeight="1">
      <c r="A465" s="34"/>
      <c r="B465" s="34"/>
      <c r="C465" s="34"/>
      <c r="E465" s="34"/>
      <c r="F465" s="35"/>
      <c r="J465" s="60"/>
      <c r="Q465" s="37"/>
      <c r="R465" s="12"/>
      <c r="S465" s="34"/>
      <c r="T465" s="12"/>
      <c r="U465" s="12"/>
      <c r="Y465" s="54"/>
      <c r="Z465" s="12"/>
    </row>
    <row r="466" ht="15.75" customHeight="1">
      <c r="A466" s="34"/>
      <c r="B466" s="34"/>
      <c r="C466" s="34"/>
      <c r="E466" s="34"/>
      <c r="F466" s="35"/>
      <c r="J466" s="60"/>
      <c r="Q466" s="37"/>
      <c r="R466" s="12"/>
      <c r="S466" s="34"/>
      <c r="T466" s="12"/>
      <c r="U466" s="12"/>
      <c r="Y466" s="54"/>
      <c r="Z466" s="12"/>
    </row>
    <row r="467" ht="15.75" customHeight="1">
      <c r="A467" s="34"/>
      <c r="B467" s="34"/>
      <c r="C467" s="34"/>
      <c r="E467" s="34"/>
      <c r="F467" s="35"/>
      <c r="J467" s="60"/>
      <c r="Q467" s="37"/>
      <c r="R467" s="12"/>
      <c r="S467" s="34"/>
      <c r="T467" s="12"/>
      <c r="U467" s="12"/>
      <c r="Y467" s="54"/>
      <c r="Z467" s="12"/>
    </row>
    <row r="468" ht="15.75" customHeight="1">
      <c r="A468" s="34"/>
      <c r="B468" s="34"/>
      <c r="C468" s="34"/>
      <c r="E468" s="34"/>
      <c r="F468" s="35"/>
      <c r="J468" s="60"/>
      <c r="Q468" s="37"/>
      <c r="R468" s="12"/>
      <c r="S468" s="34"/>
      <c r="T468" s="12"/>
      <c r="U468" s="12"/>
      <c r="Y468" s="54"/>
      <c r="Z468" s="12"/>
    </row>
    <row r="469" ht="15.75" customHeight="1">
      <c r="A469" s="34"/>
      <c r="B469" s="34"/>
      <c r="C469" s="34"/>
      <c r="E469" s="34"/>
      <c r="F469" s="35"/>
      <c r="J469" s="60"/>
      <c r="Q469" s="37"/>
      <c r="R469" s="12"/>
      <c r="S469" s="34"/>
      <c r="T469" s="12"/>
      <c r="U469" s="12"/>
      <c r="Y469" s="54"/>
      <c r="Z469" s="12"/>
    </row>
    <row r="470" ht="15.75" customHeight="1">
      <c r="A470" s="34"/>
      <c r="B470" s="34"/>
      <c r="C470" s="34"/>
      <c r="E470" s="34"/>
      <c r="F470" s="35"/>
      <c r="J470" s="60"/>
      <c r="Q470" s="37"/>
      <c r="R470" s="12"/>
      <c r="S470" s="34"/>
      <c r="T470" s="12"/>
      <c r="U470" s="12"/>
      <c r="Y470" s="54"/>
      <c r="Z470" s="12"/>
    </row>
    <row r="471" ht="15.75" customHeight="1">
      <c r="A471" s="34"/>
      <c r="B471" s="34"/>
      <c r="C471" s="34"/>
      <c r="E471" s="34"/>
      <c r="F471" s="35"/>
      <c r="J471" s="60"/>
      <c r="Q471" s="37"/>
      <c r="R471" s="12"/>
      <c r="S471" s="34"/>
      <c r="T471" s="12"/>
      <c r="U471" s="12"/>
      <c r="Y471" s="54"/>
      <c r="Z471" s="12"/>
    </row>
    <row r="472" ht="15.75" customHeight="1">
      <c r="A472" s="34"/>
      <c r="B472" s="34"/>
      <c r="C472" s="34"/>
      <c r="E472" s="34"/>
      <c r="F472" s="35"/>
      <c r="J472" s="60"/>
      <c r="Q472" s="37"/>
      <c r="R472" s="12"/>
      <c r="S472" s="34"/>
      <c r="T472" s="12"/>
      <c r="U472" s="12"/>
      <c r="Y472" s="54"/>
      <c r="Z472" s="12"/>
    </row>
    <row r="473" ht="15.75" customHeight="1">
      <c r="A473" s="34"/>
      <c r="B473" s="34"/>
      <c r="C473" s="34"/>
      <c r="E473" s="34"/>
      <c r="F473" s="35"/>
      <c r="J473" s="60"/>
      <c r="Q473" s="37"/>
      <c r="R473" s="12"/>
      <c r="S473" s="34"/>
      <c r="T473" s="12"/>
      <c r="U473" s="12"/>
      <c r="Y473" s="54"/>
      <c r="Z473" s="12"/>
    </row>
    <row r="474" ht="15.75" customHeight="1">
      <c r="A474" s="34"/>
      <c r="B474" s="34"/>
      <c r="C474" s="34"/>
      <c r="E474" s="34"/>
      <c r="F474" s="35"/>
      <c r="J474" s="60"/>
      <c r="Q474" s="37"/>
      <c r="R474" s="12"/>
      <c r="S474" s="34"/>
      <c r="T474" s="12"/>
      <c r="U474" s="12"/>
      <c r="Y474" s="54"/>
      <c r="Z474" s="12"/>
    </row>
    <row r="475" ht="15.75" customHeight="1">
      <c r="A475" s="34"/>
      <c r="B475" s="34"/>
      <c r="C475" s="34"/>
      <c r="E475" s="34"/>
      <c r="F475" s="35"/>
      <c r="J475" s="60"/>
      <c r="Q475" s="37"/>
      <c r="R475" s="12"/>
      <c r="S475" s="34"/>
      <c r="T475" s="12"/>
      <c r="U475" s="12"/>
      <c r="Y475" s="54"/>
      <c r="Z475" s="12"/>
    </row>
    <row r="476" ht="15.75" customHeight="1">
      <c r="A476" s="34"/>
      <c r="B476" s="34"/>
      <c r="C476" s="34"/>
      <c r="E476" s="34"/>
      <c r="F476" s="35"/>
      <c r="J476" s="60"/>
      <c r="Q476" s="37"/>
      <c r="R476" s="12"/>
      <c r="S476" s="34"/>
      <c r="T476" s="12"/>
      <c r="U476" s="12"/>
      <c r="Y476" s="54"/>
      <c r="Z476" s="12"/>
    </row>
    <row r="477" ht="15.75" customHeight="1">
      <c r="A477" s="34"/>
      <c r="B477" s="34"/>
      <c r="C477" s="34"/>
      <c r="E477" s="34"/>
      <c r="F477" s="35"/>
      <c r="J477" s="60"/>
      <c r="Q477" s="37"/>
      <c r="R477" s="12"/>
      <c r="S477" s="34"/>
      <c r="T477" s="12"/>
      <c r="U477" s="12"/>
      <c r="Y477" s="54"/>
      <c r="Z477" s="12"/>
    </row>
    <row r="478" ht="15.75" customHeight="1">
      <c r="A478" s="34"/>
      <c r="B478" s="34"/>
      <c r="C478" s="34"/>
      <c r="E478" s="34"/>
      <c r="F478" s="35"/>
      <c r="J478" s="60"/>
      <c r="Q478" s="37"/>
      <c r="R478" s="12"/>
      <c r="S478" s="34"/>
      <c r="T478" s="12"/>
      <c r="U478" s="12"/>
      <c r="Y478" s="54"/>
      <c r="Z478" s="12"/>
    </row>
    <row r="479" ht="15.75" customHeight="1">
      <c r="A479" s="34"/>
      <c r="B479" s="34"/>
      <c r="C479" s="34"/>
      <c r="E479" s="34"/>
      <c r="F479" s="35"/>
      <c r="J479" s="60"/>
      <c r="Q479" s="37"/>
      <c r="R479" s="12"/>
      <c r="S479" s="34"/>
      <c r="T479" s="12"/>
      <c r="U479" s="12"/>
      <c r="Y479" s="54"/>
      <c r="Z479" s="12"/>
    </row>
    <row r="480" ht="15.75" customHeight="1">
      <c r="A480" s="34"/>
      <c r="B480" s="34"/>
      <c r="C480" s="34"/>
      <c r="E480" s="34"/>
      <c r="F480" s="35"/>
      <c r="J480" s="60"/>
      <c r="Q480" s="37"/>
      <c r="R480" s="12"/>
      <c r="S480" s="34"/>
      <c r="T480" s="12"/>
      <c r="U480" s="12"/>
      <c r="Y480" s="54"/>
      <c r="Z480" s="12"/>
    </row>
    <row r="481" ht="15.75" customHeight="1">
      <c r="A481" s="34"/>
      <c r="B481" s="34"/>
      <c r="C481" s="34"/>
      <c r="E481" s="34"/>
      <c r="F481" s="35"/>
      <c r="J481" s="60"/>
      <c r="Q481" s="37"/>
      <c r="R481" s="12"/>
      <c r="S481" s="34"/>
      <c r="T481" s="12"/>
      <c r="U481" s="12"/>
      <c r="Y481" s="54"/>
      <c r="Z481" s="12"/>
    </row>
    <row r="482" ht="15.75" customHeight="1">
      <c r="A482" s="34"/>
      <c r="B482" s="34"/>
      <c r="C482" s="34"/>
      <c r="E482" s="34"/>
      <c r="F482" s="35"/>
      <c r="J482" s="60"/>
      <c r="Q482" s="37"/>
      <c r="R482" s="12"/>
      <c r="S482" s="34"/>
      <c r="T482" s="12"/>
      <c r="U482" s="12"/>
      <c r="Y482" s="54"/>
      <c r="Z482" s="12"/>
    </row>
    <row r="483" ht="15.75" customHeight="1">
      <c r="A483" s="34"/>
      <c r="B483" s="34"/>
      <c r="C483" s="34"/>
      <c r="E483" s="34"/>
      <c r="F483" s="35"/>
      <c r="J483" s="60"/>
      <c r="Q483" s="37"/>
      <c r="R483" s="12"/>
      <c r="S483" s="34"/>
      <c r="T483" s="12"/>
      <c r="U483" s="12"/>
      <c r="Y483" s="54"/>
      <c r="Z483" s="12"/>
    </row>
    <row r="484" ht="15.75" customHeight="1">
      <c r="A484" s="34"/>
      <c r="B484" s="34"/>
      <c r="C484" s="34"/>
      <c r="E484" s="34"/>
      <c r="F484" s="35"/>
      <c r="J484" s="60"/>
      <c r="Q484" s="37"/>
      <c r="R484" s="12"/>
      <c r="S484" s="34"/>
      <c r="T484" s="12"/>
      <c r="U484" s="12"/>
      <c r="Y484" s="54"/>
      <c r="Z484" s="12"/>
    </row>
    <row r="485" ht="15.75" customHeight="1">
      <c r="A485" s="34"/>
      <c r="B485" s="34"/>
      <c r="C485" s="34"/>
      <c r="E485" s="34"/>
      <c r="F485" s="35"/>
      <c r="J485" s="60"/>
      <c r="Q485" s="37"/>
      <c r="R485" s="12"/>
      <c r="S485" s="34"/>
      <c r="T485" s="12"/>
      <c r="U485" s="12"/>
      <c r="Y485" s="54"/>
      <c r="Z485" s="12"/>
    </row>
    <row r="486" ht="15.75" customHeight="1">
      <c r="A486" s="34"/>
      <c r="B486" s="34"/>
      <c r="C486" s="34"/>
      <c r="E486" s="34"/>
      <c r="F486" s="35"/>
      <c r="J486" s="60"/>
      <c r="Q486" s="37"/>
      <c r="R486" s="12"/>
      <c r="S486" s="34"/>
      <c r="T486" s="12"/>
      <c r="U486" s="12"/>
      <c r="Y486" s="54"/>
      <c r="Z486" s="12"/>
    </row>
    <row r="487" ht="15.75" customHeight="1">
      <c r="A487" s="34"/>
      <c r="B487" s="34"/>
      <c r="C487" s="34"/>
      <c r="E487" s="34"/>
      <c r="F487" s="35"/>
      <c r="J487" s="60"/>
      <c r="Q487" s="37"/>
      <c r="R487" s="12"/>
      <c r="S487" s="34"/>
      <c r="T487" s="12"/>
      <c r="U487" s="12"/>
      <c r="Y487" s="54"/>
      <c r="Z487" s="12"/>
    </row>
    <row r="488" ht="15.75" customHeight="1">
      <c r="A488" s="34"/>
      <c r="B488" s="34"/>
      <c r="C488" s="34"/>
      <c r="E488" s="34"/>
      <c r="F488" s="35"/>
      <c r="J488" s="60"/>
      <c r="Q488" s="37"/>
      <c r="R488" s="12"/>
      <c r="S488" s="34"/>
      <c r="T488" s="12"/>
      <c r="U488" s="12"/>
      <c r="Y488" s="54"/>
      <c r="Z488" s="12"/>
    </row>
    <row r="489" ht="15.75" customHeight="1">
      <c r="A489" s="34"/>
      <c r="B489" s="34"/>
      <c r="C489" s="34"/>
      <c r="E489" s="34"/>
      <c r="F489" s="35"/>
      <c r="J489" s="60"/>
      <c r="Q489" s="37"/>
      <c r="R489" s="12"/>
      <c r="S489" s="34"/>
      <c r="T489" s="12"/>
      <c r="U489" s="12"/>
      <c r="Y489" s="54"/>
      <c r="Z489" s="12"/>
    </row>
    <row r="490" ht="15.75" customHeight="1">
      <c r="A490" s="34"/>
      <c r="B490" s="34"/>
      <c r="C490" s="34"/>
      <c r="E490" s="34"/>
      <c r="F490" s="35"/>
      <c r="J490" s="60"/>
      <c r="Q490" s="37"/>
      <c r="R490" s="12"/>
      <c r="S490" s="34"/>
      <c r="T490" s="12"/>
      <c r="U490" s="12"/>
      <c r="Y490" s="54"/>
      <c r="Z490" s="12"/>
    </row>
    <row r="491" ht="15.75" customHeight="1">
      <c r="A491" s="34"/>
      <c r="B491" s="34"/>
      <c r="C491" s="34"/>
      <c r="E491" s="34"/>
      <c r="F491" s="35"/>
      <c r="J491" s="60"/>
      <c r="Q491" s="37"/>
      <c r="R491" s="12"/>
      <c r="S491" s="34"/>
      <c r="T491" s="12"/>
      <c r="U491" s="12"/>
      <c r="Y491" s="54"/>
      <c r="Z491" s="12"/>
    </row>
    <row r="492" ht="15.75" customHeight="1">
      <c r="A492" s="34"/>
      <c r="B492" s="34"/>
      <c r="C492" s="34"/>
      <c r="E492" s="34"/>
      <c r="F492" s="35"/>
      <c r="J492" s="60"/>
      <c r="Q492" s="37"/>
      <c r="R492" s="12"/>
      <c r="S492" s="34"/>
      <c r="T492" s="12"/>
      <c r="U492" s="12"/>
      <c r="Y492" s="54"/>
      <c r="Z492" s="12"/>
    </row>
    <row r="493" ht="15.75" customHeight="1">
      <c r="A493" s="34"/>
      <c r="B493" s="34"/>
      <c r="C493" s="34"/>
      <c r="E493" s="34"/>
      <c r="F493" s="35"/>
      <c r="J493" s="60"/>
      <c r="Q493" s="37"/>
      <c r="R493" s="12"/>
      <c r="S493" s="34"/>
      <c r="T493" s="12"/>
      <c r="U493" s="12"/>
      <c r="Y493" s="54"/>
      <c r="Z493" s="12"/>
    </row>
    <row r="494" ht="15.75" customHeight="1">
      <c r="A494" s="34"/>
      <c r="B494" s="34"/>
      <c r="C494" s="34"/>
      <c r="E494" s="34"/>
      <c r="F494" s="35"/>
      <c r="J494" s="60"/>
      <c r="Q494" s="37"/>
      <c r="R494" s="12"/>
      <c r="S494" s="34"/>
      <c r="T494" s="12"/>
      <c r="U494" s="12"/>
      <c r="Y494" s="54"/>
      <c r="Z494" s="12"/>
    </row>
    <row r="495" ht="15.75" customHeight="1">
      <c r="A495" s="34"/>
      <c r="B495" s="34"/>
      <c r="C495" s="34"/>
      <c r="E495" s="34"/>
      <c r="F495" s="35"/>
      <c r="J495" s="60"/>
      <c r="Q495" s="37"/>
      <c r="R495" s="12"/>
      <c r="S495" s="34"/>
      <c r="T495" s="12"/>
      <c r="U495" s="12"/>
      <c r="Y495" s="54"/>
      <c r="Z495" s="12"/>
    </row>
    <row r="496" ht="15.75" customHeight="1">
      <c r="A496" s="34"/>
      <c r="B496" s="34"/>
      <c r="C496" s="34"/>
      <c r="E496" s="34"/>
      <c r="F496" s="35"/>
      <c r="J496" s="60"/>
      <c r="Q496" s="37"/>
      <c r="R496" s="12"/>
      <c r="S496" s="34"/>
      <c r="T496" s="12"/>
      <c r="U496" s="12"/>
      <c r="Y496" s="54"/>
      <c r="Z496" s="12"/>
    </row>
    <row r="497" ht="15.75" customHeight="1">
      <c r="A497" s="34"/>
      <c r="B497" s="34"/>
      <c r="C497" s="34"/>
      <c r="E497" s="34"/>
      <c r="F497" s="35"/>
      <c r="J497" s="60"/>
      <c r="Q497" s="37"/>
      <c r="R497" s="12"/>
      <c r="S497" s="34"/>
      <c r="T497" s="12"/>
      <c r="U497" s="12"/>
      <c r="Y497" s="54"/>
      <c r="Z497" s="12"/>
    </row>
    <row r="498" ht="15.75" customHeight="1">
      <c r="A498" s="34"/>
      <c r="B498" s="34"/>
      <c r="C498" s="34"/>
      <c r="E498" s="34"/>
      <c r="F498" s="35"/>
      <c r="J498" s="60"/>
      <c r="Q498" s="37"/>
      <c r="R498" s="12"/>
      <c r="S498" s="34"/>
      <c r="T498" s="12"/>
      <c r="U498" s="12"/>
      <c r="Y498" s="54"/>
      <c r="Z498" s="12"/>
    </row>
    <row r="499" ht="15.75" customHeight="1">
      <c r="A499" s="34"/>
      <c r="B499" s="34"/>
      <c r="C499" s="34"/>
      <c r="E499" s="34"/>
      <c r="F499" s="35"/>
      <c r="J499" s="60"/>
      <c r="Q499" s="37"/>
      <c r="R499" s="12"/>
      <c r="S499" s="34"/>
      <c r="T499" s="12"/>
      <c r="U499" s="12"/>
      <c r="Y499" s="54"/>
      <c r="Z499" s="12"/>
    </row>
    <row r="500" ht="15.75" customHeight="1">
      <c r="A500" s="34"/>
      <c r="B500" s="34"/>
      <c r="C500" s="34"/>
      <c r="E500" s="34"/>
      <c r="F500" s="35"/>
      <c r="J500" s="60"/>
      <c r="Q500" s="37"/>
      <c r="R500" s="12"/>
      <c r="S500" s="34"/>
      <c r="T500" s="12"/>
      <c r="U500" s="12"/>
      <c r="Y500" s="54"/>
      <c r="Z500" s="12"/>
    </row>
    <row r="501" ht="15.75" customHeight="1">
      <c r="A501" s="34"/>
      <c r="B501" s="34"/>
      <c r="C501" s="34"/>
      <c r="E501" s="34"/>
      <c r="F501" s="35"/>
      <c r="J501" s="60"/>
      <c r="Q501" s="37"/>
      <c r="R501" s="12"/>
      <c r="S501" s="34"/>
      <c r="T501" s="12"/>
      <c r="U501" s="12"/>
      <c r="Y501" s="54"/>
      <c r="Z501" s="12"/>
    </row>
    <row r="502" ht="15.75" customHeight="1">
      <c r="A502" s="34"/>
      <c r="B502" s="34"/>
      <c r="C502" s="34"/>
      <c r="E502" s="34"/>
      <c r="F502" s="35"/>
      <c r="J502" s="60"/>
      <c r="Q502" s="37"/>
      <c r="R502" s="12"/>
      <c r="S502" s="34"/>
      <c r="T502" s="12"/>
      <c r="U502" s="12"/>
      <c r="Y502" s="54"/>
      <c r="Z502" s="12"/>
    </row>
    <row r="503" ht="15.75" customHeight="1">
      <c r="A503" s="34"/>
      <c r="B503" s="34"/>
      <c r="C503" s="34"/>
      <c r="E503" s="34"/>
      <c r="F503" s="35"/>
      <c r="J503" s="60"/>
      <c r="Q503" s="37"/>
      <c r="R503" s="12"/>
      <c r="S503" s="34"/>
      <c r="T503" s="12"/>
      <c r="U503" s="12"/>
      <c r="Y503" s="54"/>
      <c r="Z503" s="12"/>
    </row>
    <row r="504" ht="15.75" customHeight="1">
      <c r="A504" s="34"/>
      <c r="B504" s="34"/>
      <c r="C504" s="34"/>
      <c r="E504" s="34"/>
      <c r="F504" s="35"/>
      <c r="J504" s="60"/>
      <c r="Q504" s="37"/>
      <c r="R504" s="12"/>
      <c r="S504" s="34"/>
      <c r="T504" s="12"/>
      <c r="U504" s="12"/>
      <c r="Y504" s="54"/>
      <c r="Z504" s="12"/>
    </row>
    <row r="505" ht="15.75" customHeight="1">
      <c r="A505" s="34"/>
      <c r="B505" s="34"/>
      <c r="C505" s="34"/>
      <c r="E505" s="34"/>
      <c r="F505" s="35"/>
      <c r="J505" s="60"/>
      <c r="Q505" s="37"/>
      <c r="R505" s="12"/>
      <c r="S505" s="34"/>
      <c r="T505" s="12"/>
      <c r="U505" s="12"/>
      <c r="Y505" s="54"/>
      <c r="Z505" s="12"/>
    </row>
    <row r="506" ht="15.75" customHeight="1">
      <c r="A506" s="34"/>
      <c r="B506" s="34"/>
      <c r="C506" s="34"/>
      <c r="E506" s="34"/>
      <c r="F506" s="35"/>
      <c r="J506" s="60"/>
      <c r="Q506" s="37"/>
      <c r="R506" s="12"/>
      <c r="S506" s="34"/>
      <c r="T506" s="12"/>
      <c r="U506" s="12"/>
      <c r="Y506" s="54"/>
      <c r="Z506" s="12"/>
    </row>
    <row r="507" ht="15.75" customHeight="1">
      <c r="A507" s="34"/>
      <c r="B507" s="34"/>
      <c r="C507" s="34"/>
      <c r="E507" s="34"/>
      <c r="F507" s="35"/>
      <c r="J507" s="60"/>
      <c r="Q507" s="37"/>
      <c r="R507" s="12"/>
      <c r="S507" s="34"/>
      <c r="T507" s="12"/>
      <c r="U507" s="12"/>
      <c r="Y507" s="54"/>
      <c r="Z507" s="12"/>
    </row>
    <row r="508" ht="15.75" customHeight="1">
      <c r="A508" s="34"/>
      <c r="B508" s="34"/>
      <c r="C508" s="34"/>
      <c r="E508" s="34"/>
      <c r="F508" s="35"/>
      <c r="J508" s="60"/>
      <c r="Q508" s="37"/>
      <c r="R508" s="12"/>
      <c r="S508" s="34"/>
      <c r="T508" s="12"/>
      <c r="U508" s="12"/>
      <c r="Y508" s="54"/>
      <c r="Z508" s="12"/>
    </row>
    <row r="509" ht="15.75" customHeight="1">
      <c r="A509" s="34"/>
      <c r="B509" s="34"/>
      <c r="C509" s="34"/>
      <c r="E509" s="34"/>
      <c r="F509" s="35"/>
      <c r="J509" s="60"/>
      <c r="Q509" s="37"/>
      <c r="R509" s="12"/>
      <c r="S509" s="34"/>
      <c r="T509" s="12"/>
      <c r="U509" s="12"/>
      <c r="Y509" s="54"/>
      <c r="Z509" s="12"/>
    </row>
    <row r="510" ht="15.75" customHeight="1">
      <c r="A510" s="34"/>
      <c r="B510" s="34"/>
      <c r="C510" s="34"/>
      <c r="E510" s="34"/>
      <c r="F510" s="35"/>
      <c r="J510" s="60"/>
      <c r="Q510" s="37"/>
      <c r="R510" s="12"/>
      <c r="S510" s="34"/>
      <c r="T510" s="12"/>
      <c r="U510" s="12"/>
      <c r="Y510" s="54"/>
      <c r="Z510" s="12"/>
    </row>
    <row r="511" ht="15.75" customHeight="1">
      <c r="A511" s="34"/>
      <c r="B511" s="34"/>
      <c r="C511" s="34"/>
      <c r="E511" s="34"/>
      <c r="F511" s="35"/>
      <c r="J511" s="60"/>
      <c r="Q511" s="37"/>
      <c r="R511" s="12"/>
      <c r="S511" s="34"/>
      <c r="T511" s="12"/>
      <c r="U511" s="12"/>
      <c r="Y511" s="54"/>
      <c r="Z511" s="12"/>
    </row>
    <row r="512" ht="15.75" customHeight="1">
      <c r="A512" s="34"/>
      <c r="B512" s="34"/>
      <c r="C512" s="34"/>
      <c r="E512" s="34"/>
      <c r="F512" s="35"/>
      <c r="J512" s="60"/>
      <c r="Q512" s="37"/>
      <c r="R512" s="12"/>
      <c r="S512" s="34"/>
      <c r="T512" s="12"/>
      <c r="U512" s="12"/>
      <c r="Y512" s="54"/>
      <c r="Z512" s="12"/>
    </row>
    <row r="513" ht="15.75" customHeight="1">
      <c r="A513" s="34"/>
      <c r="B513" s="34"/>
      <c r="C513" s="34"/>
      <c r="E513" s="34"/>
      <c r="F513" s="35"/>
      <c r="J513" s="60"/>
      <c r="Q513" s="37"/>
      <c r="R513" s="12"/>
      <c r="S513" s="34"/>
      <c r="T513" s="12"/>
      <c r="U513" s="12"/>
      <c r="Y513" s="54"/>
      <c r="Z513" s="12"/>
    </row>
    <row r="514" ht="15.75" customHeight="1">
      <c r="A514" s="34"/>
      <c r="B514" s="34"/>
      <c r="C514" s="34"/>
      <c r="E514" s="34"/>
      <c r="F514" s="35"/>
      <c r="J514" s="60"/>
      <c r="Q514" s="37"/>
      <c r="R514" s="12"/>
      <c r="S514" s="34"/>
      <c r="T514" s="12"/>
      <c r="U514" s="12"/>
      <c r="Y514" s="54"/>
      <c r="Z514" s="12"/>
    </row>
    <row r="515" ht="15.75" customHeight="1">
      <c r="A515" s="34"/>
      <c r="B515" s="34"/>
      <c r="C515" s="34"/>
      <c r="E515" s="34"/>
      <c r="F515" s="35"/>
      <c r="J515" s="60"/>
      <c r="Q515" s="37"/>
      <c r="R515" s="12"/>
      <c r="S515" s="34"/>
      <c r="T515" s="12"/>
      <c r="U515" s="12"/>
      <c r="Y515" s="54"/>
      <c r="Z515" s="12"/>
    </row>
    <row r="516" ht="15.75" customHeight="1">
      <c r="A516" s="34"/>
      <c r="B516" s="34"/>
      <c r="C516" s="34"/>
      <c r="E516" s="34"/>
      <c r="F516" s="35"/>
      <c r="J516" s="60"/>
      <c r="Q516" s="37"/>
      <c r="R516" s="12"/>
      <c r="S516" s="34"/>
      <c r="T516" s="12"/>
      <c r="U516" s="12"/>
      <c r="Y516" s="54"/>
      <c r="Z516" s="12"/>
    </row>
    <row r="517" ht="15.75" customHeight="1">
      <c r="A517" s="34"/>
      <c r="B517" s="34"/>
      <c r="C517" s="34"/>
      <c r="E517" s="34"/>
      <c r="F517" s="35"/>
      <c r="J517" s="60"/>
      <c r="Q517" s="37"/>
      <c r="R517" s="12"/>
      <c r="S517" s="34"/>
      <c r="T517" s="12"/>
      <c r="U517" s="12"/>
      <c r="Y517" s="54"/>
      <c r="Z517" s="12"/>
    </row>
    <row r="518" ht="15.75" customHeight="1">
      <c r="A518" s="34"/>
      <c r="B518" s="34"/>
      <c r="C518" s="34"/>
      <c r="E518" s="34"/>
      <c r="F518" s="35"/>
      <c r="J518" s="60"/>
      <c r="Q518" s="37"/>
      <c r="R518" s="12"/>
      <c r="S518" s="34"/>
      <c r="T518" s="12"/>
      <c r="U518" s="12"/>
      <c r="Y518" s="54"/>
      <c r="Z518" s="12"/>
    </row>
    <row r="519" ht="15.75" customHeight="1">
      <c r="A519" s="34"/>
      <c r="B519" s="34"/>
      <c r="C519" s="34"/>
      <c r="E519" s="34"/>
      <c r="F519" s="35"/>
      <c r="J519" s="60"/>
      <c r="Q519" s="37"/>
      <c r="R519" s="12"/>
      <c r="S519" s="34"/>
      <c r="T519" s="12"/>
      <c r="U519" s="12"/>
      <c r="Y519" s="54"/>
      <c r="Z519" s="12"/>
    </row>
    <row r="520" ht="15.75" customHeight="1">
      <c r="A520" s="34"/>
      <c r="B520" s="34"/>
      <c r="C520" s="34"/>
      <c r="E520" s="34"/>
      <c r="F520" s="35"/>
      <c r="J520" s="60"/>
      <c r="Q520" s="37"/>
      <c r="R520" s="12"/>
      <c r="S520" s="34"/>
      <c r="T520" s="12"/>
      <c r="U520" s="12"/>
      <c r="Y520" s="54"/>
      <c r="Z520" s="12"/>
    </row>
    <row r="521" ht="15.75" customHeight="1">
      <c r="A521" s="34"/>
      <c r="B521" s="34"/>
      <c r="C521" s="34"/>
      <c r="E521" s="34"/>
      <c r="F521" s="35"/>
      <c r="J521" s="60"/>
      <c r="Q521" s="37"/>
      <c r="R521" s="12"/>
      <c r="S521" s="34"/>
      <c r="T521" s="12"/>
      <c r="U521" s="12"/>
      <c r="Y521" s="54"/>
      <c r="Z521" s="12"/>
    </row>
    <row r="522" ht="15.75" customHeight="1">
      <c r="A522" s="34"/>
      <c r="B522" s="34"/>
      <c r="C522" s="34"/>
      <c r="E522" s="34"/>
      <c r="F522" s="35"/>
      <c r="J522" s="60"/>
      <c r="Q522" s="37"/>
      <c r="R522" s="12"/>
      <c r="S522" s="34"/>
      <c r="T522" s="12"/>
      <c r="U522" s="12"/>
      <c r="Y522" s="54"/>
      <c r="Z522" s="12"/>
    </row>
    <row r="523" ht="15.75" customHeight="1">
      <c r="A523" s="34"/>
      <c r="B523" s="34"/>
      <c r="C523" s="34"/>
      <c r="E523" s="34"/>
      <c r="F523" s="35"/>
      <c r="J523" s="60"/>
      <c r="Q523" s="37"/>
      <c r="R523" s="12"/>
      <c r="S523" s="34"/>
      <c r="T523" s="12"/>
      <c r="U523" s="12"/>
      <c r="Y523" s="54"/>
      <c r="Z523" s="12"/>
    </row>
    <row r="524" ht="15.75" customHeight="1">
      <c r="A524" s="34"/>
      <c r="B524" s="34"/>
      <c r="C524" s="34"/>
      <c r="E524" s="34"/>
      <c r="F524" s="35"/>
      <c r="J524" s="60"/>
      <c r="Q524" s="37"/>
      <c r="R524" s="12"/>
      <c r="S524" s="34"/>
      <c r="T524" s="12"/>
      <c r="U524" s="12"/>
      <c r="Y524" s="54"/>
      <c r="Z524" s="12"/>
    </row>
    <row r="525" ht="15.75" customHeight="1">
      <c r="A525" s="34"/>
      <c r="B525" s="34"/>
      <c r="C525" s="34"/>
      <c r="E525" s="34"/>
      <c r="F525" s="35"/>
      <c r="J525" s="60"/>
      <c r="Q525" s="37"/>
      <c r="R525" s="12"/>
      <c r="S525" s="34"/>
      <c r="T525" s="12"/>
      <c r="U525" s="12"/>
      <c r="Y525" s="54"/>
      <c r="Z525" s="12"/>
    </row>
    <row r="526" ht="15.75" customHeight="1">
      <c r="A526" s="34"/>
      <c r="B526" s="34"/>
      <c r="C526" s="34"/>
      <c r="E526" s="34"/>
      <c r="F526" s="35"/>
      <c r="J526" s="60"/>
      <c r="Q526" s="37"/>
      <c r="R526" s="12"/>
      <c r="S526" s="34"/>
      <c r="T526" s="12"/>
      <c r="U526" s="12"/>
      <c r="Y526" s="54"/>
      <c r="Z526" s="12"/>
    </row>
    <row r="527" ht="15.75" customHeight="1">
      <c r="A527" s="34"/>
      <c r="B527" s="34"/>
      <c r="C527" s="34"/>
      <c r="E527" s="34"/>
      <c r="F527" s="35"/>
      <c r="J527" s="60"/>
      <c r="Q527" s="37"/>
      <c r="R527" s="12"/>
      <c r="S527" s="34"/>
      <c r="T527" s="12"/>
      <c r="U527" s="12"/>
      <c r="Y527" s="54"/>
      <c r="Z527" s="12"/>
    </row>
    <row r="528" ht="15.75" customHeight="1">
      <c r="A528" s="34"/>
      <c r="B528" s="34"/>
      <c r="C528" s="34"/>
      <c r="E528" s="34"/>
      <c r="F528" s="35"/>
      <c r="J528" s="60"/>
      <c r="Q528" s="37"/>
      <c r="R528" s="12"/>
      <c r="S528" s="34"/>
      <c r="T528" s="12"/>
      <c r="U528" s="12"/>
      <c r="Y528" s="54"/>
      <c r="Z528" s="12"/>
    </row>
    <row r="529" ht="15.75" customHeight="1">
      <c r="A529" s="34"/>
      <c r="B529" s="34"/>
      <c r="C529" s="34"/>
      <c r="E529" s="34"/>
      <c r="F529" s="35"/>
      <c r="J529" s="60"/>
      <c r="Q529" s="37"/>
      <c r="R529" s="12"/>
      <c r="S529" s="34"/>
      <c r="T529" s="12"/>
      <c r="U529" s="12"/>
      <c r="Y529" s="54"/>
      <c r="Z529" s="12"/>
    </row>
    <row r="530" ht="15.75" customHeight="1">
      <c r="A530" s="34"/>
      <c r="B530" s="34"/>
      <c r="C530" s="34"/>
      <c r="E530" s="34"/>
      <c r="F530" s="35"/>
      <c r="J530" s="60"/>
      <c r="Q530" s="37"/>
      <c r="R530" s="12"/>
      <c r="S530" s="34"/>
      <c r="T530" s="12"/>
      <c r="U530" s="12"/>
      <c r="Y530" s="54"/>
      <c r="Z530" s="12"/>
    </row>
    <row r="531" ht="15.75" customHeight="1">
      <c r="A531" s="34"/>
      <c r="B531" s="34"/>
      <c r="C531" s="34"/>
      <c r="E531" s="34"/>
      <c r="F531" s="35"/>
      <c r="J531" s="60"/>
      <c r="Q531" s="37"/>
      <c r="R531" s="12"/>
      <c r="S531" s="34"/>
      <c r="T531" s="12"/>
      <c r="U531" s="12"/>
      <c r="Y531" s="54"/>
      <c r="Z531" s="12"/>
    </row>
    <row r="532" ht="15.75" customHeight="1">
      <c r="A532" s="34"/>
      <c r="B532" s="34"/>
      <c r="C532" s="34"/>
      <c r="E532" s="34"/>
      <c r="F532" s="35"/>
      <c r="J532" s="60"/>
      <c r="Q532" s="37"/>
      <c r="R532" s="12"/>
      <c r="S532" s="34"/>
      <c r="T532" s="12"/>
      <c r="U532" s="12"/>
      <c r="Y532" s="54"/>
      <c r="Z532" s="12"/>
    </row>
    <row r="533" ht="15.75" customHeight="1">
      <c r="A533" s="34"/>
      <c r="B533" s="34"/>
      <c r="C533" s="34"/>
      <c r="E533" s="34"/>
      <c r="F533" s="35"/>
      <c r="J533" s="60"/>
      <c r="Q533" s="37"/>
      <c r="R533" s="12"/>
      <c r="S533" s="34"/>
      <c r="T533" s="12"/>
      <c r="U533" s="12"/>
      <c r="Y533" s="54"/>
      <c r="Z533" s="12"/>
    </row>
    <row r="534" ht="15.75" customHeight="1">
      <c r="A534" s="34"/>
      <c r="B534" s="34"/>
      <c r="C534" s="34"/>
      <c r="E534" s="34"/>
      <c r="F534" s="35"/>
      <c r="J534" s="60"/>
      <c r="Q534" s="37"/>
      <c r="R534" s="12"/>
      <c r="S534" s="34"/>
      <c r="T534" s="12"/>
      <c r="U534" s="12"/>
      <c r="Y534" s="54"/>
      <c r="Z534" s="12"/>
    </row>
    <row r="535" ht="15.75" customHeight="1">
      <c r="A535" s="34"/>
      <c r="B535" s="34"/>
      <c r="C535" s="34"/>
      <c r="E535" s="34"/>
      <c r="F535" s="35"/>
      <c r="J535" s="60"/>
      <c r="Q535" s="37"/>
      <c r="R535" s="12"/>
      <c r="S535" s="34"/>
      <c r="T535" s="12"/>
      <c r="U535" s="12"/>
      <c r="Y535" s="54"/>
      <c r="Z535" s="12"/>
    </row>
    <row r="536" ht="15.75" customHeight="1">
      <c r="A536" s="34"/>
      <c r="B536" s="34"/>
      <c r="C536" s="34"/>
      <c r="E536" s="34"/>
      <c r="F536" s="35"/>
      <c r="J536" s="60"/>
      <c r="Q536" s="37"/>
      <c r="R536" s="12"/>
      <c r="S536" s="34"/>
      <c r="T536" s="12"/>
      <c r="U536" s="12"/>
      <c r="Y536" s="54"/>
      <c r="Z536" s="12"/>
    </row>
    <row r="537" ht="15.75" customHeight="1">
      <c r="A537" s="34"/>
      <c r="B537" s="34"/>
      <c r="C537" s="34"/>
      <c r="E537" s="34"/>
      <c r="F537" s="35"/>
      <c r="J537" s="60"/>
      <c r="Q537" s="37"/>
      <c r="R537" s="12"/>
      <c r="S537" s="34"/>
      <c r="T537" s="12"/>
      <c r="U537" s="12"/>
      <c r="Y537" s="54"/>
      <c r="Z537" s="12"/>
    </row>
    <row r="538" ht="15.75" customHeight="1">
      <c r="A538" s="34"/>
      <c r="B538" s="34"/>
      <c r="C538" s="34"/>
      <c r="E538" s="34"/>
      <c r="F538" s="35"/>
      <c r="J538" s="60"/>
      <c r="Q538" s="37"/>
      <c r="R538" s="12"/>
      <c r="S538" s="34"/>
      <c r="T538" s="12"/>
      <c r="U538" s="12"/>
      <c r="Y538" s="54"/>
      <c r="Z538" s="12"/>
    </row>
    <row r="539" ht="15.75" customHeight="1">
      <c r="A539" s="34"/>
      <c r="B539" s="34"/>
      <c r="C539" s="34"/>
      <c r="E539" s="34"/>
      <c r="F539" s="35"/>
      <c r="J539" s="60"/>
      <c r="Q539" s="37"/>
      <c r="R539" s="12"/>
      <c r="S539" s="34"/>
      <c r="T539" s="12"/>
      <c r="U539" s="12"/>
      <c r="Y539" s="54"/>
      <c r="Z539" s="12"/>
    </row>
    <row r="540" ht="15.75" customHeight="1">
      <c r="A540" s="34"/>
      <c r="B540" s="34"/>
      <c r="C540" s="34"/>
      <c r="E540" s="34"/>
      <c r="F540" s="35"/>
      <c r="J540" s="60"/>
      <c r="Q540" s="37"/>
      <c r="R540" s="12"/>
      <c r="S540" s="34"/>
      <c r="T540" s="12"/>
      <c r="U540" s="12"/>
      <c r="Y540" s="54"/>
      <c r="Z540" s="12"/>
    </row>
    <row r="541" ht="15.75" customHeight="1">
      <c r="A541" s="34"/>
      <c r="B541" s="34"/>
      <c r="C541" s="34"/>
      <c r="E541" s="34"/>
      <c r="F541" s="35"/>
      <c r="J541" s="60"/>
      <c r="Q541" s="37"/>
      <c r="R541" s="12"/>
      <c r="S541" s="34"/>
      <c r="T541" s="12"/>
      <c r="U541" s="12"/>
      <c r="Y541" s="54"/>
      <c r="Z541" s="12"/>
    </row>
    <row r="542" ht="15.75" customHeight="1">
      <c r="A542" s="34"/>
      <c r="B542" s="34"/>
      <c r="C542" s="34"/>
      <c r="E542" s="34"/>
      <c r="F542" s="35"/>
      <c r="J542" s="60"/>
      <c r="Q542" s="37"/>
      <c r="R542" s="12"/>
      <c r="S542" s="34"/>
      <c r="T542" s="12"/>
      <c r="U542" s="12"/>
      <c r="Y542" s="54"/>
      <c r="Z542" s="12"/>
    </row>
    <row r="543" ht="15.75" customHeight="1">
      <c r="A543" s="34"/>
      <c r="B543" s="34"/>
      <c r="C543" s="34"/>
      <c r="E543" s="34"/>
      <c r="F543" s="35"/>
      <c r="J543" s="60"/>
      <c r="Q543" s="37"/>
      <c r="R543" s="12"/>
      <c r="S543" s="34"/>
      <c r="T543" s="12"/>
      <c r="U543" s="12"/>
      <c r="Y543" s="54"/>
      <c r="Z543" s="12"/>
    </row>
    <row r="544" ht="15.75" customHeight="1">
      <c r="A544" s="34"/>
      <c r="B544" s="34"/>
      <c r="C544" s="34"/>
      <c r="E544" s="34"/>
      <c r="F544" s="35"/>
      <c r="J544" s="60"/>
      <c r="Q544" s="37"/>
      <c r="R544" s="12"/>
      <c r="S544" s="34"/>
      <c r="T544" s="12"/>
      <c r="U544" s="12"/>
      <c r="Y544" s="54"/>
      <c r="Z544" s="12"/>
    </row>
    <row r="545" ht="15.75" customHeight="1">
      <c r="A545" s="34"/>
      <c r="B545" s="34"/>
      <c r="C545" s="34"/>
      <c r="E545" s="34"/>
      <c r="F545" s="35"/>
      <c r="J545" s="60"/>
      <c r="Q545" s="37"/>
      <c r="R545" s="12"/>
      <c r="S545" s="34"/>
      <c r="T545" s="12"/>
      <c r="U545" s="12"/>
      <c r="Y545" s="54"/>
      <c r="Z545" s="12"/>
    </row>
    <row r="546" ht="15.75" customHeight="1">
      <c r="A546" s="34"/>
      <c r="B546" s="34"/>
      <c r="C546" s="34"/>
      <c r="E546" s="34"/>
      <c r="F546" s="35"/>
      <c r="J546" s="60"/>
      <c r="Q546" s="37"/>
      <c r="R546" s="12"/>
      <c r="S546" s="34"/>
      <c r="T546" s="12"/>
      <c r="U546" s="12"/>
      <c r="Y546" s="54"/>
      <c r="Z546" s="12"/>
    </row>
    <row r="547" ht="15.75" customHeight="1">
      <c r="A547" s="34"/>
      <c r="B547" s="34"/>
      <c r="C547" s="34"/>
      <c r="E547" s="34"/>
      <c r="F547" s="35"/>
      <c r="J547" s="60"/>
      <c r="Q547" s="37"/>
      <c r="R547" s="12"/>
      <c r="S547" s="34"/>
      <c r="T547" s="12"/>
      <c r="U547" s="12"/>
      <c r="Y547" s="54"/>
      <c r="Z547" s="12"/>
    </row>
    <row r="548" ht="15.75" customHeight="1">
      <c r="A548" s="34"/>
      <c r="B548" s="34"/>
      <c r="C548" s="34"/>
      <c r="E548" s="34"/>
      <c r="F548" s="35"/>
      <c r="J548" s="60"/>
      <c r="Q548" s="37"/>
      <c r="R548" s="12"/>
      <c r="S548" s="34"/>
      <c r="T548" s="12"/>
      <c r="U548" s="12"/>
      <c r="Y548" s="54"/>
      <c r="Z548" s="12"/>
    </row>
    <row r="549" ht="15.75" customHeight="1">
      <c r="A549" s="34"/>
      <c r="B549" s="34"/>
      <c r="C549" s="34"/>
      <c r="E549" s="34"/>
      <c r="F549" s="35"/>
      <c r="J549" s="60"/>
      <c r="Q549" s="37"/>
      <c r="R549" s="12"/>
      <c r="S549" s="34"/>
      <c r="T549" s="12"/>
      <c r="U549" s="12"/>
      <c r="Y549" s="54"/>
      <c r="Z549" s="12"/>
    </row>
    <row r="550" ht="15.75" customHeight="1">
      <c r="A550" s="34"/>
      <c r="B550" s="34"/>
      <c r="C550" s="34"/>
      <c r="E550" s="34"/>
      <c r="F550" s="35"/>
      <c r="J550" s="60"/>
      <c r="Q550" s="37"/>
      <c r="R550" s="12"/>
      <c r="S550" s="34"/>
      <c r="T550" s="12"/>
      <c r="U550" s="12"/>
      <c r="Y550" s="54"/>
      <c r="Z550" s="12"/>
    </row>
    <row r="551" ht="15.75" customHeight="1">
      <c r="A551" s="34"/>
      <c r="B551" s="34"/>
      <c r="C551" s="34"/>
      <c r="E551" s="34"/>
      <c r="F551" s="35"/>
      <c r="J551" s="60"/>
      <c r="Q551" s="37"/>
      <c r="R551" s="12"/>
      <c r="S551" s="34"/>
      <c r="T551" s="12"/>
      <c r="U551" s="12"/>
      <c r="Y551" s="54"/>
      <c r="Z551" s="12"/>
    </row>
    <row r="552" ht="15.75" customHeight="1">
      <c r="A552" s="34"/>
      <c r="B552" s="34"/>
      <c r="C552" s="34"/>
      <c r="E552" s="34"/>
      <c r="F552" s="35"/>
      <c r="J552" s="60"/>
      <c r="Q552" s="37"/>
      <c r="R552" s="12"/>
      <c r="S552" s="34"/>
      <c r="T552" s="12"/>
      <c r="U552" s="12"/>
      <c r="Y552" s="54"/>
      <c r="Z552" s="12"/>
    </row>
    <row r="553" ht="15.75" customHeight="1">
      <c r="A553" s="34"/>
      <c r="B553" s="34"/>
      <c r="C553" s="34"/>
      <c r="E553" s="34"/>
      <c r="F553" s="35"/>
      <c r="J553" s="60"/>
      <c r="Q553" s="37"/>
      <c r="R553" s="12"/>
      <c r="S553" s="34"/>
      <c r="T553" s="12"/>
      <c r="U553" s="12"/>
      <c r="Y553" s="54"/>
      <c r="Z553" s="12"/>
    </row>
    <row r="554" ht="15.75" customHeight="1">
      <c r="A554" s="34"/>
      <c r="B554" s="34"/>
      <c r="C554" s="34"/>
      <c r="E554" s="34"/>
      <c r="F554" s="35"/>
      <c r="J554" s="60"/>
      <c r="Q554" s="37"/>
      <c r="R554" s="12"/>
      <c r="S554" s="34"/>
      <c r="T554" s="12"/>
      <c r="U554" s="12"/>
      <c r="Y554" s="54"/>
      <c r="Z554" s="12"/>
    </row>
    <row r="555" ht="15.75" customHeight="1">
      <c r="A555" s="34"/>
      <c r="B555" s="34"/>
      <c r="C555" s="34"/>
      <c r="E555" s="34"/>
      <c r="F555" s="35"/>
      <c r="J555" s="60"/>
      <c r="Q555" s="37"/>
      <c r="R555" s="12"/>
      <c r="S555" s="34"/>
      <c r="T555" s="12"/>
      <c r="U555" s="12"/>
      <c r="Y555" s="54"/>
      <c r="Z555" s="12"/>
    </row>
    <row r="556" ht="15.75" customHeight="1">
      <c r="A556" s="34"/>
      <c r="B556" s="34"/>
      <c r="C556" s="34"/>
      <c r="E556" s="34"/>
      <c r="F556" s="35"/>
      <c r="J556" s="60"/>
      <c r="Q556" s="37"/>
      <c r="R556" s="12"/>
      <c r="S556" s="34"/>
      <c r="T556" s="12"/>
      <c r="U556" s="12"/>
      <c r="Y556" s="54"/>
      <c r="Z556" s="12"/>
    </row>
    <row r="557" ht="15.75" customHeight="1">
      <c r="A557" s="34"/>
      <c r="B557" s="34"/>
      <c r="C557" s="34"/>
      <c r="E557" s="34"/>
      <c r="F557" s="35"/>
      <c r="J557" s="60"/>
      <c r="Q557" s="37"/>
      <c r="R557" s="12"/>
      <c r="S557" s="34"/>
      <c r="T557" s="12"/>
      <c r="U557" s="12"/>
      <c r="Y557" s="54"/>
      <c r="Z557" s="12"/>
    </row>
    <row r="558" ht="15.75" customHeight="1">
      <c r="A558" s="34"/>
      <c r="B558" s="34"/>
      <c r="C558" s="34"/>
      <c r="E558" s="34"/>
      <c r="F558" s="35"/>
      <c r="J558" s="60"/>
      <c r="Q558" s="37"/>
      <c r="R558" s="12"/>
      <c r="S558" s="34"/>
      <c r="T558" s="12"/>
      <c r="U558" s="12"/>
      <c r="Y558" s="54"/>
      <c r="Z558" s="12"/>
    </row>
    <row r="559" ht="15.75" customHeight="1">
      <c r="A559" s="34"/>
      <c r="B559" s="34"/>
      <c r="C559" s="34"/>
      <c r="E559" s="34"/>
      <c r="F559" s="35"/>
      <c r="J559" s="60"/>
      <c r="Q559" s="37"/>
      <c r="R559" s="12"/>
      <c r="S559" s="34"/>
      <c r="T559" s="12"/>
      <c r="U559" s="12"/>
      <c r="Y559" s="54"/>
      <c r="Z559" s="12"/>
    </row>
    <row r="560" ht="15.75" customHeight="1">
      <c r="A560" s="34"/>
      <c r="B560" s="34"/>
      <c r="C560" s="34"/>
      <c r="E560" s="34"/>
      <c r="F560" s="35"/>
      <c r="J560" s="60"/>
      <c r="Q560" s="37"/>
      <c r="R560" s="12"/>
      <c r="S560" s="34"/>
      <c r="T560" s="12"/>
      <c r="U560" s="12"/>
      <c r="Y560" s="54"/>
      <c r="Z560" s="12"/>
    </row>
    <row r="561" ht="15.75" customHeight="1">
      <c r="A561" s="34"/>
      <c r="B561" s="34"/>
      <c r="C561" s="34"/>
      <c r="E561" s="34"/>
      <c r="F561" s="35"/>
      <c r="J561" s="60"/>
      <c r="Q561" s="37"/>
      <c r="R561" s="12"/>
      <c r="S561" s="34"/>
      <c r="T561" s="12"/>
      <c r="U561" s="12"/>
      <c r="Y561" s="54"/>
      <c r="Z561" s="12"/>
    </row>
    <row r="562" ht="15.75" customHeight="1">
      <c r="A562" s="34"/>
      <c r="B562" s="34"/>
      <c r="C562" s="34"/>
      <c r="E562" s="34"/>
      <c r="F562" s="35"/>
      <c r="J562" s="60"/>
      <c r="Q562" s="37"/>
      <c r="R562" s="12"/>
      <c r="S562" s="34"/>
      <c r="T562" s="12"/>
      <c r="U562" s="12"/>
      <c r="Y562" s="54"/>
      <c r="Z562" s="12"/>
    </row>
    <row r="563" ht="15.75" customHeight="1">
      <c r="A563" s="34"/>
      <c r="B563" s="34"/>
      <c r="C563" s="34"/>
      <c r="E563" s="34"/>
      <c r="F563" s="35"/>
      <c r="J563" s="60"/>
      <c r="Q563" s="37"/>
      <c r="R563" s="12"/>
      <c r="S563" s="34"/>
      <c r="T563" s="12"/>
      <c r="U563" s="12"/>
      <c r="Y563" s="54"/>
      <c r="Z563" s="12"/>
    </row>
    <row r="564" ht="15.75" customHeight="1">
      <c r="A564" s="34"/>
      <c r="B564" s="34"/>
      <c r="C564" s="34"/>
      <c r="E564" s="34"/>
      <c r="F564" s="35"/>
      <c r="J564" s="60"/>
      <c r="Q564" s="37"/>
      <c r="R564" s="12"/>
      <c r="S564" s="34"/>
      <c r="T564" s="12"/>
      <c r="U564" s="12"/>
      <c r="Y564" s="54"/>
      <c r="Z564" s="12"/>
    </row>
    <row r="565" ht="15.75" customHeight="1">
      <c r="A565" s="34"/>
      <c r="B565" s="34"/>
      <c r="C565" s="34"/>
      <c r="E565" s="34"/>
      <c r="F565" s="35"/>
      <c r="J565" s="60"/>
      <c r="Q565" s="37"/>
      <c r="R565" s="12"/>
      <c r="S565" s="34"/>
      <c r="T565" s="12"/>
      <c r="U565" s="12"/>
      <c r="Y565" s="54"/>
      <c r="Z565" s="12"/>
    </row>
    <row r="566" ht="15.75" customHeight="1">
      <c r="A566" s="34"/>
      <c r="B566" s="34"/>
      <c r="C566" s="34"/>
      <c r="E566" s="34"/>
      <c r="F566" s="35"/>
      <c r="J566" s="60"/>
      <c r="Q566" s="37"/>
      <c r="R566" s="12"/>
      <c r="S566" s="34"/>
      <c r="T566" s="12"/>
      <c r="U566" s="12"/>
      <c r="Y566" s="54"/>
      <c r="Z566" s="12"/>
    </row>
    <row r="567" ht="15.75" customHeight="1">
      <c r="A567" s="34"/>
      <c r="B567" s="34"/>
      <c r="C567" s="34"/>
      <c r="E567" s="34"/>
      <c r="F567" s="35"/>
      <c r="J567" s="60"/>
      <c r="Q567" s="37"/>
      <c r="R567" s="12"/>
      <c r="S567" s="34"/>
      <c r="T567" s="12"/>
      <c r="U567" s="12"/>
      <c r="Y567" s="54"/>
      <c r="Z567" s="12"/>
    </row>
    <row r="568" ht="15.75" customHeight="1">
      <c r="A568" s="34"/>
      <c r="B568" s="34"/>
      <c r="C568" s="34"/>
      <c r="E568" s="34"/>
      <c r="F568" s="35"/>
      <c r="J568" s="60"/>
      <c r="Q568" s="37"/>
      <c r="R568" s="12"/>
      <c r="S568" s="34"/>
      <c r="T568" s="12"/>
      <c r="U568" s="12"/>
      <c r="Y568" s="54"/>
      <c r="Z568" s="12"/>
    </row>
    <row r="569" ht="15.75" customHeight="1">
      <c r="A569" s="34"/>
      <c r="B569" s="34"/>
      <c r="C569" s="34"/>
      <c r="E569" s="34"/>
      <c r="F569" s="35"/>
      <c r="J569" s="60"/>
      <c r="Q569" s="37"/>
      <c r="R569" s="12"/>
      <c r="S569" s="34"/>
      <c r="T569" s="12"/>
      <c r="U569" s="12"/>
      <c r="Y569" s="54"/>
      <c r="Z569" s="12"/>
    </row>
    <row r="570" ht="15.75" customHeight="1">
      <c r="A570" s="34"/>
      <c r="B570" s="34"/>
      <c r="C570" s="34"/>
      <c r="E570" s="34"/>
      <c r="F570" s="35"/>
      <c r="J570" s="60"/>
      <c r="Q570" s="37"/>
      <c r="R570" s="12"/>
      <c r="S570" s="34"/>
      <c r="T570" s="12"/>
      <c r="U570" s="12"/>
      <c r="Y570" s="54"/>
      <c r="Z570" s="12"/>
    </row>
    <row r="571" ht="15.75" customHeight="1">
      <c r="A571" s="34"/>
      <c r="B571" s="34"/>
      <c r="C571" s="34"/>
      <c r="E571" s="34"/>
      <c r="F571" s="35"/>
      <c r="J571" s="60"/>
      <c r="Q571" s="37"/>
      <c r="R571" s="12"/>
      <c r="S571" s="34"/>
      <c r="T571" s="12"/>
      <c r="U571" s="12"/>
      <c r="Y571" s="54"/>
      <c r="Z571" s="12"/>
    </row>
    <row r="572" ht="15.75" customHeight="1">
      <c r="A572" s="34"/>
      <c r="B572" s="34"/>
      <c r="C572" s="34"/>
      <c r="E572" s="34"/>
      <c r="F572" s="35"/>
      <c r="J572" s="60"/>
      <c r="Q572" s="37"/>
      <c r="R572" s="12"/>
      <c r="S572" s="34"/>
      <c r="T572" s="12"/>
      <c r="U572" s="12"/>
      <c r="Y572" s="54"/>
      <c r="Z572" s="12"/>
    </row>
    <row r="573" ht="15.75" customHeight="1">
      <c r="A573" s="34"/>
      <c r="B573" s="34"/>
      <c r="C573" s="34"/>
      <c r="E573" s="34"/>
      <c r="F573" s="35"/>
      <c r="J573" s="60"/>
      <c r="Q573" s="37"/>
      <c r="R573" s="12"/>
      <c r="S573" s="34"/>
      <c r="T573" s="12"/>
      <c r="U573" s="12"/>
      <c r="Y573" s="54"/>
      <c r="Z573" s="12"/>
    </row>
    <row r="574" ht="15.75" customHeight="1">
      <c r="A574" s="34"/>
      <c r="B574" s="34"/>
      <c r="C574" s="34"/>
      <c r="E574" s="34"/>
      <c r="F574" s="35"/>
      <c r="J574" s="60"/>
      <c r="Q574" s="37"/>
      <c r="R574" s="12"/>
      <c r="S574" s="34"/>
      <c r="T574" s="12"/>
      <c r="U574" s="12"/>
      <c r="Y574" s="54"/>
      <c r="Z574" s="12"/>
    </row>
    <row r="575" ht="15.75" customHeight="1">
      <c r="A575" s="34"/>
      <c r="B575" s="34"/>
      <c r="C575" s="34"/>
      <c r="E575" s="34"/>
      <c r="F575" s="35"/>
      <c r="J575" s="60"/>
      <c r="Q575" s="37"/>
      <c r="R575" s="12"/>
      <c r="S575" s="34"/>
      <c r="T575" s="12"/>
      <c r="U575" s="12"/>
      <c r="Y575" s="54"/>
      <c r="Z575" s="12"/>
    </row>
    <row r="576" ht="15.75" customHeight="1">
      <c r="A576" s="34"/>
      <c r="B576" s="34"/>
      <c r="C576" s="34"/>
      <c r="E576" s="34"/>
      <c r="F576" s="35"/>
      <c r="J576" s="60"/>
      <c r="Q576" s="37"/>
      <c r="R576" s="12"/>
      <c r="S576" s="34"/>
      <c r="T576" s="12"/>
      <c r="U576" s="12"/>
      <c r="Y576" s="54"/>
      <c r="Z576" s="12"/>
    </row>
    <row r="577" ht="15.75" customHeight="1">
      <c r="A577" s="34"/>
      <c r="B577" s="34"/>
      <c r="C577" s="34"/>
      <c r="E577" s="34"/>
      <c r="F577" s="35"/>
      <c r="J577" s="60"/>
      <c r="Q577" s="37"/>
      <c r="R577" s="12"/>
      <c r="S577" s="34"/>
      <c r="T577" s="12"/>
      <c r="U577" s="12"/>
      <c r="Y577" s="54"/>
      <c r="Z577" s="12"/>
    </row>
    <row r="578" ht="15.75" customHeight="1">
      <c r="A578" s="34"/>
      <c r="B578" s="34"/>
      <c r="C578" s="34"/>
      <c r="E578" s="34"/>
      <c r="F578" s="35"/>
      <c r="J578" s="60"/>
      <c r="Q578" s="37"/>
      <c r="R578" s="12"/>
      <c r="S578" s="34"/>
      <c r="T578" s="12"/>
      <c r="U578" s="12"/>
      <c r="Y578" s="54"/>
      <c r="Z578" s="12"/>
    </row>
    <row r="579" ht="15.75" customHeight="1">
      <c r="A579" s="34"/>
      <c r="B579" s="34"/>
      <c r="C579" s="34"/>
      <c r="E579" s="34"/>
      <c r="F579" s="35"/>
      <c r="J579" s="60"/>
      <c r="Q579" s="37"/>
      <c r="R579" s="12"/>
      <c r="S579" s="34"/>
      <c r="T579" s="12"/>
      <c r="U579" s="12"/>
      <c r="Y579" s="54"/>
      <c r="Z579" s="12"/>
    </row>
    <row r="580" ht="15.75" customHeight="1">
      <c r="A580" s="34"/>
      <c r="B580" s="34"/>
      <c r="C580" s="34"/>
      <c r="E580" s="34"/>
      <c r="F580" s="35"/>
      <c r="J580" s="60"/>
      <c r="Q580" s="37"/>
      <c r="R580" s="12"/>
      <c r="S580" s="34"/>
      <c r="T580" s="12"/>
      <c r="U580" s="12"/>
      <c r="Y580" s="54"/>
      <c r="Z580" s="12"/>
    </row>
    <row r="581" ht="15.75" customHeight="1">
      <c r="A581" s="34"/>
      <c r="B581" s="34"/>
      <c r="C581" s="34"/>
      <c r="E581" s="34"/>
      <c r="F581" s="35"/>
      <c r="J581" s="60"/>
      <c r="Q581" s="37"/>
      <c r="R581" s="12"/>
      <c r="S581" s="34"/>
      <c r="T581" s="12"/>
      <c r="U581" s="12"/>
      <c r="Y581" s="54"/>
      <c r="Z581" s="12"/>
    </row>
    <row r="582" ht="15.75" customHeight="1">
      <c r="A582" s="34"/>
      <c r="B582" s="34"/>
      <c r="C582" s="34"/>
      <c r="E582" s="34"/>
      <c r="F582" s="35"/>
      <c r="J582" s="60"/>
      <c r="Q582" s="37"/>
      <c r="R582" s="12"/>
      <c r="S582" s="34"/>
      <c r="T582" s="12"/>
      <c r="U582" s="12"/>
      <c r="Y582" s="54"/>
      <c r="Z582" s="12"/>
    </row>
    <row r="583" ht="15.75" customHeight="1">
      <c r="A583" s="34"/>
      <c r="B583" s="34"/>
      <c r="C583" s="34"/>
      <c r="E583" s="34"/>
      <c r="F583" s="35"/>
      <c r="J583" s="60"/>
      <c r="Q583" s="37"/>
      <c r="R583" s="12"/>
      <c r="S583" s="34"/>
      <c r="T583" s="12"/>
      <c r="U583" s="12"/>
      <c r="Y583" s="54"/>
      <c r="Z583" s="12"/>
    </row>
    <row r="584" ht="15.75" customHeight="1">
      <c r="A584" s="34"/>
      <c r="B584" s="34"/>
      <c r="C584" s="34"/>
      <c r="E584" s="34"/>
      <c r="F584" s="35"/>
      <c r="J584" s="60"/>
      <c r="Q584" s="37"/>
      <c r="R584" s="12"/>
      <c r="S584" s="34"/>
      <c r="T584" s="12"/>
      <c r="U584" s="12"/>
      <c r="Y584" s="54"/>
      <c r="Z584" s="12"/>
    </row>
    <row r="585" ht="15.75" customHeight="1">
      <c r="A585" s="34"/>
      <c r="B585" s="34"/>
      <c r="C585" s="34"/>
      <c r="E585" s="34"/>
      <c r="F585" s="35"/>
      <c r="J585" s="60"/>
      <c r="Q585" s="37"/>
      <c r="R585" s="12"/>
      <c r="S585" s="34"/>
      <c r="T585" s="12"/>
      <c r="U585" s="12"/>
      <c r="Y585" s="54"/>
      <c r="Z585" s="12"/>
    </row>
    <row r="586" ht="15.75" customHeight="1">
      <c r="A586" s="34"/>
      <c r="B586" s="34"/>
      <c r="C586" s="34"/>
      <c r="E586" s="34"/>
      <c r="F586" s="35"/>
      <c r="J586" s="60"/>
      <c r="Q586" s="37"/>
      <c r="R586" s="12"/>
      <c r="S586" s="34"/>
      <c r="T586" s="12"/>
      <c r="U586" s="12"/>
      <c r="Y586" s="54"/>
      <c r="Z586" s="12"/>
    </row>
    <row r="587" ht="15.75" customHeight="1">
      <c r="A587" s="34"/>
      <c r="B587" s="34"/>
      <c r="C587" s="34"/>
      <c r="E587" s="34"/>
      <c r="F587" s="35"/>
      <c r="J587" s="60"/>
      <c r="Q587" s="37"/>
      <c r="R587" s="12"/>
      <c r="S587" s="34"/>
      <c r="T587" s="12"/>
      <c r="U587" s="12"/>
      <c r="Y587" s="54"/>
      <c r="Z587" s="12"/>
    </row>
    <row r="588" ht="15.75" customHeight="1">
      <c r="A588" s="34"/>
      <c r="B588" s="34"/>
      <c r="C588" s="34"/>
      <c r="E588" s="34"/>
      <c r="F588" s="35"/>
      <c r="J588" s="60"/>
      <c r="Q588" s="37"/>
      <c r="R588" s="12"/>
      <c r="S588" s="34"/>
      <c r="T588" s="12"/>
      <c r="U588" s="12"/>
      <c r="Y588" s="54"/>
      <c r="Z588" s="12"/>
    </row>
    <row r="589" ht="15.75" customHeight="1">
      <c r="A589" s="34"/>
      <c r="B589" s="34"/>
      <c r="C589" s="34"/>
      <c r="E589" s="34"/>
      <c r="F589" s="35"/>
      <c r="J589" s="60"/>
      <c r="Q589" s="37"/>
      <c r="R589" s="12"/>
      <c r="S589" s="34"/>
      <c r="T589" s="12"/>
      <c r="U589" s="12"/>
      <c r="Y589" s="54"/>
      <c r="Z589" s="12"/>
    </row>
    <row r="590" ht="15.75" customHeight="1">
      <c r="A590" s="34"/>
      <c r="B590" s="34"/>
      <c r="C590" s="34"/>
      <c r="E590" s="34"/>
      <c r="F590" s="35"/>
      <c r="J590" s="60"/>
      <c r="Q590" s="37"/>
      <c r="R590" s="12"/>
      <c r="S590" s="34"/>
      <c r="T590" s="12"/>
      <c r="U590" s="12"/>
      <c r="Y590" s="54"/>
      <c r="Z590" s="12"/>
    </row>
    <row r="591" ht="15.75" customHeight="1">
      <c r="A591" s="34"/>
      <c r="B591" s="34"/>
      <c r="C591" s="34"/>
      <c r="E591" s="34"/>
      <c r="F591" s="35"/>
      <c r="J591" s="60"/>
      <c r="Q591" s="37"/>
      <c r="R591" s="12"/>
      <c r="S591" s="34"/>
      <c r="T591" s="12"/>
      <c r="U591" s="12"/>
      <c r="Y591" s="54"/>
      <c r="Z591" s="12"/>
    </row>
    <row r="592" ht="15.75" customHeight="1">
      <c r="A592" s="34"/>
      <c r="B592" s="34"/>
      <c r="C592" s="34"/>
      <c r="E592" s="34"/>
      <c r="F592" s="35"/>
      <c r="J592" s="60"/>
      <c r="Q592" s="37"/>
      <c r="R592" s="12"/>
      <c r="S592" s="34"/>
      <c r="T592" s="12"/>
      <c r="U592" s="12"/>
      <c r="Y592" s="54"/>
      <c r="Z592" s="12"/>
    </row>
    <row r="593" ht="15.75" customHeight="1">
      <c r="A593" s="34"/>
      <c r="B593" s="34"/>
      <c r="C593" s="34"/>
      <c r="E593" s="34"/>
      <c r="F593" s="35"/>
      <c r="J593" s="60"/>
      <c r="Q593" s="37"/>
      <c r="R593" s="12"/>
      <c r="S593" s="34"/>
      <c r="T593" s="12"/>
      <c r="U593" s="12"/>
      <c r="Y593" s="54"/>
      <c r="Z593" s="12"/>
    </row>
    <row r="594" ht="15.75" customHeight="1">
      <c r="A594" s="34"/>
      <c r="B594" s="34"/>
      <c r="C594" s="34"/>
      <c r="E594" s="34"/>
      <c r="F594" s="35"/>
      <c r="J594" s="60"/>
      <c r="Q594" s="37"/>
      <c r="R594" s="12"/>
      <c r="S594" s="34"/>
      <c r="T594" s="12"/>
      <c r="U594" s="12"/>
      <c r="Y594" s="54"/>
      <c r="Z594" s="12"/>
    </row>
    <row r="595" ht="15.75" customHeight="1">
      <c r="A595" s="34"/>
      <c r="B595" s="34"/>
      <c r="C595" s="34"/>
      <c r="E595" s="34"/>
      <c r="F595" s="35"/>
      <c r="J595" s="60"/>
      <c r="Q595" s="37"/>
      <c r="R595" s="12"/>
      <c r="S595" s="34"/>
      <c r="T595" s="12"/>
      <c r="U595" s="12"/>
      <c r="Y595" s="54"/>
      <c r="Z595" s="12"/>
    </row>
    <row r="596" ht="15.75" customHeight="1">
      <c r="A596" s="34"/>
      <c r="B596" s="34"/>
      <c r="C596" s="34"/>
      <c r="E596" s="34"/>
      <c r="F596" s="35"/>
      <c r="J596" s="60"/>
      <c r="Q596" s="37"/>
      <c r="R596" s="12"/>
      <c r="S596" s="34"/>
      <c r="T596" s="12"/>
      <c r="U596" s="12"/>
      <c r="Y596" s="54"/>
      <c r="Z596" s="12"/>
    </row>
    <row r="597" ht="15.75" customHeight="1">
      <c r="A597" s="34"/>
      <c r="B597" s="34"/>
      <c r="C597" s="34"/>
      <c r="E597" s="34"/>
      <c r="F597" s="35"/>
      <c r="J597" s="60"/>
      <c r="Q597" s="37"/>
      <c r="R597" s="12"/>
      <c r="S597" s="34"/>
      <c r="T597" s="12"/>
      <c r="U597" s="12"/>
      <c r="Y597" s="54"/>
      <c r="Z597" s="12"/>
    </row>
    <row r="598" ht="15.75" customHeight="1">
      <c r="A598" s="34"/>
      <c r="B598" s="34"/>
      <c r="C598" s="34"/>
      <c r="E598" s="34"/>
      <c r="F598" s="35"/>
      <c r="J598" s="60"/>
      <c r="Q598" s="37"/>
      <c r="R598" s="12"/>
      <c r="S598" s="34"/>
      <c r="T598" s="12"/>
      <c r="U598" s="12"/>
      <c r="Y598" s="54"/>
      <c r="Z598" s="12"/>
    </row>
    <row r="599" ht="15.75" customHeight="1">
      <c r="A599" s="34"/>
      <c r="B599" s="34"/>
      <c r="C599" s="34"/>
      <c r="E599" s="34"/>
      <c r="F599" s="35"/>
      <c r="J599" s="60"/>
      <c r="Q599" s="37"/>
      <c r="R599" s="12"/>
      <c r="S599" s="34"/>
      <c r="T599" s="12"/>
      <c r="U599" s="12"/>
      <c r="Y599" s="54"/>
      <c r="Z599" s="12"/>
    </row>
    <row r="600" ht="15.75" customHeight="1">
      <c r="A600" s="34"/>
      <c r="B600" s="34"/>
      <c r="C600" s="34"/>
      <c r="E600" s="34"/>
      <c r="F600" s="35"/>
      <c r="J600" s="60"/>
      <c r="Q600" s="37"/>
      <c r="R600" s="12"/>
      <c r="S600" s="34"/>
      <c r="T600" s="12"/>
      <c r="U600" s="12"/>
      <c r="Y600" s="54"/>
      <c r="Z600" s="12"/>
    </row>
    <row r="601" ht="15.75" customHeight="1">
      <c r="A601" s="34"/>
      <c r="B601" s="34"/>
      <c r="C601" s="34"/>
      <c r="E601" s="34"/>
      <c r="F601" s="35"/>
      <c r="J601" s="60"/>
      <c r="Q601" s="37"/>
      <c r="R601" s="12"/>
      <c r="S601" s="34"/>
      <c r="T601" s="12"/>
      <c r="U601" s="12"/>
      <c r="Y601" s="54"/>
      <c r="Z601" s="12"/>
    </row>
    <row r="602" ht="15.75" customHeight="1">
      <c r="A602" s="34"/>
      <c r="B602" s="34"/>
      <c r="C602" s="34"/>
      <c r="E602" s="34"/>
      <c r="F602" s="35"/>
      <c r="J602" s="60"/>
      <c r="Q602" s="37"/>
      <c r="R602" s="12"/>
      <c r="S602" s="34"/>
      <c r="T602" s="12"/>
      <c r="U602" s="12"/>
      <c r="Y602" s="54"/>
      <c r="Z602" s="12"/>
    </row>
    <row r="603" ht="15.75" customHeight="1">
      <c r="A603" s="34"/>
      <c r="B603" s="34"/>
      <c r="C603" s="34"/>
      <c r="E603" s="34"/>
      <c r="F603" s="35"/>
      <c r="J603" s="60"/>
      <c r="Q603" s="37"/>
      <c r="R603" s="12"/>
      <c r="S603" s="34"/>
      <c r="T603" s="12"/>
      <c r="U603" s="12"/>
      <c r="Y603" s="54"/>
      <c r="Z603" s="12"/>
    </row>
    <row r="604" ht="15.75" customHeight="1">
      <c r="A604" s="34"/>
      <c r="B604" s="34"/>
      <c r="C604" s="34"/>
      <c r="E604" s="34"/>
      <c r="F604" s="35"/>
      <c r="J604" s="60"/>
      <c r="Q604" s="37"/>
      <c r="R604" s="12"/>
      <c r="S604" s="34"/>
      <c r="T604" s="12"/>
      <c r="U604" s="12"/>
      <c r="Y604" s="54"/>
      <c r="Z604" s="12"/>
    </row>
    <row r="605" ht="15.75" customHeight="1">
      <c r="A605" s="34"/>
      <c r="B605" s="34"/>
      <c r="C605" s="34"/>
      <c r="E605" s="34"/>
      <c r="F605" s="35"/>
      <c r="J605" s="60"/>
      <c r="Q605" s="37"/>
      <c r="R605" s="12"/>
      <c r="S605" s="34"/>
      <c r="T605" s="12"/>
      <c r="U605" s="12"/>
      <c r="Y605" s="54"/>
      <c r="Z605" s="12"/>
    </row>
    <row r="606" ht="15.75" customHeight="1">
      <c r="A606" s="34"/>
      <c r="B606" s="34"/>
      <c r="C606" s="34"/>
      <c r="E606" s="34"/>
      <c r="F606" s="35"/>
      <c r="J606" s="60"/>
      <c r="Q606" s="37"/>
      <c r="R606" s="12"/>
      <c r="S606" s="34"/>
      <c r="T606" s="12"/>
      <c r="U606" s="12"/>
      <c r="Y606" s="54"/>
      <c r="Z606" s="12"/>
    </row>
    <row r="607" ht="15.75" customHeight="1">
      <c r="A607" s="34"/>
      <c r="B607" s="34"/>
      <c r="C607" s="34"/>
      <c r="E607" s="34"/>
      <c r="F607" s="35"/>
      <c r="J607" s="60"/>
      <c r="Q607" s="37"/>
      <c r="R607" s="12"/>
      <c r="S607" s="34"/>
      <c r="T607" s="12"/>
      <c r="U607" s="12"/>
      <c r="Y607" s="54"/>
      <c r="Z607" s="12"/>
    </row>
    <row r="608" ht="15.75" customHeight="1">
      <c r="A608" s="34"/>
      <c r="B608" s="34"/>
      <c r="C608" s="34"/>
      <c r="E608" s="34"/>
      <c r="F608" s="35"/>
      <c r="J608" s="60"/>
      <c r="Q608" s="37"/>
      <c r="R608" s="12"/>
      <c r="S608" s="34"/>
      <c r="T608" s="12"/>
      <c r="U608" s="12"/>
      <c r="Y608" s="54"/>
      <c r="Z608" s="12"/>
    </row>
    <row r="609" ht="15.75" customHeight="1">
      <c r="A609" s="34"/>
      <c r="B609" s="34"/>
      <c r="C609" s="34"/>
      <c r="E609" s="34"/>
      <c r="F609" s="35"/>
      <c r="J609" s="60"/>
      <c r="Q609" s="37"/>
      <c r="R609" s="12"/>
      <c r="S609" s="34"/>
      <c r="T609" s="12"/>
      <c r="U609" s="12"/>
      <c r="Y609" s="54"/>
      <c r="Z609" s="12"/>
    </row>
    <row r="610" ht="15.75" customHeight="1">
      <c r="A610" s="34"/>
      <c r="B610" s="34"/>
      <c r="C610" s="34"/>
      <c r="E610" s="34"/>
      <c r="F610" s="35"/>
      <c r="J610" s="60"/>
      <c r="Q610" s="37"/>
      <c r="R610" s="12"/>
      <c r="S610" s="34"/>
      <c r="T610" s="12"/>
      <c r="U610" s="12"/>
      <c r="Y610" s="54"/>
      <c r="Z610" s="12"/>
    </row>
    <row r="611" ht="15.75" customHeight="1">
      <c r="A611" s="34"/>
      <c r="B611" s="34"/>
      <c r="C611" s="34"/>
      <c r="E611" s="34"/>
      <c r="F611" s="35"/>
      <c r="J611" s="60"/>
      <c r="Q611" s="37"/>
      <c r="R611" s="12"/>
      <c r="S611" s="34"/>
      <c r="T611" s="12"/>
      <c r="U611" s="12"/>
      <c r="Y611" s="54"/>
      <c r="Z611" s="12"/>
    </row>
    <row r="612" ht="15.75" customHeight="1">
      <c r="A612" s="34"/>
      <c r="B612" s="34"/>
      <c r="C612" s="34"/>
      <c r="E612" s="34"/>
      <c r="F612" s="35"/>
      <c r="J612" s="60"/>
      <c r="Q612" s="37"/>
      <c r="R612" s="12"/>
      <c r="S612" s="34"/>
      <c r="T612" s="12"/>
      <c r="U612" s="12"/>
      <c r="Y612" s="54"/>
      <c r="Z612" s="12"/>
    </row>
    <row r="613" ht="15.75" customHeight="1">
      <c r="A613" s="34"/>
      <c r="B613" s="34"/>
      <c r="C613" s="34"/>
      <c r="E613" s="34"/>
      <c r="F613" s="35"/>
      <c r="J613" s="60"/>
      <c r="Q613" s="37"/>
      <c r="R613" s="12"/>
      <c r="S613" s="34"/>
      <c r="T613" s="12"/>
      <c r="U613" s="12"/>
      <c r="Y613" s="54"/>
      <c r="Z613" s="12"/>
    </row>
    <row r="614" ht="15.75" customHeight="1">
      <c r="A614" s="34"/>
      <c r="B614" s="34"/>
      <c r="C614" s="34"/>
      <c r="E614" s="34"/>
      <c r="F614" s="35"/>
      <c r="J614" s="60"/>
      <c r="Q614" s="37"/>
      <c r="R614" s="12"/>
      <c r="S614" s="34"/>
      <c r="T614" s="12"/>
      <c r="U614" s="12"/>
      <c r="Y614" s="54"/>
      <c r="Z614" s="12"/>
    </row>
    <row r="615" ht="15.75" customHeight="1">
      <c r="A615" s="34"/>
      <c r="B615" s="34"/>
      <c r="C615" s="34"/>
      <c r="E615" s="34"/>
      <c r="F615" s="35"/>
      <c r="J615" s="60"/>
      <c r="Q615" s="37"/>
      <c r="R615" s="12"/>
      <c r="S615" s="34"/>
      <c r="T615" s="12"/>
      <c r="U615" s="12"/>
      <c r="Y615" s="54"/>
      <c r="Z615" s="12"/>
    </row>
    <row r="616" ht="15.75" customHeight="1">
      <c r="A616" s="34"/>
      <c r="B616" s="34"/>
      <c r="C616" s="34"/>
      <c r="E616" s="34"/>
      <c r="F616" s="35"/>
      <c r="J616" s="60"/>
      <c r="Q616" s="37"/>
      <c r="R616" s="12"/>
      <c r="S616" s="34"/>
      <c r="T616" s="12"/>
      <c r="U616" s="12"/>
      <c r="Y616" s="54"/>
      <c r="Z616" s="12"/>
    </row>
    <row r="617" ht="15.75" customHeight="1">
      <c r="A617" s="34"/>
      <c r="B617" s="34"/>
      <c r="C617" s="34"/>
      <c r="E617" s="34"/>
      <c r="F617" s="35"/>
      <c r="J617" s="60"/>
      <c r="Q617" s="37"/>
      <c r="R617" s="12"/>
      <c r="S617" s="34"/>
      <c r="T617" s="12"/>
      <c r="U617" s="12"/>
      <c r="Y617" s="54"/>
      <c r="Z617" s="12"/>
    </row>
    <row r="618" ht="15.75" customHeight="1">
      <c r="A618" s="34"/>
      <c r="B618" s="34"/>
      <c r="C618" s="34"/>
      <c r="E618" s="34"/>
      <c r="F618" s="35"/>
      <c r="J618" s="60"/>
      <c r="Q618" s="37"/>
      <c r="R618" s="12"/>
      <c r="S618" s="34"/>
      <c r="T618" s="12"/>
      <c r="U618" s="12"/>
      <c r="Y618" s="54"/>
      <c r="Z618" s="12"/>
    </row>
    <row r="619" ht="15.75" customHeight="1">
      <c r="A619" s="34"/>
      <c r="B619" s="34"/>
      <c r="C619" s="34"/>
      <c r="E619" s="34"/>
      <c r="F619" s="35"/>
      <c r="J619" s="60"/>
      <c r="Q619" s="37"/>
      <c r="R619" s="12"/>
      <c r="S619" s="34"/>
      <c r="T619" s="12"/>
      <c r="U619" s="12"/>
      <c r="Y619" s="54"/>
      <c r="Z619" s="12"/>
    </row>
    <row r="620" ht="15.75" customHeight="1">
      <c r="A620" s="34"/>
      <c r="B620" s="34"/>
      <c r="C620" s="34"/>
      <c r="E620" s="34"/>
      <c r="F620" s="35"/>
      <c r="J620" s="60"/>
      <c r="Q620" s="37"/>
      <c r="R620" s="12"/>
      <c r="S620" s="34"/>
      <c r="T620" s="12"/>
      <c r="U620" s="12"/>
      <c r="Y620" s="54"/>
      <c r="Z620" s="12"/>
    </row>
    <row r="621" ht="15.75" customHeight="1">
      <c r="A621" s="34"/>
      <c r="B621" s="34"/>
      <c r="C621" s="34"/>
      <c r="E621" s="34"/>
      <c r="F621" s="35"/>
      <c r="J621" s="60"/>
      <c r="Q621" s="37"/>
      <c r="R621" s="12"/>
      <c r="S621" s="34"/>
      <c r="T621" s="12"/>
      <c r="U621" s="12"/>
      <c r="Y621" s="54"/>
      <c r="Z621" s="12"/>
    </row>
    <row r="622" ht="15.75" customHeight="1">
      <c r="A622" s="34"/>
      <c r="B622" s="34"/>
      <c r="C622" s="34"/>
      <c r="E622" s="34"/>
      <c r="F622" s="35"/>
      <c r="J622" s="60"/>
      <c r="Q622" s="37"/>
      <c r="R622" s="12"/>
      <c r="S622" s="34"/>
      <c r="T622" s="12"/>
      <c r="U622" s="12"/>
      <c r="Y622" s="54"/>
      <c r="Z622" s="12"/>
    </row>
    <row r="623" ht="15.75" customHeight="1">
      <c r="A623" s="34"/>
      <c r="B623" s="34"/>
      <c r="C623" s="34"/>
      <c r="E623" s="34"/>
      <c r="F623" s="35"/>
      <c r="J623" s="60"/>
      <c r="Q623" s="37"/>
      <c r="R623" s="12"/>
      <c r="S623" s="34"/>
      <c r="T623" s="12"/>
      <c r="U623" s="12"/>
      <c r="Y623" s="54"/>
      <c r="Z623" s="12"/>
    </row>
    <row r="624" ht="15.75" customHeight="1">
      <c r="A624" s="34"/>
      <c r="B624" s="34"/>
      <c r="C624" s="34"/>
      <c r="E624" s="34"/>
      <c r="F624" s="35"/>
      <c r="J624" s="60"/>
      <c r="Q624" s="37"/>
      <c r="R624" s="12"/>
      <c r="S624" s="34"/>
      <c r="T624" s="12"/>
      <c r="U624" s="12"/>
      <c r="Y624" s="54"/>
      <c r="Z624" s="12"/>
    </row>
    <row r="625" ht="15.75" customHeight="1">
      <c r="A625" s="34"/>
      <c r="B625" s="34"/>
      <c r="C625" s="34"/>
      <c r="E625" s="34"/>
      <c r="F625" s="35"/>
      <c r="J625" s="60"/>
      <c r="Q625" s="37"/>
      <c r="R625" s="12"/>
      <c r="S625" s="34"/>
      <c r="T625" s="12"/>
      <c r="U625" s="12"/>
      <c r="Y625" s="54"/>
      <c r="Z625" s="12"/>
    </row>
    <row r="626" ht="15.75" customHeight="1">
      <c r="A626" s="34"/>
      <c r="B626" s="34"/>
      <c r="C626" s="34"/>
      <c r="E626" s="34"/>
      <c r="F626" s="35"/>
      <c r="J626" s="60"/>
      <c r="Q626" s="37"/>
      <c r="R626" s="12"/>
      <c r="S626" s="34"/>
      <c r="T626" s="12"/>
      <c r="U626" s="12"/>
      <c r="Y626" s="54"/>
      <c r="Z626" s="12"/>
    </row>
    <row r="627" ht="15.75" customHeight="1">
      <c r="A627" s="34"/>
      <c r="B627" s="34"/>
      <c r="C627" s="34"/>
      <c r="E627" s="34"/>
      <c r="F627" s="35"/>
      <c r="J627" s="60"/>
      <c r="Q627" s="37"/>
      <c r="R627" s="12"/>
      <c r="S627" s="34"/>
      <c r="T627" s="12"/>
      <c r="U627" s="12"/>
      <c r="Y627" s="54"/>
      <c r="Z627" s="12"/>
    </row>
    <row r="628" ht="15.75" customHeight="1">
      <c r="A628" s="34"/>
      <c r="B628" s="34"/>
      <c r="C628" s="34"/>
      <c r="E628" s="34"/>
      <c r="F628" s="35"/>
      <c r="J628" s="60"/>
      <c r="Q628" s="37"/>
      <c r="R628" s="12"/>
      <c r="S628" s="34"/>
      <c r="T628" s="12"/>
      <c r="U628" s="12"/>
      <c r="Y628" s="54"/>
      <c r="Z628" s="12"/>
    </row>
    <row r="629" ht="15.75" customHeight="1">
      <c r="A629" s="34"/>
      <c r="B629" s="34"/>
      <c r="C629" s="34"/>
      <c r="E629" s="34"/>
      <c r="F629" s="35"/>
      <c r="J629" s="60"/>
      <c r="Q629" s="37"/>
      <c r="R629" s="12"/>
      <c r="S629" s="34"/>
      <c r="T629" s="12"/>
      <c r="U629" s="12"/>
      <c r="Y629" s="54"/>
      <c r="Z629" s="12"/>
    </row>
    <row r="630" ht="15.75" customHeight="1">
      <c r="A630" s="34"/>
      <c r="B630" s="34"/>
      <c r="C630" s="34"/>
      <c r="E630" s="34"/>
      <c r="F630" s="35"/>
      <c r="J630" s="60"/>
      <c r="Q630" s="37"/>
      <c r="R630" s="12"/>
      <c r="S630" s="34"/>
      <c r="T630" s="12"/>
      <c r="U630" s="12"/>
      <c r="Y630" s="54"/>
      <c r="Z630" s="12"/>
    </row>
    <row r="631" ht="15.75" customHeight="1">
      <c r="A631" s="34"/>
      <c r="B631" s="34"/>
      <c r="C631" s="34"/>
      <c r="E631" s="34"/>
      <c r="F631" s="35"/>
      <c r="J631" s="60"/>
      <c r="Q631" s="37"/>
      <c r="R631" s="12"/>
      <c r="S631" s="34"/>
      <c r="T631" s="12"/>
      <c r="U631" s="12"/>
      <c r="Y631" s="54"/>
      <c r="Z631" s="12"/>
    </row>
    <row r="632" ht="15.75" customHeight="1">
      <c r="A632" s="34"/>
      <c r="B632" s="34"/>
      <c r="C632" s="34"/>
      <c r="E632" s="34"/>
      <c r="F632" s="35"/>
      <c r="J632" s="60"/>
      <c r="Q632" s="37"/>
      <c r="R632" s="12"/>
      <c r="S632" s="34"/>
      <c r="T632" s="12"/>
      <c r="U632" s="12"/>
      <c r="Y632" s="54"/>
      <c r="Z632" s="12"/>
    </row>
    <row r="633" ht="15.75" customHeight="1">
      <c r="A633" s="34"/>
      <c r="B633" s="34"/>
      <c r="C633" s="34"/>
      <c r="E633" s="34"/>
      <c r="F633" s="35"/>
      <c r="J633" s="60"/>
      <c r="Q633" s="37"/>
      <c r="R633" s="12"/>
      <c r="S633" s="34"/>
      <c r="T633" s="12"/>
      <c r="U633" s="12"/>
      <c r="Y633" s="54"/>
      <c r="Z633" s="12"/>
    </row>
    <row r="634" ht="15.75" customHeight="1">
      <c r="A634" s="34"/>
      <c r="B634" s="34"/>
      <c r="C634" s="34"/>
      <c r="E634" s="34"/>
      <c r="F634" s="35"/>
      <c r="J634" s="60"/>
      <c r="Q634" s="37"/>
      <c r="R634" s="12"/>
      <c r="S634" s="34"/>
      <c r="T634" s="12"/>
      <c r="U634" s="12"/>
      <c r="Y634" s="54"/>
      <c r="Z634" s="12"/>
    </row>
    <row r="635" ht="15.75" customHeight="1">
      <c r="A635" s="34"/>
      <c r="B635" s="34"/>
      <c r="C635" s="34"/>
      <c r="E635" s="34"/>
      <c r="F635" s="35"/>
      <c r="J635" s="60"/>
      <c r="Q635" s="37"/>
      <c r="R635" s="12"/>
      <c r="S635" s="34"/>
      <c r="T635" s="12"/>
      <c r="U635" s="12"/>
      <c r="Y635" s="54"/>
      <c r="Z635" s="12"/>
    </row>
    <row r="636" ht="15.75" customHeight="1">
      <c r="A636" s="34"/>
      <c r="B636" s="34"/>
      <c r="C636" s="34"/>
      <c r="E636" s="34"/>
      <c r="F636" s="35"/>
      <c r="J636" s="60"/>
      <c r="Q636" s="37"/>
      <c r="R636" s="12"/>
      <c r="S636" s="34"/>
      <c r="T636" s="12"/>
      <c r="U636" s="12"/>
      <c r="Y636" s="54"/>
      <c r="Z636" s="12"/>
    </row>
    <row r="637" ht="15.75" customHeight="1">
      <c r="A637" s="34"/>
      <c r="B637" s="34"/>
      <c r="C637" s="34"/>
      <c r="E637" s="34"/>
      <c r="F637" s="35"/>
      <c r="J637" s="60"/>
      <c r="Q637" s="37"/>
      <c r="R637" s="12"/>
      <c r="S637" s="34"/>
      <c r="T637" s="12"/>
      <c r="U637" s="12"/>
      <c r="Y637" s="54"/>
      <c r="Z637" s="12"/>
    </row>
    <row r="638" ht="15.75" customHeight="1">
      <c r="A638" s="34"/>
      <c r="B638" s="34"/>
      <c r="C638" s="34"/>
      <c r="E638" s="34"/>
      <c r="F638" s="35"/>
      <c r="J638" s="60"/>
      <c r="Q638" s="37"/>
      <c r="R638" s="12"/>
      <c r="S638" s="34"/>
      <c r="T638" s="12"/>
      <c r="U638" s="12"/>
      <c r="Y638" s="54"/>
      <c r="Z638" s="12"/>
    </row>
    <row r="639" ht="15.75" customHeight="1">
      <c r="A639" s="34"/>
      <c r="B639" s="34"/>
      <c r="C639" s="34"/>
      <c r="E639" s="34"/>
      <c r="F639" s="35"/>
      <c r="J639" s="60"/>
      <c r="Q639" s="37"/>
      <c r="R639" s="12"/>
      <c r="S639" s="34"/>
      <c r="T639" s="12"/>
      <c r="U639" s="12"/>
      <c r="Y639" s="54"/>
      <c r="Z639" s="12"/>
    </row>
    <row r="640" ht="15.75" customHeight="1">
      <c r="A640" s="34"/>
      <c r="B640" s="34"/>
      <c r="C640" s="34"/>
      <c r="E640" s="34"/>
      <c r="F640" s="35"/>
      <c r="J640" s="60"/>
      <c r="Q640" s="37"/>
      <c r="R640" s="12"/>
      <c r="S640" s="34"/>
      <c r="T640" s="12"/>
      <c r="U640" s="12"/>
      <c r="Y640" s="54"/>
      <c r="Z640" s="12"/>
    </row>
    <row r="641" ht="15.75" customHeight="1">
      <c r="A641" s="34"/>
      <c r="B641" s="34"/>
      <c r="C641" s="34"/>
      <c r="E641" s="34"/>
      <c r="F641" s="35"/>
      <c r="J641" s="60"/>
      <c r="Q641" s="37"/>
      <c r="R641" s="12"/>
      <c r="S641" s="34"/>
      <c r="T641" s="12"/>
      <c r="U641" s="12"/>
      <c r="Y641" s="54"/>
      <c r="Z641" s="12"/>
    </row>
    <row r="642" ht="15.75" customHeight="1">
      <c r="A642" s="34"/>
      <c r="B642" s="34"/>
      <c r="C642" s="34"/>
      <c r="E642" s="34"/>
      <c r="F642" s="35"/>
      <c r="J642" s="60"/>
      <c r="Q642" s="37"/>
      <c r="R642" s="12"/>
      <c r="S642" s="34"/>
      <c r="T642" s="12"/>
      <c r="U642" s="12"/>
      <c r="Y642" s="54"/>
      <c r="Z642" s="12"/>
    </row>
    <row r="643" ht="15.75" customHeight="1">
      <c r="A643" s="34"/>
      <c r="B643" s="34"/>
      <c r="C643" s="34"/>
      <c r="E643" s="34"/>
      <c r="F643" s="35"/>
      <c r="J643" s="60"/>
      <c r="Q643" s="37"/>
      <c r="R643" s="12"/>
      <c r="S643" s="34"/>
      <c r="T643" s="12"/>
      <c r="U643" s="12"/>
      <c r="Y643" s="54"/>
      <c r="Z643" s="12"/>
    </row>
    <row r="644" ht="15.75" customHeight="1">
      <c r="A644" s="34"/>
      <c r="B644" s="34"/>
      <c r="C644" s="34"/>
      <c r="E644" s="34"/>
      <c r="F644" s="35"/>
      <c r="J644" s="60"/>
      <c r="Q644" s="37"/>
      <c r="R644" s="12"/>
      <c r="S644" s="34"/>
      <c r="T644" s="12"/>
      <c r="U644" s="12"/>
      <c r="Y644" s="54"/>
      <c r="Z644" s="12"/>
    </row>
    <row r="645" ht="15.75" customHeight="1">
      <c r="A645" s="34"/>
      <c r="B645" s="34"/>
      <c r="C645" s="34"/>
      <c r="E645" s="34"/>
      <c r="F645" s="35"/>
      <c r="J645" s="60"/>
      <c r="Q645" s="37"/>
      <c r="R645" s="12"/>
      <c r="S645" s="34"/>
      <c r="T645" s="12"/>
      <c r="U645" s="12"/>
      <c r="Y645" s="54"/>
      <c r="Z645" s="12"/>
    </row>
    <row r="646" ht="15.75" customHeight="1">
      <c r="A646" s="34"/>
      <c r="B646" s="34"/>
      <c r="C646" s="34"/>
      <c r="E646" s="34"/>
      <c r="F646" s="35"/>
      <c r="J646" s="60"/>
      <c r="Q646" s="37"/>
      <c r="R646" s="12"/>
      <c r="S646" s="34"/>
      <c r="T646" s="12"/>
      <c r="U646" s="12"/>
      <c r="Y646" s="54"/>
      <c r="Z646" s="12"/>
    </row>
    <row r="647" ht="15.75" customHeight="1">
      <c r="A647" s="34"/>
      <c r="B647" s="34"/>
      <c r="C647" s="34"/>
      <c r="E647" s="34"/>
      <c r="F647" s="35"/>
      <c r="J647" s="60"/>
      <c r="Q647" s="37"/>
      <c r="R647" s="12"/>
      <c r="S647" s="34"/>
      <c r="T647" s="12"/>
      <c r="U647" s="12"/>
      <c r="Y647" s="54"/>
      <c r="Z647" s="12"/>
    </row>
    <row r="648" ht="15.75" customHeight="1">
      <c r="A648" s="34"/>
      <c r="B648" s="34"/>
      <c r="C648" s="34"/>
      <c r="E648" s="34"/>
      <c r="F648" s="35"/>
      <c r="J648" s="60"/>
      <c r="Q648" s="37"/>
      <c r="R648" s="12"/>
      <c r="S648" s="34"/>
      <c r="T648" s="12"/>
      <c r="U648" s="12"/>
      <c r="Y648" s="54"/>
      <c r="Z648" s="12"/>
    </row>
    <row r="649" ht="15.75" customHeight="1">
      <c r="A649" s="34"/>
      <c r="B649" s="34"/>
      <c r="C649" s="34"/>
      <c r="E649" s="34"/>
      <c r="F649" s="35"/>
      <c r="J649" s="60"/>
      <c r="Q649" s="37"/>
      <c r="R649" s="12"/>
      <c r="S649" s="34"/>
      <c r="T649" s="12"/>
      <c r="U649" s="12"/>
      <c r="Y649" s="54"/>
      <c r="Z649" s="12"/>
    </row>
    <row r="650" ht="15.75" customHeight="1">
      <c r="A650" s="34"/>
      <c r="B650" s="34"/>
      <c r="C650" s="34"/>
      <c r="E650" s="34"/>
      <c r="F650" s="35"/>
      <c r="J650" s="60"/>
      <c r="Q650" s="37"/>
      <c r="R650" s="12"/>
      <c r="S650" s="34"/>
      <c r="T650" s="12"/>
      <c r="U650" s="12"/>
      <c r="Y650" s="54"/>
      <c r="Z650" s="12"/>
    </row>
    <row r="651" ht="15.75" customHeight="1">
      <c r="A651" s="34"/>
      <c r="B651" s="34"/>
      <c r="C651" s="34"/>
      <c r="E651" s="34"/>
      <c r="F651" s="35"/>
      <c r="J651" s="60"/>
      <c r="Q651" s="37"/>
      <c r="R651" s="12"/>
      <c r="S651" s="34"/>
      <c r="T651" s="12"/>
      <c r="U651" s="12"/>
      <c r="Y651" s="54"/>
      <c r="Z651" s="12"/>
    </row>
    <row r="652" ht="15.75" customHeight="1">
      <c r="A652" s="34"/>
      <c r="B652" s="34"/>
      <c r="C652" s="34"/>
      <c r="E652" s="34"/>
      <c r="F652" s="35"/>
      <c r="J652" s="60"/>
      <c r="Q652" s="37"/>
      <c r="R652" s="12"/>
      <c r="S652" s="34"/>
      <c r="T652" s="12"/>
      <c r="U652" s="12"/>
      <c r="Y652" s="54"/>
      <c r="Z652" s="12"/>
    </row>
    <row r="653" ht="15.75" customHeight="1">
      <c r="A653" s="34"/>
      <c r="B653" s="34"/>
      <c r="C653" s="34"/>
      <c r="E653" s="34"/>
      <c r="F653" s="35"/>
      <c r="J653" s="60"/>
      <c r="Q653" s="37"/>
      <c r="R653" s="12"/>
      <c r="S653" s="34"/>
      <c r="T653" s="12"/>
      <c r="U653" s="12"/>
      <c r="Y653" s="54"/>
      <c r="Z653" s="12"/>
    </row>
    <row r="654" ht="15.75" customHeight="1">
      <c r="A654" s="34"/>
      <c r="B654" s="34"/>
      <c r="C654" s="34"/>
      <c r="E654" s="34"/>
      <c r="F654" s="35"/>
      <c r="J654" s="60"/>
      <c r="Q654" s="37"/>
      <c r="R654" s="12"/>
      <c r="S654" s="34"/>
      <c r="T654" s="12"/>
      <c r="U654" s="12"/>
      <c r="Y654" s="54"/>
      <c r="Z654" s="12"/>
    </row>
    <row r="655" ht="15.75" customHeight="1">
      <c r="A655" s="34"/>
      <c r="B655" s="34"/>
      <c r="C655" s="34"/>
      <c r="E655" s="34"/>
      <c r="F655" s="35"/>
      <c r="J655" s="60"/>
      <c r="Q655" s="37"/>
      <c r="R655" s="12"/>
      <c r="S655" s="34"/>
      <c r="T655" s="12"/>
      <c r="U655" s="12"/>
      <c r="Y655" s="54"/>
      <c r="Z655" s="12"/>
    </row>
    <row r="656" ht="15.75" customHeight="1">
      <c r="A656" s="34"/>
      <c r="B656" s="34"/>
      <c r="C656" s="34"/>
      <c r="E656" s="34"/>
      <c r="F656" s="35"/>
      <c r="J656" s="60"/>
      <c r="Q656" s="37"/>
      <c r="R656" s="12"/>
      <c r="S656" s="34"/>
      <c r="T656" s="12"/>
      <c r="U656" s="12"/>
      <c r="Y656" s="54"/>
      <c r="Z656" s="12"/>
    </row>
    <row r="657" ht="15.75" customHeight="1">
      <c r="A657" s="34"/>
      <c r="B657" s="34"/>
      <c r="C657" s="34"/>
      <c r="E657" s="34"/>
      <c r="F657" s="35"/>
      <c r="J657" s="60"/>
      <c r="Q657" s="37"/>
      <c r="R657" s="12"/>
      <c r="S657" s="34"/>
      <c r="T657" s="12"/>
      <c r="U657" s="12"/>
      <c r="Y657" s="54"/>
      <c r="Z657" s="12"/>
    </row>
    <row r="658" ht="15.75" customHeight="1">
      <c r="A658" s="34"/>
      <c r="B658" s="34"/>
      <c r="C658" s="34"/>
      <c r="E658" s="34"/>
      <c r="F658" s="35"/>
      <c r="J658" s="60"/>
      <c r="Q658" s="37"/>
      <c r="R658" s="12"/>
      <c r="S658" s="34"/>
      <c r="T658" s="12"/>
      <c r="U658" s="12"/>
      <c r="Y658" s="54"/>
      <c r="Z658" s="12"/>
    </row>
    <row r="659" ht="15.75" customHeight="1">
      <c r="A659" s="34"/>
      <c r="B659" s="34"/>
      <c r="C659" s="34"/>
      <c r="E659" s="34"/>
      <c r="F659" s="35"/>
      <c r="J659" s="60"/>
      <c r="Q659" s="37"/>
      <c r="R659" s="12"/>
      <c r="S659" s="34"/>
      <c r="T659" s="12"/>
      <c r="U659" s="12"/>
      <c r="Y659" s="54"/>
      <c r="Z659" s="12"/>
    </row>
    <row r="660" ht="15.75" customHeight="1">
      <c r="A660" s="34"/>
      <c r="B660" s="34"/>
      <c r="C660" s="34"/>
      <c r="E660" s="34"/>
      <c r="F660" s="35"/>
      <c r="J660" s="60"/>
      <c r="Q660" s="37"/>
      <c r="R660" s="12"/>
      <c r="S660" s="34"/>
      <c r="T660" s="12"/>
      <c r="U660" s="12"/>
      <c r="Y660" s="54"/>
      <c r="Z660" s="12"/>
    </row>
    <row r="661" ht="15.75" customHeight="1">
      <c r="A661" s="34"/>
      <c r="B661" s="34"/>
      <c r="C661" s="34"/>
      <c r="E661" s="34"/>
      <c r="F661" s="35"/>
      <c r="J661" s="60"/>
      <c r="Q661" s="37"/>
      <c r="R661" s="12"/>
      <c r="S661" s="34"/>
      <c r="T661" s="12"/>
      <c r="U661" s="12"/>
      <c r="Y661" s="54"/>
      <c r="Z661" s="12"/>
    </row>
    <row r="662" ht="15.75" customHeight="1">
      <c r="A662" s="34"/>
      <c r="B662" s="34"/>
      <c r="C662" s="34"/>
      <c r="E662" s="34"/>
      <c r="F662" s="35"/>
      <c r="J662" s="60"/>
      <c r="Q662" s="37"/>
      <c r="R662" s="12"/>
      <c r="S662" s="34"/>
      <c r="T662" s="12"/>
      <c r="U662" s="12"/>
      <c r="Y662" s="54"/>
      <c r="Z662" s="12"/>
    </row>
    <row r="663" ht="15.75" customHeight="1">
      <c r="A663" s="34"/>
      <c r="B663" s="34"/>
      <c r="C663" s="34"/>
      <c r="E663" s="34"/>
      <c r="F663" s="35"/>
      <c r="J663" s="60"/>
      <c r="Q663" s="37"/>
      <c r="R663" s="12"/>
      <c r="S663" s="34"/>
      <c r="T663" s="12"/>
      <c r="U663" s="12"/>
      <c r="Y663" s="54"/>
      <c r="Z663" s="12"/>
    </row>
    <row r="664" ht="15.75" customHeight="1">
      <c r="A664" s="34"/>
      <c r="B664" s="34"/>
      <c r="C664" s="34"/>
      <c r="E664" s="34"/>
      <c r="F664" s="35"/>
      <c r="J664" s="60"/>
      <c r="Q664" s="37"/>
      <c r="R664" s="12"/>
      <c r="S664" s="34"/>
      <c r="T664" s="12"/>
      <c r="U664" s="12"/>
      <c r="Y664" s="54"/>
      <c r="Z664" s="12"/>
    </row>
    <row r="665" ht="15.75" customHeight="1">
      <c r="A665" s="34"/>
      <c r="B665" s="34"/>
      <c r="C665" s="34"/>
      <c r="E665" s="34"/>
      <c r="F665" s="35"/>
      <c r="J665" s="60"/>
      <c r="Q665" s="37"/>
      <c r="R665" s="12"/>
      <c r="S665" s="34"/>
      <c r="T665" s="12"/>
      <c r="U665" s="12"/>
      <c r="Y665" s="54"/>
      <c r="Z665" s="12"/>
    </row>
    <row r="666" ht="15.75" customHeight="1">
      <c r="A666" s="34"/>
      <c r="B666" s="34"/>
      <c r="C666" s="34"/>
      <c r="E666" s="34"/>
      <c r="F666" s="35"/>
      <c r="J666" s="60"/>
      <c r="Q666" s="37"/>
      <c r="R666" s="12"/>
      <c r="S666" s="34"/>
      <c r="T666" s="12"/>
      <c r="U666" s="12"/>
      <c r="Y666" s="54"/>
      <c r="Z666" s="12"/>
    </row>
    <row r="667" ht="15.75" customHeight="1">
      <c r="A667" s="34"/>
      <c r="B667" s="34"/>
      <c r="C667" s="34"/>
      <c r="E667" s="34"/>
      <c r="F667" s="35"/>
      <c r="J667" s="60"/>
      <c r="Q667" s="37"/>
      <c r="R667" s="12"/>
      <c r="S667" s="34"/>
      <c r="T667" s="12"/>
      <c r="U667" s="12"/>
      <c r="Y667" s="54"/>
      <c r="Z667" s="12"/>
    </row>
    <row r="668" ht="15.75" customHeight="1">
      <c r="A668" s="34"/>
      <c r="B668" s="34"/>
      <c r="C668" s="34"/>
      <c r="E668" s="34"/>
      <c r="F668" s="35"/>
      <c r="J668" s="60"/>
      <c r="Q668" s="37"/>
      <c r="R668" s="12"/>
      <c r="S668" s="34"/>
      <c r="T668" s="12"/>
      <c r="U668" s="12"/>
      <c r="Y668" s="54"/>
      <c r="Z668" s="12"/>
    </row>
    <row r="669" ht="15.75" customHeight="1">
      <c r="A669" s="34"/>
      <c r="B669" s="34"/>
      <c r="C669" s="34"/>
      <c r="E669" s="34"/>
      <c r="F669" s="35"/>
      <c r="J669" s="60"/>
      <c r="Q669" s="37"/>
      <c r="R669" s="12"/>
      <c r="S669" s="34"/>
      <c r="T669" s="12"/>
      <c r="U669" s="12"/>
      <c r="Y669" s="54"/>
      <c r="Z669" s="12"/>
    </row>
    <row r="670" ht="15.75" customHeight="1">
      <c r="A670" s="34"/>
      <c r="B670" s="34"/>
      <c r="C670" s="34"/>
      <c r="E670" s="34"/>
      <c r="F670" s="35"/>
      <c r="J670" s="60"/>
      <c r="Q670" s="37"/>
      <c r="R670" s="12"/>
      <c r="S670" s="34"/>
      <c r="T670" s="12"/>
      <c r="U670" s="12"/>
      <c r="Y670" s="54"/>
      <c r="Z670" s="12"/>
    </row>
    <row r="671" ht="15.75" customHeight="1">
      <c r="A671" s="34"/>
      <c r="B671" s="34"/>
      <c r="C671" s="34"/>
      <c r="E671" s="34"/>
      <c r="F671" s="35"/>
      <c r="J671" s="60"/>
      <c r="Q671" s="37"/>
      <c r="R671" s="12"/>
      <c r="S671" s="34"/>
      <c r="T671" s="12"/>
      <c r="U671" s="12"/>
      <c r="Y671" s="54"/>
      <c r="Z671" s="12"/>
    </row>
    <row r="672" ht="15.75" customHeight="1">
      <c r="A672" s="34"/>
      <c r="B672" s="34"/>
      <c r="C672" s="34"/>
      <c r="E672" s="34"/>
      <c r="F672" s="35"/>
      <c r="J672" s="60"/>
      <c r="Q672" s="37"/>
      <c r="R672" s="12"/>
      <c r="S672" s="34"/>
      <c r="T672" s="12"/>
      <c r="U672" s="12"/>
      <c r="Y672" s="54"/>
      <c r="Z672" s="12"/>
    </row>
    <row r="673" ht="15.75" customHeight="1">
      <c r="A673" s="34"/>
      <c r="B673" s="34"/>
      <c r="C673" s="34"/>
      <c r="E673" s="34"/>
      <c r="F673" s="35"/>
      <c r="J673" s="60"/>
      <c r="Q673" s="37"/>
      <c r="R673" s="12"/>
      <c r="S673" s="34"/>
      <c r="T673" s="12"/>
      <c r="U673" s="12"/>
      <c r="Y673" s="54"/>
      <c r="Z673" s="12"/>
    </row>
    <row r="674" ht="15.75" customHeight="1">
      <c r="A674" s="34"/>
      <c r="B674" s="34"/>
      <c r="C674" s="34"/>
      <c r="E674" s="34"/>
      <c r="F674" s="35"/>
      <c r="J674" s="60"/>
      <c r="Q674" s="37"/>
      <c r="R674" s="12"/>
      <c r="S674" s="34"/>
      <c r="T674" s="12"/>
      <c r="U674" s="12"/>
      <c r="Y674" s="54"/>
      <c r="Z674" s="12"/>
    </row>
    <row r="675" ht="15.75" customHeight="1">
      <c r="A675" s="34"/>
      <c r="B675" s="34"/>
      <c r="C675" s="34"/>
      <c r="E675" s="34"/>
      <c r="F675" s="35"/>
      <c r="J675" s="60"/>
      <c r="Q675" s="37"/>
      <c r="R675" s="12"/>
      <c r="S675" s="34"/>
      <c r="T675" s="12"/>
      <c r="U675" s="12"/>
      <c r="Y675" s="54"/>
      <c r="Z675" s="12"/>
    </row>
    <row r="676" ht="15.75" customHeight="1">
      <c r="A676" s="34"/>
      <c r="B676" s="34"/>
      <c r="C676" s="34"/>
      <c r="E676" s="34"/>
      <c r="F676" s="35"/>
      <c r="J676" s="60"/>
      <c r="Q676" s="37"/>
      <c r="R676" s="12"/>
      <c r="S676" s="34"/>
      <c r="T676" s="12"/>
      <c r="U676" s="12"/>
      <c r="Y676" s="54"/>
      <c r="Z676" s="12"/>
    </row>
    <row r="677" ht="15.75" customHeight="1">
      <c r="A677" s="34"/>
      <c r="B677" s="34"/>
      <c r="C677" s="34"/>
      <c r="E677" s="34"/>
      <c r="F677" s="35"/>
      <c r="J677" s="60"/>
      <c r="Q677" s="37"/>
      <c r="R677" s="12"/>
      <c r="S677" s="34"/>
      <c r="T677" s="12"/>
      <c r="U677" s="12"/>
      <c r="Y677" s="54"/>
      <c r="Z677" s="12"/>
    </row>
    <row r="678" ht="15.75" customHeight="1">
      <c r="A678" s="34"/>
      <c r="B678" s="34"/>
      <c r="C678" s="34"/>
      <c r="E678" s="34"/>
      <c r="F678" s="35"/>
      <c r="J678" s="60"/>
      <c r="Q678" s="37"/>
      <c r="R678" s="12"/>
      <c r="S678" s="34"/>
      <c r="T678" s="12"/>
      <c r="U678" s="12"/>
      <c r="Y678" s="54"/>
      <c r="Z678" s="12"/>
    </row>
    <row r="679" ht="15.75" customHeight="1">
      <c r="A679" s="34"/>
      <c r="B679" s="34"/>
      <c r="C679" s="34"/>
      <c r="E679" s="34"/>
      <c r="F679" s="35"/>
      <c r="J679" s="60"/>
      <c r="Q679" s="37"/>
      <c r="R679" s="12"/>
      <c r="S679" s="34"/>
      <c r="T679" s="12"/>
      <c r="U679" s="12"/>
      <c r="Y679" s="54"/>
      <c r="Z679" s="12"/>
    </row>
    <row r="680" ht="15.75" customHeight="1">
      <c r="A680" s="34"/>
      <c r="B680" s="34"/>
      <c r="C680" s="34"/>
      <c r="E680" s="34"/>
      <c r="F680" s="35"/>
      <c r="J680" s="60"/>
      <c r="Q680" s="37"/>
      <c r="R680" s="12"/>
      <c r="S680" s="34"/>
      <c r="T680" s="12"/>
      <c r="U680" s="12"/>
      <c r="Y680" s="54"/>
      <c r="Z680" s="12"/>
    </row>
    <row r="681" ht="15.75" customHeight="1">
      <c r="A681" s="34"/>
      <c r="B681" s="34"/>
      <c r="C681" s="34"/>
      <c r="E681" s="34"/>
      <c r="F681" s="35"/>
      <c r="J681" s="60"/>
      <c r="Q681" s="37"/>
      <c r="R681" s="12"/>
      <c r="S681" s="34"/>
      <c r="T681" s="12"/>
      <c r="U681" s="12"/>
      <c r="Y681" s="54"/>
      <c r="Z681" s="12"/>
    </row>
    <row r="682" ht="15.75" customHeight="1">
      <c r="A682" s="34"/>
      <c r="B682" s="34"/>
      <c r="C682" s="34"/>
      <c r="E682" s="34"/>
      <c r="F682" s="35"/>
      <c r="J682" s="60"/>
      <c r="Q682" s="37"/>
      <c r="R682" s="12"/>
      <c r="S682" s="34"/>
      <c r="T682" s="12"/>
      <c r="U682" s="12"/>
      <c r="Y682" s="54"/>
      <c r="Z682" s="12"/>
    </row>
    <row r="683" ht="15.75" customHeight="1">
      <c r="A683" s="34"/>
      <c r="B683" s="34"/>
      <c r="C683" s="34"/>
      <c r="E683" s="34"/>
      <c r="F683" s="35"/>
      <c r="J683" s="60"/>
      <c r="Q683" s="37"/>
      <c r="R683" s="12"/>
      <c r="S683" s="34"/>
      <c r="T683" s="12"/>
      <c r="U683" s="12"/>
      <c r="Y683" s="54"/>
      <c r="Z683" s="12"/>
    </row>
    <row r="684" ht="15.75" customHeight="1">
      <c r="A684" s="34"/>
      <c r="B684" s="34"/>
      <c r="C684" s="34"/>
      <c r="E684" s="34"/>
      <c r="F684" s="35"/>
      <c r="J684" s="60"/>
      <c r="Q684" s="37"/>
      <c r="R684" s="12"/>
      <c r="S684" s="34"/>
      <c r="T684" s="12"/>
      <c r="U684" s="12"/>
      <c r="Y684" s="54"/>
      <c r="Z684" s="12"/>
    </row>
    <row r="685" ht="15.75" customHeight="1">
      <c r="A685" s="34"/>
      <c r="B685" s="34"/>
      <c r="C685" s="34"/>
      <c r="E685" s="34"/>
      <c r="F685" s="35"/>
      <c r="J685" s="60"/>
      <c r="Q685" s="37"/>
      <c r="R685" s="12"/>
      <c r="S685" s="34"/>
      <c r="T685" s="12"/>
      <c r="U685" s="12"/>
      <c r="Y685" s="54"/>
      <c r="Z685" s="12"/>
    </row>
    <row r="686" ht="15.75" customHeight="1">
      <c r="A686" s="34"/>
      <c r="B686" s="34"/>
      <c r="C686" s="34"/>
      <c r="E686" s="34"/>
      <c r="F686" s="35"/>
      <c r="J686" s="60"/>
      <c r="Q686" s="37"/>
      <c r="R686" s="12"/>
      <c r="S686" s="34"/>
      <c r="T686" s="12"/>
      <c r="U686" s="12"/>
      <c r="Y686" s="54"/>
      <c r="Z686" s="12"/>
    </row>
    <row r="687" ht="15.75" customHeight="1">
      <c r="A687" s="34"/>
      <c r="B687" s="34"/>
      <c r="C687" s="34"/>
      <c r="E687" s="34"/>
      <c r="F687" s="35"/>
      <c r="J687" s="60"/>
      <c r="Q687" s="37"/>
      <c r="R687" s="12"/>
      <c r="S687" s="34"/>
      <c r="T687" s="12"/>
      <c r="U687" s="12"/>
      <c r="Y687" s="54"/>
      <c r="Z687" s="12"/>
    </row>
    <row r="688" ht="15.75" customHeight="1">
      <c r="A688" s="34"/>
      <c r="B688" s="34"/>
      <c r="C688" s="34"/>
      <c r="E688" s="34"/>
      <c r="F688" s="35"/>
      <c r="J688" s="60"/>
      <c r="Q688" s="37"/>
      <c r="R688" s="12"/>
      <c r="S688" s="34"/>
      <c r="T688" s="12"/>
      <c r="U688" s="12"/>
      <c r="Y688" s="54"/>
      <c r="Z688" s="12"/>
    </row>
    <row r="689" ht="15.75" customHeight="1">
      <c r="A689" s="34"/>
      <c r="B689" s="34"/>
      <c r="C689" s="34"/>
      <c r="E689" s="34"/>
      <c r="F689" s="35"/>
      <c r="J689" s="60"/>
      <c r="Q689" s="37"/>
      <c r="R689" s="12"/>
      <c r="S689" s="34"/>
      <c r="T689" s="12"/>
      <c r="U689" s="12"/>
      <c r="Y689" s="54"/>
      <c r="Z689" s="12"/>
    </row>
    <row r="690" ht="15.75" customHeight="1">
      <c r="A690" s="34"/>
      <c r="B690" s="34"/>
      <c r="C690" s="34"/>
      <c r="E690" s="34"/>
      <c r="F690" s="35"/>
      <c r="J690" s="60"/>
      <c r="Q690" s="37"/>
      <c r="R690" s="12"/>
      <c r="S690" s="34"/>
      <c r="T690" s="12"/>
      <c r="U690" s="12"/>
      <c r="Y690" s="54"/>
      <c r="Z690" s="12"/>
    </row>
    <row r="691" ht="15.75" customHeight="1">
      <c r="A691" s="34"/>
      <c r="B691" s="34"/>
      <c r="C691" s="34"/>
      <c r="E691" s="34"/>
      <c r="F691" s="35"/>
      <c r="J691" s="60"/>
      <c r="Q691" s="37"/>
      <c r="R691" s="12"/>
      <c r="S691" s="34"/>
      <c r="T691" s="12"/>
      <c r="U691" s="12"/>
      <c r="Y691" s="54"/>
      <c r="Z691" s="12"/>
    </row>
    <row r="692" ht="15.75" customHeight="1">
      <c r="A692" s="34"/>
      <c r="B692" s="34"/>
      <c r="C692" s="34"/>
      <c r="E692" s="34"/>
      <c r="F692" s="35"/>
      <c r="J692" s="60"/>
      <c r="Q692" s="37"/>
      <c r="R692" s="12"/>
      <c r="S692" s="34"/>
      <c r="T692" s="12"/>
      <c r="U692" s="12"/>
      <c r="Y692" s="54"/>
      <c r="Z692" s="12"/>
    </row>
    <row r="693" ht="15.75" customHeight="1">
      <c r="A693" s="34"/>
      <c r="B693" s="34"/>
      <c r="C693" s="34"/>
      <c r="E693" s="34"/>
      <c r="F693" s="35"/>
      <c r="J693" s="60"/>
      <c r="Q693" s="37"/>
      <c r="R693" s="12"/>
      <c r="S693" s="34"/>
      <c r="T693" s="12"/>
      <c r="U693" s="12"/>
      <c r="Y693" s="54"/>
      <c r="Z693" s="12"/>
    </row>
    <row r="694" ht="15.75" customHeight="1">
      <c r="A694" s="34"/>
      <c r="B694" s="34"/>
      <c r="C694" s="34"/>
      <c r="E694" s="34"/>
      <c r="F694" s="35"/>
      <c r="J694" s="60"/>
      <c r="Q694" s="37"/>
      <c r="R694" s="12"/>
      <c r="S694" s="34"/>
      <c r="T694" s="12"/>
      <c r="U694" s="12"/>
      <c r="Y694" s="54"/>
      <c r="Z694" s="12"/>
    </row>
    <row r="695" ht="15.75" customHeight="1">
      <c r="A695" s="34"/>
      <c r="B695" s="34"/>
      <c r="C695" s="34"/>
      <c r="E695" s="34"/>
      <c r="F695" s="35"/>
      <c r="J695" s="60"/>
      <c r="Q695" s="37"/>
      <c r="R695" s="12"/>
      <c r="S695" s="34"/>
      <c r="T695" s="12"/>
      <c r="U695" s="12"/>
      <c r="Y695" s="54"/>
      <c r="Z695" s="12"/>
    </row>
    <row r="696" ht="15.75" customHeight="1">
      <c r="A696" s="34"/>
      <c r="B696" s="34"/>
      <c r="C696" s="34"/>
      <c r="E696" s="34"/>
      <c r="F696" s="35"/>
      <c r="J696" s="60"/>
      <c r="Q696" s="37"/>
      <c r="R696" s="12"/>
      <c r="S696" s="34"/>
      <c r="T696" s="12"/>
      <c r="U696" s="12"/>
      <c r="Y696" s="54"/>
      <c r="Z696" s="12"/>
    </row>
    <row r="697" ht="15.75" customHeight="1">
      <c r="A697" s="34"/>
      <c r="B697" s="34"/>
      <c r="C697" s="34"/>
      <c r="E697" s="34"/>
      <c r="F697" s="35"/>
      <c r="J697" s="60"/>
      <c r="Q697" s="37"/>
      <c r="R697" s="12"/>
      <c r="S697" s="34"/>
      <c r="T697" s="12"/>
      <c r="U697" s="12"/>
      <c r="Y697" s="54"/>
      <c r="Z697" s="12"/>
    </row>
    <row r="698" ht="15.75" customHeight="1">
      <c r="A698" s="34"/>
      <c r="B698" s="34"/>
      <c r="C698" s="34"/>
      <c r="E698" s="34"/>
      <c r="F698" s="35"/>
      <c r="J698" s="60"/>
      <c r="Q698" s="37"/>
      <c r="R698" s="12"/>
      <c r="S698" s="34"/>
      <c r="T698" s="12"/>
      <c r="U698" s="12"/>
      <c r="Y698" s="54"/>
      <c r="Z698" s="12"/>
    </row>
    <row r="699" ht="15.75" customHeight="1">
      <c r="A699" s="34"/>
      <c r="B699" s="34"/>
      <c r="C699" s="34"/>
      <c r="E699" s="34"/>
      <c r="F699" s="35"/>
      <c r="J699" s="60"/>
      <c r="Q699" s="37"/>
      <c r="R699" s="12"/>
      <c r="S699" s="34"/>
      <c r="T699" s="12"/>
      <c r="U699" s="12"/>
      <c r="Y699" s="54"/>
      <c r="Z699" s="12"/>
    </row>
    <row r="700" ht="15.75" customHeight="1">
      <c r="A700" s="34"/>
      <c r="B700" s="34"/>
      <c r="C700" s="34"/>
      <c r="E700" s="34"/>
      <c r="F700" s="35"/>
      <c r="J700" s="60"/>
      <c r="Q700" s="37"/>
      <c r="R700" s="12"/>
      <c r="S700" s="34"/>
      <c r="T700" s="12"/>
      <c r="U700" s="12"/>
      <c r="Y700" s="54"/>
      <c r="Z700" s="12"/>
    </row>
    <row r="701" ht="15.75" customHeight="1">
      <c r="A701" s="34"/>
      <c r="B701" s="34"/>
      <c r="C701" s="34"/>
      <c r="E701" s="34"/>
      <c r="F701" s="35"/>
      <c r="J701" s="60"/>
      <c r="Q701" s="37"/>
      <c r="R701" s="12"/>
      <c r="S701" s="34"/>
      <c r="T701" s="12"/>
      <c r="U701" s="12"/>
      <c r="Y701" s="54"/>
      <c r="Z701" s="12"/>
    </row>
    <row r="702" ht="15.75" customHeight="1">
      <c r="A702" s="34"/>
      <c r="B702" s="34"/>
      <c r="C702" s="34"/>
      <c r="E702" s="34"/>
      <c r="F702" s="35"/>
      <c r="J702" s="60"/>
      <c r="Q702" s="37"/>
      <c r="R702" s="12"/>
      <c r="S702" s="34"/>
      <c r="T702" s="12"/>
      <c r="U702" s="12"/>
      <c r="Y702" s="54"/>
      <c r="Z702" s="12"/>
    </row>
    <row r="703" ht="15.75" customHeight="1">
      <c r="A703" s="34"/>
      <c r="B703" s="34"/>
      <c r="C703" s="34"/>
      <c r="E703" s="34"/>
      <c r="F703" s="35"/>
      <c r="J703" s="60"/>
      <c r="Q703" s="37"/>
      <c r="R703" s="12"/>
      <c r="S703" s="34"/>
      <c r="T703" s="12"/>
      <c r="U703" s="12"/>
      <c r="Y703" s="54"/>
      <c r="Z703" s="12"/>
    </row>
    <row r="704" ht="15.75" customHeight="1">
      <c r="A704" s="34"/>
      <c r="B704" s="34"/>
      <c r="C704" s="34"/>
      <c r="E704" s="34"/>
      <c r="F704" s="35"/>
      <c r="J704" s="60"/>
      <c r="Q704" s="37"/>
      <c r="R704" s="12"/>
      <c r="S704" s="34"/>
      <c r="T704" s="12"/>
      <c r="U704" s="12"/>
      <c r="Y704" s="54"/>
      <c r="Z704" s="12"/>
    </row>
    <row r="705" ht="15.75" customHeight="1">
      <c r="A705" s="34"/>
      <c r="B705" s="34"/>
      <c r="C705" s="34"/>
      <c r="E705" s="34"/>
      <c r="F705" s="35"/>
      <c r="J705" s="60"/>
      <c r="Q705" s="37"/>
      <c r="R705" s="12"/>
      <c r="S705" s="34"/>
      <c r="T705" s="12"/>
      <c r="U705" s="12"/>
      <c r="Y705" s="54"/>
      <c r="Z705" s="12"/>
    </row>
    <row r="706" ht="15.75" customHeight="1">
      <c r="A706" s="34"/>
      <c r="B706" s="34"/>
      <c r="C706" s="34"/>
      <c r="E706" s="34"/>
      <c r="F706" s="35"/>
      <c r="J706" s="60"/>
      <c r="Q706" s="37"/>
      <c r="R706" s="12"/>
      <c r="S706" s="34"/>
      <c r="T706" s="12"/>
      <c r="U706" s="12"/>
      <c r="Y706" s="54"/>
      <c r="Z706" s="12"/>
    </row>
    <row r="707" ht="15.75" customHeight="1">
      <c r="A707" s="34"/>
      <c r="B707" s="34"/>
      <c r="C707" s="34"/>
      <c r="E707" s="34"/>
      <c r="F707" s="35"/>
      <c r="J707" s="60"/>
      <c r="Q707" s="37"/>
      <c r="R707" s="12"/>
      <c r="S707" s="34"/>
      <c r="T707" s="12"/>
      <c r="U707" s="12"/>
      <c r="Y707" s="54"/>
      <c r="Z707" s="12"/>
    </row>
    <row r="708" ht="15.75" customHeight="1">
      <c r="A708" s="34"/>
      <c r="B708" s="34"/>
      <c r="C708" s="34"/>
      <c r="E708" s="34"/>
      <c r="F708" s="35"/>
      <c r="J708" s="60"/>
      <c r="Q708" s="37"/>
      <c r="R708" s="12"/>
      <c r="S708" s="34"/>
      <c r="T708" s="12"/>
      <c r="U708" s="12"/>
      <c r="Y708" s="54"/>
      <c r="Z708" s="12"/>
    </row>
    <row r="709" ht="15.75" customHeight="1">
      <c r="A709" s="34"/>
      <c r="B709" s="34"/>
      <c r="C709" s="34"/>
      <c r="E709" s="34"/>
      <c r="F709" s="35"/>
      <c r="J709" s="60"/>
      <c r="Q709" s="37"/>
      <c r="R709" s="12"/>
      <c r="S709" s="34"/>
      <c r="T709" s="12"/>
      <c r="U709" s="12"/>
      <c r="Y709" s="54"/>
      <c r="Z709" s="12"/>
    </row>
    <row r="710" ht="15.75" customHeight="1">
      <c r="A710" s="34"/>
      <c r="B710" s="34"/>
      <c r="C710" s="34"/>
      <c r="E710" s="34"/>
      <c r="F710" s="35"/>
      <c r="J710" s="60"/>
      <c r="Q710" s="37"/>
      <c r="R710" s="12"/>
      <c r="S710" s="34"/>
      <c r="T710" s="12"/>
      <c r="U710" s="12"/>
      <c r="Y710" s="54"/>
      <c r="Z710" s="12"/>
    </row>
    <row r="711" ht="15.75" customHeight="1">
      <c r="A711" s="34"/>
      <c r="B711" s="34"/>
      <c r="C711" s="34"/>
      <c r="E711" s="34"/>
      <c r="F711" s="35"/>
      <c r="J711" s="60"/>
      <c r="Q711" s="37"/>
      <c r="R711" s="12"/>
      <c r="S711" s="34"/>
      <c r="T711" s="12"/>
      <c r="U711" s="12"/>
      <c r="Y711" s="54"/>
      <c r="Z711" s="12"/>
    </row>
    <row r="712" ht="15.75" customHeight="1">
      <c r="A712" s="34"/>
      <c r="B712" s="34"/>
      <c r="C712" s="34"/>
      <c r="E712" s="34"/>
      <c r="F712" s="35"/>
      <c r="J712" s="60"/>
      <c r="Q712" s="37"/>
      <c r="R712" s="12"/>
      <c r="S712" s="34"/>
      <c r="T712" s="12"/>
      <c r="U712" s="12"/>
      <c r="Y712" s="54"/>
      <c r="Z712" s="12"/>
    </row>
    <row r="713" ht="15.75" customHeight="1">
      <c r="A713" s="34"/>
      <c r="B713" s="34"/>
      <c r="C713" s="34"/>
      <c r="E713" s="34"/>
      <c r="F713" s="35"/>
      <c r="J713" s="60"/>
      <c r="Q713" s="37"/>
      <c r="R713" s="12"/>
      <c r="S713" s="34"/>
      <c r="T713" s="12"/>
      <c r="U713" s="12"/>
      <c r="Y713" s="54"/>
      <c r="Z713" s="12"/>
    </row>
    <row r="714" ht="15.75" customHeight="1">
      <c r="A714" s="34"/>
      <c r="B714" s="34"/>
      <c r="C714" s="34"/>
      <c r="E714" s="34"/>
      <c r="F714" s="35"/>
      <c r="J714" s="60"/>
      <c r="Q714" s="37"/>
      <c r="R714" s="12"/>
      <c r="S714" s="34"/>
      <c r="T714" s="12"/>
      <c r="U714" s="12"/>
      <c r="Y714" s="54"/>
      <c r="Z714" s="12"/>
    </row>
    <row r="715" ht="15.75" customHeight="1">
      <c r="A715" s="34"/>
      <c r="B715" s="34"/>
      <c r="C715" s="34"/>
      <c r="E715" s="34"/>
      <c r="F715" s="35"/>
      <c r="J715" s="60"/>
      <c r="Q715" s="37"/>
      <c r="R715" s="12"/>
      <c r="S715" s="34"/>
      <c r="T715" s="12"/>
      <c r="U715" s="12"/>
      <c r="Y715" s="54"/>
      <c r="Z715" s="12"/>
    </row>
    <row r="716" ht="15.75" customHeight="1">
      <c r="A716" s="34"/>
      <c r="B716" s="34"/>
      <c r="C716" s="34"/>
      <c r="E716" s="34"/>
      <c r="F716" s="35"/>
      <c r="J716" s="60"/>
      <c r="Q716" s="37"/>
      <c r="R716" s="12"/>
      <c r="S716" s="34"/>
      <c r="T716" s="12"/>
      <c r="U716" s="12"/>
      <c r="Y716" s="54"/>
      <c r="Z716" s="12"/>
    </row>
    <row r="717" ht="15.75" customHeight="1">
      <c r="A717" s="34"/>
      <c r="B717" s="34"/>
      <c r="C717" s="34"/>
      <c r="E717" s="34"/>
      <c r="F717" s="35"/>
      <c r="J717" s="60"/>
      <c r="Q717" s="37"/>
      <c r="R717" s="12"/>
      <c r="S717" s="34"/>
      <c r="T717" s="12"/>
      <c r="U717" s="12"/>
      <c r="Y717" s="54"/>
      <c r="Z717" s="12"/>
    </row>
    <row r="718" ht="15.75" customHeight="1">
      <c r="A718" s="34"/>
      <c r="B718" s="34"/>
      <c r="C718" s="34"/>
      <c r="E718" s="34"/>
      <c r="F718" s="35"/>
      <c r="J718" s="60"/>
      <c r="Q718" s="37"/>
      <c r="R718" s="12"/>
      <c r="S718" s="34"/>
      <c r="T718" s="12"/>
      <c r="U718" s="12"/>
      <c r="Y718" s="54"/>
      <c r="Z718" s="12"/>
    </row>
    <row r="719" ht="15.75" customHeight="1">
      <c r="A719" s="34"/>
      <c r="B719" s="34"/>
      <c r="C719" s="34"/>
      <c r="E719" s="34"/>
      <c r="F719" s="35"/>
      <c r="J719" s="60"/>
      <c r="Q719" s="37"/>
      <c r="R719" s="12"/>
      <c r="S719" s="34"/>
      <c r="T719" s="12"/>
      <c r="U719" s="12"/>
      <c r="Y719" s="54"/>
      <c r="Z719" s="12"/>
    </row>
    <row r="720" ht="15.75" customHeight="1">
      <c r="A720" s="34"/>
      <c r="B720" s="34"/>
      <c r="C720" s="34"/>
      <c r="E720" s="34"/>
      <c r="F720" s="35"/>
      <c r="J720" s="60"/>
      <c r="Q720" s="37"/>
      <c r="R720" s="12"/>
      <c r="S720" s="34"/>
      <c r="T720" s="12"/>
      <c r="U720" s="12"/>
      <c r="Y720" s="54"/>
      <c r="Z720" s="12"/>
    </row>
    <row r="721" ht="15.75" customHeight="1">
      <c r="A721" s="34"/>
      <c r="B721" s="34"/>
      <c r="C721" s="34"/>
      <c r="E721" s="34"/>
      <c r="F721" s="35"/>
      <c r="J721" s="60"/>
      <c r="Q721" s="37"/>
      <c r="R721" s="12"/>
      <c r="S721" s="34"/>
      <c r="T721" s="12"/>
      <c r="U721" s="12"/>
      <c r="Y721" s="54"/>
      <c r="Z721" s="12"/>
    </row>
    <row r="722" ht="15.75" customHeight="1">
      <c r="A722" s="34"/>
      <c r="B722" s="34"/>
      <c r="C722" s="34"/>
      <c r="E722" s="34"/>
      <c r="F722" s="35"/>
      <c r="J722" s="60"/>
      <c r="Q722" s="37"/>
      <c r="R722" s="12"/>
      <c r="S722" s="34"/>
      <c r="T722" s="12"/>
      <c r="U722" s="12"/>
      <c r="Y722" s="54"/>
      <c r="Z722" s="12"/>
    </row>
    <row r="723" ht="15.75" customHeight="1">
      <c r="A723" s="34"/>
      <c r="B723" s="34"/>
      <c r="C723" s="34"/>
      <c r="E723" s="34"/>
      <c r="F723" s="35"/>
      <c r="J723" s="60"/>
      <c r="Q723" s="37"/>
      <c r="R723" s="12"/>
      <c r="S723" s="34"/>
      <c r="T723" s="12"/>
      <c r="U723" s="12"/>
      <c r="Y723" s="54"/>
      <c r="Z723" s="12"/>
    </row>
    <row r="724" ht="15.75" customHeight="1">
      <c r="A724" s="34"/>
      <c r="B724" s="34"/>
      <c r="C724" s="34"/>
      <c r="E724" s="34"/>
      <c r="F724" s="35"/>
      <c r="J724" s="60"/>
      <c r="Q724" s="37"/>
      <c r="R724" s="12"/>
      <c r="S724" s="34"/>
      <c r="T724" s="12"/>
      <c r="U724" s="12"/>
      <c r="Y724" s="54"/>
      <c r="Z724" s="12"/>
    </row>
    <row r="725" ht="15.75" customHeight="1">
      <c r="A725" s="34"/>
      <c r="B725" s="34"/>
      <c r="C725" s="34"/>
      <c r="E725" s="34"/>
      <c r="F725" s="35"/>
      <c r="J725" s="60"/>
      <c r="Q725" s="37"/>
      <c r="R725" s="12"/>
      <c r="S725" s="34"/>
      <c r="T725" s="12"/>
      <c r="U725" s="12"/>
      <c r="Y725" s="54"/>
      <c r="Z725" s="12"/>
    </row>
    <row r="726" ht="15.75" customHeight="1">
      <c r="A726" s="34"/>
      <c r="B726" s="34"/>
      <c r="C726" s="34"/>
      <c r="E726" s="34"/>
      <c r="F726" s="35"/>
      <c r="J726" s="60"/>
      <c r="Q726" s="37"/>
      <c r="R726" s="12"/>
      <c r="S726" s="34"/>
      <c r="T726" s="12"/>
      <c r="U726" s="12"/>
      <c r="Y726" s="54"/>
      <c r="Z726" s="12"/>
    </row>
    <row r="727" ht="15.75" customHeight="1">
      <c r="A727" s="34"/>
      <c r="B727" s="34"/>
      <c r="C727" s="34"/>
      <c r="E727" s="34"/>
      <c r="F727" s="35"/>
      <c r="J727" s="60"/>
      <c r="Q727" s="37"/>
      <c r="R727" s="12"/>
      <c r="S727" s="34"/>
      <c r="T727" s="12"/>
      <c r="U727" s="12"/>
      <c r="Y727" s="54"/>
      <c r="Z727" s="12"/>
    </row>
    <row r="728" ht="15.75" customHeight="1">
      <c r="A728" s="34"/>
      <c r="B728" s="34"/>
      <c r="C728" s="34"/>
      <c r="E728" s="34"/>
      <c r="F728" s="35"/>
      <c r="J728" s="60"/>
      <c r="Q728" s="37"/>
      <c r="R728" s="12"/>
      <c r="S728" s="34"/>
      <c r="T728" s="12"/>
      <c r="U728" s="12"/>
      <c r="Y728" s="54"/>
      <c r="Z728" s="12"/>
    </row>
    <row r="729" ht="15.75" customHeight="1">
      <c r="A729" s="34"/>
      <c r="B729" s="34"/>
      <c r="C729" s="34"/>
      <c r="E729" s="34"/>
      <c r="F729" s="35"/>
      <c r="J729" s="60"/>
      <c r="Q729" s="37"/>
      <c r="R729" s="12"/>
      <c r="S729" s="34"/>
      <c r="T729" s="12"/>
      <c r="U729" s="12"/>
      <c r="Y729" s="54"/>
      <c r="Z729" s="12"/>
    </row>
    <row r="730" ht="15.75" customHeight="1">
      <c r="A730" s="34"/>
      <c r="B730" s="34"/>
      <c r="C730" s="34"/>
      <c r="E730" s="34"/>
      <c r="F730" s="35"/>
      <c r="J730" s="60"/>
      <c r="Q730" s="37"/>
      <c r="R730" s="12"/>
      <c r="S730" s="34"/>
      <c r="T730" s="12"/>
      <c r="U730" s="12"/>
      <c r="Y730" s="54"/>
      <c r="Z730" s="12"/>
    </row>
    <row r="731" ht="15.75" customHeight="1">
      <c r="A731" s="34"/>
      <c r="B731" s="34"/>
      <c r="C731" s="34"/>
      <c r="E731" s="34"/>
      <c r="F731" s="35"/>
      <c r="J731" s="60"/>
      <c r="Q731" s="37"/>
      <c r="R731" s="12"/>
      <c r="S731" s="34"/>
      <c r="T731" s="12"/>
      <c r="U731" s="12"/>
      <c r="Y731" s="54"/>
      <c r="Z731" s="12"/>
    </row>
    <row r="732" ht="15.75" customHeight="1">
      <c r="A732" s="34"/>
      <c r="B732" s="34"/>
      <c r="C732" s="34"/>
      <c r="E732" s="34"/>
      <c r="F732" s="35"/>
      <c r="J732" s="60"/>
      <c r="Q732" s="37"/>
      <c r="R732" s="12"/>
      <c r="S732" s="34"/>
      <c r="T732" s="12"/>
      <c r="U732" s="12"/>
      <c r="Y732" s="54"/>
      <c r="Z732" s="12"/>
    </row>
    <row r="733" ht="15.75" customHeight="1">
      <c r="A733" s="34"/>
      <c r="B733" s="34"/>
      <c r="C733" s="34"/>
      <c r="E733" s="34"/>
      <c r="F733" s="35"/>
      <c r="J733" s="60"/>
      <c r="Q733" s="37"/>
      <c r="R733" s="12"/>
      <c r="S733" s="34"/>
      <c r="T733" s="12"/>
      <c r="U733" s="12"/>
      <c r="Y733" s="54"/>
      <c r="Z733" s="12"/>
    </row>
    <row r="734" ht="15.75" customHeight="1">
      <c r="A734" s="34"/>
      <c r="B734" s="34"/>
      <c r="C734" s="34"/>
      <c r="E734" s="34"/>
      <c r="F734" s="35"/>
      <c r="J734" s="60"/>
      <c r="Q734" s="37"/>
      <c r="R734" s="12"/>
      <c r="S734" s="34"/>
      <c r="T734" s="12"/>
      <c r="U734" s="12"/>
      <c r="Y734" s="54"/>
      <c r="Z734" s="12"/>
    </row>
    <row r="735" ht="15.75" customHeight="1">
      <c r="A735" s="34"/>
      <c r="B735" s="34"/>
      <c r="C735" s="34"/>
      <c r="E735" s="34"/>
      <c r="F735" s="35"/>
      <c r="J735" s="60"/>
      <c r="Q735" s="37"/>
      <c r="R735" s="12"/>
      <c r="S735" s="34"/>
      <c r="T735" s="12"/>
      <c r="U735" s="12"/>
      <c r="Y735" s="54"/>
      <c r="Z735" s="12"/>
    </row>
    <row r="736" ht="15.75" customHeight="1">
      <c r="A736" s="34"/>
      <c r="B736" s="34"/>
      <c r="C736" s="34"/>
      <c r="E736" s="34"/>
      <c r="F736" s="35"/>
      <c r="J736" s="60"/>
      <c r="Q736" s="37"/>
      <c r="R736" s="12"/>
      <c r="S736" s="34"/>
      <c r="T736" s="12"/>
      <c r="U736" s="12"/>
      <c r="Y736" s="54"/>
      <c r="Z736" s="12"/>
    </row>
    <row r="737" ht="15.75" customHeight="1">
      <c r="A737" s="34"/>
      <c r="B737" s="34"/>
      <c r="C737" s="34"/>
      <c r="E737" s="34"/>
      <c r="F737" s="35"/>
      <c r="J737" s="60"/>
      <c r="Q737" s="37"/>
      <c r="R737" s="12"/>
      <c r="S737" s="34"/>
      <c r="T737" s="12"/>
      <c r="U737" s="12"/>
      <c r="Y737" s="54"/>
      <c r="Z737" s="12"/>
    </row>
    <row r="738" ht="15.75" customHeight="1">
      <c r="A738" s="34"/>
      <c r="B738" s="34"/>
      <c r="C738" s="34"/>
      <c r="E738" s="34"/>
      <c r="F738" s="35"/>
      <c r="J738" s="60"/>
      <c r="Q738" s="37"/>
      <c r="R738" s="12"/>
      <c r="S738" s="34"/>
      <c r="T738" s="12"/>
      <c r="U738" s="12"/>
      <c r="Y738" s="54"/>
      <c r="Z738" s="12"/>
    </row>
    <row r="739" ht="15.75" customHeight="1">
      <c r="A739" s="34"/>
      <c r="B739" s="34"/>
      <c r="C739" s="34"/>
      <c r="E739" s="34"/>
      <c r="F739" s="35"/>
      <c r="J739" s="60"/>
      <c r="Q739" s="37"/>
      <c r="R739" s="12"/>
      <c r="S739" s="34"/>
      <c r="T739" s="12"/>
      <c r="U739" s="12"/>
      <c r="Y739" s="54"/>
      <c r="Z739" s="12"/>
    </row>
    <row r="740" ht="15.75" customHeight="1">
      <c r="A740" s="34"/>
      <c r="B740" s="34"/>
      <c r="C740" s="34"/>
      <c r="E740" s="34"/>
      <c r="F740" s="35"/>
      <c r="J740" s="60"/>
      <c r="Q740" s="37"/>
      <c r="R740" s="12"/>
      <c r="S740" s="34"/>
      <c r="T740" s="12"/>
      <c r="U740" s="12"/>
      <c r="Y740" s="54"/>
      <c r="Z740" s="12"/>
    </row>
    <row r="741" ht="15.75" customHeight="1">
      <c r="A741" s="34"/>
      <c r="B741" s="34"/>
      <c r="C741" s="34"/>
      <c r="E741" s="34"/>
      <c r="F741" s="35"/>
      <c r="J741" s="60"/>
      <c r="Q741" s="37"/>
      <c r="R741" s="12"/>
      <c r="S741" s="34"/>
      <c r="T741" s="12"/>
      <c r="U741" s="12"/>
      <c r="Y741" s="54"/>
      <c r="Z741" s="12"/>
    </row>
    <row r="742" ht="15.75" customHeight="1">
      <c r="A742" s="34"/>
      <c r="B742" s="34"/>
      <c r="C742" s="34"/>
      <c r="E742" s="34"/>
      <c r="F742" s="35"/>
      <c r="J742" s="60"/>
      <c r="Q742" s="37"/>
      <c r="R742" s="12"/>
      <c r="S742" s="34"/>
      <c r="T742" s="12"/>
      <c r="U742" s="12"/>
      <c r="Y742" s="54"/>
      <c r="Z742" s="12"/>
    </row>
    <row r="743" ht="15.75" customHeight="1">
      <c r="A743" s="34"/>
      <c r="B743" s="34"/>
      <c r="C743" s="34"/>
      <c r="E743" s="34"/>
      <c r="F743" s="35"/>
      <c r="J743" s="60"/>
      <c r="Q743" s="37"/>
      <c r="R743" s="12"/>
      <c r="S743" s="34"/>
      <c r="T743" s="12"/>
      <c r="U743" s="12"/>
      <c r="Y743" s="54"/>
      <c r="Z743" s="12"/>
    </row>
    <row r="744" ht="15.75" customHeight="1">
      <c r="A744" s="34"/>
      <c r="B744" s="34"/>
      <c r="C744" s="34"/>
      <c r="E744" s="34"/>
      <c r="F744" s="35"/>
      <c r="J744" s="60"/>
      <c r="Q744" s="37"/>
      <c r="R744" s="12"/>
      <c r="S744" s="34"/>
      <c r="T744" s="12"/>
      <c r="U744" s="12"/>
      <c r="Y744" s="54"/>
      <c r="Z744" s="12"/>
    </row>
    <row r="745" ht="15.75" customHeight="1">
      <c r="A745" s="34"/>
      <c r="B745" s="34"/>
      <c r="C745" s="34"/>
      <c r="E745" s="34"/>
      <c r="F745" s="35"/>
      <c r="J745" s="60"/>
      <c r="Q745" s="37"/>
      <c r="R745" s="12"/>
      <c r="S745" s="34"/>
      <c r="T745" s="12"/>
      <c r="U745" s="12"/>
      <c r="Y745" s="54"/>
      <c r="Z745" s="12"/>
    </row>
    <row r="746" ht="15.75" customHeight="1">
      <c r="A746" s="34"/>
      <c r="B746" s="34"/>
      <c r="C746" s="34"/>
      <c r="E746" s="34"/>
      <c r="F746" s="35"/>
      <c r="J746" s="60"/>
      <c r="Q746" s="37"/>
      <c r="R746" s="12"/>
      <c r="S746" s="34"/>
      <c r="T746" s="12"/>
      <c r="U746" s="12"/>
      <c r="Y746" s="54"/>
      <c r="Z746" s="12"/>
    </row>
    <row r="747" ht="15.75" customHeight="1">
      <c r="A747" s="34"/>
      <c r="B747" s="34"/>
      <c r="C747" s="34"/>
      <c r="E747" s="34"/>
      <c r="F747" s="35"/>
      <c r="J747" s="60"/>
      <c r="Q747" s="37"/>
      <c r="R747" s="12"/>
      <c r="S747" s="34"/>
      <c r="T747" s="12"/>
      <c r="U747" s="12"/>
      <c r="Y747" s="54"/>
      <c r="Z747" s="12"/>
    </row>
    <row r="748" ht="15.75" customHeight="1">
      <c r="A748" s="34"/>
      <c r="B748" s="34"/>
      <c r="C748" s="34"/>
      <c r="E748" s="34"/>
      <c r="F748" s="35"/>
      <c r="J748" s="60"/>
      <c r="Q748" s="37"/>
      <c r="R748" s="12"/>
      <c r="S748" s="34"/>
      <c r="T748" s="12"/>
      <c r="U748" s="12"/>
      <c r="Y748" s="54"/>
      <c r="Z748" s="12"/>
    </row>
    <row r="749" ht="15.75" customHeight="1">
      <c r="A749" s="34"/>
      <c r="B749" s="34"/>
      <c r="C749" s="34"/>
      <c r="E749" s="34"/>
      <c r="F749" s="35"/>
      <c r="J749" s="60"/>
      <c r="Q749" s="37"/>
      <c r="R749" s="12"/>
      <c r="S749" s="34"/>
      <c r="T749" s="12"/>
      <c r="U749" s="12"/>
      <c r="Y749" s="54"/>
      <c r="Z749" s="12"/>
    </row>
    <row r="750" ht="15.75" customHeight="1">
      <c r="A750" s="34"/>
      <c r="B750" s="34"/>
      <c r="C750" s="34"/>
      <c r="E750" s="34"/>
      <c r="F750" s="35"/>
      <c r="J750" s="60"/>
      <c r="Q750" s="37"/>
      <c r="R750" s="12"/>
      <c r="S750" s="34"/>
      <c r="T750" s="12"/>
      <c r="U750" s="12"/>
      <c r="Y750" s="54"/>
      <c r="Z750" s="12"/>
    </row>
    <row r="751" ht="15.75" customHeight="1">
      <c r="A751" s="34"/>
      <c r="B751" s="34"/>
      <c r="C751" s="34"/>
      <c r="E751" s="34"/>
      <c r="F751" s="35"/>
      <c r="J751" s="60"/>
      <c r="Q751" s="37"/>
      <c r="R751" s="12"/>
      <c r="S751" s="34"/>
      <c r="T751" s="12"/>
      <c r="U751" s="12"/>
      <c r="Y751" s="54"/>
      <c r="Z751" s="12"/>
    </row>
    <row r="752" ht="15.75" customHeight="1">
      <c r="A752" s="34"/>
      <c r="B752" s="34"/>
      <c r="C752" s="34"/>
      <c r="E752" s="34"/>
      <c r="F752" s="35"/>
      <c r="J752" s="60"/>
      <c r="Q752" s="37"/>
      <c r="R752" s="12"/>
      <c r="S752" s="34"/>
      <c r="T752" s="12"/>
      <c r="U752" s="12"/>
      <c r="Y752" s="54"/>
      <c r="Z752" s="12"/>
    </row>
    <row r="753" ht="15.75" customHeight="1">
      <c r="A753" s="34"/>
      <c r="B753" s="34"/>
      <c r="C753" s="34"/>
      <c r="E753" s="34"/>
      <c r="F753" s="35"/>
      <c r="J753" s="60"/>
      <c r="Q753" s="37"/>
      <c r="R753" s="12"/>
      <c r="S753" s="34"/>
      <c r="T753" s="12"/>
      <c r="U753" s="12"/>
      <c r="Y753" s="54"/>
      <c r="Z753" s="12"/>
    </row>
    <row r="754" ht="15.75" customHeight="1">
      <c r="A754" s="34"/>
      <c r="B754" s="34"/>
      <c r="C754" s="34"/>
      <c r="E754" s="34"/>
      <c r="F754" s="35"/>
      <c r="J754" s="60"/>
      <c r="Q754" s="37"/>
      <c r="R754" s="12"/>
      <c r="S754" s="34"/>
      <c r="T754" s="12"/>
      <c r="U754" s="12"/>
      <c r="Y754" s="54"/>
      <c r="Z754" s="12"/>
    </row>
    <row r="755" ht="15.75" customHeight="1">
      <c r="A755" s="34"/>
      <c r="B755" s="34"/>
      <c r="C755" s="34"/>
      <c r="E755" s="34"/>
      <c r="F755" s="35"/>
      <c r="J755" s="60"/>
      <c r="Q755" s="37"/>
      <c r="R755" s="12"/>
      <c r="S755" s="34"/>
      <c r="T755" s="12"/>
      <c r="U755" s="12"/>
      <c r="Y755" s="54"/>
      <c r="Z755" s="12"/>
    </row>
    <row r="756" ht="15.75" customHeight="1">
      <c r="A756" s="34"/>
      <c r="B756" s="34"/>
      <c r="C756" s="34"/>
      <c r="E756" s="34"/>
      <c r="F756" s="35"/>
      <c r="J756" s="60"/>
      <c r="Q756" s="37"/>
      <c r="R756" s="12"/>
      <c r="S756" s="34"/>
      <c r="T756" s="12"/>
      <c r="U756" s="12"/>
      <c r="Y756" s="54"/>
      <c r="Z756" s="12"/>
    </row>
    <row r="757" ht="15.75" customHeight="1">
      <c r="A757" s="34"/>
      <c r="B757" s="34"/>
      <c r="C757" s="34"/>
      <c r="E757" s="34"/>
      <c r="F757" s="35"/>
      <c r="J757" s="60"/>
      <c r="Q757" s="37"/>
      <c r="R757" s="12"/>
      <c r="S757" s="34"/>
      <c r="T757" s="12"/>
      <c r="U757" s="12"/>
      <c r="Y757" s="54"/>
      <c r="Z757" s="12"/>
    </row>
    <row r="758" ht="15.75" customHeight="1">
      <c r="A758" s="34"/>
      <c r="B758" s="34"/>
      <c r="C758" s="34"/>
      <c r="E758" s="34"/>
      <c r="F758" s="35"/>
      <c r="J758" s="60"/>
      <c r="Q758" s="37"/>
      <c r="R758" s="12"/>
      <c r="S758" s="34"/>
      <c r="T758" s="12"/>
      <c r="U758" s="12"/>
      <c r="Y758" s="54"/>
      <c r="Z758" s="12"/>
    </row>
    <row r="759" ht="15.75" customHeight="1">
      <c r="A759" s="34"/>
      <c r="B759" s="34"/>
      <c r="C759" s="34"/>
      <c r="E759" s="34"/>
      <c r="F759" s="35"/>
      <c r="J759" s="60"/>
      <c r="Q759" s="37"/>
      <c r="R759" s="12"/>
      <c r="S759" s="34"/>
      <c r="T759" s="12"/>
      <c r="U759" s="12"/>
      <c r="Y759" s="54"/>
      <c r="Z759" s="12"/>
    </row>
    <row r="760" ht="15.75" customHeight="1">
      <c r="A760" s="34"/>
      <c r="B760" s="34"/>
      <c r="C760" s="34"/>
      <c r="E760" s="34"/>
      <c r="F760" s="35"/>
      <c r="J760" s="60"/>
      <c r="Q760" s="37"/>
      <c r="R760" s="12"/>
      <c r="S760" s="34"/>
      <c r="T760" s="12"/>
      <c r="U760" s="12"/>
      <c r="Y760" s="54"/>
      <c r="Z760" s="12"/>
    </row>
    <row r="761" ht="15.75" customHeight="1">
      <c r="A761" s="34"/>
      <c r="B761" s="34"/>
      <c r="C761" s="34"/>
      <c r="E761" s="34"/>
      <c r="F761" s="35"/>
      <c r="J761" s="60"/>
      <c r="Q761" s="37"/>
      <c r="R761" s="12"/>
      <c r="S761" s="34"/>
      <c r="T761" s="12"/>
      <c r="U761" s="12"/>
      <c r="Y761" s="54"/>
      <c r="Z761" s="12"/>
    </row>
    <row r="762" ht="15.75" customHeight="1">
      <c r="A762" s="34"/>
      <c r="B762" s="34"/>
      <c r="C762" s="34"/>
      <c r="E762" s="34"/>
      <c r="F762" s="35"/>
      <c r="J762" s="60"/>
      <c r="Q762" s="37"/>
      <c r="R762" s="12"/>
      <c r="S762" s="34"/>
      <c r="T762" s="12"/>
      <c r="U762" s="12"/>
      <c r="Y762" s="54"/>
      <c r="Z762" s="12"/>
    </row>
    <row r="763" ht="15.75" customHeight="1">
      <c r="A763" s="34"/>
      <c r="B763" s="34"/>
      <c r="C763" s="34"/>
      <c r="E763" s="34"/>
      <c r="F763" s="35"/>
      <c r="J763" s="60"/>
      <c r="Q763" s="37"/>
      <c r="R763" s="12"/>
      <c r="S763" s="34"/>
      <c r="T763" s="12"/>
      <c r="U763" s="12"/>
      <c r="Y763" s="54"/>
      <c r="Z763" s="12"/>
    </row>
    <row r="764" ht="15.75" customHeight="1">
      <c r="A764" s="34"/>
      <c r="B764" s="34"/>
      <c r="C764" s="34"/>
      <c r="E764" s="34"/>
      <c r="F764" s="35"/>
      <c r="J764" s="60"/>
      <c r="Q764" s="37"/>
      <c r="R764" s="12"/>
      <c r="S764" s="34"/>
      <c r="T764" s="12"/>
      <c r="U764" s="12"/>
      <c r="Y764" s="54"/>
      <c r="Z764" s="12"/>
    </row>
    <row r="765" ht="15.75" customHeight="1">
      <c r="A765" s="34"/>
      <c r="B765" s="34"/>
      <c r="C765" s="34"/>
      <c r="E765" s="34"/>
      <c r="F765" s="35"/>
      <c r="J765" s="60"/>
      <c r="Q765" s="37"/>
      <c r="R765" s="12"/>
      <c r="S765" s="34"/>
      <c r="T765" s="12"/>
      <c r="U765" s="12"/>
      <c r="Y765" s="54"/>
      <c r="Z765" s="12"/>
    </row>
    <row r="766" ht="15.75" customHeight="1">
      <c r="A766" s="34"/>
      <c r="B766" s="34"/>
      <c r="C766" s="34"/>
      <c r="E766" s="34"/>
      <c r="F766" s="35"/>
      <c r="J766" s="60"/>
      <c r="Q766" s="37"/>
      <c r="R766" s="12"/>
      <c r="S766" s="34"/>
      <c r="T766" s="12"/>
      <c r="U766" s="12"/>
      <c r="Y766" s="54"/>
      <c r="Z766" s="12"/>
    </row>
    <row r="767" ht="15.75" customHeight="1">
      <c r="A767" s="34"/>
      <c r="B767" s="34"/>
      <c r="C767" s="34"/>
      <c r="E767" s="34"/>
      <c r="F767" s="35"/>
      <c r="J767" s="60"/>
      <c r="Q767" s="37"/>
      <c r="R767" s="12"/>
      <c r="S767" s="34"/>
      <c r="T767" s="12"/>
      <c r="U767" s="12"/>
      <c r="Y767" s="54"/>
      <c r="Z767" s="12"/>
    </row>
    <row r="768" ht="15.75" customHeight="1">
      <c r="A768" s="34"/>
      <c r="B768" s="34"/>
      <c r="C768" s="34"/>
      <c r="E768" s="34"/>
      <c r="F768" s="35"/>
      <c r="J768" s="60"/>
      <c r="Q768" s="37"/>
      <c r="R768" s="12"/>
      <c r="S768" s="34"/>
      <c r="T768" s="12"/>
      <c r="U768" s="12"/>
      <c r="Y768" s="54"/>
      <c r="Z768" s="12"/>
    </row>
    <row r="769" ht="15.75" customHeight="1">
      <c r="A769" s="34"/>
      <c r="B769" s="34"/>
      <c r="C769" s="34"/>
      <c r="E769" s="34"/>
      <c r="F769" s="35"/>
      <c r="J769" s="60"/>
      <c r="Q769" s="37"/>
      <c r="R769" s="12"/>
      <c r="S769" s="34"/>
      <c r="T769" s="12"/>
      <c r="U769" s="12"/>
      <c r="Y769" s="54"/>
      <c r="Z769" s="12"/>
    </row>
    <row r="770" ht="15.75" customHeight="1">
      <c r="A770" s="34"/>
      <c r="B770" s="34"/>
      <c r="C770" s="34"/>
      <c r="E770" s="34"/>
      <c r="F770" s="35"/>
      <c r="J770" s="60"/>
      <c r="Q770" s="37"/>
      <c r="R770" s="12"/>
      <c r="S770" s="34"/>
      <c r="T770" s="12"/>
      <c r="U770" s="12"/>
      <c r="Y770" s="54"/>
      <c r="Z770" s="12"/>
    </row>
    <row r="771" ht="15.75" customHeight="1">
      <c r="A771" s="34"/>
      <c r="B771" s="34"/>
      <c r="C771" s="34"/>
      <c r="E771" s="34"/>
      <c r="F771" s="35"/>
      <c r="J771" s="60"/>
      <c r="Q771" s="37"/>
      <c r="R771" s="12"/>
      <c r="S771" s="34"/>
      <c r="T771" s="12"/>
      <c r="U771" s="12"/>
      <c r="Y771" s="54"/>
      <c r="Z771" s="12"/>
    </row>
    <row r="772" ht="15.75" customHeight="1">
      <c r="A772" s="34"/>
      <c r="B772" s="34"/>
      <c r="C772" s="34"/>
      <c r="E772" s="34"/>
      <c r="F772" s="35"/>
      <c r="J772" s="60"/>
      <c r="Q772" s="37"/>
      <c r="R772" s="12"/>
      <c r="S772" s="34"/>
      <c r="T772" s="12"/>
      <c r="U772" s="12"/>
      <c r="Y772" s="54"/>
      <c r="Z772" s="12"/>
    </row>
    <row r="773" ht="15.75" customHeight="1">
      <c r="A773" s="34"/>
      <c r="B773" s="34"/>
      <c r="C773" s="34"/>
      <c r="E773" s="34"/>
      <c r="F773" s="35"/>
      <c r="J773" s="60"/>
      <c r="Q773" s="37"/>
      <c r="R773" s="12"/>
      <c r="S773" s="34"/>
      <c r="T773" s="12"/>
      <c r="U773" s="12"/>
      <c r="Y773" s="54"/>
      <c r="Z773" s="12"/>
    </row>
    <row r="774" ht="15.75" customHeight="1">
      <c r="A774" s="34"/>
      <c r="B774" s="34"/>
      <c r="C774" s="34"/>
      <c r="E774" s="34"/>
      <c r="F774" s="35"/>
      <c r="J774" s="60"/>
      <c r="Q774" s="37"/>
      <c r="R774" s="12"/>
      <c r="S774" s="34"/>
      <c r="T774" s="12"/>
      <c r="U774" s="12"/>
      <c r="Y774" s="54"/>
      <c r="Z774" s="12"/>
    </row>
    <row r="775" ht="15.75" customHeight="1">
      <c r="A775" s="34"/>
      <c r="B775" s="34"/>
      <c r="C775" s="34"/>
      <c r="E775" s="34"/>
      <c r="F775" s="35"/>
      <c r="J775" s="60"/>
      <c r="Q775" s="37"/>
      <c r="R775" s="12"/>
      <c r="S775" s="34"/>
      <c r="T775" s="12"/>
      <c r="U775" s="12"/>
      <c r="Y775" s="54"/>
      <c r="Z775" s="12"/>
    </row>
    <row r="776" ht="15.75" customHeight="1">
      <c r="A776" s="34"/>
      <c r="B776" s="34"/>
      <c r="C776" s="34"/>
      <c r="E776" s="34"/>
      <c r="F776" s="35"/>
      <c r="J776" s="60"/>
      <c r="Q776" s="37"/>
      <c r="R776" s="12"/>
      <c r="S776" s="34"/>
      <c r="T776" s="12"/>
      <c r="U776" s="12"/>
      <c r="Y776" s="54"/>
      <c r="Z776" s="12"/>
    </row>
    <row r="777" ht="15.75" customHeight="1">
      <c r="A777" s="34"/>
      <c r="B777" s="34"/>
      <c r="C777" s="34"/>
      <c r="E777" s="34"/>
      <c r="F777" s="35"/>
      <c r="J777" s="60"/>
      <c r="Q777" s="37"/>
      <c r="R777" s="12"/>
      <c r="S777" s="34"/>
      <c r="T777" s="12"/>
      <c r="U777" s="12"/>
      <c r="Y777" s="54"/>
      <c r="Z777" s="12"/>
    </row>
    <row r="778" ht="15.75" customHeight="1">
      <c r="A778" s="34"/>
      <c r="B778" s="34"/>
      <c r="C778" s="34"/>
      <c r="E778" s="34"/>
      <c r="F778" s="35"/>
      <c r="J778" s="60"/>
      <c r="Q778" s="37"/>
      <c r="R778" s="12"/>
      <c r="S778" s="34"/>
      <c r="T778" s="12"/>
      <c r="U778" s="12"/>
      <c r="Y778" s="54"/>
      <c r="Z778" s="12"/>
    </row>
    <row r="779" ht="15.75" customHeight="1">
      <c r="A779" s="34"/>
      <c r="B779" s="34"/>
      <c r="C779" s="34"/>
      <c r="E779" s="34"/>
      <c r="F779" s="35"/>
      <c r="J779" s="60"/>
      <c r="Q779" s="37"/>
      <c r="R779" s="12"/>
      <c r="S779" s="34"/>
      <c r="T779" s="12"/>
      <c r="U779" s="12"/>
      <c r="Y779" s="54"/>
      <c r="Z779" s="12"/>
    </row>
    <row r="780" ht="15.75" customHeight="1">
      <c r="A780" s="34"/>
      <c r="B780" s="34"/>
      <c r="C780" s="34"/>
      <c r="E780" s="34"/>
      <c r="F780" s="35"/>
      <c r="J780" s="60"/>
      <c r="Q780" s="37"/>
      <c r="R780" s="12"/>
      <c r="S780" s="34"/>
      <c r="T780" s="12"/>
      <c r="U780" s="12"/>
      <c r="Y780" s="54"/>
      <c r="Z780" s="12"/>
    </row>
    <row r="781" ht="15.75" customHeight="1">
      <c r="A781" s="34"/>
      <c r="B781" s="34"/>
      <c r="C781" s="34"/>
      <c r="E781" s="34"/>
      <c r="F781" s="35"/>
      <c r="J781" s="60"/>
      <c r="Q781" s="37"/>
      <c r="R781" s="12"/>
      <c r="S781" s="34"/>
      <c r="T781" s="12"/>
      <c r="U781" s="12"/>
      <c r="Y781" s="54"/>
      <c r="Z781" s="12"/>
    </row>
    <row r="782" ht="15.75" customHeight="1">
      <c r="A782" s="34"/>
      <c r="B782" s="34"/>
      <c r="C782" s="34"/>
      <c r="E782" s="34"/>
      <c r="F782" s="35"/>
      <c r="J782" s="60"/>
      <c r="Q782" s="37"/>
      <c r="R782" s="12"/>
      <c r="S782" s="34"/>
      <c r="T782" s="12"/>
      <c r="U782" s="12"/>
      <c r="Y782" s="54"/>
      <c r="Z782" s="12"/>
    </row>
    <row r="783" ht="15.75" customHeight="1">
      <c r="A783" s="34"/>
      <c r="B783" s="34"/>
      <c r="C783" s="34"/>
      <c r="E783" s="34"/>
      <c r="F783" s="35"/>
      <c r="J783" s="60"/>
      <c r="Q783" s="37"/>
      <c r="R783" s="12"/>
      <c r="S783" s="34"/>
      <c r="T783" s="12"/>
      <c r="U783" s="12"/>
      <c r="Y783" s="54"/>
      <c r="Z783" s="12"/>
    </row>
    <row r="784" ht="15.75" customHeight="1">
      <c r="A784" s="34"/>
      <c r="B784" s="34"/>
      <c r="C784" s="34"/>
      <c r="E784" s="34"/>
      <c r="F784" s="35"/>
      <c r="J784" s="60"/>
      <c r="Q784" s="37"/>
      <c r="R784" s="12"/>
      <c r="S784" s="34"/>
      <c r="T784" s="12"/>
      <c r="U784" s="12"/>
      <c r="Y784" s="54"/>
      <c r="Z784" s="12"/>
    </row>
    <row r="785" ht="15.75" customHeight="1">
      <c r="A785" s="34"/>
      <c r="B785" s="34"/>
      <c r="C785" s="34"/>
      <c r="E785" s="34"/>
      <c r="F785" s="35"/>
      <c r="J785" s="60"/>
      <c r="Q785" s="37"/>
      <c r="R785" s="12"/>
      <c r="S785" s="34"/>
      <c r="T785" s="12"/>
      <c r="U785" s="12"/>
      <c r="Y785" s="54"/>
      <c r="Z785" s="12"/>
    </row>
    <row r="786" ht="15.75" customHeight="1">
      <c r="A786" s="34"/>
      <c r="B786" s="34"/>
      <c r="C786" s="34"/>
      <c r="E786" s="34"/>
      <c r="F786" s="35"/>
      <c r="J786" s="60"/>
      <c r="Q786" s="37"/>
      <c r="R786" s="12"/>
      <c r="S786" s="34"/>
      <c r="T786" s="12"/>
      <c r="U786" s="12"/>
      <c r="Y786" s="54"/>
      <c r="Z786" s="12"/>
    </row>
    <row r="787" ht="15.75" customHeight="1">
      <c r="A787" s="34"/>
      <c r="B787" s="34"/>
      <c r="C787" s="34"/>
      <c r="E787" s="34"/>
      <c r="F787" s="35"/>
      <c r="J787" s="60"/>
      <c r="Q787" s="37"/>
      <c r="R787" s="12"/>
      <c r="S787" s="34"/>
      <c r="T787" s="12"/>
      <c r="U787" s="12"/>
      <c r="Y787" s="54"/>
      <c r="Z787" s="12"/>
    </row>
    <row r="788" ht="15.75" customHeight="1">
      <c r="A788" s="34"/>
      <c r="B788" s="34"/>
      <c r="C788" s="34"/>
      <c r="E788" s="34"/>
      <c r="F788" s="35"/>
      <c r="J788" s="60"/>
      <c r="Q788" s="37"/>
      <c r="R788" s="12"/>
      <c r="S788" s="34"/>
      <c r="T788" s="12"/>
      <c r="U788" s="12"/>
      <c r="Y788" s="54"/>
      <c r="Z788" s="12"/>
    </row>
    <row r="789" ht="15.75" customHeight="1">
      <c r="A789" s="34"/>
      <c r="B789" s="34"/>
      <c r="C789" s="34"/>
      <c r="E789" s="34"/>
      <c r="F789" s="35"/>
      <c r="J789" s="60"/>
      <c r="Q789" s="37"/>
      <c r="R789" s="12"/>
      <c r="S789" s="34"/>
      <c r="T789" s="12"/>
      <c r="U789" s="12"/>
      <c r="Y789" s="54"/>
      <c r="Z789" s="12"/>
    </row>
    <row r="790" ht="15.75" customHeight="1">
      <c r="A790" s="34"/>
      <c r="B790" s="34"/>
      <c r="C790" s="34"/>
      <c r="E790" s="34"/>
      <c r="F790" s="35"/>
      <c r="J790" s="60"/>
      <c r="Q790" s="37"/>
      <c r="R790" s="12"/>
      <c r="S790" s="34"/>
      <c r="T790" s="12"/>
      <c r="U790" s="12"/>
      <c r="Y790" s="54"/>
      <c r="Z790" s="12"/>
    </row>
    <row r="791" ht="15.75" customHeight="1">
      <c r="A791" s="34"/>
      <c r="B791" s="34"/>
      <c r="C791" s="34"/>
      <c r="E791" s="34"/>
      <c r="F791" s="35"/>
      <c r="J791" s="60"/>
      <c r="Q791" s="37"/>
      <c r="R791" s="12"/>
      <c r="S791" s="34"/>
      <c r="T791" s="12"/>
      <c r="U791" s="12"/>
      <c r="Y791" s="54"/>
      <c r="Z791" s="12"/>
    </row>
    <row r="792" ht="15.75" customHeight="1">
      <c r="A792" s="34"/>
      <c r="B792" s="34"/>
      <c r="C792" s="34"/>
      <c r="E792" s="34"/>
      <c r="F792" s="35"/>
      <c r="J792" s="60"/>
      <c r="Q792" s="37"/>
      <c r="R792" s="12"/>
      <c r="S792" s="34"/>
      <c r="T792" s="12"/>
      <c r="U792" s="12"/>
      <c r="Y792" s="54"/>
      <c r="Z792" s="12"/>
    </row>
    <row r="793" ht="15.75" customHeight="1">
      <c r="A793" s="34"/>
      <c r="B793" s="34"/>
      <c r="C793" s="34"/>
      <c r="E793" s="34"/>
      <c r="F793" s="35"/>
      <c r="J793" s="60"/>
      <c r="Q793" s="37"/>
      <c r="R793" s="12"/>
      <c r="S793" s="34"/>
      <c r="T793" s="12"/>
      <c r="U793" s="12"/>
      <c r="Y793" s="54"/>
      <c r="Z793" s="12"/>
    </row>
    <row r="794" ht="15.75" customHeight="1">
      <c r="A794" s="34"/>
      <c r="B794" s="34"/>
      <c r="C794" s="34"/>
      <c r="E794" s="34"/>
      <c r="F794" s="35"/>
      <c r="J794" s="60"/>
      <c r="Q794" s="37"/>
      <c r="R794" s="12"/>
      <c r="S794" s="34"/>
      <c r="T794" s="12"/>
      <c r="U794" s="12"/>
      <c r="Y794" s="54"/>
      <c r="Z794" s="12"/>
    </row>
    <row r="795" ht="15.75" customHeight="1">
      <c r="A795" s="34"/>
      <c r="B795" s="34"/>
      <c r="C795" s="34"/>
      <c r="E795" s="34"/>
      <c r="F795" s="35"/>
      <c r="J795" s="60"/>
      <c r="Q795" s="37"/>
      <c r="R795" s="12"/>
      <c r="S795" s="34"/>
      <c r="T795" s="12"/>
      <c r="U795" s="12"/>
      <c r="Y795" s="54"/>
      <c r="Z795" s="12"/>
    </row>
    <row r="796" ht="15.75" customHeight="1">
      <c r="A796" s="34"/>
      <c r="B796" s="34"/>
      <c r="C796" s="34"/>
      <c r="E796" s="34"/>
      <c r="F796" s="35"/>
      <c r="J796" s="60"/>
      <c r="Q796" s="37"/>
      <c r="R796" s="12"/>
      <c r="S796" s="34"/>
      <c r="T796" s="12"/>
      <c r="U796" s="12"/>
      <c r="Y796" s="54"/>
      <c r="Z796" s="12"/>
    </row>
    <row r="797" ht="15.75" customHeight="1">
      <c r="A797" s="34"/>
      <c r="B797" s="34"/>
      <c r="C797" s="34"/>
      <c r="E797" s="34"/>
      <c r="F797" s="35"/>
      <c r="J797" s="60"/>
      <c r="Q797" s="37"/>
      <c r="R797" s="12"/>
      <c r="S797" s="34"/>
      <c r="T797" s="12"/>
      <c r="U797" s="12"/>
      <c r="Y797" s="54"/>
      <c r="Z797" s="12"/>
    </row>
    <row r="798" ht="15.75" customHeight="1">
      <c r="A798" s="34"/>
      <c r="B798" s="34"/>
      <c r="C798" s="34"/>
      <c r="E798" s="34"/>
      <c r="F798" s="35"/>
      <c r="J798" s="60"/>
      <c r="Q798" s="37"/>
      <c r="R798" s="12"/>
      <c r="S798" s="34"/>
      <c r="T798" s="12"/>
      <c r="U798" s="12"/>
      <c r="Y798" s="54"/>
      <c r="Z798" s="12"/>
    </row>
    <row r="799" ht="15.75" customHeight="1">
      <c r="A799" s="34"/>
      <c r="B799" s="34"/>
      <c r="C799" s="34"/>
      <c r="E799" s="34"/>
      <c r="F799" s="35"/>
      <c r="J799" s="60"/>
      <c r="Q799" s="37"/>
      <c r="R799" s="12"/>
      <c r="S799" s="34"/>
      <c r="T799" s="12"/>
      <c r="U799" s="12"/>
      <c r="Y799" s="54"/>
      <c r="Z799" s="12"/>
    </row>
    <row r="800" ht="15.75" customHeight="1">
      <c r="A800" s="34"/>
      <c r="B800" s="34"/>
      <c r="C800" s="34"/>
      <c r="E800" s="34"/>
      <c r="F800" s="35"/>
      <c r="J800" s="60"/>
      <c r="Q800" s="37"/>
      <c r="R800" s="12"/>
      <c r="S800" s="34"/>
      <c r="T800" s="12"/>
      <c r="U800" s="12"/>
      <c r="Y800" s="54"/>
      <c r="Z800" s="12"/>
    </row>
    <row r="801" ht="15.75" customHeight="1">
      <c r="A801" s="34"/>
      <c r="B801" s="34"/>
      <c r="C801" s="34"/>
      <c r="E801" s="34"/>
      <c r="F801" s="35"/>
      <c r="J801" s="60"/>
      <c r="Q801" s="37"/>
      <c r="R801" s="12"/>
      <c r="S801" s="34"/>
      <c r="T801" s="12"/>
      <c r="U801" s="12"/>
      <c r="Y801" s="54"/>
      <c r="Z801" s="12"/>
    </row>
    <row r="802" ht="15.75" customHeight="1">
      <c r="A802" s="34"/>
      <c r="B802" s="34"/>
      <c r="C802" s="34"/>
      <c r="E802" s="34"/>
      <c r="F802" s="35"/>
      <c r="J802" s="60"/>
      <c r="Q802" s="37"/>
      <c r="R802" s="12"/>
      <c r="S802" s="34"/>
      <c r="T802" s="12"/>
      <c r="U802" s="12"/>
      <c r="Y802" s="54"/>
      <c r="Z802" s="12"/>
    </row>
    <row r="803" ht="15.75" customHeight="1">
      <c r="A803" s="34"/>
      <c r="B803" s="34"/>
      <c r="C803" s="34"/>
      <c r="E803" s="34"/>
      <c r="F803" s="35"/>
      <c r="J803" s="60"/>
      <c r="Q803" s="37"/>
      <c r="R803" s="12"/>
      <c r="S803" s="34"/>
      <c r="T803" s="12"/>
      <c r="U803" s="12"/>
      <c r="Y803" s="54"/>
      <c r="Z803" s="12"/>
    </row>
    <row r="804" ht="15.75" customHeight="1">
      <c r="A804" s="34"/>
      <c r="B804" s="34"/>
      <c r="C804" s="34"/>
      <c r="E804" s="34"/>
      <c r="F804" s="35"/>
      <c r="J804" s="60"/>
      <c r="Q804" s="37"/>
      <c r="R804" s="12"/>
      <c r="S804" s="34"/>
      <c r="T804" s="12"/>
      <c r="U804" s="12"/>
      <c r="Y804" s="54"/>
      <c r="Z804" s="12"/>
    </row>
    <row r="805" ht="15.75" customHeight="1">
      <c r="A805" s="34"/>
      <c r="B805" s="34"/>
      <c r="C805" s="34"/>
      <c r="E805" s="34"/>
      <c r="F805" s="35"/>
      <c r="J805" s="60"/>
      <c r="Q805" s="37"/>
      <c r="R805" s="12"/>
      <c r="S805" s="34"/>
      <c r="T805" s="12"/>
      <c r="U805" s="12"/>
      <c r="Y805" s="54"/>
      <c r="Z805" s="12"/>
    </row>
    <row r="806" ht="15.75" customHeight="1">
      <c r="A806" s="34"/>
      <c r="B806" s="34"/>
      <c r="C806" s="34"/>
      <c r="E806" s="34"/>
      <c r="F806" s="35"/>
      <c r="J806" s="60"/>
      <c r="Q806" s="37"/>
      <c r="R806" s="12"/>
      <c r="S806" s="34"/>
      <c r="T806" s="12"/>
      <c r="U806" s="12"/>
      <c r="Y806" s="54"/>
      <c r="Z806" s="12"/>
    </row>
    <row r="807" ht="15.75" customHeight="1">
      <c r="A807" s="34"/>
      <c r="B807" s="34"/>
      <c r="C807" s="34"/>
      <c r="E807" s="34"/>
      <c r="F807" s="35"/>
      <c r="J807" s="60"/>
      <c r="Q807" s="37"/>
      <c r="R807" s="12"/>
      <c r="S807" s="34"/>
      <c r="T807" s="12"/>
      <c r="U807" s="12"/>
      <c r="Y807" s="54"/>
      <c r="Z807" s="12"/>
    </row>
    <row r="808" ht="15.75" customHeight="1">
      <c r="A808" s="34"/>
      <c r="B808" s="34"/>
      <c r="C808" s="34"/>
      <c r="E808" s="34"/>
      <c r="F808" s="35"/>
      <c r="J808" s="60"/>
      <c r="Q808" s="37"/>
      <c r="R808" s="12"/>
      <c r="S808" s="34"/>
      <c r="T808" s="12"/>
      <c r="U808" s="12"/>
      <c r="Y808" s="54"/>
      <c r="Z808" s="12"/>
    </row>
    <row r="809" ht="15.75" customHeight="1">
      <c r="A809" s="34"/>
      <c r="B809" s="34"/>
      <c r="C809" s="34"/>
      <c r="E809" s="34"/>
      <c r="F809" s="35"/>
      <c r="J809" s="60"/>
      <c r="Q809" s="37"/>
      <c r="R809" s="12"/>
      <c r="S809" s="34"/>
      <c r="T809" s="12"/>
      <c r="U809" s="12"/>
      <c r="Y809" s="54"/>
      <c r="Z809" s="12"/>
    </row>
    <row r="810" ht="15.75" customHeight="1">
      <c r="A810" s="34"/>
      <c r="B810" s="34"/>
      <c r="C810" s="34"/>
      <c r="E810" s="34"/>
      <c r="F810" s="35"/>
      <c r="J810" s="60"/>
      <c r="Q810" s="37"/>
      <c r="R810" s="12"/>
      <c r="S810" s="34"/>
      <c r="T810" s="12"/>
      <c r="U810" s="12"/>
      <c r="Y810" s="54"/>
      <c r="Z810" s="12"/>
    </row>
    <row r="811" ht="15.75" customHeight="1">
      <c r="A811" s="34"/>
      <c r="B811" s="34"/>
      <c r="C811" s="34"/>
      <c r="E811" s="34"/>
      <c r="F811" s="35"/>
      <c r="J811" s="60"/>
      <c r="Q811" s="37"/>
      <c r="R811" s="12"/>
      <c r="S811" s="34"/>
      <c r="T811" s="12"/>
      <c r="U811" s="12"/>
      <c r="Y811" s="54"/>
      <c r="Z811" s="12"/>
    </row>
    <row r="812" ht="15.75" customHeight="1">
      <c r="A812" s="34"/>
      <c r="B812" s="34"/>
      <c r="C812" s="34"/>
      <c r="E812" s="34"/>
      <c r="F812" s="35"/>
      <c r="J812" s="60"/>
      <c r="Q812" s="37"/>
      <c r="R812" s="12"/>
      <c r="S812" s="34"/>
      <c r="T812" s="12"/>
      <c r="U812" s="12"/>
      <c r="Y812" s="54"/>
      <c r="Z812" s="12"/>
    </row>
    <row r="813" ht="15.75" customHeight="1">
      <c r="A813" s="34"/>
      <c r="B813" s="34"/>
      <c r="C813" s="34"/>
      <c r="E813" s="34"/>
      <c r="F813" s="35"/>
      <c r="J813" s="60"/>
      <c r="Q813" s="37"/>
      <c r="R813" s="12"/>
      <c r="S813" s="34"/>
      <c r="T813" s="12"/>
      <c r="U813" s="12"/>
      <c r="Y813" s="54"/>
      <c r="Z813" s="12"/>
    </row>
    <row r="814" ht="15.75" customHeight="1">
      <c r="A814" s="34"/>
      <c r="B814" s="34"/>
      <c r="C814" s="34"/>
      <c r="E814" s="34"/>
      <c r="F814" s="35"/>
      <c r="J814" s="60"/>
      <c r="Q814" s="37"/>
      <c r="R814" s="12"/>
      <c r="S814" s="34"/>
      <c r="T814" s="12"/>
      <c r="U814" s="12"/>
      <c r="Y814" s="54"/>
      <c r="Z814" s="12"/>
    </row>
    <row r="815" ht="15.75" customHeight="1">
      <c r="A815" s="34"/>
      <c r="B815" s="34"/>
      <c r="C815" s="34"/>
      <c r="E815" s="34"/>
      <c r="F815" s="35"/>
      <c r="J815" s="60"/>
      <c r="Q815" s="37"/>
      <c r="R815" s="12"/>
      <c r="S815" s="34"/>
      <c r="T815" s="12"/>
      <c r="U815" s="12"/>
      <c r="Y815" s="54"/>
      <c r="Z815" s="12"/>
    </row>
    <row r="816" ht="15.75" customHeight="1">
      <c r="A816" s="34"/>
      <c r="B816" s="34"/>
      <c r="C816" s="34"/>
      <c r="E816" s="34"/>
      <c r="F816" s="35"/>
      <c r="J816" s="60"/>
      <c r="Q816" s="37"/>
      <c r="R816" s="12"/>
      <c r="S816" s="34"/>
      <c r="T816" s="12"/>
      <c r="U816" s="12"/>
      <c r="Y816" s="54"/>
      <c r="Z816" s="12"/>
    </row>
    <row r="817" ht="15.75" customHeight="1">
      <c r="A817" s="34"/>
      <c r="B817" s="34"/>
      <c r="C817" s="34"/>
      <c r="E817" s="34"/>
      <c r="F817" s="35"/>
      <c r="J817" s="60"/>
      <c r="Q817" s="37"/>
      <c r="R817" s="12"/>
      <c r="S817" s="34"/>
      <c r="T817" s="12"/>
      <c r="U817" s="12"/>
      <c r="Y817" s="54"/>
      <c r="Z817" s="12"/>
    </row>
    <row r="818" ht="15.75" customHeight="1">
      <c r="A818" s="34"/>
      <c r="B818" s="34"/>
      <c r="C818" s="34"/>
      <c r="E818" s="34"/>
      <c r="F818" s="35"/>
      <c r="J818" s="60"/>
      <c r="Q818" s="37"/>
      <c r="R818" s="12"/>
      <c r="S818" s="34"/>
      <c r="T818" s="12"/>
      <c r="U818" s="12"/>
      <c r="Y818" s="54"/>
      <c r="Z818" s="12"/>
    </row>
    <row r="819" ht="15.75" customHeight="1">
      <c r="A819" s="34"/>
      <c r="B819" s="34"/>
      <c r="C819" s="34"/>
      <c r="E819" s="34"/>
      <c r="F819" s="35"/>
      <c r="J819" s="60"/>
      <c r="Q819" s="37"/>
      <c r="R819" s="12"/>
      <c r="S819" s="34"/>
      <c r="T819" s="12"/>
      <c r="U819" s="12"/>
      <c r="Y819" s="54"/>
      <c r="Z819" s="12"/>
    </row>
    <row r="820" ht="15.75" customHeight="1">
      <c r="A820" s="34"/>
      <c r="B820" s="34"/>
      <c r="C820" s="34"/>
      <c r="E820" s="34"/>
      <c r="F820" s="35"/>
      <c r="J820" s="60"/>
      <c r="Q820" s="37"/>
      <c r="R820" s="12"/>
      <c r="S820" s="34"/>
      <c r="T820" s="12"/>
      <c r="U820" s="12"/>
      <c r="Y820" s="54"/>
      <c r="Z820" s="12"/>
    </row>
    <row r="821" ht="15.75" customHeight="1">
      <c r="A821" s="34"/>
      <c r="B821" s="34"/>
      <c r="C821" s="34"/>
      <c r="E821" s="34"/>
      <c r="F821" s="35"/>
      <c r="J821" s="60"/>
      <c r="Q821" s="37"/>
      <c r="R821" s="12"/>
      <c r="S821" s="34"/>
      <c r="T821" s="12"/>
      <c r="U821" s="12"/>
      <c r="Y821" s="54"/>
      <c r="Z821" s="12"/>
    </row>
    <row r="822" ht="15.75" customHeight="1">
      <c r="A822" s="34"/>
      <c r="B822" s="34"/>
      <c r="C822" s="34"/>
      <c r="E822" s="34"/>
      <c r="F822" s="35"/>
      <c r="J822" s="60"/>
      <c r="Q822" s="37"/>
      <c r="R822" s="12"/>
      <c r="S822" s="34"/>
      <c r="T822" s="12"/>
      <c r="U822" s="12"/>
      <c r="Y822" s="54"/>
      <c r="Z822" s="12"/>
    </row>
    <row r="823" ht="15.75" customHeight="1">
      <c r="A823" s="34"/>
      <c r="B823" s="34"/>
      <c r="C823" s="34"/>
      <c r="E823" s="34"/>
      <c r="F823" s="35"/>
      <c r="J823" s="60"/>
      <c r="Q823" s="37"/>
      <c r="R823" s="12"/>
      <c r="S823" s="34"/>
      <c r="T823" s="12"/>
      <c r="U823" s="12"/>
      <c r="Y823" s="54"/>
      <c r="Z823" s="12"/>
    </row>
    <row r="824" ht="15.75" customHeight="1">
      <c r="A824" s="34"/>
      <c r="B824" s="34"/>
      <c r="C824" s="34"/>
      <c r="E824" s="34"/>
      <c r="F824" s="35"/>
      <c r="J824" s="60"/>
      <c r="Q824" s="37"/>
      <c r="R824" s="12"/>
      <c r="S824" s="34"/>
      <c r="T824" s="12"/>
      <c r="U824" s="12"/>
      <c r="Y824" s="54"/>
      <c r="Z824" s="12"/>
    </row>
    <row r="825" ht="15.75" customHeight="1">
      <c r="A825" s="34"/>
      <c r="B825" s="34"/>
      <c r="C825" s="34"/>
      <c r="E825" s="34"/>
      <c r="F825" s="35"/>
      <c r="J825" s="60"/>
      <c r="Q825" s="37"/>
      <c r="R825" s="12"/>
      <c r="S825" s="34"/>
      <c r="T825" s="12"/>
      <c r="U825" s="12"/>
      <c r="Y825" s="54"/>
      <c r="Z825" s="12"/>
    </row>
    <row r="826" ht="15.75" customHeight="1">
      <c r="A826" s="34"/>
      <c r="B826" s="34"/>
      <c r="C826" s="34"/>
      <c r="E826" s="34"/>
      <c r="F826" s="35"/>
      <c r="J826" s="60"/>
      <c r="Q826" s="37"/>
      <c r="R826" s="12"/>
      <c r="S826" s="34"/>
      <c r="T826" s="12"/>
      <c r="U826" s="12"/>
      <c r="Y826" s="54"/>
      <c r="Z826" s="12"/>
    </row>
    <row r="827" ht="15.75" customHeight="1">
      <c r="A827" s="34"/>
      <c r="B827" s="34"/>
      <c r="C827" s="34"/>
      <c r="E827" s="34"/>
      <c r="F827" s="35"/>
      <c r="J827" s="60"/>
      <c r="Q827" s="37"/>
      <c r="R827" s="12"/>
      <c r="S827" s="34"/>
      <c r="T827" s="12"/>
      <c r="U827" s="12"/>
      <c r="Y827" s="54"/>
      <c r="Z827" s="12"/>
    </row>
    <row r="828" ht="15.75" customHeight="1">
      <c r="A828" s="34"/>
      <c r="B828" s="34"/>
      <c r="C828" s="34"/>
      <c r="E828" s="34"/>
      <c r="F828" s="35"/>
      <c r="J828" s="60"/>
      <c r="Q828" s="37"/>
      <c r="R828" s="12"/>
      <c r="S828" s="34"/>
      <c r="T828" s="12"/>
      <c r="U828" s="12"/>
      <c r="Y828" s="54"/>
      <c r="Z828" s="12"/>
    </row>
    <row r="829" ht="15.75" customHeight="1">
      <c r="A829" s="34"/>
      <c r="B829" s="34"/>
      <c r="C829" s="34"/>
      <c r="E829" s="34"/>
      <c r="F829" s="35"/>
      <c r="J829" s="60"/>
      <c r="Q829" s="37"/>
      <c r="R829" s="12"/>
      <c r="S829" s="34"/>
      <c r="T829" s="12"/>
      <c r="U829" s="12"/>
      <c r="Y829" s="54"/>
      <c r="Z829" s="12"/>
    </row>
    <row r="830" ht="15.75" customHeight="1">
      <c r="A830" s="34"/>
      <c r="B830" s="34"/>
      <c r="C830" s="34"/>
      <c r="E830" s="34"/>
      <c r="F830" s="35"/>
      <c r="J830" s="60"/>
      <c r="Q830" s="37"/>
      <c r="R830" s="12"/>
      <c r="S830" s="34"/>
      <c r="T830" s="12"/>
      <c r="U830" s="12"/>
      <c r="Y830" s="54"/>
      <c r="Z830" s="12"/>
    </row>
    <row r="831" ht="15.75" customHeight="1">
      <c r="A831" s="34"/>
      <c r="B831" s="34"/>
      <c r="C831" s="34"/>
      <c r="E831" s="34"/>
      <c r="F831" s="35"/>
      <c r="J831" s="60"/>
      <c r="Q831" s="37"/>
      <c r="R831" s="12"/>
      <c r="S831" s="34"/>
      <c r="T831" s="12"/>
      <c r="U831" s="12"/>
      <c r="Y831" s="54"/>
      <c r="Z831" s="12"/>
    </row>
    <row r="832" ht="15.75" customHeight="1">
      <c r="A832" s="34"/>
      <c r="B832" s="34"/>
      <c r="C832" s="34"/>
      <c r="E832" s="34"/>
      <c r="F832" s="35"/>
      <c r="J832" s="60"/>
      <c r="Q832" s="37"/>
      <c r="R832" s="12"/>
      <c r="S832" s="34"/>
      <c r="T832" s="12"/>
      <c r="U832" s="12"/>
      <c r="Y832" s="54"/>
      <c r="Z832" s="12"/>
    </row>
    <row r="833" ht="15.75" customHeight="1">
      <c r="A833" s="34"/>
      <c r="B833" s="34"/>
      <c r="C833" s="34"/>
      <c r="E833" s="34"/>
      <c r="F833" s="35"/>
      <c r="J833" s="60"/>
      <c r="Q833" s="37"/>
      <c r="R833" s="12"/>
      <c r="S833" s="34"/>
      <c r="T833" s="12"/>
      <c r="U833" s="12"/>
      <c r="Y833" s="54"/>
      <c r="Z833" s="12"/>
    </row>
    <row r="834" ht="15.75" customHeight="1">
      <c r="A834" s="34"/>
      <c r="B834" s="34"/>
      <c r="C834" s="34"/>
      <c r="E834" s="34"/>
      <c r="F834" s="35"/>
      <c r="J834" s="60"/>
      <c r="Q834" s="37"/>
      <c r="R834" s="12"/>
      <c r="S834" s="34"/>
      <c r="T834" s="12"/>
      <c r="U834" s="12"/>
      <c r="Y834" s="54"/>
      <c r="Z834" s="12"/>
    </row>
    <row r="835" ht="15.75" customHeight="1">
      <c r="A835" s="34"/>
      <c r="B835" s="34"/>
      <c r="C835" s="34"/>
      <c r="E835" s="34"/>
      <c r="F835" s="35"/>
      <c r="J835" s="60"/>
      <c r="Q835" s="37"/>
      <c r="R835" s="12"/>
      <c r="S835" s="34"/>
      <c r="T835" s="12"/>
      <c r="U835" s="12"/>
      <c r="Y835" s="54"/>
      <c r="Z835" s="12"/>
    </row>
    <row r="836" ht="15.75" customHeight="1">
      <c r="A836" s="34"/>
      <c r="B836" s="34"/>
      <c r="C836" s="34"/>
      <c r="E836" s="34"/>
      <c r="F836" s="35"/>
      <c r="J836" s="60"/>
      <c r="Q836" s="37"/>
      <c r="R836" s="12"/>
      <c r="S836" s="34"/>
      <c r="T836" s="12"/>
      <c r="U836" s="12"/>
      <c r="Y836" s="54"/>
      <c r="Z836" s="12"/>
    </row>
    <row r="837" ht="15.75" customHeight="1">
      <c r="A837" s="34"/>
      <c r="B837" s="34"/>
      <c r="C837" s="34"/>
      <c r="E837" s="34"/>
      <c r="F837" s="35"/>
      <c r="J837" s="60"/>
      <c r="Q837" s="37"/>
      <c r="R837" s="12"/>
      <c r="S837" s="34"/>
      <c r="T837" s="12"/>
      <c r="U837" s="12"/>
      <c r="Y837" s="54"/>
      <c r="Z837" s="12"/>
    </row>
    <row r="838" ht="15.75" customHeight="1">
      <c r="A838" s="34"/>
      <c r="B838" s="34"/>
      <c r="C838" s="34"/>
      <c r="E838" s="34"/>
      <c r="F838" s="35"/>
      <c r="J838" s="60"/>
      <c r="Q838" s="37"/>
      <c r="R838" s="12"/>
      <c r="S838" s="34"/>
      <c r="T838" s="12"/>
      <c r="U838" s="12"/>
      <c r="Y838" s="54"/>
      <c r="Z838" s="12"/>
    </row>
    <row r="839" ht="15.75" customHeight="1">
      <c r="A839" s="34"/>
      <c r="B839" s="34"/>
      <c r="C839" s="34"/>
      <c r="E839" s="34"/>
      <c r="F839" s="35"/>
      <c r="J839" s="60"/>
      <c r="Q839" s="37"/>
      <c r="R839" s="12"/>
      <c r="S839" s="34"/>
      <c r="T839" s="12"/>
      <c r="U839" s="12"/>
      <c r="Y839" s="54"/>
      <c r="Z839" s="12"/>
    </row>
    <row r="840" ht="15.75" customHeight="1">
      <c r="A840" s="34"/>
      <c r="B840" s="34"/>
      <c r="C840" s="34"/>
      <c r="E840" s="34"/>
      <c r="F840" s="35"/>
      <c r="J840" s="60"/>
      <c r="Q840" s="37"/>
      <c r="R840" s="12"/>
      <c r="S840" s="34"/>
      <c r="T840" s="12"/>
      <c r="U840" s="12"/>
      <c r="Y840" s="54"/>
      <c r="Z840" s="12"/>
    </row>
    <row r="841" ht="15.75" customHeight="1">
      <c r="A841" s="34"/>
      <c r="B841" s="34"/>
      <c r="C841" s="34"/>
      <c r="E841" s="34"/>
      <c r="F841" s="35"/>
      <c r="J841" s="60"/>
      <c r="Q841" s="37"/>
      <c r="R841" s="12"/>
      <c r="S841" s="34"/>
      <c r="T841" s="12"/>
      <c r="U841" s="12"/>
      <c r="Y841" s="54"/>
      <c r="Z841" s="12"/>
    </row>
    <row r="842" ht="15.75" customHeight="1">
      <c r="A842" s="34"/>
      <c r="B842" s="34"/>
      <c r="C842" s="34"/>
      <c r="E842" s="34"/>
      <c r="F842" s="35"/>
      <c r="J842" s="60"/>
      <c r="Q842" s="37"/>
      <c r="R842" s="12"/>
      <c r="S842" s="34"/>
      <c r="T842" s="12"/>
      <c r="U842" s="12"/>
      <c r="Y842" s="54"/>
      <c r="Z842" s="12"/>
    </row>
    <row r="843" ht="15.75" customHeight="1">
      <c r="A843" s="34"/>
      <c r="B843" s="34"/>
      <c r="C843" s="34"/>
      <c r="E843" s="34"/>
      <c r="F843" s="35"/>
      <c r="J843" s="60"/>
      <c r="Q843" s="37"/>
      <c r="R843" s="12"/>
      <c r="S843" s="34"/>
      <c r="T843" s="12"/>
      <c r="U843" s="12"/>
      <c r="Y843" s="54"/>
      <c r="Z843" s="12"/>
    </row>
    <row r="844" ht="15.75" customHeight="1">
      <c r="A844" s="34"/>
      <c r="B844" s="34"/>
      <c r="C844" s="34"/>
      <c r="E844" s="34"/>
      <c r="F844" s="35"/>
      <c r="J844" s="60"/>
      <c r="Q844" s="37"/>
      <c r="R844" s="12"/>
      <c r="S844" s="34"/>
      <c r="T844" s="12"/>
      <c r="U844" s="12"/>
      <c r="Y844" s="54"/>
      <c r="Z844" s="12"/>
    </row>
    <row r="845" ht="15.75" customHeight="1">
      <c r="A845" s="34"/>
      <c r="B845" s="34"/>
      <c r="C845" s="34"/>
      <c r="E845" s="34"/>
      <c r="F845" s="35"/>
      <c r="J845" s="60"/>
      <c r="Q845" s="37"/>
      <c r="R845" s="12"/>
      <c r="S845" s="34"/>
      <c r="T845" s="12"/>
      <c r="U845" s="12"/>
      <c r="Y845" s="54"/>
      <c r="Z845" s="12"/>
    </row>
    <row r="846" ht="15.75" customHeight="1">
      <c r="A846" s="34"/>
      <c r="B846" s="34"/>
      <c r="C846" s="34"/>
      <c r="E846" s="34"/>
      <c r="F846" s="35"/>
      <c r="J846" s="60"/>
      <c r="Q846" s="37"/>
      <c r="R846" s="12"/>
      <c r="S846" s="34"/>
      <c r="T846" s="12"/>
      <c r="U846" s="12"/>
      <c r="Y846" s="54"/>
      <c r="Z846" s="12"/>
    </row>
    <row r="847" ht="15.75" customHeight="1">
      <c r="A847" s="34"/>
      <c r="B847" s="34"/>
      <c r="C847" s="34"/>
      <c r="E847" s="34"/>
      <c r="F847" s="35"/>
      <c r="J847" s="60"/>
      <c r="Q847" s="37"/>
      <c r="R847" s="12"/>
      <c r="S847" s="34"/>
      <c r="T847" s="12"/>
      <c r="U847" s="12"/>
      <c r="Y847" s="54"/>
      <c r="Z847" s="12"/>
    </row>
    <row r="848" ht="15.75" customHeight="1">
      <c r="A848" s="34"/>
      <c r="B848" s="34"/>
      <c r="C848" s="34"/>
      <c r="E848" s="34"/>
      <c r="F848" s="35"/>
      <c r="J848" s="60"/>
      <c r="Q848" s="37"/>
      <c r="R848" s="12"/>
      <c r="S848" s="34"/>
      <c r="T848" s="12"/>
      <c r="U848" s="12"/>
      <c r="Y848" s="54"/>
      <c r="Z848" s="12"/>
    </row>
    <row r="849" ht="15.75" customHeight="1">
      <c r="A849" s="34"/>
      <c r="B849" s="34"/>
      <c r="C849" s="34"/>
      <c r="E849" s="34"/>
      <c r="F849" s="35"/>
      <c r="J849" s="60"/>
      <c r="Q849" s="37"/>
      <c r="R849" s="12"/>
      <c r="S849" s="34"/>
      <c r="T849" s="12"/>
      <c r="U849" s="12"/>
      <c r="Y849" s="54"/>
      <c r="Z849" s="12"/>
    </row>
    <row r="850" ht="15.75" customHeight="1">
      <c r="A850" s="34"/>
      <c r="B850" s="34"/>
      <c r="C850" s="34"/>
      <c r="E850" s="34"/>
      <c r="F850" s="35"/>
      <c r="J850" s="60"/>
      <c r="Q850" s="37"/>
      <c r="R850" s="12"/>
      <c r="S850" s="34"/>
      <c r="T850" s="12"/>
      <c r="U850" s="12"/>
      <c r="Y850" s="54"/>
      <c r="Z850" s="12"/>
    </row>
    <row r="851" ht="15.75" customHeight="1">
      <c r="A851" s="34"/>
      <c r="B851" s="34"/>
      <c r="C851" s="34"/>
      <c r="E851" s="34"/>
      <c r="F851" s="35"/>
      <c r="J851" s="60"/>
      <c r="Q851" s="37"/>
      <c r="R851" s="12"/>
      <c r="S851" s="34"/>
      <c r="T851" s="12"/>
      <c r="U851" s="12"/>
      <c r="Y851" s="54"/>
      <c r="Z851" s="12"/>
    </row>
    <row r="852" ht="15.75" customHeight="1">
      <c r="A852" s="34"/>
      <c r="B852" s="34"/>
      <c r="C852" s="34"/>
      <c r="E852" s="34"/>
      <c r="F852" s="35"/>
      <c r="J852" s="60"/>
      <c r="Q852" s="37"/>
      <c r="R852" s="12"/>
      <c r="S852" s="34"/>
      <c r="T852" s="12"/>
      <c r="U852" s="12"/>
      <c r="Y852" s="54"/>
      <c r="Z852" s="12"/>
    </row>
    <row r="853" ht="15.75" customHeight="1">
      <c r="A853" s="34"/>
      <c r="B853" s="34"/>
      <c r="C853" s="34"/>
      <c r="E853" s="34"/>
      <c r="F853" s="35"/>
      <c r="J853" s="60"/>
      <c r="Q853" s="37"/>
      <c r="R853" s="12"/>
      <c r="S853" s="34"/>
      <c r="T853" s="12"/>
      <c r="U853" s="12"/>
      <c r="Y853" s="54"/>
      <c r="Z853" s="12"/>
    </row>
    <row r="854" ht="15.75" customHeight="1">
      <c r="A854" s="34"/>
      <c r="B854" s="34"/>
      <c r="C854" s="34"/>
      <c r="E854" s="34"/>
      <c r="F854" s="35"/>
      <c r="J854" s="60"/>
      <c r="Q854" s="37"/>
      <c r="R854" s="12"/>
      <c r="S854" s="34"/>
      <c r="T854" s="12"/>
      <c r="U854" s="12"/>
      <c r="Y854" s="54"/>
      <c r="Z854" s="12"/>
    </row>
    <row r="855" ht="15.75" customHeight="1">
      <c r="A855" s="34"/>
      <c r="B855" s="34"/>
      <c r="C855" s="34"/>
      <c r="E855" s="34"/>
      <c r="F855" s="35"/>
      <c r="J855" s="60"/>
      <c r="Q855" s="37"/>
      <c r="R855" s="12"/>
      <c r="S855" s="34"/>
      <c r="T855" s="12"/>
      <c r="U855" s="12"/>
      <c r="Y855" s="54"/>
      <c r="Z855" s="12"/>
    </row>
    <row r="856" ht="15.75" customHeight="1">
      <c r="A856" s="34"/>
      <c r="B856" s="34"/>
      <c r="C856" s="34"/>
      <c r="E856" s="34"/>
      <c r="F856" s="35"/>
      <c r="J856" s="60"/>
      <c r="Q856" s="37"/>
      <c r="R856" s="12"/>
      <c r="S856" s="34"/>
      <c r="T856" s="12"/>
      <c r="U856" s="12"/>
      <c r="Y856" s="54"/>
      <c r="Z856" s="12"/>
    </row>
    <row r="857" ht="15.75" customHeight="1">
      <c r="A857" s="34"/>
      <c r="B857" s="34"/>
      <c r="C857" s="34"/>
      <c r="E857" s="34"/>
      <c r="F857" s="35"/>
      <c r="J857" s="60"/>
      <c r="Q857" s="37"/>
      <c r="R857" s="12"/>
      <c r="S857" s="34"/>
      <c r="T857" s="12"/>
      <c r="U857" s="12"/>
      <c r="Y857" s="54"/>
      <c r="Z857" s="12"/>
    </row>
    <row r="858" ht="15.75" customHeight="1">
      <c r="A858" s="34"/>
      <c r="B858" s="34"/>
      <c r="C858" s="34"/>
      <c r="E858" s="34"/>
      <c r="F858" s="35"/>
      <c r="J858" s="60"/>
      <c r="Q858" s="37"/>
      <c r="R858" s="12"/>
      <c r="S858" s="34"/>
      <c r="T858" s="12"/>
      <c r="U858" s="12"/>
      <c r="Y858" s="54"/>
      <c r="Z858" s="12"/>
    </row>
    <row r="859" ht="15.75" customHeight="1">
      <c r="A859" s="34"/>
      <c r="B859" s="34"/>
      <c r="C859" s="34"/>
      <c r="E859" s="34"/>
      <c r="F859" s="35"/>
      <c r="J859" s="60"/>
      <c r="Q859" s="37"/>
      <c r="R859" s="12"/>
      <c r="S859" s="34"/>
      <c r="T859" s="12"/>
      <c r="U859" s="12"/>
      <c r="Y859" s="54"/>
      <c r="Z859" s="12"/>
    </row>
    <row r="860" ht="15.75" customHeight="1">
      <c r="A860" s="34"/>
      <c r="B860" s="34"/>
      <c r="C860" s="34"/>
      <c r="E860" s="34"/>
      <c r="F860" s="35"/>
      <c r="J860" s="60"/>
      <c r="Q860" s="37"/>
      <c r="R860" s="12"/>
      <c r="S860" s="34"/>
      <c r="T860" s="12"/>
      <c r="U860" s="12"/>
      <c r="Y860" s="54"/>
      <c r="Z860" s="12"/>
    </row>
    <row r="861" ht="15.75" customHeight="1">
      <c r="A861" s="34"/>
      <c r="B861" s="34"/>
      <c r="C861" s="34"/>
      <c r="E861" s="34"/>
      <c r="F861" s="35"/>
      <c r="J861" s="60"/>
      <c r="Q861" s="37"/>
      <c r="R861" s="12"/>
      <c r="S861" s="34"/>
      <c r="T861" s="12"/>
      <c r="U861" s="12"/>
      <c r="Y861" s="54"/>
      <c r="Z861" s="12"/>
    </row>
    <row r="862" ht="15.75" customHeight="1">
      <c r="A862" s="34"/>
      <c r="B862" s="34"/>
      <c r="C862" s="34"/>
      <c r="E862" s="34"/>
      <c r="F862" s="35"/>
      <c r="J862" s="60"/>
      <c r="Q862" s="37"/>
      <c r="R862" s="12"/>
      <c r="S862" s="34"/>
      <c r="T862" s="12"/>
      <c r="U862" s="12"/>
      <c r="Y862" s="54"/>
      <c r="Z862" s="12"/>
    </row>
    <row r="863" ht="15.75" customHeight="1">
      <c r="A863" s="34"/>
      <c r="B863" s="34"/>
      <c r="C863" s="34"/>
      <c r="E863" s="34"/>
      <c r="F863" s="35"/>
      <c r="J863" s="60"/>
      <c r="Q863" s="37"/>
      <c r="R863" s="12"/>
      <c r="S863" s="34"/>
      <c r="T863" s="12"/>
      <c r="U863" s="12"/>
      <c r="Y863" s="54"/>
      <c r="Z863" s="12"/>
    </row>
    <row r="864" ht="15.75" customHeight="1">
      <c r="A864" s="34"/>
      <c r="B864" s="34"/>
      <c r="C864" s="34"/>
      <c r="E864" s="34"/>
      <c r="F864" s="35"/>
      <c r="J864" s="60"/>
      <c r="Q864" s="37"/>
      <c r="R864" s="12"/>
      <c r="S864" s="34"/>
      <c r="T864" s="12"/>
      <c r="U864" s="12"/>
      <c r="Y864" s="54"/>
      <c r="Z864" s="12"/>
    </row>
    <row r="865" ht="15.75" customHeight="1">
      <c r="A865" s="34"/>
      <c r="B865" s="34"/>
      <c r="C865" s="34"/>
      <c r="E865" s="34"/>
      <c r="F865" s="35"/>
      <c r="J865" s="60"/>
      <c r="Q865" s="37"/>
      <c r="R865" s="12"/>
      <c r="S865" s="34"/>
      <c r="T865" s="12"/>
      <c r="U865" s="12"/>
      <c r="Y865" s="54"/>
      <c r="Z865" s="12"/>
    </row>
    <row r="866" ht="15.75" customHeight="1">
      <c r="A866" s="34"/>
      <c r="B866" s="34"/>
      <c r="C866" s="34"/>
      <c r="E866" s="34"/>
      <c r="F866" s="35"/>
      <c r="J866" s="60"/>
      <c r="Q866" s="37"/>
      <c r="R866" s="12"/>
      <c r="S866" s="34"/>
      <c r="T866" s="12"/>
      <c r="U866" s="12"/>
      <c r="Y866" s="54"/>
      <c r="Z866" s="12"/>
    </row>
    <row r="867" ht="15.75" customHeight="1">
      <c r="A867" s="34"/>
      <c r="B867" s="34"/>
      <c r="C867" s="34"/>
      <c r="E867" s="34"/>
      <c r="F867" s="35"/>
      <c r="J867" s="60"/>
      <c r="Q867" s="37"/>
      <c r="R867" s="12"/>
      <c r="S867" s="34"/>
      <c r="T867" s="12"/>
      <c r="U867" s="12"/>
      <c r="Y867" s="54"/>
      <c r="Z867" s="12"/>
    </row>
    <row r="868" ht="15.75" customHeight="1">
      <c r="A868" s="34"/>
      <c r="B868" s="34"/>
      <c r="C868" s="34"/>
      <c r="E868" s="34"/>
      <c r="F868" s="35"/>
      <c r="J868" s="60"/>
      <c r="Q868" s="37"/>
      <c r="R868" s="12"/>
      <c r="S868" s="34"/>
      <c r="T868" s="12"/>
      <c r="U868" s="12"/>
      <c r="Y868" s="54"/>
      <c r="Z868" s="12"/>
    </row>
    <row r="869" ht="15.75" customHeight="1">
      <c r="A869" s="34"/>
      <c r="B869" s="34"/>
      <c r="C869" s="34"/>
      <c r="E869" s="34"/>
      <c r="F869" s="35"/>
      <c r="J869" s="60"/>
      <c r="Q869" s="37"/>
      <c r="R869" s="12"/>
      <c r="S869" s="34"/>
      <c r="T869" s="12"/>
      <c r="U869" s="12"/>
      <c r="Y869" s="54"/>
      <c r="Z869" s="12"/>
    </row>
    <row r="870" ht="15.75" customHeight="1">
      <c r="A870" s="34"/>
      <c r="B870" s="34"/>
      <c r="C870" s="34"/>
      <c r="E870" s="34"/>
      <c r="F870" s="35"/>
      <c r="J870" s="60"/>
      <c r="Q870" s="37"/>
      <c r="R870" s="12"/>
      <c r="S870" s="34"/>
      <c r="T870" s="12"/>
      <c r="U870" s="12"/>
      <c r="Y870" s="54"/>
      <c r="Z870" s="12"/>
    </row>
    <row r="871" ht="15.75" customHeight="1">
      <c r="A871" s="34"/>
      <c r="B871" s="34"/>
      <c r="C871" s="34"/>
      <c r="E871" s="34"/>
      <c r="F871" s="35"/>
      <c r="J871" s="60"/>
      <c r="Q871" s="37"/>
      <c r="R871" s="12"/>
      <c r="S871" s="34"/>
      <c r="T871" s="12"/>
      <c r="U871" s="12"/>
      <c r="Y871" s="54"/>
      <c r="Z871" s="12"/>
    </row>
    <row r="872" ht="15.75" customHeight="1">
      <c r="A872" s="34"/>
      <c r="B872" s="34"/>
      <c r="C872" s="34"/>
      <c r="E872" s="34"/>
      <c r="F872" s="35"/>
      <c r="J872" s="60"/>
      <c r="Q872" s="37"/>
      <c r="R872" s="12"/>
      <c r="S872" s="34"/>
      <c r="T872" s="12"/>
      <c r="U872" s="12"/>
      <c r="Y872" s="54"/>
      <c r="Z872" s="12"/>
    </row>
    <row r="873" ht="15.75" customHeight="1">
      <c r="A873" s="34"/>
      <c r="B873" s="34"/>
      <c r="C873" s="34"/>
      <c r="E873" s="34"/>
      <c r="F873" s="35"/>
      <c r="J873" s="60"/>
      <c r="Q873" s="37"/>
      <c r="R873" s="12"/>
      <c r="S873" s="34"/>
      <c r="T873" s="12"/>
      <c r="U873" s="12"/>
      <c r="Y873" s="54"/>
      <c r="Z873" s="12"/>
    </row>
    <row r="874" ht="15.75" customHeight="1">
      <c r="A874" s="34"/>
      <c r="B874" s="34"/>
      <c r="C874" s="34"/>
      <c r="E874" s="34"/>
      <c r="F874" s="35"/>
      <c r="J874" s="60"/>
      <c r="Q874" s="37"/>
      <c r="R874" s="12"/>
      <c r="S874" s="34"/>
      <c r="T874" s="12"/>
      <c r="U874" s="12"/>
      <c r="Y874" s="54"/>
      <c r="Z874" s="12"/>
    </row>
    <row r="875" ht="15.75" customHeight="1">
      <c r="A875" s="34"/>
      <c r="B875" s="34"/>
      <c r="C875" s="34"/>
      <c r="E875" s="34"/>
      <c r="F875" s="35"/>
      <c r="J875" s="60"/>
      <c r="Q875" s="37"/>
      <c r="R875" s="12"/>
      <c r="S875" s="34"/>
      <c r="T875" s="12"/>
      <c r="U875" s="12"/>
      <c r="Y875" s="54"/>
      <c r="Z875" s="12"/>
    </row>
    <row r="876" ht="15.75" customHeight="1">
      <c r="A876" s="34"/>
      <c r="B876" s="34"/>
      <c r="C876" s="34"/>
      <c r="E876" s="34"/>
      <c r="F876" s="35"/>
      <c r="J876" s="60"/>
      <c r="Q876" s="37"/>
      <c r="R876" s="12"/>
      <c r="S876" s="34"/>
      <c r="T876" s="12"/>
      <c r="U876" s="12"/>
      <c r="Y876" s="54"/>
      <c r="Z876" s="12"/>
    </row>
    <row r="877" ht="15.75" customHeight="1">
      <c r="A877" s="34"/>
      <c r="B877" s="34"/>
      <c r="C877" s="34"/>
      <c r="E877" s="34"/>
      <c r="F877" s="35"/>
      <c r="J877" s="60"/>
      <c r="Q877" s="37"/>
      <c r="R877" s="12"/>
      <c r="S877" s="34"/>
      <c r="T877" s="12"/>
      <c r="U877" s="12"/>
      <c r="Y877" s="54"/>
      <c r="Z877" s="12"/>
    </row>
    <row r="878" ht="15.75" customHeight="1">
      <c r="A878" s="34"/>
      <c r="B878" s="34"/>
      <c r="C878" s="34"/>
      <c r="E878" s="34"/>
      <c r="F878" s="35"/>
      <c r="J878" s="60"/>
      <c r="Q878" s="37"/>
      <c r="R878" s="12"/>
      <c r="S878" s="34"/>
      <c r="T878" s="12"/>
      <c r="U878" s="12"/>
      <c r="Y878" s="54"/>
      <c r="Z878" s="12"/>
    </row>
    <row r="879" ht="15.75" customHeight="1">
      <c r="A879" s="34"/>
      <c r="B879" s="34"/>
      <c r="C879" s="34"/>
      <c r="E879" s="34"/>
      <c r="F879" s="35"/>
      <c r="J879" s="60"/>
      <c r="Q879" s="37"/>
      <c r="R879" s="12"/>
      <c r="S879" s="34"/>
      <c r="T879" s="12"/>
      <c r="U879" s="12"/>
      <c r="Y879" s="54"/>
      <c r="Z879" s="12"/>
    </row>
    <row r="880" ht="15.75" customHeight="1">
      <c r="A880" s="34"/>
      <c r="B880" s="34"/>
      <c r="C880" s="34"/>
      <c r="E880" s="34"/>
      <c r="F880" s="35"/>
      <c r="J880" s="60"/>
      <c r="Q880" s="37"/>
      <c r="R880" s="12"/>
      <c r="S880" s="34"/>
      <c r="T880" s="12"/>
      <c r="U880" s="12"/>
      <c r="Y880" s="54"/>
      <c r="Z880" s="12"/>
    </row>
    <row r="881" ht="15.75" customHeight="1">
      <c r="A881" s="34"/>
      <c r="B881" s="34"/>
      <c r="C881" s="34"/>
      <c r="E881" s="34"/>
      <c r="F881" s="35"/>
      <c r="J881" s="60"/>
      <c r="Q881" s="37"/>
      <c r="R881" s="12"/>
      <c r="S881" s="34"/>
      <c r="T881" s="12"/>
      <c r="U881" s="12"/>
      <c r="Y881" s="54"/>
      <c r="Z881" s="12"/>
    </row>
    <row r="882" ht="15.75" customHeight="1">
      <c r="A882" s="34"/>
      <c r="B882" s="34"/>
      <c r="C882" s="34"/>
      <c r="E882" s="34"/>
      <c r="F882" s="35"/>
      <c r="J882" s="60"/>
      <c r="Q882" s="37"/>
      <c r="R882" s="12"/>
      <c r="S882" s="34"/>
      <c r="T882" s="12"/>
      <c r="U882" s="12"/>
      <c r="Y882" s="54"/>
      <c r="Z882" s="12"/>
    </row>
    <row r="883" ht="15.75" customHeight="1">
      <c r="A883" s="34"/>
      <c r="B883" s="34"/>
      <c r="C883" s="34"/>
      <c r="E883" s="34"/>
      <c r="F883" s="35"/>
      <c r="J883" s="60"/>
      <c r="Q883" s="37"/>
      <c r="R883" s="12"/>
      <c r="S883" s="34"/>
      <c r="T883" s="12"/>
      <c r="U883" s="12"/>
      <c r="Y883" s="54"/>
      <c r="Z883" s="12"/>
    </row>
    <row r="884" ht="15.75" customHeight="1">
      <c r="A884" s="34"/>
      <c r="B884" s="34"/>
      <c r="C884" s="34"/>
      <c r="E884" s="34"/>
      <c r="F884" s="35"/>
      <c r="J884" s="60"/>
      <c r="Q884" s="37"/>
      <c r="R884" s="12"/>
      <c r="S884" s="34"/>
      <c r="T884" s="12"/>
      <c r="U884" s="12"/>
      <c r="Y884" s="54"/>
      <c r="Z884" s="12"/>
    </row>
    <row r="885" ht="15.75" customHeight="1">
      <c r="A885" s="34"/>
      <c r="B885" s="34"/>
      <c r="C885" s="34"/>
      <c r="E885" s="34"/>
      <c r="F885" s="35"/>
      <c r="J885" s="60"/>
      <c r="Q885" s="37"/>
      <c r="R885" s="12"/>
      <c r="S885" s="34"/>
      <c r="T885" s="12"/>
      <c r="U885" s="12"/>
      <c r="Y885" s="54"/>
      <c r="Z885" s="12"/>
    </row>
    <row r="886" ht="15.75" customHeight="1">
      <c r="A886" s="34"/>
      <c r="B886" s="34"/>
      <c r="C886" s="34"/>
      <c r="E886" s="34"/>
      <c r="F886" s="35"/>
      <c r="J886" s="60"/>
      <c r="Q886" s="37"/>
      <c r="R886" s="12"/>
      <c r="S886" s="34"/>
      <c r="T886" s="12"/>
      <c r="U886" s="12"/>
      <c r="Y886" s="54"/>
      <c r="Z886" s="12"/>
    </row>
    <row r="887" ht="15.75" customHeight="1">
      <c r="A887" s="34"/>
      <c r="B887" s="34"/>
      <c r="C887" s="34"/>
      <c r="E887" s="34"/>
      <c r="F887" s="35"/>
      <c r="J887" s="60"/>
      <c r="Q887" s="37"/>
      <c r="R887" s="12"/>
      <c r="S887" s="34"/>
      <c r="T887" s="12"/>
      <c r="U887" s="12"/>
      <c r="Y887" s="54"/>
      <c r="Z887" s="12"/>
    </row>
    <row r="888" ht="15.75" customHeight="1">
      <c r="A888" s="34"/>
      <c r="B888" s="34"/>
      <c r="C888" s="34"/>
      <c r="E888" s="34"/>
      <c r="F888" s="35"/>
      <c r="J888" s="60"/>
      <c r="Q888" s="37"/>
      <c r="R888" s="12"/>
      <c r="S888" s="34"/>
      <c r="T888" s="12"/>
      <c r="U888" s="12"/>
      <c r="Y888" s="54"/>
      <c r="Z888" s="12"/>
    </row>
    <row r="889" ht="15.75" customHeight="1">
      <c r="A889" s="34"/>
      <c r="B889" s="34"/>
      <c r="C889" s="34"/>
      <c r="E889" s="34"/>
      <c r="F889" s="35"/>
      <c r="J889" s="60"/>
      <c r="Q889" s="37"/>
      <c r="R889" s="12"/>
      <c r="S889" s="34"/>
      <c r="T889" s="12"/>
      <c r="U889" s="12"/>
      <c r="Y889" s="54"/>
      <c r="Z889" s="12"/>
    </row>
    <row r="890" ht="15.75" customHeight="1">
      <c r="A890" s="34"/>
      <c r="B890" s="34"/>
      <c r="C890" s="34"/>
      <c r="E890" s="34"/>
      <c r="F890" s="35"/>
      <c r="J890" s="60"/>
      <c r="Q890" s="37"/>
      <c r="R890" s="12"/>
      <c r="S890" s="34"/>
      <c r="T890" s="12"/>
      <c r="U890" s="12"/>
      <c r="Y890" s="54"/>
      <c r="Z890" s="12"/>
    </row>
    <row r="891" ht="15.75" customHeight="1">
      <c r="A891" s="34"/>
      <c r="B891" s="34"/>
      <c r="C891" s="34"/>
      <c r="E891" s="34"/>
      <c r="F891" s="35"/>
      <c r="J891" s="60"/>
      <c r="Q891" s="37"/>
      <c r="R891" s="12"/>
      <c r="S891" s="34"/>
      <c r="T891" s="12"/>
      <c r="U891" s="12"/>
      <c r="Y891" s="54"/>
      <c r="Z891" s="12"/>
    </row>
    <row r="892" ht="15.75" customHeight="1">
      <c r="A892" s="34"/>
      <c r="B892" s="34"/>
      <c r="C892" s="34"/>
      <c r="E892" s="34"/>
      <c r="F892" s="35"/>
      <c r="J892" s="60"/>
      <c r="Q892" s="37"/>
      <c r="R892" s="12"/>
      <c r="S892" s="34"/>
      <c r="T892" s="12"/>
      <c r="U892" s="12"/>
      <c r="Y892" s="54"/>
      <c r="Z892" s="12"/>
    </row>
    <row r="893" ht="15.75" customHeight="1">
      <c r="A893" s="34"/>
      <c r="B893" s="34"/>
      <c r="C893" s="34"/>
      <c r="E893" s="34"/>
      <c r="F893" s="35"/>
      <c r="J893" s="60"/>
      <c r="Q893" s="37"/>
      <c r="R893" s="12"/>
      <c r="S893" s="34"/>
      <c r="T893" s="12"/>
      <c r="U893" s="12"/>
      <c r="Y893" s="54"/>
      <c r="Z893" s="12"/>
    </row>
    <row r="894" ht="15.75" customHeight="1">
      <c r="A894" s="34"/>
      <c r="B894" s="34"/>
      <c r="C894" s="34"/>
      <c r="E894" s="34"/>
      <c r="F894" s="35"/>
      <c r="J894" s="60"/>
      <c r="Q894" s="37"/>
      <c r="R894" s="12"/>
      <c r="S894" s="34"/>
      <c r="T894" s="12"/>
      <c r="U894" s="12"/>
      <c r="Y894" s="54"/>
      <c r="Z894" s="12"/>
    </row>
    <row r="895" ht="15.75" customHeight="1">
      <c r="A895" s="34"/>
      <c r="B895" s="34"/>
      <c r="C895" s="34"/>
      <c r="E895" s="34"/>
      <c r="F895" s="35"/>
      <c r="J895" s="60"/>
      <c r="Q895" s="37"/>
      <c r="R895" s="12"/>
      <c r="S895" s="34"/>
      <c r="T895" s="12"/>
      <c r="U895" s="12"/>
      <c r="Y895" s="54"/>
      <c r="Z895" s="12"/>
    </row>
    <row r="896" ht="15.75" customHeight="1">
      <c r="A896" s="34"/>
      <c r="B896" s="34"/>
      <c r="C896" s="34"/>
      <c r="E896" s="34"/>
      <c r="F896" s="35"/>
      <c r="J896" s="60"/>
      <c r="Q896" s="37"/>
      <c r="R896" s="12"/>
      <c r="S896" s="34"/>
      <c r="T896" s="12"/>
      <c r="U896" s="12"/>
      <c r="Y896" s="54"/>
      <c r="Z896" s="12"/>
    </row>
    <row r="897" ht="15.75" customHeight="1">
      <c r="A897" s="34"/>
      <c r="B897" s="34"/>
      <c r="C897" s="34"/>
      <c r="E897" s="34"/>
      <c r="F897" s="35"/>
      <c r="J897" s="60"/>
      <c r="Q897" s="37"/>
      <c r="R897" s="12"/>
      <c r="S897" s="34"/>
      <c r="T897" s="12"/>
      <c r="U897" s="12"/>
      <c r="Y897" s="54"/>
      <c r="Z897" s="12"/>
    </row>
    <row r="898" ht="15.75" customHeight="1">
      <c r="A898" s="34"/>
      <c r="B898" s="34"/>
      <c r="C898" s="34"/>
      <c r="E898" s="34"/>
      <c r="F898" s="35"/>
      <c r="J898" s="60"/>
      <c r="Q898" s="37"/>
      <c r="R898" s="12"/>
      <c r="S898" s="34"/>
      <c r="T898" s="12"/>
      <c r="U898" s="12"/>
      <c r="Y898" s="54"/>
      <c r="Z898" s="12"/>
    </row>
    <row r="899" ht="15.75" customHeight="1">
      <c r="A899" s="34"/>
      <c r="B899" s="34"/>
      <c r="C899" s="34"/>
      <c r="E899" s="34"/>
      <c r="F899" s="35"/>
      <c r="J899" s="60"/>
      <c r="Q899" s="37"/>
      <c r="R899" s="12"/>
      <c r="S899" s="34"/>
      <c r="T899" s="12"/>
      <c r="U899" s="12"/>
      <c r="Y899" s="54"/>
      <c r="Z899" s="12"/>
    </row>
    <row r="900" ht="15.75" customHeight="1">
      <c r="A900" s="34"/>
      <c r="B900" s="34"/>
      <c r="C900" s="34"/>
      <c r="E900" s="34"/>
      <c r="F900" s="35"/>
      <c r="J900" s="60"/>
      <c r="Q900" s="37"/>
      <c r="R900" s="12"/>
      <c r="S900" s="34"/>
      <c r="T900" s="12"/>
      <c r="U900" s="12"/>
      <c r="Y900" s="54"/>
      <c r="Z900" s="12"/>
    </row>
    <row r="901" ht="15.75" customHeight="1">
      <c r="A901" s="34"/>
      <c r="B901" s="34"/>
      <c r="C901" s="34"/>
      <c r="E901" s="34"/>
      <c r="F901" s="35"/>
      <c r="J901" s="60"/>
      <c r="Q901" s="37"/>
      <c r="R901" s="12"/>
      <c r="S901" s="34"/>
      <c r="T901" s="12"/>
      <c r="U901" s="12"/>
      <c r="Y901" s="54"/>
      <c r="Z901" s="12"/>
    </row>
    <row r="902" ht="15.75" customHeight="1">
      <c r="A902" s="34"/>
      <c r="B902" s="34"/>
      <c r="C902" s="34"/>
      <c r="E902" s="34"/>
      <c r="F902" s="35"/>
      <c r="J902" s="60"/>
      <c r="Q902" s="37"/>
      <c r="R902" s="12"/>
      <c r="S902" s="34"/>
      <c r="T902" s="12"/>
      <c r="U902" s="12"/>
      <c r="Y902" s="54"/>
      <c r="Z902" s="12"/>
    </row>
    <row r="903" ht="15.75" customHeight="1">
      <c r="A903" s="34"/>
      <c r="B903" s="34"/>
      <c r="C903" s="34"/>
      <c r="E903" s="34"/>
      <c r="F903" s="35"/>
      <c r="J903" s="60"/>
      <c r="Q903" s="37"/>
      <c r="R903" s="12"/>
      <c r="S903" s="34"/>
      <c r="T903" s="12"/>
      <c r="U903" s="12"/>
      <c r="Y903" s="54"/>
      <c r="Z903" s="12"/>
    </row>
    <row r="904" ht="15.75" customHeight="1">
      <c r="A904" s="34"/>
      <c r="B904" s="34"/>
      <c r="C904" s="34"/>
      <c r="E904" s="34"/>
      <c r="F904" s="35"/>
      <c r="J904" s="60"/>
      <c r="Q904" s="37"/>
      <c r="R904" s="12"/>
      <c r="S904" s="34"/>
      <c r="T904" s="12"/>
      <c r="U904" s="12"/>
      <c r="Y904" s="54"/>
      <c r="Z904" s="12"/>
    </row>
    <row r="905" ht="15.75" customHeight="1">
      <c r="A905" s="34"/>
      <c r="B905" s="34"/>
      <c r="C905" s="34"/>
      <c r="E905" s="34"/>
      <c r="F905" s="35"/>
      <c r="J905" s="60"/>
      <c r="Q905" s="37"/>
      <c r="R905" s="12"/>
      <c r="S905" s="34"/>
      <c r="T905" s="12"/>
      <c r="U905" s="12"/>
      <c r="Y905" s="54"/>
      <c r="Z905" s="12"/>
    </row>
    <row r="906" ht="15.75" customHeight="1">
      <c r="A906" s="34"/>
      <c r="B906" s="34"/>
      <c r="C906" s="34"/>
      <c r="E906" s="34"/>
      <c r="F906" s="35"/>
      <c r="J906" s="60"/>
      <c r="Q906" s="37"/>
      <c r="R906" s="12"/>
      <c r="S906" s="34"/>
      <c r="T906" s="12"/>
      <c r="U906" s="12"/>
      <c r="Y906" s="54"/>
      <c r="Z906" s="12"/>
    </row>
    <row r="907" ht="15.75" customHeight="1">
      <c r="A907" s="34"/>
      <c r="B907" s="34"/>
      <c r="C907" s="34"/>
      <c r="E907" s="34"/>
      <c r="F907" s="35"/>
      <c r="J907" s="60"/>
      <c r="Q907" s="37"/>
      <c r="R907" s="12"/>
      <c r="S907" s="34"/>
      <c r="T907" s="12"/>
      <c r="U907" s="12"/>
      <c r="Y907" s="54"/>
      <c r="Z907" s="12"/>
    </row>
    <row r="908" ht="15.75" customHeight="1">
      <c r="A908" s="34"/>
      <c r="B908" s="34"/>
      <c r="C908" s="34"/>
      <c r="E908" s="34"/>
      <c r="F908" s="35"/>
      <c r="J908" s="60"/>
      <c r="Q908" s="37"/>
      <c r="R908" s="12"/>
      <c r="S908" s="34"/>
      <c r="T908" s="12"/>
      <c r="U908" s="12"/>
      <c r="Y908" s="54"/>
      <c r="Z908" s="12"/>
    </row>
    <row r="909" ht="15.75" customHeight="1">
      <c r="A909" s="34"/>
      <c r="B909" s="34"/>
      <c r="C909" s="34"/>
      <c r="E909" s="34"/>
      <c r="F909" s="35"/>
      <c r="J909" s="60"/>
      <c r="Q909" s="37"/>
      <c r="R909" s="12"/>
      <c r="S909" s="34"/>
      <c r="T909" s="12"/>
      <c r="U909" s="12"/>
      <c r="Y909" s="54"/>
      <c r="Z909" s="12"/>
    </row>
    <row r="910" ht="15.75" customHeight="1">
      <c r="A910" s="34"/>
      <c r="B910" s="34"/>
      <c r="C910" s="34"/>
      <c r="E910" s="34"/>
      <c r="F910" s="35"/>
      <c r="J910" s="60"/>
      <c r="Q910" s="37"/>
      <c r="R910" s="12"/>
      <c r="S910" s="34"/>
      <c r="T910" s="12"/>
      <c r="U910" s="12"/>
      <c r="Y910" s="54"/>
      <c r="Z910" s="12"/>
    </row>
    <row r="911" ht="15.75" customHeight="1">
      <c r="A911" s="34"/>
      <c r="B911" s="34"/>
      <c r="C911" s="34"/>
      <c r="E911" s="34"/>
      <c r="F911" s="35"/>
      <c r="J911" s="60"/>
      <c r="Q911" s="37"/>
      <c r="R911" s="12"/>
      <c r="S911" s="34"/>
      <c r="T911" s="12"/>
      <c r="U911" s="12"/>
      <c r="Y911" s="54"/>
      <c r="Z911" s="12"/>
    </row>
    <row r="912" ht="15.75" customHeight="1">
      <c r="A912" s="34"/>
      <c r="B912" s="34"/>
      <c r="C912" s="34"/>
      <c r="E912" s="34"/>
      <c r="F912" s="35"/>
      <c r="J912" s="60"/>
      <c r="Q912" s="37"/>
      <c r="R912" s="12"/>
      <c r="S912" s="34"/>
      <c r="T912" s="12"/>
      <c r="U912" s="12"/>
      <c r="Y912" s="54"/>
      <c r="Z912" s="12"/>
    </row>
    <row r="913" ht="15.75" customHeight="1">
      <c r="A913" s="34"/>
      <c r="B913" s="34"/>
      <c r="C913" s="34"/>
      <c r="E913" s="34"/>
      <c r="F913" s="35"/>
      <c r="J913" s="60"/>
      <c r="Q913" s="37"/>
      <c r="R913" s="12"/>
      <c r="S913" s="34"/>
      <c r="T913" s="12"/>
      <c r="U913" s="12"/>
      <c r="Y913" s="54"/>
      <c r="Z913" s="12"/>
    </row>
    <row r="914" ht="15.75" customHeight="1">
      <c r="A914" s="34"/>
      <c r="B914" s="34"/>
      <c r="C914" s="34"/>
      <c r="E914" s="34"/>
      <c r="F914" s="35"/>
      <c r="J914" s="60"/>
      <c r="Q914" s="37"/>
      <c r="R914" s="12"/>
      <c r="S914" s="34"/>
      <c r="T914" s="12"/>
      <c r="U914" s="12"/>
      <c r="Y914" s="54"/>
      <c r="Z914" s="12"/>
    </row>
    <row r="915" ht="15.75" customHeight="1">
      <c r="A915" s="34"/>
      <c r="B915" s="34"/>
      <c r="C915" s="34"/>
      <c r="E915" s="34"/>
      <c r="F915" s="35"/>
      <c r="J915" s="60"/>
      <c r="Q915" s="37"/>
      <c r="R915" s="12"/>
      <c r="S915" s="34"/>
      <c r="T915" s="12"/>
      <c r="U915" s="12"/>
      <c r="Y915" s="54"/>
      <c r="Z915" s="12"/>
    </row>
    <row r="916" ht="15.75" customHeight="1">
      <c r="A916" s="34"/>
      <c r="B916" s="34"/>
      <c r="C916" s="34"/>
      <c r="E916" s="34"/>
      <c r="F916" s="35"/>
      <c r="J916" s="60"/>
      <c r="Q916" s="37"/>
      <c r="R916" s="12"/>
      <c r="S916" s="34"/>
      <c r="T916" s="12"/>
      <c r="U916" s="12"/>
      <c r="Y916" s="54"/>
      <c r="Z916" s="12"/>
    </row>
    <row r="917" ht="15.75" customHeight="1">
      <c r="A917" s="34"/>
      <c r="B917" s="34"/>
      <c r="C917" s="34"/>
      <c r="E917" s="34"/>
      <c r="F917" s="35"/>
      <c r="J917" s="60"/>
      <c r="Q917" s="37"/>
      <c r="R917" s="12"/>
      <c r="S917" s="34"/>
      <c r="T917" s="12"/>
      <c r="U917" s="12"/>
      <c r="Y917" s="54"/>
      <c r="Z917" s="12"/>
    </row>
    <row r="918" ht="15.75" customHeight="1">
      <c r="A918" s="34"/>
      <c r="B918" s="34"/>
      <c r="C918" s="34"/>
      <c r="E918" s="34"/>
      <c r="F918" s="35"/>
      <c r="J918" s="60"/>
      <c r="Q918" s="37"/>
      <c r="R918" s="12"/>
      <c r="S918" s="34"/>
      <c r="T918" s="12"/>
      <c r="U918" s="12"/>
      <c r="Y918" s="54"/>
      <c r="Z918" s="12"/>
    </row>
    <row r="919" ht="15.75" customHeight="1">
      <c r="A919" s="34"/>
      <c r="B919" s="34"/>
      <c r="C919" s="34"/>
      <c r="E919" s="34"/>
      <c r="F919" s="35"/>
      <c r="J919" s="60"/>
      <c r="Q919" s="37"/>
      <c r="R919" s="12"/>
      <c r="S919" s="34"/>
      <c r="T919" s="12"/>
      <c r="U919" s="12"/>
      <c r="Y919" s="54"/>
      <c r="Z919" s="12"/>
    </row>
    <row r="920" ht="15.75" customHeight="1">
      <c r="A920" s="34"/>
      <c r="B920" s="34"/>
      <c r="C920" s="34"/>
      <c r="E920" s="34"/>
      <c r="F920" s="35"/>
      <c r="J920" s="60"/>
      <c r="Q920" s="37"/>
      <c r="R920" s="12"/>
      <c r="S920" s="34"/>
      <c r="T920" s="12"/>
      <c r="U920" s="12"/>
      <c r="Y920" s="54"/>
      <c r="Z920" s="12"/>
    </row>
    <row r="921" ht="15.75" customHeight="1">
      <c r="A921" s="34"/>
      <c r="B921" s="34"/>
      <c r="C921" s="34"/>
      <c r="E921" s="34"/>
      <c r="F921" s="35"/>
      <c r="J921" s="60"/>
      <c r="Q921" s="37"/>
      <c r="R921" s="12"/>
      <c r="S921" s="34"/>
      <c r="T921" s="12"/>
      <c r="U921" s="12"/>
      <c r="Y921" s="54"/>
      <c r="Z921" s="12"/>
    </row>
    <row r="922" ht="15.75" customHeight="1">
      <c r="A922" s="34"/>
      <c r="B922" s="34"/>
      <c r="C922" s="34"/>
      <c r="E922" s="34"/>
      <c r="F922" s="35"/>
      <c r="J922" s="60"/>
      <c r="Q922" s="37"/>
      <c r="R922" s="12"/>
      <c r="S922" s="34"/>
      <c r="T922" s="12"/>
      <c r="U922" s="12"/>
      <c r="Y922" s="54"/>
      <c r="Z922" s="12"/>
    </row>
    <row r="923" ht="15.75" customHeight="1">
      <c r="A923" s="34"/>
      <c r="B923" s="34"/>
      <c r="C923" s="34"/>
      <c r="E923" s="34"/>
      <c r="F923" s="35"/>
      <c r="J923" s="60"/>
      <c r="Q923" s="37"/>
      <c r="R923" s="12"/>
      <c r="S923" s="34"/>
      <c r="T923" s="12"/>
      <c r="U923" s="12"/>
      <c r="Y923" s="54"/>
      <c r="Z923" s="12"/>
    </row>
    <row r="924" ht="15.75" customHeight="1">
      <c r="A924" s="34"/>
      <c r="B924" s="34"/>
      <c r="C924" s="34"/>
      <c r="E924" s="34"/>
      <c r="F924" s="35"/>
      <c r="J924" s="60"/>
      <c r="Q924" s="37"/>
      <c r="R924" s="12"/>
      <c r="S924" s="34"/>
      <c r="T924" s="12"/>
      <c r="U924" s="12"/>
      <c r="Y924" s="54"/>
      <c r="Z924" s="12"/>
    </row>
    <row r="925" ht="15.75" customHeight="1">
      <c r="A925" s="34"/>
      <c r="B925" s="34"/>
      <c r="C925" s="34"/>
      <c r="E925" s="34"/>
      <c r="F925" s="35"/>
      <c r="J925" s="60"/>
      <c r="Q925" s="37"/>
      <c r="R925" s="12"/>
      <c r="S925" s="34"/>
      <c r="T925" s="12"/>
      <c r="U925" s="12"/>
      <c r="Y925" s="54"/>
      <c r="Z925" s="12"/>
    </row>
    <row r="926" ht="15.75" customHeight="1">
      <c r="A926" s="34"/>
      <c r="B926" s="34"/>
      <c r="C926" s="34"/>
      <c r="E926" s="34"/>
      <c r="F926" s="35"/>
      <c r="J926" s="60"/>
      <c r="Q926" s="37"/>
      <c r="R926" s="12"/>
      <c r="S926" s="34"/>
      <c r="T926" s="12"/>
      <c r="U926" s="12"/>
      <c r="Y926" s="54"/>
      <c r="Z926" s="12"/>
    </row>
    <row r="927" ht="15.75" customHeight="1">
      <c r="A927" s="34"/>
      <c r="B927" s="34"/>
      <c r="C927" s="34"/>
      <c r="E927" s="34"/>
      <c r="F927" s="35"/>
      <c r="J927" s="60"/>
      <c r="Q927" s="37"/>
      <c r="R927" s="12"/>
      <c r="S927" s="34"/>
      <c r="T927" s="12"/>
      <c r="U927" s="12"/>
      <c r="Y927" s="54"/>
      <c r="Z927" s="12"/>
    </row>
    <row r="928" ht="15.75" customHeight="1">
      <c r="A928" s="34"/>
      <c r="B928" s="34"/>
      <c r="C928" s="34"/>
      <c r="E928" s="34"/>
      <c r="F928" s="35"/>
      <c r="J928" s="60"/>
      <c r="Q928" s="37"/>
      <c r="R928" s="12"/>
      <c r="S928" s="34"/>
      <c r="T928" s="12"/>
      <c r="U928" s="12"/>
      <c r="Y928" s="54"/>
      <c r="Z928" s="12"/>
    </row>
    <row r="929" ht="15.75" customHeight="1">
      <c r="A929" s="34"/>
      <c r="B929" s="34"/>
      <c r="C929" s="34"/>
      <c r="E929" s="34"/>
      <c r="F929" s="35"/>
      <c r="J929" s="60"/>
      <c r="Q929" s="37"/>
      <c r="R929" s="12"/>
      <c r="S929" s="34"/>
      <c r="T929" s="12"/>
      <c r="U929" s="12"/>
      <c r="Y929" s="54"/>
      <c r="Z929" s="12"/>
    </row>
    <row r="930" ht="15.75" customHeight="1">
      <c r="A930" s="34"/>
      <c r="B930" s="34"/>
      <c r="C930" s="34"/>
      <c r="E930" s="34"/>
      <c r="F930" s="35"/>
      <c r="J930" s="60"/>
      <c r="Q930" s="37"/>
      <c r="R930" s="12"/>
      <c r="S930" s="34"/>
      <c r="T930" s="12"/>
      <c r="U930" s="12"/>
      <c r="Y930" s="54"/>
      <c r="Z930" s="12"/>
    </row>
    <row r="931" ht="15.75" customHeight="1">
      <c r="A931" s="34"/>
      <c r="B931" s="34"/>
      <c r="C931" s="34"/>
      <c r="E931" s="34"/>
      <c r="F931" s="35"/>
      <c r="J931" s="60"/>
      <c r="Q931" s="37"/>
      <c r="R931" s="12"/>
      <c r="S931" s="34"/>
      <c r="T931" s="12"/>
      <c r="U931" s="12"/>
      <c r="Y931" s="54"/>
      <c r="Z931" s="12"/>
    </row>
    <row r="932" ht="15.75" customHeight="1">
      <c r="A932" s="34"/>
      <c r="B932" s="34"/>
      <c r="C932" s="34"/>
      <c r="E932" s="34"/>
      <c r="F932" s="35"/>
      <c r="J932" s="60"/>
      <c r="Q932" s="37"/>
      <c r="R932" s="12"/>
      <c r="S932" s="34"/>
      <c r="T932" s="12"/>
      <c r="U932" s="12"/>
      <c r="Y932" s="54"/>
      <c r="Z932" s="12"/>
    </row>
    <row r="933" ht="15.75" customHeight="1">
      <c r="A933" s="34"/>
      <c r="B933" s="34"/>
      <c r="C933" s="34"/>
      <c r="E933" s="34"/>
      <c r="F933" s="35"/>
      <c r="J933" s="60"/>
      <c r="Q933" s="37"/>
      <c r="R933" s="12"/>
      <c r="S933" s="34"/>
      <c r="T933" s="12"/>
      <c r="U933" s="12"/>
      <c r="Y933" s="54"/>
      <c r="Z933" s="12"/>
    </row>
    <row r="934" ht="15.75" customHeight="1">
      <c r="A934" s="34"/>
      <c r="B934" s="34"/>
      <c r="C934" s="34"/>
      <c r="E934" s="34"/>
      <c r="F934" s="35"/>
      <c r="J934" s="60"/>
      <c r="Q934" s="37"/>
      <c r="R934" s="12"/>
      <c r="S934" s="34"/>
      <c r="T934" s="12"/>
      <c r="U934" s="12"/>
      <c r="Y934" s="54"/>
      <c r="Z934" s="12"/>
    </row>
    <row r="935" ht="15.75" customHeight="1">
      <c r="A935" s="34"/>
      <c r="B935" s="34"/>
      <c r="C935" s="34"/>
      <c r="E935" s="34"/>
      <c r="F935" s="35"/>
      <c r="J935" s="60"/>
      <c r="Q935" s="37"/>
      <c r="R935" s="12"/>
      <c r="S935" s="34"/>
      <c r="T935" s="12"/>
      <c r="U935" s="12"/>
      <c r="Y935" s="54"/>
      <c r="Z935" s="12"/>
    </row>
    <row r="936" ht="15.75" customHeight="1">
      <c r="A936" s="34"/>
      <c r="B936" s="34"/>
      <c r="C936" s="34"/>
      <c r="E936" s="34"/>
      <c r="F936" s="35"/>
      <c r="J936" s="60"/>
      <c r="Q936" s="37"/>
      <c r="R936" s="12"/>
      <c r="S936" s="34"/>
      <c r="T936" s="12"/>
      <c r="U936" s="12"/>
      <c r="Y936" s="54"/>
      <c r="Z936" s="12"/>
    </row>
    <row r="937" ht="15.75" customHeight="1">
      <c r="A937" s="34"/>
      <c r="B937" s="34"/>
      <c r="C937" s="34"/>
      <c r="E937" s="34"/>
      <c r="F937" s="35"/>
      <c r="J937" s="60"/>
      <c r="Q937" s="37"/>
      <c r="R937" s="12"/>
      <c r="S937" s="34"/>
      <c r="T937" s="12"/>
      <c r="U937" s="12"/>
      <c r="Y937" s="54"/>
      <c r="Z937" s="12"/>
    </row>
    <row r="938" ht="15.75" customHeight="1">
      <c r="A938" s="34"/>
      <c r="B938" s="34"/>
      <c r="C938" s="34"/>
      <c r="E938" s="34"/>
      <c r="F938" s="35"/>
      <c r="J938" s="60"/>
      <c r="Q938" s="37"/>
      <c r="R938" s="12"/>
      <c r="S938" s="34"/>
      <c r="T938" s="12"/>
      <c r="U938" s="12"/>
      <c r="Y938" s="54"/>
      <c r="Z938" s="12"/>
    </row>
    <row r="939" ht="15.75" customHeight="1">
      <c r="A939" s="34"/>
      <c r="B939" s="34"/>
      <c r="C939" s="34"/>
      <c r="E939" s="34"/>
      <c r="F939" s="35"/>
      <c r="J939" s="60"/>
      <c r="Q939" s="37"/>
      <c r="R939" s="12"/>
      <c r="S939" s="34"/>
      <c r="T939" s="12"/>
      <c r="U939" s="12"/>
      <c r="Y939" s="54"/>
      <c r="Z939" s="12"/>
    </row>
    <row r="940" ht="15.75" customHeight="1">
      <c r="A940" s="34"/>
      <c r="B940" s="34"/>
      <c r="C940" s="34"/>
      <c r="E940" s="34"/>
      <c r="F940" s="35"/>
      <c r="J940" s="60"/>
      <c r="Q940" s="37"/>
      <c r="R940" s="12"/>
      <c r="S940" s="34"/>
      <c r="T940" s="12"/>
      <c r="U940" s="12"/>
      <c r="Y940" s="54"/>
      <c r="Z940" s="12"/>
    </row>
    <row r="941" ht="15.75" customHeight="1">
      <c r="A941" s="34"/>
      <c r="B941" s="34"/>
      <c r="C941" s="34"/>
      <c r="E941" s="34"/>
      <c r="F941" s="35"/>
      <c r="J941" s="60"/>
      <c r="Q941" s="37"/>
      <c r="R941" s="12"/>
      <c r="S941" s="34"/>
      <c r="T941" s="12"/>
      <c r="U941" s="12"/>
      <c r="Y941" s="54"/>
      <c r="Z941" s="12"/>
    </row>
    <row r="942" ht="15.75" customHeight="1">
      <c r="A942" s="34"/>
      <c r="B942" s="34"/>
      <c r="C942" s="34"/>
      <c r="E942" s="34"/>
      <c r="F942" s="35"/>
      <c r="J942" s="60"/>
      <c r="Q942" s="37"/>
      <c r="R942" s="12"/>
      <c r="S942" s="34"/>
      <c r="T942" s="12"/>
      <c r="U942" s="12"/>
      <c r="Y942" s="54"/>
      <c r="Z942" s="12"/>
    </row>
    <row r="943" ht="15.75" customHeight="1">
      <c r="A943" s="34"/>
      <c r="B943" s="34"/>
      <c r="C943" s="34"/>
      <c r="E943" s="34"/>
      <c r="F943" s="35"/>
      <c r="J943" s="60"/>
      <c r="Q943" s="37"/>
      <c r="R943" s="12"/>
      <c r="S943" s="34"/>
      <c r="T943" s="12"/>
      <c r="U943" s="12"/>
      <c r="Y943" s="54"/>
      <c r="Z943" s="12"/>
    </row>
    <row r="944" ht="15.75" customHeight="1">
      <c r="A944" s="34"/>
      <c r="B944" s="34"/>
      <c r="C944" s="34"/>
      <c r="E944" s="34"/>
      <c r="F944" s="35"/>
      <c r="J944" s="60"/>
      <c r="Q944" s="37"/>
      <c r="R944" s="12"/>
      <c r="S944" s="34"/>
      <c r="T944" s="12"/>
      <c r="U944" s="12"/>
      <c r="Y944" s="54"/>
      <c r="Z944" s="12"/>
    </row>
    <row r="945" ht="15.75" customHeight="1">
      <c r="A945" s="34"/>
      <c r="B945" s="34"/>
      <c r="C945" s="34"/>
      <c r="E945" s="34"/>
      <c r="F945" s="35"/>
      <c r="J945" s="60"/>
      <c r="Q945" s="37"/>
      <c r="R945" s="12"/>
      <c r="S945" s="34"/>
      <c r="T945" s="12"/>
      <c r="U945" s="12"/>
      <c r="Y945" s="54"/>
      <c r="Z945" s="12"/>
    </row>
    <row r="946" ht="15.75" customHeight="1">
      <c r="A946" s="34"/>
      <c r="B946" s="34"/>
      <c r="C946" s="34"/>
      <c r="E946" s="34"/>
      <c r="F946" s="35"/>
      <c r="J946" s="60"/>
      <c r="Q946" s="37"/>
      <c r="R946" s="12"/>
      <c r="S946" s="34"/>
      <c r="T946" s="12"/>
      <c r="U946" s="12"/>
      <c r="Y946" s="54"/>
      <c r="Z946" s="12"/>
    </row>
    <row r="947" ht="15.75" customHeight="1">
      <c r="A947" s="34"/>
      <c r="B947" s="34"/>
      <c r="C947" s="34"/>
      <c r="E947" s="34"/>
      <c r="F947" s="35"/>
      <c r="J947" s="60"/>
      <c r="Q947" s="37"/>
      <c r="R947" s="12"/>
      <c r="S947" s="34"/>
      <c r="T947" s="12"/>
      <c r="U947" s="12"/>
      <c r="Y947" s="54"/>
      <c r="Z947" s="12"/>
    </row>
    <row r="948" ht="15.75" customHeight="1">
      <c r="A948" s="34"/>
      <c r="B948" s="34"/>
      <c r="C948" s="34"/>
      <c r="E948" s="34"/>
      <c r="F948" s="35"/>
      <c r="J948" s="60"/>
      <c r="Q948" s="37"/>
      <c r="R948" s="12"/>
      <c r="S948" s="34"/>
      <c r="T948" s="12"/>
      <c r="U948" s="12"/>
      <c r="Y948" s="54"/>
      <c r="Z948" s="12"/>
    </row>
    <row r="949" ht="15.75" customHeight="1">
      <c r="A949" s="34"/>
      <c r="B949" s="34"/>
      <c r="C949" s="34"/>
      <c r="E949" s="34"/>
      <c r="F949" s="35"/>
      <c r="J949" s="60"/>
      <c r="Q949" s="37"/>
      <c r="R949" s="12"/>
      <c r="S949" s="34"/>
      <c r="T949" s="12"/>
      <c r="U949" s="12"/>
      <c r="Y949" s="54"/>
      <c r="Z949" s="12"/>
    </row>
    <row r="950" ht="15.75" customHeight="1">
      <c r="A950" s="34"/>
      <c r="B950" s="34"/>
      <c r="C950" s="34"/>
      <c r="E950" s="34"/>
      <c r="F950" s="35"/>
      <c r="J950" s="60"/>
      <c r="Q950" s="37"/>
      <c r="R950" s="12"/>
      <c r="S950" s="34"/>
      <c r="T950" s="12"/>
      <c r="U950" s="12"/>
      <c r="Y950" s="54"/>
      <c r="Z950" s="12"/>
    </row>
    <row r="951" ht="15.75" customHeight="1">
      <c r="A951" s="34"/>
      <c r="B951" s="34"/>
      <c r="C951" s="34"/>
      <c r="E951" s="34"/>
      <c r="F951" s="35"/>
      <c r="J951" s="60"/>
      <c r="Q951" s="37"/>
      <c r="R951" s="12"/>
      <c r="S951" s="34"/>
      <c r="T951" s="12"/>
      <c r="U951" s="12"/>
      <c r="Y951" s="54"/>
      <c r="Z951" s="12"/>
    </row>
    <row r="952" ht="15.75" customHeight="1">
      <c r="A952" s="34"/>
      <c r="B952" s="34"/>
      <c r="C952" s="34"/>
      <c r="E952" s="34"/>
      <c r="F952" s="35"/>
      <c r="J952" s="60"/>
      <c r="Q952" s="37"/>
      <c r="R952" s="12"/>
      <c r="S952" s="34"/>
      <c r="T952" s="12"/>
      <c r="U952" s="12"/>
      <c r="Y952" s="54"/>
      <c r="Z952" s="12"/>
    </row>
    <row r="953" ht="15.75" customHeight="1">
      <c r="A953" s="34"/>
      <c r="B953" s="34"/>
      <c r="C953" s="34"/>
      <c r="E953" s="34"/>
      <c r="F953" s="35"/>
      <c r="J953" s="60"/>
      <c r="Q953" s="37"/>
      <c r="R953" s="12"/>
      <c r="S953" s="34"/>
      <c r="T953" s="12"/>
      <c r="U953" s="12"/>
      <c r="Y953" s="54"/>
      <c r="Z953" s="12"/>
    </row>
    <row r="954" ht="15.75" customHeight="1">
      <c r="A954" s="34"/>
      <c r="B954" s="34"/>
      <c r="C954" s="34"/>
      <c r="E954" s="34"/>
      <c r="F954" s="35"/>
      <c r="J954" s="60"/>
      <c r="Q954" s="37"/>
      <c r="R954" s="12"/>
      <c r="S954" s="34"/>
      <c r="T954" s="12"/>
      <c r="U954" s="12"/>
      <c r="Y954" s="54"/>
      <c r="Z954" s="12"/>
    </row>
    <row r="955" ht="15.75" customHeight="1">
      <c r="A955" s="34"/>
      <c r="B955" s="34"/>
      <c r="C955" s="34"/>
      <c r="E955" s="34"/>
      <c r="F955" s="35"/>
      <c r="J955" s="60"/>
      <c r="Q955" s="37"/>
      <c r="R955" s="12"/>
      <c r="S955" s="34"/>
      <c r="T955" s="12"/>
      <c r="U955" s="12"/>
      <c r="Y955" s="54"/>
      <c r="Z955" s="12"/>
    </row>
    <row r="956" ht="15.75" customHeight="1">
      <c r="A956" s="34"/>
      <c r="B956" s="34"/>
      <c r="C956" s="34"/>
      <c r="E956" s="34"/>
      <c r="F956" s="35"/>
      <c r="J956" s="60"/>
      <c r="Q956" s="37"/>
      <c r="R956" s="12"/>
      <c r="S956" s="34"/>
      <c r="T956" s="12"/>
      <c r="U956" s="12"/>
      <c r="Y956" s="54"/>
      <c r="Z956" s="12"/>
    </row>
    <row r="957" ht="15.75" customHeight="1">
      <c r="A957" s="34"/>
      <c r="B957" s="34"/>
      <c r="C957" s="34"/>
      <c r="E957" s="34"/>
      <c r="F957" s="35"/>
      <c r="J957" s="60"/>
      <c r="Q957" s="37"/>
      <c r="R957" s="12"/>
      <c r="S957" s="34"/>
      <c r="T957" s="12"/>
      <c r="U957" s="12"/>
      <c r="Y957" s="54"/>
      <c r="Z957" s="12"/>
    </row>
    <row r="958" ht="15.75" customHeight="1">
      <c r="A958" s="34"/>
      <c r="B958" s="34"/>
      <c r="C958" s="34"/>
      <c r="E958" s="34"/>
      <c r="F958" s="35"/>
      <c r="J958" s="60"/>
      <c r="Q958" s="37"/>
      <c r="R958" s="12"/>
      <c r="S958" s="34"/>
      <c r="T958" s="12"/>
      <c r="U958" s="12"/>
      <c r="Y958" s="54"/>
      <c r="Z958" s="12"/>
    </row>
    <row r="959" ht="15.75" customHeight="1">
      <c r="A959" s="34"/>
      <c r="B959" s="34"/>
      <c r="C959" s="34"/>
      <c r="E959" s="34"/>
      <c r="F959" s="35"/>
      <c r="J959" s="60"/>
      <c r="Q959" s="37"/>
      <c r="R959" s="12"/>
      <c r="S959" s="34"/>
      <c r="T959" s="12"/>
      <c r="U959" s="12"/>
      <c r="Y959" s="54"/>
      <c r="Z959" s="12"/>
    </row>
    <row r="960" ht="15.75" customHeight="1">
      <c r="A960" s="34"/>
      <c r="B960" s="34"/>
      <c r="C960" s="34"/>
      <c r="E960" s="34"/>
      <c r="F960" s="35"/>
      <c r="J960" s="60"/>
      <c r="Q960" s="37"/>
      <c r="R960" s="12"/>
      <c r="S960" s="34"/>
      <c r="T960" s="12"/>
      <c r="U960" s="12"/>
      <c r="Y960" s="54"/>
      <c r="Z960" s="12"/>
    </row>
    <row r="961" ht="15.75" customHeight="1">
      <c r="A961" s="34"/>
      <c r="B961" s="34"/>
      <c r="C961" s="34"/>
      <c r="E961" s="34"/>
      <c r="F961" s="35"/>
      <c r="J961" s="60"/>
      <c r="Q961" s="37"/>
      <c r="R961" s="12"/>
      <c r="S961" s="34"/>
      <c r="T961" s="12"/>
      <c r="U961" s="12"/>
      <c r="Y961" s="54"/>
      <c r="Z961" s="12"/>
    </row>
    <row r="962" ht="15.75" customHeight="1">
      <c r="A962" s="34"/>
      <c r="B962" s="34"/>
      <c r="C962" s="34"/>
      <c r="E962" s="34"/>
      <c r="F962" s="35"/>
      <c r="J962" s="60"/>
      <c r="Q962" s="37"/>
      <c r="R962" s="12"/>
      <c r="S962" s="34"/>
      <c r="T962" s="12"/>
      <c r="U962" s="12"/>
      <c r="Y962" s="54"/>
      <c r="Z962" s="12"/>
    </row>
    <row r="963" ht="15.75" customHeight="1">
      <c r="A963" s="34"/>
      <c r="B963" s="34"/>
      <c r="C963" s="34"/>
      <c r="E963" s="34"/>
      <c r="F963" s="35"/>
      <c r="J963" s="60"/>
      <c r="Q963" s="37"/>
      <c r="R963" s="12"/>
      <c r="S963" s="34"/>
      <c r="T963" s="12"/>
      <c r="U963" s="12"/>
      <c r="Y963" s="54"/>
      <c r="Z963" s="12"/>
    </row>
    <row r="964" ht="15.75" customHeight="1">
      <c r="A964" s="34"/>
      <c r="B964" s="34"/>
      <c r="C964" s="34"/>
      <c r="E964" s="34"/>
      <c r="F964" s="35"/>
      <c r="J964" s="60"/>
      <c r="Q964" s="37"/>
      <c r="R964" s="12"/>
      <c r="S964" s="34"/>
      <c r="T964" s="12"/>
      <c r="U964" s="12"/>
      <c r="Y964" s="54"/>
      <c r="Z964" s="12"/>
    </row>
    <row r="965" ht="15.75" customHeight="1">
      <c r="A965" s="34"/>
      <c r="B965" s="34"/>
      <c r="C965" s="34"/>
      <c r="E965" s="34"/>
      <c r="F965" s="35"/>
      <c r="J965" s="60"/>
      <c r="Q965" s="37"/>
      <c r="R965" s="12"/>
      <c r="S965" s="34"/>
      <c r="T965" s="12"/>
      <c r="U965" s="12"/>
      <c r="Y965" s="54"/>
      <c r="Z965" s="12"/>
    </row>
    <row r="966" ht="15.75" customHeight="1">
      <c r="A966" s="34"/>
      <c r="B966" s="34"/>
      <c r="C966" s="34"/>
      <c r="E966" s="34"/>
      <c r="F966" s="35"/>
      <c r="J966" s="60"/>
      <c r="Q966" s="37"/>
      <c r="R966" s="12"/>
      <c r="S966" s="34"/>
      <c r="T966" s="12"/>
      <c r="U966" s="12"/>
      <c r="Y966" s="54"/>
      <c r="Z966" s="12"/>
    </row>
    <row r="967" ht="15.75" customHeight="1">
      <c r="A967" s="34"/>
      <c r="B967" s="34"/>
      <c r="C967" s="34"/>
      <c r="E967" s="34"/>
      <c r="F967" s="35"/>
      <c r="J967" s="60"/>
      <c r="Q967" s="37"/>
      <c r="R967" s="12"/>
      <c r="S967" s="34"/>
      <c r="T967" s="12"/>
      <c r="U967" s="12"/>
      <c r="Y967" s="54"/>
      <c r="Z967" s="12"/>
    </row>
    <row r="968" ht="15.75" customHeight="1">
      <c r="A968" s="34"/>
      <c r="B968" s="34"/>
      <c r="C968" s="34"/>
      <c r="E968" s="34"/>
      <c r="F968" s="35"/>
      <c r="J968" s="60"/>
      <c r="Q968" s="37"/>
      <c r="R968" s="12"/>
      <c r="S968" s="34"/>
      <c r="T968" s="12"/>
      <c r="U968" s="12"/>
      <c r="Y968" s="54"/>
      <c r="Z968" s="12"/>
    </row>
    <row r="969" ht="15.75" customHeight="1">
      <c r="A969" s="34"/>
      <c r="B969" s="34"/>
      <c r="C969" s="34"/>
      <c r="E969" s="34"/>
      <c r="F969" s="35"/>
      <c r="J969" s="60"/>
      <c r="Q969" s="37"/>
      <c r="R969" s="12"/>
      <c r="S969" s="34"/>
      <c r="T969" s="12"/>
      <c r="U969" s="12"/>
      <c r="Y969" s="54"/>
      <c r="Z969" s="12"/>
    </row>
    <row r="970" ht="15.75" customHeight="1">
      <c r="A970" s="34"/>
      <c r="B970" s="34"/>
      <c r="C970" s="34"/>
      <c r="E970" s="34"/>
      <c r="F970" s="35"/>
      <c r="J970" s="60"/>
      <c r="Q970" s="37"/>
      <c r="R970" s="12"/>
      <c r="S970" s="34"/>
      <c r="T970" s="12"/>
      <c r="U970" s="12"/>
      <c r="Y970" s="54"/>
      <c r="Z970" s="12"/>
    </row>
    <row r="971" ht="15.75" customHeight="1">
      <c r="A971" s="34"/>
      <c r="B971" s="34"/>
      <c r="C971" s="34"/>
      <c r="E971" s="34"/>
      <c r="F971" s="35"/>
      <c r="J971" s="60"/>
      <c r="Q971" s="37"/>
      <c r="R971" s="12"/>
      <c r="S971" s="34"/>
      <c r="T971" s="12"/>
      <c r="U971" s="12"/>
      <c r="Y971" s="54"/>
      <c r="Z971" s="12"/>
    </row>
    <row r="972" ht="15.75" customHeight="1">
      <c r="A972" s="34"/>
      <c r="B972" s="34"/>
      <c r="C972" s="34"/>
      <c r="E972" s="34"/>
      <c r="F972" s="35"/>
      <c r="J972" s="60"/>
      <c r="Q972" s="37"/>
      <c r="R972" s="12"/>
      <c r="S972" s="34"/>
      <c r="T972" s="12"/>
      <c r="U972" s="12"/>
      <c r="Y972" s="54"/>
      <c r="Z972" s="12"/>
    </row>
    <row r="973" ht="15.75" customHeight="1">
      <c r="A973" s="34"/>
      <c r="B973" s="34"/>
      <c r="C973" s="34"/>
      <c r="E973" s="34"/>
      <c r="F973" s="35"/>
      <c r="J973" s="60"/>
      <c r="Q973" s="37"/>
      <c r="R973" s="12"/>
      <c r="S973" s="34"/>
      <c r="T973" s="12"/>
      <c r="U973" s="12"/>
      <c r="Y973" s="54"/>
      <c r="Z973" s="12"/>
    </row>
    <row r="974" ht="15.75" customHeight="1">
      <c r="A974" s="34"/>
      <c r="B974" s="34"/>
      <c r="C974" s="34"/>
      <c r="E974" s="34"/>
      <c r="F974" s="35"/>
      <c r="J974" s="60"/>
      <c r="Q974" s="37"/>
      <c r="R974" s="12"/>
      <c r="S974" s="34"/>
      <c r="T974" s="12"/>
      <c r="U974" s="12"/>
      <c r="Y974" s="54"/>
      <c r="Z974" s="12"/>
    </row>
    <row r="975" ht="15.75" customHeight="1">
      <c r="A975" s="34"/>
      <c r="B975" s="34"/>
      <c r="C975" s="34"/>
      <c r="E975" s="34"/>
      <c r="F975" s="35"/>
      <c r="J975" s="60"/>
      <c r="Q975" s="37"/>
      <c r="R975" s="12"/>
      <c r="S975" s="34"/>
      <c r="T975" s="12"/>
      <c r="U975" s="12"/>
      <c r="Y975" s="54"/>
      <c r="Z975" s="12"/>
    </row>
    <row r="976" ht="15.75" customHeight="1">
      <c r="A976" s="34"/>
      <c r="B976" s="34"/>
      <c r="C976" s="34"/>
      <c r="E976" s="34"/>
      <c r="F976" s="35"/>
      <c r="J976" s="60"/>
      <c r="Q976" s="37"/>
      <c r="R976" s="12"/>
      <c r="S976" s="34"/>
      <c r="T976" s="12"/>
      <c r="U976" s="12"/>
      <c r="Y976" s="54"/>
      <c r="Z976" s="12"/>
    </row>
    <row r="977" ht="15.75" customHeight="1">
      <c r="A977" s="34"/>
      <c r="B977" s="34"/>
      <c r="C977" s="34"/>
      <c r="E977" s="34"/>
      <c r="F977" s="35"/>
      <c r="J977" s="60"/>
      <c r="Q977" s="37"/>
      <c r="R977" s="12"/>
      <c r="S977" s="34"/>
      <c r="T977" s="12"/>
      <c r="U977" s="12"/>
      <c r="Y977" s="54"/>
      <c r="Z977" s="12"/>
    </row>
    <row r="978" ht="15.75" customHeight="1">
      <c r="A978" s="34"/>
      <c r="B978" s="34"/>
      <c r="C978" s="34"/>
      <c r="E978" s="34"/>
      <c r="F978" s="35"/>
      <c r="J978" s="60"/>
      <c r="Q978" s="37"/>
      <c r="R978" s="12"/>
      <c r="S978" s="34"/>
      <c r="T978" s="12"/>
      <c r="U978" s="12"/>
      <c r="Y978" s="54"/>
      <c r="Z978" s="12"/>
    </row>
    <row r="979" ht="15.75" customHeight="1">
      <c r="A979" s="34"/>
      <c r="B979" s="34"/>
      <c r="C979" s="34"/>
      <c r="E979" s="34"/>
      <c r="F979" s="35"/>
      <c r="J979" s="60"/>
      <c r="Q979" s="37"/>
      <c r="R979" s="12"/>
      <c r="S979" s="34"/>
      <c r="T979" s="12"/>
      <c r="U979" s="12"/>
      <c r="Y979" s="54"/>
      <c r="Z979" s="12"/>
    </row>
    <row r="980" ht="15.75" customHeight="1">
      <c r="A980" s="34"/>
      <c r="B980" s="34"/>
      <c r="C980" s="34"/>
      <c r="E980" s="34"/>
      <c r="F980" s="35"/>
      <c r="J980" s="60"/>
      <c r="Q980" s="37"/>
      <c r="R980" s="12"/>
      <c r="S980" s="34"/>
      <c r="T980" s="12"/>
      <c r="U980" s="12"/>
      <c r="Y980" s="54"/>
      <c r="Z980" s="12"/>
    </row>
    <row r="981" ht="15.75" customHeight="1">
      <c r="A981" s="34"/>
      <c r="B981" s="34"/>
      <c r="C981" s="34"/>
      <c r="E981" s="34"/>
      <c r="F981" s="35"/>
      <c r="J981" s="60"/>
      <c r="Q981" s="37"/>
      <c r="R981" s="12"/>
      <c r="S981" s="34"/>
      <c r="T981" s="12"/>
      <c r="U981" s="12"/>
      <c r="Y981" s="54"/>
      <c r="Z981" s="12"/>
    </row>
    <row r="982" ht="15.75" customHeight="1">
      <c r="A982" s="34"/>
      <c r="B982" s="34"/>
      <c r="C982" s="34"/>
      <c r="E982" s="34"/>
      <c r="F982" s="35"/>
      <c r="J982" s="60"/>
      <c r="Q982" s="37"/>
      <c r="R982" s="12"/>
      <c r="S982" s="34"/>
      <c r="T982" s="12"/>
      <c r="U982" s="12"/>
      <c r="Y982" s="54"/>
      <c r="Z982" s="12"/>
    </row>
    <row r="983" ht="15.75" customHeight="1">
      <c r="A983" s="34"/>
      <c r="B983" s="34"/>
      <c r="C983" s="34"/>
      <c r="E983" s="34"/>
      <c r="F983" s="35"/>
      <c r="J983" s="60"/>
      <c r="Q983" s="37"/>
      <c r="R983" s="12"/>
      <c r="S983" s="34"/>
      <c r="T983" s="12"/>
      <c r="U983" s="12"/>
      <c r="Y983" s="54"/>
      <c r="Z983" s="12"/>
    </row>
    <row r="984" ht="15.75" customHeight="1">
      <c r="A984" s="34"/>
      <c r="B984" s="34"/>
      <c r="C984" s="34"/>
      <c r="E984" s="34"/>
      <c r="F984" s="35"/>
      <c r="J984" s="60"/>
      <c r="Q984" s="37"/>
      <c r="R984" s="12"/>
      <c r="S984" s="34"/>
      <c r="T984" s="12"/>
      <c r="U984" s="12"/>
      <c r="Y984" s="54"/>
      <c r="Z984" s="12"/>
    </row>
    <row r="985" ht="15.75" customHeight="1">
      <c r="A985" s="34"/>
      <c r="B985" s="34"/>
      <c r="C985" s="34"/>
      <c r="E985" s="34"/>
      <c r="F985" s="35"/>
      <c r="J985" s="60"/>
      <c r="Q985" s="37"/>
      <c r="R985" s="12"/>
      <c r="S985" s="34"/>
      <c r="T985" s="12"/>
      <c r="U985" s="12"/>
      <c r="Y985" s="54"/>
      <c r="Z985" s="12"/>
    </row>
    <row r="986" ht="15.75" customHeight="1">
      <c r="A986" s="34"/>
      <c r="B986" s="34"/>
      <c r="C986" s="34"/>
      <c r="E986" s="34"/>
      <c r="F986" s="35"/>
      <c r="J986" s="60"/>
      <c r="Q986" s="37"/>
      <c r="R986" s="12"/>
      <c r="S986" s="34"/>
      <c r="T986" s="12"/>
      <c r="U986" s="12"/>
      <c r="Y986" s="54"/>
      <c r="Z986" s="12"/>
    </row>
    <row r="987" ht="15.75" customHeight="1">
      <c r="A987" s="34"/>
      <c r="B987" s="34"/>
      <c r="C987" s="34"/>
      <c r="E987" s="34"/>
      <c r="F987" s="35"/>
      <c r="J987" s="60"/>
      <c r="Q987" s="37"/>
      <c r="R987" s="12"/>
      <c r="S987" s="34"/>
      <c r="T987" s="12"/>
      <c r="U987" s="12"/>
      <c r="Y987" s="54"/>
      <c r="Z987" s="12"/>
    </row>
    <row r="988" ht="15.75" customHeight="1">
      <c r="A988" s="34"/>
      <c r="B988" s="34"/>
      <c r="C988" s="34"/>
      <c r="E988" s="34"/>
      <c r="F988" s="35"/>
      <c r="J988" s="60"/>
      <c r="Q988" s="37"/>
      <c r="R988" s="12"/>
      <c r="S988" s="34"/>
      <c r="T988" s="12"/>
      <c r="U988" s="12"/>
      <c r="Y988" s="54"/>
      <c r="Z988" s="12"/>
    </row>
    <row r="989" ht="15.75" customHeight="1">
      <c r="A989" s="34"/>
      <c r="B989" s="34"/>
      <c r="C989" s="34"/>
      <c r="E989" s="34"/>
      <c r="F989" s="35"/>
      <c r="J989" s="60"/>
      <c r="Q989" s="37"/>
      <c r="R989" s="12"/>
      <c r="S989" s="34"/>
      <c r="T989" s="12"/>
      <c r="U989" s="12"/>
      <c r="Y989" s="54"/>
      <c r="Z989" s="12"/>
    </row>
    <row r="990" ht="15.75" customHeight="1">
      <c r="A990" s="34"/>
      <c r="B990" s="34"/>
      <c r="C990" s="34"/>
      <c r="E990" s="34"/>
      <c r="F990" s="35"/>
      <c r="J990" s="60"/>
      <c r="Q990" s="37"/>
      <c r="R990" s="12"/>
      <c r="S990" s="34"/>
      <c r="T990" s="12"/>
      <c r="U990" s="12"/>
      <c r="Y990" s="54"/>
      <c r="Z990" s="12"/>
    </row>
    <row r="991" ht="15.75" customHeight="1">
      <c r="A991" s="34"/>
      <c r="B991" s="34"/>
      <c r="C991" s="34"/>
      <c r="E991" s="34"/>
      <c r="F991" s="35"/>
      <c r="J991" s="60"/>
      <c r="Q991" s="37"/>
      <c r="R991" s="12"/>
      <c r="S991" s="34"/>
      <c r="T991" s="12"/>
      <c r="U991" s="12"/>
      <c r="Y991" s="54"/>
      <c r="Z991" s="12"/>
    </row>
    <row r="992" ht="15.75" customHeight="1">
      <c r="A992" s="34"/>
      <c r="B992" s="34"/>
      <c r="C992" s="34"/>
      <c r="E992" s="34"/>
      <c r="F992" s="35"/>
      <c r="J992" s="60"/>
      <c r="Q992" s="37"/>
      <c r="R992" s="12"/>
      <c r="S992" s="34"/>
      <c r="T992" s="12"/>
      <c r="U992" s="12"/>
      <c r="Y992" s="54"/>
      <c r="Z992" s="12"/>
    </row>
    <row r="993" ht="15.75" customHeight="1">
      <c r="A993" s="34"/>
      <c r="B993" s="34"/>
      <c r="C993" s="34"/>
      <c r="E993" s="34"/>
      <c r="F993" s="35"/>
      <c r="J993" s="60"/>
      <c r="Q993" s="37"/>
      <c r="R993" s="12"/>
      <c r="S993" s="34"/>
      <c r="T993" s="12"/>
      <c r="U993" s="12"/>
      <c r="Y993" s="54"/>
      <c r="Z993" s="12"/>
    </row>
    <row r="994" ht="15.75" customHeight="1">
      <c r="A994" s="34"/>
      <c r="B994" s="34"/>
      <c r="C994" s="34"/>
      <c r="E994" s="34"/>
      <c r="F994" s="35"/>
      <c r="J994" s="60"/>
      <c r="Q994" s="37"/>
      <c r="R994" s="12"/>
      <c r="S994" s="34"/>
      <c r="T994" s="12"/>
      <c r="U994" s="12"/>
      <c r="Y994" s="54"/>
      <c r="Z994" s="12"/>
    </row>
    <row r="995" ht="15.75" customHeight="1">
      <c r="A995" s="34"/>
      <c r="B995" s="34"/>
      <c r="C995" s="34"/>
      <c r="E995" s="34"/>
      <c r="F995" s="35"/>
      <c r="J995" s="60"/>
      <c r="Q995" s="37"/>
      <c r="R995" s="12"/>
      <c r="S995" s="34"/>
      <c r="T995" s="12"/>
      <c r="U995" s="12"/>
      <c r="Y995" s="54"/>
      <c r="Z995" s="12"/>
    </row>
    <row r="996" ht="15.75" customHeight="1">
      <c r="A996" s="34"/>
      <c r="B996" s="34"/>
      <c r="C996" s="34"/>
      <c r="E996" s="34"/>
      <c r="F996" s="35"/>
      <c r="J996" s="60"/>
      <c r="Q996" s="37"/>
      <c r="R996" s="12"/>
      <c r="S996" s="34"/>
      <c r="T996" s="12"/>
      <c r="U996" s="12"/>
      <c r="Y996" s="54"/>
      <c r="Z996" s="12"/>
    </row>
    <row r="997" ht="15.75" customHeight="1">
      <c r="A997" s="34"/>
      <c r="B997" s="34"/>
      <c r="C997" s="34"/>
      <c r="E997" s="34"/>
      <c r="F997" s="35"/>
      <c r="J997" s="60"/>
      <c r="Q997" s="37"/>
      <c r="R997" s="12"/>
      <c r="S997" s="34"/>
      <c r="T997" s="12"/>
      <c r="U997" s="12"/>
      <c r="Y997" s="54"/>
      <c r="Z997" s="12"/>
    </row>
    <row r="998" ht="15.75" customHeight="1">
      <c r="A998" s="34"/>
      <c r="B998" s="34"/>
      <c r="C998" s="34"/>
      <c r="E998" s="34"/>
      <c r="F998" s="35"/>
      <c r="J998" s="60"/>
      <c r="Q998" s="37"/>
      <c r="R998" s="12"/>
      <c r="S998" s="34"/>
      <c r="T998" s="12"/>
      <c r="U998" s="12"/>
      <c r="Y998" s="54"/>
      <c r="Z998" s="12"/>
    </row>
    <row r="999" ht="15.75" customHeight="1">
      <c r="A999" s="34"/>
      <c r="B999" s="34"/>
      <c r="C999" s="34"/>
      <c r="E999" s="34"/>
      <c r="F999" s="35"/>
      <c r="J999" s="60"/>
      <c r="Q999" s="37"/>
      <c r="R999" s="12"/>
      <c r="S999" s="34"/>
      <c r="T999" s="12"/>
      <c r="U999" s="12"/>
      <c r="Y999" s="54"/>
      <c r="Z999" s="12"/>
    </row>
    <row r="1000" ht="15.75" customHeight="1">
      <c r="A1000" s="34"/>
      <c r="B1000" s="34"/>
      <c r="C1000" s="34"/>
      <c r="E1000" s="34"/>
      <c r="F1000" s="35"/>
      <c r="J1000" s="60"/>
      <c r="Q1000" s="37"/>
      <c r="R1000" s="12"/>
      <c r="S1000" s="34"/>
      <c r="T1000" s="12"/>
      <c r="U1000" s="12"/>
      <c r="Y1000" s="54"/>
      <c r="Z1000" s="12"/>
    </row>
  </sheetData>
  <conditionalFormatting sqref="L1:L125">
    <cfRule type="cellIs" dxfId="4" priority="1" operator="greaterThan">
      <formula>0</formula>
    </cfRule>
  </conditionalFormatting>
  <dataValidations>
    <dataValidation type="list" allowBlank="1" showErrorMessage="1" sqref="S1:S125">
      <formula1>LISTAS!$A:$A</formula1>
    </dataValidation>
    <dataValidation type="list" allowBlank="1" showErrorMessage="1" sqref="U1:U125">
      <formula1>LISTAS!$E:$E</formula1>
    </dataValidation>
    <dataValidation type="list" allowBlank="1" showErrorMessage="1" sqref="T2:T125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0"/>
  <cols>
    <col customWidth="1" min="1" max="1" width="14.0"/>
    <col customWidth="1" min="2" max="2" width="9.38"/>
    <col customWidth="1" min="3" max="3" width="4.25"/>
    <col customWidth="1" min="4" max="4" width="3.88"/>
    <col customWidth="1" min="5" max="5" width="52.25"/>
    <col customWidth="1" min="6" max="6" width="10.63"/>
    <col customWidth="1" min="7" max="7" width="8.63"/>
    <col customWidth="1" min="8" max="8" width="6.88"/>
    <col customWidth="1" min="9" max="9" width="5.38"/>
    <col customWidth="1" min="10" max="10" width="7.25"/>
    <col customWidth="1" min="11" max="11" width="10.25"/>
    <col customWidth="1" min="12" max="12" width="11.25"/>
    <col customWidth="1" min="13" max="13" width="12.38"/>
    <col customWidth="1" min="14" max="14" width="11.25"/>
    <col customWidth="1" min="15" max="15" width="10.75"/>
    <col customWidth="1" min="16" max="16" width="13.63"/>
    <col customWidth="1" min="17" max="17" width="9.38"/>
    <col customWidth="1" min="18" max="18" width="9.75"/>
    <col customWidth="1" min="19" max="19" width="9.25"/>
    <col customWidth="1" min="20" max="20" width="10.25"/>
    <col customWidth="1" min="21" max="21" width="10.75"/>
    <col customWidth="1" min="22" max="22" width="16.63"/>
    <col customWidth="1" min="23" max="23" width="8.88"/>
    <col customWidth="1" min="24" max="24" width="12.0"/>
    <col customWidth="1" min="25" max="25" width="11.25"/>
    <col customWidth="1" min="26" max="27" width="11.38"/>
    <col customWidth="1" min="28" max="28" width="13.75"/>
    <col customWidth="1" min="29" max="43" width="11.38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idden="1">
      <c r="A2" s="28" t="s">
        <v>966</v>
      </c>
      <c r="B2" s="15">
        <v>1121701.0</v>
      </c>
      <c r="C2" s="15" t="str">
        <f t="shared" ref="C2:C291" si="1">CONCATENATE(LEFT(T2,3),RIGHT(A2,8))</f>
        <v>ALM35000335</v>
      </c>
      <c r="D2" s="15" t="s">
        <v>11857</v>
      </c>
      <c r="E2" s="28" t="s">
        <v>967</v>
      </c>
      <c r="F2" s="20">
        <f>VLOOKUP(GOLOMAX!$B2,'PRECIOS GOLOMAX'!$A$1:$C$10000,3,FALSE)</f>
        <v>548.43</v>
      </c>
      <c r="G2" s="29">
        <v>0.0</v>
      </c>
      <c r="H2" s="29">
        <v>0.0</v>
      </c>
      <c r="I2" s="15">
        <v>1.0</v>
      </c>
      <c r="J2" s="15">
        <v>1.0</v>
      </c>
      <c r="K2" s="28"/>
      <c r="L2" s="23">
        <f>((GOLOMAX!$F2*(1+GOLOMAX!$G2%))/GOLOMAX!$J2)+GOLOMAX!$K2</f>
        <v>548.43</v>
      </c>
      <c r="M2" s="15">
        <v>30.0</v>
      </c>
      <c r="N2" s="24">
        <f t="shared" ref="N2:N291" si="2">IF(L2&gt;=10,MROUND(L2/(1-M2/100),50),20)</f>
        <v>800</v>
      </c>
      <c r="O2" s="29">
        <f>MROUND((GOLOMAX!$N2/0.6),50)</f>
        <v>1350</v>
      </c>
      <c r="P2" s="15" t="s">
        <v>11858</v>
      </c>
      <c r="Q2" s="15">
        <v>6.0</v>
      </c>
      <c r="R2" s="31">
        <v>12.0</v>
      </c>
      <c r="S2" s="15" t="s">
        <v>968</v>
      </c>
      <c r="T2" s="15" t="s">
        <v>63</v>
      </c>
      <c r="U2" s="15" t="s">
        <v>11776</v>
      </c>
      <c r="V2" s="15" t="s">
        <v>12166</v>
      </c>
      <c r="W2" s="15" t="s">
        <v>11860</v>
      </c>
      <c r="X2" s="15">
        <v>1.0</v>
      </c>
      <c r="Y2" s="15">
        <v>28.0</v>
      </c>
      <c r="Z2" s="15"/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6" t="s">
        <v>11857</v>
      </c>
      <c r="AP2" s="15"/>
      <c r="AQ2" s="15"/>
    </row>
    <row r="3" hidden="1">
      <c r="A3" s="28" t="s">
        <v>969</v>
      </c>
      <c r="B3" s="15">
        <v>1121702.0</v>
      </c>
      <c r="C3" s="15" t="str">
        <f t="shared" si="1"/>
        <v>ALM35000342</v>
      </c>
      <c r="D3" s="15" t="s">
        <v>11857</v>
      </c>
      <c r="E3" s="28" t="s">
        <v>970</v>
      </c>
      <c r="F3" s="20">
        <f>VLOOKUP(GOLOMAX!$B3,'PRECIOS GOLOMAX'!$A$1:$C$10000,3,FALSE)</f>
        <v>548.43</v>
      </c>
      <c r="G3" s="29">
        <v>0.0</v>
      </c>
      <c r="H3" s="29">
        <v>0.0</v>
      </c>
      <c r="I3" s="15">
        <v>1.0</v>
      </c>
      <c r="J3" s="15">
        <v>1.0</v>
      </c>
      <c r="K3" s="28"/>
      <c r="L3" s="23">
        <f>((GOLOMAX!$F3*(1+GOLOMAX!$G3%))/GOLOMAX!$J3)+GOLOMAX!$K3</f>
        <v>548.43</v>
      </c>
      <c r="M3" s="15">
        <v>30.0</v>
      </c>
      <c r="N3" s="24">
        <f t="shared" si="2"/>
        <v>800</v>
      </c>
      <c r="O3" s="29">
        <f>MROUND((GOLOMAX!$N3/0.6),50)</f>
        <v>1350</v>
      </c>
      <c r="P3" s="15" t="s">
        <v>11858</v>
      </c>
      <c r="Q3" s="15">
        <v>6.0</v>
      </c>
      <c r="R3" s="31">
        <v>12.0</v>
      </c>
      <c r="S3" s="15" t="s">
        <v>968</v>
      </c>
      <c r="T3" s="15" t="s">
        <v>63</v>
      </c>
      <c r="U3" s="15" t="s">
        <v>11776</v>
      </c>
      <c r="V3" s="15" t="s">
        <v>12166</v>
      </c>
      <c r="W3" s="15" t="s">
        <v>11860</v>
      </c>
      <c r="X3" s="15">
        <v>1.0</v>
      </c>
      <c r="Y3" s="15">
        <v>3.0</v>
      </c>
      <c r="Z3" s="15"/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6" t="s">
        <v>11857</v>
      </c>
      <c r="AP3" s="15"/>
      <c r="AQ3" s="15"/>
    </row>
    <row r="4" hidden="1">
      <c r="A4" s="28" t="s">
        <v>971</v>
      </c>
      <c r="B4" s="15">
        <v>1121703.0</v>
      </c>
      <c r="C4" s="15" t="str">
        <f t="shared" si="1"/>
        <v>ALM35000328</v>
      </c>
      <c r="D4" s="15" t="s">
        <v>11857</v>
      </c>
      <c r="E4" s="28" t="s">
        <v>972</v>
      </c>
      <c r="F4" s="20">
        <f>VLOOKUP(GOLOMAX!$B4,'PRECIOS GOLOMAX'!$A$1:$C$10000,3,FALSE)</f>
        <v>548.43</v>
      </c>
      <c r="G4" s="29">
        <v>0.0</v>
      </c>
      <c r="H4" s="29">
        <v>0.0</v>
      </c>
      <c r="I4" s="15">
        <v>1.0</v>
      </c>
      <c r="J4" s="15">
        <v>1.0</v>
      </c>
      <c r="K4" s="28"/>
      <c r="L4" s="23">
        <f>((GOLOMAX!$F4*(1+GOLOMAX!$G4%))/GOLOMAX!$J4)+GOLOMAX!$K4</f>
        <v>548.43</v>
      </c>
      <c r="M4" s="15">
        <v>30.0</v>
      </c>
      <c r="N4" s="24">
        <f t="shared" si="2"/>
        <v>800</v>
      </c>
      <c r="O4" s="29">
        <f>MROUND((GOLOMAX!$N4/0.6),50)</f>
        <v>1350</v>
      </c>
      <c r="P4" s="15" t="s">
        <v>11858</v>
      </c>
      <c r="Q4" s="15">
        <v>6.0</v>
      </c>
      <c r="R4" s="31">
        <v>12.0</v>
      </c>
      <c r="S4" s="15" t="s">
        <v>968</v>
      </c>
      <c r="T4" s="15" t="s">
        <v>63</v>
      </c>
      <c r="U4" s="15" t="s">
        <v>11776</v>
      </c>
      <c r="V4" s="15" t="s">
        <v>12166</v>
      </c>
      <c r="W4" s="15" t="s">
        <v>11860</v>
      </c>
      <c r="X4" s="15">
        <v>1.0</v>
      </c>
      <c r="Y4" s="15">
        <v>20.0</v>
      </c>
      <c r="Z4" s="15"/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6" t="s">
        <v>11857</v>
      </c>
      <c r="AP4" s="15"/>
      <c r="AQ4" s="15"/>
    </row>
    <row r="5" hidden="1">
      <c r="A5" s="28" t="s">
        <v>973</v>
      </c>
      <c r="B5" s="15">
        <v>1307200.0</v>
      </c>
      <c r="C5" s="15" t="str">
        <f t="shared" si="1"/>
        <v>ALM03198696</v>
      </c>
      <c r="D5" s="15" t="s">
        <v>11857</v>
      </c>
      <c r="E5" s="28" t="s">
        <v>974</v>
      </c>
      <c r="F5" s="20">
        <f>VLOOKUP(GOLOMAX!$B5,'PRECIOS GOLOMAX'!$A$1:$C$10000,3,FALSE)</f>
        <v>564.32</v>
      </c>
      <c r="G5" s="29">
        <v>0.0</v>
      </c>
      <c r="H5" s="29">
        <v>0.0</v>
      </c>
      <c r="I5" s="15">
        <v>1.0</v>
      </c>
      <c r="J5" s="15">
        <v>1.0</v>
      </c>
      <c r="K5" s="28"/>
      <c r="L5" s="23">
        <f>((GOLOMAX!$F5*(1+GOLOMAX!$G5%))/GOLOMAX!$J5)+GOLOMAX!$K5</f>
        <v>564.32</v>
      </c>
      <c r="M5" s="15">
        <v>30.0</v>
      </c>
      <c r="N5" s="24">
        <f t="shared" si="2"/>
        <v>800</v>
      </c>
      <c r="O5" s="29">
        <f>MROUND((GOLOMAX!$N5/0.6),50)</f>
        <v>1350</v>
      </c>
      <c r="P5" s="15" t="s">
        <v>11858</v>
      </c>
      <c r="Q5" s="15">
        <v>1.0</v>
      </c>
      <c r="R5" s="31">
        <v>3.0</v>
      </c>
      <c r="S5" s="15" t="s">
        <v>968</v>
      </c>
      <c r="T5" s="15" t="s">
        <v>63</v>
      </c>
      <c r="U5" s="15" t="s">
        <v>11776</v>
      </c>
      <c r="V5" s="15" t="s">
        <v>12167</v>
      </c>
      <c r="W5" s="15" t="s">
        <v>11860</v>
      </c>
      <c r="X5" s="15">
        <v>1.0</v>
      </c>
      <c r="Y5" s="15">
        <v>2.0</v>
      </c>
      <c r="Z5" s="15"/>
      <c r="AA5" s="15"/>
      <c r="AB5" s="29">
        <f>OSLE!$L5*OSLE!$AA5</f>
        <v>0</v>
      </c>
      <c r="AC5" s="15"/>
      <c r="AD5" s="15"/>
      <c r="AE5" s="15"/>
      <c r="AF5" s="15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6" t="s">
        <v>11857</v>
      </c>
      <c r="AP5" s="15"/>
      <c r="AQ5" s="15"/>
    </row>
    <row r="6" hidden="1">
      <c r="A6" s="28" t="s">
        <v>975</v>
      </c>
      <c r="B6" s="15">
        <v>1307204.0</v>
      </c>
      <c r="C6" s="15" t="str">
        <f t="shared" si="1"/>
        <v>ALM03198689</v>
      </c>
      <c r="D6" s="15" t="s">
        <v>11857</v>
      </c>
      <c r="E6" s="28" t="s">
        <v>976</v>
      </c>
      <c r="F6" s="20">
        <f>VLOOKUP(GOLOMAX!$B6,'PRECIOS GOLOMAX'!$A$1:$C$10000,3,FALSE)</f>
        <v>564.32</v>
      </c>
      <c r="G6" s="29">
        <v>0.0</v>
      </c>
      <c r="H6" s="29">
        <v>0.0</v>
      </c>
      <c r="I6" s="15">
        <v>1.0</v>
      </c>
      <c r="J6" s="15">
        <v>1.0</v>
      </c>
      <c r="K6" s="28"/>
      <c r="L6" s="23">
        <f>((GOLOMAX!$F6*(1+GOLOMAX!$G6%))/GOLOMAX!$J6)+GOLOMAX!$K6</f>
        <v>564.32</v>
      </c>
      <c r="M6" s="15">
        <v>30.0</v>
      </c>
      <c r="N6" s="24">
        <f t="shared" si="2"/>
        <v>800</v>
      </c>
      <c r="O6" s="29">
        <f>MROUND((GOLOMAX!$N6/0.6),50)</f>
        <v>1350</v>
      </c>
      <c r="P6" s="15" t="s">
        <v>11858</v>
      </c>
      <c r="Q6" s="15">
        <v>1.0</v>
      </c>
      <c r="R6" s="31">
        <v>3.0</v>
      </c>
      <c r="S6" s="15" t="s">
        <v>968</v>
      </c>
      <c r="T6" s="15" t="s">
        <v>63</v>
      </c>
      <c r="U6" s="15" t="s">
        <v>11776</v>
      </c>
      <c r="V6" s="15" t="s">
        <v>12167</v>
      </c>
      <c r="W6" s="15" t="s">
        <v>11860</v>
      </c>
      <c r="X6" s="15">
        <v>1.0</v>
      </c>
      <c r="Y6" s="15">
        <v>0.0</v>
      </c>
      <c r="Z6" s="15"/>
      <c r="AA6" s="15"/>
      <c r="AB6" s="29">
        <f>OSLE!$L6*OSLE!$AA6</f>
        <v>11150</v>
      </c>
      <c r="AC6" s="15"/>
      <c r="AD6" s="15"/>
      <c r="AE6" s="15"/>
      <c r="AF6" s="15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6" t="s">
        <v>11857</v>
      </c>
      <c r="AP6" s="15"/>
      <c r="AQ6" s="15"/>
    </row>
    <row r="7" hidden="1">
      <c r="A7" s="28" t="s">
        <v>977</v>
      </c>
      <c r="B7" s="16">
        <v>1280262.0</v>
      </c>
      <c r="C7" s="15" t="str">
        <f t="shared" si="1"/>
        <v>ALM24156797</v>
      </c>
      <c r="D7" s="15" t="s">
        <v>11857</v>
      </c>
      <c r="E7" s="28" t="s">
        <v>978</v>
      </c>
      <c r="F7" s="20">
        <f>VLOOKUP(GOLOMAX!$B7,'PRECIOS GOLOMAX'!$A$1:$C$10000,3,FALSE)</f>
        <v>482.65</v>
      </c>
      <c r="G7" s="29">
        <v>0.0</v>
      </c>
      <c r="H7" s="29">
        <v>0.0</v>
      </c>
      <c r="I7" s="15">
        <v>1.0</v>
      </c>
      <c r="J7" s="15">
        <v>1.0</v>
      </c>
      <c r="K7" s="28"/>
      <c r="L7" s="23">
        <f>((GOLOMAX!$F7*(1+GOLOMAX!$G7%))/GOLOMAX!$J7)+GOLOMAX!$K7</f>
        <v>482.65</v>
      </c>
      <c r="M7" s="15">
        <v>30.0</v>
      </c>
      <c r="N7" s="24">
        <f t="shared" si="2"/>
        <v>700</v>
      </c>
      <c r="O7" s="29">
        <f>MROUND((GOLOMAX!$N7/0.6),50)</f>
        <v>1150</v>
      </c>
      <c r="P7" s="15" t="s">
        <v>11858</v>
      </c>
      <c r="Q7" s="15">
        <v>3.0</v>
      </c>
      <c r="R7" s="31">
        <v>6.0</v>
      </c>
      <c r="S7" s="15" t="s">
        <v>968</v>
      </c>
      <c r="T7" s="15" t="s">
        <v>63</v>
      </c>
      <c r="U7" s="15" t="s">
        <v>11776</v>
      </c>
      <c r="V7" s="15" t="s">
        <v>12168</v>
      </c>
      <c r="W7" s="15" t="s">
        <v>11860</v>
      </c>
      <c r="X7" s="15">
        <v>1.0</v>
      </c>
      <c r="Y7" s="15">
        <v>4.0</v>
      </c>
      <c r="Z7" s="15"/>
      <c r="AA7" s="15"/>
      <c r="AB7" s="29">
        <f>OSLE!$L7*OSLE!$AA7</f>
        <v>14600</v>
      </c>
      <c r="AC7" s="15"/>
      <c r="AD7" s="15"/>
      <c r="AE7" s="15"/>
      <c r="AF7" s="15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6" t="s">
        <v>11857</v>
      </c>
      <c r="AP7" s="15"/>
      <c r="AQ7" s="15"/>
    </row>
    <row r="8" hidden="1">
      <c r="A8" s="28" t="s">
        <v>979</v>
      </c>
      <c r="B8" s="16">
        <v>1281615.0</v>
      </c>
      <c r="C8" s="15" t="str">
        <f t="shared" si="1"/>
        <v>ALM28102714</v>
      </c>
      <c r="D8" s="15" t="s">
        <v>11857</v>
      </c>
      <c r="E8" s="28" t="s">
        <v>980</v>
      </c>
      <c r="F8" s="20">
        <f>VLOOKUP(GOLOMAX!$B8,'PRECIOS GOLOMAX'!$A$1:$C$10000,3,FALSE)</f>
        <v>384.42</v>
      </c>
      <c r="G8" s="29">
        <v>0.0</v>
      </c>
      <c r="H8" s="29">
        <v>0.0</v>
      </c>
      <c r="I8" s="15">
        <v>1.0</v>
      </c>
      <c r="J8" s="15">
        <v>1.0</v>
      </c>
      <c r="K8" s="28"/>
      <c r="L8" s="23">
        <f>((GOLOMAX!$F8*(1+GOLOMAX!$G8%))/GOLOMAX!$J8)+GOLOMAX!$K8</f>
        <v>384.42</v>
      </c>
      <c r="M8" s="15">
        <v>30.0</v>
      </c>
      <c r="N8" s="24">
        <f t="shared" si="2"/>
        <v>550</v>
      </c>
      <c r="O8" s="29">
        <f>MROUND((GOLOMAX!$N8/0.6),50)</f>
        <v>900</v>
      </c>
      <c r="P8" s="15" t="s">
        <v>11858</v>
      </c>
      <c r="Q8" s="15">
        <v>3.0</v>
      </c>
      <c r="R8" s="31">
        <v>6.0</v>
      </c>
      <c r="S8" s="15" t="s">
        <v>968</v>
      </c>
      <c r="T8" s="15" t="s">
        <v>63</v>
      </c>
      <c r="U8" s="15" t="s">
        <v>11776</v>
      </c>
      <c r="V8" s="15" t="s">
        <v>12169</v>
      </c>
      <c r="W8" s="15" t="s">
        <v>11860</v>
      </c>
      <c r="X8" s="15">
        <v>1.0</v>
      </c>
      <c r="Y8" s="15">
        <v>0.0</v>
      </c>
      <c r="Z8" s="15"/>
      <c r="AA8" s="15"/>
      <c r="AB8" s="29">
        <f>OSLE!$L8*OSLE!$AA8</f>
        <v>0</v>
      </c>
      <c r="AC8" s="15"/>
      <c r="AD8" s="15"/>
      <c r="AE8" s="15"/>
      <c r="AF8" s="15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6" t="s">
        <v>11857</v>
      </c>
      <c r="AP8" s="15"/>
      <c r="AQ8" s="15"/>
    </row>
    <row r="9" hidden="1">
      <c r="A9" s="28" t="s">
        <v>981</v>
      </c>
      <c r="B9" s="16">
        <v>1287112.0</v>
      </c>
      <c r="C9" s="15" t="str">
        <f t="shared" si="1"/>
        <v>ALM87000729</v>
      </c>
      <c r="D9" s="15" t="s">
        <v>11857</v>
      </c>
      <c r="E9" s="28" t="s">
        <v>982</v>
      </c>
      <c r="F9" s="20">
        <f>VLOOKUP(GOLOMAX!$B9,'PRECIOS GOLOMAX'!$A$1:$C$10000,3,FALSE)</f>
        <v>392.63</v>
      </c>
      <c r="G9" s="29">
        <v>0.0</v>
      </c>
      <c r="H9" s="29">
        <v>0.0</v>
      </c>
      <c r="I9" s="15">
        <v>1.0</v>
      </c>
      <c r="J9" s="15">
        <v>1.0</v>
      </c>
      <c r="K9" s="28"/>
      <c r="L9" s="23">
        <f>((GOLOMAX!$F9*(1+GOLOMAX!$G9%))/GOLOMAX!$J9)+GOLOMAX!$K9</f>
        <v>392.63</v>
      </c>
      <c r="M9" s="15">
        <v>30.0</v>
      </c>
      <c r="N9" s="24">
        <f t="shared" si="2"/>
        <v>550</v>
      </c>
      <c r="O9" s="29">
        <f>MROUND((GOLOMAX!$N9/0.6),50)</f>
        <v>900</v>
      </c>
      <c r="P9" s="15" t="s">
        <v>11858</v>
      </c>
      <c r="Q9" s="15">
        <v>3.0</v>
      </c>
      <c r="R9" s="31">
        <v>6.0</v>
      </c>
      <c r="S9" s="15" t="s">
        <v>968</v>
      </c>
      <c r="T9" s="15" t="s">
        <v>63</v>
      </c>
      <c r="U9" s="15" t="s">
        <v>11776</v>
      </c>
      <c r="V9" s="15" t="s">
        <v>12170</v>
      </c>
      <c r="W9" s="15" t="s">
        <v>11860</v>
      </c>
      <c r="X9" s="15">
        <v>1.0</v>
      </c>
      <c r="Y9" s="15">
        <v>4.0</v>
      </c>
      <c r="Z9" s="15"/>
      <c r="AA9" s="15"/>
      <c r="AB9" s="29">
        <f>OSLE!$L9*OSLE!$AA9</f>
        <v>0</v>
      </c>
      <c r="AC9" s="15"/>
      <c r="AD9" s="15"/>
      <c r="AE9" s="15"/>
      <c r="AF9" s="15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6" t="s">
        <v>11857</v>
      </c>
      <c r="AP9" s="15"/>
      <c r="AQ9" s="15"/>
    </row>
    <row r="10" hidden="1">
      <c r="A10" s="28" t="s">
        <v>983</v>
      </c>
      <c r="B10" s="16">
        <v>1287314.0</v>
      </c>
      <c r="C10" s="15" t="str">
        <f t="shared" si="1"/>
        <v>ALM87000774</v>
      </c>
      <c r="D10" s="15" t="s">
        <v>11857</v>
      </c>
      <c r="E10" s="28" t="s">
        <v>984</v>
      </c>
      <c r="F10" s="20">
        <f>VLOOKUP(GOLOMAX!$B10,'PRECIOS GOLOMAX'!$A$1:$C$10000,3,FALSE)</f>
        <v>695.77</v>
      </c>
      <c r="G10" s="29">
        <v>0.0</v>
      </c>
      <c r="H10" s="29">
        <v>0.0</v>
      </c>
      <c r="I10" s="15">
        <v>1.0</v>
      </c>
      <c r="J10" s="15">
        <v>1.0</v>
      </c>
      <c r="K10" s="28"/>
      <c r="L10" s="23">
        <f>((GOLOMAX!$F10*(1+GOLOMAX!$G10%))/GOLOMAX!$J10)+GOLOMAX!$K10</f>
        <v>695.77</v>
      </c>
      <c r="M10" s="15">
        <v>30.0</v>
      </c>
      <c r="N10" s="24">
        <f t="shared" si="2"/>
        <v>1000</v>
      </c>
      <c r="O10" s="29">
        <f>MROUND((GOLOMAX!$N10/0.6),50)</f>
        <v>1650</v>
      </c>
      <c r="P10" s="15" t="s">
        <v>11858</v>
      </c>
      <c r="Q10" s="15">
        <v>3.0</v>
      </c>
      <c r="R10" s="31">
        <v>6.0</v>
      </c>
      <c r="S10" s="15" t="s">
        <v>968</v>
      </c>
      <c r="T10" s="15" t="s">
        <v>63</v>
      </c>
      <c r="U10" s="15" t="s">
        <v>11776</v>
      </c>
      <c r="V10" s="15" t="s">
        <v>12170</v>
      </c>
      <c r="W10" s="15" t="s">
        <v>11860</v>
      </c>
      <c r="X10" s="15">
        <v>1.0</v>
      </c>
      <c r="Y10" s="15">
        <v>2.0</v>
      </c>
      <c r="Z10" s="15"/>
      <c r="AA10" s="15"/>
      <c r="AB10" s="29">
        <f>OSLE!$L10*OSLE!$AA10</f>
        <v>0</v>
      </c>
      <c r="AC10" s="15"/>
      <c r="AD10" s="15"/>
      <c r="AE10" s="15"/>
      <c r="AF10" s="15"/>
      <c r="AG10" s="15"/>
      <c r="AH10" s="32" t="str">
        <f>IF(AND(OSLE!$AF10=0,OSLE!$AG10=0),"",OSLE!$AF10-OSLE!$AG10)</f>
        <v/>
      </c>
      <c r="AI10" s="15"/>
      <c r="AJ10" s="15"/>
      <c r="AK10" s="15"/>
      <c r="AL10" s="15"/>
      <c r="AM10" s="15"/>
      <c r="AN10" s="15"/>
      <c r="AO10" s="16" t="s">
        <v>11857</v>
      </c>
      <c r="AP10" s="15"/>
      <c r="AQ10" s="15"/>
    </row>
    <row r="11" hidden="1">
      <c r="A11" s="28" t="s">
        <v>985</v>
      </c>
      <c r="B11" s="16">
        <v>1287312.0</v>
      </c>
      <c r="C11" s="15" t="str">
        <f t="shared" si="1"/>
        <v>ALM87000644</v>
      </c>
      <c r="D11" s="15" t="s">
        <v>11857</v>
      </c>
      <c r="E11" s="28" t="s">
        <v>986</v>
      </c>
      <c r="F11" s="20">
        <f>VLOOKUP(GOLOMAX!$B11,'PRECIOS GOLOMAX'!$A$1:$C$10000,3,FALSE)</f>
        <v>695.77</v>
      </c>
      <c r="G11" s="29">
        <v>0.0</v>
      </c>
      <c r="H11" s="29">
        <v>0.0</v>
      </c>
      <c r="I11" s="15">
        <v>1.0</v>
      </c>
      <c r="J11" s="15">
        <v>1.0</v>
      </c>
      <c r="K11" s="28"/>
      <c r="L11" s="23">
        <f>((GOLOMAX!$F11*(1+GOLOMAX!$G11%))/GOLOMAX!$J11)+GOLOMAX!$K11</f>
        <v>695.77</v>
      </c>
      <c r="M11" s="15">
        <v>30.0</v>
      </c>
      <c r="N11" s="24">
        <f t="shared" si="2"/>
        <v>1000</v>
      </c>
      <c r="O11" s="29">
        <f>MROUND((GOLOMAX!$N11/0.6),50)</f>
        <v>1650</v>
      </c>
      <c r="P11" s="15" t="s">
        <v>11858</v>
      </c>
      <c r="Q11" s="15">
        <v>3.0</v>
      </c>
      <c r="R11" s="31">
        <v>6.0</v>
      </c>
      <c r="S11" s="15" t="s">
        <v>968</v>
      </c>
      <c r="T11" s="15" t="s">
        <v>63</v>
      </c>
      <c r="U11" s="15" t="s">
        <v>11776</v>
      </c>
      <c r="V11" s="15" t="s">
        <v>12170</v>
      </c>
      <c r="W11" s="15" t="s">
        <v>11860</v>
      </c>
      <c r="X11" s="15">
        <v>1.0</v>
      </c>
      <c r="Y11" s="15">
        <v>0.0</v>
      </c>
      <c r="Z11" s="15"/>
      <c r="AA11" s="15"/>
      <c r="AB11" s="29">
        <f>OSLE!$L11*OSLE!$AA11</f>
        <v>13400</v>
      </c>
      <c r="AC11" s="15"/>
      <c r="AD11" s="15"/>
      <c r="AE11" s="15"/>
      <c r="AF11" s="15"/>
      <c r="AG11" s="15"/>
      <c r="AH11" s="32" t="str">
        <f>IF(AND(OSLE!$AF11=0,OSLE!$AG11=0),"",OSLE!$AF11-OSLE!$AG11)</f>
        <v/>
      </c>
      <c r="AI11" s="15"/>
      <c r="AJ11" s="15"/>
      <c r="AK11" s="15"/>
      <c r="AL11" s="15"/>
      <c r="AM11" s="15"/>
      <c r="AN11" s="15"/>
      <c r="AO11" s="16" t="s">
        <v>11857</v>
      </c>
      <c r="AP11" s="15"/>
      <c r="AQ11" s="15"/>
    </row>
    <row r="12" hidden="1">
      <c r="A12" s="28" t="s">
        <v>987</v>
      </c>
      <c r="B12" s="16">
        <v>1287398.0</v>
      </c>
      <c r="C12" s="15" t="str">
        <f t="shared" si="1"/>
        <v>ALM87100986</v>
      </c>
      <c r="D12" s="15" t="s">
        <v>11857</v>
      </c>
      <c r="E12" s="28" t="s">
        <v>988</v>
      </c>
      <c r="F12" s="20">
        <f>VLOOKUP(GOLOMAX!$B12,'PRECIOS GOLOMAX'!$A$1:$C$10000,3,FALSE)</f>
        <v>695.77</v>
      </c>
      <c r="G12" s="29">
        <v>0.0</v>
      </c>
      <c r="H12" s="29">
        <v>0.0</v>
      </c>
      <c r="I12" s="15">
        <v>1.0</v>
      </c>
      <c r="J12" s="15">
        <v>1.0</v>
      </c>
      <c r="K12" s="28"/>
      <c r="L12" s="23">
        <f>((GOLOMAX!$F12*(1+GOLOMAX!$G12%))/GOLOMAX!$J12)+GOLOMAX!$K12</f>
        <v>695.77</v>
      </c>
      <c r="M12" s="15">
        <v>30.0</v>
      </c>
      <c r="N12" s="24">
        <f t="shared" si="2"/>
        <v>1000</v>
      </c>
      <c r="O12" s="29">
        <f>MROUND((GOLOMAX!$N12/0.6),50)</f>
        <v>1650</v>
      </c>
      <c r="P12" s="15" t="s">
        <v>11858</v>
      </c>
      <c r="Q12" s="15">
        <v>3.0</v>
      </c>
      <c r="R12" s="31">
        <v>6.0</v>
      </c>
      <c r="S12" s="15" t="s">
        <v>968</v>
      </c>
      <c r="T12" s="15" t="s">
        <v>63</v>
      </c>
      <c r="U12" s="15" t="s">
        <v>11776</v>
      </c>
      <c r="V12" s="15" t="s">
        <v>12170</v>
      </c>
      <c r="W12" s="15" t="s">
        <v>11860</v>
      </c>
      <c r="X12" s="15">
        <v>1.0</v>
      </c>
      <c r="Y12" s="15">
        <v>4.0</v>
      </c>
      <c r="Z12" s="15"/>
      <c r="AA12" s="15"/>
      <c r="AB12" s="29">
        <f>OSLE!$L12*OSLE!$AA12</f>
        <v>0</v>
      </c>
      <c r="AC12" s="15"/>
      <c r="AD12" s="15"/>
      <c r="AE12" s="15"/>
      <c r="AF12" s="15"/>
      <c r="AG12" s="15"/>
      <c r="AH12" s="32" t="str">
        <f>IF(AND(OSLE!$AF12=0,OSLE!$AG12=0),"",OSLE!$AF12-OSLE!$AG12)</f>
        <v/>
      </c>
      <c r="AI12" s="15"/>
      <c r="AJ12" s="15"/>
      <c r="AK12" s="15"/>
      <c r="AL12" s="15"/>
      <c r="AM12" s="15"/>
      <c r="AN12" s="15"/>
      <c r="AO12" s="16" t="s">
        <v>11857</v>
      </c>
      <c r="AP12" s="15"/>
      <c r="AQ12" s="15"/>
    </row>
    <row r="13" hidden="1">
      <c r="A13" s="28" t="s">
        <v>989</v>
      </c>
      <c r="B13" s="16">
        <v>1287310.0</v>
      </c>
      <c r="C13" s="15" t="str">
        <f t="shared" si="1"/>
        <v>ALM87100719</v>
      </c>
      <c r="D13" s="15" t="s">
        <v>11857</v>
      </c>
      <c r="E13" s="28" t="s">
        <v>990</v>
      </c>
      <c r="F13" s="20">
        <f>VLOOKUP(GOLOMAX!$B13,'PRECIOS GOLOMAX'!$A$1:$C$10000,3,FALSE)</f>
        <v>695.77</v>
      </c>
      <c r="G13" s="29">
        <v>0.0</v>
      </c>
      <c r="H13" s="29">
        <v>0.0</v>
      </c>
      <c r="I13" s="15">
        <v>1.0</v>
      </c>
      <c r="J13" s="15">
        <v>1.0</v>
      </c>
      <c r="K13" s="28"/>
      <c r="L13" s="23">
        <f>((GOLOMAX!$F13*(1+GOLOMAX!$G13%))/GOLOMAX!$J13)+GOLOMAX!$K13</f>
        <v>695.77</v>
      </c>
      <c r="M13" s="15">
        <v>30.0</v>
      </c>
      <c r="N13" s="24">
        <f t="shared" si="2"/>
        <v>1000</v>
      </c>
      <c r="O13" s="29">
        <f>MROUND((GOLOMAX!$N13/0.6),50)</f>
        <v>1650</v>
      </c>
      <c r="P13" s="15" t="s">
        <v>11858</v>
      </c>
      <c r="Q13" s="15">
        <v>3.0</v>
      </c>
      <c r="R13" s="31">
        <v>6.0</v>
      </c>
      <c r="S13" s="15" t="s">
        <v>968</v>
      </c>
      <c r="T13" s="15" t="s">
        <v>63</v>
      </c>
      <c r="U13" s="15" t="s">
        <v>11776</v>
      </c>
      <c r="V13" s="15" t="s">
        <v>12170</v>
      </c>
      <c r="W13" s="15" t="s">
        <v>11860</v>
      </c>
      <c r="X13" s="15">
        <v>1.0</v>
      </c>
      <c r="Y13" s="15">
        <v>0.0</v>
      </c>
      <c r="Z13" s="15"/>
      <c r="AA13" s="15"/>
      <c r="AB13" s="29">
        <f>OSLE!$L13*OSLE!$AA13</f>
        <v>22100</v>
      </c>
      <c r="AC13" s="15"/>
      <c r="AD13" s="15"/>
      <c r="AE13" s="15"/>
      <c r="AF13" s="15"/>
      <c r="AG13" s="15"/>
      <c r="AH13" s="32" t="str">
        <f>IF(AND(OSLE!$AF13=0,OSLE!$AG13=0),"",OSLE!$AF13-OSLE!$AG13)</f>
        <v/>
      </c>
      <c r="AI13" s="15"/>
      <c r="AJ13" s="15"/>
      <c r="AK13" s="15"/>
      <c r="AL13" s="15"/>
      <c r="AM13" s="15"/>
      <c r="AN13" s="15"/>
      <c r="AO13" s="16" t="s">
        <v>11857</v>
      </c>
      <c r="AP13" s="15"/>
      <c r="AQ13" s="15"/>
    </row>
    <row r="14" hidden="1">
      <c r="A14" s="28" t="s">
        <v>991</v>
      </c>
      <c r="B14" s="16">
        <v>1287306.0</v>
      </c>
      <c r="C14" s="15" t="str">
        <f t="shared" si="1"/>
        <v>ALM87001153</v>
      </c>
      <c r="D14" s="15" t="s">
        <v>11857</v>
      </c>
      <c r="E14" s="28" t="s">
        <v>992</v>
      </c>
      <c r="F14" s="20">
        <f>VLOOKUP(GOLOMAX!$B14,'PRECIOS GOLOMAX'!$A$1:$C$10000,3,FALSE)</f>
        <v>938.27</v>
      </c>
      <c r="G14" s="29">
        <v>0.0</v>
      </c>
      <c r="H14" s="29">
        <v>0.0</v>
      </c>
      <c r="I14" s="15">
        <v>1.0</v>
      </c>
      <c r="J14" s="15">
        <v>1.0</v>
      </c>
      <c r="K14" s="28"/>
      <c r="L14" s="23">
        <f>((GOLOMAX!$F14*(1+GOLOMAX!$G14%))/GOLOMAX!$J14)+GOLOMAX!$K14</f>
        <v>938.27</v>
      </c>
      <c r="M14" s="15">
        <v>30.0</v>
      </c>
      <c r="N14" s="24">
        <f t="shared" si="2"/>
        <v>1350</v>
      </c>
      <c r="O14" s="29">
        <f>MROUND((GOLOMAX!$N14/0.6),50)</f>
        <v>2250</v>
      </c>
      <c r="P14" s="15" t="s">
        <v>11858</v>
      </c>
      <c r="Q14" s="15">
        <v>3.0</v>
      </c>
      <c r="R14" s="31">
        <v>6.0</v>
      </c>
      <c r="S14" s="15" t="s">
        <v>968</v>
      </c>
      <c r="T14" s="15" t="s">
        <v>63</v>
      </c>
      <c r="U14" s="15" t="s">
        <v>11776</v>
      </c>
      <c r="V14" s="15" t="s">
        <v>12170</v>
      </c>
      <c r="W14" s="15" t="s">
        <v>11860</v>
      </c>
      <c r="X14" s="15">
        <v>1.0</v>
      </c>
      <c r="Y14" s="15">
        <v>0.0</v>
      </c>
      <c r="Z14" s="15"/>
      <c r="AA14" s="15"/>
      <c r="AB14" s="29">
        <f>OSLE!$L14*OSLE!$AA14</f>
        <v>19200</v>
      </c>
      <c r="AC14" s="15"/>
      <c r="AD14" s="15"/>
      <c r="AE14" s="15"/>
      <c r="AF14" s="15"/>
      <c r="AG14" s="15"/>
      <c r="AH14" s="32" t="str">
        <f>IF(AND(OSLE!$AF14=0,OSLE!$AG14=0),"",OSLE!$AF14-OSLE!$AG14)</f>
        <v/>
      </c>
      <c r="AI14" s="15"/>
      <c r="AJ14" s="15"/>
      <c r="AK14" s="15"/>
      <c r="AL14" s="15"/>
      <c r="AM14" s="15"/>
      <c r="AN14" s="15"/>
      <c r="AO14" s="16" t="s">
        <v>11857</v>
      </c>
      <c r="AP14" s="15"/>
      <c r="AQ14" s="15"/>
    </row>
    <row r="15" hidden="1">
      <c r="A15" s="28" t="s">
        <v>993</v>
      </c>
      <c r="B15" s="16">
        <v>1287132.0</v>
      </c>
      <c r="C15" s="15" t="str">
        <f t="shared" si="1"/>
        <v>ALM87100979</v>
      </c>
      <c r="D15" s="15" t="s">
        <v>11857</v>
      </c>
      <c r="E15" s="28" t="s">
        <v>994</v>
      </c>
      <c r="F15" s="20">
        <f>VLOOKUP(GOLOMAX!$B15,'PRECIOS GOLOMAX'!$A$1:$C$10000,3,FALSE)</f>
        <v>685.69</v>
      </c>
      <c r="G15" s="29">
        <v>0.0</v>
      </c>
      <c r="H15" s="29">
        <v>0.0</v>
      </c>
      <c r="I15" s="15">
        <v>1.0</v>
      </c>
      <c r="J15" s="15">
        <v>1.0</v>
      </c>
      <c r="K15" s="28"/>
      <c r="L15" s="23">
        <f>((GOLOMAX!$F15*(1+GOLOMAX!$G15%))/GOLOMAX!$J15)+GOLOMAX!$K15</f>
        <v>685.69</v>
      </c>
      <c r="M15" s="15">
        <v>30.0</v>
      </c>
      <c r="N15" s="24">
        <f t="shared" si="2"/>
        <v>1000</v>
      </c>
      <c r="O15" s="29">
        <f>MROUND((GOLOMAX!$N15/0.6),50)</f>
        <v>1650</v>
      </c>
      <c r="P15" s="15" t="s">
        <v>11858</v>
      </c>
      <c r="Q15" s="15">
        <v>3.0</v>
      </c>
      <c r="R15" s="31">
        <v>6.0</v>
      </c>
      <c r="S15" s="15" t="s">
        <v>968</v>
      </c>
      <c r="T15" s="15" t="s">
        <v>63</v>
      </c>
      <c r="U15" s="15" t="s">
        <v>11776</v>
      </c>
      <c r="V15" s="15" t="s">
        <v>12170</v>
      </c>
      <c r="W15" s="15" t="s">
        <v>11860</v>
      </c>
      <c r="X15" s="15">
        <v>1.0</v>
      </c>
      <c r="Y15" s="15">
        <v>2.0</v>
      </c>
      <c r="Z15" s="15"/>
      <c r="AA15" s="15"/>
      <c r="AB15" s="29">
        <f>OSLE!$L15*OSLE!$AA15</f>
        <v>13000</v>
      </c>
      <c r="AC15" s="15"/>
      <c r="AD15" s="15"/>
      <c r="AE15" s="15"/>
      <c r="AF15" s="15"/>
      <c r="AG15" s="15"/>
      <c r="AH15" s="32" t="str">
        <f>IF(AND(OSLE!$AF15=0,OSLE!$AG15=0),"",OSLE!$AF15-OSLE!$AG15)</f>
        <v/>
      </c>
      <c r="AI15" s="15"/>
      <c r="AJ15" s="15"/>
      <c r="AK15" s="15"/>
      <c r="AL15" s="15"/>
      <c r="AM15" s="15"/>
      <c r="AN15" s="15"/>
      <c r="AO15" s="16" t="s">
        <v>11857</v>
      </c>
      <c r="AP15" s="15"/>
      <c r="AQ15" s="15"/>
    </row>
    <row r="16" hidden="1">
      <c r="A16" s="28" t="s">
        <v>995</v>
      </c>
      <c r="B16" s="16">
        <v>1287131.0</v>
      </c>
      <c r="C16" s="15" t="str">
        <f t="shared" si="1"/>
        <v>ALM87100900</v>
      </c>
      <c r="D16" s="15" t="s">
        <v>11857</v>
      </c>
      <c r="E16" s="28" t="s">
        <v>996</v>
      </c>
      <c r="F16" s="20">
        <f>VLOOKUP(GOLOMAX!$B16,'PRECIOS GOLOMAX'!$A$1:$C$10000,3,FALSE)</f>
        <v>695.77</v>
      </c>
      <c r="G16" s="29">
        <v>0.0</v>
      </c>
      <c r="H16" s="29">
        <v>0.0</v>
      </c>
      <c r="I16" s="15">
        <v>1.0</v>
      </c>
      <c r="J16" s="15">
        <v>1.0</v>
      </c>
      <c r="K16" s="28"/>
      <c r="L16" s="23">
        <f>((GOLOMAX!$F16*(1+GOLOMAX!$G16%))/GOLOMAX!$J16)+GOLOMAX!$K16</f>
        <v>695.77</v>
      </c>
      <c r="M16" s="15">
        <v>30.0</v>
      </c>
      <c r="N16" s="24">
        <f t="shared" si="2"/>
        <v>1000</v>
      </c>
      <c r="O16" s="29">
        <f>MROUND((GOLOMAX!$N16/0.6),50)</f>
        <v>1650</v>
      </c>
      <c r="P16" s="15" t="s">
        <v>11858</v>
      </c>
      <c r="Q16" s="15">
        <v>3.0</v>
      </c>
      <c r="R16" s="31">
        <v>6.0</v>
      </c>
      <c r="S16" s="15" t="s">
        <v>968</v>
      </c>
      <c r="T16" s="15" t="s">
        <v>63</v>
      </c>
      <c r="U16" s="15" t="s">
        <v>11776</v>
      </c>
      <c r="V16" s="15" t="s">
        <v>12170</v>
      </c>
      <c r="W16" s="15" t="s">
        <v>11860</v>
      </c>
      <c r="X16" s="15">
        <v>1.0</v>
      </c>
      <c r="Y16" s="15">
        <v>0.0</v>
      </c>
      <c r="Z16" s="15"/>
      <c r="AA16" s="15"/>
      <c r="AB16" s="29">
        <f>OSLE!$L16*OSLE!$AA16</f>
        <v>13200</v>
      </c>
      <c r="AC16" s="15"/>
      <c r="AD16" s="15"/>
      <c r="AE16" s="15"/>
      <c r="AF16" s="15"/>
      <c r="AG16" s="15"/>
      <c r="AH16" s="32" t="str">
        <f>IF(AND(OSLE!$AF16=0,OSLE!$AG16=0),"",OSLE!$AF16-OSLE!$AG16)</f>
        <v/>
      </c>
      <c r="AI16" s="15"/>
      <c r="AJ16" s="15"/>
      <c r="AK16" s="15"/>
      <c r="AL16" s="15"/>
      <c r="AM16" s="15"/>
      <c r="AN16" s="15"/>
      <c r="AO16" s="16" t="s">
        <v>11857</v>
      </c>
      <c r="AP16" s="15"/>
      <c r="AQ16" s="15"/>
    </row>
    <row r="17" hidden="1">
      <c r="A17" s="28" t="s">
        <v>997</v>
      </c>
      <c r="B17" s="16">
        <v>1287316.0</v>
      </c>
      <c r="C17" s="15" t="str">
        <f t="shared" si="1"/>
        <v>ALM87100696</v>
      </c>
      <c r="D17" s="15" t="s">
        <v>11857</v>
      </c>
      <c r="E17" s="28" t="s">
        <v>998</v>
      </c>
      <c r="F17" s="20">
        <f>VLOOKUP(GOLOMAX!$B17,'PRECIOS GOLOMAX'!$A$1:$C$10000,3,FALSE)</f>
        <v>695.77</v>
      </c>
      <c r="G17" s="29">
        <v>0.0</v>
      </c>
      <c r="H17" s="29">
        <v>0.0</v>
      </c>
      <c r="I17" s="15">
        <v>1.0</v>
      </c>
      <c r="J17" s="15">
        <v>1.0</v>
      </c>
      <c r="K17" s="28"/>
      <c r="L17" s="23">
        <f>((GOLOMAX!$F17*(1+GOLOMAX!$G17%))/GOLOMAX!$J17)+GOLOMAX!$K17</f>
        <v>695.77</v>
      </c>
      <c r="M17" s="15">
        <v>30.0</v>
      </c>
      <c r="N17" s="24">
        <f t="shared" si="2"/>
        <v>1000</v>
      </c>
      <c r="O17" s="29">
        <f>MROUND((GOLOMAX!$N17/0.6),50)</f>
        <v>1650</v>
      </c>
      <c r="P17" s="15" t="s">
        <v>11858</v>
      </c>
      <c r="Q17" s="15">
        <v>3.0</v>
      </c>
      <c r="R17" s="31">
        <v>6.0</v>
      </c>
      <c r="S17" s="15" t="s">
        <v>968</v>
      </c>
      <c r="T17" s="15" t="s">
        <v>63</v>
      </c>
      <c r="U17" s="15" t="s">
        <v>11776</v>
      </c>
      <c r="V17" s="15" t="s">
        <v>12170</v>
      </c>
      <c r="W17" s="15" t="s">
        <v>11860</v>
      </c>
      <c r="X17" s="15">
        <v>1.0</v>
      </c>
      <c r="Y17" s="15">
        <v>0.0</v>
      </c>
      <c r="Z17" s="15"/>
      <c r="AA17" s="15"/>
      <c r="AB17" s="29">
        <f>OSLE!$L17*OSLE!$AA17</f>
        <v>22300</v>
      </c>
      <c r="AC17" s="15"/>
      <c r="AD17" s="15"/>
      <c r="AE17" s="15"/>
      <c r="AF17" s="15"/>
      <c r="AG17" s="15"/>
      <c r="AH17" s="32" t="str">
        <f>IF(AND(OSLE!$AF17=0,OSLE!$AG17=0),"",OSLE!$AF17-OSLE!$AG17)</f>
        <v/>
      </c>
      <c r="AI17" s="15"/>
      <c r="AJ17" s="15"/>
      <c r="AK17" s="15"/>
      <c r="AL17" s="15"/>
      <c r="AM17" s="15"/>
      <c r="AN17" s="15"/>
      <c r="AO17" s="16" t="s">
        <v>11857</v>
      </c>
      <c r="AP17" s="15"/>
      <c r="AQ17" s="15"/>
    </row>
    <row r="18" hidden="1">
      <c r="A18" s="28" t="s">
        <v>999</v>
      </c>
      <c r="B18" s="16">
        <v>1287332.0</v>
      </c>
      <c r="C18" s="15" t="str">
        <f t="shared" si="1"/>
        <v>ALM87100924</v>
      </c>
      <c r="D18" s="15" t="s">
        <v>11857</v>
      </c>
      <c r="E18" s="28" t="s">
        <v>1000</v>
      </c>
      <c r="F18" s="20">
        <f>VLOOKUP(GOLOMAX!$B18,'PRECIOS GOLOMAX'!$A$1:$C$10000,3,FALSE)</f>
        <v>627.3</v>
      </c>
      <c r="G18" s="29">
        <v>0.0</v>
      </c>
      <c r="H18" s="29">
        <v>0.0</v>
      </c>
      <c r="I18" s="15">
        <v>1.0</v>
      </c>
      <c r="J18" s="15">
        <v>1.0</v>
      </c>
      <c r="K18" s="28"/>
      <c r="L18" s="23">
        <f>((GOLOMAX!$F18*(1+GOLOMAX!$G18%))/GOLOMAX!$J18)+GOLOMAX!$K18</f>
        <v>627.3</v>
      </c>
      <c r="M18" s="15">
        <v>30.0</v>
      </c>
      <c r="N18" s="24">
        <f t="shared" si="2"/>
        <v>900</v>
      </c>
      <c r="O18" s="29">
        <f>MROUND((GOLOMAX!$N18/0.6),50)</f>
        <v>1500</v>
      </c>
      <c r="P18" s="15" t="s">
        <v>11858</v>
      </c>
      <c r="Q18" s="15">
        <v>3.0</v>
      </c>
      <c r="R18" s="31">
        <v>6.0</v>
      </c>
      <c r="S18" s="15" t="s">
        <v>968</v>
      </c>
      <c r="T18" s="15" t="s">
        <v>63</v>
      </c>
      <c r="U18" s="15" t="s">
        <v>11776</v>
      </c>
      <c r="V18" s="15" t="s">
        <v>12170</v>
      </c>
      <c r="W18" s="15" t="s">
        <v>11860</v>
      </c>
      <c r="X18" s="15">
        <v>1.0</v>
      </c>
      <c r="Y18" s="15">
        <v>0.0</v>
      </c>
      <c r="Z18" s="15"/>
      <c r="AA18" s="15"/>
      <c r="AB18" s="29">
        <f>OSLE!$L18*OSLE!$AA18</f>
        <v>0</v>
      </c>
      <c r="AC18" s="15"/>
      <c r="AD18" s="15"/>
      <c r="AE18" s="15"/>
      <c r="AF18" s="15"/>
      <c r="AG18" s="15"/>
      <c r="AH18" s="32" t="str">
        <f>IF(AND(OSLE!$AF18=0,OSLE!$AG18=0),"",OSLE!$AF18-OSLE!$AG18)</f>
        <v/>
      </c>
      <c r="AI18" s="15"/>
      <c r="AJ18" s="15"/>
      <c r="AK18" s="15"/>
      <c r="AL18" s="15"/>
      <c r="AM18" s="15"/>
      <c r="AN18" s="15"/>
      <c r="AO18" s="16" t="s">
        <v>11857</v>
      </c>
      <c r="AP18" s="15"/>
      <c r="AQ18" s="15"/>
    </row>
    <row r="19" hidden="1">
      <c r="A19" s="28" t="s">
        <v>1001</v>
      </c>
      <c r="B19" s="16">
        <v>1287301.0</v>
      </c>
      <c r="C19" s="15" t="str">
        <f t="shared" si="1"/>
        <v>ALM87000026</v>
      </c>
      <c r="D19" s="15" t="s">
        <v>11857</v>
      </c>
      <c r="E19" s="28" t="s">
        <v>1002</v>
      </c>
      <c r="F19" s="20">
        <f>VLOOKUP(GOLOMAX!$B19,'PRECIOS GOLOMAX'!$A$1:$C$10000,3,FALSE)</f>
        <v>695.77</v>
      </c>
      <c r="G19" s="29">
        <v>0.0</v>
      </c>
      <c r="H19" s="29">
        <v>0.0</v>
      </c>
      <c r="I19" s="15">
        <v>1.0</v>
      </c>
      <c r="J19" s="15">
        <v>1.0</v>
      </c>
      <c r="K19" s="28"/>
      <c r="L19" s="23">
        <f>((GOLOMAX!$F19*(1+GOLOMAX!$G19%))/GOLOMAX!$J19)+GOLOMAX!$K19</f>
        <v>695.77</v>
      </c>
      <c r="M19" s="15">
        <v>30.0</v>
      </c>
      <c r="N19" s="24">
        <f t="shared" si="2"/>
        <v>1000</v>
      </c>
      <c r="O19" s="29">
        <f>MROUND((GOLOMAX!$N19/0.6),50)</f>
        <v>1650</v>
      </c>
      <c r="P19" s="15" t="s">
        <v>11858</v>
      </c>
      <c r="Q19" s="15">
        <v>3.0</v>
      </c>
      <c r="R19" s="31">
        <v>6.0</v>
      </c>
      <c r="S19" s="15" t="s">
        <v>968</v>
      </c>
      <c r="T19" s="15" t="s">
        <v>63</v>
      </c>
      <c r="U19" s="15" t="s">
        <v>11776</v>
      </c>
      <c r="V19" s="15" t="s">
        <v>12170</v>
      </c>
      <c r="W19" s="15" t="s">
        <v>11860</v>
      </c>
      <c r="X19" s="15">
        <v>1.0</v>
      </c>
      <c r="Y19" s="15">
        <v>2.0</v>
      </c>
      <c r="Z19" s="15"/>
      <c r="AA19" s="15"/>
      <c r="AB19" s="29">
        <f>OSLE!$L19*OSLE!$AA19</f>
        <v>0</v>
      </c>
      <c r="AC19" s="15"/>
      <c r="AD19" s="15"/>
      <c r="AE19" s="15"/>
      <c r="AF19" s="15"/>
      <c r="AG19" s="15"/>
      <c r="AH19" s="32" t="str">
        <f>IF(AND(OSLE!$AF19=0,OSLE!$AG19=0),"",OSLE!$AF19-OSLE!$AG19)</f>
        <v/>
      </c>
      <c r="AI19" s="15"/>
      <c r="AJ19" s="15"/>
      <c r="AK19" s="15"/>
      <c r="AL19" s="15"/>
      <c r="AM19" s="15"/>
      <c r="AN19" s="15"/>
      <c r="AO19" s="16" t="s">
        <v>11857</v>
      </c>
      <c r="AP19" s="15"/>
      <c r="AQ19" s="15"/>
    </row>
    <row r="20" hidden="1">
      <c r="A20" s="28" t="s">
        <v>1003</v>
      </c>
      <c r="B20" s="16">
        <v>1287320.0</v>
      </c>
      <c r="C20" s="15" t="str">
        <f t="shared" si="1"/>
        <v>ALM87000651</v>
      </c>
      <c r="D20" s="15" t="s">
        <v>11857</v>
      </c>
      <c r="E20" s="28" t="s">
        <v>1004</v>
      </c>
      <c r="F20" s="20">
        <f>VLOOKUP(GOLOMAX!$B20,'PRECIOS GOLOMAX'!$A$1:$C$10000,3,FALSE)</f>
        <v>695.77</v>
      </c>
      <c r="G20" s="29">
        <v>0.0</v>
      </c>
      <c r="H20" s="29">
        <v>0.0</v>
      </c>
      <c r="I20" s="15">
        <v>1.0</v>
      </c>
      <c r="J20" s="15">
        <v>1.0</v>
      </c>
      <c r="K20" s="28"/>
      <c r="L20" s="23">
        <f>((GOLOMAX!$F20*(1+GOLOMAX!$G20%))/GOLOMAX!$J20)+GOLOMAX!$K20</f>
        <v>695.77</v>
      </c>
      <c r="M20" s="15">
        <v>30.0</v>
      </c>
      <c r="N20" s="24">
        <f t="shared" si="2"/>
        <v>1000</v>
      </c>
      <c r="O20" s="29">
        <f>MROUND((GOLOMAX!$N20/0.6),50)</f>
        <v>1650</v>
      </c>
      <c r="P20" s="15" t="s">
        <v>11858</v>
      </c>
      <c r="Q20" s="15">
        <v>3.0</v>
      </c>
      <c r="R20" s="31">
        <v>6.0</v>
      </c>
      <c r="S20" s="15" t="s">
        <v>968</v>
      </c>
      <c r="T20" s="15" t="s">
        <v>63</v>
      </c>
      <c r="U20" s="15" t="s">
        <v>11776</v>
      </c>
      <c r="V20" s="15" t="s">
        <v>12170</v>
      </c>
      <c r="W20" s="15" t="s">
        <v>11860</v>
      </c>
      <c r="X20" s="15">
        <v>1.0</v>
      </c>
      <c r="Y20" s="15">
        <v>2.0</v>
      </c>
      <c r="Z20" s="15"/>
      <c r="AA20" s="15"/>
      <c r="AB20" s="29">
        <f>OSLE!$L20*OSLE!$AA20</f>
        <v>0</v>
      </c>
      <c r="AC20" s="15"/>
      <c r="AD20" s="15"/>
      <c r="AE20" s="15"/>
      <c r="AF20" s="15"/>
      <c r="AG20" s="15"/>
      <c r="AH20" s="32" t="str">
        <f>IF(AND(OSLE!$AF20=0,OSLE!$AG20=0),"",OSLE!$AF20-OSLE!$AG20)</f>
        <v/>
      </c>
      <c r="AI20" s="15"/>
      <c r="AJ20" s="15"/>
      <c r="AK20" s="15"/>
      <c r="AL20" s="15"/>
      <c r="AM20" s="15"/>
      <c r="AN20" s="15"/>
      <c r="AO20" s="16" t="s">
        <v>11857</v>
      </c>
      <c r="AP20" s="15"/>
      <c r="AQ20" s="15"/>
    </row>
    <row r="21" ht="15.75" hidden="1" customHeight="1">
      <c r="A21" s="28" t="s">
        <v>1005</v>
      </c>
      <c r="B21" s="16">
        <v>1287462.0</v>
      </c>
      <c r="C21" s="15" t="str">
        <f t="shared" si="1"/>
        <v>ALM87100788</v>
      </c>
      <c r="D21" s="15" t="s">
        <v>11857</v>
      </c>
      <c r="E21" s="28" t="s">
        <v>1006</v>
      </c>
      <c r="F21" s="20">
        <f>VLOOKUP(GOLOMAX!$B21,'PRECIOS GOLOMAX'!$A$1:$C$10000,3,FALSE)</f>
        <v>994.99</v>
      </c>
      <c r="G21" s="29">
        <v>0.0</v>
      </c>
      <c r="H21" s="29">
        <v>0.0</v>
      </c>
      <c r="I21" s="15">
        <v>1.0</v>
      </c>
      <c r="J21" s="15">
        <v>1.0</v>
      </c>
      <c r="K21" s="28"/>
      <c r="L21" s="23">
        <f>((GOLOMAX!$F21*(1+GOLOMAX!$G21%))/GOLOMAX!$J21)+GOLOMAX!$K21</f>
        <v>994.99</v>
      </c>
      <c r="M21" s="15">
        <v>30.0</v>
      </c>
      <c r="N21" s="24">
        <f t="shared" si="2"/>
        <v>1400</v>
      </c>
      <c r="O21" s="29">
        <f>MROUND((GOLOMAX!$N21/0.6),50)</f>
        <v>2350</v>
      </c>
      <c r="P21" s="15" t="s">
        <v>11858</v>
      </c>
      <c r="Q21" s="15">
        <v>3.0</v>
      </c>
      <c r="R21" s="31">
        <v>6.0</v>
      </c>
      <c r="S21" s="15" t="s">
        <v>968</v>
      </c>
      <c r="T21" s="15" t="s">
        <v>63</v>
      </c>
      <c r="U21" s="15" t="s">
        <v>11776</v>
      </c>
      <c r="V21" s="15" t="s">
        <v>12170</v>
      </c>
      <c r="W21" s="15" t="s">
        <v>11860</v>
      </c>
      <c r="X21" s="15">
        <v>1.0</v>
      </c>
      <c r="Y21" s="15">
        <v>0.0</v>
      </c>
      <c r="Z21" s="15"/>
      <c r="AA21" s="15"/>
      <c r="AB21" s="29">
        <f>OSLE!$L21*OSLE!$AA21</f>
        <v>0</v>
      </c>
      <c r="AC21" s="15"/>
      <c r="AD21" s="15"/>
      <c r="AE21" s="15"/>
      <c r="AF21" s="15"/>
      <c r="AG21" s="15"/>
      <c r="AH21" s="32" t="str">
        <f>IF(AND(OSLE!$AF21=0,OSLE!$AG21=0),"",OSLE!$AF21-OSLE!$AG21)</f>
        <v/>
      </c>
      <c r="AI21" s="15"/>
      <c r="AJ21" s="15"/>
      <c r="AK21" s="15"/>
      <c r="AL21" s="15"/>
      <c r="AM21" s="15"/>
      <c r="AN21" s="15"/>
      <c r="AO21" s="16" t="s">
        <v>11857</v>
      </c>
      <c r="AP21" s="15"/>
      <c r="AQ21" s="15"/>
    </row>
    <row r="22" ht="15.75" hidden="1" customHeight="1">
      <c r="A22" s="28" t="s">
        <v>1007</v>
      </c>
      <c r="B22" s="16">
        <v>1300701.0</v>
      </c>
      <c r="C22" s="15" t="str">
        <f t="shared" si="1"/>
        <v>ALM80007315</v>
      </c>
      <c r="D22" s="15" t="s">
        <v>11857</v>
      </c>
      <c r="E22" s="28" t="s">
        <v>1008</v>
      </c>
      <c r="F22" s="20">
        <f>VLOOKUP(GOLOMAX!$B22,'PRECIOS GOLOMAX'!$A$1:$C$10000,3,FALSE)</f>
        <v>784.11</v>
      </c>
      <c r="G22" s="29">
        <v>0.0</v>
      </c>
      <c r="H22" s="29">
        <v>0.0</v>
      </c>
      <c r="I22" s="15">
        <v>1.0</v>
      </c>
      <c r="J22" s="15">
        <v>1.0</v>
      </c>
      <c r="K22" s="28"/>
      <c r="L22" s="23">
        <f>((GOLOMAX!$F22*(1+GOLOMAX!$G22%))/GOLOMAX!$J22)+GOLOMAX!$K22</f>
        <v>784.11</v>
      </c>
      <c r="M22" s="15">
        <v>30.0</v>
      </c>
      <c r="N22" s="24">
        <f t="shared" si="2"/>
        <v>1100</v>
      </c>
      <c r="O22" s="29">
        <f>MROUND((GOLOMAX!$N22/0.6),50)</f>
        <v>1850</v>
      </c>
      <c r="P22" s="15" t="s">
        <v>11858</v>
      </c>
      <c r="Q22" s="15">
        <v>3.0</v>
      </c>
      <c r="R22" s="31">
        <v>6.0</v>
      </c>
      <c r="S22" s="15" t="s">
        <v>968</v>
      </c>
      <c r="T22" s="15" t="s">
        <v>63</v>
      </c>
      <c r="U22" s="15" t="s">
        <v>11776</v>
      </c>
      <c r="V22" s="15" t="s">
        <v>12171</v>
      </c>
      <c r="W22" s="15" t="s">
        <v>11860</v>
      </c>
      <c r="X22" s="15">
        <v>1.0</v>
      </c>
      <c r="Y22" s="15">
        <v>0.0</v>
      </c>
      <c r="Z22" s="15"/>
      <c r="AA22" s="15"/>
      <c r="AB22" s="29">
        <f>OSLE!$L22*OSLE!$AA22</f>
        <v>18300</v>
      </c>
      <c r="AC22" s="15"/>
      <c r="AD22" s="15"/>
      <c r="AE22" s="15"/>
      <c r="AF22" s="15"/>
      <c r="AG22" s="15"/>
      <c r="AH22" s="32" t="str">
        <f>IF(AND(OSLE!$AF22=0,OSLE!$AG22=0),"",OSLE!$AF22-OSLE!$AG22)</f>
        <v/>
      </c>
      <c r="AI22" s="15"/>
      <c r="AJ22" s="15"/>
      <c r="AK22" s="15"/>
      <c r="AL22" s="15"/>
      <c r="AM22" s="15"/>
      <c r="AN22" s="15"/>
      <c r="AO22" s="16" t="s">
        <v>11857</v>
      </c>
      <c r="AP22" s="15"/>
      <c r="AQ22" s="15"/>
    </row>
    <row r="23" ht="15.75" hidden="1" customHeight="1">
      <c r="A23" s="28" t="s">
        <v>1009</v>
      </c>
      <c r="B23" s="16">
        <v>1300704.0</v>
      </c>
      <c r="C23" s="15" t="str">
        <f t="shared" si="1"/>
        <v>ALM80006448</v>
      </c>
      <c r="D23" s="15" t="s">
        <v>11857</v>
      </c>
      <c r="E23" s="28" t="s">
        <v>1010</v>
      </c>
      <c r="F23" s="20">
        <f>VLOOKUP(GOLOMAX!$B23,'PRECIOS GOLOMAX'!$A$1:$C$10000,3,FALSE)</f>
        <v>649.34</v>
      </c>
      <c r="G23" s="29">
        <v>0.0</v>
      </c>
      <c r="H23" s="29">
        <v>0.0</v>
      </c>
      <c r="I23" s="15">
        <v>1.0</v>
      </c>
      <c r="J23" s="15">
        <v>1.0</v>
      </c>
      <c r="K23" s="28"/>
      <c r="L23" s="23">
        <f>((GOLOMAX!$F23*(1+GOLOMAX!$G23%))/GOLOMAX!$J23)+GOLOMAX!$K23</f>
        <v>649.34</v>
      </c>
      <c r="M23" s="15">
        <v>30.0</v>
      </c>
      <c r="N23" s="24">
        <f t="shared" si="2"/>
        <v>950</v>
      </c>
      <c r="O23" s="29">
        <f>MROUND((GOLOMAX!$N23/0.6),50)</f>
        <v>1600</v>
      </c>
      <c r="P23" s="15" t="s">
        <v>11858</v>
      </c>
      <c r="Q23" s="15">
        <v>3.0</v>
      </c>
      <c r="R23" s="31">
        <v>6.0</v>
      </c>
      <c r="S23" s="15" t="s">
        <v>968</v>
      </c>
      <c r="T23" s="15" t="s">
        <v>63</v>
      </c>
      <c r="U23" s="15" t="s">
        <v>11776</v>
      </c>
      <c r="V23" s="15" t="s">
        <v>12171</v>
      </c>
      <c r="W23" s="15" t="s">
        <v>11860</v>
      </c>
      <c r="X23" s="15">
        <v>1.0</v>
      </c>
      <c r="Y23" s="15">
        <v>0.0</v>
      </c>
      <c r="Z23" s="15"/>
      <c r="AA23" s="15"/>
      <c r="AB23" s="29">
        <f>OSLE!$L23*OSLE!$AA23</f>
        <v>14300</v>
      </c>
      <c r="AC23" s="15"/>
      <c r="AD23" s="15"/>
      <c r="AE23" s="15"/>
      <c r="AF23" s="15"/>
      <c r="AG23" s="15"/>
      <c r="AH23" s="32" t="str">
        <f>IF(AND(OSLE!$AF23=0,OSLE!$AG23=0),"",OSLE!$AF23-OSLE!$AG23)</f>
        <v/>
      </c>
      <c r="AI23" s="15"/>
      <c r="AJ23" s="15"/>
      <c r="AK23" s="15"/>
      <c r="AL23" s="15"/>
      <c r="AM23" s="15"/>
      <c r="AN23" s="15"/>
      <c r="AO23" s="16" t="s">
        <v>11857</v>
      </c>
      <c r="AP23" s="15"/>
      <c r="AQ23" s="15"/>
    </row>
    <row r="24" ht="15.75" hidden="1" customHeight="1">
      <c r="A24" s="28" t="s">
        <v>1011</v>
      </c>
      <c r="B24" s="16">
        <v>1300702.0</v>
      </c>
      <c r="C24" s="15" t="str">
        <f t="shared" si="1"/>
        <v>ALM80007254</v>
      </c>
      <c r="D24" s="15" t="s">
        <v>11857</v>
      </c>
      <c r="E24" s="28" t="s">
        <v>1012</v>
      </c>
      <c r="F24" s="20">
        <f>VLOOKUP(GOLOMAX!$B24,'PRECIOS GOLOMAX'!$A$1:$C$10000,3,FALSE)</f>
        <v>569.79</v>
      </c>
      <c r="G24" s="29">
        <v>0.0</v>
      </c>
      <c r="H24" s="29">
        <v>0.0</v>
      </c>
      <c r="I24" s="15">
        <v>1.0</v>
      </c>
      <c r="J24" s="15">
        <v>1.0</v>
      </c>
      <c r="K24" s="28"/>
      <c r="L24" s="23">
        <f>((GOLOMAX!$F24*(1+GOLOMAX!$G24%))/GOLOMAX!$J24)+GOLOMAX!$K24</f>
        <v>569.79</v>
      </c>
      <c r="M24" s="15">
        <v>30.0</v>
      </c>
      <c r="N24" s="24">
        <f t="shared" si="2"/>
        <v>800</v>
      </c>
      <c r="O24" s="29">
        <f>MROUND((GOLOMAX!$N24/0.6),50)</f>
        <v>1350</v>
      </c>
      <c r="P24" s="15" t="s">
        <v>11858</v>
      </c>
      <c r="Q24" s="15">
        <v>3.0</v>
      </c>
      <c r="R24" s="31">
        <v>6.0</v>
      </c>
      <c r="S24" s="15" t="s">
        <v>968</v>
      </c>
      <c r="T24" s="15" t="s">
        <v>63</v>
      </c>
      <c r="U24" s="15" t="s">
        <v>11776</v>
      </c>
      <c r="V24" s="15" t="s">
        <v>12171</v>
      </c>
      <c r="W24" s="15" t="s">
        <v>11860</v>
      </c>
      <c r="X24" s="15">
        <v>1.0</v>
      </c>
      <c r="Y24" s="15">
        <v>0.0</v>
      </c>
      <c r="Z24" s="15"/>
      <c r="AA24" s="15"/>
      <c r="AB24" s="29">
        <f>OSLE!$L24*OSLE!$AA24</f>
        <v>9300</v>
      </c>
      <c r="AC24" s="15"/>
      <c r="AD24" s="15"/>
      <c r="AE24" s="15"/>
      <c r="AF24" s="15"/>
      <c r="AG24" s="15"/>
      <c r="AH24" s="32" t="str">
        <f>IF(AND(OSLE!$AF24=0,OSLE!$AG24=0),"",OSLE!$AF24-OSLE!$AG24)</f>
        <v/>
      </c>
      <c r="AI24" s="15"/>
      <c r="AJ24" s="15"/>
      <c r="AK24" s="15"/>
      <c r="AL24" s="15"/>
      <c r="AM24" s="15"/>
      <c r="AN24" s="15"/>
      <c r="AO24" s="16" t="s">
        <v>11857</v>
      </c>
      <c r="AP24" s="15"/>
      <c r="AQ24" s="15"/>
    </row>
    <row r="25" ht="15.75" hidden="1" customHeight="1">
      <c r="A25" s="28" t="s">
        <v>1013</v>
      </c>
      <c r="B25" s="15">
        <v>1304800.0</v>
      </c>
      <c r="C25" s="15" t="str">
        <f t="shared" si="1"/>
        <v>ALM35000106</v>
      </c>
      <c r="D25" s="15" t="s">
        <v>11857</v>
      </c>
      <c r="E25" s="28" t="s">
        <v>1014</v>
      </c>
      <c r="F25" s="20">
        <f>VLOOKUP(GOLOMAX!$B25,'PRECIOS GOLOMAX'!$A$1:$C$10000,3,FALSE)</f>
        <v>650.09</v>
      </c>
      <c r="G25" s="29">
        <v>0.0</v>
      </c>
      <c r="H25" s="29">
        <v>0.0</v>
      </c>
      <c r="I25" s="15">
        <v>1.0</v>
      </c>
      <c r="J25" s="15">
        <v>1.0</v>
      </c>
      <c r="K25" s="28"/>
      <c r="L25" s="23">
        <f>((GOLOMAX!$F25*(1+GOLOMAX!$G25%))/GOLOMAX!$J25)+GOLOMAX!$K25</f>
        <v>650.09</v>
      </c>
      <c r="M25" s="15">
        <v>30.0</v>
      </c>
      <c r="N25" s="24">
        <f t="shared" si="2"/>
        <v>950</v>
      </c>
      <c r="O25" s="29">
        <f>MROUND((GOLOMAX!$N25/0.6),50)</f>
        <v>1600</v>
      </c>
      <c r="P25" s="15" t="s">
        <v>11858</v>
      </c>
      <c r="Q25" s="15">
        <v>3.0</v>
      </c>
      <c r="R25" s="31">
        <v>6.0</v>
      </c>
      <c r="S25" s="15" t="s">
        <v>968</v>
      </c>
      <c r="T25" s="15" t="s">
        <v>63</v>
      </c>
      <c r="U25" s="15" t="s">
        <v>11776</v>
      </c>
      <c r="V25" s="15" t="s">
        <v>12166</v>
      </c>
      <c r="W25" s="15" t="s">
        <v>11860</v>
      </c>
      <c r="X25" s="15">
        <v>1.0</v>
      </c>
      <c r="Y25" s="15">
        <v>0.0</v>
      </c>
      <c r="Z25" s="15"/>
      <c r="AA25" s="15"/>
      <c r="AB25" s="29">
        <f>OSLE!$L25*OSLE!$AA25</f>
        <v>0</v>
      </c>
      <c r="AC25" s="15"/>
      <c r="AD25" s="15"/>
      <c r="AE25" s="15"/>
      <c r="AF25" s="15"/>
      <c r="AG25" s="15"/>
      <c r="AH25" s="32" t="str">
        <f>IF(AND(OSLE!$AF25=0,OSLE!$AG25=0),"",OSLE!$AF25-OSLE!$AG25)</f>
        <v/>
      </c>
      <c r="AI25" s="15"/>
      <c r="AJ25" s="15"/>
      <c r="AK25" s="15"/>
      <c r="AL25" s="15"/>
      <c r="AM25" s="15"/>
      <c r="AN25" s="15"/>
      <c r="AO25" s="16" t="s">
        <v>11857</v>
      </c>
      <c r="AP25" s="15"/>
      <c r="AQ25" s="15"/>
    </row>
    <row r="26" ht="15.75" hidden="1" customHeight="1">
      <c r="A26" s="28" t="s">
        <v>1015</v>
      </c>
      <c r="B26" s="15">
        <v>1304801.0</v>
      </c>
      <c r="C26" s="15" t="str">
        <f t="shared" si="1"/>
        <v>ALM35600917</v>
      </c>
      <c r="D26" s="15" t="s">
        <v>11857</v>
      </c>
      <c r="E26" s="28" t="s">
        <v>1016</v>
      </c>
      <c r="F26" s="20">
        <f>VLOOKUP(GOLOMAX!$B26,'PRECIOS GOLOMAX'!$A$1:$C$10000,3,FALSE)</f>
        <v>715.13</v>
      </c>
      <c r="G26" s="29">
        <v>0.0</v>
      </c>
      <c r="H26" s="29">
        <v>0.0</v>
      </c>
      <c r="I26" s="15">
        <v>1.0</v>
      </c>
      <c r="J26" s="15">
        <v>1.0</v>
      </c>
      <c r="K26" s="28"/>
      <c r="L26" s="23">
        <f>((GOLOMAX!$F26*(1+GOLOMAX!$G26%))/GOLOMAX!$J26)+GOLOMAX!$K26</f>
        <v>715.13</v>
      </c>
      <c r="M26" s="15">
        <v>30.0</v>
      </c>
      <c r="N26" s="24">
        <f t="shared" si="2"/>
        <v>1000</v>
      </c>
      <c r="O26" s="29">
        <f>MROUND((GOLOMAX!$N26/0.6),50)</f>
        <v>1650</v>
      </c>
      <c r="P26" s="15" t="s">
        <v>11858</v>
      </c>
      <c r="Q26" s="15">
        <v>3.0</v>
      </c>
      <c r="R26" s="31">
        <v>6.0</v>
      </c>
      <c r="S26" s="15" t="s">
        <v>968</v>
      </c>
      <c r="T26" s="15" t="s">
        <v>63</v>
      </c>
      <c r="U26" s="15" t="s">
        <v>11776</v>
      </c>
      <c r="V26" s="15" t="s">
        <v>12166</v>
      </c>
      <c r="W26" s="15" t="s">
        <v>11860</v>
      </c>
      <c r="X26" s="15">
        <v>1.0</v>
      </c>
      <c r="Y26" s="15">
        <v>0.0</v>
      </c>
      <c r="Z26" s="15"/>
      <c r="AA26" s="15"/>
      <c r="AB26" s="29">
        <f>OSLE!$L26*OSLE!$AA26</f>
        <v>0</v>
      </c>
      <c r="AC26" s="15"/>
      <c r="AD26" s="15"/>
      <c r="AE26" s="15"/>
      <c r="AF26" s="15"/>
      <c r="AG26" s="15"/>
      <c r="AH26" s="32" t="str">
        <f>IF(AND(OSLE!$AF26=0,OSLE!$AG26=0),"",OSLE!$AF26-OSLE!$AG26)</f>
        <v/>
      </c>
      <c r="AI26" s="15"/>
      <c r="AJ26" s="15"/>
      <c r="AK26" s="15"/>
      <c r="AL26" s="15"/>
      <c r="AM26" s="15"/>
      <c r="AN26" s="15"/>
      <c r="AO26" s="16" t="s">
        <v>11857</v>
      </c>
      <c r="AP26" s="15"/>
      <c r="AQ26" s="15"/>
    </row>
    <row r="27" ht="15.75" hidden="1" customHeight="1">
      <c r="A27" s="28" t="s">
        <v>1017</v>
      </c>
      <c r="B27" s="15">
        <v>1307101.0</v>
      </c>
      <c r="C27" s="15" t="str">
        <f t="shared" si="1"/>
        <v>ALM03000364</v>
      </c>
      <c r="D27" s="15" t="s">
        <v>11857</v>
      </c>
      <c r="E27" s="28" t="s">
        <v>1018</v>
      </c>
      <c r="F27" s="20">
        <f>VLOOKUP(GOLOMAX!$B27,'PRECIOS GOLOMAX'!$A$1:$C$10000,3,FALSE)</f>
        <v>498.04</v>
      </c>
      <c r="G27" s="29">
        <v>0.0</v>
      </c>
      <c r="H27" s="29">
        <v>0.0</v>
      </c>
      <c r="I27" s="15">
        <v>1.0</v>
      </c>
      <c r="J27" s="15">
        <v>1.0</v>
      </c>
      <c r="K27" s="28"/>
      <c r="L27" s="23">
        <f>((GOLOMAX!$F27*(1+GOLOMAX!$G27%))/GOLOMAX!$J27)+GOLOMAX!$K27</f>
        <v>498.04</v>
      </c>
      <c r="M27" s="15">
        <v>30.0</v>
      </c>
      <c r="N27" s="24">
        <f t="shared" si="2"/>
        <v>700</v>
      </c>
      <c r="O27" s="29">
        <f>MROUND((GOLOMAX!$N27/0.6),50)</f>
        <v>1150</v>
      </c>
      <c r="P27" s="15" t="s">
        <v>11858</v>
      </c>
      <c r="Q27" s="15">
        <v>3.0</v>
      </c>
      <c r="R27" s="31">
        <v>6.0</v>
      </c>
      <c r="S27" s="15" t="s">
        <v>968</v>
      </c>
      <c r="T27" s="15" t="s">
        <v>63</v>
      </c>
      <c r="U27" s="15" t="s">
        <v>11776</v>
      </c>
      <c r="V27" s="15" t="s">
        <v>12167</v>
      </c>
      <c r="W27" s="15" t="s">
        <v>11860</v>
      </c>
      <c r="X27" s="15">
        <v>1.0</v>
      </c>
      <c r="Y27" s="15">
        <v>0.0</v>
      </c>
      <c r="Z27" s="15"/>
      <c r="AA27" s="15"/>
      <c r="AB27" s="29">
        <f>OSLE!$L27*OSLE!$AA27</f>
        <v>18400</v>
      </c>
      <c r="AC27" s="15"/>
      <c r="AD27" s="15"/>
      <c r="AE27" s="15"/>
      <c r="AF27" s="15"/>
      <c r="AG27" s="15"/>
      <c r="AH27" s="32" t="str">
        <f>IF(AND(OSLE!$AF27=0,OSLE!$AG27=0),"",OSLE!$AF27-OSLE!$AG27)</f>
        <v/>
      </c>
      <c r="AI27" s="15"/>
      <c r="AJ27" s="15"/>
      <c r="AK27" s="15"/>
      <c r="AL27" s="15"/>
      <c r="AM27" s="15"/>
      <c r="AN27" s="15"/>
      <c r="AO27" s="16" t="s">
        <v>11857</v>
      </c>
      <c r="AP27" s="15"/>
      <c r="AQ27" s="15"/>
    </row>
    <row r="28" ht="15.75" hidden="1" customHeight="1">
      <c r="A28" s="28" t="s">
        <v>1019</v>
      </c>
      <c r="B28" s="15">
        <v>1307100.0</v>
      </c>
      <c r="C28" s="15" t="str">
        <f t="shared" si="1"/>
        <v>ALM03000333</v>
      </c>
      <c r="D28" s="15" t="s">
        <v>11857</v>
      </c>
      <c r="E28" s="28" t="s">
        <v>1020</v>
      </c>
      <c r="F28" s="20">
        <f>VLOOKUP(GOLOMAX!$B28,'PRECIOS GOLOMAX'!$A$1:$C$10000,3,FALSE)</f>
        <v>498.04</v>
      </c>
      <c r="G28" s="29">
        <v>0.0</v>
      </c>
      <c r="H28" s="29">
        <v>0.0</v>
      </c>
      <c r="I28" s="15">
        <v>1.0</v>
      </c>
      <c r="J28" s="15">
        <v>1.0</v>
      </c>
      <c r="K28" s="28"/>
      <c r="L28" s="23">
        <f>((GOLOMAX!$F28*(1+GOLOMAX!$G28%))/GOLOMAX!$J28)+GOLOMAX!$K28</f>
        <v>498.04</v>
      </c>
      <c r="M28" s="15">
        <v>30.0</v>
      </c>
      <c r="N28" s="24">
        <f t="shared" si="2"/>
        <v>700</v>
      </c>
      <c r="O28" s="29">
        <f>MROUND((GOLOMAX!$N28/0.6),50)</f>
        <v>1150</v>
      </c>
      <c r="P28" s="15" t="s">
        <v>11858</v>
      </c>
      <c r="Q28" s="15">
        <v>3.0</v>
      </c>
      <c r="R28" s="31">
        <v>6.0</v>
      </c>
      <c r="S28" s="15" t="s">
        <v>968</v>
      </c>
      <c r="T28" s="15" t="s">
        <v>63</v>
      </c>
      <c r="U28" s="15" t="s">
        <v>11776</v>
      </c>
      <c r="V28" s="15" t="s">
        <v>12167</v>
      </c>
      <c r="W28" s="15" t="s">
        <v>11860</v>
      </c>
      <c r="X28" s="15">
        <v>1.0</v>
      </c>
      <c r="Y28" s="15">
        <v>0.0</v>
      </c>
      <c r="Z28" s="15"/>
      <c r="AA28" s="15"/>
      <c r="AB28" s="29">
        <f>OSLE!$L28*OSLE!$AA28</f>
        <v>0</v>
      </c>
      <c r="AC28" s="15"/>
      <c r="AD28" s="15"/>
      <c r="AE28" s="15"/>
      <c r="AF28" s="15"/>
      <c r="AG28" s="15"/>
      <c r="AH28" s="32" t="str">
        <f>IF(AND(OSLE!$AF28=0,OSLE!$AG28=0),"",OSLE!$AF28-OSLE!$AG28)</f>
        <v/>
      </c>
      <c r="AI28" s="15"/>
      <c r="AJ28" s="15"/>
      <c r="AK28" s="15"/>
      <c r="AL28" s="15"/>
      <c r="AM28" s="15"/>
      <c r="AN28" s="15"/>
      <c r="AO28" s="16" t="s">
        <v>11857</v>
      </c>
      <c r="AP28" s="15"/>
      <c r="AQ28" s="15"/>
    </row>
    <row r="29" ht="15.75" hidden="1" customHeight="1">
      <c r="A29" s="28" t="s">
        <v>1021</v>
      </c>
      <c r="B29" s="15">
        <v>1307103.0</v>
      </c>
      <c r="C29" s="15" t="str">
        <f t="shared" si="1"/>
        <v>ALM03000326</v>
      </c>
      <c r="D29" s="15" t="s">
        <v>11857</v>
      </c>
      <c r="E29" s="28" t="s">
        <v>1022</v>
      </c>
      <c r="F29" s="20">
        <f>VLOOKUP(GOLOMAX!$B29,'PRECIOS GOLOMAX'!$A$1:$C$10000,3,FALSE)</f>
        <v>498.04</v>
      </c>
      <c r="G29" s="29">
        <v>0.0</v>
      </c>
      <c r="H29" s="29">
        <v>0.0</v>
      </c>
      <c r="I29" s="15">
        <v>1.0</v>
      </c>
      <c r="J29" s="15">
        <v>1.0</v>
      </c>
      <c r="K29" s="28"/>
      <c r="L29" s="23">
        <f>((GOLOMAX!$F29*(1+GOLOMAX!$G29%))/GOLOMAX!$J29)+GOLOMAX!$K29</f>
        <v>498.04</v>
      </c>
      <c r="M29" s="15">
        <v>30.0</v>
      </c>
      <c r="N29" s="24">
        <f t="shared" si="2"/>
        <v>700</v>
      </c>
      <c r="O29" s="29">
        <f>MROUND((GOLOMAX!$N29/0.6),50)</f>
        <v>1150</v>
      </c>
      <c r="P29" s="15" t="s">
        <v>11858</v>
      </c>
      <c r="Q29" s="15">
        <v>3.0</v>
      </c>
      <c r="R29" s="31">
        <v>6.0</v>
      </c>
      <c r="S29" s="15" t="s">
        <v>968</v>
      </c>
      <c r="T29" s="15" t="s">
        <v>63</v>
      </c>
      <c r="U29" s="15" t="s">
        <v>11776</v>
      </c>
      <c r="V29" s="15" t="s">
        <v>12167</v>
      </c>
      <c r="W29" s="15" t="s">
        <v>11860</v>
      </c>
      <c r="X29" s="15">
        <v>1.0</v>
      </c>
      <c r="Y29" s="15">
        <v>6.0</v>
      </c>
      <c r="Z29" s="15"/>
      <c r="AA29" s="15"/>
      <c r="AB29" s="29">
        <f>OSLE!$L29*OSLE!$AA29</f>
        <v>11100</v>
      </c>
      <c r="AC29" s="15"/>
      <c r="AD29" s="15"/>
      <c r="AE29" s="15"/>
      <c r="AF29" s="15"/>
      <c r="AG29" s="15"/>
      <c r="AH29" s="32" t="str">
        <f>IF(AND(OSLE!$AF29=0,OSLE!$AG29=0),"",OSLE!$AF29-OSLE!$AG29)</f>
        <v/>
      </c>
      <c r="AI29" s="15"/>
      <c r="AJ29" s="15"/>
      <c r="AK29" s="15"/>
      <c r="AL29" s="15"/>
      <c r="AM29" s="15"/>
      <c r="AN29" s="15"/>
      <c r="AO29" s="16" t="s">
        <v>11857</v>
      </c>
      <c r="AP29" s="15"/>
      <c r="AQ29" s="15"/>
    </row>
    <row r="30" ht="15.75" hidden="1" customHeight="1">
      <c r="A30" s="28" t="s">
        <v>1023</v>
      </c>
      <c r="B30" s="16">
        <v>1306700.0</v>
      </c>
      <c r="C30" s="15" t="str">
        <f t="shared" si="1"/>
        <v>ALM12000271</v>
      </c>
      <c r="D30" s="15" t="s">
        <v>11857</v>
      </c>
      <c r="E30" s="28" t="s">
        <v>1024</v>
      </c>
      <c r="F30" s="20">
        <f>VLOOKUP(GOLOMAX!$B30,'PRECIOS GOLOMAX'!$A$1:$C$10000,3,FALSE)</f>
        <v>773.98</v>
      </c>
      <c r="G30" s="29">
        <v>0.0</v>
      </c>
      <c r="H30" s="29">
        <v>0.0</v>
      </c>
      <c r="I30" s="15">
        <v>1.0</v>
      </c>
      <c r="J30" s="15">
        <v>1.0</v>
      </c>
      <c r="K30" s="28"/>
      <c r="L30" s="23">
        <f>((GOLOMAX!$F30*(1+GOLOMAX!$G30%))/GOLOMAX!$J30)+GOLOMAX!$K30</f>
        <v>773.98</v>
      </c>
      <c r="M30" s="15">
        <v>30.0</v>
      </c>
      <c r="N30" s="24">
        <f t="shared" si="2"/>
        <v>1100</v>
      </c>
      <c r="O30" s="29">
        <f>MROUND((GOLOMAX!$N30/0.6),50)</f>
        <v>1850</v>
      </c>
      <c r="P30" s="15" t="s">
        <v>11858</v>
      </c>
      <c r="Q30" s="15">
        <v>3.0</v>
      </c>
      <c r="R30" s="31">
        <v>6.0</v>
      </c>
      <c r="S30" s="15" t="s">
        <v>968</v>
      </c>
      <c r="T30" s="15" t="s">
        <v>63</v>
      </c>
      <c r="U30" s="15" t="s">
        <v>11776</v>
      </c>
      <c r="V30" s="15" t="s">
        <v>12172</v>
      </c>
      <c r="W30" s="15" t="s">
        <v>11860</v>
      </c>
      <c r="X30" s="15">
        <v>1.0</v>
      </c>
      <c r="Y30" s="15">
        <v>0.0</v>
      </c>
      <c r="Z30" s="15"/>
      <c r="AA30" s="15"/>
      <c r="AB30" s="29">
        <f>OSLE!$L30*OSLE!$AA30</f>
        <v>0</v>
      </c>
      <c r="AC30" s="15"/>
      <c r="AD30" s="15"/>
      <c r="AE30" s="15"/>
      <c r="AF30" s="15"/>
      <c r="AG30" s="15"/>
      <c r="AH30" s="32" t="str">
        <f>IF(AND(OSLE!$AF30=0,OSLE!$AG30=0),"",OSLE!$AF30-OSLE!$AG30)</f>
        <v/>
      </c>
      <c r="AI30" s="15"/>
      <c r="AJ30" s="15"/>
      <c r="AK30" s="15"/>
      <c r="AL30" s="15"/>
      <c r="AM30" s="15"/>
      <c r="AN30" s="15"/>
      <c r="AO30" s="16" t="s">
        <v>11857</v>
      </c>
      <c r="AP30" s="15"/>
      <c r="AQ30" s="15"/>
    </row>
    <row r="31" ht="15.75" hidden="1" customHeight="1">
      <c r="A31" s="28" t="s">
        <v>1025</v>
      </c>
      <c r="B31" s="16">
        <v>1306738.0</v>
      </c>
      <c r="C31" s="15" t="str">
        <f t="shared" si="1"/>
        <v>ALM12000288</v>
      </c>
      <c r="D31" s="15" t="s">
        <v>11857</v>
      </c>
      <c r="E31" s="28" t="s">
        <v>1026</v>
      </c>
      <c r="F31" s="20">
        <f>VLOOKUP(GOLOMAX!$B31,'PRECIOS GOLOMAX'!$A$1:$C$10000,3,FALSE)</f>
        <v>773.98</v>
      </c>
      <c r="G31" s="29">
        <v>0.0</v>
      </c>
      <c r="H31" s="29">
        <v>0.0</v>
      </c>
      <c r="I31" s="15">
        <v>1.0</v>
      </c>
      <c r="J31" s="15">
        <v>1.0</v>
      </c>
      <c r="K31" s="28"/>
      <c r="L31" s="23">
        <f>((GOLOMAX!$F31*(1+GOLOMAX!$G31%))/GOLOMAX!$J31)+GOLOMAX!$K31</f>
        <v>773.98</v>
      </c>
      <c r="M31" s="15">
        <v>30.0</v>
      </c>
      <c r="N31" s="24">
        <f t="shared" si="2"/>
        <v>1100</v>
      </c>
      <c r="O31" s="29">
        <f>MROUND((GOLOMAX!$N31/0.6),50)</f>
        <v>1850</v>
      </c>
      <c r="P31" s="15" t="s">
        <v>11858</v>
      </c>
      <c r="Q31" s="15">
        <v>3.0</v>
      </c>
      <c r="R31" s="31">
        <v>6.0</v>
      </c>
      <c r="S31" s="15" t="s">
        <v>968</v>
      </c>
      <c r="T31" s="15" t="s">
        <v>63</v>
      </c>
      <c r="U31" s="15" t="s">
        <v>11776</v>
      </c>
      <c r="V31" s="15" t="s">
        <v>12172</v>
      </c>
      <c r="W31" s="15" t="s">
        <v>11860</v>
      </c>
      <c r="X31" s="15">
        <v>1.0</v>
      </c>
      <c r="Y31" s="15">
        <v>5.0</v>
      </c>
      <c r="Z31" s="15"/>
      <c r="AA31" s="15"/>
      <c r="AB31" s="29">
        <f>OSLE!$L31*OSLE!$AA31</f>
        <v>0</v>
      </c>
      <c r="AC31" s="15"/>
      <c r="AD31" s="15"/>
      <c r="AE31" s="15"/>
      <c r="AF31" s="15"/>
      <c r="AG31" s="15"/>
      <c r="AH31" s="32" t="str">
        <f>IF(AND(OSLE!$AF31=0,OSLE!$AG31=0),"",OSLE!$AF31-OSLE!$AG31)</f>
        <v/>
      </c>
      <c r="AI31" s="15"/>
      <c r="AJ31" s="15"/>
      <c r="AK31" s="15"/>
      <c r="AL31" s="15"/>
      <c r="AM31" s="15"/>
      <c r="AN31" s="15"/>
      <c r="AO31" s="16" t="s">
        <v>11857</v>
      </c>
      <c r="AP31" s="15"/>
      <c r="AQ31" s="15"/>
    </row>
    <row r="32" ht="15.75" hidden="1" customHeight="1">
      <c r="A32" s="28" t="s">
        <v>1027</v>
      </c>
      <c r="B32" s="16">
        <v>1306774.0</v>
      </c>
      <c r="C32" s="15" t="str">
        <f t="shared" si="1"/>
        <v>ALM12000295</v>
      </c>
      <c r="D32" s="15" t="s">
        <v>11857</v>
      </c>
      <c r="E32" s="28" t="s">
        <v>1028</v>
      </c>
      <c r="F32" s="20">
        <f>VLOOKUP(GOLOMAX!$B32,'PRECIOS GOLOMAX'!$A$1:$C$10000,3,FALSE)</f>
        <v>773.98</v>
      </c>
      <c r="G32" s="29">
        <v>0.0</v>
      </c>
      <c r="H32" s="29">
        <v>0.0</v>
      </c>
      <c r="I32" s="15">
        <v>1.0</v>
      </c>
      <c r="J32" s="15">
        <v>1.0</v>
      </c>
      <c r="K32" s="28"/>
      <c r="L32" s="23">
        <f>((GOLOMAX!$F32*(1+GOLOMAX!$G32%))/GOLOMAX!$J32)+GOLOMAX!$K32</f>
        <v>773.98</v>
      </c>
      <c r="M32" s="15">
        <v>30.0</v>
      </c>
      <c r="N32" s="24">
        <f t="shared" si="2"/>
        <v>1100</v>
      </c>
      <c r="O32" s="29">
        <f>MROUND((GOLOMAX!$N32/0.6),50)</f>
        <v>1850</v>
      </c>
      <c r="P32" s="15" t="s">
        <v>11858</v>
      </c>
      <c r="Q32" s="15">
        <v>3.0</v>
      </c>
      <c r="R32" s="31">
        <v>6.0</v>
      </c>
      <c r="S32" s="15" t="s">
        <v>968</v>
      </c>
      <c r="T32" s="15" t="s">
        <v>63</v>
      </c>
      <c r="U32" s="15" t="s">
        <v>11776</v>
      </c>
      <c r="V32" s="15" t="s">
        <v>12172</v>
      </c>
      <c r="W32" s="15" t="s">
        <v>11860</v>
      </c>
      <c r="X32" s="15">
        <v>1.0</v>
      </c>
      <c r="Y32" s="15">
        <v>5.0</v>
      </c>
      <c r="Z32" s="15"/>
      <c r="AA32" s="15"/>
      <c r="AB32" s="29">
        <f>OSLE!$L32*OSLE!$AA32</f>
        <v>0</v>
      </c>
      <c r="AC32" s="15"/>
      <c r="AD32" s="15"/>
      <c r="AE32" s="15"/>
      <c r="AF32" s="15"/>
      <c r="AG32" s="15"/>
      <c r="AH32" s="32" t="str">
        <f>IF(AND(OSLE!$AF32=0,OSLE!$AG32=0),"",OSLE!$AF32-OSLE!$AG32)</f>
        <v/>
      </c>
      <c r="AI32" s="15"/>
      <c r="AJ32" s="15"/>
      <c r="AK32" s="15"/>
      <c r="AL32" s="15"/>
      <c r="AM32" s="15"/>
      <c r="AN32" s="15"/>
      <c r="AO32" s="16" t="s">
        <v>11857</v>
      </c>
      <c r="AP32" s="15"/>
      <c r="AQ32" s="15"/>
    </row>
    <row r="33" ht="15.75" hidden="1" customHeight="1">
      <c r="A33" s="28" t="s">
        <v>1029</v>
      </c>
      <c r="B33" s="16">
        <v>1302400.0</v>
      </c>
      <c r="C33" s="15" t="str">
        <f t="shared" si="1"/>
        <v>ALM71090217</v>
      </c>
      <c r="D33" s="15" t="s">
        <v>11857</v>
      </c>
      <c r="E33" s="28" t="s">
        <v>1030</v>
      </c>
      <c r="F33" s="20">
        <f>VLOOKUP(GOLOMAX!$B33,'PRECIOS GOLOMAX'!$A$1:$C$10000,3,FALSE)</f>
        <v>594.68</v>
      </c>
      <c r="G33" s="29">
        <v>0.0</v>
      </c>
      <c r="H33" s="29">
        <v>0.0</v>
      </c>
      <c r="I33" s="15">
        <v>1.0</v>
      </c>
      <c r="J33" s="15">
        <v>1.0</v>
      </c>
      <c r="K33" s="28"/>
      <c r="L33" s="23">
        <f>((GOLOMAX!$F33*(1+GOLOMAX!$G33%))/GOLOMAX!$J33)+GOLOMAX!$K33</f>
        <v>594.68</v>
      </c>
      <c r="M33" s="15">
        <v>30.0</v>
      </c>
      <c r="N33" s="24">
        <f t="shared" si="2"/>
        <v>850</v>
      </c>
      <c r="O33" s="29">
        <f>MROUND((GOLOMAX!$N33/0.6),50)</f>
        <v>1400</v>
      </c>
      <c r="P33" s="15" t="s">
        <v>11858</v>
      </c>
      <c r="Q33" s="15">
        <v>3.0</v>
      </c>
      <c r="R33" s="31">
        <v>6.0</v>
      </c>
      <c r="S33" s="15" t="s">
        <v>968</v>
      </c>
      <c r="T33" s="15" t="s">
        <v>63</v>
      </c>
      <c r="U33" s="15" t="s">
        <v>11776</v>
      </c>
      <c r="V33" s="15" t="s">
        <v>12173</v>
      </c>
      <c r="W33" s="15" t="s">
        <v>11860</v>
      </c>
      <c r="X33" s="15">
        <v>1.0</v>
      </c>
      <c r="Y33" s="15">
        <v>0.0</v>
      </c>
      <c r="Z33" s="15"/>
      <c r="AA33" s="15"/>
      <c r="AB33" s="29" t="str">
        <f>ARTICULOS_OSLE[[#This Row],[Costo]]*ARTICULOS_OSLE[[#This Row],[Pedido]]</f>
        <v>#ERROR!</v>
      </c>
      <c r="AC33" s="15"/>
      <c r="AD33" s="15"/>
      <c r="AE33" s="15"/>
      <c r="AF33" s="15"/>
      <c r="AG33" s="15"/>
      <c r="AH33" s="32" t="str">
        <f>IF(AND(ARTICULOS_OSLE[[#This Row],[FechaVenc]]=0,ARTICULOS_OSLE[[#This Row],[DiasVenc]]=0),"",ARTICULOS_OSLE[[#This Row],[FechaVenc]]-ARTICULOS_OSLE[[#This Row],[DiasVenc]])</f>
        <v>#ERROR!</v>
      </c>
      <c r="AI33" s="15"/>
      <c r="AJ33" s="15"/>
      <c r="AK33" s="15"/>
      <c r="AL33" s="15"/>
      <c r="AM33" s="15"/>
      <c r="AN33" s="15"/>
      <c r="AO33" s="16" t="s">
        <v>11857</v>
      </c>
      <c r="AP33" s="15"/>
      <c r="AQ33" s="15"/>
    </row>
    <row r="34" ht="15.75" hidden="1" customHeight="1">
      <c r="A34" s="28" t="s">
        <v>1031</v>
      </c>
      <c r="B34" s="16">
        <v>1302412.0</v>
      </c>
      <c r="C34" s="15" t="str">
        <f t="shared" si="1"/>
        <v>ALM71090118</v>
      </c>
      <c r="D34" s="15" t="s">
        <v>11857</v>
      </c>
      <c r="E34" s="28" t="s">
        <v>1032</v>
      </c>
      <c r="F34" s="20">
        <f>VLOOKUP(GOLOMAX!$B34,'PRECIOS GOLOMAX'!$A$1:$C$10000,3,FALSE)</f>
        <v>594.68</v>
      </c>
      <c r="G34" s="29">
        <v>0.0</v>
      </c>
      <c r="H34" s="29">
        <v>0.0</v>
      </c>
      <c r="I34" s="15">
        <v>1.0</v>
      </c>
      <c r="J34" s="15">
        <v>1.0</v>
      </c>
      <c r="K34" s="28"/>
      <c r="L34" s="23">
        <f>((GOLOMAX!$F34*(1+GOLOMAX!$G34%))/GOLOMAX!$J34)+GOLOMAX!$K34</f>
        <v>594.68</v>
      </c>
      <c r="M34" s="15">
        <v>30.0</v>
      </c>
      <c r="N34" s="24">
        <f t="shared" si="2"/>
        <v>850</v>
      </c>
      <c r="O34" s="29">
        <f>MROUND((GOLOMAX!$N34/0.6),50)</f>
        <v>1400</v>
      </c>
      <c r="P34" s="15" t="s">
        <v>11858</v>
      </c>
      <c r="Q34" s="15">
        <v>3.0</v>
      </c>
      <c r="R34" s="31">
        <v>6.0</v>
      </c>
      <c r="S34" s="15" t="s">
        <v>968</v>
      </c>
      <c r="T34" s="15" t="s">
        <v>63</v>
      </c>
      <c r="U34" s="15" t="s">
        <v>11776</v>
      </c>
      <c r="V34" s="15" t="s">
        <v>12173</v>
      </c>
      <c r="W34" s="15" t="s">
        <v>11860</v>
      </c>
      <c r="X34" s="15">
        <v>1.0</v>
      </c>
      <c r="Y34" s="15">
        <v>0.0</v>
      </c>
      <c r="Z34" s="15"/>
      <c r="AA34" s="15"/>
      <c r="AB34" s="29" t="str">
        <f>ARTICULOS_OSLE[[#This Row],[Costo]]*ARTICULOS_OSLE[[#This Row],[Pedido]]</f>
        <v>#ERROR!</v>
      </c>
      <c r="AC34" s="15"/>
      <c r="AD34" s="15"/>
      <c r="AE34" s="15"/>
      <c r="AF34" s="15"/>
      <c r="AG34" s="15"/>
      <c r="AH34" s="32" t="str">
        <f>IF(AND(ARTICULOS_OSLE[[#This Row],[FechaVenc]]=0,ARTICULOS_OSLE[[#This Row],[DiasVenc]]=0),"",ARTICULOS_OSLE[[#This Row],[FechaVenc]]-ARTICULOS_OSLE[[#This Row],[DiasVenc]])</f>
        <v>#ERROR!</v>
      </c>
      <c r="AI34" s="15"/>
      <c r="AJ34" s="15"/>
      <c r="AK34" s="15"/>
      <c r="AL34" s="15"/>
      <c r="AM34" s="15"/>
      <c r="AN34" s="15"/>
      <c r="AO34" s="16" t="s">
        <v>11857</v>
      </c>
      <c r="AP34" s="15"/>
      <c r="AQ34" s="15"/>
    </row>
    <row r="35" ht="15.75" hidden="1" customHeight="1">
      <c r="A35" s="28" t="s">
        <v>1033</v>
      </c>
      <c r="B35" s="16">
        <v>1302499.0</v>
      </c>
      <c r="C35" s="15" t="str">
        <f t="shared" si="1"/>
        <v>ALM71090316</v>
      </c>
      <c r="D35" s="15" t="s">
        <v>11857</v>
      </c>
      <c r="E35" s="28" t="s">
        <v>1034</v>
      </c>
      <c r="F35" s="20">
        <f>VLOOKUP(GOLOMAX!$B35,'PRECIOS GOLOMAX'!$A$1:$C$10000,3,FALSE)</f>
        <v>594.68</v>
      </c>
      <c r="G35" s="29">
        <v>0.0</v>
      </c>
      <c r="H35" s="29">
        <v>0.0</v>
      </c>
      <c r="I35" s="15">
        <v>1.0</v>
      </c>
      <c r="J35" s="15">
        <v>1.0</v>
      </c>
      <c r="K35" s="28"/>
      <c r="L35" s="23">
        <f>((GOLOMAX!$F35*(1+GOLOMAX!$G35%))/GOLOMAX!$J35)+GOLOMAX!$K35</f>
        <v>594.68</v>
      </c>
      <c r="M35" s="15">
        <v>30.0</v>
      </c>
      <c r="N35" s="24">
        <f t="shared" si="2"/>
        <v>850</v>
      </c>
      <c r="O35" s="29">
        <f>MROUND((GOLOMAX!$N35/0.6),50)</f>
        <v>1400</v>
      </c>
      <c r="P35" s="15" t="s">
        <v>11858</v>
      </c>
      <c r="Q35" s="15">
        <v>3.0</v>
      </c>
      <c r="R35" s="31">
        <v>6.0</v>
      </c>
      <c r="S35" s="15" t="s">
        <v>968</v>
      </c>
      <c r="T35" s="15" t="s">
        <v>63</v>
      </c>
      <c r="U35" s="15" t="s">
        <v>11776</v>
      </c>
      <c r="V35" s="15" t="s">
        <v>12173</v>
      </c>
      <c r="W35" s="15" t="s">
        <v>11860</v>
      </c>
      <c r="X35" s="15">
        <v>1.0</v>
      </c>
      <c r="Y35" s="15">
        <v>0.0</v>
      </c>
      <c r="Z35" s="15"/>
      <c r="AA35" s="15"/>
      <c r="AB35" s="29" t="str">
        <f>ARTICULOS_OSLE[[#This Row],[Costo]]*ARTICULOS_OSLE[[#This Row],[Pedido]]</f>
        <v>#ERROR!</v>
      </c>
      <c r="AC35" s="15"/>
      <c r="AD35" s="15"/>
      <c r="AE35" s="15"/>
      <c r="AF35" s="15"/>
      <c r="AG35" s="15"/>
      <c r="AH35" s="32" t="str">
        <f>IF(AND(ARTICULOS_OSLE[[#This Row],[FechaVenc]]=0,ARTICULOS_OSLE[[#This Row],[DiasVenc]]=0),"",ARTICULOS_OSLE[[#This Row],[FechaVenc]]-ARTICULOS_OSLE[[#This Row],[DiasVenc]])</f>
        <v>#ERROR!</v>
      </c>
      <c r="AI35" s="15"/>
      <c r="AJ35" s="15"/>
      <c r="AK35" s="15"/>
      <c r="AL35" s="15"/>
      <c r="AM35" s="15"/>
      <c r="AN35" s="15"/>
      <c r="AO35" s="16" t="s">
        <v>11857</v>
      </c>
      <c r="AP35" s="15"/>
      <c r="AQ35" s="15"/>
    </row>
    <row r="36" ht="15.75" hidden="1" customHeight="1">
      <c r="A36" s="28" t="s">
        <v>1035</v>
      </c>
      <c r="B36" s="16">
        <v>1302474.0</v>
      </c>
      <c r="C36" s="15" t="str">
        <f t="shared" si="1"/>
        <v>ALM71090415</v>
      </c>
      <c r="D36" s="15" t="s">
        <v>11857</v>
      </c>
      <c r="E36" s="28" t="s">
        <v>1036</v>
      </c>
      <c r="F36" s="20">
        <f>VLOOKUP(GOLOMAX!$B36,'PRECIOS GOLOMAX'!$A$1:$C$10000,3,FALSE)</f>
        <v>594.68</v>
      </c>
      <c r="G36" s="29">
        <v>0.0</v>
      </c>
      <c r="H36" s="29">
        <v>0.0</v>
      </c>
      <c r="I36" s="15">
        <v>1.0</v>
      </c>
      <c r="J36" s="15">
        <v>1.0</v>
      </c>
      <c r="K36" s="28"/>
      <c r="L36" s="23">
        <f>((GOLOMAX!$F36*(1+GOLOMAX!$G36%))/GOLOMAX!$J36)+GOLOMAX!$K36</f>
        <v>594.68</v>
      </c>
      <c r="M36" s="15">
        <v>30.0</v>
      </c>
      <c r="N36" s="24">
        <f t="shared" si="2"/>
        <v>850</v>
      </c>
      <c r="O36" s="29">
        <f>MROUND((GOLOMAX!$N36/0.6),50)</f>
        <v>1400</v>
      </c>
      <c r="P36" s="15" t="s">
        <v>11858</v>
      </c>
      <c r="Q36" s="15">
        <v>3.0</v>
      </c>
      <c r="R36" s="31">
        <v>6.0</v>
      </c>
      <c r="S36" s="15" t="s">
        <v>968</v>
      </c>
      <c r="T36" s="15" t="s">
        <v>63</v>
      </c>
      <c r="U36" s="15" t="s">
        <v>11776</v>
      </c>
      <c r="V36" s="15" t="s">
        <v>12173</v>
      </c>
      <c r="W36" s="15" t="s">
        <v>11860</v>
      </c>
      <c r="X36" s="15">
        <v>1.0</v>
      </c>
      <c r="Y36" s="15">
        <v>0.0</v>
      </c>
      <c r="Z36" s="15"/>
      <c r="AA36" s="15"/>
      <c r="AB36" s="29" t="str">
        <f>ARTICULOS_OSLE[[#This Row],[Costo]]*ARTICULOS_OSLE[[#This Row],[Pedido]]</f>
        <v>#ERROR!</v>
      </c>
      <c r="AC36" s="15"/>
      <c r="AD36" s="15"/>
      <c r="AE36" s="15"/>
      <c r="AF36" s="15"/>
      <c r="AG36" s="15"/>
      <c r="AH36" s="32" t="str">
        <f>IF(AND(ARTICULOS_OSLE[[#This Row],[FechaVenc]]=0,ARTICULOS_OSLE[[#This Row],[DiasVenc]]=0),"",ARTICULOS_OSLE[[#This Row],[FechaVenc]]-ARTICULOS_OSLE[[#This Row],[DiasVenc]])</f>
        <v>#ERROR!</v>
      </c>
      <c r="AI36" s="15"/>
      <c r="AJ36" s="15"/>
      <c r="AK36" s="15"/>
      <c r="AL36" s="15"/>
      <c r="AM36" s="15"/>
      <c r="AN36" s="15"/>
      <c r="AO36" s="16" t="s">
        <v>11857</v>
      </c>
      <c r="AP36" s="15"/>
      <c r="AQ36" s="15"/>
    </row>
    <row r="37" ht="15.75" hidden="1" customHeight="1">
      <c r="A37" s="28" t="s">
        <v>1037</v>
      </c>
      <c r="B37" s="16">
        <v>1304394.0</v>
      </c>
      <c r="C37" s="15" t="str">
        <f t="shared" si="1"/>
        <v>ALM71070608</v>
      </c>
      <c r="D37" s="15" t="s">
        <v>11857</v>
      </c>
      <c r="E37" s="28" t="s">
        <v>1038</v>
      </c>
      <c r="F37" s="20">
        <f>VLOOKUP(GOLOMAX!$B37,'PRECIOS GOLOMAX'!$A$1:$C$10000,3,FALSE)</f>
        <v>686.33</v>
      </c>
      <c r="G37" s="29">
        <v>0.0</v>
      </c>
      <c r="H37" s="29">
        <v>0.0</v>
      </c>
      <c r="I37" s="15">
        <v>1.0</v>
      </c>
      <c r="J37" s="15">
        <v>1.0</v>
      </c>
      <c r="K37" s="28"/>
      <c r="L37" s="23">
        <f>((GOLOMAX!$F37*(1+GOLOMAX!$G37%))/GOLOMAX!$J37)+GOLOMAX!$K37</f>
        <v>686.33</v>
      </c>
      <c r="M37" s="15">
        <v>30.0</v>
      </c>
      <c r="N37" s="24">
        <f t="shared" si="2"/>
        <v>1000</v>
      </c>
      <c r="O37" s="29">
        <f>MROUND((GOLOMAX!$N37/0.6),50)</f>
        <v>1650</v>
      </c>
      <c r="P37" s="15" t="s">
        <v>11858</v>
      </c>
      <c r="Q37" s="15">
        <v>3.0</v>
      </c>
      <c r="R37" s="31">
        <v>6.0</v>
      </c>
      <c r="S37" s="15" t="s">
        <v>968</v>
      </c>
      <c r="T37" s="15" t="s">
        <v>63</v>
      </c>
      <c r="U37" s="15" t="s">
        <v>11776</v>
      </c>
      <c r="V37" s="15" t="s">
        <v>12173</v>
      </c>
      <c r="W37" s="15" t="s">
        <v>11860</v>
      </c>
      <c r="X37" s="15">
        <v>1.0</v>
      </c>
      <c r="Y37" s="15">
        <v>0.0</v>
      </c>
      <c r="Z37" s="15"/>
      <c r="AA37" s="15"/>
      <c r="AB37" s="29" t="str">
        <f>ARTICULOS_OSLE[[#This Row],[Costo]]*ARTICULOS_OSLE[[#This Row],[Pedido]]</f>
        <v>#ERROR!</v>
      </c>
      <c r="AC37" s="15"/>
      <c r="AD37" s="15"/>
      <c r="AE37" s="15"/>
      <c r="AF37" s="15"/>
      <c r="AG37" s="15"/>
      <c r="AH37" s="32" t="str">
        <f>IF(AND(ARTICULOS_OSLE[[#This Row],[FechaVenc]]=0,ARTICULOS_OSLE[[#This Row],[DiasVenc]]=0),"",ARTICULOS_OSLE[[#This Row],[FechaVenc]]-ARTICULOS_OSLE[[#This Row],[DiasVenc]])</f>
        <v>#ERROR!</v>
      </c>
      <c r="AI37" s="15"/>
      <c r="AJ37" s="15"/>
      <c r="AK37" s="15"/>
      <c r="AL37" s="15"/>
      <c r="AM37" s="15"/>
      <c r="AN37" s="15"/>
      <c r="AO37" s="16" t="s">
        <v>11857</v>
      </c>
      <c r="AP37" s="15"/>
      <c r="AQ37" s="15"/>
    </row>
    <row r="38" ht="15.75" hidden="1" customHeight="1">
      <c r="A38" s="28" t="s">
        <v>1039</v>
      </c>
      <c r="B38" s="16">
        <v>1287901.0</v>
      </c>
      <c r="C38" s="15" t="str">
        <f t="shared" si="1"/>
        <v>ALM77000067</v>
      </c>
      <c r="D38" s="15" t="s">
        <v>11857</v>
      </c>
      <c r="E38" s="28" t="s">
        <v>1040</v>
      </c>
      <c r="F38" s="20">
        <f>VLOOKUP(GOLOMAX!$B38,'PRECIOS GOLOMAX'!$A$1:$C$10000,3,FALSE)</f>
        <v>654.59</v>
      </c>
      <c r="G38" s="29">
        <v>0.0</v>
      </c>
      <c r="H38" s="29">
        <v>0.0</v>
      </c>
      <c r="I38" s="15">
        <v>1.0</v>
      </c>
      <c r="J38" s="15">
        <v>1.0</v>
      </c>
      <c r="K38" s="28"/>
      <c r="L38" s="23">
        <f>((GOLOMAX!$F38*(1+GOLOMAX!$G38%))/GOLOMAX!$J38)+GOLOMAX!$K38</f>
        <v>654.59</v>
      </c>
      <c r="M38" s="15">
        <v>30.0</v>
      </c>
      <c r="N38" s="24">
        <f t="shared" si="2"/>
        <v>950</v>
      </c>
      <c r="O38" s="29">
        <f>MROUND((GOLOMAX!$N38/0.6),50)</f>
        <v>1600</v>
      </c>
      <c r="P38" s="15" t="s">
        <v>11858</v>
      </c>
      <c r="Q38" s="15">
        <v>3.0</v>
      </c>
      <c r="R38" s="31">
        <v>6.0</v>
      </c>
      <c r="S38" s="15" t="s">
        <v>968</v>
      </c>
      <c r="T38" s="15" t="s">
        <v>63</v>
      </c>
      <c r="U38" s="15" t="s">
        <v>11776</v>
      </c>
      <c r="V38" s="15" t="s">
        <v>12174</v>
      </c>
      <c r="W38" s="15" t="s">
        <v>11860</v>
      </c>
      <c r="X38" s="15">
        <v>1.0</v>
      </c>
      <c r="Y38" s="15">
        <v>0.0</v>
      </c>
      <c r="Z38" s="15"/>
      <c r="AA38" s="15"/>
      <c r="AB38" s="29" t="str">
        <f>ARTICULOS_OSLE[[#This Row],[Costo]]*ARTICULOS_OSLE[[#This Row],[Pedido]]</f>
        <v>#ERROR!</v>
      </c>
      <c r="AC38" s="15"/>
      <c r="AD38" s="15"/>
      <c r="AE38" s="15"/>
      <c r="AF38" s="15"/>
      <c r="AG38" s="15"/>
      <c r="AH38" s="32" t="str">
        <f>IF(AND(ARTICULOS_OSLE[[#This Row],[FechaVenc]]=0,ARTICULOS_OSLE[[#This Row],[DiasVenc]]=0),"",ARTICULOS_OSLE[[#This Row],[FechaVenc]]-ARTICULOS_OSLE[[#This Row],[DiasVenc]])</f>
        <v>#ERROR!</v>
      </c>
      <c r="AI38" s="15"/>
      <c r="AJ38" s="15"/>
      <c r="AK38" s="15"/>
      <c r="AL38" s="15"/>
      <c r="AM38" s="15"/>
      <c r="AN38" s="15"/>
      <c r="AO38" s="16" t="s">
        <v>11857</v>
      </c>
      <c r="AP38" s="15"/>
      <c r="AQ38" s="15"/>
    </row>
    <row r="39" ht="15.75" hidden="1" customHeight="1">
      <c r="A39" s="28" t="s">
        <v>1041</v>
      </c>
      <c r="B39" s="16">
        <v>1287904.0</v>
      </c>
      <c r="C39" s="15" t="str">
        <f t="shared" si="1"/>
        <v>ALM77000326</v>
      </c>
      <c r="D39" s="15" t="s">
        <v>11857</v>
      </c>
      <c r="E39" s="28" t="s">
        <v>1042</v>
      </c>
      <c r="F39" s="20">
        <f>VLOOKUP(GOLOMAX!$B39,'PRECIOS GOLOMAX'!$A$1:$C$10000,3,FALSE)</f>
        <v>1886.76</v>
      </c>
      <c r="G39" s="29">
        <v>0.0</v>
      </c>
      <c r="H39" s="29">
        <v>0.0</v>
      </c>
      <c r="I39" s="15">
        <v>6.0</v>
      </c>
      <c r="J39" s="15">
        <v>6.0</v>
      </c>
      <c r="K39" s="28"/>
      <c r="L39" s="23">
        <f>((GOLOMAX!$F39*(1+GOLOMAX!$G39%))/GOLOMAX!$J39)+GOLOMAX!$K39</f>
        <v>314.46</v>
      </c>
      <c r="M39" s="15">
        <v>30.0</v>
      </c>
      <c r="N39" s="24">
        <f t="shared" si="2"/>
        <v>450</v>
      </c>
      <c r="O39" s="29">
        <f>MROUND((GOLOMAX!$N39/0.6),50)</f>
        <v>750</v>
      </c>
      <c r="P39" s="15" t="s">
        <v>11858</v>
      </c>
      <c r="Q39" s="15">
        <v>2.0</v>
      </c>
      <c r="R39" s="29">
        <f>GOLOMAX!$I39+GOLOMAX!$Q39</f>
        <v>8</v>
      </c>
      <c r="S39" s="15" t="s">
        <v>968</v>
      </c>
      <c r="T39" s="15" t="s">
        <v>63</v>
      </c>
      <c r="U39" s="15" t="s">
        <v>11776</v>
      </c>
      <c r="V39" s="15" t="s">
        <v>12174</v>
      </c>
      <c r="W39" s="15" t="s">
        <v>11860</v>
      </c>
      <c r="X39" s="15">
        <v>1.0</v>
      </c>
      <c r="Y39" s="15">
        <v>0.0</v>
      </c>
      <c r="Z39" s="15"/>
      <c r="AA39" s="15"/>
      <c r="AB39" s="29" t="str">
        <f>ARTICULOS_OSLE[[#This Row],[Costo]]*ARTICULOS_OSLE[[#This Row],[Pedido]]</f>
        <v>#ERROR!</v>
      </c>
      <c r="AC39" s="15"/>
      <c r="AD39" s="15"/>
      <c r="AE39" s="15"/>
      <c r="AF39" s="15"/>
      <c r="AG39" s="15"/>
      <c r="AH39" s="32" t="str">
        <f>IF(AND(ARTICULOS_OSLE[[#This Row],[FechaVenc]]=0,ARTICULOS_OSLE[[#This Row],[DiasVenc]]=0),"",ARTICULOS_OSLE[[#This Row],[FechaVenc]]-ARTICULOS_OSLE[[#This Row],[DiasVenc]])</f>
        <v>#ERROR!</v>
      </c>
      <c r="AI39" s="15"/>
      <c r="AJ39" s="15"/>
      <c r="AK39" s="15"/>
      <c r="AL39" s="15"/>
      <c r="AM39" s="15"/>
      <c r="AN39" s="15"/>
      <c r="AO39" s="16" t="s">
        <v>11857</v>
      </c>
      <c r="AP39" s="15"/>
      <c r="AQ39" s="15"/>
    </row>
    <row r="40" ht="15.75" hidden="1" customHeight="1">
      <c r="A40" s="28" t="s">
        <v>1043</v>
      </c>
      <c r="B40" s="16">
        <v>1186328.0</v>
      </c>
      <c r="C40" s="15" t="str">
        <f t="shared" si="1"/>
        <v>ALM69802650</v>
      </c>
      <c r="D40" s="15" t="s">
        <v>11857</v>
      </c>
      <c r="E40" s="28" t="s">
        <v>1044</v>
      </c>
      <c r="F40" s="20">
        <f>VLOOKUP(GOLOMAX!$B40,'PRECIOS GOLOMAX'!$A$1:$C$10000,3,FALSE)</f>
        <v>1053.33</v>
      </c>
      <c r="G40" s="29">
        <v>0.0</v>
      </c>
      <c r="H40" s="29">
        <v>0.0</v>
      </c>
      <c r="I40" s="15">
        <v>1.0</v>
      </c>
      <c r="J40" s="15">
        <v>1.0</v>
      </c>
      <c r="K40" s="28"/>
      <c r="L40" s="23">
        <f>((GOLOMAX!$F40*(1+GOLOMAX!$G40%))/GOLOMAX!$J40)+GOLOMAX!$K40</f>
        <v>1053.33</v>
      </c>
      <c r="M40" s="15">
        <v>30.0</v>
      </c>
      <c r="N40" s="24">
        <f t="shared" si="2"/>
        <v>1500</v>
      </c>
      <c r="O40" s="29">
        <f>MROUND((GOLOMAX!$N40/0.6),50)</f>
        <v>2500</v>
      </c>
      <c r="P40" s="15" t="s">
        <v>11858</v>
      </c>
      <c r="Q40" s="15">
        <v>1.0</v>
      </c>
      <c r="R40" s="31">
        <v>3.0</v>
      </c>
      <c r="S40" s="15" t="s">
        <v>968</v>
      </c>
      <c r="T40" s="15" t="s">
        <v>63</v>
      </c>
      <c r="U40" s="15" t="s">
        <v>11780</v>
      </c>
      <c r="V40" s="15" t="s">
        <v>12175</v>
      </c>
      <c r="W40" s="15" t="s">
        <v>11860</v>
      </c>
      <c r="X40" s="15">
        <v>1.0</v>
      </c>
      <c r="Y40" s="15">
        <v>1.0</v>
      </c>
      <c r="Z40" s="15"/>
      <c r="AA40" s="15"/>
      <c r="AB40" s="29" t="str">
        <f>ARTICULOS_OSLE[[#This Row],[Costo]]*ARTICULOS_OSLE[[#This Row],[Pedido]]</f>
        <v>#ERROR!</v>
      </c>
      <c r="AC40" s="15"/>
      <c r="AD40" s="15"/>
      <c r="AE40" s="15"/>
      <c r="AF40" s="15"/>
      <c r="AG40" s="15"/>
      <c r="AH40" s="32" t="str">
        <f>IF(AND(ARTICULOS_OSLE[[#This Row],[FechaVenc]]=0,ARTICULOS_OSLE[[#This Row],[DiasVenc]]=0),"",ARTICULOS_OSLE[[#This Row],[FechaVenc]]-ARTICULOS_OSLE[[#This Row],[DiasVenc]])</f>
        <v>#ERROR!</v>
      </c>
      <c r="AI40" s="15"/>
      <c r="AJ40" s="15"/>
      <c r="AK40" s="15"/>
      <c r="AL40" s="15"/>
      <c r="AM40" s="15"/>
      <c r="AN40" s="15"/>
      <c r="AO40" s="16" t="s">
        <v>11857</v>
      </c>
      <c r="AP40" s="15"/>
      <c r="AQ40" s="15"/>
    </row>
    <row r="41" ht="15.75" hidden="1" customHeight="1">
      <c r="A41" s="28" t="s">
        <v>1045</v>
      </c>
      <c r="B41" s="16">
        <v>1186354.0</v>
      </c>
      <c r="C41" s="15" t="str">
        <f t="shared" si="1"/>
        <v>ALM69802681</v>
      </c>
      <c r="D41" s="15" t="s">
        <v>11857</v>
      </c>
      <c r="E41" s="28" t="s">
        <v>1046</v>
      </c>
      <c r="F41" s="20">
        <f>VLOOKUP(GOLOMAX!$B41,'PRECIOS GOLOMAX'!$A$1:$C$10000,3,FALSE)</f>
        <v>1053.33</v>
      </c>
      <c r="G41" s="29">
        <v>0.0</v>
      </c>
      <c r="H41" s="29">
        <v>0.0</v>
      </c>
      <c r="I41" s="15">
        <v>1.0</v>
      </c>
      <c r="J41" s="15">
        <v>1.0</v>
      </c>
      <c r="K41" s="28"/>
      <c r="L41" s="23">
        <f>((GOLOMAX!$F41*(1+GOLOMAX!$G41%))/GOLOMAX!$J41)+GOLOMAX!$K41</f>
        <v>1053.33</v>
      </c>
      <c r="M41" s="15">
        <v>30.0</v>
      </c>
      <c r="N41" s="24">
        <f t="shared" si="2"/>
        <v>1500</v>
      </c>
      <c r="O41" s="29">
        <f>MROUND((GOLOMAX!$N41/0.6),50)</f>
        <v>2500</v>
      </c>
      <c r="P41" s="15" t="s">
        <v>11858</v>
      </c>
      <c r="Q41" s="15">
        <v>1.0</v>
      </c>
      <c r="R41" s="31">
        <v>3.0</v>
      </c>
      <c r="S41" s="15" t="s">
        <v>968</v>
      </c>
      <c r="T41" s="15" t="s">
        <v>63</v>
      </c>
      <c r="U41" s="15" t="s">
        <v>11780</v>
      </c>
      <c r="V41" s="15" t="s">
        <v>12175</v>
      </c>
      <c r="W41" s="15" t="s">
        <v>11860</v>
      </c>
      <c r="X41" s="15">
        <v>1.0</v>
      </c>
      <c r="Y41" s="15">
        <v>1.0</v>
      </c>
      <c r="Z41" s="15"/>
      <c r="AA41" s="15"/>
      <c r="AB41" s="29" t="str">
        <f>ARTICULOS_OSLE[[#This Row],[Costo]]*ARTICULOS_OSLE[[#This Row],[Pedido]]</f>
        <v>#ERROR!</v>
      </c>
      <c r="AC41" s="15"/>
      <c r="AD41" s="15"/>
      <c r="AE41" s="15"/>
      <c r="AF41" s="15"/>
      <c r="AG41" s="15"/>
      <c r="AH41" s="32" t="str">
        <f>IF(AND(ARTICULOS_OSLE[[#This Row],[FechaVenc]]=0,ARTICULOS_OSLE[[#This Row],[DiasVenc]]=0),"",ARTICULOS_OSLE[[#This Row],[FechaVenc]]-ARTICULOS_OSLE[[#This Row],[DiasVenc]])</f>
        <v>#ERROR!</v>
      </c>
      <c r="AI41" s="15"/>
      <c r="AJ41" s="15"/>
      <c r="AK41" s="15"/>
      <c r="AL41" s="15"/>
      <c r="AM41" s="15"/>
      <c r="AN41" s="15"/>
      <c r="AO41" s="16" t="s">
        <v>11857</v>
      </c>
      <c r="AP41" s="15"/>
      <c r="AQ41" s="15"/>
    </row>
    <row r="42" ht="15.75" hidden="1" customHeight="1">
      <c r="A42" s="28" t="s">
        <v>1047</v>
      </c>
      <c r="B42" s="16">
        <v>1186363.0</v>
      </c>
      <c r="C42" s="15" t="str">
        <f t="shared" si="1"/>
        <v>ALM69802667</v>
      </c>
      <c r="D42" s="15" t="s">
        <v>11857</v>
      </c>
      <c r="E42" s="28" t="s">
        <v>1048</v>
      </c>
      <c r="F42" s="20">
        <f>VLOOKUP(GOLOMAX!$B42,'PRECIOS GOLOMAX'!$A$1:$C$10000,3,FALSE)</f>
        <v>1053.33</v>
      </c>
      <c r="G42" s="29">
        <v>0.0</v>
      </c>
      <c r="H42" s="29">
        <v>0.0</v>
      </c>
      <c r="I42" s="15">
        <v>1.0</v>
      </c>
      <c r="J42" s="15">
        <v>1.0</v>
      </c>
      <c r="K42" s="28"/>
      <c r="L42" s="23">
        <f>((GOLOMAX!$F42*(1+GOLOMAX!$G42%))/GOLOMAX!$J42)+GOLOMAX!$K42</f>
        <v>1053.33</v>
      </c>
      <c r="M42" s="15">
        <v>30.0</v>
      </c>
      <c r="N42" s="24">
        <f t="shared" si="2"/>
        <v>1500</v>
      </c>
      <c r="O42" s="29">
        <f>MROUND((GOLOMAX!$N42/0.6),50)</f>
        <v>2500</v>
      </c>
      <c r="P42" s="15" t="s">
        <v>11858</v>
      </c>
      <c r="Q42" s="15">
        <v>1.0</v>
      </c>
      <c r="R42" s="31">
        <v>3.0</v>
      </c>
      <c r="S42" s="15" t="s">
        <v>968</v>
      </c>
      <c r="T42" s="15" t="s">
        <v>63</v>
      </c>
      <c r="U42" s="15" t="s">
        <v>11780</v>
      </c>
      <c r="V42" s="15" t="s">
        <v>12175</v>
      </c>
      <c r="W42" s="15" t="s">
        <v>11860</v>
      </c>
      <c r="X42" s="15">
        <v>1.0</v>
      </c>
      <c r="Y42" s="15">
        <v>2.0</v>
      </c>
      <c r="Z42" s="15"/>
      <c r="AA42" s="15"/>
      <c r="AB42" s="29" t="str">
        <f>ARTICULOS_OSLE[[#This Row],[Costo]]*ARTICULOS_OSLE[[#This Row],[Pedido]]</f>
        <v>#ERROR!</v>
      </c>
      <c r="AC42" s="15"/>
      <c r="AD42" s="15"/>
      <c r="AE42" s="15"/>
      <c r="AF42" s="15"/>
      <c r="AG42" s="15"/>
      <c r="AH42" s="32" t="str">
        <f>IF(AND(ARTICULOS_OSLE[[#This Row],[FechaVenc]]=0,ARTICULOS_OSLE[[#This Row],[DiasVenc]]=0),"",ARTICULOS_OSLE[[#This Row],[FechaVenc]]-ARTICULOS_OSLE[[#This Row],[DiasVenc]])</f>
        <v>#ERROR!</v>
      </c>
      <c r="AI42" s="15"/>
      <c r="AJ42" s="15"/>
      <c r="AK42" s="15"/>
      <c r="AL42" s="15"/>
      <c r="AM42" s="15"/>
      <c r="AN42" s="15"/>
      <c r="AO42" s="16" t="s">
        <v>11857</v>
      </c>
      <c r="AP42" s="15"/>
      <c r="AQ42" s="15"/>
    </row>
    <row r="43" ht="15.75" hidden="1" customHeight="1">
      <c r="A43" s="28" t="s">
        <v>1049</v>
      </c>
      <c r="B43" s="16">
        <v>1186235.0</v>
      </c>
      <c r="C43" s="15" t="str">
        <f t="shared" si="1"/>
        <v>ALM69802698</v>
      </c>
      <c r="D43" s="15" t="s">
        <v>11857</v>
      </c>
      <c r="E43" s="28" t="s">
        <v>1050</v>
      </c>
      <c r="F43" s="20">
        <f>VLOOKUP(GOLOMAX!$B43,'PRECIOS GOLOMAX'!$A$1:$C$10000,3,FALSE)</f>
        <v>2696.86</v>
      </c>
      <c r="G43" s="29">
        <v>0.0</v>
      </c>
      <c r="H43" s="29">
        <v>0.0</v>
      </c>
      <c r="I43" s="15">
        <v>1.0</v>
      </c>
      <c r="J43" s="15">
        <v>1.0</v>
      </c>
      <c r="K43" s="28"/>
      <c r="L43" s="23">
        <f>((GOLOMAX!$F43*(1+GOLOMAX!$G43%))/GOLOMAX!$J43)+GOLOMAX!$K43</f>
        <v>2696.86</v>
      </c>
      <c r="M43" s="15">
        <v>30.0</v>
      </c>
      <c r="N43" s="24">
        <f t="shared" si="2"/>
        <v>3850</v>
      </c>
      <c r="O43" s="29">
        <f>MROUND((GOLOMAX!$N43/0.6),50)</f>
        <v>6400</v>
      </c>
      <c r="P43" s="15" t="s">
        <v>11858</v>
      </c>
      <c r="Q43" s="15">
        <v>1.0</v>
      </c>
      <c r="R43" s="31">
        <v>3.0</v>
      </c>
      <c r="S43" s="15" t="s">
        <v>968</v>
      </c>
      <c r="T43" s="15" t="s">
        <v>63</v>
      </c>
      <c r="U43" s="15" t="s">
        <v>11780</v>
      </c>
      <c r="V43" s="15" t="s">
        <v>12175</v>
      </c>
      <c r="W43" s="15" t="s">
        <v>11860</v>
      </c>
      <c r="X43" s="15">
        <v>1.0</v>
      </c>
      <c r="Y43" s="15">
        <v>1.0</v>
      </c>
      <c r="Z43" s="15"/>
      <c r="AA43" s="15"/>
      <c r="AB43" s="29" t="str">
        <f>ARTICULOS_OSLE[[#This Row],[Costo]]*ARTICULOS_OSLE[[#This Row],[Pedido]]</f>
        <v>#ERROR!</v>
      </c>
      <c r="AC43" s="15"/>
      <c r="AD43" s="15"/>
      <c r="AE43" s="15"/>
      <c r="AF43" s="15"/>
      <c r="AG43" s="15"/>
      <c r="AH43" s="32" t="str">
        <f>IF(AND(ARTICULOS_OSLE[[#This Row],[FechaVenc]]=0,ARTICULOS_OSLE[[#This Row],[DiasVenc]]=0),"",ARTICULOS_OSLE[[#This Row],[FechaVenc]]-ARTICULOS_OSLE[[#This Row],[DiasVenc]])</f>
        <v>#ERROR!</v>
      </c>
      <c r="AI43" s="15"/>
      <c r="AJ43" s="15"/>
      <c r="AK43" s="15"/>
      <c r="AL43" s="15"/>
      <c r="AM43" s="15"/>
      <c r="AN43" s="15"/>
      <c r="AO43" s="16" t="s">
        <v>11857</v>
      </c>
      <c r="AP43" s="15"/>
      <c r="AQ43" s="15"/>
    </row>
    <row r="44" ht="15.75" hidden="1" customHeight="1">
      <c r="A44" s="28" t="s">
        <v>1051</v>
      </c>
      <c r="B44" s="15">
        <v>2181626.0</v>
      </c>
      <c r="C44" s="15" t="str">
        <f t="shared" si="1"/>
        <v>ALM35601204</v>
      </c>
      <c r="D44" s="15" t="s">
        <v>11857</v>
      </c>
      <c r="E44" s="28" t="s">
        <v>1052</v>
      </c>
      <c r="F44" s="20">
        <f>VLOOKUP(GOLOMAX!$B44,'PRECIOS GOLOMAX'!$A$1:$C$10000,3,FALSE)</f>
        <v>965.41</v>
      </c>
      <c r="G44" s="29">
        <v>0.0</v>
      </c>
      <c r="H44" s="29">
        <v>0.0</v>
      </c>
      <c r="I44" s="15">
        <v>1.0</v>
      </c>
      <c r="J44" s="15">
        <v>1.0</v>
      </c>
      <c r="K44" s="28"/>
      <c r="L44" s="23">
        <f>((GOLOMAX!$F44*(1+GOLOMAX!$G44%))/GOLOMAX!$J44)+GOLOMAX!$K44</f>
        <v>965.41</v>
      </c>
      <c r="M44" s="15">
        <v>30.0</v>
      </c>
      <c r="N44" s="24">
        <f t="shared" si="2"/>
        <v>1400</v>
      </c>
      <c r="O44" s="29">
        <f>MROUND((GOLOMAX!$N44/0.6),50)</f>
        <v>2350</v>
      </c>
      <c r="P44" s="15" t="s">
        <v>11858</v>
      </c>
      <c r="Q44" s="15">
        <v>2.0</v>
      </c>
      <c r="R44" s="31">
        <v>6.0</v>
      </c>
      <c r="S44" s="15" t="s">
        <v>968</v>
      </c>
      <c r="T44" s="15" t="s">
        <v>63</v>
      </c>
      <c r="U44" s="15" t="s">
        <v>11812</v>
      </c>
      <c r="V44" s="15" t="s">
        <v>12166</v>
      </c>
      <c r="W44" s="15" t="s">
        <v>11860</v>
      </c>
      <c r="X44" s="15">
        <v>1.0</v>
      </c>
      <c r="Y44" s="15">
        <v>0.0</v>
      </c>
      <c r="Z44" s="15"/>
      <c r="AA44" s="15"/>
      <c r="AB44" s="29" t="str">
        <f>ARTICULOS_OSLE[[#This Row],[Costo]]*ARTICULOS_OSLE[[#This Row],[Pedido]]</f>
        <v>#ERROR!</v>
      </c>
      <c r="AC44" s="15"/>
      <c r="AD44" s="15"/>
      <c r="AE44" s="15"/>
      <c r="AF44" s="15"/>
      <c r="AG44" s="15"/>
      <c r="AH44" s="32" t="str">
        <f>IF(AND(ARTICULOS_OSLE[[#This Row],[FechaVenc]]=0,ARTICULOS_OSLE[[#This Row],[DiasVenc]]=0),"",ARTICULOS_OSLE[[#This Row],[FechaVenc]]-ARTICULOS_OSLE[[#This Row],[DiasVenc]])</f>
        <v>#ERROR!</v>
      </c>
      <c r="AI44" s="15"/>
      <c r="AJ44" s="15"/>
      <c r="AK44" s="15"/>
      <c r="AL44" s="15"/>
      <c r="AM44" s="15"/>
      <c r="AN44" s="15"/>
      <c r="AO44" s="16" t="s">
        <v>11857</v>
      </c>
      <c r="AP44" s="15"/>
      <c r="AQ44" s="15"/>
    </row>
    <row r="45" ht="15.75" hidden="1" customHeight="1">
      <c r="A45" s="28" t="s">
        <v>1053</v>
      </c>
      <c r="B45" s="15">
        <v>2181667.0</v>
      </c>
      <c r="C45" s="15" t="str">
        <f t="shared" si="1"/>
        <v>ALM35601181</v>
      </c>
      <c r="D45" s="15" t="s">
        <v>11857</v>
      </c>
      <c r="E45" s="28" t="s">
        <v>1054</v>
      </c>
      <c r="F45" s="20">
        <f>VLOOKUP(GOLOMAX!$B45,'PRECIOS GOLOMAX'!$A$1:$C$10000,3,FALSE)</f>
        <v>965.41</v>
      </c>
      <c r="G45" s="29">
        <v>0.0</v>
      </c>
      <c r="H45" s="29">
        <v>0.0</v>
      </c>
      <c r="I45" s="15">
        <v>1.0</v>
      </c>
      <c r="J45" s="15">
        <v>1.0</v>
      </c>
      <c r="K45" s="28"/>
      <c r="L45" s="23">
        <f>((GOLOMAX!$F45*(1+GOLOMAX!$G45%))/GOLOMAX!$J45)+GOLOMAX!$K45</f>
        <v>965.41</v>
      </c>
      <c r="M45" s="15">
        <v>30.0</v>
      </c>
      <c r="N45" s="24">
        <f t="shared" si="2"/>
        <v>1400</v>
      </c>
      <c r="O45" s="29">
        <f>MROUND((GOLOMAX!$N45/0.6),50)</f>
        <v>2350</v>
      </c>
      <c r="P45" s="15" t="s">
        <v>11858</v>
      </c>
      <c r="Q45" s="15">
        <v>2.0</v>
      </c>
      <c r="R45" s="31">
        <v>6.0</v>
      </c>
      <c r="S45" s="15" t="s">
        <v>968</v>
      </c>
      <c r="T45" s="15" t="s">
        <v>63</v>
      </c>
      <c r="U45" s="15" t="s">
        <v>11812</v>
      </c>
      <c r="V45" s="15" t="s">
        <v>12166</v>
      </c>
      <c r="W45" s="15" t="s">
        <v>11860</v>
      </c>
      <c r="X45" s="15">
        <v>1.0</v>
      </c>
      <c r="Y45" s="15">
        <v>0.0</v>
      </c>
      <c r="Z45" s="15"/>
      <c r="AA45" s="15"/>
      <c r="AB45" s="29" t="str">
        <f>ARTICULOS_OSLE[[#This Row],[Costo]]*ARTICULOS_OSLE[[#This Row],[Pedido]]</f>
        <v>#ERROR!</v>
      </c>
      <c r="AC45" s="15"/>
      <c r="AD45" s="15"/>
      <c r="AE45" s="15"/>
      <c r="AF45" s="15"/>
      <c r="AG45" s="15"/>
      <c r="AH45" s="32" t="str">
        <f>IF(AND(ARTICULOS_OSLE[[#This Row],[FechaVenc]]=0,ARTICULOS_OSLE[[#This Row],[DiasVenc]]=0),"",ARTICULOS_OSLE[[#This Row],[FechaVenc]]-ARTICULOS_OSLE[[#This Row],[DiasVenc]])</f>
        <v>#ERROR!</v>
      </c>
      <c r="AI45" s="15"/>
      <c r="AJ45" s="15"/>
      <c r="AK45" s="15"/>
      <c r="AL45" s="15"/>
      <c r="AM45" s="15"/>
      <c r="AN45" s="15"/>
      <c r="AO45" s="16" t="s">
        <v>11857</v>
      </c>
      <c r="AP45" s="15"/>
      <c r="AQ45" s="15"/>
    </row>
    <row r="46" ht="15.75" hidden="1" customHeight="1">
      <c r="A46" s="28" t="s">
        <v>1055</v>
      </c>
      <c r="B46" s="15">
        <v>2181600.0</v>
      </c>
      <c r="C46" s="15" t="str">
        <f t="shared" si="1"/>
        <v>ALM35601167</v>
      </c>
      <c r="D46" s="15" t="s">
        <v>11857</v>
      </c>
      <c r="E46" s="28" t="s">
        <v>1056</v>
      </c>
      <c r="F46" s="20">
        <f>VLOOKUP(GOLOMAX!$B46,'PRECIOS GOLOMAX'!$A$1:$C$10000,3,FALSE)</f>
        <v>965.41</v>
      </c>
      <c r="G46" s="29">
        <v>0.0</v>
      </c>
      <c r="H46" s="29">
        <v>0.0</v>
      </c>
      <c r="I46" s="15">
        <v>1.0</v>
      </c>
      <c r="J46" s="15">
        <v>1.0</v>
      </c>
      <c r="K46" s="28"/>
      <c r="L46" s="23">
        <f>((GOLOMAX!$F46*(1+GOLOMAX!$G46%))/GOLOMAX!$J46)+GOLOMAX!$K46</f>
        <v>965.41</v>
      </c>
      <c r="M46" s="15">
        <v>30.0</v>
      </c>
      <c r="N46" s="24">
        <f t="shared" si="2"/>
        <v>1400</v>
      </c>
      <c r="O46" s="29">
        <f>MROUND((GOLOMAX!$N46/0.6),50)</f>
        <v>2350</v>
      </c>
      <c r="P46" s="15" t="s">
        <v>11858</v>
      </c>
      <c r="Q46" s="15">
        <v>2.0</v>
      </c>
      <c r="R46" s="31">
        <v>6.0</v>
      </c>
      <c r="S46" s="15" t="s">
        <v>968</v>
      </c>
      <c r="T46" s="15" t="s">
        <v>63</v>
      </c>
      <c r="U46" s="15" t="s">
        <v>11812</v>
      </c>
      <c r="V46" s="15" t="s">
        <v>12166</v>
      </c>
      <c r="W46" s="15" t="s">
        <v>11860</v>
      </c>
      <c r="X46" s="15">
        <v>1.0</v>
      </c>
      <c r="Y46" s="15">
        <v>0.0</v>
      </c>
      <c r="Z46" s="15"/>
      <c r="AA46" s="15"/>
      <c r="AB46" s="29" t="str">
        <f>ARTICULOS_OSLE[[#This Row],[Costo]]*ARTICULOS_OSLE[[#This Row],[Pedido]]</f>
        <v>#ERROR!</v>
      </c>
      <c r="AC46" s="15"/>
      <c r="AD46" s="15"/>
      <c r="AE46" s="15"/>
      <c r="AF46" s="15"/>
      <c r="AG46" s="15"/>
      <c r="AH46" s="32" t="str">
        <f>IF(AND(ARTICULOS_OSLE[[#This Row],[FechaVenc]]=0,ARTICULOS_OSLE[[#This Row],[DiasVenc]]=0),"",ARTICULOS_OSLE[[#This Row],[FechaVenc]]-ARTICULOS_OSLE[[#This Row],[DiasVenc]])</f>
        <v>#ERROR!</v>
      </c>
      <c r="AI46" s="15"/>
      <c r="AJ46" s="15"/>
      <c r="AK46" s="15"/>
      <c r="AL46" s="15"/>
      <c r="AM46" s="15"/>
      <c r="AN46" s="15"/>
      <c r="AO46" s="16" t="s">
        <v>11857</v>
      </c>
      <c r="AP46" s="15"/>
      <c r="AQ46" s="15"/>
    </row>
    <row r="47" ht="15.75" hidden="1" customHeight="1">
      <c r="A47" s="28" t="s">
        <v>1057</v>
      </c>
      <c r="B47" s="15">
        <v>2181624.0</v>
      </c>
      <c r="C47" s="15" t="str">
        <f t="shared" si="1"/>
        <v>ALM73560117</v>
      </c>
      <c r="D47" s="15" t="s">
        <v>11857</v>
      </c>
      <c r="E47" s="28" t="s">
        <v>1058</v>
      </c>
      <c r="F47" s="20">
        <f>VLOOKUP(GOLOMAX!$B47,'PRECIOS GOLOMAX'!$A$1:$C$10000,3,FALSE)</f>
        <v>1224.44</v>
      </c>
      <c r="G47" s="29">
        <v>0.0</v>
      </c>
      <c r="H47" s="29">
        <v>0.0</v>
      </c>
      <c r="I47" s="15">
        <v>1.0</v>
      </c>
      <c r="J47" s="15">
        <v>1.0</v>
      </c>
      <c r="K47" s="28"/>
      <c r="L47" s="23">
        <f>((GOLOMAX!$F47*(1+GOLOMAX!$G47%))/GOLOMAX!$J47)+GOLOMAX!$K47</f>
        <v>1224.44</v>
      </c>
      <c r="M47" s="15">
        <v>30.0</v>
      </c>
      <c r="N47" s="24">
        <f t="shared" si="2"/>
        <v>1750</v>
      </c>
      <c r="O47" s="29">
        <f>MROUND((GOLOMAX!$N47/0.6),50)</f>
        <v>2900</v>
      </c>
      <c r="P47" s="15" t="s">
        <v>11858</v>
      </c>
      <c r="Q47" s="15">
        <v>2.0</v>
      </c>
      <c r="R47" s="31">
        <v>6.0</v>
      </c>
      <c r="S47" s="15" t="s">
        <v>968</v>
      </c>
      <c r="T47" s="15" t="s">
        <v>63</v>
      </c>
      <c r="U47" s="15" t="s">
        <v>11812</v>
      </c>
      <c r="V47" s="15" t="s">
        <v>12166</v>
      </c>
      <c r="W47" s="15" t="s">
        <v>11860</v>
      </c>
      <c r="X47" s="15">
        <v>1.0</v>
      </c>
      <c r="Y47" s="15">
        <v>0.0</v>
      </c>
      <c r="Z47" s="15"/>
      <c r="AA47" s="15"/>
      <c r="AB47" s="29" t="str">
        <f>ARTICULOS_OSLE[[#This Row],[Costo]]*ARTICULOS_OSLE[[#This Row],[Pedido]]</f>
        <v>#ERROR!</v>
      </c>
      <c r="AC47" s="15"/>
      <c r="AD47" s="15"/>
      <c r="AE47" s="15"/>
      <c r="AF47" s="15"/>
      <c r="AG47" s="15"/>
      <c r="AH47" s="32" t="str">
        <f>IF(AND(ARTICULOS_OSLE[[#This Row],[FechaVenc]]=0,ARTICULOS_OSLE[[#This Row],[DiasVenc]]=0),"",ARTICULOS_OSLE[[#This Row],[FechaVenc]]-ARTICULOS_OSLE[[#This Row],[DiasVenc]])</f>
        <v>#ERROR!</v>
      </c>
      <c r="AI47" s="15"/>
      <c r="AJ47" s="15"/>
      <c r="AK47" s="15"/>
      <c r="AL47" s="15"/>
      <c r="AM47" s="15"/>
      <c r="AN47" s="15"/>
      <c r="AO47" s="16" t="s">
        <v>11857</v>
      </c>
      <c r="AP47" s="15"/>
      <c r="AQ47" s="15"/>
    </row>
    <row r="48" ht="15.75" hidden="1" customHeight="1">
      <c r="A48" s="28" t="s">
        <v>1059</v>
      </c>
      <c r="B48" s="15">
        <v>2181635.0</v>
      </c>
      <c r="C48" s="15" t="str">
        <f t="shared" si="1"/>
        <v>ALM35601174</v>
      </c>
      <c r="D48" s="15" t="s">
        <v>11857</v>
      </c>
      <c r="E48" s="28" t="s">
        <v>1060</v>
      </c>
      <c r="F48" s="20">
        <f>VLOOKUP(GOLOMAX!$B48,'PRECIOS GOLOMAX'!$A$1:$C$10000,3,FALSE)</f>
        <v>965.41</v>
      </c>
      <c r="G48" s="29">
        <v>0.0</v>
      </c>
      <c r="H48" s="29">
        <v>0.0</v>
      </c>
      <c r="I48" s="15">
        <v>1.0</v>
      </c>
      <c r="J48" s="15">
        <v>1.0</v>
      </c>
      <c r="K48" s="28"/>
      <c r="L48" s="23">
        <f>((GOLOMAX!$F48*(1+GOLOMAX!$G48%))/GOLOMAX!$J48)+GOLOMAX!$K48</f>
        <v>965.41</v>
      </c>
      <c r="M48" s="15">
        <v>30.0</v>
      </c>
      <c r="N48" s="24">
        <f t="shared" si="2"/>
        <v>1400</v>
      </c>
      <c r="O48" s="29">
        <f>MROUND((GOLOMAX!$N48/0.6),50)</f>
        <v>2350</v>
      </c>
      <c r="P48" s="15" t="s">
        <v>11858</v>
      </c>
      <c r="Q48" s="15">
        <v>2.0</v>
      </c>
      <c r="R48" s="31">
        <v>6.0</v>
      </c>
      <c r="S48" s="15" t="s">
        <v>968</v>
      </c>
      <c r="T48" s="15" t="s">
        <v>63</v>
      </c>
      <c r="U48" s="15" t="s">
        <v>11812</v>
      </c>
      <c r="V48" s="15" t="s">
        <v>12166</v>
      </c>
      <c r="W48" s="15" t="s">
        <v>11860</v>
      </c>
      <c r="X48" s="15">
        <v>1.0</v>
      </c>
      <c r="Y48" s="15">
        <v>0.0</v>
      </c>
      <c r="Z48" s="15"/>
      <c r="AA48" s="15"/>
      <c r="AB48" s="29" t="str">
        <f>ARTICULOS_OSLE[[#This Row],[Costo]]*ARTICULOS_OSLE[[#This Row],[Pedido]]</f>
        <v>#ERROR!</v>
      </c>
      <c r="AC48" s="15"/>
      <c r="AD48" s="15"/>
      <c r="AE48" s="15"/>
      <c r="AF48" s="15"/>
      <c r="AG48" s="15"/>
      <c r="AH48" s="32" t="str">
        <f>IF(AND(ARTICULOS_OSLE[[#This Row],[FechaVenc]]=0,ARTICULOS_OSLE[[#This Row],[DiasVenc]]=0),"",ARTICULOS_OSLE[[#This Row],[FechaVenc]]-ARTICULOS_OSLE[[#This Row],[DiasVenc]])</f>
        <v>#ERROR!</v>
      </c>
      <c r="AI48" s="15"/>
      <c r="AJ48" s="15"/>
      <c r="AK48" s="15"/>
      <c r="AL48" s="15"/>
      <c r="AM48" s="15"/>
      <c r="AN48" s="15"/>
      <c r="AO48" s="16" t="s">
        <v>11857</v>
      </c>
      <c r="AP48" s="15"/>
      <c r="AQ48" s="15"/>
    </row>
    <row r="49" ht="15.75" hidden="1" customHeight="1">
      <c r="A49" s="28" t="s">
        <v>1061</v>
      </c>
      <c r="B49" s="15">
        <v>1428102.0</v>
      </c>
      <c r="C49" s="15" t="str">
        <f t="shared" si="1"/>
        <v>ALM64773711</v>
      </c>
      <c r="D49" s="15" t="s">
        <v>11857</v>
      </c>
      <c r="E49" s="28" t="s">
        <v>1062</v>
      </c>
      <c r="F49" s="20">
        <f>VLOOKUP(GOLOMAX!$B49,'PRECIOS GOLOMAX'!$A$1:$C$10000,3,FALSE)</f>
        <v>503.52</v>
      </c>
      <c r="G49" s="29">
        <v>0.0</v>
      </c>
      <c r="H49" s="29">
        <v>0.0</v>
      </c>
      <c r="I49" s="15">
        <v>1.0</v>
      </c>
      <c r="J49" s="15">
        <v>1.0</v>
      </c>
      <c r="K49" s="28"/>
      <c r="L49" s="23">
        <f>((GOLOMAX!$F49*(1+GOLOMAX!$G49%))/GOLOMAX!$J49)+GOLOMAX!$K49</f>
        <v>503.52</v>
      </c>
      <c r="M49" s="15">
        <v>30.0</v>
      </c>
      <c r="N49" s="24">
        <f t="shared" si="2"/>
        <v>700</v>
      </c>
      <c r="O49" s="29">
        <f>MROUND((GOLOMAX!$N49/0.6),50)</f>
        <v>1150</v>
      </c>
      <c r="P49" s="15" t="s">
        <v>11858</v>
      </c>
      <c r="Q49" s="15">
        <v>2.0</v>
      </c>
      <c r="R49" s="31">
        <v>6.0</v>
      </c>
      <c r="S49" s="15" t="s">
        <v>968</v>
      </c>
      <c r="T49" s="15" t="s">
        <v>63</v>
      </c>
      <c r="U49" s="15" t="s">
        <v>11816</v>
      </c>
      <c r="V49" s="15" t="s">
        <v>12176</v>
      </c>
      <c r="W49" s="15" t="s">
        <v>11860</v>
      </c>
      <c r="X49" s="15">
        <v>1.0</v>
      </c>
      <c r="Y49" s="15">
        <v>2.0</v>
      </c>
      <c r="Z49" s="15"/>
      <c r="AA49" s="15"/>
      <c r="AB49" s="29" t="str">
        <f>ARTICULOS_OSLE[[#This Row],[Costo]]*ARTICULOS_OSLE[[#This Row],[Pedido]]</f>
        <v>#ERROR!</v>
      </c>
      <c r="AC49" s="15"/>
      <c r="AD49" s="15"/>
      <c r="AE49" s="15"/>
      <c r="AF49" s="15"/>
      <c r="AG49" s="15"/>
      <c r="AH49" s="32" t="str">
        <f>IF(AND(ARTICULOS_OSLE[[#This Row],[FechaVenc]]=0,ARTICULOS_OSLE[[#This Row],[DiasVenc]]=0),"",ARTICULOS_OSLE[[#This Row],[FechaVenc]]-ARTICULOS_OSLE[[#This Row],[DiasVenc]])</f>
        <v>#ERROR!</v>
      </c>
      <c r="AI49" s="15"/>
      <c r="AJ49" s="15"/>
      <c r="AK49" s="15"/>
      <c r="AL49" s="15"/>
      <c r="AM49" s="15"/>
      <c r="AN49" s="15"/>
      <c r="AO49" s="16" t="s">
        <v>11857</v>
      </c>
      <c r="AP49" s="15"/>
      <c r="AQ49" s="15"/>
    </row>
    <row r="50" ht="15.75" hidden="1" customHeight="1">
      <c r="A50" s="28" t="s">
        <v>1063</v>
      </c>
      <c r="B50" s="15">
        <v>1428104.0</v>
      </c>
      <c r="C50" s="15" t="str">
        <f t="shared" si="1"/>
        <v>ALM12916282</v>
      </c>
      <c r="D50" s="15" t="s">
        <v>11857</v>
      </c>
      <c r="E50" s="28" t="s">
        <v>1064</v>
      </c>
      <c r="F50" s="20">
        <f>VLOOKUP(GOLOMAX!$B50,'PRECIOS GOLOMAX'!$A$1:$C$10000,3,FALSE)</f>
        <v>503.52</v>
      </c>
      <c r="G50" s="29">
        <v>0.0</v>
      </c>
      <c r="H50" s="29">
        <v>0.0</v>
      </c>
      <c r="I50" s="15">
        <v>1.0</v>
      </c>
      <c r="J50" s="15">
        <v>1.0</v>
      </c>
      <c r="K50" s="28"/>
      <c r="L50" s="23">
        <f>((GOLOMAX!$F50*(1+GOLOMAX!$G50%))/GOLOMAX!$J50)+GOLOMAX!$K50</f>
        <v>503.52</v>
      </c>
      <c r="M50" s="15">
        <v>30.0</v>
      </c>
      <c r="N50" s="24">
        <f t="shared" si="2"/>
        <v>700</v>
      </c>
      <c r="O50" s="29">
        <f>MROUND((GOLOMAX!$N50/0.6),50)</f>
        <v>1150</v>
      </c>
      <c r="P50" s="15" t="s">
        <v>11858</v>
      </c>
      <c r="Q50" s="15">
        <v>2.0</v>
      </c>
      <c r="R50" s="31">
        <v>6.0</v>
      </c>
      <c r="S50" s="15" t="s">
        <v>968</v>
      </c>
      <c r="T50" s="15" t="s">
        <v>63</v>
      </c>
      <c r="U50" s="15" t="s">
        <v>11816</v>
      </c>
      <c r="V50" s="15" t="s">
        <v>12176</v>
      </c>
      <c r="W50" s="15" t="s">
        <v>11860</v>
      </c>
      <c r="X50" s="15">
        <v>1.0</v>
      </c>
      <c r="Y50" s="15">
        <v>0.0</v>
      </c>
      <c r="Z50" s="15"/>
      <c r="AA50" s="15"/>
      <c r="AB50" s="29" t="str">
        <f>ARTICULOS_OSLE[[#This Row],[Costo]]*ARTICULOS_OSLE[[#This Row],[Pedido]]</f>
        <v>#ERROR!</v>
      </c>
      <c r="AC50" s="15"/>
      <c r="AD50" s="15"/>
      <c r="AE50" s="15"/>
      <c r="AF50" s="15"/>
      <c r="AG50" s="15"/>
      <c r="AH50" s="32" t="str">
        <f>IF(AND(ARTICULOS_OSLE[[#This Row],[FechaVenc]]=0,ARTICULOS_OSLE[[#This Row],[DiasVenc]]=0),"",ARTICULOS_OSLE[[#This Row],[FechaVenc]]-ARTICULOS_OSLE[[#This Row],[DiasVenc]])</f>
        <v>#ERROR!</v>
      </c>
      <c r="AI50" s="15"/>
      <c r="AJ50" s="15"/>
      <c r="AK50" s="15"/>
      <c r="AL50" s="15"/>
      <c r="AM50" s="15"/>
      <c r="AN50" s="15"/>
      <c r="AO50" s="16" t="s">
        <v>11857</v>
      </c>
      <c r="AP50" s="15"/>
      <c r="AQ50" s="15"/>
    </row>
    <row r="51" ht="15.75" hidden="1" customHeight="1">
      <c r="A51" s="28" t="s">
        <v>1065</v>
      </c>
      <c r="B51" s="15">
        <v>1428105.0</v>
      </c>
      <c r="C51" s="15" t="str">
        <f t="shared" si="1"/>
        <v>ALM73732794</v>
      </c>
      <c r="D51" s="15" t="s">
        <v>11857</v>
      </c>
      <c r="E51" s="28" t="s">
        <v>1066</v>
      </c>
      <c r="F51" s="20">
        <f>VLOOKUP(GOLOMAX!$B51,'PRECIOS GOLOMAX'!$A$1:$C$10000,3,FALSE)</f>
        <v>686.61</v>
      </c>
      <c r="G51" s="29">
        <v>0.0</v>
      </c>
      <c r="H51" s="29">
        <v>0.0</v>
      </c>
      <c r="I51" s="15">
        <v>1.0</v>
      </c>
      <c r="J51" s="15">
        <v>1.0</v>
      </c>
      <c r="K51" s="28"/>
      <c r="L51" s="23">
        <f>((GOLOMAX!$F51*(1+GOLOMAX!$G51%))/GOLOMAX!$J51)+GOLOMAX!$K51</f>
        <v>686.61</v>
      </c>
      <c r="M51" s="15">
        <v>30.0</v>
      </c>
      <c r="N51" s="24">
        <f t="shared" si="2"/>
        <v>1000</v>
      </c>
      <c r="O51" s="29">
        <f>MROUND((GOLOMAX!$N51/0.6),50)</f>
        <v>1650</v>
      </c>
      <c r="P51" s="15" t="s">
        <v>11858</v>
      </c>
      <c r="Q51" s="15">
        <v>2.0</v>
      </c>
      <c r="R51" s="31">
        <v>6.0</v>
      </c>
      <c r="S51" s="15" t="s">
        <v>968</v>
      </c>
      <c r="T51" s="15" t="s">
        <v>63</v>
      </c>
      <c r="U51" s="15" t="s">
        <v>11816</v>
      </c>
      <c r="V51" s="15" t="s">
        <v>12176</v>
      </c>
      <c r="W51" s="15" t="s">
        <v>11860</v>
      </c>
      <c r="X51" s="15">
        <v>1.0</v>
      </c>
      <c r="Y51" s="15">
        <v>1.0</v>
      </c>
      <c r="Z51" s="15"/>
      <c r="AA51" s="15"/>
      <c r="AB51" s="29" t="str">
        <f>ARTICULOS_OSLE[[#This Row],[Costo]]*ARTICULOS_OSLE[[#This Row],[Pedido]]</f>
        <v>#ERROR!</v>
      </c>
      <c r="AC51" s="15"/>
      <c r="AD51" s="15"/>
      <c r="AE51" s="15"/>
      <c r="AF51" s="15"/>
      <c r="AG51" s="15"/>
      <c r="AH51" s="32" t="str">
        <f>IF(AND(ARTICULOS_OSLE[[#This Row],[FechaVenc]]=0,ARTICULOS_OSLE[[#This Row],[DiasVenc]]=0),"",ARTICULOS_OSLE[[#This Row],[FechaVenc]]-ARTICULOS_OSLE[[#This Row],[DiasVenc]])</f>
        <v>#ERROR!</v>
      </c>
      <c r="AI51" s="15"/>
      <c r="AJ51" s="15"/>
      <c r="AK51" s="15"/>
      <c r="AL51" s="15"/>
      <c r="AM51" s="15"/>
      <c r="AN51" s="15"/>
      <c r="AO51" s="16" t="s">
        <v>11857</v>
      </c>
      <c r="AP51" s="15"/>
      <c r="AQ51" s="15"/>
    </row>
    <row r="52" ht="15.75" hidden="1" customHeight="1">
      <c r="A52" s="28" t="s">
        <v>1067</v>
      </c>
      <c r="B52" s="15">
        <v>1428103.0</v>
      </c>
      <c r="C52" s="15" t="str">
        <f t="shared" si="1"/>
        <v>ALM12916268</v>
      </c>
      <c r="D52" s="15" t="s">
        <v>11857</v>
      </c>
      <c r="E52" s="28" t="s">
        <v>1068</v>
      </c>
      <c r="F52" s="20">
        <f>VLOOKUP(GOLOMAX!$B52,'PRECIOS GOLOMAX'!$A$1:$C$10000,3,FALSE)</f>
        <v>686.61</v>
      </c>
      <c r="G52" s="29">
        <v>0.0</v>
      </c>
      <c r="H52" s="29">
        <v>0.0</v>
      </c>
      <c r="I52" s="15">
        <v>1.0</v>
      </c>
      <c r="J52" s="15">
        <v>1.0</v>
      </c>
      <c r="K52" s="28"/>
      <c r="L52" s="23">
        <f>((GOLOMAX!$F52*(1+GOLOMAX!$G52%))/GOLOMAX!$J52)+GOLOMAX!$K52</f>
        <v>686.61</v>
      </c>
      <c r="M52" s="15">
        <v>30.0</v>
      </c>
      <c r="N52" s="24">
        <f t="shared" si="2"/>
        <v>1000</v>
      </c>
      <c r="O52" s="29">
        <f>MROUND((GOLOMAX!$N52/0.6),50)</f>
        <v>1650</v>
      </c>
      <c r="P52" s="15" t="s">
        <v>11858</v>
      </c>
      <c r="Q52" s="15">
        <v>2.0</v>
      </c>
      <c r="R52" s="31">
        <v>6.0</v>
      </c>
      <c r="S52" s="15" t="s">
        <v>968</v>
      </c>
      <c r="T52" s="15" t="s">
        <v>63</v>
      </c>
      <c r="U52" s="15" t="s">
        <v>11816</v>
      </c>
      <c r="V52" s="15" t="s">
        <v>12176</v>
      </c>
      <c r="W52" s="15" t="s">
        <v>11860</v>
      </c>
      <c r="X52" s="15">
        <v>1.0</v>
      </c>
      <c r="Y52" s="15">
        <v>0.0</v>
      </c>
      <c r="Z52" s="15"/>
      <c r="AA52" s="15"/>
      <c r="AB52" s="29" t="str">
        <f>ARTICULOS_OSLE[[#This Row],[Costo]]*ARTICULOS_OSLE[[#This Row],[Pedido]]</f>
        <v>#ERROR!</v>
      </c>
      <c r="AC52" s="15"/>
      <c r="AD52" s="15"/>
      <c r="AE52" s="15"/>
      <c r="AF52" s="15"/>
      <c r="AG52" s="15"/>
      <c r="AH52" s="32" t="str">
        <f>IF(AND(ARTICULOS_OSLE[[#This Row],[FechaVenc]]=0,ARTICULOS_OSLE[[#This Row],[DiasVenc]]=0),"",ARTICULOS_OSLE[[#This Row],[FechaVenc]]-ARTICULOS_OSLE[[#This Row],[DiasVenc]])</f>
        <v>#ERROR!</v>
      </c>
      <c r="AI52" s="15"/>
      <c r="AJ52" s="15"/>
      <c r="AK52" s="15"/>
      <c r="AL52" s="15"/>
      <c r="AM52" s="15"/>
      <c r="AN52" s="15"/>
      <c r="AO52" s="16" t="s">
        <v>11857</v>
      </c>
      <c r="AP52" s="15"/>
      <c r="AQ52" s="15"/>
    </row>
    <row r="53" ht="15.75" hidden="1" customHeight="1">
      <c r="A53" s="28" t="s">
        <v>1069</v>
      </c>
      <c r="B53" s="15">
        <v>1428101.0</v>
      </c>
      <c r="C53" s="15" t="str">
        <f t="shared" si="1"/>
        <v>ALM12916275</v>
      </c>
      <c r="D53" s="15" t="s">
        <v>11857</v>
      </c>
      <c r="E53" s="28" t="s">
        <v>1070</v>
      </c>
      <c r="F53" s="20">
        <f>VLOOKUP(GOLOMAX!$B53,'PRECIOS GOLOMAX'!$A$1:$C$10000,3,FALSE)</f>
        <v>686.61</v>
      </c>
      <c r="G53" s="29">
        <v>0.0</v>
      </c>
      <c r="H53" s="29">
        <v>0.0</v>
      </c>
      <c r="I53" s="15">
        <v>1.0</v>
      </c>
      <c r="J53" s="15">
        <v>1.0</v>
      </c>
      <c r="K53" s="28"/>
      <c r="L53" s="23">
        <f>((GOLOMAX!$F53*(1+GOLOMAX!$G53%))/GOLOMAX!$J53)+GOLOMAX!$K53</f>
        <v>686.61</v>
      </c>
      <c r="M53" s="15">
        <v>30.0</v>
      </c>
      <c r="N53" s="24">
        <f t="shared" si="2"/>
        <v>1000</v>
      </c>
      <c r="O53" s="29">
        <f>MROUND((GOLOMAX!$N53/0.6),50)</f>
        <v>1650</v>
      </c>
      <c r="P53" s="15" t="s">
        <v>11858</v>
      </c>
      <c r="Q53" s="15">
        <v>2.0</v>
      </c>
      <c r="R53" s="31">
        <v>6.0</v>
      </c>
      <c r="S53" s="15" t="s">
        <v>968</v>
      </c>
      <c r="T53" s="15" t="s">
        <v>63</v>
      </c>
      <c r="U53" s="15" t="s">
        <v>11816</v>
      </c>
      <c r="V53" s="15" t="s">
        <v>12176</v>
      </c>
      <c r="W53" s="15" t="s">
        <v>11860</v>
      </c>
      <c r="X53" s="15">
        <v>1.0</v>
      </c>
      <c r="Y53" s="15">
        <v>3.0</v>
      </c>
      <c r="Z53" s="15"/>
      <c r="AA53" s="15"/>
      <c r="AB53" s="29" t="str">
        <f>ARTICULOS_OSLE[[#This Row],[Costo]]*ARTICULOS_OSLE[[#This Row],[Pedido]]</f>
        <v>#ERROR!</v>
      </c>
      <c r="AC53" s="15"/>
      <c r="AD53" s="15"/>
      <c r="AE53" s="15"/>
      <c r="AF53" s="15"/>
      <c r="AG53" s="15"/>
      <c r="AH53" s="32" t="str">
        <f>IF(AND(ARTICULOS_OSLE[[#This Row],[FechaVenc]]=0,ARTICULOS_OSLE[[#This Row],[DiasVenc]]=0),"",ARTICULOS_OSLE[[#This Row],[FechaVenc]]-ARTICULOS_OSLE[[#This Row],[DiasVenc]])</f>
        <v>#ERROR!</v>
      </c>
      <c r="AI53" s="15"/>
      <c r="AJ53" s="15"/>
      <c r="AK53" s="15"/>
      <c r="AL53" s="15"/>
      <c r="AM53" s="15"/>
      <c r="AN53" s="15"/>
      <c r="AO53" s="16" t="s">
        <v>11857</v>
      </c>
      <c r="AP53" s="15"/>
      <c r="AQ53" s="15"/>
    </row>
    <row r="54" ht="15.75" hidden="1" customHeight="1">
      <c r="A54" s="28" t="s">
        <v>1071</v>
      </c>
      <c r="B54" s="16">
        <v>1425800.0</v>
      </c>
      <c r="C54" s="15" t="str">
        <f t="shared" si="1"/>
        <v>ALM00184932</v>
      </c>
      <c r="D54" s="15" t="s">
        <v>11857</v>
      </c>
      <c r="E54" s="28" t="s">
        <v>1072</v>
      </c>
      <c r="F54" s="20">
        <f>VLOOKUP(GOLOMAX!$B54,'PRECIOS GOLOMAX'!$A$1:$C$10000,3,FALSE)</f>
        <v>3216.87</v>
      </c>
      <c r="G54" s="29">
        <v>0.0</v>
      </c>
      <c r="H54" s="29">
        <v>0.0</v>
      </c>
      <c r="I54" s="15">
        <v>1.0</v>
      </c>
      <c r="J54" s="15">
        <v>1.0</v>
      </c>
      <c r="K54" s="28"/>
      <c r="L54" s="23">
        <f>((GOLOMAX!$F54*(1+GOLOMAX!$G54%))/GOLOMAX!$J54)+GOLOMAX!$K54</f>
        <v>3216.87</v>
      </c>
      <c r="M54" s="15">
        <v>30.0</v>
      </c>
      <c r="N54" s="24">
        <f t="shared" si="2"/>
        <v>4600</v>
      </c>
      <c r="O54" s="29">
        <f>MROUND((GOLOMAX!$N54/0.6),50)</f>
        <v>7650</v>
      </c>
      <c r="P54" s="15" t="s">
        <v>11858</v>
      </c>
      <c r="Q54" s="15">
        <v>1.0</v>
      </c>
      <c r="R54" s="31">
        <v>5.0</v>
      </c>
      <c r="S54" s="15" t="s">
        <v>968</v>
      </c>
      <c r="T54" s="15" t="s">
        <v>63</v>
      </c>
      <c r="U54" s="15" t="s">
        <v>11816</v>
      </c>
      <c r="V54" s="15" t="s">
        <v>12177</v>
      </c>
      <c r="W54" s="15" t="s">
        <v>11860</v>
      </c>
      <c r="X54" s="15">
        <v>1.0</v>
      </c>
      <c r="Y54" s="15">
        <v>1.0</v>
      </c>
      <c r="Z54" s="15"/>
      <c r="AA54" s="15"/>
      <c r="AB54" s="29" t="str">
        <f>ARTICULOS_OSLE[[#This Row],[Costo]]*ARTICULOS_OSLE[[#This Row],[Pedido]]</f>
        <v>#ERROR!</v>
      </c>
      <c r="AC54" s="15"/>
      <c r="AD54" s="15"/>
      <c r="AE54" s="15"/>
      <c r="AF54" s="15"/>
      <c r="AG54" s="15"/>
      <c r="AH54" s="32" t="str">
        <f>IF(AND(ARTICULOS_OSLE[[#This Row],[FechaVenc]]=0,ARTICULOS_OSLE[[#This Row],[DiasVenc]]=0),"",ARTICULOS_OSLE[[#This Row],[FechaVenc]]-ARTICULOS_OSLE[[#This Row],[DiasVenc]])</f>
        <v>#ERROR!</v>
      </c>
      <c r="AI54" s="15"/>
      <c r="AJ54" s="15"/>
      <c r="AK54" s="15"/>
      <c r="AL54" s="15"/>
      <c r="AM54" s="15"/>
      <c r="AN54" s="15"/>
      <c r="AO54" s="16" t="s">
        <v>11857</v>
      </c>
      <c r="AP54" s="15"/>
      <c r="AQ54" s="15"/>
    </row>
    <row r="55" ht="15.75" hidden="1" customHeight="1">
      <c r="A55" s="28" t="s">
        <v>1073</v>
      </c>
      <c r="B55" s="16">
        <v>1425500.0</v>
      </c>
      <c r="C55" s="15" t="str">
        <f t="shared" si="1"/>
        <v>ALM00845246</v>
      </c>
      <c r="D55" s="15" t="s">
        <v>11857</v>
      </c>
      <c r="E55" s="28" t="s">
        <v>1074</v>
      </c>
      <c r="F55" s="20">
        <f>VLOOKUP(GOLOMAX!$B55,'PRECIOS GOLOMAX'!$A$1:$C$10000,3,FALSE)</f>
        <v>1561.43</v>
      </c>
      <c r="G55" s="29">
        <v>0.0</v>
      </c>
      <c r="H55" s="29">
        <v>0.0</v>
      </c>
      <c r="I55" s="15">
        <v>1.0</v>
      </c>
      <c r="J55" s="15">
        <v>1.0</v>
      </c>
      <c r="K55" s="28"/>
      <c r="L55" s="23">
        <f>((GOLOMAX!$F55*(1+GOLOMAX!$G55%))/GOLOMAX!$J55)+GOLOMAX!$K55</f>
        <v>1561.43</v>
      </c>
      <c r="M55" s="15">
        <v>30.0</v>
      </c>
      <c r="N55" s="24">
        <f t="shared" si="2"/>
        <v>2250</v>
      </c>
      <c r="O55" s="29">
        <f>MROUND((GOLOMAX!$N55/0.6),50)</f>
        <v>3750</v>
      </c>
      <c r="P55" s="15" t="s">
        <v>11858</v>
      </c>
      <c r="Q55" s="15">
        <v>1.0</v>
      </c>
      <c r="R55" s="31">
        <v>5.0</v>
      </c>
      <c r="S55" s="15" t="s">
        <v>968</v>
      </c>
      <c r="T55" s="15" t="s">
        <v>63</v>
      </c>
      <c r="U55" s="15" t="s">
        <v>11816</v>
      </c>
      <c r="V55" s="15" t="s">
        <v>12177</v>
      </c>
      <c r="W55" s="15" t="s">
        <v>11860</v>
      </c>
      <c r="X55" s="15">
        <v>1.0</v>
      </c>
      <c r="Y55" s="15">
        <v>0.0</v>
      </c>
      <c r="Z55" s="15"/>
      <c r="AA55" s="15"/>
      <c r="AB55" s="29" t="str">
        <f>ARTICULOS_OSLE[[#This Row],[Costo]]*ARTICULOS_OSLE[[#This Row],[Pedido]]</f>
        <v>#ERROR!</v>
      </c>
      <c r="AC55" s="15"/>
      <c r="AD55" s="15"/>
      <c r="AE55" s="15"/>
      <c r="AF55" s="15"/>
      <c r="AG55" s="15"/>
      <c r="AH55" s="32" t="str">
        <f>IF(AND(ARTICULOS_OSLE[[#This Row],[FechaVenc]]=0,ARTICULOS_OSLE[[#This Row],[DiasVenc]]=0),"",ARTICULOS_OSLE[[#This Row],[FechaVenc]]-ARTICULOS_OSLE[[#This Row],[DiasVenc]])</f>
        <v>#ERROR!</v>
      </c>
      <c r="AI55" s="15"/>
      <c r="AJ55" s="15"/>
      <c r="AK55" s="15"/>
      <c r="AL55" s="15"/>
      <c r="AM55" s="15"/>
      <c r="AN55" s="15"/>
      <c r="AO55" s="16" t="s">
        <v>11857</v>
      </c>
      <c r="AP55" s="15"/>
      <c r="AQ55" s="15"/>
    </row>
    <row r="56" ht="15.75" hidden="1" customHeight="1">
      <c r="A56" s="28" t="s">
        <v>1075</v>
      </c>
      <c r="B56" s="15">
        <v>5320760.0</v>
      </c>
      <c r="C56" s="15" t="str">
        <f t="shared" si="1"/>
        <v>BAZ34665663</v>
      </c>
      <c r="D56" s="15" t="s">
        <v>11857</v>
      </c>
      <c r="E56" s="28" t="s">
        <v>1076</v>
      </c>
      <c r="F56" s="20">
        <f>VLOOKUP(GOLOMAX!$B56,'PRECIOS GOLOMAX'!$A$1:$C$10000,3,FALSE)</f>
        <v>4700.06</v>
      </c>
      <c r="G56" s="29">
        <v>0.0</v>
      </c>
      <c r="H56" s="29">
        <v>0.0</v>
      </c>
      <c r="I56" s="15">
        <v>1.0</v>
      </c>
      <c r="J56" s="15">
        <v>1.0</v>
      </c>
      <c r="K56" s="28"/>
      <c r="L56" s="23">
        <f>((GOLOMAX!$F56*(1+GOLOMAX!$G56%))/GOLOMAX!$J56)+GOLOMAX!$K56</f>
        <v>4700.06</v>
      </c>
      <c r="M56" s="15">
        <v>20.0</v>
      </c>
      <c r="N56" s="24">
        <f t="shared" si="2"/>
        <v>5900</v>
      </c>
      <c r="O56" s="29">
        <f>MROUND((GOLOMAX!$N56/0.6),50)</f>
        <v>9850</v>
      </c>
      <c r="P56" s="15" t="s">
        <v>11858</v>
      </c>
      <c r="Q56" s="15">
        <v>1.0</v>
      </c>
      <c r="R56" s="31">
        <v>4.0</v>
      </c>
      <c r="S56" s="15" t="s">
        <v>968</v>
      </c>
      <c r="T56" s="15" t="s">
        <v>1077</v>
      </c>
      <c r="U56" s="15" t="s">
        <v>11770</v>
      </c>
      <c r="V56" s="15" t="s">
        <v>12178</v>
      </c>
      <c r="W56" s="15" t="s">
        <v>11860</v>
      </c>
      <c r="X56" s="15">
        <v>1.0</v>
      </c>
      <c r="Y56" s="15">
        <v>1.0</v>
      </c>
      <c r="Z56" s="15"/>
      <c r="AA56" s="15"/>
      <c r="AB56" s="29" t="str">
        <f>ARTICULOS_OSLE[[#This Row],[Costo]]*ARTICULOS_OSLE[[#This Row],[Pedido]]</f>
        <v>#ERROR!</v>
      </c>
      <c r="AC56" s="15"/>
      <c r="AD56" s="15"/>
      <c r="AE56" s="15"/>
      <c r="AF56" s="15"/>
      <c r="AG56" s="15"/>
      <c r="AH56" s="32" t="str">
        <f>IF(AND(ARTICULOS_OSLE[[#This Row],[FechaVenc]]=0,ARTICULOS_OSLE[[#This Row],[DiasVenc]]=0),"",ARTICULOS_OSLE[[#This Row],[FechaVenc]]-ARTICULOS_OSLE[[#This Row],[DiasVenc]])</f>
        <v>#ERROR!</v>
      </c>
      <c r="AI56" s="15"/>
      <c r="AJ56" s="15"/>
      <c r="AK56" s="15"/>
      <c r="AL56" s="15"/>
      <c r="AM56" s="15"/>
      <c r="AN56" s="15"/>
      <c r="AO56" s="16" t="s">
        <v>11857</v>
      </c>
      <c r="AP56" s="15"/>
      <c r="AQ56" s="15"/>
    </row>
    <row r="57" ht="15.75" hidden="1" customHeight="1">
      <c r="A57" s="28" t="s">
        <v>1078</v>
      </c>
      <c r="B57" s="15">
        <v>5320720.0</v>
      </c>
      <c r="C57" s="15" t="str">
        <f t="shared" si="1"/>
        <v>BAZ34665175</v>
      </c>
      <c r="D57" s="15" t="s">
        <v>11857</v>
      </c>
      <c r="E57" s="28" t="s">
        <v>1079</v>
      </c>
      <c r="F57" s="20">
        <f>VLOOKUP(GOLOMAX!$B57,'PRECIOS GOLOMAX'!$A$1:$C$10000,3,FALSE)</f>
        <v>2311.22</v>
      </c>
      <c r="G57" s="29">
        <v>0.0</v>
      </c>
      <c r="H57" s="29">
        <v>0.0</v>
      </c>
      <c r="I57" s="15">
        <v>1.0</v>
      </c>
      <c r="J57" s="15">
        <v>1.0</v>
      </c>
      <c r="K57" s="28"/>
      <c r="L57" s="23">
        <f>((GOLOMAX!$F57*(1+GOLOMAX!$G57%))/GOLOMAX!$J57)+GOLOMAX!$K57</f>
        <v>2311.22</v>
      </c>
      <c r="M57" s="15">
        <v>20.0</v>
      </c>
      <c r="N57" s="24">
        <f t="shared" si="2"/>
        <v>2900</v>
      </c>
      <c r="O57" s="29">
        <f>MROUND((GOLOMAX!$N57/0.6),50)</f>
        <v>4850</v>
      </c>
      <c r="P57" s="15" t="s">
        <v>11858</v>
      </c>
      <c r="Q57" s="15">
        <v>1.0</v>
      </c>
      <c r="R57" s="31">
        <v>4.0</v>
      </c>
      <c r="S57" s="15" t="s">
        <v>968</v>
      </c>
      <c r="T57" s="15" t="s">
        <v>1077</v>
      </c>
      <c r="U57" s="15" t="s">
        <v>11770</v>
      </c>
      <c r="V57" s="15" t="s">
        <v>12178</v>
      </c>
      <c r="W57" s="15" t="s">
        <v>11860</v>
      </c>
      <c r="X57" s="15">
        <v>1.0</v>
      </c>
      <c r="Y57" s="15">
        <v>1.0</v>
      </c>
      <c r="Z57" s="15"/>
      <c r="AA57" s="15"/>
      <c r="AB57" s="29" t="str">
        <f>ARTICULOS_OSLE[[#This Row],[Costo]]*ARTICULOS_OSLE[[#This Row],[Pedido]]</f>
        <v>#ERROR!</v>
      </c>
      <c r="AC57" s="15"/>
      <c r="AD57" s="15"/>
      <c r="AE57" s="15"/>
      <c r="AF57" s="15"/>
      <c r="AG57" s="15"/>
      <c r="AH57" s="32" t="str">
        <f>IF(AND(ARTICULOS_OSLE[[#This Row],[FechaVenc]]=0,ARTICULOS_OSLE[[#This Row],[DiasVenc]]=0),"",ARTICULOS_OSLE[[#This Row],[FechaVenc]]-ARTICULOS_OSLE[[#This Row],[DiasVenc]])</f>
        <v>#ERROR!</v>
      </c>
      <c r="AI57" s="15"/>
      <c r="AJ57" s="15"/>
      <c r="AK57" s="15"/>
      <c r="AL57" s="15"/>
      <c r="AM57" s="15"/>
      <c r="AN57" s="15"/>
      <c r="AO57" s="16" t="s">
        <v>11857</v>
      </c>
      <c r="AP57" s="15"/>
      <c r="AQ57" s="15"/>
    </row>
    <row r="58" ht="15.75" hidden="1" customHeight="1">
      <c r="A58" s="28" t="s">
        <v>1080</v>
      </c>
      <c r="B58" s="15">
        <v>5320721.0</v>
      </c>
      <c r="C58" s="15" t="str">
        <f t="shared" si="1"/>
        <v>BAZ34665212</v>
      </c>
      <c r="D58" s="15" t="s">
        <v>11857</v>
      </c>
      <c r="E58" s="28" t="s">
        <v>1081</v>
      </c>
      <c r="F58" s="20">
        <f>VLOOKUP(GOLOMAX!$B58,'PRECIOS GOLOMAX'!$A$1:$C$10000,3,FALSE)</f>
        <v>2529.6</v>
      </c>
      <c r="G58" s="29">
        <v>0.0</v>
      </c>
      <c r="H58" s="29">
        <v>0.0</v>
      </c>
      <c r="I58" s="15">
        <v>1.0</v>
      </c>
      <c r="J58" s="15">
        <v>1.0</v>
      </c>
      <c r="K58" s="28"/>
      <c r="L58" s="23">
        <f>((GOLOMAX!$F58*(1+GOLOMAX!$G58%))/GOLOMAX!$J58)+GOLOMAX!$K58</f>
        <v>2529.6</v>
      </c>
      <c r="M58" s="15">
        <v>20.0</v>
      </c>
      <c r="N58" s="24">
        <f t="shared" si="2"/>
        <v>3150</v>
      </c>
      <c r="O58" s="29">
        <f>MROUND((GOLOMAX!$N58/0.6),50)</f>
        <v>5250</v>
      </c>
      <c r="P58" s="15" t="s">
        <v>11858</v>
      </c>
      <c r="Q58" s="15">
        <v>1.0</v>
      </c>
      <c r="R58" s="31">
        <v>4.0</v>
      </c>
      <c r="S58" s="15" t="s">
        <v>968</v>
      </c>
      <c r="T58" s="15" t="s">
        <v>1077</v>
      </c>
      <c r="U58" s="15" t="s">
        <v>11770</v>
      </c>
      <c r="V58" s="15" t="s">
        <v>12178</v>
      </c>
      <c r="W58" s="15" t="s">
        <v>11860</v>
      </c>
      <c r="X58" s="15">
        <v>1.0</v>
      </c>
      <c r="Y58" s="15">
        <v>0.0</v>
      </c>
      <c r="Z58" s="15"/>
      <c r="AA58" s="15"/>
      <c r="AB58" s="29" t="str">
        <f>ARTICULOS_OSLE[[#This Row],[Costo]]*ARTICULOS_OSLE[[#This Row],[Pedido]]</f>
        <v>#ERROR!</v>
      </c>
      <c r="AC58" s="15"/>
      <c r="AD58" s="15"/>
      <c r="AE58" s="15"/>
      <c r="AF58" s="15"/>
      <c r="AG58" s="15"/>
      <c r="AH58" s="32" t="str">
        <f>IF(AND(ARTICULOS_OSLE[[#This Row],[FechaVenc]]=0,ARTICULOS_OSLE[[#This Row],[DiasVenc]]=0),"",ARTICULOS_OSLE[[#This Row],[FechaVenc]]-ARTICULOS_OSLE[[#This Row],[DiasVenc]])</f>
        <v>#ERROR!</v>
      </c>
      <c r="AI58" s="15"/>
      <c r="AJ58" s="15"/>
      <c r="AK58" s="15"/>
      <c r="AL58" s="15"/>
      <c r="AM58" s="15"/>
      <c r="AN58" s="15"/>
      <c r="AO58" s="16" t="s">
        <v>11857</v>
      </c>
      <c r="AP58" s="15"/>
      <c r="AQ58" s="15"/>
    </row>
    <row r="59" ht="15.75" hidden="1" customHeight="1">
      <c r="A59" s="28" t="s">
        <v>1082</v>
      </c>
      <c r="B59" s="15">
        <v>5320738.0</v>
      </c>
      <c r="C59" s="15" t="str">
        <f t="shared" si="1"/>
        <v>BAZ97480088</v>
      </c>
      <c r="D59" s="15" t="s">
        <v>11857</v>
      </c>
      <c r="E59" s="28" t="s">
        <v>1083</v>
      </c>
      <c r="F59" s="20">
        <f>VLOOKUP(GOLOMAX!$B59,'PRECIOS GOLOMAX'!$A$1:$C$10000,3,FALSE)</f>
        <v>2529.6</v>
      </c>
      <c r="G59" s="29">
        <v>0.0</v>
      </c>
      <c r="H59" s="29">
        <v>0.0</v>
      </c>
      <c r="I59" s="15">
        <v>1.0</v>
      </c>
      <c r="J59" s="15">
        <v>1.0</v>
      </c>
      <c r="K59" s="28"/>
      <c r="L59" s="23">
        <f>((GOLOMAX!$F59*(1+GOLOMAX!$G59%))/GOLOMAX!$J59)+GOLOMAX!$K59</f>
        <v>2529.6</v>
      </c>
      <c r="M59" s="15">
        <v>20.0</v>
      </c>
      <c r="N59" s="24">
        <f t="shared" si="2"/>
        <v>3150</v>
      </c>
      <c r="O59" s="29">
        <f>MROUND((GOLOMAX!$N59/0.6),50)</f>
        <v>5250</v>
      </c>
      <c r="P59" s="15" t="s">
        <v>11858</v>
      </c>
      <c r="Q59" s="15">
        <v>1.0</v>
      </c>
      <c r="R59" s="31">
        <v>4.0</v>
      </c>
      <c r="S59" s="15" t="s">
        <v>968</v>
      </c>
      <c r="T59" s="15" t="s">
        <v>1077</v>
      </c>
      <c r="U59" s="15" t="s">
        <v>11770</v>
      </c>
      <c r="V59" s="15" t="s">
        <v>12178</v>
      </c>
      <c r="W59" s="15" t="s">
        <v>11860</v>
      </c>
      <c r="X59" s="15">
        <v>1.0</v>
      </c>
      <c r="Y59" s="15">
        <v>3.0</v>
      </c>
      <c r="Z59" s="15"/>
      <c r="AA59" s="15"/>
      <c r="AB59" s="29" t="str">
        <f>ARTICULOS_OSLE[[#This Row],[Costo]]*ARTICULOS_OSLE[[#This Row],[Pedido]]</f>
        <v>#ERROR!</v>
      </c>
      <c r="AC59" s="15"/>
      <c r="AD59" s="15"/>
      <c r="AE59" s="15"/>
      <c r="AF59" s="15"/>
      <c r="AG59" s="15"/>
      <c r="AH59" s="32" t="str">
        <f>IF(AND(ARTICULOS_OSLE[[#This Row],[FechaVenc]]=0,ARTICULOS_OSLE[[#This Row],[DiasVenc]]=0),"",ARTICULOS_OSLE[[#This Row],[FechaVenc]]-ARTICULOS_OSLE[[#This Row],[DiasVenc]])</f>
        <v>#ERROR!</v>
      </c>
      <c r="AI59" s="15"/>
      <c r="AJ59" s="15"/>
      <c r="AK59" s="15"/>
      <c r="AL59" s="15"/>
      <c r="AM59" s="15"/>
      <c r="AN59" s="15"/>
      <c r="AO59" s="16" t="s">
        <v>11857</v>
      </c>
      <c r="AP59" s="15"/>
      <c r="AQ59" s="15"/>
    </row>
    <row r="60" ht="15.75" hidden="1" customHeight="1">
      <c r="A60" s="28" t="s">
        <v>1084</v>
      </c>
      <c r="B60" s="15">
        <v>5320774.0</v>
      </c>
      <c r="C60" s="15" t="str">
        <f t="shared" si="1"/>
        <v>BAZ34665403</v>
      </c>
      <c r="D60" s="15" t="s">
        <v>11857</v>
      </c>
      <c r="E60" s="28" t="s">
        <v>1085</v>
      </c>
      <c r="F60" s="20">
        <f>VLOOKUP(GOLOMAX!$B60,'PRECIOS GOLOMAX'!$A$1:$C$10000,3,FALSE)</f>
        <v>5279.71</v>
      </c>
      <c r="G60" s="29">
        <v>0.0</v>
      </c>
      <c r="H60" s="29">
        <v>0.0</v>
      </c>
      <c r="I60" s="15">
        <v>1.0</v>
      </c>
      <c r="J60" s="15">
        <v>1.0</v>
      </c>
      <c r="K60" s="28"/>
      <c r="L60" s="23">
        <f>((GOLOMAX!$F60*(1+GOLOMAX!$G60%))/GOLOMAX!$J60)+GOLOMAX!$K60</f>
        <v>5279.71</v>
      </c>
      <c r="M60" s="15">
        <v>20.0</v>
      </c>
      <c r="N60" s="24">
        <f t="shared" si="2"/>
        <v>6600</v>
      </c>
      <c r="O60" s="29">
        <f>MROUND((GOLOMAX!$N60/0.6),50)</f>
        <v>11000</v>
      </c>
      <c r="P60" s="15" t="s">
        <v>11858</v>
      </c>
      <c r="Q60" s="15">
        <v>1.0</v>
      </c>
      <c r="R60" s="31">
        <v>4.0</v>
      </c>
      <c r="S60" s="15" t="s">
        <v>968</v>
      </c>
      <c r="T60" s="15" t="s">
        <v>1077</v>
      </c>
      <c r="U60" s="15" t="s">
        <v>11770</v>
      </c>
      <c r="V60" s="15" t="s">
        <v>12178</v>
      </c>
      <c r="W60" s="15" t="s">
        <v>11860</v>
      </c>
      <c r="X60" s="15">
        <v>1.0</v>
      </c>
      <c r="Y60" s="15">
        <v>3.0</v>
      </c>
      <c r="Z60" s="15"/>
      <c r="AA60" s="15"/>
      <c r="AB60" s="29" t="str">
        <f>ARTICULOS_OSLE[[#This Row],[Costo]]*ARTICULOS_OSLE[[#This Row],[Pedido]]</f>
        <v>#ERROR!</v>
      </c>
      <c r="AC60" s="15"/>
      <c r="AD60" s="15"/>
      <c r="AE60" s="15"/>
      <c r="AF60" s="15"/>
      <c r="AG60" s="15"/>
      <c r="AH60" s="32" t="str">
        <f>IF(AND(ARTICULOS_OSLE[[#This Row],[FechaVenc]]=0,ARTICULOS_OSLE[[#This Row],[DiasVenc]]=0),"",ARTICULOS_OSLE[[#This Row],[FechaVenc]]-ARTICULOS_OSLE[[#This Row],[DiasVenc]])</f>
        <v>#ERROR!</v>
      </c>
      <c r="AI60" s="15"/>
      <c r="AJ60" s="15"/>
      <c r="AK60" s="15"/>
      <c r="AL60" s="15"/>
      <c r="AM60" s="15"/>
      <c r="AN60" s="15"/>
      <c r="AO60" s="16" t="s">
        <v>11857</v>
      </c>
      <c r="AP60" s="15"/>
      <c r="AQ60" s="15"/>
    </row>
    <row r="61" ht="15.75" hidden="1" customHeight="1">
      <c r="A61" s="28" t="s">
        <v>1086</v>
      </c>
      <c r="B61" s="15">
        <v>5320751.0</v>
      </c>
      <c r="C61" s="15" t="str">
        <f t="shared" si="1"/>
        <v>BAZ34665649</v>
      </c>
      <c r="D61" s="15" t="s">
        <v>11857</v>
      </c>
      <c r="E61" s="28" t="s">
        <v>1087</v>
      </c>
      <c r="F61" s="20">
        <f>VLOOKUP(GOLOMAX!$B61,'PRECIOS GOLOMAX'!$A$1:$C$10000,3,FALSE)</f>
        <v>6266.82</v>
      </c>
      <c r="G61" s="29">
        <v>0.0</v>
      </c>
      <c r="H61" s="29">
        <v>0.0</v>
      </c>
      <c r="I61" s="15">
        <v>1.0</v>
      </c>
      <c r="J61" s="15">
        <v>1.0</v>
      </c>
      <c r="K61" s="28"/>
      <c r="L61" s="23">
        <f>((GOLOMAX!$F61*(1+GOLOMAX!$G61%))/GOLOMAX!$J61)+GOLOMAX!$K61</f>
        <v>6266.82</v>
      </c>
      <c r="M61" s="15">
        <v>20.0</v>
      </c>
      <c r="N61" s="24">
        <f t="shared" si="2"/>
        <v>7850</v>
      </c>
      <c r="O61" s="29">
        <f>MROUND((GOLOMAX!$N61/0.6),50)</f>
        <v>13100</v>
      </c>
      <c r="P61" s="15" t="s">
        <v>11858</v>
      </c>
      <c r="Q61" s="15">
        <v>1.0</v>
      </c>
      <c r="R61" s="31">
        <v>4.0</v>
      </c>
      <c r="S61" s="15" t="s">
        <v>968</v>
      </c>
      <c r="T61" s="15" t="s">
        <v>1077</v>
      </c>
      <c r="U61" s="15" t="s">
        <v>11770</v>
      </c>
      <c r="V61" s="15" t="s">
        <v>12178</v>
      </c>
      <c r="W61" s="15" t="s">
        <v>11860</v>
      </c>
      <c r="X61" s="15">
        <v>1.0</v>
      </c>
      <c r="Y61" s="15">
        <v>3.0</v>
      </c>
      <c r="Z61" s="15"/>
      <c r="AA61" s="15"/>
      <c r="AB61" s="29" t="str">
        <f>ARTICULOS_OSLE[[#This Row],[Costo]]*ARTICULOS_OSLE[[#This Row],[Pedido]]</f>
        <v>#ERROR!</v>
      </c>
      <c r="AC61" s="15"/>
      <c r="AD61" s="15"/>
      <c r="AE61" s="15"/>
      <c r="AF61" s="15"/>
      <c r="AG61" s="15"/>
      <c r="AH61" s="32" t="str">
        <f>IF(AND(ARTICULOS_OSLE[[#This Row],[FechaVenc]]=0,ARTICULOS_OSLE[[#This Row],[DiasVenc]]=0),"",ARTICULOS_OSLE[[#This Row],[FechaVenc]]-ARTICULOS_OSLE[[#This Row],[DiasVenc]])</f>
        <v>#ERROR!</v>
      </c>
      <c r="AI61" s="15"/>
      <c r="AJ61" s="15"/>
      <c r="AK61" s="15"/>
      <c r="AL61" s="15"/>
      <c r="AM61" s="15"/>
      <c r="AN61" s="15"/>
      <c r="AO61" s="16" t="s">
        <v>11857</v>
      </c>
      <c r="AP61" s="15"/>
      <c r="AQ61" s="15"/>
    </row>
    <row r="62" ht="15.75" hidden="1" customHeight="1">
      <c r="A62" s="28" t="s">
        <v>1088</v>
      </c>
      <c r="B62" s="15">
        <v>5320752.0</v>
      </c>
      <c r="C62" s="15" t="str">
        <f t="shared" si="1"/>
        <v>BAZ34665632</v>
      </c>
      <c r="D62" s="15" t="s">
        <v>11857</v>
      </c>
      <c r="E62" s="28" t="s">
        <v>1089</v>
      </c>
      <c r="F62" s="20">
        <f>VLOOKUP(GOLOMAX!$B62,'PRECIOS GOLOMAX'!$A$1:$C$10000,3,FALSE)</f>
        <v>6266.82</v>
      </c>
      <c r="G62" s="29">
        <v>0.0</v>
      </c>
      <c r="H62" s="29">
        <v>0.0</v>
      </c>
      <c r="I62" s="15">
        <v>1.0</v>
      </c>
      <c r="J62" s="15">
        <v>1.0</v>
      </c>
      <c r="K62" s="28"/>
      <c r="L62" s="23">
        <f>((GOLOMAX!$F62*(1+GOLOMAX!$G62%))/GOLOMAX!$J62)+GOLOMAX!$K62</f>
        <v>6266.82</v>
      </c>
      <c r="M62" s="15">
        <v>20.0</v>
      </c>
      <c r="N62" s="24">
        <f t="shared" si="2"/>
        <v>7850</v>
      </c>
      <c r="O62" s="29">
        <f>MROUND((GOLOMAX!$N62/0.6),50)</f>
        <v>13100</v>
      </c>
      <c r="P62" s="15" t="s">
        <v>11858</v>
      </c>
      <c r="Q62" s="15">
        <v>1.0</v>
      </c>
      <c r="R62" s="31">
        <v>4.0</v>
      </c>
      <c r="S62" s="15" t="s">
        <v>968</v>
      </c>
      <c r="T62" s="15" t="s">
        <v>1077</v>
      </c>
      <c r="U62" s="15" t="s">
        <v>11770</v>
      </c>
      <c r="V62" s="15" t="s">
        <v>12178</v>
      </c>
      <c r="W62" s="15" t="s">
        <v>11860</v>
      </c>
      <c r="X62" s="15">
        <v>1.0</v>
      </c>
      <c r="Y62" s="15">
        <v>2.0</v>
      </c>
      <c r="Z62" s="15"/>
      <c r="AA62" s="15"/>
      <c r="AB62" s="29" t="str">
        <f>ARTICULOS_OSLE[[#This Row],[Costo]]*ARTICULOS_OSLE[[#This Row],[Pedido]]</f>
        <v>#ERROR!</v>
      </c>
      <c r="AC62" s="15"/>
      <c r="AD62" s="15"/>
      <c r="AE62" s="15"/>
      <c r="AF62" s="15"/>
      <c r="AG62" s="15"/>
      <c r="AH62" s="32" t="str">
        <f>IF(AND(ARTICULOS_OSLE[[#This Row],[FechaVenc]]=0,ARTICULOS_OSLE[[#This Row],[DiasVenc]]=0),"",ARTICULOS_OSLE[[#This Row],[FechaVenc]]-ARTICULOS_OSLE[[#This Row],[DiasVenc]])</f>
        <v>#ERROR!</v>
      </c>
      <c r="AI62" s="15"/>
      <c r="AJ62" s="15"/>
      <c r="AK62" s="15"/>
      <c r="AL62" s="15"/>
      <c r="AM62" s="15"/>
      <c r="AN62" s="15"/>
      <c r="AO62" s="16" t="s">
        <v>11857</v>
      </c>
      <c r="AP62" s="15"/>
      <c r="AQ62" s="15"/>
    </row>
    <row r="63" ht="15.75" hidden="1" customHeight="1">
      <c r="A63" s="28" t="s">
        <v>1090</v>
      </c>
      <c r="B63" s="15">
        <v>5320740.0</v>
      </c>
      <c r="C63" s="15" t="str">
        <f t="shared" si="1"/>
        <v>BAZ34665640</v>
      </c>
      <c r="D63" s="15" t="s">
        <v>11857</v>
      </c>
      <c r="E63" s="28" t="s">
        <v>1091</v>
      </c>
      <c r="F63" s="20">
        <f>VLOOKUP(GOLOMAX!$B63,'PRECIOS GOLOMAX'!$A$1:$C$10000,3,FALSE)</f>
        <v>6692.06</v>
      </c>
      <c r="G63" s="29">
        <v>0.0</v>
      </c>
      <c r="H63" s="29">
        <v>0.0</v>
      </c>
      <c r="I63" s="15">
        <v>1.0</v>
      </c>
      <c r="J63" s="15">
        <v>1.0</v>
      </c>
      <c r="K63" s="28"/>
      <c r="L63" s="23">
        <f>((GOLOMAX!$F63*(1+GOLOMAX!$G63%))/GOLOMAX!$J63)+GOLOMAX!$K63</f>
        <v>6692.06</v>
      </c>
      <c r="M63" s="15">
        <v>20.0</v>
      </c>
      <c r="N63" s="24">
        <f t="shared" si="2"/>
        <v>8350</v>
      </c>
      <c r="O63" s="29">
        <f>MROUND((GOLOMAX!$N63/0.6),50)</f>
        <v>13900</v>
      </c>
      <c r="P63" s="15" t="s">
        <v>11858</v>
      </c>
      <c r="Q63" s="15">
        <v>1.0</v>
      </c>
      <c r="R63" s="31">
        <v>4.0</v>
      </c>
      <c r="S63" s="15" t="s">
        <v>968</v>
      </c>
      <c r="T63" s="15" t="s">
        <v>1077</v>
      </c>
      <c r="U63" s="15" t="s">
        <v>11770</v>
      </c>
      <c r="V63" s="15" t="s">
        <v>12178</v>
      </c>
      <c r="W63" s="15" t="s">
        <v>11860</v>
      </c>
      <c r="X63" s="15">
        <v>1.0</v>
      </c>
      <c r="Y63" s="15">
        <v>0.0</v>
      </c>
      <c r="Z63" s="15"/>
      <c r="AA63" s="15"/>
      <c r="AB63" s="29" t="str">
        <f>ARTICULOS_OSLE[[#This Row],[Costo]]*ARTICULOS_OSLE[[#This Row],[Pedido]]</f>
        <v>#ERROR!</v>
      </c>
      <c r="AC63" s="15"/>
      <c r="AD63" s="15"/>
      <c r="AE63" s="15"/>
      <c r="AF63" s="15"/>
      <c r="AG63" s="15"/>
      <c r="AH63" s="32" t="str">
        <f>IF(AND(ARTICULOS_OSLE[[#This Row],[FechaVenc]]=0,ARTICULOS_OSLE[[#This Row],[DiasVenc]]=0),"",ARTICULOS_OSLE[[#This Row],[FechaVenc]]-ARTICULOS_OSLE[[#This Row],[DiasVenc]])</f>
        <v>#ERROR!</v>
      </c>
      <c r="AI63" s="15"/>
      <c r="AJ63" s="15"/>
      <c r="AK63" s="15"/>
      <c r="AL63" s="15"/>
      <c r="AM63" s="15"/>
      <c r="AN63" s="15"/>
      <c r="AO63" s="16" t="s">
        <v>11857</v>
      </c>
      <c r="AP63" s="15"/>
      <c r="AQ63" s="15"/>
    </row>
    <row r="64" ht="15.75" hidden="1" customHeight="1">
      <c r="A64" s="28" t="s">
        <v>1092</v>
      </c>
      <c r="B64" s="15">
        <v>5320742.0</v>
      </c>
      <c r="C64" s="15" t="str">
        <f t="shared" si="1"/>
        <v>BAZ34665633</v>
      </c>
      <c r="D64" s="15" t="s">
        <v>11857</v>
      </c>
      <c r="E64" s="28" t="s">
        <v>1093</v>
      </c>
      <c r="F64" s="20">
        <f>VLOOKUP(GOLOMAX!$B64,'PRECIOS GOLOMAX'!$A$1:$C$10000,3,FALSE)</f>
        <v>7162.07</v>
      </c>
      <c r="G64" s="29">
        <v>0.0</v>
      </c>
      <c r="H64" s="29">
        <v>0.0</v>
      </c>
      <c r="I64" s="15">
        <v>1.0</v>
      </c>
      <c r="J64" s="15">
        <v>1.0</v>
      </c>
      <c r="K64" s="28"/>
      <c r="L64" s="23">
        <f>((GOLOMAX!$F64*(1+GOLOMAX!$G64%))/GOLOMAX!$J64)+GOLOMAX!$K64</f>
        <v>7162.07</v>
      </c>
      <c r="M64" s="15">
        <v>20.0</v>
      </c>
      <c r="N64" s="24">
        <f t="shared" si="2"/>
        <v>8950</v>
      </c>
      <c r="O64" s="29">
        <f>MROUND((GOLOMAX!$N64/0.6),50)</f>
        <v>14900</v>
      </c>
      <c r="P64" s="15" t="s">
        <v>11858</v>
      </c>
      <c r="Q64" s="15">
        <v>1.0</v>
      </c>
      <c r="R64" s="31">
        <v>4.0</v>
      </c>
      <c r="S64" s="15" t="s">
        <v>968</v>
      </c>
      <c r="T64" s="15" t="s">
        <v>1077</v>
      </c>
      <c r="U64" s="15" t="s">
        <v>11770</v>
      </c>
      <c r="V64" s="15" t="s">
        <v>12178</v>
      </c>
      <c r="W64" s="15" t="s">
        <v>11860</v>
      </c>
      <c r="X64" s="15">
        <v>1.0</v>
      </c>
      <c r="Y64" s="15">
        <v>0.0</v>
      </c>
      <c r="Z64" s="15"/>
      <c r="AA64" s="15"/>
      <c r="AB64" s="29" t="str">
        <f>ARTICULOS_OSLE[[#This Row],[Costo]]*ARTICULOS_OSLE[[#This Row],[Pedido]]</f>
        <v>#ERROR!</v>
      </c>
      <c r="AC64" s="15"/>
      <c r="AD64" s="15"/>
      <c r="AE64" s="15"/>
      <c r="AF64" s="15"/>
      <c r="AG64" s="15"/>
      <c r="AH64" s="32" t="str">
        <f>IF(AND(ARTICULOS_OSLE[[#This Row],[FechaVenc]]=0,ARTICULOS_OSLE[[#This Row],[DiasVenc]]=0),"",ARTICULOS_OSLE[[#This Row],[FechaVenc]]-ARTICULOS_OSLE[[#This Row],[DiasVenc]])</f>
        <v>#ERROR!</v>
      </c>
      <c r="AI64" s="15"/>
      <c r="AJ64" s="15"/>
      <c r="AK64" s="15"/>
      <c r="AL64" s="15"/>
      <c r="AM64" s="15"/>
      <c r="AN64" s="15"/>
      <c r="AO64" s="16" t="s">
        <v>11857</v>
      </c>
      <c r="AP64" s="15"/>
      <c r="AQ64" s="15"/>
    </row>
    <row r="65" ht="15.75" hidden="1" customHeight="1">
      <c r="A65" s="28" t="s">
        <v>1094</v>
      </c>
      <c r="B65" s="16">
        <v>5320729.0</v>
      </c>
      <c r="C65" s="15" t="str">
        <f t="shared" si="1"/>
        <v>BAZ36153275</v>
      </c>
      <c r="D65" s="15" t="s">
        <v>11857</v>
      </c>
      <c r="E65" s="28" t="s">
        <v>1095</v>
      </c>
      <c r="F65" s="20">
        <f>VLOOKUP(GOLOMAX!$B65,'PRECIOS GOLOMAX'!$A$1:$C$10000,3,FALSE)</f>
        <v>5259.42</v>
      </c>
      <c r="G65" s="29">
        <v>0.0</v>
      </c>
      <c r="H65" s="29">
        <v>0.0</v>
      </c>
      <c r="I65" s="50">
        <v>1.0</v>
      </c>
      <c r="J65" s="50">
        <v>1.0</v>
      </c>
      <c r="K65" s="28"/>
      <c r="L65" s="23">
        <f>((GOLOMAX!$F65*(1+GOLOMAX!$G65%))/GOLOMAX!$J65)+GOLOMAX!$K65</f>
        <v>5259.42</v>
      </c>
      <c r="M65" s="15">
        <v>20.0</v>
      </c>
      <c r="N65" s="24">
        <f t="shared" si="2"/>
        <v>6550</v>
      </c>
      <c r="O65" s="29">
        <f>MROUND((GOLOMAX!$N65/0.6),50)</f>
        <v>10900</v>
      </c>
      <c r="P65" s="15" t="s">
        <v>11858</v>
      </c>
      <c r="Q65" s="50">
        <v>1.0</v>
      </c>
      <c r="R65" s="50">
        <v>4.0</v>
      </c>
      <c r="S65" s="15" t="s">
        <v>968</v>
      </c>
      <c r="T65" s="15" t="s">
        <v>1077</v>
      </c>
      <c r="U65" s="15" t="s">
        <v>11770</v>
      </c>
      <c r="V65" s="15" t="s">
        <v>12178</v>
      </c>
      <c r="W65" s="15" t="s">
        <v>11860</v>
      </c>
      <c r="X65" s="15">
        <v>1.0</v>
      </c>
      <c r="Y65" s="15">
        <v>3.0</v>
      </c>
      <c r="Z65" s="15"/>
      <c r="AA65" s="15"/>
      <c r="AB65" s="29" t="str">
        <f>ARTICULOS_OSLE[[#This Row],[Costo]]*ARTICULOS_OSLE[[#This Row],[Pedido]]</f>
        <v>#ERROR!</v>
      </c>
      <c r="AC65" s="15"/>
      <c r="AD65" s="15"/>
      <c r="AE65" s="15"/>
      <c r="AF65" s="15"/>
      <c r="AG65" s="15"/>
      <c r="AH65" s="32" t="str">
        <f>IF(AND(ARTICULOS_OSLE[[#This Row],[FechaVenc]]=0,ARTICULOS_OSLE[[#This Row],[DiasVenc]]=0),"",ARTICULOS_OSLE[[#This Row],[FechaVenc]]-ARTICULOS_OSLE[[#This Row],[DiasVenc]])</f>
        <v>#ERROR!</v>
      </c>
      <c r="AI65" s="15"/>
      <c r="AJ65" s="15"/>
      <c r="AK65" s="15"/>
      <c r="AL65" s="15"/>
      <c r="AM65" s="15"/>
      <c r="AN65" s="15"/>
      <c r="AO65" s="16" t="s">
        <v>11857</v>
      </c>
      <c r="AP65" s="15"/>
      <c r="AQ65" s="15"/>
    </row>
    <row r="66" ht="15.75" hidden="1" customHeight="1">
      <c r="A66" s="28" t="s">
        <v>1096</v>
      </c>
      <c r="B66" s="15">
        <v>1209131.0</v>
      </c>
      <c r="C66" s="15" t="str">
        <f t="shared" si="1"/>
        <v>BAZ95302528</v>
      </c>
      <c r="D66" s="15" t="s">
        <v>11857</v>
      </c>
      <c r="E66" s="28" t="s">
        <v>1097</v>
      </c>
      <c r="F66" s="20">
        <f>VLOOKUP(GOLOMAX!$B66,'PRECIOS GOLOMAX'!$A$1:$C$10000,3,FALSE)</f>
        <v>10564.98</v>
      </c>
      <c r="G66" s="29">
        <v>0.0</v>
      </c>
      <c r="H66" s="29">
        <v>0.0</v>
      </c>
      <c r="I66" s="15">
        <v>8.0</v>
      </c>
      <c r="J66" s="15">
        <v>8.0</v>
      </c>
      <c r="K66" s="28"/>
      <c r="L66" s="23">
        <f>((GOLOMAX!$F66*(1+GOLOMAX!$G66%))/GOLOMAX!$J66)+GOLOMAX!$K66</f>
        <v>1320.6225</v>
      </c>
      <c r="M66" s="15">
        <v>39.0</v>
      </c>
      <c r="N66" s="24">
        <f t="shared" si="2"/>
        <v>2150</v>
      </c>
      <c r="O66" s="29">
        <f>MROUND((GOLOMAX!$N66/0.6),50)</f>
        <v>3600</v>
      </c>
      <c r="P66" s="15" t="s">
        <v>11858</v>
      </c>
      <c r="Q66" s="15">
        <v>2.0</v>
      </c>
      <c r="R66" s="31">
        <f>GOLOMAX!$I66+GOLOMAX!$Q66</f>
        <v>10</v>
      </c>
      <c r="S66" s="15" t="s">
        <v>968</v>
      </c>
      <c r="T66" s="15" t="s">
        <v>1077</v>
      </c>
      <c r="U66" s="15" t="s">
        <v>11792</v>
      </c>
      <c r="V66" s="15" t="s">
        <v>12179</v>
      </c>
      <c r="W66" s="15" t="s">
        <v>11860</v>
      </c>
      <c r="X66" s="15">
        <v>1.0</v>
      </c>
      <c r="Y66" s="15">
        <v>1.0</v>
      </c>
      <c r="Z66" s="15"/>
      <c r="AA66" s="15"/>
      <c r="AB66" s="29" t="str">
        <f>ARTICULOS_OSLE[[#This Row],[Costo]]*ARTICULOS_OSLE[[#This Row],[Pedido]]</f>
        <v>#ERROR!</v>
      </c>
      <c r="AC66" s="15"/>
      <c r="AD66" s="15"/>
      <c r="AE66" s="15"/>
      <c r="AF66" s="15"/>
      <c r="AG66" s="15"/>
      <c r="AH66" s="32" t="str">
        <f>IF(AND(ARTICULOS_OSLE[[#This Row],[FechaVenc]]=0,ARTICULOS_OSLE[[#This Row],[DiasVenc]]=0),"",ARTICULOS_OSLE[[#This Row],[FechaVenc]]-ARTICULOS_OSLE[[#This Row],[DiasVenc]])</f>
        <v>#ERROR!</v>
      </c>
      <c r="AI66" s="15"/>
      <c r="AJ66" s="15"/>
      <c r="AK66" s="15"/>
      <c r="AL66" s="15"/>
      <c r="AM66" s="15"/>
      <c r="AN66" s="15"/>
      <c r="AO66" s="16" t="s">
        <v>11857</v>
      </c>
      <c r="AP66" s="15"/>
      <c r="AQ66" s="15"/>
    </row>
    <row r="67" ht="15.75" hidden="1" customHeight="1">
      <c r="A67" s="28" t="s">
        <v>1098</v>
      </c>
      <c r="B67" s="15">
        <v>1209193.0</v>
      </c>
      <c r="C67" s="15" t="str">
        <f t="shared" si="1"/>
        <v>BAZ95300302</v>
      </c>
      <c r="D67" s="15" t="s">
        <v>11857</v>
      </c>
      <c r="E67" s="28" t="s">
        <v>1099</v>
      </c>
      <c r="F67" s="20">
        <f>VLOOKUP(GOLOMAX!$B67,'PRECIOS GOLOMAX'!$A$1:$C$10000,3,FALSE)</f>
        <v>11896.7</v>
      </c>
      <c r="G67" s="29">
        <v>0.0</v>
      </c>
      <c r="H67" s="29">
        <v>0.0</v>
      </c>
      <c r="I67" s="15">
        <v>8.0</v>
      </c>
      <c r="J67" s="15">
        <v>8.0</v>
      </c>
      <c r="K67" s="28"/>
      <c r="L67" s="23">
        <f>((GOLOMAX!$F67*(1+GOLOMAX!$G67%))/GOLOMAX!$J67)+GOLOMAX!$K67</f>
        <v>1487.0875</v>
      </c>
      <c r="M67" s="15">
        <v>31.0</v>
      </c>
      <c r="N67" s="24">
        <f t="shared" si="2"/>
        <v>2150</v>
      </c>
      <c r="O67" s="29">
        <f>MROUND((GOLOMAX!$N67/0.6),50)</f>
        <v>3600</v>
      </c>
      <c r="P67" s="15" t="s">
        <v>11858</v>
      </c>
      <c r="Q67" s="15">
        <v>2.0</v>
      </c>
      <c r="R67" s="31">
        <f>GOLOMAX!$I67+GOLOMAX!$Q67</f>
        <v>10</v>
      </c>
      <c r="S67" s="15" t="s">
        <v>968</v>
      </c>
      <c r="T67" s="15" t="s">
        <v>1077</v>
      </c>
      <c r="U67" s="15" t="s">
        <v>11792</v>
      </c>
      <c r="V67" s="15" t="s">
        <v>12179</v>
      </c>
      <c r="W67" s="15" t="s">
        <v>11860</v>
      </c>
      <c r="X67" s="15">
        <v>1.0</v>
      </c>
      <c r="Y67" s="15">
        <v>0.0</v>
      </c>
      <c r="Z67" s="15"/>
      <c r="AA67" s="15"/>
      <c r="AB67" s="29" t="str">
        <f>ARTICULOS_OSLE[[#This Row],[Costo]]*ARTICULOS_OSLE[[#This Row],[Pedido]]</f>
        <v>#ERROR!</v>
      </c>
      <c r="AC67" s="15"/>
      <c r="AD67" s="15"/>
      <c r="AE67" s="15"/>
      <c r="AF67" s="15"/>
      <c r="AG67" s="15"/>
      <c r="AH67" s="32" t="str">
        <f>IF(AND(ARTICULOS_OSLE[[#This Row],[FechaVenc]]=0,ARTICULOS_OSLE[[#This Row],[DiasVenc]]=0),"",ARTICULOS_OSLE[[#This Row],[FechaVenc]]-ARTICULOS_OSLE[[#This Row],[DiasVenc]])</f>
        <v>#ERROR!</v>
      </c>
      <c r="AI67" s="15"/>
      <c r="AJ67" s="15"/>
      <c r="AK67" s="15"/>
      <c r="AL67" s="15"/>
      <c r="AM67" s="15"/>
      <c r="AN67" s="15"/>
      <c r="AO67" s="16" t="s">
        <v>11857</v>
      </c>
      <c r="AP67" s="15"/>
      <c r="AQ67" s="15"/>
    </row>
    <row r="68" ht="15.75" hidden="1" customHeight="1">
      <c r="A68" s="28" t="s">
        <v>1100</v>
      </c>
      <c r="B68" s="15">
        <v>1209191.0</v>
      </c>
      <c r="C68" s="15" t="str">
        <f t="shared" si="1"/>
        <v>BAZ95301033</v>
      </c>
      <c r="D68" s="15" t="s">
        <v>11857</v>
      </c>
      <c r="E68" s="28" t="s">
        <v>1101</v>
      </c>
      <c r="F68" s="20">
        <f>VLOOKUP(GOLOMAX!$B68,'PRECIOS GOLOMAX'!$A$1:$C$10000,3,FALSE)</f>
        <v>5726.4</v>
      </c>
      <c r="G68" s="29">
        <v>0.0</v>
      </c>
      <c r="H68" s="29">
        <v>0.0</v>
      </c>
      <c r="I68" s="15">
        <v>1.0</v>
      </c>
      <c r="J68" s="15">
        <v>1.0</v>
      </c>
      <c r="K68" s="28"/>
      <c r="L68" s="23">
        <f>((GOLOMAX!$F68*(1+GOLOMAX!$G68%))/GOLOMAX!$J68)+GOLOMAX!$K68</f>
        <v>5726.4</v>
      </c>
      <c r="M68" s="15">
        <v>30.0</v>
      </c>
      <c r="N68" s="24">
        <f t="shared" si="2"/>
        <v>8200</v>
      </c>
      <c r="O68" s="29">
        <f>MROUND((GOLOMAX!$N68/0.6),50)</f>
        <v>13650</v>
      </c>
      <c r="P68" s="15" t="s">
        <v>11858</v>
      </c>
      <c r="Q68" s="15">
        <v>1.0</v>
      </c>
      <c r="R68" s="31">
        <v>3.0</v>
      </c>
      <c r="S68" s="15" t="s">
        <v>968</v>
      </c>
      <c r="T68" s="15" t="s">
        <v>1077</v>
      </c>
      <c r="U68" s="15" t="s">
        <v>11792</v>
      </c>
      <c r="V68" s="15" t="s">
        <v>12179</v>
      </c>
      <c r="W68" s="15" t="s">
        <v>11860</v>
      </c>
      <c r="X68" s="15">
        <v>1.0</v>
      </c>
      <c r="Y68" s="15">
        <v>3.0</v>
      </c>
      <c r="Z68" s="15"/>
      <c r="AA68" s="15"/>
      <c r="AB68" s="29" t="str">
        <f>ARTICULOS_OSLE[[#This Row],[Costo]]*ARTICULOS_OSLE[[#This Row],[Pedido]]</f>
        <v>#ERROR!</v>
      </c>
      <c r="AC68" s="15"/>
      <c r="AD68" s="15"/>
      <c r="AE68" s="15"/>
      <c r="AF68" s="15"/>
      <c r="AG68" s="15"/>
      <c r="AH68" s="32" t="str">
        <f>IF(AND(ARTICULOS_OSLE[[#This Row],[FechaVenc]]=0,ARTICULOS_OSLE[[#This Row],[DiasVenc]]=0),"",ARTICULOS_OSLE[[#This Row],[FechaVenc]]-ARTICULOS_OSLE[[#This Row],[DiasVenc]])</f>
        <v>#ERROR!</v>
      </c>
      <c r="AI68" s="15"/>
      <c r="AJ68" s="15"/>
      <c r="AK68" s="15"/>
      <c r="AL68" s="15"/>
      <c r="AM68" s="15"/>
      <c r="AN68" s="15"/>
      <c r="AO68" s="16" t="s">
        <v>11857</v>
      </c>
      <c r="AP68" s="15"/>
      <c r="AQ68" s="15"/>
    </row>
    <row r="69" ht="15.75" hidden="1" customHeight="1">
      <c r="A69" s="28" t="s">
        <v>1102</v>
      </c>
      <c r="B69" s="16">
        <v>2140320.0</v>
      </c>
      <c r="C69" s="15" t="str">
        <f t="shared" si="1"/>
        <v>BEB13301611</v>
      </c>
      <c r="D69" s="15" t="s">
        <v>11857</v>
      </c>
      <c r="E69" s="28" t="s">
        <v>1103</v>
      </c>
      <c r="F69" s="20">
        <f>VLOOKUP(GOLOMAX!$B69,'PRECIOS GOLOMAX'!$A$1:$C$10000,3,FALSE)</f>
        <v>441.55</v>
      </c>
      <c r="G69" s="29">
        <v>0.0</v>
      </c>
      <c r="H69" s="29">
        <v>0.0</v>
      </c>
      <c r="I69" s="15">
        <v>1.0</v>
      </c>
      <c r="J69" s="15">
        <v>1.0</v>
      </c>
      <c r="K69" s="28"/>
      <c r="L69" s="23">
        <f>((GOLOMAX!$F69*(1+GOLOMAX!$G69%))/GOLOMAX!$J69)+GOLOMAX!$K69</f>
        <v>441.55</v>
      </c>
      <c r="M69" s="15">
        <v>40.0</v>
      </c>
      <c r="N69" s="24">
        <f t="shared" si="2"/>
        <v>750</v>
      </c>
      <c r="O69" s="29">
        <f>MROUND((GOLOMAX!$N69/0.6),50)</f>
        <v>1250</v>
      </c>
      <c r="P69" s="15" t="s">
        <v>11858</v>
      </c>
      <c r="Q69" s="15">
        <v>12.0</v>
      </c>
      <c r="R69" s="50">
        <v>4.0</v>
      </c>
      <c r="S69" s="15" t="s">
        <v>1104</v>
      </c>
      <c r="T69" s="15" t="s">
        <v>188</v>
      </c>
      <c r="U69" s="15" t="s">
        <v>11747</v>
      </c>
      <c r="V69" s="15" t="s">
        <v>12180</v>
      </c>
      <c r="W69" s="15" t="s">
        <v>11860</v>
      </c>
      <c r="X69" s="15">
        <v>1.0</v>
      </c>
      <c r="Y69" s="15">
        <v>0.0</v>
      </c>
      <c r="Z69" s="15"/>
      <c r="AA69" s="15"/>
      <c r="AB69" s="29" t="str">
        <f>ARTICULOS_OSLE[[#This Row],[Costo]]*ARTICULOS_OSLE[[#This Row],[Pedido]]</f>
        <v>#ERROR!</v>
      </c>
      <c r="AC69" s="15"/>
      <c r="AD69" s="15"/>
      <c r="AE69" s="15"/>
      <c r="AF69" s="15"/>
      <c r="AG69" s="15"/>
      <c r="AH69" s="32" t="str">
        <f>IF(AND(ARTICULOS_OSLE[[#This Row],[FechaVenc]]=0,ARTICULOS_OSLE[[#This Row],[DiasVenc]]=0),"",ARTICULOS_OSLE[[#This Row],[FechaVenc]]-ARTICULOS_OSLE[[#This Row],[DiasVenc]])</f>
        <v>#ERROR!</v>
      </c>
      <c r="AI69" s="15"/>
      <c r="AJ69" s="15"/>
      <c r="AK69" s="15"/>
      <c r="AL69" s="15"/>
      <c r="AM69" s="15"/>
      <c r="AN69" s="15"/>
      <c r="AO69" s="16" t="s">
        <v>11857</v>
      </c>
      <c r="AP69" s="15"/>
      <c r="AQ69" s="15"/>
    </row>
    <row r="70" ht="15.75" hidden="1" customHeight="1">
      <c r="A70" s="28" t="s">
        <v>1105</v>
      </c>
      <c r="B70" s="16">
        <v>2140306.0</v>
      </c>
      <c r="C70" s="15" t="str">
        <f t="shared" si="1"/>
        <v>BEB13300270</v>
      </c>
      <c r="D70" s="15" t="s">
        <v>11857</v>
      </c>
      <c r="E70" s="28" t="s">
        <v>1106</v>
      </c>
      <c r="F70" s="20">
        <f>VLOOKUP(GOLOMAX!$B70,'PRECIOS GOLOMAX'!$A$1:$C$10000,3,FALSE)</f>
        <v>278.76</v>
      </c>
      <c r="G70" s="29">
        <v>0.0</v>
      </c>
      <c r="H70" s="29">
        <v>0.0</v>
      </c>
      <c r="I70" s="15">
        <v>1.0</v>
      </c>
      <c r="J70" s="15">
        <v>1.0</v>
      </c>
      <c r="K70" s="28"/>
      <c r="L70" s="23">
        <f>((GOLOMAX!$F70*(1+GOLOMAX!$G70%))/GOLOMAX!$J70)+GOLOMAX!$K70</f>
        <v>278.76</v>
      </c>
      <c r="M70" s="15">
        <v>40.0</v>
      </c>
      <c r="N70" s="24">
        <f t="shared" si="2"/>
        <v>450</v>
      </c>
      <c r="O70" s="29">
        <f>MROUND((GOLOMAX!$N70/0.6),50)</f>
        <v>750</v>
      </c>
      <c r="P70" s="15" t="s">
        <v>11858</v>
      </c>
      <c r="Q70" s="15">
        <v>12.0</v>
      </c>
      <c r="R70" s="50">
        <v>4.0</v>
      </c>
      <c r="S70" s="15" t="s">
        <v>1104</v>
      </c>
      <c r="T70" s="15" t="s">
        <v>188</v>
      </c>
      <c r="U70" s="15" t="s">
        <v>11747</v>
      </c>
      <c r="V70" s="15" t="s">
        <v>12180</v>
      </c>
      <c r="W70" s="15" t="s">
        <v>11860</v>
      </c>
      <c r="X70" s="15">
        <v>1.0</v>
      </c>
      <c r="Y70" s="15">
        <v>0.0</v>
      </c>
      <c r="Z70" s="15"/>
      <c r="AA70" s="15"/>
      <c r="AB70" s="29" t="str">
        <f>ARTICULOS_OSLE[[#This Row],[Costo]]*ARTICULOS_OSLE[[#This Row],[Pedido]]</f>
        <v>#ERROR!</v>
      </c>
      <c r="AC70" s="15"/>
      <c r="AD70" s="15"/>
      <c r="AE70" s="15"/>
      <c r="AF70" s="15"/>
      <c r="AG70" s="15"/>
      <c r="AH70" s="32" t="str">
        <f>IF(AND(ARTICULOS_OSLE[[#This Row],[FechaVenc]]=0,ARTICULOS_OSLE[[#This Row],[DiasVenc]]=0),"",ARTICULOS_OSLE[[#This Row],[FechaVenc]]-ARTICULOS_OSLE[[#This Row],[DiasVenc]])</f>
        <v>#ERROR!</v>
      </c>
      <c r="AI70" s="15"/>
      <c r="AJ70" s="15"/>
      <c r="AK70" s="15"/>
      <c r="AL70" s="15"/>
      <c r="AM70" s="15"/>
      <c r="AN70" s="15"/>
      <c r="AO70" s="16" t="s">
        <v>11857</v>
      </c>
      <c r="AP70" s="15"/>
      <c r="AQ70" s="15"/>
    </row>
    <row r="71" ht="15.75" hidden="1" customHeight="1">
      <c r="A71" s="65" t="s">
        <v>1107</v>
      </c>
      <c r="B71" s="16">
        <v>2140269.0</v>
      </c>
      <c r="C71" s="15" t="str">
        <f t="shared" si="1"/>
        <v>BEB13302069</v>
      </c>
      <c r="D71" s="15" t="s">
        <v>11857</v>
      </c>
      <c r="E71" s="28" t="s">
        <v>1108</v>
      </c>
      <c r="F71" s="20">
        <f>VLOOKUP(GOLOMAX!$B71,'PRECIOS GOLOMAX'!$A$1:$C$10000,3,FALSE)</f>
        <v>695.78</v>
      </c>
      <c r="G71" s="29">
        <v>0.0</v>
      </c>
      <c r="H71" s="29">
        <v>0.0</v>
      </c>
      <c r="I71" s="15">
        <v>1.0</v>
      </c>
      <c r="J71" s="15">
        <v>1.0</v>
      </c>
      <c r="K71" s="28"/>
      <c r="L71" s="23">
        <f>((GOLOMAX!$F71*(1+GOLOMAX!$G71%))/GOLOMAX!$J71)+GOLOMAX!$K71</f>
        <v>695.78</v>
      </c>
      <c r="M71" s="15">
        <v>40.0</v>
      </c>
      <c r="N71" s="24">
        <f t="shared" si="2"/>
        <v>1150</v>
      </c>
      <c r="O71" s="29">
        <f>MROUND((GOLOMAX!$N71/0.6),50)</f>
        <v>1900</v>
      </c>
      <c r="P71" s="15" t="s">
        <v>11858</v>
      </c>
      <c r="Q71" s="15">
        <v>12.0</v>
      </c>
      <c r="R71" s="50">
        <v>4.0</v>
      </c>
      <c r="S71" s="15" t="s">
        <v>1104</v>
      </c>
      <c r="T71" s="15" t="s">
        <v>188</v>
      </c>
      <c r="U71" s="15" t="s">
        <v>11747</v>
      </c>
      <c r="V71" s="15" t="s">
        <v>12181</v>
      </c>
      <c r="W71" s="15" t="s">
        <v>11860</v>
      </c>
      <c r="X71" s="15">
        <v>1.0</v>
      </c>
      <c r="Y71" s="15">
        <v>1.0</v>
      </c>
      <c r="Z71" s="15"/>
      <c r="AA71" s="15"/>
      <c r="AB71" s="29" t="str">
        <f>ARTICULOS_OSLE[[#This Row],[Costo]]*ARTICULOS_OSLE[[#This Row],[Pedido]]</f>
        <v>#ERROR!</v>
      </c>
      <c r="AC71" s="15"/>
      <c r="AD71" s="15"/>
      <c r="AE71" s="15"/>
      <c r="AF71" s="15"/>
      <c r="AG71" s="15"/>
      <c r="AH71" s="32" t="str">
        <f>IF(AND(ARTICULOS_OSLE[[#This Row],[FechaVenc]]=0,ARTICULOS_OSLE[[#This Row],[DiasVenc]]=0),"",ARTICULOS_OSLE[[#This Row],[FechaVenc]]-ARTICULOS_OSLE[[#This Row],[DiasVenc]])</f>
        <v>#ERROR!</v>
      </c>
      <c r="AI71" s="15"/>
      <c r="AJ71" s="15"/>
      <c r="AK71" s="15"/>
      <c r="AL71" s="15"/>
      <c r="AM71" s="15"/>
      <c r="AN71" s="15"/>
      <c r="AO71" s="16" t="s">
        <v>11857</v>
      </c>
      <c r="AP71" s="15"/>
      <c r="AQ71" s="15"/>
    </row>
    <row r="72" ht="15.75" hidden="1" customHeight="1">
      <c r="A72" s="28" t="s">
        <v>1109</v>
      </c>
      <c r="B72" s="16">
        <v>2140269.0</v>
      </c>
      <c r="C72" s="15" t="str">
        <f t="shared" si="1"/>
        <v>BEB13302076</v>
      </c>
      <c r="D72" s="15" t="s">
        <v>11857</v>
      </c>
      <c r="E72" s="28" t="s">
        <v>1110</v>
      </c>
      <c r="F72" s="20">
        <f>VLOOKUP(GOLOMAX!$B72,'PRECIOS GOLOMAX'!$A$1:$C$10000,3,FALSE)</f>
        <v>695.78</v>
      </c>
      <c r="G72" s="29">
        <v>0.0</v>
      </c>
      <c r="H72" s="29">
        <v>0.0</v>
      </c>
      <c r="I72" s="15">
        <v>1.0</v>
      </c>
      <c r="J72" s="15">
        <v>1.0</v>
      </c>
      <c r="K72" s="28"/>
      <c r="L72" s="23">
        <f>((GOLOMAX!$F72*(1+GOLOMAX!$G72%))/GOLOMAX!$J72)+GOLOMAX!$K72</f>
        <v>695.78</v>
      </c>
      <c r="M72" s="15">
        <v>40.0</v>
      </c>
      <c r="N72" s="24">
        <f t="shared" si="2"/>
        <v>1150</v>
      </c>
      <c r="O72" s="29">
        <f>MROUND((GOLOMAX!$N72/0.6),50)</f>
        <v>1900</v>
      </c>
      <c r="P72" s="15" t="s">
        <v>11858</v>
      </c>
      <c r="Q72" s="15">
        <v>12.0</v>
      </c>
      <c r="R72" s="50">
        <v>4.0</v>
      </c>
      <c r="S72" s="15" t="s">
        <v>1104</v>
      </c>
      <c r="T72" s="15" t="s">
        <v>188</v>
      </c>
      <c r="U72" s="15" t="s">
        <v>11747</v>
      </c>
      <c r="V72" s="15" t="s">
        <v>12181</v>
      </c>
      <c r="W72" s="15" t="s">
        <v>11860</v>
      </c>
      <c r="X72" s="15">
        <v>1.0</v>
      </c>
      <c r="Y72" s="15">
        <v>0.0</v>
      </c>
      <c r="Z72" s="15"/>
      <c r="AA72" s="15"/>
      <c r="AB72" s="29" t="str">
        <f>ARTICULOS_OSLE[[#This Row],[Costo]]*ARTICULOS_OSLE[[#This Row],[Pedido]]</f>
        <v>#ERROR!</v>
      </c>
      <c r="AC72" s="15"/>
      <c r="AD72" s="15"/>
      <c r="AE72" s="15"/>
      <c r="AF72" s="15"/>
      <c r="AG72" s="15"/>
      <c r="AH72" s="32" t="str">
        <f>IF(AND(ARTICULOS_OSLE[[#This Row],[FechaVenc]]=0,ARTICULOS_OSLE[[#This Row],[DiasVenc]]=0),"",ARTICULOS_OSLE[[#This Row],[FechaVenc]]-ARTICULOS_OSLE[[#This Row],[DiasVenc]])</f>
        <v>#ERROR!</v>
      </c>
      <c r="AI72" s="15"/>
      <c r="AJ72" s="15"/>
      <c r="AK72" s="15"/>
      <c r="AL72" s="15"/>
      <c r="AM72" s="15"/>
      <c r="AN72" s="15"/>
      <c r="AO72" s="16" t="s">
        <v>11857</v>
      </c>
      <c r="AP72" s="15"/>
      <c r="AQ72" s="15"/>
    </row>
    <row r="73" ht="15.75" hidden="1" customHeight="1">
      <c r="A73" s="28" t="s">
        <v>1111</v>
      </c>
      <c r="B73" s="16">
        <v>2140262.0</v>
      </c>
      <c r="C73" s="15" t="str">
        <f t="shared" si="1"/>
        <v>BEB13302090</v>
      </c>
      <c r="D73" s="15" t="s">
        <v>11857</v>
      </c>
      <c r="E73" s="28" t="s">
        <v>1112</v>
      </c>
      <c r="F73" s="20">
        <f>VLOOKUP(GOLOMAX!$B73,'PRECIOS GOLOMAX'!$A$1:$C$10000,3,FALSE)</f>
        <v>695.78</v>
      </c>
      <c r="G73" s="29">
        <v>0.0</v>
      </c>
      <c r="H73" s="29">
        <v>0.0</v>
      </c>
      <c r="I73" s="15">
        <v>1.0</v>
      </c>
      <c r="J73" s="15">
        <v>1.0</v>
      </c>
      <c r="K73" s="28"/>
      <c r="L73" s="23">
        <f>((GOLOMAX!$F73*(1+GOLOMAX!$G73%))/GOLOMAX!$J73)+GOLOMAX!$K73</f>
        <v>695.78</v>
      </c>
      <c r="M73" s="15">
        <v>40.0</v>
      </c>
      <c r="N73" s="24">
        <f t="shared" si="2"/>
        <v>1150</v>
      </c>
      <c r="O73" s="29">
        <f>MROUND((GOLOMAX!$N73/0.6),50)</f>
        <v>1900</v>
      </c>
      <c r="P73" s="15" t="s">
        <v>11858</v>
      </c>
      <c r="Q73" s="15">
        <v>12.0</v>
      </c>
      <c r="R73" s="50">
        <v>4.0</v>
      </c>
      <c r="S73" s="15" t="s">
        <v>1104</v>
      </c>
      <c r="T73" s="15" t="s">
        <v>188</v>
      </c>
      <c r="U73" s="15" t="s">
        <v>11747</v>
      </c>
      <c r="V73" s="15" t="s">
        <v>12181</v>
      </c>
      <c r="W73" s="15" t="s">
        <v>11860</v>
      </c>
      <c r="X73" s="15">
        <v>1.0</v>
      </c>
      <c r="Y73" s="15">
        <v>6.0</v>
      </c>
      <c r="Z73" s="15"/>
      <c r="AA73" s="15"/>
      <c r="AB73" s="29" t="str">
        <f>ARTICULOS_OSLE[[#This Row],[Costo]]*ARTICULOS_OSLE[[#This Row],[Pedido]]</f>
        <v>#ERROR!</v>
      </c>
      <c r="AC73" s="15"/>
      <c r="AD73" s="15"/>
      <c r="AE73" s="15"/>
      <c r="AF73" s="15"/>
      <c r="AG73" s="15"/>
      <c r="AH73" s="32" t="str">
        <f>IF(AND(ARTICULOS_OSLE[[#This Row],[FechaVenc]]=0,ARTICULOS_OSLE[[#This Row],[DiasVenc]]=0),"",ARTICULOS_OSLE[[#This Row],[FechaVenc]]-ARTICULOS_OSLE[[#This Row],[DiasVenc]])</f>
        <v>#ERROR!</v>
      </c>
      <c r="AI73" s="15"/>
      <c r="AJ73" s="15"/>
      <c r="AK73" s="15"/>
      <c r="AL73" s="15"/>
      <c r="AM73" s="15"/>
      <c r="AN73" s="15"/>
      <c r="AO73" s="16" t="s">
        <v>11857</v>
      </c>
      <c r="AP73" s="15"/>
      <c r="AQ73" s="15"/>
    </row>
    <row r="74" ht="15.75" hidden="1" customHeight="1">
      <c r="A74" s="28" t="s">
        <v>1113</v>
      </c>
      <c r="B74" s="16">
        <v>2140273.0</v>
      </c>
      <c r="C74" s="15" t="str">
        <f t="shared" si="1"/>
        <v>BEB13302106</v>
      </c>
      <c r="D74" s="15" t="s">
        <v>11857</v>
      </c>
      <c r="E74" s="28" t="s">
        <v>1114</v>
      </c>
      <c r="F74" s="20">
        <f>VLOOKUP(GOLOMAX!$B74,'PRECIOS GOLOMAX'!$A$1:$C$10000,3,FALSE)</f>
        <v>695.78</v>
      </c>
      <c r="G74" s="29">
        <v>0.0</v>
      </c>
      <c r="H74" s="29">
        <v>0.0</v>
      </c>
      <c r="I74" s="15">
        <v>1.0</v>
      </c>
      <c r="J74" s="15">
        <v>1.0</v>
      </c>
      <c r="K74" s="28"/>
      <c r="L74" s="23">
        <f>((GOLOMAX!$F74*(1+GOLOMAX!$G74%))/GOLOMAX!$J74)+GOLOMAX!$K74</f>
        <v>695.78</v>
      </c>
      <c r="M74" s="15">
        <v>40.0</v>
      </c>
      <c r="N74" s="24">
        <f t="shared" si="2"/>
        <v>1150</v>
      </c>
      <c r="O74" s="29">
        <f>MROUND((GOLOMAX!$N74/0.6),50)</f>
        <v>1900</v>
      </c>
      <c r="P74" s="15" t="s">
        <v>11858</v>
      </c>
      <c r="Q74" s="15">
        <v>12.0</v>
      </c>
      <c r="R74" s="50">
        <v>4.0</v>
      </c>
      <c r="S74" s="15" t="s">
        <v>1104</v>
      </c>
      <c r="T74" s="15" t="s">
        <v>188</v>
      </c>
      <c r="U74" s="15" t="s">
        <v>11747</v>
      </c>
      <c r="V74" s="15" t="s">
        <v>12181</v>
      </c>
      <c r="W74" s="15" t="s">
        <v>11860</v>
      </c>
      <c r="X74" s="15">
        <v>1.0</v>
      </c>
      <c r="Y74" s="15">
        <v>6.0</v>
      </c>
      <c r="Z74" s="15"/>
      <c r="AA74" s="15"/>
      <c r="AB74" s="29" t="str">
        <f>ARTICULOS_OSLE[[#This Row],[Costo]]*ARTICULOS_OSLE[[#This Row],[Pedido]]</f>
        <v>#ERROR!</v>
      </c>
      <c r="AC74" s="15"/>
      <c r="AD74" s="15"/>
      <c r="AE74" s="15"/>
      <c r="AF74" s="15"/>
      <c r="AG74" s="15"/>
      <c r="AH74" s="32" t="str">
        <f>IF(AND(ARTICULOS_OSLE[[#This Row],[FechaVenc]]=0,ARTICULOS_OSLE[[#This Row],[DiasVenc]]=0),"",ARTICULOS_OSLE[[#This Row],[FechaVenc]]-ARTICULOS_OSLE[[#This Row],[DiasVenc]])</f>
        <v>#ERROR!</v>
      </c>
      <c r="AI74" s="15"/>
      <c r="AJ74" s="15"/>
      <c r="AK74" s="15"/>
      <c r="AL74" s="15"/>
      <c r="AM74" s="15"/>
      <c r="AN74" s="15"/>
      <c r="AO74" s="16" t="s">
        <v>11857</v>
      </c>
      <c r="AP74" s="15"/>
      <c r="AQ74" s="15"/>
    </row>
    <row r="75" ht="15.75" hidden="1" customHeight="1">
      <c r="A75" s="28" t="s">
        <v>1115</v>
      </c>
      <c r="B75" s="16">
        <v>2140276.0</v>
      </c>
      <c r="C75" s="15" t="str">
        <f t="shared" si="1"/>
        <v>BEB13302113</v>
      </c>
      <c r="D75" s="15" t="s">
        <v>11857</v>
      </c>
      <c r="E75" s="28" t="s">
        <v>1116</v>
      </c>
      <c r="F75" s="20">
        <f>VLOOKUP(GOLOMAX!$B75,'PRECIOS GOLOMAX'!$A$1:$C$10000,3,FALSE)</f>
        <v>695.78</v>
      </c>
      <c r="G75" s="29">
        <v>0.0</v>
      </c>
      <c r="H75" s="29">
        <v>0.0</v>
      </c>
      <c r="I75" s="15">
        <v>1.0</v>
      </c>
      <c r="J75" s="15">
        <v>1.0</v>
      </c>
      <c r="K75" s="28"/>
      <c r="L75" s="23">
        <f>((GOLOMAX!$F75*(1+GOLOMAX!$G75%))/GOLOMAX!$J75)+GOLOMAX!$K75</f>
        <v>695.78</v>
      </c>
      <c r="M75" s="15">
        <v>40.0</v>
      </c>
      <c r="N75" s="24">
        <f t="shared" si="2"/>
        <v>1150</v>
      </c>
      <c r="O75" s="29">
        <f>MROUND((GOLOMAX!$N75/0.6),50)</f>
        <v>1900</v>
      </c>
      <c r="P75" s="15" t="s">
        <v>11858</v>
      </c>
      <c r="Q75" s="15">
        <v>12.0</v>
      </c>
      <c r="R75" s="50">
        <v>4.0</v>
      </c>
      <c r="S75" s="15" t="s">
        <v>1104</v>
      </c>
      <c r="T75" s="15" t="s">
        <v>188</v>
      </c>
      <c r="U75" s="15" t="s">
        <v>11747</v>
      </c>
      <c r="V75" s="15" t="s">
        <v>12181</v>
      </c>
      <c r="W75" s="15" t="s">
        <v>11860</v>
      </c>
      <c r="X75" s="15">
        <v>1.0</v>
      </c>
      <c r="Y75" s="15">
        <v>14.0</v>
      </c>
      <c r="Z75" s="15"/>
      <c r="AA75" s="15"/>
      <c r="AB75" s="29" t="str">
        <f>ARTICULOS_OSLE[[#This Row],[Costo]]*ARTICULOS_OSLE[[#This Row],[Pedido]]</f>
        <v>#ERROR!</v>
      </c>
      <c r="AC75" s="15"/>
      <c r="AD75" s="15"/>
      <c r="AE75" s="15"/>
      <c r="AF75" s="15"/>
      <c r="AG75" s="15"/>
      <c r="AH75" s="32" t="str">
        <f>IF(AND(ARTICULOS_OSLE[[#This Row],[FechaVenc]]=0,ARTICULOS_OSLE[[#This Row],[DiasVenc]]=0),"",ARTICULOS_OSLE[[#This Row],[FechaVenc]]-ARTICULOS_OSLE[[#This Row],[DiasVenc]])</f>
        <v>#ERROR!</v>
      </c>
      <c r="AI75" s="15"/>
      <c r="AJ75" s="15"/>
      <c r="AK75" s="15"/>
      <c r="AL75" s="15"/>
      <c r="AM75" s="15"/>
      <c r="AN75" s="15"/>
      <c r="AO75" s="16" t="s">
        <v>11857</v>
      </c>
      <c r="AP75" s="15"/>
      <c r="AQ75" s="15"/>
    </row>
    <row r="76" ht="15.75" hidden="1" customHeight="1">
      <c r="A76" s="28" t="s">
        <v>1117</v>
      </c>
      <c r="B76" s="16">
        <v>2140169.0</v>
      </c>
      <c r="C76" s="15" t="str">
        <f t="shared" si="1"/>
        <v>BEB13302007</v>
      </c>
      <c r="D76" s="15" t="s">
        <v>11857</v>
      </c>
      <c r="E76" s="28" t="s">
        <v>1118</v>
      </c>
      <c r="F76" s="20">
        <f>VLOOKUP(GOLOMAX!$B76,'PRECIOS GOLOMAX'!$A$1:$C$10000,3,FALSE)</f>
        <v>401.41</v>
      </c>
      <c r="G76" s="29">
        <v>0.0</v>
      </c>
      <c r="H76" s="29">
        <v>0.0</v>
      </c>
      <c r="I76" s="15">
        <v>1.0</v>
      </c>
      <c r="J76" s="15">
        <v>1.0</v>
      </c>
      <c r="K76" s="28"/>
      <c r="L76" s="23">
        <f>((GOLOMAX!$F76*(1+GOLOMAX!$G76%))/GOLOMAX!$J76)+GOLOMAX!$K76</f>
        <v>401.41</v>
      </c>
      <c r="M76" s="15">
        <v>40.0</v>
      </c>
      <c r="N76" s="24">
        <f t="shared" si="2"/>
        <v>650</v>
      </c>
      <c r="O76" s="29">
        <f>MROUND((GOLOMAX!$N76/0.6),50)</f>
        <v>1100</v>
      </c>
      <c r="P76" s="15" t="s">
        <v>11858</v>
      </c>
      <c r="Q76" s="15">
        <v>12.0</v>
      </c>
      <c r="R76" s="50">
        <v>4.0</v>
      </c>
      <c r="S76" s="15" t="s">
        <v>1104</v>
      </c>
      <c r="T76" s="15" t="s">
        <v>188</v>
      </c>
      <c r="U76" s="15" t="s">
        <v>11747</v>
      </c>
      <c r="V76" s="15" t="s">
        <v>12181</v>
      </c>
      <c r="W76" s="15" t="s">
        <v>11860</v>
      </c>
      <c r="X76" s="15">
        <v>1.0</v>
      </c>
      <c r="Y76" s="15">
        <v>0.0</v>
      </c>
      <c r="Z76" s="15"/>
      <c r="AA76" s="15"/>
      <c r="AB76" s="29" t="str">
        <f>ARTICULOS_OSLE[[#This Row],[Costo]]*ARTICULOS_OSLE[[#This Row],[Pedido]]</f>
        <v>#ERROR!</v>
      </c>
      <c r="AC76" s="15"/>
      <c r="AD76" s="15"/>
      <c r="AE76" s="15"/>
      <c r="AF76" s="15"/>
      <c r="AG76" s="15"/>
      <c r="AH76" s="32" t="str">
        <f>IF(AND(ARTICULOS_OSLE[[#This Row],[FechaVenc]]=0,ARTICULOS_OSLE[[#This Row],[DiasVenc]]=0),"",ARTICULOS_OSLE[[#This Row],[FechaVenc]]-ARTICULOS_OSLE[[#This Row],[DiasVenc]])</f>
        <v>#ERROR!</v>
      </c>
      <c r="AI76" s="15"/>
      <c r="AJ76" s="15"/>
      <c r="AK76" s="15"/>
      <c r="AL76" s="15"/>
      <c r="AM76" s="15"/>
      <c r="AN76" s="15"/>
      <c r="AO76" s="16" t="s">
        <v>11857</v>
      </c>
      <c r="AP76" s="15"/>
      <c r="AQ76" s="15"/>
    </row>
    <row r="77" ht="15.75" hidden="1" customHeight="1">
      <c r="A77" s="28" t="s">
        <v>1119</v>
      </c>
      <c r="B77" s="16">
        <v>2140169.0</v>
      </c>
      <c r="C77" s="15" t="str">
        <f t="shared" si="1"/>
        <v>BEB13302014</v>
      </c>
      <c r="D77" s="15" t="s">
        <v>11857</v>
      </c>
      <c r="E77" s="28" t="s">
        <v>1120</v>
      </c>
      <c r="F77" s="20">
        <f>VLOOKUP(GOLOMAX!$B77,'PRECIOS GOLOMAX'!$A$1:$C$10000,3,FALSE)</f>
        <v>401.41</v>
      </c>
      <c r="G77" s="29">
        <v>0.0</v>
      </c>
      <c r="H77" s="29">
        <v>0.0</v>
      </c>
      <c r="I77" s="15">
        <v>1.0</v>
      </c>
      <c r="J77" s="15">
        <v>1.0</v>
      </c>
      <c r="K77" s="28"/>
      <c r="L77" s="23">
        <f>((GOLOMAX!$F77*(1+GOLOMAX!$G77%))/GOLOMAX!$J77)+GOLOMAX!$K77</f>
        <v>401.41</v>
      </c>
      <c r="M77" s="15">
        <v>40.0</v>
      </c>
      <c r="N77" s="24">
        <f t="shared" si="2"/>
        <v>650</v>
      </c>
      <c r="O77" s="29">
        <f>MROUND((GOLOMAX!$N77/0.6),50)</f>
        <v>1100</v>
      </c>
      <c r="P77" s="15" t="s">
        <v>11858</v>
      </c>
      <c r="Q77" s="15">
        <v>12.0</v>
      </c>
      <c r="R77" s="50">
        <v>4.0</v>
      </c>
      <c r="S77" s="15" t="s">
        <v>1104</v>
      </c>
      <c r="T77" s="15" t="s">
        <v>188</v>
      </c>
      <c r="U77" s="15" t="s">
        <v>11747</v>
      </c>
      <c r="V77" s="15" t="s">
        <v>12181</v>
      </c>
      <c r="W77" s="15" t="s">
        <v>11860</v>
      </c>
      <c r="X77" s="15">
        <v>1.0</v>
      </c>
      <c r="Y77" s="15">
        <v>0.0</v>
      </c>
      <c r="Z77" s="15"/>
      <c r="AA77" s="15"/>
      <c r="AB77" s="29" t="str">
        <f>ARTICULOS_OSLE[[#This Row],[Costo]]*ARTICULOS_OSLE[[#This Row],[Pedido]]</f>
        <v>#ERROR!</v>
      </c>
      <c r="AC77" s="15"/>
      <c r="AD77" s="15"/>
      <c r="AE77" s="15"/>
      <c r="AF77" s="15"/>
      <c r="AG77" s="15"/>
      <c r="AH77" s="32" t="str">
        <f>IF(AND(ARTICULOS_OSLE[[#This Row],[FechaVenc]]=0,ARTICULOS_OSLE[[#This Row],[DiasVenc]]=0),"",ARTICULOS_OSLE[[#This Row],[FechaVenc]]-ARTICULOS_OSLE[[#This Row],[DiasVenc]])</f>
        <v>#ERROR!</v>
      </c>
      <c r="AI77" s="15"/>
      <c r="AJ77" s="15"/>
      <c r="AK77" s="15"/>
      <c r="AL77" s="15"/>
      <c r="AM77" s="15"/>
      <c r="AN77" s="15"/>
      <c r="AO77" s="16" t="s">
        <v>11857</v>
      </c>
      <c r="AP77" s="15"/>
      <c r="AQ77" s="15"/>
    </row>
    <row r="78" ht="15.75" hidden="1" customHeight="1">
      <c r="A78" s="28" t="s">
        <v>1121</v>
      </c>
      <c r="B78" s="16">
        <v>2140162.0</v>
      </c>
      <c r="C78" s="15" t="str">
        <f t="shared" si="1"/>
        <v>BEB13302038</v>
      </c>
      <c r="D78" s="15" t="s">
        <v>11857</v>
      </c>
      <c r="E78" s="28" t="s">
        <v>1122</v>
      </c>
      <c r="F78" s="20">
        <f>VLOOKUP(GOLOMAX!$B78,'PRECIOS GOLOMAX'!$A$1:$C$10000,3,FALSE)</f>
        <v>401.41</v>
      </c>
      <c r="G78" s="29">
        <v>0.0</v>
      </c>
      <c r="H78" s="29">
        <v>0.0</v>
      </c>
      <c r="I78" s="15">
        <v>1.0</v>
      </c>
      <c r="J78" s="15">
        <v>1.0</v>
      </c>
      <c r="K78" s="28"/>
      <c r="L78" s="23">
        <f>((GOLOMAX!$F78*(1+GOLOMAX!$G78%))/GOLOMAX!$J78)+GOLOMAX!$K78</f>
        <v>401.41</v>
      </c>
      <c r="M78" s="15">
        <v>40.0</v>
      </c>
      <c r="N78" s="24">
        <f t="shared" si="2"/>
        <v>650</v>
      </c>
      <c r="O78" s="29">
        <f>MROUND((GOLOMAX!$N78/0.6),50)</f>
        <v>1100</v>
      </c>
      <c r="P78" s="15" t="s">
        <v>11858</v>
      </c>
      <c r="Q78" s="15">
        <v>12.0</v>
      </c>
      <c r="R78" s="50">
        <v>4.0</v>
      </c>
      <c r="S78" s="15" t="s">
        <v>1104</v>
      </c>
      <c r="T78" s="15" t="s">
        <v>188</v>
      </c>
      <c r="U78" s="15" t="s">
        <v>11747</v>
      </c>
      <c r="V78" s="15" t="s">
        <v>12181</v>
      </c>
      <c r="W78" s="15" t="s">
        <v>11860</v>
      </c>
      <c r="X78" s="15">
        <v>1.0</v>
      </c>
      <c r="Y78" s="15">
        <v>0.0</v>
      </c>
      <c r="Z78" s="15"/>
      <c r="AA78" s="15"/>
      <c r="AB78" s="29" t="str">
        <f>ARTICULOS_OSLE[[#This Row],[Costo]]*ARTICULOS_OSLE[[#This Row],[Pedido]]</f>
        <v>#ERROR!</v>
      </c>
      <c r="AC78" s="15"/>
      <c r="AD78" s="15"/>
      <c r="AE78" s="15"/>
      <c r="AF78" s="15"/>
      <c r="AG78" s="15"/>
      <c r="AH78" s="32" t="str">
        <f>IF(AND(ARTICULOS_OSLE[[#This Row],[FechaVenc]]=0,ARTICULOS_OSLE[[#This Row],[DiasVenc]]=0),"",ARTICULOS_OSLE[[#This Row],[FechaVenc]]-ARTICULOS_OSLE[[#This Row],[DiasVenc]])</f>
        <v>#ERROR!</v>
      </c>
      <c r="AI78" s="15"/>
      <c r="AJ78" s="15"/>
      <c r="AK78" s="15"/>
      <c r="AL78" s="15"/>
      <c r="AM78" s="15"/>
      <c r="AN78" s="15"/>
      <c r="AO78" s="16" t="s">
        <v>11857</v>
      </c>
      <c r="AP78" s="15"/>
      <c r="AQ78" s="15"/>
    </row>
    <row r="79" ht="15.75" hidden="1" customHeight="1">
      <c r="A79" s="28" t="s">
        <v>1123</v>
      </c>
      <c r="B79" s="16">
        <v>2140173.0</v>
      </c>
      <c r="C79" s="15" t="str">
        <f t="shared" si="1"/>
        <v>BEB13302045</v>
      </c>
      <c r="D79" s="15" t="s">
        <v>11857</v>
      </c>
      <c r="E79" s="28" t="s">
        <v>1124</v>
      </c>
      <c r="F79" s="20">
        <f>VLOOKUP(GOLOMAX!$B79,'PRECIOS GOLOMAX'!$A$1:$C$10000,3,FALSE)</f>
        <v>401.41</v>
      </c>
      <c r="G79" s="29">
        <v>0.0</v>
      </c>
      <c r="H79" s="29">
        <v>0.0</v>
      </c>
      <c r="I79" s="15">
        <v>1.0</v>
      </c>
      <c r="J79" s="15">
        <v>1.0</v>
      </c>
      <c r="K79" s="28"/>
      <c r="L79" s="23">
        <f>((GOLOMAX!$F79*(1+GOLOMAX!$G79%))/GOLOMAX!$J79)+GOLOMAX!$K79</f>
        <v>401.41</v>
      </c>
      <c r="M79" s="15">
        <v>40.0</v>
      </c>
      <c r="N79" s="24">
        <f t="shared" si="2"/>
        <v>650</v>
      </c>
      <c r="O79" s="29">
        <f>MROUND((GOLOMAX!$N79/0.6),50)</f>
        <v>1100</v>
      </c>
      <c r="P79" s="15" t="s">
        <v>11858</v>
      </c>
      <c r="Q79" s="15">
        <v>12.0</v>
      </c>
      <c r="R79" s="50">
        <v>4.0</v>
      </c>
      <c r="S79" s="15" t="s">
        <v>1104</v>
      </c>
      <c r="T79" s="15" t="s">
        <v>188</v>
      </c>
      <c r="U79" s="15" t="s">
        <v>11747</v>
      </c>
      <c r="V79" s="15" t="s">
        <v>12181</v>
      </c>
      <c r="W79" s="15" t="s">
        <v>11860</v>
      </c>
      <c r="X79" s="15">
        <v>1.0</v>
      </c>
      <c r="Y79" s="15">
        <v>0.0</v>
      </c>
      <c r="Z79" s="15"/>
      <c r="AA79" s="15"/>
      <c r="AB79" s="29" t="str">
        <f>ARTICULOS_OSLE[[#This Row],[Costo]]*ARTICULOS_OSLE[[#This Row],[Pedido]]</f>
        <v>#ERROR!</v>
      </c>
      <c r="AC79" s="15"/>
      <c r="AD79" s="15"/>
      <c r="AE79" s="15"/>
      <c r="AF79" s="15"/>
      <c r="AG79" s="15"/>
      <c r="AH79" s="32" t="str">
        <f>IF(AND(ARTICULOS_OSLE[[#This Row],[FechaVenc]]=0,ARTICULOS_OSLE[[#This Row],[DiasVenc]]=0),"",ARTICULOS_OSLE[[#This Row],[FechaVenc]]-ARTICULOS_OSLE[[#This Row],[DiasVenc]])</f>
        <v>#ERROR!</v>
      </c>
      <c r="AI79" s="15"/>
      <c r="AJ79" s="15"/>
      <c r="AK79" s="15"/>
      <c r="AL79" s="15"/>
      <c r="AM79" s="15"/>
      <c r="AN79" s="15"/>
      <c r="AO79" s="16" t="s">
        <v>11857</v>
      </c>
      <c r="AP79" s="15"/>
      <c r="AQ79" s="15"/>
    </row>
    <row r="80" ht="15.75" hidden="1" customHeight="1">
      <c r="A80" s="28" t="s">
        <v>1125</v>
      </c>
      <c r="B80" s="16">
        <v>2140176.0</v>
      </c>
      <c r="C80" s="15" t="str">
        <f t="shared" si="1"/>
        <v>BEB13302052</v>
      </c>
      <c r="D80" s="15" t="s">
        <v>11857</v>
      </c>
      <c r="E80" s="28" t="s">
        <v>1126</v>
      </c>
      <c r="F80" s="20">
        <f>VLOOKUP(GOLOMAX!$B80,'PRECIOS GOLOMAX'!$A$1:$C$10000,3,FALSE)</f>
        <v>401.41</v>
      </c>
      <c r="G80" s="29">
        <v>0.0</v>
      </c>
      <c r="H80" s="29">
        <v>0.0</v>
      </c>
      <c r="I80" s="15">
        <v>1.0</v>
      </c>
      <c r="J80" s="15">
        <v>1.0</v>
      </c>
      <c r="K80" s="28"/>
      <c r="L80" s="23">
        <f>((GOLOMAX!$F80*(1+GOLOMAX!$G80%))/GOLOMAX!$J80)+GOLOMAX!$K80</f>
        <v>401.41</v>
      </c>
      <c r="M80" s="15">
        <v>40.0</v>
      </c>
      <c r="N80" s="24">
        <f t="shared" si="2"/>
        <v>650</v>
      </c>
      <c r="O80" s="29">
        <f>MROUND((GOLOMAX!$N80/0.6),50)</f>
        <v>1100</v>
      </c>
      <c r="P80" s="15" t="s">
        <v>11858</v>
      </c>
      <c r="Q80" s="15">
        <v>12.0</v>
      </c>
      <c r="R80" s="50">
        <v>4.0</v>
      </c>
      <c r="S80" s="15" t="s">
        <v>1104</v>
      </c>
      <c r="T80" s="15" t="s">
        <v>188</v>
      </c>
      <c r="U80" s="15" t="s">
        <v>11747</v>
      </c>
      <c r="V80" s="15" t="s">
        <v>12181</v>
      </c>
      <c r="W80" s="15" t="s">
        <v>11860</v>
      </c>
      <c r="X80" s="15">
        <v>1.0</v>
      </c>
      <c r="Y80" s="15">
        <v>10.0</v>
      </c>
      <c r="Z80" s="15"/>
      <c r="AA80" s="15"/>
      <c r="AB80" s="29" t="str">
        <f>ARTICULOS_OSLE[[#This Row],[Costo]]*ARTICULOS_OSLE[[#This Row],[Pedido]]</f>
        <v>#ERROR!</v>
      </c>
      <c r="AC80" s="15"/>
      <c r="AD80" s="15"/>
      <c r="AE80" s="15"/>
      <c r="AF80" s="15"/>
      <c r="AG80" s="15"/>
      <c r="AH80" s="32" t="str">
        <f>IF(AND(ARTICULOS_OSLE[[#This Row],[FechaVenc]]=0,ARTICULOS_OSLE[[#This Row],[DiasVenc]]=0),"",ARTICULOS_OSLE[[#This Row],[FechaVenc]]-ARTICULOS_OSLE[[#This Row],[DiasVenc]])</f>
        <v>#ERROR!</v>
      </c>
      <c r="AI80" s="15"/>
      <c r="AJ80" s="15"/>
      <c r="AK80" s="15"/>
      <c r="AL80" s="15"/>
      <c r="AM80" s="15"/>
      <c r="AN80" s="15"/>
      <c r="AO80" s="16" t="s">
        <v>11857</v>
      </c>
      <c r="AP80" s="15"/>
      <c r="AQ80" s="15"/>
    </row>
    <row r="81" ht="15.75" hidden="1" customHeight="1">
      <c r="A81" s="28" t="s">
        <v>1127</v>
      </c>
      <c r="B81" s="16">
        <v>2140000.0</v>
      </c>
      <c r="C81" s="15" t="str">
        <f t="shared" si="1"/>
        <v>BEB13301529</v>
      </c>
      <c r="D81" s="15" t="s">
        <v>11857</v>
      </c>
      <c r="E81" s="28" t="s">
        <v>1128</v>
      </c>
      <c r="F81" s="20">
        <f>VLOOKUP(GOLOMAX!$B81,'PRECIOS GOLOMAX'!$A$1:$C$10000,3,FALSE)</f>
        <v>995.87</v>
      </c>
      <c r="G81" s="29">
        <v>0.0</v>
      </c>
      <c r="H81" s="29">
        <v>0.0</v>
      </c>
      <c r="I81" s="15">
        <v>1.0</v>
      </c>
      <c r="J81" s="15">
        <v>1.0</v>
      </c>
      <c r="K81" s="28"/>
      <c r="L81" s="23">
        <f>((GOLOMAX!$F81*(1+GOLOMAX!$G81%))/GOLOMAX!$J81)+GOLOMAX!$K81</f>
        <v>995.87</v>
      </c>
      <c r="M81" s="15">
        <v>35.0</v>
      </c>
      <c r="N81" s="24">
        <f t="shared" si="2"/>
        <v>1550</v>
      </c>
      <c r="O81" s="29">
        <f>MROUND((GOLOMAX!$N81/0.6),50)</f>
        <v>2600</v>
      </c>
      <c r="P81" s="15" t="s">
        <v>11858</v>
      </c>
      <c r="Q81" s="15">
        <v>12.0</v>
      </c>
      <c r="R81" s="50">
        <v>4.0</v>
      </c>
      <c r="S81" s="15" t="s">
        <v>1104</v>
      </c>
      <c r="T81" s="15" t="s">
        <v>188</v>
      </c>
      <c r="U81" s="15" t="s">
        <v>11778</v>
      </c>
      <c r="V81" s="15" t="s">
        <v>12180</v>
      </c>
      <c r="W81" s="15" t="s">
        <v>11860</v>
      </c>
      <c r="X81" s="15">
        <v>1.0</v>
      </c>
      <c r="Y81" s="15">
        <v>6.0</v>
      </c>
      <c r="Z81" s="15"/>
      <c r="AA81" s="15"/>
      <c r="AB81" s="29" t="str">
        <f>ARTICULOS_OSLE[[#This Row],[Costo]]*ARTICULOS_OSLE[[#This Row],[Pedido]]</f>
        <v>#ERROR!</v>
      </c>
      <c r="AC81" s="15"/>
      <c r="AD81" s="15"/>
      <c r="AE81" s="15"/>
      <c r="AF81" s="15"/>
      <c r="AG81" s="15"/>
      <c r="AH81" s="32" t="str">
        <f>IF(AND(ARTICULOS_OSLE[[#This Row],[FechaVenc]]=0,ARTICULOS_OSLE[[#This Row],[DiasVenc]]=0),"",ARTICULOS_OSLE[[#This Row],[FechaVenc]]-ARTICULOS_OSLE[[#This Row],[DiasVenc]])</f>
        <v>#ERROR!</v>
      </c>
      <c r="AI81" s="15"/>
      <c r="AJ81" s="15"/>
      <c r="AK81" s="15"/>
      <c r="AL81" s="15"/>
      <c r="AM81" s="15"/>
      <c r="AN81" s="15"/>
      <c r="AO81" s="16" t="s">
        <v>11857</v>
      </c>
      <c r="AP81" s="15"/>
      <c r="AQ81" s="15"/>
    </row>
    <row r="82" ht="15.75" hidden="1" customHeight="1">
      <c r="A82" s="28" t="s">
        <v>1129</v>
      </c>
      <c r="B82" s="16">
        <v>2140310.0</v>
      </c>
      <c r="C82" s="15" t="str">
        <f t="shared" si="1"/>
        <v>BEB13300058</v>
      </c>
      <c r="D82" s="15" t="s">
        <v>11857</v>
      </c>
      <c r="E82" s="28" t="s">
        <v>1130</v>
      </c>
      <c r="F82" s="20">
        <f>VLOOKUP(GOLOMAX!$B82,'PRECIOS GOLOMAX'!$A$1:$C$10000,3,FALSE)</f>
        <v>5485.93</v>
      </c>
      <c r="G82" s="29">
        <v>0.0</v>
      </c>
      <c r="H82" s="29">
        <v>0.0</v>
      </c>
      <c r="I82" s="15">
        <v>6.0</v>
      </c>
      <c r="J82" s="15">
        <v>6.0</v>
      </c>
      <c r="K82" s="28"/>
      <c r="L82" s="23">
        <f>((GOLOMAX!$F82*(1+GOLOMAX!$G82%))/GOLOMAX!$J82)+GOLOMAX!$K82</f>
        <v>914.3216667</v>
      </c>
      <c r="M82" s="15">
        <v>35.0</v>
      </c>
      <c r="N82" s="24">
        <f t="shared" si="2"/>
        <v>1400</v>
      </c>
      <c r="O82" s="29">
        <f>MROUND((GOLOMAX!$N82/0.6),50)</f>
        <v>2350</v>
      </c>
      <c r="P82" s="15" t="s">
        <v>11858</v>
      </c>
      <c r="Q82" s="15">
        <v>12.0</v>
      </c>
      <c r="R82" s="50">
        <v>4.0</v>
      </c>
      <c r="S82" s="15" t="s">
        <v>1104</v>
      </c>
      <c r="T82" s="15" t="s">
        <v>188</v>
      </c>
      <c r="U82" s="15" t="s">
        <v>11778</v>
      </c>
      <c r="V82" s="15" t="s">
        <v>12180</v>
      </c>
      <c r="W82" s="15" t="s">
        <v>11860</v>
      </c>
      <c r="X82" s="15">
        <v>1.0</v>
      </c>
      <c r="Y82" s="15">
        <v>4.0</v>
      </c>
      <c r="Z82" s="15"/>
      <c r="AA82" s="15"/>
      <c r="AB82" s="29" t="str">
        <f>ARTICULOS_OSLE[[#This Row],[Costo]]*ARTICULOS_OSLE[[#This Row],[Pedido]]</f>
        <v>#ERROR!</v>
      </c>
      <c r="AC82" s="15"/>
      <c r="AD82" s="15"/>
      <c r="AE82" s="15"/>
      <c r="AF82" s="15"/>
      <c r="AG82" s="15"/>
      <c r="AH82" s="32" t="str">
        <f>IF(AND(ARTICULOS_OSLE[[#This Row],[FechaVenc]]=0,ARTICULOS_OSLE[[#This Row],[DiasVenc]]=0),"",ARTICULOS_OSLE[[#This Row],[FechaVenc]]-ARTICULOS_OSLE[[#This Row],[DiasVenc]])</f>
        <v>#ERROR!</v>
      </c>
      <c r="AI82" s="15"/>
      <c r="AJ82" s="15"/>
      <c r="AK82" s="15"/>
      <c r="AL82" s="15"/>
      <c r="AM82" s="15"/>
      <c r="AN82" s="15"/>
      <c r="AO82" s="16" t="s">
        <v>11857</v>
      </c>
      <c r="AP82" s="15"/>
      <c r="AQ82" s="15"/>
    </row>
    <row r="83" ht="15.75" hidden="1" customHeight="1">
      <c r="A83" s="28" t="s">
        <v>1131</v>
      </c>
      <c r="B83" s="16">
        <v>2360125.0</v>
      </c>
      <c r="C83" s="15" t="str">
        <f t="shared" si="1"/>
        <v>BEB13300010</v>
      </c>
      <c r="D83" s="15" t="s">
        <v>11857</v>
      </c>
      <c r="E83" s="28" t="s">
        <v>1132</v>
      </c>
      <c r="F83" s="20">
        <f>VLOOKUP(GOLOMAX!$B83,'PRECIOS GOLOMAX'!$A$1:$C$10000,3,FALSE)</f>
        <v>914.32</v>
      </c>
      <c r="G83" s="29">
        <v>0.0</v>
      </c>
      <c r="H83" s="29">
        <v>0.0</v>
      </c>
      <c r="I83" s="15">
        <v>1.0</v>
      </c>
      <c r="J83" s="15">
        <v>1.0</v>
      </c>
      <c r="K83" s="28"/>
      <c r="L83" s="23">
        <f>((GOLOMAX!$F83*(1+GOLOMAX!$G83%))/GOLOMAX!$J83)+GOLOMAX!$K83</f>
        <v>914.32</v>
      </c>
      <c r="M83" s="15">
        <v>35.0</v>
      </c>
      <c r="N83" s="24">
        <f t="shared" si="2"/>
        <v>1400</v>
      </c>
      <c r="O83" s="29">
        <f>MROUND((GOLOMAX!$N83/0.6),50)</f>
        <v>2350</v>
      </c>
      <c r="P83" s="15" t="s">
        <v>11858</v>
      </c>
      <c r="Q83" s="15">
        <v>12.0</v>
      </c>
      <c r="R83" s="50">
        <v>4.0</v>
      </c>
      <c r="S83" s="15" t="s">
        <v>1104</v>
      </c>
      <c r="T83" s="15" t="s">
        <v>188</v>
      </c>
      <c r="U83" s="15" t="s">
        <v>11778</v>
      </c>
      <c r="V83" s="15" t="s">
        <v>12180</v>
      </c>
      <c r="W83" s="15" t="s">
        <v>11860</v>
      </c>
      <c r="X83" s="15">
        <v>1.0</v>
      </c>
      <c r="Y83" s="15">
        <v>0.0</v>
      </c>
      <c r="Z83" s="15"/>
      <c r="AA83" s="15"/>
      <c r="AB83" s="29" t="str">
        <f>ARTICULOS_OSLE[[#This Row],[Costo]]*ARTICULOS_OSLE[[#This Row],[Pedido]]</f>
        <v>#ERROR!</v>
      </c>
      <c r="AC83" s="15"/>
      <c r="AD83" s="15"/>
      <c r="AE83" s="15"/>
      <c r="AF83" s="15"/>
      <c r="AG83" s="15"/>
      <c r="AH83" s="32" t="str">
        <f>IF(AND(ARTICULOS_OSLE[[#This Row],[FechaVenc]]=0,ARTICULOS_OSLE[[#This Row],[DiasVenc]]=0),"",ARTICULOS_OSLE[[#This Row],[FechaVenc]]-ARTICULOS_OSLE[[#This Row],[DiasVenc]])</f>
        <v>#ERROR!</v>
      </c>
      <c r="AI83" s="15"/>
      <c r="AJ83" s="15"/>
      <c r="AK83" s="15"/>
      <c r="AL83" s="15"/>
      <c r="AM83" s="15"/>
      <c r="AN83" s="15"/>
      <c r="AO83" s="16" t="s">
        <v>11857</v>
      </c>
      <c r="AP83" s="15"/>
      <c r="AQ83" s="15"/>
    </row>
    <row r="84" ht="15.75" hidden="1" customHeight="1">
      <c r="A84" s="28" t="s">
        <v>1133</v>
      </c>
      <c r="B84" s="16">
        <v>2360155.0</v>
      </c>
      <c r="C84" s="15" t="str">
        <f t="shared" si="1"/>
        <v>BEB13300027</v>
      </c>
      <c r="D84" s="15" t="s">
        <v>11857</v>
      </c>
      <c r="E84" s="28" t="s">
        <v>1134</v>
      </c>
      <c r="F84" s="20">
        <f>VLOOKUP(GOLOMAX!$B84,'PRECIOS GOLOMAX'!$A$1:$C$10000,3,FALSE)</f>
        <v>914.32</v>
      </c>
      <c r="G84" s="29">
        <v>0.0</v>
      </c>
      <c r="H84" s="29">
        <v>0.0</v>
      </c>
      <c r="I84" s="15">
        <v>1.0</v>
      </c>
      <c r="J84" s="15">
        <v>1.0</v>
      </c>
      <c r="K84" s="28"/>
      <c r="L84" s="23">
        <f>((GOLOMAX!$F84*(1+GOLOMAX!$G84%))/GOLOMAX!$J84)+GOLOMAX!$K84</f>
        <v>914.32</v>
      </c>
      <c r="M84" s="15">
        <v>35.0</v>
      </c>
      <c r="N84" s="24">
        <f t="shared" si="2"/>
        <v>1400</v>
      </c>
      <c r="O84" s="29">
        <f>MROUND((GOLOMAX!$N84/0.6),50)</f>
        <v>2350</v>
      </c>
      <c r="P84" s="15" t="s">
        <v>11858</v>
      </c>
      <c r="Q84" s="15">
        <v>12.0</v>
      </c>
      <c r="R84" s="50">
        <v>4.0</v>
      </c>
      <c r="S84" s="15" t="s">
        <v>1104</v>
      </c>
      <c r="T84" s="15" t="s">
        <v>188</v>
      </c>
      <c r="U84" s="15" t="s">
        <v>11778</v>
      </c>
      <c r="V84" s="15" t="s">
        <v>12180</v>
      </c>
      <c r="W84" s="15" t="s">
        <v>11860</v>
      </c>
      <c r="X84" s="15">
        <v>1.0</v>
      </c>
      <c r="Y84" s="15">
        <v>2.0</v>
      </c>
      <c r="Z84" s="15"/>
      <c r="AA84" s="15"/>
      <c r="AB84" s="29" t="str">
        <f>ARTICULOS_OSLE[[#This Row],[Costo]]*ARTICULOS_OSLE[[#This Row],[Pedido]]</f>
        <v>#ERROR!</v>
      </c>
      <c r="AC84" s="15"/>
      <c r="AD84" s="15"/>
      <c r="AE84" s="15"/>
      <c r="AF84" s="15"/>
      <c r="AG84" s="15"/>
      <c r="AH84" s="32" t="str">
        <f>IF(AND(ARTICULOS_OSLE[[#This Row],[FechaVenc]]=0,ARTICULOS_OSLE[[#This Row],[DiasVenc]]=0),"",ARTICULOS_OSLE[[#This Row],[FechaVenc]]-ARTICULOS_OSLE[[#This Row],[DiasVenc]])</f>
        <v>#ERROR!</v>
      </c>
      <c r="AI84" s="15"/>
      <c r="AJ84" s="15"/>
      <c r="AK84" s="15"/>
      <c r="AL84" s="15"/>
      <c r="AM84" s="15"/>
      <c r="AN84" s="15"/>
      <c r="AO84" s="16" t="s">
        <v>11857</v>
      </c>
      <c r="AP84" s="15"/>
      <c r="AQ84" s="15"/>
    </row>
    <row r="85" ht="15.75" hidden="1" customHeight="1">
      <c r="A85" s="28" t="s">
        <v>1135</v>
      </c>
      <c r="B85" s="16">
        <v>2360162.0</v>
      </c>
      <c r="C85" s="15" t="str">
        <f t="shared" si="1"/>
        <v>BEB13300041</v>
      </c>
      <c r="D85" s="15" t="s">
        <v>11857</v>
      </c>
      <c r="E85" s="28" t="s">
        <v>1136</v>
      </c>
      <c r="F85" s="20">
        <f>VLOOKUP(GOLOMAX!$B85,'PRECIOS GOLOMAX'!$A$1:$C$10000,3,FALSE)</f>
        <v>914.32</v>
      </c>
      <c r="G85" s="29">
        <v>0.0</v>
      </c>
      <c r="H85" s="29">
        <v>0.0</v>
      </c>
      <c r="I85" s="15">
        <v>1.0</v>
      </c>
      <c r="J85" s="15">
        <v>1.0</v>
      </c>
      <c r="K85" s="28"/>
      <c r="L85" s="23">
        <f>((GOLOMAX!$F85*(1+GOLOMAX!$G85%))/GOLOMAX!$J85)+GOLOMAX!$K85</f>
        <v>914.32</v>
      </c>
      <c r="M85" s="15">
        <v>35.0</v>
      </c>
      <c r="N85" s="24">
        <f t="shared" si="2"/>
        <v>1400</v>
      </c>
      <c r="O85" s="29">
        <f>MROUND((GOLOMAX!$N85/0.6),50)</f>
        <v>2350</v>
      </c>
      <c r="P85" s="15" t="s">
        <v>11858</v>
      </c>
      <c r="Q85" s="15">
        <v>12.0</v>
      </c>
      <c r="R85" s="50">
        <v>4.0</v>
      </c>
      <c r="S85" s="15" t="s">
        <v>1104</v>
      </c>
      <c r="T85" s="15" t="s">
        <v>188</v>
      </c>
      <c r="U85" s="15" t="s">
        <v>11778</v>
      </c>
      <c r="V85" s="15" t="s">
        <v>12180</v>
      </c>
      <c r="W85" s="15" t="s">
        <v>11860</v>
      </c>
      <c r="X85" s="15">
        <v>1.0</v>
      </c>
      <c r="Y85" s="15">
        <v>0.0</v>
      </c>
      <c r="Z85" s="15"/>
      <c r="AA85" s="15"/>
      <c r="AB85" s="29" t="str">
        <f>ARTICULOS_OSLE[[#This Row],[Costo]]*ARTICULOS_OSLE[[#This Row],[Pedido]]</f>
        <v>#ERROR!</v>
      </c>
      <c r="AC85" s="15"/>
      <c r="AD85" s="15"/>
      <c r="AE85" s="15"/>
      <c r="AF85" s="15"/>
      <c r="AG85" s="15"/>
      <c r="AH85" s="32" t="str">
        <f>IF(AND(ARTICULOS_OSLE[[#This Row],[FechaVenc]]=0,ARTICULOS_OSLE[[#This Row],[DiasVenc]]=0),"",ARTICULOS_OSLE[[#This Row],[FechaVenc]]-ARTICULOS_OSLE[[#This Row],[DiasVenc]])</f>
        <v>#ERROR!</v>
      </c>
      <c r="AI85" s="15"/>
      <c r="AJ85" s="15"/>
      <c r="AK85" s="15"/>
      <c r="AL85" s="15"/>
      <c r="AM85" s="15"/>
      <c r="AN85" s="15"/>
      <c r="AO85" s="16" t="s">
        <v>11857</v>
      </c>
      <c r="AP85" s="15"/>
      <c r="AQ85" s="15"/>
    </row>
    <row r="86" ht="15.75" hidden="1" customHeight="1">
      <c r="A86" s="28" t="s">
        <v>1137</v>
      </c>
      <c r="B86" s="16">
        <v>2360176.0</v>
      </c>
      <c r="C86" s="15" t="str">
        <f t="shared" si="1"/>
        <v>BEB13301024</v>
      </c>
      <c r="D86" s="15" t="s">
        <v>11857</v>
      </c>
      <c r="E86" s="28" t="s">
        <v>1138</v>
      </c>
      <c r="F86" s="20">
        <f>VLOOKUP(GOLOMAX!$B86,'PRECIOS GOLOMAX'!$A$1:$C$10000,3,FALSE)</f>
        <v>914.32</v>
      </c>
      <c r="G86" s="29">
        <v>0.0</v>
      </c>
      <c r="H86" s="29">
        <v>0.0</v>
      </c>
      <c r="I86" s="15">
        <v>1.0</v>
      </c>
      <c r="J86" s="15">
        <v>1.0</v>
      </c>
      <c r="K86" s="28"/>
      <c r="L86" s="23">
        <f>((GOLOMAX!$F86*(1+GOLOMAX!$G86%))/GOLOMAX!$J86)+GOLOMAX!$K86</f>
        <v>914.32</v>
      </c>
      <c r="M86" s="15">
        <v>35.0</v>
      </c>
      <c r="N86" s="24">
        <f t="shared" si="2"/>
        <v>1400</v>
      </c>
      <c r="O86" s="29">
        <f>MROUND((GOLOMAX!$N86/0.6),50)</f>
        <v>2350</v>
      </c>
      <c r="P86" s="15" t="s">
        <v>11858</v>
      </c>
      <c r="Q86" s="15">
        <v>12.0</v>
      </c>
      <c r="R86" s="50">
        <v>4.0</v>
      </c>
      <c r="S86" s="15" t="s">
        <v>1104</v>
      </c>
      <c r="T86" s="15" t="s">
        <v>188</v>
      </c>
      <c r="U86" s="15" t="s">
        <v>11778</v>
      </c>
      <c r="V86" s="15" t="s">
        <v>12180</v>
      </c>
      <c r="W86" s="15" t="s">
        <v>11860</v>
      </c>
      <c r="X86" s="15">
        <v>1.0</v>
      </c>
      <c r="Y86" s="15">
        <v>0.0</v>
      </c>
      <c r="Z86" s="15"/>
      <c r="AA86" s="15"/>
      <c r="AB86" s="29" t="str">
        <f>ARTICULOS_OSLE[[#This Row],[Costo]]*ARTICULOS_OSLE[[#This Row],[Pedido]]</f>
        <v>#ERROR!</v>
      </c>
      <c r="AC86" s="15"/>
      <c r="AD86" s="15"/>
      <c r="AE86" s="15"/>
      <c r="AF86" s="15"/>
      <c r="AG86" s="15"/>
      <c r="AH86" s="32" t="str">
        <f>IF(AND(ARTICULOS_OSLE[[#This Row],[FechaVenc]]=0,ARTICULOS_OSLE[[#This Row],[DiasVenc]]=0),"",ARTICULOS_OSLE[[#This Row],[FechaVenc]]-ARTICULOS_OSLE[[#This Row],[DiasVenc]])</f>
        <v>#ERROR!</v>
      </c>
      <c r="AI86" s="15"/>
      <c r="AJ86" s="15"/>
      <c r="AK86" s="15"/>
      <c r="AL86" s="15"/>
      <c r="AM86" s="15"/>
      <c r="AN86" s="15"/>
      <c r="AO86" s="16" t="s">
        <v>11857</v>
      </c>
      <c r="AP86" s="15"/>
      <c r="AQ86" s="15"/>
    </row>
    <row r="87" ht="15.75" hidden="1" customHeight="1">
      <c r="A87" s="28" t="s">
        <v>1139</v>
      </c>
      <c r="B87" s="16">
        <v>2360025.0</v>
      </c>
      <c r="C87" s="15" t="str">
        <f t="shared" si="1"/>
        <v>BEB13300201</v>
      </c>
      <c r="D87" s="15" t="s">
        <v>11857</v>
      </c>
      <c r="E87" s="28" t="s">
        <v>1140</v>
      </c>
      <c r="F87" s="20">
        <f>VLOOKUP(GOLOMAX!$B87,'PRECIOS GOLOMAX'!$A$1:$C$10000,3,FALSE)</f>
        <v>468.31</v>
      </c>
      <c r="G87" s="29">
        <v>0.0</v>
      </c>
      <c r="H87" s="29">
        <v>0.0</v>
      </c>
      <c r="I87" s="15">
        <v>1.0</v>
      </c>
      <c r="J87" s="15">
        <v>1.0</v>
      </c>
      <c r="K87" s="28"/>
      <c r="L87" s="23">
        <f>((GOLOMAX!$F87*(1+GOLOMAX!$G87%))/GOLOMAX!$J87)+GOLOMAX!$K87</f>
        <v>468.31</v>
      </c>
      <c r="M87" s="15">
        <v>35.0</v>
      </c>
      <c r="N87" s="24">
        <f t="shared" si="2"/>
        <v>700</v>
      </c>
      <c r="O87" s="29">
        <f>MROUND((GOLOMAX!$N87/0.6),50)</f>
        <v>1150</v>
      </c>
      <c r="P87" s="15" t="s">
        <v>11858</v>
      </c>
      <c r="Q87" s="15">
        <v>12.0</v>
      </c>
      <c r="R87" s="50">
        <v>4.0</v>
      </c>
      <c r="S87" s="15" t="s">
        <v>1104</v>
      </c>
      <c r="T87" s="15" t="s">
        <v>188</v>
      </c>
      <c r="U87" s="15" t="s">
        <v>11778</v>
      </c>
      <c r="V87" s="15" t="s">
        <v>12180</v>
      </c>
      <c r="W87" s="15" t="s">
        <v>11860</v>
      </c>
      <c r="X87" s="15">
        <v>1.0</v>
      </c>
      <c r="Y87" s="15">
        <v>14.0</v>
      </c>
      <c r="Z87" s="15"/>
      <c r="AA87" s="15"/>
      <c r="AB87" s="29" t="str">
        <f>ARTICULOS_OSLE[[#This Row],[Costo]]*ARTICULOS_OSLE[[#This Row],[Pedido]]</f>
        <v>#ERROR!</v>
      </c>
      <c r="AC87" s="15"/>
      <c r="AD87" s="15"/>
      <c r="AE87" s="15"/>
      <c r="AF87" s="15"/>
      <c r="AG87" s="15"/>
      <c r="AH87" s="32" t="str">
        <f>IF(AND(ARTICULOS_OSLE[[#This Row],[FechaVenc]]=0,ARTICULOS_OSLE[[#This Row],[DiasVenc]]=0),"",ARTICULOS_OSLE[[#This Row],[FechaVenc]]-ARTICULOS_OSLE[[#This Row],[DiasVenc]])</f>
        <v>#ERROR!</v>
      </c>
      <c r="AI87" s="15"/>
      <c r="AJ87" s="15"/>
      <c r="AK87" s="15"/>
      <c r="AL87" s="15"/>
      <c r="AM87" s="15"/>
      <c r="AN87" s="15"/>
      <c r="AO87" s="16" t="s">
        <v>11857</v>
      </c>
      <c r="AP87" s="15"/>
      <c r="AQ87" s="15"/>
    </row>
    <row r="88" ht="15.75" hidden="1" customHeight="1">
      <c r="A88" s="28" t="s">
        <v>1141</v>
      </c>
      <c r="B88" s="16">
        <v>2360055.0</v>
      </c>
      <c r="C88" s="15" t="str">
        <f t="shared" si="1"/>
        <v>BEB13300218</v>
      </c>
      <c r="D88" s="15" t="s">
        <v>11857</v>
      </c>
      <c r="E88" s="28" t="s">
        <v>1142</v>
      </c>
      <c r="F88" s="20">
        <f>VLOOKUP(GOLOMAX!$B88,'PRECIOS GOLOMAX'!$A$1:$C$10000,3,FALSE)</f>
        <v>468.31</v>
      </c>
      <c r="G88" s="29">
        <v>0.0</v>
      </c>
      <c r="H88" s="29">
        <v>0.0</v>
      </c>
      <c r="I88" s="15">
        <v>1.0</v>
      </c>
      <c r="J88" s="15">
        <v>1.0</v>
      </c>
      <c r="K88" s="28"/>
      <c r="L88" s="23">
        <f>((GOLOMAX!$F88*(1+GOLOMAX!$G88%))/GOLOMAX!$J88)+GOLOMAX!$K88</f>
        <v>468.31</v>
      </c>
      <c r="M88" s="15">
        <v>35.0</v>
      </c>
      <c r="N88" s="24">
        <f t="shared" si="2"/>
        <v>700</v>
      </c>
      <c r="O88" s="29">
        <f>MROUND((GOLOMAX!$N88/0.6),50)</f>
        <v>1150</v>
      </c>
      <c r="P88" s="15" t="s">
        <v>11858</v>
      </c>
      <c r="Q88" s="15">
        <v>12.0</v>
      </c>
      <c r="R88" s="50">
        <v>4.0</v>
      </c>
      <c r="S88" s="15" t="s">
        <v>1104</v>
      </c>
      <c r="T88" s="15" t="s">
        <v>188</v>
      </c>
      <c r="U88" s="15" t="s">
        <v>11778</v>
      </c>
      <c r="V88" s="15" t="s">
        <v>12180</v>
      </c>
      <c r="W88" s="15" t="s">
        <v>11860</v>
      </c>
      <c r="X88" s="15">
        <v>1.0</v>
      </c>
      <c r="Y88" s="15">
        <v>37.0</v>
      </c>
      <c r="Z88" s="15"/>
      <c r="AA88" s="15"/>
      <c r="AB88" s="29" t="str">
        <f>ARTICULOS_OSLE[[#This Row],[Costo]]*ARTICULOS_OSLE[[#This Row],[Pedido]]</f>
        <v>#ERROR!</v>
      </c>
      <c r="AC88" s="15"/>
      <c r="AD88" s="15"/>
      <c r="AE88" s="15"/>
      <c r="AF88" s="15"/>
      <c r="AG88" s="15"/>
      <c r="AH88" s="32" t="str">
        <f>IF(AND(ARTICULOS_OSLE[[#This Row],[FechaVenc]]=0,ARTICULOS_OSLE[[#This Row],[DiasVenc]]=0),"",ARTICULOS_OSLE[[#This Row],[FechaVenc]]-ARTICULOS_OSLE[[#This Row],[DiasVenc]])</f>
        <v>#ERROR!</v>
      </c>
      <c r="AI88" s="15"/>
      <c r="AJ88" s="15"/>
      <c r="AK88" s="15"/>
      <c r="AL88" s="15"/>
      <c r="AM88" s="15"/>
      <c r="AN88" s="15"/>
      <c r="AO88" s="16" t="s">
        <v>11857</v>
      </c>
      <c r="AP88" s="15"/>
      <c r="AQ88" s="15"/>
    </row>
    <row r="89" ht="15.75" hidden="1" customHeight="1">
      <c r="A89" s="28" t="s">
        <v>1143</v>
      </c>
      <c r="B89" s="16">
        <v>2360062.0</v>
      </c>
      <c r="C89" s="15" t="str">
        <f t="shared" si="1"/>
        <v>BEB13300225</v>
      </c>
      <c r="D89" s="15" t="s">
        <v>11857</v>
      </c>
      <c r="E89" s="32" t="s">
        <v>1144</v>
      </c>
      <c r="F89" s="20">
        <f>VLOOKUP(GOLOMAX!$B89,'PRECIOS GOLOMAX'!$A$1:$C$10000,3,FALSE)</f>
        <v>468.31</v>
      </c>
      <c r="G89" s="29">
        <v>0.0</v>
      </c>
      <c r="H89" s="29">
        <v>0.0</v>
      </c>
      <c r="I89" s="15">
        <v>1.0</v>
      </c>
      <c r="J89" s="15">
        <v>1.0</v>
      </c>
      <c r="K89" s="28"/>
      <c r="L89" s="23">
        <f>((GOLOMAX!$F89*(1+GOLOMAX!$G89%))/GOLOMAX!$J89)+GOLOMAX!$K89</f>
        <v>468.31</v>
      </c>
      <c r="M89" s="15">
        <v>35.0</v>
      </c>
      <c r="N89" s="24">
        <f t="shared" si="2"/>
        <v>700</v>
      </c>
      <c r="O89" s="29">
        <f>MROUND((GOLOMAX!$N89/0.6),50)</f>
        <v>1150</v>
      </c>
      <c r="P89" s="15" t="s">
        <v>11858</v>
      </c>
      <c r="Q89" s="15">
        <v>12.0</v>
      </c>
      <c r="R89" s="50">
        <v>4.0</v>
      </c>
      <c r="S89" s="15" t="s">
        <v>1104</v>
      </c>
      <c r="T89" s="15" t="s">
        <v>188</v>
      </c>
      <c r="U89" s="15" t="s">
        <v>11778</v>
      </c>
      <c r="V89" s="15" t="s">
        <v>12180</v>
      </c>
      <c r="W89" s="15" t="s">
        <v>11860</v>
      </c>
      <c r="X89" s="15">
        <v>1.0</v>
      </c>
      <c r="Y89" s="15">
        <f>4+36+2</f>
        <v>42</v>
      </c>
      <c r="Z89" s="15"/>
      <c r="AA89" s="15"/>
      <c r="AB89" s="29" t="str">
        <f>ARTICULOS_OSLE[[#This Row],[Costo]]*ARTICULOS_OSLE[[#This Row],[Pedido]]</f>
        <v>#ERROR!</v>
      </c>
      <c r="AC89" s="15"/>
      <c r="AD89" s="15"/>
      <c r="AE89" s="15"/>
      <c r="AF89" s="15"/>
      <c r="AG89" s="15"/>
      <c r="AH89" s="32" t="str">
        <f>IF(AND(ARTICULOS_OSLE[[#This Row],[FechaVenc]]=0,ARTICULOS_OSLE[[#This Row],[DiasVenc]]=0),"",ARTICULOS_OSLE[[#This Row],[FechaVenc]]-ARTICULOS_OSLE[[#This Row],[DiasVenc]])</f>
        <v>#ERROR!</v>
      </c>
      <c r="AI89" s="15"/>
      <c r="AJ89" s="15"/>
      <c r="AK89" s="15"/>
      <c r="AL89" s="15"/>
      <c r="AM89" s="15"/>
      <c r="AN89" s="15"/>
      <c r="AO89" s="16" t="s">
        <v>11857</v>
      </c>
      <c r="AP89" s="15"/>
      <c r="AQ89" s="15"/>
    </row>
    <row r="90" ht="15.75" hidden="1" customHeight="1">
      <c r="A90" s="28" t="s">
        <v>1145</v>
      </c>
      <c r="B90" s="16">
        <v>2360076.0</v>
      </c>
      <c r="C90" s="15" t="str">
        <f t="shared" si="1"/>
        <v>BEB13301093</v>
      </c>
      <c r="D90" s="15" t="s">
        <v>11857</v>
      </c>
      <c r="E90" s="28" t="s">
        <v>1146</v>
      </c>
      <c r="F90" s="20">
        <f>VLOOKUP(GOLOMAX!$B90,'PRECIOS GOLOMAX'!$A$1:$C$10000,3,FALSE)</f>
        <v>5619.74</v>
      </c>
      <c r="G90" s="29">
        <v>0.0</v>
      </c>
      <c r="H90" s="29">
        <v>0.0</v>
      </c>
      <c r="I90" s="15">
        <v>12.0</v>
      </c>
      <c r="J90" s="15">
        <v>12.0</v>
      </c>
      <c r="K90" s="28"/>
      <c r="L90" s="23">
        <f>((GOLOMAX!$F90*(1+GOLOMAX!$G90%))/GOLOMAX!$J90)+GOLOMAX!$K90</f>
        <v>468.3116667</v>
      </c>
      <c r="M90" s="15">
        <v>35.0</v>
      </c>
      <c r="N90" s="24">
        <f t="shared" si="2"/>
        <v>700</v>
      </c>
      <c r="O90" s="29">
        <f>MROUND((GOLOMAX!$N90/0.6),50)</f>
        <v>1150</v>
      </c>
      <c r="P90" s="15" t="s">
        <v>11858</v>
      </c>
      <c r="Q90" s="15">
        <v>12.0</v>
      </c>
      <c r="R90" s="50">
        <v>4.0</v>
      </c>
      <c r="S90" s="15" t="s">
        <v>1104</v>
      </c>
      <c r="T90" s="15" t="s">
        <v>188</v>
      </c>
      <c r="U90" s="15" t="s">
        <v>11778</v>
      </c>
      <c r="V90" s="15" t="s">
        <v>12180</v>
      </c>
      <c r="W90" s="15" t="s">
        <v>11860</v>
      </c>
      <c r="X90" s="15">
        <v>1.0</v>
      </c>
      <c r="Y90" s="15">
        <v>0.0</v>
      </c>
      <c r="Z90" s="15"/>
      <c r="AA90" s="15"/>
      <c r="AB90" s="29" t="str">
        <f>ARTICULOS_OSLE[[#This Row],[Costo]]*ARTICULOS_OSLE[[#This Row],[Pedido]]</f>
        <v>#ERROR!</v>
      </c>
      <c r="AC90" s="15"/>
      <c r="AD90" s="15"/>
      <c r="AE90" s="15"/>
      <c r="AF90" s="15"/>
      <c r="AG90" s="15"/>
      <c r="AH90" s="32" t="str">
        <f>IF(AND(ARTICULOS_OSLE[[#This Row],[FechaVenc]]=0,ARTICULOS_OSLE[[#This Row],[DiasVenc]]=0),"",ARTICULOS_OSLE[[#This Row],[FechaVenc]]-ARTICULOS_OSLE[[#This Row],[DiasVenc]])</f>
        <v>#ERROR!</v>
      </c>
      <c r="AI90" s="15"/>
      <c r="AJ90" s="15"/>
      <c r="AK90" s="15"/>
      <c r="AL90" s="15"/>
      <c r="AM90" s="15"/>
      <c r="AN90" s="15"/>
      <c r="AO90" s="16" t="s">
        <v>11857</v>
      </c>
      <c r="AP90" s="15"/>
      <c r="AQ90" s="15"/>
    </row>
    <row r="91" ht="15.75" hidden="1" customHeight="1">
      <c r="A91" s="28" t="s">
        <v>1147</v>
      </c>
      <c r="B91" s="16">
        <v>2421639.0</v>
      </c>
      <c r="C91" s="15" t="str">
        <f t="shared" si="1"/>
        <v>BEB36000343</v>
      </c>
      <c r="D91" s="15" t="s">
        <v>11857</v>
      </c>
      <c r="E91" s="28" t="s">
        <v>1148</v>
      </c>
      <c r="F91" s="20">
        <f>VLOOKUP(GOLOMAX!$B91,'PRECIOS GOLOMAX'!$A$1:$C$10000,3,FALSE)</f>
        <v>1136.48</v>
      </c>
      <c r="G91" s="29">
        <v>0.0</v>
      </c>
      <c r="H91" s="29">
        <v>0.0</v>
      </c>
      <c r="I91" s="15">
        <v>1.0</v>
      </c>
      <c r="J91" s="15">
        <v>1.0</v>
      </c>
      <c r="K91" s="28"/>
      <c r="L91" s="23">
        <f>((GOLOMAX!$F91*(1+GOLOMAX!$G91%))/GOLOMAX!$J91)+GOLOMAX!$K91</f>
        <v>1136.48</v>
      </c>
      <c r="M91" s="15">
        <v>35.0</v>
      </c>
      <c r="N91" s="24">
        <f t="shared" si="2"/>
        <v>1750</v>
      </c>
      <c r="O91" s="29">
        <f>MROUND((GOLOMAX!$N91/0.6),50)</f>
        <v>2900</v>
      </c>
      <c r="P91" s="15" t="s">
        <v>11858</v>
      </c>
      <c r="Q91" s="15">
        <v>6.0</v>
      </c>
      <c r="R91" s="50">
        <v>4.0</v>
      </c>
      <c r="S91" s="15" t="s">
        <v>1104</v>
      </c>
      <c r="T91" s="15" t="s">
        <v>188</v>
      </c>
      <c r="U91" s="15" t="s">
        <v>11790</v>
      </c>
      <c r="V91" s="15" t="s">
        <v>12182</v>
      </c>
      <c r="W91" s="15" t="s">
        <v>11860</v>
      </c>
      <c r="X91" s="15">
        <v>1.0</v>
      </c>
      <c r="Y91" s="15">
        <v>0.0</v>
      </c>
      <c r="Z91" s="15"/>
      <c r="AA91" s="15"/>
      <c r="AB91" s="29" t="str">
        <f>ARTICULOS_OSLE[[#This Row],[Costo]]*ARTICULOS_OSLE[[#This Row],[Pedido]]</f>
        <v>#ERROR!</v>
      </c>
      <c r="AC91" s="15"/>
      <c r="AD91" s="15"/>
      <c r="AE91" s="15"/>
      <c r="AF91" s="15"/>
      <c r="AG91" s="15"/>
      <c r="AH91" s="32" t="str">
        <f>IF(AND(ARTICULOS_OSLE[[#This Row],[FechaVenc]]=0,ARTICULOS_OSLE[[#This Row],[DiasVenc]]=0),"",ARTICULOS_OSLE[[#This Row],[FechaVenc]]-ARTICULOS_OSLE[[#This Row],[DiasVenc]])</f>
        <v>#ERROR!</v>
      </c>
      <c r="AI91" s="15"/>
      <c r="AJ91" s="15"/>
      <c r="AK91" s="15"/>
      <c r="AL91" s="15"/>
      <c r="AM91" s="15"/>
      <c r="AN91" s="15"/>
      <c r="AO91" s="16" t="s">
        <v>11857</v>
      </c>
      <c r="AP91" s="15"/>
      <c r="AQ91" s="15"/>
    </row>
    <row r="92" ht="15.75" hidden="1" customHeight="1">
      <c r="A92" s="28" t="s">
        <v>1149</v>
      </c>
      <c r="B92" s="16">
        <v>2421669.0</v>
      </c>
      <c r="C92" s="15" t="str">
        <f t="shared" si="1"/>
        <v>BEB36000336</v>
      </c>
      <c r="D92" s="15" t="s">
        <v>11857</v>
      </c>
      <c r="E92" s="28" t="s">
        <v>1150</v>
      </c>
      <c r="F92" s="20">
        <f>VLOOKUP(GOLOMAX!$B92,'PRECIOS GOLOMAX'!$A$1:$C$10000,3,FALSE)</f>
        <v>1136.48</v>
      </c>
      <c r="G92" s="29">
        <v>0.0</v>
      </c>
      <c r="H92" s="29">
        <v>0.0</v>
      </c>
      <c r="I92" s="15">
        <v>1.0</v>
      </c>
      <c r="J92" s="15">
        <v>1.0</v>
      </c>
      <c r="K92" s="28"/>
      <c r="L92" s="23">
        <f>((GOLOMAX!$F92*(1+GOLOMAX!$G92%))/GOLOMAX!$J92)+GOLOMAX!$K92</f>
        <v>1136.48</v>
      </c>
      <c r="M92" s="15">
        <v>35.0</v>
      </c>
      <c r="N92" s="24">
        <f t="shared" si="2"/>
        <v>1750</v>
      </c>
      <c r="O92" s="29">
        <f>MROUND((GOLOMAX!$N92/0.6),50)</f>
        <v>2900</v>
      </c>
      <c r="P92" s="15" t="s">
        <v>11858</v>
      </c>
      <c r="Q92" s="15">
        <v>6.0</v>
      </c>
      <c r="R92" s="50">
        <v>4.0</v>
      </c>
      <c r="S92" s="15" t="s">
        <v>1104</v>
      </c>
      <c r="T92" s="15" t="s">
        <v>188</v>
      </c>
      <c r="U92" s="15" t="s">
        <v>11790</v>
      </c>
      <c r="V92" s="15" t="s">
        <v>12182</v>
      </c>
      <c r="W92" s="15" t="s">
        <v>11860</v>
      </c>
      <c r="X92" s="15">
        <v>1.0</v>
      </c>
      <c r="Y92" s="15">
        <v>6.0</v>
      </c>
      <c r="Z92" s="15"/>
      <c r="AA92" s="15"/>
      <c r="AB92" s="29" t="str">
        <f>ARTICULOS_OSLE[[#This Row],[Costo]]*ARTICULOS_OSLE[[#This Row],[Pedido]]</f>
        <v>#ERROR!</v>
      </c>
      <c r="AC92" s="15"/>
      <c r="AD92" s="15"/>
      <c r="AE92" s="15"/>
      <c r="AF92" s="15"/>
      <c r="AG92" s="15"/>
      <c r="AH92" s="32" t="str">
        <f>IF(AND(ARTICULOS_OSLE[[#This Row],[FechaVenc]]=0,ARTICULOS_OSLE[[#This Row],[DiasVenc]]=0),"",ARTICULOS_OSLE[[#This Row],[FechaVenc]]-ARTICULOS_OSLE[[#This Row],[DiasVenc]])</f>
        <v>#ERROR!</v>
      </c>
      <c r="AI92" s="15"/>
      <c r="AJ92" s="15"/>
      <c r="AK92" s="15"/>
      <c r="AL92" s="15"/>
      <c r="AM92" s="15"/>
      <c r="AN92" s="15"/>
      <c r="AO92" s="16" t="s">
        <v>11857</v>
      </c>
      <c r="AP92" s="15"/>
      <c r="AQ92" s="15"/>
    </row>
    <row r="93" ht="15.75" hidden="1" customHeight="1">
      <c r="A93" s="28" t="s">
        <v>1151</v>
      </c>
      <c r="B93" s="16">
        <v>2421665.0</v>
      </c>
      <c r="C93" s="15" t="str">
        <f t="shared" si="1"/>
        <v>BEB36000466</v>
      </c>
      <c r="D93" s="15" t="s">
        <v>11857</v>
      </c>
      <c r="E93" s="28" t="s">
        <v>1152</v>
      </c>
      <c r="F93" s="20">
        <f>VLOOKUP(GOLOMAX!$B93,'PRECIOS GOLOMAX'!$A$1:$C$10000,3,FALSE)</f>
        <v>1136.48</v>
      </c>
      <c r="G93" s="29">
        <v>0.0</v>
      </c>
      <c r="H93" s="29">
        <v>0.0</v>
      </c>
      <c r="I93" s="15">
        <v>1.0</v>
      </c>
      <c r="J93" s="15">
        <v>1.0</v>
      </c>
      <c r="K93" s="28"/>
      <c r="L93" s="23">
        <f>((GOLOMAX!$F93*(1+GOLOMAX!$G93%))/GOLOMAX!$J93)+GOLOMAX!$K93</f>
        <v>1136.48</v>
      </c>
      <c r="M93" s="15">
        <v>35.0</v>
      </c>
      <c r="N93" s="24">
        <f t="shared" si="2"/>
        <v>1750</v>
      </c>
      <c r="O93" s="29">
        <f>MROUND((GOLOMAX!$N93/0.6),50)</f>
        <v>2900</v>
      </c>
      <c r="P93" s="15" t="s">
        <v>11858</v>
      </c>
      <c r="Q93" s="15">
        <v>6.0</v>
      </c>
      <c r="R93" s="50">
        <v>4.0</v>
      </c>
      <c r="S93" s="15" t="s">
        <v>1104</v>
      </c>
      <c r="T93" s="15" t="s">
        <v>188</v>
      </c>
      <c r="U93" s="15" t="s">
        <v>11790</v>
      </c>
      <c r="V93" s="15" t="s">
        <v>12182</v>
      </c>
      <c r="W93" s="15" t="s">
        <v>11860</v>
      </c>
      <c r="X93" s="15">
        <v>1.0</v>
      </c>
      <c r="Y93" s="15">
        <v>11.0</v>
      </c>
      <c r="Z93" s="15"/>
      <c r="AA93" s="15"/>
      <c r="AB93" s="29" t="str">
        <f>ARTICULOS_OSLE[[#This Row],[Costo]]*ARTICULOS_OSLE[[#This Row],[Pedido]]</f>
        <v>#ERROR!</v>
      </c>
      <c r="AC93" s="15"/>
      <c r="AD93" s="15"/>
      <c r="AE93" s="15"/>
      <c r="AF93" s="15"/>
      <c r="AG93" s="15"/>
      <c r="AH93" s="32" t="str">
        <f>IF(AND(ARTICULOS_OSLE[[#This Row],[FechaVenc]]=0,ARTICULOS_OSLE[[#This Row],[DiasVenc]]=0),"",ARTICULOS_OSLE[[#This Row],[FechaVenc]]-ARTICULOS_OSLE[[#This Row],[DiasVenc]])</f>
        <v>#ERROR!</v>
      </c>
      <c r="AI93" s="15"/>
      <c r="AJ93" s="15"/>
      <c r="AK93" s="15"/>
      <c r="AL93" s="15"/>
      <c r="AM93" s="15"/>
      <c r="AN93" s="15"/>
      <c r="AO93" s="16" t="s">
        <v>11857</v>
      </c>
      <c r="AP93" s="15"/>
      <c r="AQ93" s="15"/>
    </row>
    <row r="94" ht="15.75" hidden="1" customHeight="1">
      <c r="A94" s="28" t="s">
        <v>1153</v>
      </c>
      <c r="B94" s="16">
        <v>2421662.0</v>
      </c>
      <c r="C94" s="15" t="str">
        <f t="shared" si="1"/>
        <v>BEB36000329</v>
      </c>
      <c r="D94" s="15" t="s">
        <v>11857</v>
      </c>
      <c r="E94" s="28" t="s">
        <v>1154</v>
      </c>
      <c r="F94" s="20">
        <f>VLOOKUP(GOLOMAX!$B94,'PRECIOS GOLOMAX'!$A$1:$C$10000,3,FALSE)</f>
        <v>1136.48</v>
      </c>
      <c r="G94" s="29">
        <v>0.0</v>
      </c>
      <c r="H94" s="29">
        <v>0.0</v>
      </c>
      <c r="I94" s="15">
        <v>1.0</v>
      </c>
      <c r="J94" s="15">
        <v>1.0</v>
      </c>
      <c r="K94" s="28"/>
      <c r="L94" s="23">
        <f>((GOLOMAX!$F94*(1+GOLOMAX!$G94%))/GOLOMAX!$J94)+GOLOMAX!$K94</f>
        <v>1136.48</v>
      </c>
      <c r="M94" s="15">
        <v>35.0</v>
      </c>
      <c r="N94" s="24">
        <f t="shared" si="2"/>
        <v>1750</v>
      </c>
      <c r="O94" s="29">
        <f>MROUND((GOLOMAX!$N94/0.6),50)</f>
        <v>2900</v>
      </c>
      <c r="P94" s="15" t="s">
        <v>11858</v>
      </c>
      <c r="Q94" s="15">
        <v>6.0</v>
      </c>
      <c r="R94" s="50">
        <v>4.0</v>
      </c>
      <c r="S94" s="15" t="s">
        <v>1104</v>
      </c>
      <c r="T94" s="15" t="s">
        <v>188</v>
      </c>
      <c r="U94" s="15" t="s">
        <v>11790</v>
      </c>
      <c r="V94" s="15" t="s">
        <v>12182</v>
      </c>
      <c r="W94" s="15" t="s">
        <v>11860</v>
      </c>
      <c r="X94" s="15">
        <v>1.0</v>
      </c>
      <c r="Y94" s="15">
        <v>0.0</v>
      </c>
      <c r="Z94" s="15"/>
      <c r="AA94" s="15"/>
      <c r="AB94" s="29" t="str">
        <f>ARTICULOS_OSLE[[#This Row],[Costo]]*ARTICULOS_OSLE[[#This Row],[Pedido]]</f>
        <v>#ERROR!</v>
      </c>
      <c r="AC94" s="15"/>
      <c r="AD94" s="15"/>
      <c r="AE94" s="15"/>
      <c r="AF94" s="15"/>
      <c r="AG94" s="15"/>
      <c r="AH94" s="32" t="str">
        <f>IF(AND(ARTICULOS_OSLE[[#This Row],[FechaVenc]]=0,ARTICULOS_OSLE[[#This Row],[DiasVenc]]=0),"",ARTICULOS_OSLE[[#This Row],[FechaVenc]]-ARTICULOS_OSLE[[#This Row],[DiasVenc]])</f>
        <v>#ERROR!</v>
      </c>
      <c r="AI94" s="15"/>
      <c r="AJ94" s="15"/>
      <c r="AK94" s="15"/>
      <c r="AL94" s="15"/>
      <c r="AM94" s="15"/>
      <c r="AN94" s="15"/>
      <c r="AO94" s="16" t="s">
        <v>11857</v>
      </c>
      <c r="AP94" s="15"/>
      <c r="AQ94" s="15"/>
    </row>
    <row r="95" ht="15.75" hidden="1" customHeight="1">
      <c r="A95" s="28" t="s">
        <v>1155</v>
      </c>
      <c r="B95" s="16">
        <v>2421839.0</v>
      </c>
      <c r="C95" s="15" t="str">
        <f t="shared" si="1"/>
        <v>BEB36000589</v>
      </c>
      <c r="D95" s="15" t="s">
        <v>11857</v>
      </c>
      <c r="E95" s="28" t="s">
        <v>1156</v>
      </c>
      <c r="F95" s="20">
        <f>VLOOKUP(GOLOMAX!$B95,'PRECIOS GOLOMAX'!$A$1:$C$10000,3,FALSE)</f>
        <v>335.61</v>
      </c>
      <c r="G95" s="29">
        <v>0.0</v>
      </c>
      <c r="H95" s="29">
        <v>0.0</v>
      </c>
      <c r="I95" s="15">
        <v>1.0</v>
      </c>
      <c r="J95" s="15">
        <v>1.0</v>
      </c>
      <c r="K95" s="28"/>
      <c r="L95" s="23">
        <f>((GOLOMAX!$F95*(1+GOLOMAX!$G95%))/GOLOMAX!$J95)+GOLOMAX!$K95</f>
        <v>335.61</v>
      </c>
      <c r="M95" s="15">
        <v>35.0</v>
      </c>
      <c r="N95" s="24">
        <f t="shared" si="2"/>
        <v>500</v>
      </c>
      <c r="O95" s="29">
        <f>MROUND((GOLOMAX!$N95/0.6),50)</f>
        <v>850</v>
      </c>
      <c r="P95" s="15" t="s">
        <v>11858</v>
      </c>
      <c r="Q95" s="15">
        <v>12.0</v>
      </c>
      <c r="R95" s="50">
        <v>4.0</v>
      </c>
      <c r="S95" s="15" t="s">
        <v>1104</v>
      </c>
      <c r="T95" s="15" t="s">
        <v>188</v>
      </c>
      <c r="U95" s="15" t="s">
        <v>11790</v>
      </c>
      <c r="V95" s="15" t="s">
        <v>12182</v>
      </c>
      <c r="W95" s="15" t="s">
        <v>11860</v>
      </c>
      <c r="X95" s="15">
        <v>1.0</v>
      </c>
      <c r="Y95" s="15">
        <v>0.0</v>
      </c>
      <c r="Z95" s="15"/>
      <c r="AA95" s="15"/>
      <c r="AB95" s="29" t="str">
        <f>ARTICULOS_OSLE[[#This Row],[Costo]]*ARTICULOS_OSLE[[#This Row],[Pedido]]</f>
        <v>#ERROR!</v>
      </c>
      <c r="AC95" s="15"/>
      <c r="AD95" s="15"/>
      <c r="AE95" s="15"/>
      <c r="AF95" s="15"/>
      <c r="AG95" s="15"/>
      <c r="AH95" s="32" t="str">
        <f>IF(AND(ARTICULOS_OSLE[[#This Row],[FechaVenc]]=0,ARTICULOS_OSLE[[#This Row],[DiasVenc]]=0),"",ARTICULOS_OSLE[[#This Row],[FechaVenc]]-ARTICULOS_OSLE[[#This Row],[DiasVenc]])</f>
        <v>#ERROR!</v>
      </c>
      <c r="AI95" s="15"/>
      <c r="AJ95" s="15"/>
      <c r="AK95" s="15"/>
      <c r="AL95" s="15"/>
      <c r="AM95" s="15"/>
      <c r="AN95" s="15"/>
      <c r="AO95" s="16" t="s">
        <v>11857</v>
      </c>
      <c r="AP95" s="15"/>
      <c r="AQ95" s="15"/>
    </row>
    <row r="96" ht="15.75" hidden="1" customHeight="1">
      <c r="A96" s="28" t="s">
        <v>1157</v>
      </c>
      <c r="B96" s="16">
        <v>2421869.0</v>
      </c>
      <c r="C96" s="15" t="str">
        <f t="shared" si="1"/>
        <v>BEB36000572</v>
      </c>
      <c r="D96" s="15" t="s">
        <v>11857</v>
      </c>
      <c r="E96" s="28" t="s">
        <v>1158</v>
      </c>
      <c r="F96" s="20">
        <f>VLOOKUP(GOLOMAX!$B96,'PRECIOS GOLOMAX'!$A$1:$C$10000,3,FALSE)</f>
        <v>335.61</v>
      </c>
      <c r="G96" s="29">
        <v>0.0</v>
      </c>
      <c r="H96" s="29">
        <v>0.0</v>
      </c>
      <c r="I96" s="15">
        <v>1.0</v>
      </c>
      <c r="J96" s="15">
        <v>1.0</v>
      </c>
      <c r="K96" s="28"/>
      <c r="L96" s="23">
        <f>((GOLOMAX!$F96*(1+GOLOMAX!$G96%))/GOLOMAX!$J96)+GOLOMAX!$K96</f>
        <v>335.61</v>
      </c>
      <c r="M96" s="15">
        <v>35.0</v>
      </c>
      <c r="N96" s="24">
        <f t="shared" si="2"/>
        <v>500</v>
      </c>
      <c r="O96" s="29">
        <f>MROUND((GOLOMAX!$N96/0.6),50)</f>
        <v>850</v>
      </c>
      <c r="P96" s="15" t="s">
        <v>11858</v>
      </c>
      <c r="Q96" s="15">
        <v>12.0</v>
      </c>
      <c r="R96" s="50">
        <v>4.0</v>
      </c>
      <c r="S96" s="15" t="s">
        <v>1104</v>
      </c>
      <c r="T96" s="15" t="s">
        <v>188</v>
      </c>
      <c r="U96" s="15" t="s">
        <v>11790</v>
      </c>
      <c r="V96" s="15" t="s">
        <v>12182</v>
      </c>
      <c r="W96" s="15" t="s">
        <v>11860</v>
      </c>
      <c r="X96" s="15">
        <v>1.0</v>
      </c>
      <c r="Y96" s="15">
        <v>0.0</v>
      </c>
      <c r="Z96" s="15"/>
      <c r="AA96" s="15"/>
      <c r="AB96" s="29" t="str">
        <f>ARTICULOS_OSLE[[#This Row],[Costo]]*ARTICULOS_OSLE[[#This Row],[Pedido]]</f>
        <v>#ERROR!</v>
      </c>
      <c r="AC96" s="15"/>
      <c r="AD96" s="15"/>
      <c r="AE96" s="15"/>
      <c r="AF96" s="15"/>
      <c r="AG96" s="15"/>
      <c r="AH96" s="32" t="str">
        <f>IF(AND(ARTICULOS_OSLE[[#This Row],[FechaVenc]]=0,ARTICULOS_OSLE[[#This Row],[DiasVenc]]=0),"",ARTICULOS_OSLE[[#This Row],[FechaVenc]]-ARTICULOS_OSLE[[#This Row],[DiasVenc]])</f>
        <v>#ERROR!</v>
      </c>
      <c r="AI96" s="15"/>
      <c r="AJ96" s="15"/>
      <c r="AK96" s="15"/>
      <c r="AL96" s="15"/>
      <c r="AM96" s="15"/>
      <c r="AN96" s="15"/>
      <c r="AO96" s="16" t="s">
        <v>11857</v>
      </c>
      <c r="AP96" s="15"/>
      <c r="AQ96" s="15"/>
    </row>
    <row r="97" ht="15.75" hidden="1" customHeight="1">
      <c r="A97" s="28" t="s">
        <v>1159</v>
      </c>
      <c r="B97" s="16">
        <v>2421865.0</v>
      </c>
      <c r="C97" s="15" t="str">
        <f t="shared" si="1"/>
        <v>BEB36000602</v>
      </c>
      <c r="D97" s="15" t="s">
        <v>11857</v>
      </c>
      <c r="E97" s="28" t="s">
        <v>1160</v>
      </c>
      <c r="F97" s="20">
        <f>VLOOKUP(GOLOMAX!$B97,'PRECIOS GOLOMAX'!$A$1:$C$10000,3,FALSE)</f>
        <v>335.61</v>
      </c>
      <c r="G97" s="29">
        <v>0.0</v>
      </c>
      <c r="H97" s="29">
        <v>0.0</v>
      </c>
      <c r="I97" s="15">
        <v>1.0</v>
      </c>
      <c r="J97" s="15">
        <v>1.0</v>
      </c>
      <c r="K97" s="28"/>
      <c r="L97" s="23">
        <f>((GOLOMAX!$F97*(1+GOLOMAX!$G97%))/GOLOMAX!$J97)+GOLOMAX!$K97</f>
        <v>335.61</v>
      </c>
      <c r="M97" s="15">
        <v>35.0</v>
      </c>
      <c r="N97" s="24">
        <f t="shared" si="2"/>
        <v>500</v>
      </c>
      <c r="O97" s="29">
        <f>MROUND((GOLOMAX!$N97/0.6),50)</f>
        <v>850</v>
      </c>
      <c r="P97" s="15" t="s">
        <v>11858</v>
      </c>
      <c r="Q97" s="15">
        <v>12.0</v>
      </c>
      <c r="R97" s="50">
        <v>4.0</v>
      </c>
      <c r="S97" s="15" t="s">
        <v>1104</v>
      </c>
      <c r="T97" s="15" t="s">
        <v>188</v>
      </c>
      <c r="U97" s="15" t="s">
        <v>11790</v>
      </c>
      <c r="V97" s="15" t="s">
        <v>12182</v>
      </c>
      <c r="W97" s="15" t="s">
        <v>11860</v>
      </c>
      <c r="X97" s="15">
        <v>1.0</v>
      </c>
      <c r="Y97" s="15">
        <v>1.0</v>
      </c>
      <c r="Z97" s="15"/>
      <c r="AA97" s="15"/>
      <c r="AB97" s="29" t="str">
        <f>ARTICULOS_OSLE[[#This Row],[Costo]]*ARTICULOS_OSLE[[#This Row],[Pedido]]</f>
        <v>#ERROR!</v>
      </c>
      <c r="AC97" s="15"/>
      <c r="AD97" s="15"/>
      <c r="AE97" s="15"/>
      <c r="AF97" s="15"/>
      <c r="AG97" s="15"/>
      <c r="AH97" s="32" t="str">
        <f>IF(AND(ARTICULOS_OSLE[[#This Row],[FechaVenc]]=0,ARTICULOS_OSLE[[#This Row],[DiasVenc]]=0),"",ARTICULOS_OSLE[[#This Row],[FechaVenc]]-ARTICULOS_OSLE[[#This Row],[DiasVenc]])</f>
        <v>#ERROR!</v>
      </c>
      <c r="AI97" s="15"/>
      <c r="AJ97" s="15"/>
      <c r="AK97" s="15"/>
      <c r="AL97" s="15"/>
      <c r="AM97" s="15"/>
      <c r="AN97" s="15"/>
      <c r="AO97" s="16" t="s">
        <v>11857</v>
      </c>
      <c r="AP97" s="15"/>
      <c r="AQ97" s="15"/>
    </row>
    <row r="98" ht="15.75" hidden="1" customHeight="1">
      <c r="A98" s="28" t="s">
        <v>1161</v>
      </c>
      <c r="B98" s="16">
        <v>2421862.0</v>
      </c>
      <c r="C98" s="15" t="str">
        <f t="shared" si="1"/>
        <v>BEB36000565</v>
      </c>
      <c r="D98" s="15" t="s">
        <v>11857</v>
      </c>
      <c r="E98" s="28" t="s">
        <v>1162</v>
      </c>
      <c r="F98" s="20">
        <f>VLOOKUP(GOLOMAX!$B98,'PRECIOS GOLOMAX'!$A$1:$C$10000,3,FALSE)</f>
        <v>335.61</v>
      </c>
      <c r="G98" s="29">
        <v>0.0</v>
      </c>
      <c r="H98" s="29">
        <v>0.0</v>
      </c>
      <c r="I98" s="15">
        <v>1.0</v>
      </c>
      <c r="J98" s="15">
        <v>1.0</v>
      </c>
      <c r="K98" s="28"/>
      <c r="L98" s="23">
        <f>((GOLOMAX!$F98*(1+GOLOMAX!$G98%))/GOLOMAX!$J98)+GOLOMAX!$K98</f>
        <v>335.61</v>
      </c>
      <c r="M98" s="15">
        <v>35.0</v>
      </c>
      <c r="N98" s="24">
        <f t="shared" si="2"/>
        <v>500</v>
      </c>
      <c r="O98" s="29">
        <f>MROUND((GOLOMAX!$N98/0.6),50)</f>
        <v>850</v>
      </c>
      <c r="P98" s="15" t="s">
        <v>11858</v>
      </c>
      <c r="Q98" s="15">
        <v>12.0</v>
      </c>
      <c r="R98" s="50">
        <v>4.0</v>
      </c>
      <c r="S98" s="15" t="s">
        <v>1104</v>
      </c>
      <c r="T98" s="15" t="s">
        <v>188</v>
      </c>
      <c r="U98" s="15" t="s">
        <v>11790</v>
      </c>
      <c r="V98" s="15" t="s">
        <v>12182</v>
      </c>
      <c r="W98" s="15" t="s">
        <v>11860</v>
      </c>
      <c r="X98" s="15">
        <v>1.0</v>
      </c>
      <c r="Y98" s="15">
        <v>1.0</v>
      </c>
      <c r="Z98" s="15"/>
      <c r="AA98" s="15"/>
      <c r="AB98" s="29" t="str">
        <f>ARTICULOS_OSLE[[#This Row],[Costo]]*ARTICULOS_OSLE[[#This Row],[Pedido]]</f>
        <v>#ERROR!</v>
      </c>
      <c r="AC98" s="15"/>
      <c r="AD98" s="15"/>
      <c r="AE98" s="15"/>
      <c r="AF98" s="15"/>
      <c r="AG98" s="15"/>
      <c r="AH98" s="32" t="str">
        <f>IF(AND(ARTICULOS_OSLE[[#This Row],[FechaVenc]]=0,ARTICULOS_OSLE[[#This Row],[DiasVenc]]=0),"",ARTICULOS_OSLE[[#This Row],[FechaVenc]]-ARTICULOS_OSLE[[#This Row],[DiasVenc]])</f>
        <v>#ERROR!</v>
      </c>
      <c r="AI98" s="15"/>
      <c r="AJ98" s="15"/>
      <c r="AK98" s="15"/>
      <c r="AL98" s="15"/>
      <c r="AM98" s="15"/>
      <c r="AN98" s="15"/>
      <c r="AO98" s="16" t="s">
        <v>11857</v>
      </c>
      <c r="AP98" s="15"/>
      <c r="AQ98" s="15"/>
    </row>
    <row r="99" ht="15.75" hidden="1" customHeight="1">
      <c r="A99" s="28" t="s">
        <v>1163</v>
      </c>
      <c r="B99" s="16">
        <v>7142615.0</v>
      </c>
      <c r="C99" s="15" t="str">
        <f t="shared" si="1"/>
        <v>CIG77974907</v>
      </c>
      <c r="D99" s="15" t="s">
        <v>11857</v>
      </c>
      <c r="E99" s="28" t="s">
        <v>1164</v>
      </c>
      <c r="F99" s="20">
        <f>VLOOKUP(GOLOMAX!$B99,'PRECIOS GOLOMAX'!$A$1:$C$10000,3,FALSE)</f>
        <v>550</v>
      </c>
      <c r="G99" s="29">
        <v>0.0</v>
      </c>
      <c r="H99" s="29">
        <v>0.0</v>
      </c>
      <c r="I99" s="15">
        <v>1.0</v>
      </c>
      <c r="J99" s="15">
        <v>1.0</v>
      </c>
      <c r="K99" s="28"/>
      <c r="L99" s="23">
        <f>((GOLOMAX!$F99*(1+GOLOMAX!$G99%))/GOLOMAX!$J99)+GOLOMAX!$K99</f>
        <v>550</v>
      </c>
      <c r="M99" s="15">
        <v>30.0</v>
      </c>
      <c r="N99" s="24">
        <f t="shared" si="2"/>
        <v>800</v>
      </c>
      <c r="O99" s="29">
        <f>MROUND((GOLOMAX!$N99/0.6),50)</f>
        <v>1350</v>
      </c>
      <c r="P99" s="15" t="s">
        <v>11858</v>
      </c>
      <c r="Q99" s="15">
        <v>10.0</v>
      </c>
      <c r="R99" s="31">
        <v>50.0</v>
      </c>
      <c r="S99" s="15" t="s">
        <v>968</v>
      </c>
      <c r="T99" s="15" t="s">
        <v>199</v>
      </c>
      <c r="U99" s="15" t="s">
        <v>11801</v>
      </c>
      <c r="V99" s="15" t="s">
        <v>12183</v>
      </c>
      <c r="W99" s="15" t="s">
        <v>11860</v>
      </c>
      <c r="X99" s="15">
        <v>1.0</v>
      </c>
      <c r="Y99" s="15">
        <v>0.0</v>
      </c>
      <c r="Z99" s="15"/>
      <c r="AA99" s="15"/>
      <c r="AB99" s="29" t="str">
        <f>ARTICULOS_OSLE[[#This Row],[Costo]]*ARTICULOS_OSLE[[#This Row],[Pedido]]</f>
        <v>#ERROR!</v>
      </c>
      <c r="AC99" s="15"/>
      <c r="AD99" s="15"/>
      <c r="AE99" s="15"/>
      <c r="AF99" s="15"/>
      <c r="AG99" s="15"/>
      <c r="AH99" s="32" t="str">
        <f>IF(AND(ARTICULOS_OSLE[[#This Row],[FechaVenc]]=0,ARTICULOS_OSLE[[#This Row],[DiasVenc]]=0),"",ARTICULOS_OSLE[[#This Row],[FechaVenc]]-ARTICULOS_OSLE[[#This Row],[DiasVenc]])</f>
        <v>#ERROR!</v>
      </c>
      <c r="AI99" s="15"/>
      <c r="AJ99" s="15"/>
      <c r="AK99" s="15"/>
      <c r="AL99" s="15"/>
      <c r="AM99" s="15"/>
      <c r="AN99" s="15"/>
      <c r="AO99" s="16" t="s">
        <v>11857</v>
      </c>
      <c r="AP99" s="15"/>
      <c r="AQ99" s="15"/>
    </row>
    <row r="100" ht="15.75" hidden="1" customHeight="1">
      <c r="A100" s="28" t="s">
        <v>1165</v>
      </c>
      <c r="B100" s="16">
        <v>7142200.0</v>
      </c>
      <c r="C100" s="15" t="str">
        <f t="shared" si="1"/>
        <v>CIG77960894</v>
      </c>
      <c r="D100" s="15" t="s">
        <v>11857</v>
      </c>
      <c r="E100" s="28" t="s">
        <v>1166</v>
      </c>
      <c r="F100" s="20">
        <f>VLOOKUP(GOLOMAX!$B100,'PRECIOS GOLOMAX'!$A$1:$C$10000,3,FALSE)</f>
        <v>423.76</v>
      </c>
      <c r="G100" s="29">
        <v>0.0</v>
      </c>
      <c r="H100" s="29">
        <v>0.0</v>
      </c>
      <c r="I100" s="15">
        <v>1.0</v>
      </c>
      <c r="J100" s="15">
        <v>1.0</v>
      </c>
      <c r="K100" s="28"/>
      <c r="L100" s="23">
        <f>((GOLOMAX!$F100*(1+GOLOMAX!$G100%))/GOLOMAX!$J100)+GOLOMAX!$K100</f>
        <v>423.76</v>
      </c>
      <c r="M100" s="15">
        <v>30.0</v>
      </c>
      <c r="N100" s="24">
        <f t="shared" si="2"/>
        <v>600</v>
      </c>
      <c r="O100" s="29">
        <f>MROUND((GOLOMAX!$N100/0.6),50)</f>
        <v>1000</v>
      </c>
      <c r="P100" s="15" t="s">
        <v>11858</v>
      </c>
      <c r="Q100" s="15">
        <v>10.0</v>
      </c>
      <c r="R100" s="31">
        <v>50.0</v>
      </c>
      <c r="S100" s="15" t="s">
        <v>968</v>
      </c>
      <c r="T100" s="15" t="s">
        <v>199</v>
      </c>
      <c r="U100" s="15" t="s">
        <v>11801</v>
      </c>
      <c r="V100" s="15" t="s">
        <v>12184</v>
      </c>
      <c r="W100" s="15" t="s">
        <v>11860</v>
      </c>
      <c r="X100" s="15">
        <v>1.0</v>
      </c>
      <c r="Y100" s="15">
        <v>0.0</v>
      </c>
      <c r="Z100" s="15"/>
      <c r="AA100" s="15"/>
      <c r="AB100" s="29" t="str">
        <f>ARTICULOS_OSLE[[#This Row],[Costo]]*ARTICULOS_OSLE[[#This Row],[Pedido]]</f>
        <v>#ERROR!</v>
      </c>
      <c r="AC100" s="15"/>
      <c r="AD100" s="15"/>
      <c r="AE100" s="15"/>
      <c r="AF100" s="15"/>
      <c r="AG100" s="15"/>
      <c r="AH100" s="32" t="str">
        <f>IF(AND(ARTICULOS_OSLE[[#This Row],[FechaVenc]]=0,ARTICULOS_OSLE[[#This Row],[DiasVenc]]=0),"",ARTICULOS_OSLE[[#This Row],[FechaVenc]]-ARTICULOS_OSLE[[#This Row],[DiasVenc]])</f>
        <v>#ERROR!</v>
      </c>
      <c r="AI100" s="15"/>
      <c r="AJ100" s="15"/>
      <c r="AK100" s="15"/>
      <c r="AL100" s="15"/>
      <c r="AM100" s="15"/>
      <c r="AN100" s="15"/>
      <c r="AO100" s="16" t="s">
        <v>11857</v>
      </c>
      <c r="AP100" s="15"/>
      <c r="AQ100" s="15"/>
    </row>
    <row r="101" ht="15.75" hidden="1" customHeight="1">
      <c r="A101" s="28" t="s">
        <v>1167</v>
      </c>
      <c r="B101" s="16">
        <v>7142710.0</v>
      </c>
      <c r="C101" s="15" t="str">
        <f t="shared" si="1"/>
        <v>CIG77971647</v>
      </c>
      <c r="D101" s="15" t="s">
        <v>11857</v>
      </c>
      <c r="E101" s="28" t="s">
        <v>1168</v>
      </c>
      <c r="F101" s="20">
        <f>VLOOKUP(GOLOMAX!$B101,'PRECIOS GOLOMAX'!$A$1:$C$10000,3,FALSE)</f>
        <v>904.19</v>
      </c>
      <c r="G101" s="29">
        <v>0.0</v>
      </c>
      <c r="H101" s="29">
        <v>0.0</v>
      </c>
      <c r="I101" s="15">
        <v>1.0</v>
      </c>
      <c r="J101" s="15">
        <v>1.0</v>
      </c>
      <c r="K101" s="28"/>
      <c r="L101" s="23">
        <f>((GOLOMAX!$F101*(1+GOLOMAX!$G101%))/GOLOMAX!$J101)+GOLOMAX!$K101</f>
        <v>904.19</v>
      </c>
      <c r="M101" s="15">
        <v>30.0</v>
      </c>
      <c r="N101" s="24">
        <f t="shared" si="2"/>
        <v>1300</v>
      </c>
      <c r="O101" s="29">
        <f>MROUND((GOLOMAX!$N101/0.6),50)</f>
        <v>2150</v>
      </c>
      <c r="P101" s="15" t="s">
        <v>11858</v>
      </c>
      <c r="Q101" s="15">
        <v>10.0</v>
      </c>
      <c r="R101" s="31">
        <v>50.0</v>
      </c>
      <c r="S101" s="15" t="s">
        <v>968</v>
      </c>
      <c r="T101" s="15" t="s">
        <v>199</v>
      </c>
      <c r="U101" s="15" t="s">
        <v>11801</v>
      </c>
      <c r="V101" s="15" t="s">
        <v>12185</v>
      </c>
      <c r="W101" s="15" t="s">
        <v>11860</v>
      </c>
      <c r="X101" s="15">
        <v>1.0</v>
      </c>
      <c r="Y101" s="15">
        <v>0.0</v>
      </c>
      <c r="Z101" s="15"/>
      <c r="AA101" s="15"/>
      <c r="AB101" s="29" t="str">
        <f>ARTICULOS_OSLE[[#This Row],[Costo]]*ARTICULOS_OSLE[[#This Row],[Pedido]]</f>
        <v>#ERROR!</v>
      </c>
      <c r="AC101" s="15"/>
      <c r="AD101" s="15"/>
      <c r="AE101" s="15"/>
      <c r="AF101" s="15"/>
      <c r="AG101" s="15"/>
      <c r="AH101" s="32" t="str">
        <f>IF(AND(ARTICULOS_OSLE[[#This Row],[FechaVenc]]=0,ARTICULOS_OSLE[[#This Row],[DiasVenc]]=0),"",ARTICULOS_OSLE[[#This Row],[FechaVenc]]-ARTICULOS_OSLE[[#This Row],[DiasVenc]])</f>
        <v>#ERROR!</v>
      </c>
      <c r="AI101" s="15"/>
      <c r="AJ101" s="15"/>
      <c r="AK101" s="15"/>
      <c r="AL101" s="15"/>
      <c r="AM101" s="15"/>
      <c r="AN101" s="15"/>
      <c r="AO101" s="16" t="s">
        <v>11857</v>
      </c>
      <c r="AP101" s="15"/>
      <c r="AQ101" s="15"/>
    </row>
    <row r="102" ht="15.75" hidden="1" customHeight="1">
      <c r="A102" s="28" t="s">
        <v>1169</v>
      </c>
      <c r="B102" s="16">
        <v>7142600.0</v>
      </c>
      <c r="C102" s="15" t="str">
        <f t="shared" si="1"/>
        <v>CIG77927965</v>
      </c>
      <c r="D102" s="15" t="s">
        <v>11857</v>
      </c>
      <c r="E102" s="28" t="s">
        <v>1170</v>
      </c>
      <c r="F102" s="20">
        <f>VLOOKUP(GOLOMAX!$B102,'PRECIOS GOLOMAX'!$A$1:$C$10000,3,FALSE)</f>
        <v>1011.99</v>
      </c>
      <c r="G102" s="29">
        <v>0.0</v>
      </c>
      <c r="H102" s="29">
        <v>0.0</v>
      </c>
      <c r="I102" s="15">
        <v>1.0</v>
      </c>
      <c r="J102" s="15">
        <v>1.0</v>
      </c>
      <c r="K102" s="28"/>
      <c r="L102" s="23">
        <f>((GOLOMAX!$F102*(1+GOLOMAX!$G102%))/GOLOMAX!$J102)+GOLOMAX!$K102</f>
        <v>1011.99</v>
      </c>
      <c r="M102" s="15">
        <v>30.0</v>
      </c>
      <c r="N102" s="24">
        <f t="shared" si="2"/>
        <v>1450</v>
      </c>
      <c r="O102" s="29">
        <f>MROUND((GOLOMAX!$N102/0.6),50)</f>
        <v>2400</v>
      </c>
      <c r="P102" s="15" t="s">
        <v>11858</v>
      </c>
      <c r="Q102" s="15">
        <v>10.0</v>
      </c>
      <c r="R102" s="31">
        <v>50.0</v>
      </c>
      <c r="S102" s="15" t="s">
        <v>968</v>
      </c>
      <c r="T102" s="15" t="s">
        <v>199</v>
      </c>
      <c r="U102" s="15" t="s">
        <v>11801</v>
      </c>
      <c r="V102" s="15" t="s">
        <v>12183</v>
      </c>
      <c r="W102" s="15" t="s">
        <v>11860</v>
      </c>
      <c r="X102" s="15">
        <v>1.0</v>
      </c>
      <c r="Y102" s="15">
        <v>0.0</v>
      </c>
      <c r="Z102" s="15"/>
      <c r="AA102" s="15"/>
      <c r="AB102" s="29" t="str">
        <f>ARTICULOS_OSLE[[#This Row],[Costo]]*ARTICULOS_OSLE[[#This Row],[Pedido]]</f>
        <v>#ERROR!</v>
      </c>
      <c r="AC102" s="15"/>
      <c r="AD102" s="15"/>
      <c r="AE102" s="15"/>
      <c r="AF102" s="15"/>
      <c r="AG102" s="15"/>
      <c r="AH102" s="32" t="str">
        <f>IF(AND(ARTICULOS_OSLE[[#This Row],[FechaVenc]]=0,ARTICULOS_OSLE[[#This Row],[DiasVenc]]=0),"",ARTICULOS_OSLE[[#This Row],[FechaVenc]]-ARTICULOS_OSLE[[#This Row],[DiasVenc]])</f>
        <v>#ERROR!</v>
      </c>
      <c r="AI102" s="15"/>
      <c r="AJ102" s="15"/>
      <c r="AK102" s="15"/>
      <c r="AL102" s="15"/>
      <c r="AM102" s="15"/>
      <c r="AN102" s="15"/>
      <c r="AO102" s="16" t="s">
        <v>11857</v>
      </c>
      <c r="AP102" s="15"/>
      <c r="AQ102" s="15"/>
    </row>
    <row r="103" ht="15.75" hidden="1" customHeight="1">
      <c r="A103" s="28" t="s">
        <v>1171</v>
      </c>
      <c r="B103" s="16">
        <v>7142683.0</v>
      </c>
      <c r="C103" s="15" t="str">
        <f t="shared" si="1"/>
        <v>CIG77959751</v>
      </c>
      <c r="D103" s="15" t="s">
        <v>11857</v>
      </c>
      <c r="E103" s="28" t="s">
        <v>1172</v>
      </c>
      <c r="F103" s="20">
        <f>VLOOKUP(GOLOMAX!$B103,'PRECIOS GOLOMAX'!$A$1:$C$10000,3,FALSE)</f>
        <v>1210</v>
      </c>
      <c r="G103" s="29">
        <v>0.0</v>
      </c>
      <c r="H103" s="29">
        <v>0.0</v>
      </c>
      <c r="I103" s="15">
        <v>1.0</v>
      </c>
      <c r="J103" s="15">
        <v>1.0</v>
      </c>
      <c r="K103" s="28"/>
      <c r="L103" s="23">
        <f>((GOLOMAX!$F103*(1+GOLOMAX!$G103%))/GOLOMAX!$J103)+GOLOMAX!$K103</f>
        <v>1210</v>
      </c>
      <c r="M103" s="15">
        <v>30.0</v>
      </c>
      <c r="N103" s="24">
        <f t="shared" si="2"/>
        <v>1750</v>
      </c>
      <c r="O103" s="29">
        <f>MROUND((GOLOMAX!$N103/0.6),50)</f>
        <v>2900</v>
      </c>
      <c r="P103" s="15" t="s">
        <v>11858</v>
      </c>
      <c r="Q103" s="15">
        <v>10.0</v>
      </c>
      <c r="R103" s="31">
        <v>50.0</v>
      </c>
      <c r="S103" s="15" t="s">
        <v>968</v>
      </c>
      <c r="T103" s="15" t="s">
        <v>199</v>
      </c>
      <c r="U103" s="15" t="s">
        <v>11801</v>
      </c>
      <c r="V103" s="15" t="s">
        <v>12183</v>
      </c>
      <c r="W103" s="15" t="s">
        <v>11860</v>
      </c>
      <c r="X103" s="15">
        <v>1.0</v>
      </c>
      <c r="Y103" s="15">
        <v>1.0</v>
      </c>
      <c r="Z103" s="15"/>
      <c r="AA103" s="15"/>
      <c r="AB103" s="29" t="str">
        <f>ARTICULOS_OSLE[[#This Row],[Costo]]*ARTICULOS_OSLE[[#This Row],[Pedido]]</f>
        <v>#ERROR!</v>
      </c>
      <c r="AC103" s="15"/>
      <c r="AD103" s="15"/>
      <c r="AE103" s="15"/>
      <c r="AF103" s="15"/>
      <c r="AG103" s="15"/>
      <c r="AH103" s="32" t="str">
        <f>IF(AND(ARTICULOS_OSLE[[#This Row],[FechaVenc]]=0,ARTICULOS_OSLE[[#This Row],[DiasVenc]]=0),"",ARTICULOS_OSLE[[#This Row],[FechaVenc]]-ARTICULOS_OSLE[[#This Row],[DiasVenc]])</f>
        <v>#ERROR!</v>
      </c>
      <c r="AI103" s="15"/>
      <c r="AJ103" s="15"/>
      <c r="AK103" s="15"/>
      <c r="AL103" s="15"/>
      <c r="AM103" s="15"/>
      <c r="AN103" s="15"/>
      <c r="AO103" s="16" t="s">
        <v>11857</v>
      </c>
      <c r="AP103" s="15"/>
      <c r="AQ103" s="15"/>
    </row>
    <row r="104" ht="15.75" hidden="1" customHeight="1">
      <c r="A104" s="28" t="s">
        <v>1173</v>
      </c>
      <c r="B104" s="16">
        <v>7142700.0</v>
      </c>
      <c r="C104" s="15" t="str">
        <f t="shared" si="1"/>
        <v>CIG77941558</v>
      </c>
      <c r="D104" s="15" t="s">
        <v>11857</v>
      </c>
      <c r="E104" s="28" t="s">
        <v>1174</v>
      </c>
      <c r="F104" s="20">
        <f>VLOOKUP(GOLOMAX!$B104,'PRECIOS GOLOMAX'!$A$1:$C$10000,3,FALSE)</f>
        <v>879.99</v>
      </c>
      <c r="G104" s="29">
        <v>0.0</v>
      </c>
      <c r="H104" s="29">
        <v>0.0</v>
      </c>
      <c r="I104" s="15">
        <v>1.0</v>
      </c>
      <c r="J104" s="15">
        <v>1.0</v>
      </c>
      <c r="K104" s="28"/>
      <c r="L104" s="23">
        <f>((GOLOMAX!$F104*(1+GOLOMAX!$G104%))/GOLOMAX!$J104)+GOLOMAX!$K104</f>
        <v>879.99</v>
      </c>
      <c r="M104" s="15">
        <v>30.0</v>
      </c>
      <c r="N104" s="24">
        <f t="shared" si="2"/>
        <v>1250</v>
      </c>
      <c r="O104" s="29">
        <f>MROUND((GOLOMAX!$N104/0.6),50)</f>
        <v>2100</v>
      </c>
      <c r="P104" s="15" t="s">
        <v>11858</v>
      </c>
      <c r="Q104" s="15">
        <v>10.0</v>
      </c>
      <c r="R104" s="31">
        <v>50.0</v>
      </c>
      <c r="S104" s="15" t="s">
        <v>968</v>
      </c>
      <c r="T104" s="15" t="s">
        <v>199</v>
      </c>
      <c r="U104" s="15" t="s">
        <v>11801</v>
      </c>
      <c r="V104" s="15" t="s">
        <v>12185</v>
      </c>
      <c r="W104" s="15" t="s">
        <v>11860</v>
      </c>
      <c r="X104" s="15">
        <v>1.0</v>
      </c>
      <c r="Y104" s="15">
        <v>0.0</v>
      </c>
      <c r="Z104" s="15"/>
      <c r="AA104" s="15"/>
      <c r="AB104" s="29" t="str">
        <f>ARTICULOS_OSLE[[#This Row],[Costo]]*ARTICULOS_OSLE[[#This Row],[Pedido]]</f>
        <v>#ERROR!</v>
      </c>
      <c r="AC104" s="15"/>
      <c r="AD104" s="15"/>
      <c r="AE104" s="15"/>
      <c r="AF104" s="15"/>
      <c r="AG104" s="15"/>
      <c r="AH104" s="32" t="str">
        <f>IF(AND(ARTICULOS_OSLE[[#This Row],[FechaVenc]]=0,ARTICULOS_OSLE[[#This Row],[DiasVenc]]=0),"",ARTICULOS_OSLE[[#This Row],[FechaVenc]]-ARTICULOS_OSLE[[#This Row],[DiasVenc]])</f>
        <v>#ERROR!</v>
      </c>
      <c r="AI104" s="15"/>
      <c r="AJ104" s="15"/>
      <c r="AK104" s="15"/>
      <c r="AL104" s="15"/>
      <c r="AM104" s="15"/>
      <c r="AN104" s="15"/>
      <c r="AO104" s="16" t="s">
        <v>11857</v>
      </c>
      <c r="AP104" s="15"/>
      <c r="AQ104" s="15"/>
    </row>
    <row r="105" ht="15.75" hidden="1" customHeight="1">
      <c r="A105" s="28" t="s">
        <v>1175</v>
      </c>
      <c r="B105" s="16">
        <v>7142500.0</v>
      </c>
      <c r="C105" s="15" t="str">
        <f t="shared" si="1"/>
        <v>CIG77900883</v>
      </c>
      <c r="D105" s="15" t="s">
        <v>11857</v>
      </c>
      <c r="E105" s="28" t="s">
        <v>1176</v>
      </c>
      <c r="F105" s="20">
        <f>VLOOKUP(GOLOMAX!$B105,'PRECIOS GOLOMAX'!$A$1:$C$10000,3,FALSE)</f>
        <v>990</v>
      </c>
      <c r="G105" s="29">
        <v>0.0</v>
      </c>
      <c r="H105" s="29">
        <v>0.0</v>
      </c>
      <c r="I105" s="15">
        <v>1.0</v>
      </c>
      <c r="J105" s="15">
        <v>1.0</v>
      </c>
      <c r="K105" s="28"/>
      <c r="L105" s="23">
        <f>((GOLOMAX!$F105*(1+GOLOMAX!$G105%))/GOLOMAX!$J105)+GOLOMAX!$K105</f>
        <v>990</v>
      </c>
      <c r="M105" s="15">
        <v>30.0</v>
      </c>
      <c r="N105" s="24">
        <f t="shared" si="2"/>
        <v>1400</v>
      </c>
      <c r="O105" s="29">
        <f>MROUND((GOLOMAX!$N105/0.6),50)</f>
        <v>2350</v>
      </c>
      <c r="P105" s="15" t="s">
        <v>11858</v>
      </c>
      <c r="Q105" s="15">
        <v>10.0</v>
      </c>
      <c r="R105" s="31">
        <v>50.0</v>
      </c>
      <c r="S105" s="15" t="s">
        <v>968</v>
      </c>
      <c r="T105" s="15" t="s">
        <v>199</v>
      </c>
      <c r="U105" s="15" t="s">
        <v>11801</v>
      </c>
      <c r="V105" s="15" t="s">
        <v>12183</v>
      </c>
      <c r="W105" s="15" t="s">
        <v>11860</v>
      </c>
      <c r="X105" s="15">
        <v>1.0</v>
      </c>
      <c r="Y105" s="15">
        <v>0.0</v>
      </c>
      <c r="Z105" s="15"/>
      <c r="AA105" s="15"/>
      <c r="AB105" s="29" t="str">
        <f>ARTICULOS_OSLE[[#This Row],[Costo]]*ARTICULOS_OSLE[[#This Row],[Pedido]]</f>
        <v>#ERROR!</v>
      </c>
      <c r="AC105" s="15"/>
      <c r="AD105" s="15"/>
      <c r="AE105" s="15"/>
      <c r="AF105" s="15"/>
      <c r="AG105" s="15"/>
      <c r="AH105" s="32" t="str">
        <f>IF(AND(ARTICULOS_OSLE[[#This Row],[FechaVenc]]=0,ARTICULOS_OSLE[[#This Row],[DiasVenc]]=0),"",ARTICULOS_OSLE[[#This Row],[FechaVenc]]-ARTICULOS_OSLE[[#This Row],[DiasVenc]])</f>
        <v>#ERROR!</v>
      </c>
      <c r="AI105" s="15"/>
      <c r="AJ105" s="15"/>
      <c r="AK105" s="15"/>
      <c r="AL105" s="15"/>
      <c r="AM105" s="15"/>
      <c r="AN105" s="15"/>
      <c r="AO105" s="16" t="s">
        <v>11857</v>
      </c>
      <c r="AP105" s="15"/>
      <c r="AQ105" s="15"/>
    </row>
    <row r="106" ht="15.75" hidden="1" customHeight="1">
      <c r="A106" s="28" t="s">
        <v>1177</v>
      </c>
      <c r="B106" s="16">
        <v>7142583.0</v>
      </c>
      <c r="C106" s="15" t="str">
        <f t="shared" si="1"/>
        <v>CIG77970763</v>
      </c>
      <c r="D106" s="15" t="s">
        <v>11857</v>
      </c>
      <c r="E106" s="28" t="s">
        <v>1178</v>
      </c>
      <c r="F106" s="20">
        <f>VLOOKUP(GOLOMAX!$B106,'PRECIOS GOLOMAX'!$A$1:$C$10000,3,FALSE)</f>
        <v>990</v>
      </c>
      <c r="G106" s="29">
        <v>0.0</v>
      </c>
      <c r="H106" s="29">
        <v>0.0</v>
      </c>
      <c r="I106" s="15">
        <v>1.0</v>
      </c>
      <c r="J106" s="15">
        <v>1.0</v>
      </c>
      <c r="K106" s="28"/>
      <c r="L106" s="23">
        <f>((GOLOMAX!$F106*(1+GOLOMAX!$G106%))/GOLOMAX!$J106)+GOLOMAX!$K106</f>
        <v>990</v>
      </c>
      <c r="M106" s="15">
        <v>30.0</v>
      </c>
      <c r="N106" s="24">
        <f t="shared" si="2"/>
        <v>1400</v>
      </c>
      <c r="O106" s="29">
        <f>MROUND((GOLOMAX!$N106/0.6),50)</f>
        <v>2350</v>
      </c>
      <c r="P106" s="15" t="s">
        <v>11858</v>
      </c>
      <c r="Q106" s="15">
        <v>10.0</v>
      </c>
      <c r="R106" s="31">
        <v>50.0</v>
      </c>
      <c r="S106" s="15" t="s">
        <v>968</v>
      </c>
      <c r="T106" s="15" t="s">
        <v>199</v>
      </c>
      <c r="U106" s="15" t="s">
        <v>11801</v>
      </c>
      <c r="V106" s="15" t="s">
        <v>12183</v>
      </c>
      <c r="W106" s="15" t="s">
        <v>11860</v>
      </c>
      <c r="X106" s="15">
        <v>1.0</v>
      </c>
      <c r="Y106" s="15">
        <v>9.0</v>
      </c>
      <c r="Z106" s="15"/>
      <c r="AA106" s="15"/>
      <c r="AB106" s="29" t="str">
        <f>ARTICULOS_OSLE[[#This Row],[Costo]]*ARTICULOS_OSLE[[#This Row],[Pedido]]</f>
        <v>#ERROR!</v>
      </c>
      <c r="AC106" s="15"/>
      <c r="AD106" s="15"/>
      <c r="AE106" s="15"/>
      <c r="AF106" s="15"/>
      <c r="AG106" s="15"/>
      <c r="AH106" s="32" t="str">
        <f>IF(AND(ARTICULOS_OSLE[[#This Row],[FechaVenc]]=0,ARTICULOS_OSLE[[#This Row],[DiasVenc]]=0),"",ARTICULOS_OSLE[[#This Row],[FechaVenc]]-ARTICULOS_OSLE[[#This Row],[DiasVenc]])</f>
        <v>#ERROR!</v>
      </c>
      <c r="AI106" s="15"/>
      <c r="AJ106" s="15"/>
      <c r="AK106" s="15"/>
      <c r="AL106" s="15"/>
      <c r="AM106" s="15"/>
      <c r="AN106" s="15"/>
      <c r="AO106" s="16" t="s">
        <v>11857</v>
      </c>
      <c r="AP106" s="15"/>
      <c r="AQ106" s="15"/>
    </row>
    <row r="107" ht="15.75" hidden="1" customHeight="1">
      <c r="A107" s="28" t="s">
        <v>1179</v>
      </c>
      <c r="B107" s="16">
        <v>7241201.0</v>
      </c>
      <c r="C107" s="15" t="str">
        <f t="shared" si="1"/>
        <v>CIG30156104</v>
      </c>
      <c r="D107" s="15" t="s">
        <v>11857</v>
      </c>
      <c r="E107" s="28" t="s">
        <v>1180</v>
      </c>
      <c r="F107" s="20">
        <f>VLOOKUP(GOLOMAX!$B107,'PRECIOS GOLOMAX'!$A$1:$C$10000,3,FALSE)</f>
        <v>16775.47</v>
      </c>
      <c r="G107" s="29">
        <v>0.0</v>
      </c>
      <c r="H107" s="29">
        <v>0.0</v>
      </c>
      <c r="I107" s="15">
        <v>25.0</v>
      </c>
      <c r="J107" s="15">
        <v>25.0</v>
      </c>
      <c r="K107" s="28"/>
      <c r="L107" s="23">
        <f>((GOLOMAX!$F107*(1+GOLOMAX!$G107%))/GOLOMAX!$J107)+GOLOMAX!$K107</f>
        <v>671.0188</v>
      </c>
      <c r="M107" s="15">
        <v>30.0</v>
      </c>
      <c r="N107" s="24">
        <f t="shared" si="2"/>
        <v>950</v>
      </c>
      <c r="O107" s="29">
        <f>MROUND((GOLOMAX!$N107/0.6),50)</f>
        <v>1600</v>
      </c>
      <c r="P107" s="15" t="s">
        <v>11858</v>
      </c>
      <c r="Q107" s="15">
        <v>5.0</v>
      </c>
      <c r="R107" s="31">
        <f>GOLOMAX!$I107+GOLOMAX!$Q107</f>
        <v>30</v>
      </c>
      <c r="S107" s="15" t="s">
        <v>968</v>
      </c>
      <c r="T107" s="15" t="s">
        <v>199</v>
      </c>
      <c r="U107" s="15" t="s">
        <v>11817</v>
      </c>
      <c r="V107" s="15" t="s">
        <v>12119</v>
      </c>
      <c r="W107" s="15" t="s">
        <v>11860</v>
      </c>
      <c r="X107" s="15">
        <v>1.0</v>
      </c>
      <c r="Y107" s="15">
        <v>0.0</v>
      </c>
      <c r="Z107" s="15"/>
      <c r="AA107" s="15"/>
      <c r="AB107" s="29" t="str">
        <f>ARTICULOS_OSLE[[#This Row],[Costo]]*ARTICULOS_OSLE[[#This Row],[Pedido]]</f>
        <v>#ERROR!</v>
      </c>
      <c r="AC107" s="15"/>
      <c r="AD107" s="15"/>
      <c r="AE107" s="15"/>
      <c r="AF107" s="15"/>
      <c r="AG107" s="15"/>
      <c r="AH107" s="32" t="str">
        <f>IF(AND(ARTICULOS_OSLE[[#This Row],[FechaVenc]]=0,ARTICULOS_OSLE[[#This Row],[DiasVenc]]=0),"",ARTICULOS_OSLE[[#This Row],[FechaVenc]]-ARTICULOS_OSLE[[#This Row],[DiasVenc]])</f>
        <v>#ERROR!</v>
      </c>
      <c r="AI107" s="15"/>
      <c r="AJ107" s="15"/>
      <c r="AK107" s="15"/>
      <c r="AL107" s="15"/>
      <c r="AM107" s="15"/>
      <c r="AN107" s="15"/>
      <c r="AO107" s="16" t="s">
        <v>11857</v>
      </c>
      <c r="AP107" s="15"/>
      <c r="AQ107" s="15"/>
    </row>
    <row r="108" ht="15.75" hidden="1" customHeight="1">
      <c r="A108" s="28" t="s">
        <v>1181</v>
      </c>
      <c r="B108" s="16">
        <v>7241202.0</v>
      </c>
      <c r="C108" s="15" t="str">
        <f t="shared" si="1"/>
        <v>CIG30068926</v>
      </c>
      <c r="D108" s="15" t="s">
        <v>11857</v>
      </c>
      <c r="E108" s="28" t="s">
        <v>1182</v>
      </c>
      <c r="F108" s="20">
        <f>VLOOKUP(GOLOMAX!$B108,'PRECIOS GOLOMAX'!$A$1:$C$10000,3,FALSE)</f>
        <v>671.02</v>
      </c>
      <c r="G108" s="29">
        <v>0.0</v>
      </c>
      <c r="H108" s="29">
        <v>0.0</v>
      </c>
      <c r="I108" s="15">
        <v>1.0</v>
      </c>
      <c r="J108" s="15">
        <v>1.0</v>
      </c>
      <c r="K108" s="28"/>
      <c r="L108" s="23">
        <f>((GOLOMAX!$F108*(1+GOLOMAX!$G108%))/GOLOMAX!$J108)+GOLOMAX!$K108</f>
        <v>671.02</v>
      </c>
      <c r="M108" s="15">
        <v>30.0</v>
      </c>
      <c r="N108" s="24">
        <f t="shared" si="2"/>
        <v>950</v>
      </c>
      <c r="O108" s="29">
        <f>MROUND((GOLOMAX!$N108/0.6),50)</f>
        <v>1600</v>
      </c>
      <c r="P108" s="15" t="s">
        <v>11858</v>
      </c>
      <c r="Q108" s="15">
        <v>5.0</v>
      </c>
      <c r="R108" s="31">
        <v>30.0</v>
      </c>
      <c r="S108" s="15" t="s">
        <v>968</v>
      </c>
      <c r="T108" s="15" t="s">
        <v>199</v>
      </c>
      <c r="U108" s="15" t="s">
        <v>11817</v>
      </c>
      <c r="V108" s="15" t="s">
        <v>12119</v>
      </c>
      <c r="W108" s="15" t="s">
        <v>11860</v>
      </c>
      <c r="X108" s="15">
        <v>1.0</v>
      </c>
      <c r="Y108" s="15">
        <v>0.0</v>
      </c>
      <c r="Z108" s="15"/>
      <c r="AA108" s="15"/>
      <c r="AB108" s="29" t="str">
        <f>ARTICULOS_OSLE[[#This Row],[Costo]]*ARTICULOS_OSLE[[#This Row],[Pedido]]</f>
        <v>#ERROR!</v>
      </c>
      <c r="AC108" s="15"/>
      <c r="AD108" s="15"/>
      <c r="AE108" s="15"/>
      <c r="AF108" s="15"/>
      <c r="AG108" s="15"/>
      <c r="AH108" s="32" t="str">
        <f>IF(AND(ARTICULOS_OSLE[[#This Row],[FechaVenc]]=0,ARTICULOS_OSLE[[#This Row],[DiasVenc]]=0),"",ARTICULOS_OSLE[[#This Row],[FechaVenc]]-ARTICULOS_OSLE[[#This Row],[DiasVenc]])</f>
        <v>#ERROR!</v>
      </c>
      <c r="AI108" s="15"/>
      <c r="AJ108" s="15"/>
      <c r="AK108" s="15"/>
      <c r="AL108" s="15"/>
      <c r="AM108" s="15"/>
      <c r="AN108" s="15"/>
      <c r="AO108" s="16" t="s">
        <v>11857</v>
      </c>
      <c r="AP108" s="15"/>
      <c r="AQ108" s="15"/>
    </row>
    <row r="109" ht="15.75" hidden="1" customHeight="1">
      <c r="A109" s="28" t="s">
        <v>1183</v>
      </c>
      <c r="B109" s="16">
        <v>7283700.0</v>
      </c>
      <c r="C109" s="15" t="str">
        <f t="shared" si="1"/>
        <v>CIG96700012</v>
      </c>
      <c r="D109" s="15" t="s">
        <v>11857</v>
      </c>
      <c r="E109" s="28" t="s">
        <v>1184</v>
      </c>
      <c r="F109" s="20">
        <f>VLOOKUP(GOLOMAX!$B109,'PRECIOS GOLOMAX'!$A$1:$C$10000,3,FALSE)</f>
        <v>1720.75</v>
      </c>
      <c r="G109" s="29">
        <v>0.0</v>
      </c>
      <c r="H109" s="29">
        <v>0.0</v>
      </c>
      <c r="I109" s="50">
        <v>1.0</v>
      </c>
      <c r="J109" s="50">
        <v>1.0</v>
      </c>
      <c r="K109" s="28"/>
      <c r="L109" s="23">
        <f>((GOLOMAX!$F109*(1+GOLOMAX!$G109%))/GOLOMAX!$J109)+GOLOMAX!$K109</f>
        <v>1720.75</v>
      </c>
      <c r="M109" s="15">
        <v>30.0</v>
      </c>
      <c r="N109" s="24">
        <f t="shared" si="2"/>
        <v>2450</v>
      </c>
      <c r="O109" s="29">
        <f>MROUND((GOLOMAX!$N109/0.6),50)</f>
        <v>4100</v>
      </c>
      <c r="P109" s="15" t="s">
        <v>11858</v>
      </c>
      <c r="Q109" s="50">
        <v>3.0</v>
      </c>
      <c r="R109" s="50">
        <v>6.0</v>
      </c>
      <c r="S109" s="15" t="s">
        <v>968</v>
      </c>
      <c r="T109" s="15" t="s">
        <v>199</v>
      </c>
      <c r="U109" s="15" t="s">
        <v>11817</v>
      </c>
      <c r="V109" s="15" t="s">
        <v>12186</v>
      </c>
      <c r="W109" s="15" t="s">
        <v>11860</v>
      </c>
      <c r="X109" s="15">
        <v>1.0</v>
      </c>
      <c r="Y109" s="15">
        <v>1.0</v>
      </c>
      <c r="Z109" s="15"/>
      <c r="AA109" s="15"/>
      <c r="AB109" s="29" t="str">
        <f>ARTICULOS_OSLE[[#This Row],[Costo]]*ARTICULOS_OSLE[[#This Row],[Pedido]]</f>
        <v>#ERROR!</v>
      </c>
      <c r="AC109" s="15"/>
      <c r="AD109" s="15"/>
      <c r="AE109" s="15"/>
      <c r="AF109" s="15"/>
      <c r="AG109" s="15"/>
      <c r="AH109" s="32" t="str">
        <f>IF(AND(ARTICULOS_OSLE[[#This Row],[FechaVenc]]=0,ARTICULOS_OSLE[[#This Row],[DiasVenc]]=0),"",ARTICULOS_OSLE[[#This Row],[FechaVenc]]-ARTICULOS_OSLE[[#This Row],[DiasVenc]])</f>
        <v>#ERROR!</v>
      </c>
      <c r="AI109" s="15"/>
      <c r="AJ109" s="15"/>
      <c r="AK109" s="15"/>
      <c r="AL109" s="15"/>
      <c r="AM109" s="15"/>
      <c r="AN109" s="15"/>
      <c r="AO109" s="16" t="s">
        <v>11857</v>
      </c>
      <c r="AP109" s="15"/>
      <c r="AQ109" s="15"/>
    </row>
    <row r="110" ht="15.75" hidden="1" customHeight="1">
      <c r="A110" s="28" t="s">
        <v>1185</v>
      </c>
      <c r="B110" s="16">
        <v>1108826.0</v>
      </c>
      <c r="C110" s="15" t="str">
        <f t="shared" si="1"/>
        <v>KIO70418289</v>
      </c>
      <c r="D110" s="15" t="s">
        <v>11857</v>
      </c>
      <c r="E110" s="28" t="s">
        <v>1186</v>
      </c>
      <c r="F110" s="20">
        <f>VLOOKUP(GOLOMAX!$B110,'PRECIOS GOLOMAX'!$A$1:$C$10000,3,FALSE)</f>
        <v>398.47</v>
      </c>
      <c r="G110" s="29">
        <v>0.0</v>
      </c>
      <c r="H110" s="29">
        <v>0.0</v>
      </c>
      <c r="I110" s="15">
        <v>1.0</v>
      </c>
      <c r="J110" s="15">
        <v>1.0</v>
      </c>
      <c r="K110" s="28"/>
      <c r="L110" s="23">
        <f>((GOLOMAX!$F110*(1+GOLOMAX!$G110%))/GOLOMAX!$J110)+GOLOMAX!$K110</f>
        <v>398.47</v>
      </c>
      <c r="M110" s="15">
        <v>30.0</v>
      </c>
      <c r="N110" s="24">
        <f t="shared" si="2"/>
        <v>550</v>
      </c>
      <c r="O110" s="29">
        <f>MROUND((GOLOMAX!$N110/0.6),50)</f>
        <v>900</v>
      </c>
      <c r="P110" s="15" t="s">
        <v>11858</v>
      </c>
      <c r="Q110" s="15">
        <v>3.0</v>
      </c>
      <c r="R110" s="31">
        <v>10.0</v>
      </c>
      <c r="S110" s="15" t="s">
        <v>968</v>
      </c>
      <c r="T110" s="15" t="s">
        <v>15</v>
      </c>
      <c r="U110" s="15" t="s">
        <v>11748</v>
      </c>
      <c r="V110" s="15" t="s">
        <v>12187</v>
      </c>
      <c r="W110" s="15" t="s">
        <v>11860</v>
      </c>
      <c r="X110" s="15">
        <v>1.0</v>
      </c>
      <c r="Y110" s="15">
        <v>7.0</v>
      </c>
      <c r="Z110" s="15"/>
      <c r="AA110" s="15"/>
      <c r="AB110" s="29" t="str">
        <f>ARTICULOS_OSLE[[#This Row],[Costo]]*ARTICULOS_OSLE[[#This Row],[Pedido]]</f>
        <v>#ERROR!</v>
      </c>
      <c r="AC110" s="15"/>
      <c r="AD110" s="15"/>
      <c r="AE110" s="15"/>
      <c r="AF110" s="15"/>
      <c r="AG110" s="15"/>
      <c r="AH110" s="32" t="str">
        <f>IF(AND(ARTICULOS_OSLE[[#This Row],[FechaVenc]]=0,ARTICULOS_OSLE[[#This Row],[DiasVenc]]=0),"",ARTICULOS_OSLE[[#This Row],[FechaVenc]]-ARTICULOS_OSLE[[#This Row],[DiasVenc]])</f>
        <v>#ERROR!</v>
      </c>
      <c r="AI110" s="15"/>
      <c r="AJ110" s="15"/>
      <c r="AK110" s="15"/>
      <c r="AL110" s="15"/>
      <c r="AM110" s="15"/>
      <c r="AN110" s="15"/>
      <c r="AO110" s="16" t="s">
        <v>11857</v>
      </c>
      <c r="AP110" s="15"/>
      <c r="AQ110" s="15"/>
    </row>
    <row r="111" ht="15.75" hidden="1" customHeight="1">
      <c r="A111" s="28" t="s">
        <v>1187</v>
      </c>
      <c r="B111" s="15">
        <v>1108830.0</v>
      </c>
      <c r="C111" s="15" t="str">
        <f t="shared" si="1"/>
        <v>KIO70418203</v>
      </c>
      <c r="D111" s="15" t="s">
        <v>11857</v>
      </c>
      <c r="E111" s="28" t="s">
        <v>1188</v>
      </c>
      <c r="F111" s="20">
        <f>VLOOKUP(GOLOMAX!$B111,'PRECIOS GOLOMAX'!$A$1:$C$10000,3,FALSE)</f>
        <v>398.47</v>
      </c>
      <c r="G111" s="29">
        <v>0.0</v>
      </c>
      <c r="H111" s="29">
        <v>0.0</v>
      </c>
      <c r="I111" s="15">
        <v>1.0</v>
      </c>
      <c r="J111" s="15">
        <v>1.0</v>
      </c>
      <c r="K111" s="28"/>
      <c r="L111" s="23">
        <f>((GOLOMAX!$F111*(1+GOLOMAX!$G111%))/GOLOMAX!$J111)+GOLOMAX!$K111</f>
        <v>398.47</v>
      </c>
      <c r="M111" s="15">
        <v>30.0</v>
      </c>
      <c r="N111" s="24">
        <f t="shared" si="2"/>
        <v>550</v>
      </c>
      <c r="O111" s="29">
        <f>MROUND((GOLOMAX!$N111/0.6),50)</f>
        <v>900</v>
      </c>
      <c r="P111" s="15" t="s">
        <v>11858</v>
      </c>
      <c r="Q111" s="15">
        <v>3.0</v>
      </c>
      <c r="R111" s="31">
        <v>10.0</v>
      </c>
      <c r="S111" s="15" t="s">
        <v>968</v>
      </c>
      <c r="T111" s="15" t="s">
        <v>15</v>
      </c>
      <c r="U111" s="15" t="s">
        <v>11748</v>
      </c>
      <c r="V111" s="15" t="s">
        <v>12187</v>
      </c>
      <c r="W111" s="15" t="s">
        <v>11860</v>
      </c>
      <c r="X111" s="15">
        <v>1.0</v>
      </c>
      <c r="Y111" s="15">
        <v>3.0</v>
      </c>
      <c r="Z111" s="15"/>
      <c r="AA111" s="15"/>
      <c r="AB111" s="29" t="str">
        <f>ARTICULOS_OSLE[[#This Row],[Costo]]*ARTICULOS_OSLE[[#This Row],[Pedido]]</f>
        <v>#ERROR!</v>
      </c>
      <c r="AC111" s="15"/>
      <c r="AD111" s="15"/>
      <c r="AE111" s="15"/>
      <c r="AF111" s="15"/>
      <c r="AG111" s="15"/>
      <c r="AH111" s="32" t="str">
        <f>IF(AND(ARTICULOS_OSLE[[#This Row],[FechaVenc]]=0,ARTICULOS_OSLE[[#This Row],[DiasVenc]]=0),"",ARTICULOS_OSLE[[#This Row],[FechaVenc]]-ARTICULOS_OSLE[[#This Row],[DiasVenc]])</f>
        <v>#ERROR!</v>
      </c>
      <c r="AI111" s="15"/>
      <c r="AJ111" s="15"/>
      <c r="AK111" s="15"/>
      <c r="AL111" s="15"/>
      <c r="AM111" s="15"/>
      <c r="AN111" s="15"/>
      <c r="AO111" s="16" t="s">
        <v>11857</v>
      </c>
      <c r="AP111" s="15"/>
      <c r="AQ111" s="15"/>
    </row>
    <row r="112" ht="15.75" hidden="1" customHeight="1">
      <c r="A112" s="28" t="s">
        <v>1189</v>
      </c>
      <c r="B112" s="15">
        <v>1108854.0</v>
      </c>
      <c r="C112" s="15" t="str">
        <f t="shared" si="1"/>
        <v>KIO70418241</v>
      </c>
      <c r="D112" s="15" t="s">
        <v>11857</v>
      </c>
      <c r="E112" s="28" t="s">
        <v>1190</v>
      </c>
      <c r="F112" s="20">
        <f>VLOOKUP(GOLOMAX!$B112,'PRECIOS GOLOMAX'!$A$1:$C$10000,3,FALSE)</f>
        <v>398.47</v>
      </c>
      <c r="G112" s="29">
        <v>0.0</v>
      </c>
      <c r="H112" s="29">
        <v>0.0</v>
      </c>
      <c r="I112" s="15">
        <v>1.0</v>
      </c>
      <c r="J112" s="15">
        <v>1.0</v>
      </c>
      <c r="K112" s="28"/>
      <c r="L112" s="23">
        <f>((GOLOMAX!$F112*(1+GOLOMAX!$G112%))/GOLOMAX!$J112)+GOLOMAX!$K112</f>
        <v>398.47</v>
      </c>
      <c r="M112" s="15">
        <v>30.0</v>
      </c>
      <c r="N112" s="24">
        <f t="shared" si="2"/>
        <v>550</v>
      </c>
      <c r="O112" s="29">
        <f>MROUND((GOLOMAX!$N112/0.6),50)</f>
        <v>900</v>
      </c>
      <c r="P112" s="15" t="s">
        <v>11858</v>
      </c>
      <c r="Q112" s="15">
        <v>3.0</v>
      </c>
      <c r="R112" s="31">
        <v>10.0</v>
      </c>
      <c r="S112" s="15" t="s">
        <v>968</v>
      </c>
      <c r="T112" s="15" t="s">
        <v>15</v>
      </c>
      <c r="U112" s="15" t="s">
        <v>11748</v>
      </c>
      <c r="V112" s="15" t="s">
        <v>12187</v>
      </c>
      <c r="W112" s="15" t="s">
        <v>11860</v>
      </c>
      <c r="X112" s="15">
        <v>1.0</v>
      </c>
      <c r="Y112" s="15">
        <v>0.0</v>
      </c>
      <c r="Z112" s="15"/>
      <c r="AA112" s="15"/>
      <c r="AB112" s="29" t="str">
        <f>ARTICULOS_OSLE[[#This Row],[Costo]]*ARTICULOS_OSLE[[#This Row],[Pedido]]</f>
        <v>#ERROR!</v>
      </c>
      <c r="AC112" s="15"/>
      <c r="AD112" s="15"/>
      <c r="AE112" s="15"/>
      <c r="AF112" s="15"/>
      <c r="AG112" s="15"/>
      <c r="AH112" s="32" t="str">
        <f>IF(AND(ARTICULOS_OSLE[[#This Row],[FechaVenc]]=0,ARTICULOS_OSLE[[#This Row],[DiasVenc]]=0),"",ARTICULOS_OSLE[[#This Row],[FechaVenc]]-ARTICULOS_OSLE[[#This Row],[DiasVenc]])</f>
        <v>#ERROR!</v>
      </c>
      <c r="AI112" s="15"/>
      <c r="AJ112" s="15"/>
      <c r="AK112" s="15"/>
      <c r="AL112" s="15"/>
      <c r="AM112" s="15"/>
      <c r="AN112" s="15"/>
      <c r="AO112" s="16" t="s">
        <v>11857</v>
      </c>
      <c r="AP112" s="15"/>
      <c r="AQ112" s="15"/>
    </row>
    <row r="113" ht="15.75" hidden="1" customHeight="1">
      <c r="A113" s="28" t="s">
        <v>1191</v>
      </c>
      <c r="B113" s="15">
        <v>1108867.0</v>
      </c>
      <c r="C113" s="15" t="str">
        <f t="shared" si="1"/>
        <v>KIO70418326</v>
      </c>
      <c r="D113" s="15" t="s">
        <v>11857</v>
      </c>
      <c r="E113" s="28" t="s">
        <v>1192</v>
      </c>
      <c r="F113" s="20">
        <f>VLOOKUP(GOLOMAX!$B113,'PRECIOS GOLOMAX'!$A$1:$C$10000,3,FALSE)</f>
        <v>398.47</v>
      </c>
      <c r="G113" s="29">
        <v>0.0</v>
      </c>
      <c r="H113" s="29">
        <v>0.0</v>
      </c>
      <c r="I113" s="15">
        <v>1.0</v>
      </c>
      <c r="J113" s="15">
        <v>1.0</v>
      </c>
      <c r="K113" s="28"/>
      <c r="L113" s="23">
        <f>((GOLOMAX!$F113*(1+GOLOMAX!$G113%))/GOLOMAX!$J113)+GOLOMAX!$K113</f>
        <v>398.47</v>
      </c>
      <c r="M113" s="15">
        <v>30.0</v>
      </c>
      <c r="N113" s="24">
        <f t="shared" si="2"/>
        <v>550</v>
      </c>
      <c r="O113" s="29">
        <f>MROUND((GOLOMAX!$N113/0.6),50)</f>
        <v>900</v>
      </c>
      <c r="P113" s="15" t="s">
        <v>11858</v>
      </c>
      <c r="Q113" s="15">
        <v>3.0</v>
      </c>
      <c r="R113" s="31">
        <v>10.0</v>
      </c>
      <c r="S113" s="15" t="s">
        <v>968</v>
      </c>
      <c r="T113" s="15" t="s">
        <v>15</v>
      </c>
      <c r="U113" s="15" t="s">
        <v>11748</v>
      </c>
      <c r="V113" s="15" t="s">
        <v>12187</v>
      </c>
      <c r="W113" s="15" t="s">
        <v>11860</v>
      </c>
      <c r="X113" s="15">
        <v>1.0</v>
      </c>
      <c r="Y113" s="15">
        <v>0.0</v>
      </c>
      <c r="Z113" s="15"/>
      <c r="AA113" s="15"/>
      <c r="AB113" s="29" t="str">
        <f>ARTICULOS_OSLE[[#This Row],[Costo]]*ARTICULOS_OSLE[[#This Row],[Pedido]]</f>
        <v>#ERROR!</v>
      </c>
      <c r="AC113" s="15"/>
      <c r="AD113" s="15"/>
      <c r="AE113" s="15"/>
      <c r="AF113" s="15"/>
      <c r="AG113" s="15"/>
      <c r="AH113" s="32" t="str">
        <f>IF(AND(ARTICULOS_OSLE[[#This Row],[FechaVenc]]=0,ARTICULOS_OSLE[[#This Row],[DiasVenc]]=0),"",ARTICULOS_OSLE[[#This Row],[FechaVenc]]-ARTICULOS_OSLE[[#This Row],[DiasVenc]])</f>
        <v>#ERROR!</v>
      </c>
      <c r="AI113" s="15"/>
      <c r="AJ113" s="15"/>
      <c r="AK113" s="15"/>
      <c r="AL113" s="15"/>
      <c r="AM113" s="15"/>
      <c r="AN113" s="15"/>
      <c r="AO113" s="16" t="s">
        <v>11857</v>
      </c>
      <c r="AP113" s="15"/>
      <c r="AQ113" s="15"/>
    </row>
    <row r="114" ht="15.75" hidden="1" customHeight="1">
      <c r="A114" s="28" t="s">
        <v>1193</v>
      </c>
      <c r="B114" s="15">
        <v>1106200.0</v>
      </c>
      <c r="C114" s="15" t="str">
        <f t="shared" si="1"/>
        <v>KIO77958259</v>
      </c>
      <c r="D114" s="15" t="s">
        <v>11857</v>
      </c>
      <c r="E114" s="28" t="s">
        <v>1194</v>
      </c>
      <c r="F114" s="20">
        <f>VLOOKUP(GOLOMAX!$B114,'PRECIOS GOLOMAX'!$A$1:$C$10000,3,FALSE)</f>
        <v>108.92</v>
      </c>
      <c r="G114" s="29">
        <v>0.0</v>
      </c>
      <c r="H114" s="29">
        <v>0.0</v>
      </c>
      <c r="I114" s="15">
        <v>1.0</v>
      </c>
      <c r="J114" s="15">
        <v>1.0</v>
      </c>
      <c r="K114" s="28"/>
      <c r="L114" s="23">
        <f>((GOLOMAX!$F114*(1+GOLOMAX!$G114%))/GOLOMAX!$J114)+GOLOMAX!$K114</f>
        <v>108.92</v>
      </c>
      <c r="M114" s="15">
        <v>30.0</v>
      </c>
      <c r="N114" s="24">
        <f t="shared" si="2"/>
        <v>150</v>
      </c>
      <c r="O114" s="29">
        <f>MROUND((GOLOMAX!$N114/0.6),50)</f>
        <v>250</v>
      </c>
      <c r="P114" s="15" t="s">
        <v>11858</v>
      </c>
      <c r="Q114" s="15">
        <v>10.0</v>
      </c>
      <c r="R114" s="31">
        <v>40.0</v>
      </c>
      <c r="S114" s="15" t="s">
        <v>968</v>
      </c>
      <c r="T114" s="15" t="s">
        <v>15</v>
      </c>
      <c r="U114" s="15" t="s">
        <v>11748</v>
      </c>
      <c r="V114" s="15" t="s">
        <v>12188</v>
      </c>
      <c r="W114" s="15" t="s">
        <v>11860</v>
      </c>
      <c r="X114" s="15">
        <v>1.0</v>
      </c>
      <c r="Y114" s="15">
        <v>15.0</v>
      </c>
      <c r="Z114" s="15"/>
      <c r="AA114" s="15"/>
      <c r="AB114" s="29" t="str">
        <f>ARTICULOS_OSLE[[#This Row],[Costo]]*ARTICULOS_OSLE[[#This Row],[Pedido]]</f>
        <v>#ERROR!</v>
      </c>
      <c r="AC114" s="15"/>
      <c r="AD114" s="15"/>
      <c r="AE114" s="15"/>
      <c r="AF114" s="15"/>
      <c r="AG114" s="15"/>
      <c r="AH114" s="32" t="str">
        <f>IF(AND(ARTICULOS_OSLE[[#This Row],[FechaVenc]]=0,ARTICULOS_OSLE[[#This Row],[DiasVenc]]=0),"",ARTICULOS_OSLE[[#This Row],[FechaVenc]]-ARTICULOS_OSLE[[#This Row],[DiasVenc]])</f>
        <v>#ERROR!</v>
      </c>
      <c r="AI114" s="15"/>
      <c r="AJ114" s="15"/>
      <c r="AK114" s="15"/>
      <c r="AL114" s="15"/>
      <c r="AM114" s="15"/>
      <c r="AN114" s="15"/>
      <c r="AO114" s="16" t="s">
        <v>11857</v>
      </c>
      <c r="AP114" s="15"/>
      <c r="AQ114" s="15"/>
    </row>
    <row r="115" ht="15.75" hidden="1" customHeight="1">
      <c r="A115" s="28" t="s">
        <v>1195</v>
      </c>
      <c r="B115" s="15">
        <v>1106200.0</v>
      </c>
      <c r="C115" s="15" t="str">
        <f t="shared" si="1"/>
        <v>KIO77958266</v>
      </c>
      <c r="D115" s="15" t="s">
        <v>11857</v>
      </c>
      <c r="E115" s="28" t="s">
        <v>1196</v>
      </c>
      <c r="F115" s="20">
        <f>VLOOKUP(GOLOMAX!$B115,'PRECIOS GOLOMAX'!$A$1:$C$10000,3,FALSE)</f>
        <v>108.92</v>
      </c>
      <c r="G115" s="29">
        <v>0.0</v>
      </c>
      <c r="H115" s="29">
        <v>0.0</v>
      </c>
      <c r="I115" s="15">
        <v>1.0</v>
      </c>
      <c r="J115" s="15">
        <v>1.0</v>
      </c>
      <c r="K115" s="28"/>
      <c r="L115" s="23">
        <f>((GOLOMAX!$F115*(1+GOLOMAX!$G115%))/GOLOMAX!$J115)+GOLOMAX!$K115</f>
        <v>108.92</v>
      </c>
      <c r="M115" s="15">
        <v>30.0</v>
      </c>
      <c r="N115" s="24">
        <f t="shared" si="2"/>
        <v>150</v>
      </c>
      <c r="O115" s="29">
        <f>MROUND((GOLOMAX!$N115/0.6),50)</f>
        <v>250</v>
      </c>
      <c r="P115" s="15" t="s">
        <v>11858</v>
      </c>
      <c r="Q115" s="15">
        <v>10.0</v>
      </c>
      <c r="R115" s="31">
        <v>40.0</v>
      </c>
      <c r="S115" s="15" t="s">
        <v>968</v>
      </c>
      <c r="T115" s="15" t="s">
        <v>15</v>
      </c>
      <c r="U115" s="15" t="s">
        <v>11748</v>
      </c>
      <c r="V115" s="15" t="s">
        <v>12188</v>
      </c>
      <c r="W115" s="15" t="s">
        <v>11860</v>
      </c>
      <c r="X115" s="15">
        <v>1.0</v>
      </c>
      <c r="Y115" s="15">
        <v>18.0</v>
      </c>
      <c r="Z115" s="15"/>
      <c r="AA115" s="15"/>
      <c r="AB115" s="29" t="str">
        <f>ARTICULOS_OSLE[[#This Row],[Costo]]*ARTICULOS_OSLE[[#This Row],[Pedido]]</f>
        <v>#ERROR!</v>
      </c>
      <c r="AC115" s="15"/>
      <c r="AD115" s="15"/>
      <c r="AE115" s="15"/>
      <c r="AF115" s="15"/>
      <c r="AG115" s="15"/>
      <c r="AH115" s="32" t="str">
        <f>IF(AND(ARTICULOS_OSLE[[#This Row],[FechaVenc]]=0,ARTICULOS_OSLE[[#This Row],[DiasVenc]]=0),"",ARTICULOS_OSLE[[#This Row],[FechaVenc]]-ARTICULOS_OSLE[[#This Row],[DiasVenc]])</f>
        <v>#ERROR!</v>
      </c>
      <c r="AI115" s="15"/>
      <c r="AJ115" s="15"/>
      <c r="AK115" s="15"/>
      <c r="AL115" s="15"/>
      <c r="AM115" s="15"/>
      <c r="AN115" s="15"/>
      <c r="AO115" s="16" t="s">
        <v>11857</v>
      </c>
      <c r="AP115" s="15"/>
      <c r="AQ115" s="15"/>
    </row>
    <row r="116" ht="15.75" hidden="1" customHeight="1">
      <c r="A116" s="28" t="s">
        <v>1197</v>
      </c>
      <c r="B116" s="15">
        <v>1102425.0</v>
      </c>
      <c r="C116" s="15" t="str">
        <f t="shared" si="1"/>
        <v>KIO72002005</v>
      </c>
      <c r="D116" s="15" t="s">
        <v>11857</v>
      </c>
      <c r="E116" s="28" t="s">
        <v>1198</v>
      </c>
      <c r="F116" s="20">
        <f>VLOOKUP(GOLOMAX!$B116,'PRECIOS GOLOMAX'!$A$1:$C$10000,3,FALSE)</f>
        <v>1020.17</v>
      </c>
      <c r="G116" s="29">
        <v>0.0</v>
      </c>
      <c r="H116" s="29">
        <v>0.0</v>
      </c>
      <c r="I116" s="15">
        <v>1.0</v>
      </c>
      <c r="J116" s="15">
        <v>1.0</v>
      </c>
      <c r="K116" s="28"/>
      <c r="L116" s="23">
        <f>((GOLOMAX!$F116*(1+GOLOMAX!$G116%))/GOLOMAX!$J116)+GOLOMAX!$K116</f>
        <v>1020.17</v>
      </c>
      <c r="M116" s="15">
        <v>30.0</v>
      </c>
      <c r="N116" s="24">
        <f t="shared" si="2"/>
        <v>1450</v>
      </c>
      <c r="O116" s="29">
        <f>MROUND((GOLOMAX!$N116/0.6),50)</f>
        <v>2400</v>
      </c>
      <c r="P116" s="15" t="s">
        <v>11858</v>
      </c>
      <c r="Q116" s="15">
        <v>3.0</v>
      </c>
      <c r="R116" s="31">
        <v>6.0</v>
      </c>
      <c r="S116" s="15" t="s">
        <v>968</v>
      </c>
      <c r="T116" s="15" t="s">
        <v>15</v>
      </c>
      <c r="U116" s="15" t="s">
        <v>11748</v>
      </c>
      <c r="V116" s="15" t="s">
        <v>12189</v>
      </c>
      <c r="W116" s="15" t="s">
        <v>11860</v>
      </c>
      <c r="X116" s="15">
        <v>1.0</v>
      </c>
      <c r="Y116" s="15">
        <v>0.0</v>
      </c>
      <c r="Z116" s="15"/>
      <c r="AA116" s="15"/>
      <c r="AB116" s="29" t="str">
        <f>ARTICULOS_OSLE[[#This Row],[Costo]]*ARTICULOS_OSLE[[#This Row],[Pedido]]</f>
        <v>#ERROR!</v>
      </c>
      <c r="AC116" s="15"/>
      <c r="AD116" s="15"/>
      <c r="AE116" s="15"/>
      <c r="AF116" s="15"/>
      <c r="AG116" s="15"/>
      <c r="AH116" s="32" t="str">
        <f>IF(AND(ARTICULOS_OSLE[[#This Row],[FechaVenc]]=0,ARTICULOS_OSLE[[#This Row],[DiasVenc]]=0),"",ARTICULOS_OSLE[[#This Row],[FechaVenc]]-ARTICULOS_OSLE[[#This Row],[DiasVenc]])</f>
        <v>#ERROR!</v>
      </c>
      <c r="AI116" s="15"/>
      <c r="AJ116" s="15"/>
      <c r="AK116" s="15"/>
      <c r="AL116" s="15"/>
      <c r="AM116" s="15"/>
      <c r="AN116" s="15"/>
      <c r="AO116" s="16" t="s">
        <v>11857</v>
      </c>
      <c r="AP116" s="15"/>
      <c r="AQ116" s="15"/>
    </row>
    <row r="117" ht="15.75" hidden="1" customHeight="1">
      <c r="A117" s="28" t="s">
        <v>1199</v>
      </c>
      <c r="B117" s="15">
        <v>1102463.0</v>
      </c>
      <c r="C117" s="15" t="str">
        <f t="shared" si="1"/>
        <v>KIO72002012</v>
      </c>
      <c r="D117" s="15" t="s">
        <v>11857</v>
      </c>
      <c r="E117" s="28" t="s">
        <v>1200</v>
      </c>
      <c r="F117" s="20">
        <f>VLOOKUP(GOLOMAX!$B117,'PRECIOS GOLOMAX'!$A$1:$C$10000,3,FALSE)</f>
        <v>1020.17</v>
      </c>
      <c r="G117" s="29">
        <v>0.0</v>
      </c>
      <c r="H117" s="29">
        <v>0.0</v>
      </c>
      <c r="I117" s="15">
        <v>1.0</v>
      </c>
      <c r="J117" s="15">
        <v>1.0</v>
      </c>
      <c r="K117" s="28"/>
      <c r="L117" s="23">
        <f>((GOLOMAX!$F117*(1+GOLOMAX!$G117%))/GOLOMAX!$J117)+GOLOMAX!$K117</f>
        <v>1020.17</v>
      </c>
      <c r="M117" s="15">
        <v>30.0</v>
      </c>
      <c r="N117" s="24">
        <f t="shared" si="2"/>
        <v>1450</v>
      </c>
      <c r="O117" s="29">
        <f>MROUND((GOLOMAX!$N117/0.6),50)</f>
        <v>2400</v>
      </c>
      <c r="P117" s="15" t="s">
        <v>11858</v>
      </c>
      <c r="Q117" s="15">
        <v>3.0</v>
      </c>
      <c r="R117" s="31">
        <v>6.0</v>
      </c>
      <c r="S117" s="15" t="s">
        <v>968</v>
      </c>
      <c r="T117" s="15" t="s">
        <v>15</v>
      </c>
      <c r="U117" s="15" t="s">
        <v>11748</v>
      </c>
      <c r="V117" s="15" t="s">
        <v>12189</v>
      </c>
      <c r="W117" s="15" t="s">
        <v>11860</v>
      </c>
      <c r="X117" s="15">
        <v>1.0</v>
      </c>
      <c r="Y117" s="15">
        <v>0.0</v>
      </c>
      <c r="Z117" s="15"/>
      <c r="AA117" s="15"/>
      <c r="AB117" s="29" t="str">
        <f>ARTICULOS_OSLE[[#This Row],[Costo]]*ARTICULOS_OSLE[[#This Row],[Pedido]]</f>
        <v>#ERROR!</v>
      </c>
      <c r="AC117" s="15"/>
      <c r="AD117" s="15"/>
      <c r="AE117" s="15"/>
      <c r="AF117" s="15"/>
      <c r="AG117" s="15"/>
      <c r="AH117" s="32" t="str">
        <f>IF(AND(ARTICULOS_OSLE[[#This Row],[FechaVenc]]=0,ARTICULOS_OSLE[[#This Row],[DiasVenc]]=0),"",ARTICULOS_OSLE[[#This Row],[FechaVenc]]-ARTICULOS_OSLE[[#This Row],[DiasVenc]])</f>
        <v>#ERROR!</v>
      </c>
      <c r="AI117" s="15"/>
      <c r="AJ117" s="15"/>
      <c r="AK117" s="15"/>
      <c r="AL117" s="15"/>
      <c r="AM117" s="15"/>
      <c r="AN117" s="15"/>
      <c r="AO117" s="16" t="s">
        <v>11857</v>
      </c>
      <c r="AP117" s="15"/>
      <c r="AQ117" s="15"/>
    </row>
    <row r="118" ht="15.75" hidden="1" customHeight="1">
      <c r="A118" s="28" t="s">
        <v>1201</v>
      </c>
      <c r="B118" s="15">
        <v>1102326.0</v>
      </c>
      <c r="C118" s="15" t="str">
        <f t="shared" si="1"/>
        <v>KIO77991584</v>
      </c>
      <c r="D118" s="15" t="s">
        <v>11857</v>
      </c>
      <c r="E118" s="28" t="s">
        <v>1202</v>
      </c>
      <c r="F118" s="20">
        <f>VLOOKUP(GOLOMAX!$B118,'PRECIOS GOLOMAX'!$A$1:$C$10000,3,FALSE)</f>
        <v>421.27</v>
      </c>
      <c r="G118" s="29">
        <v>0.0</v>
      </c>
      <c r="H118" s="29">
        <v>0.0</v>
      </c>
      <c r="I118" s="15">
        <v>1.0</v>
      </c>
      <c r="J118" s="15">
        <v>1.0</v>
      </c>
      <c r="K118" s="28"/>
      <c r="L118" s="23">
        <f>((GOLOMAX!$F118*(1+GOLOMAX!$G118%))/GOLOMAX!$J118)+GOLOMAX!$K118</f>
        <v>421.27</v>
      </c>
      <c r="M118" s="15">
        <v>30.0</v>
      </c>
      <c r="N118" s="24">
        <f t="shared" si="2"/>
        <v>600</v>
      </c>
      <c r="O118" s="29">
        <f>MROUND((GOLOMAX!$N118/0.6),50)</f>
        <v>1000</v>
      </c>
      <c r="P118" s="15" t="s">
        <v>11858</v>
      </c>
      <c r="Q118" s="15">
        <v>4.0</v>
      </c>
      <c r="R118" s="31">
        <v>16.0</v>
      </c>
      <c r="S118" s="15" t="s">
        <v>968</v>
      </c>
      <c r="T118" s="15" t="s">
        <v>15</v>
      </c>
      <c r="U118" s="15" t="s">
        <v>11748</v>
      </c>
      <c r="V118" s="15" t="s">
        <v>12189</v>
      </c>
      <c r="W118" s="15" t="s">
        <v>11860</v>
      </c>
      <c r="X118" s="15">
        <v>1.0</v>
      </c>
      <c r="Y118" s="15">
        <v>5.0</v>
      </c>
      <c r="Z118" s="15"/>
      <c r="AA118" s="15"/>
      <c r="AB118" s="29" t="str">
        <f>ARTICULOS_OSLE[[#This Row],[Costo]]*ARTICULOS_OSLE[[#This Row],[Pedido]]</f>
        <v>#ERROR!</v>
      </c>
      <c r="AC118" s="15"/>
      <c r="AD118" s="15"/>
      <c r="AE118" s="15"/>
      <c r="AF118" s="15"/>
      <c r="AG118" s="15"/>
      <c r="AH118" s="32" t="str">
        <f>IF(AND(ARTICULOS_OSLE[[#This Row],[FechaVenc]]=0,ARTICULOS_OSLE[[#This Row],[DiasVenc]]=0),"",ARTICULOS_OSLE[[#This Row],[FechaVenc]]-ARTICULOS_OSLE[[#This Row],[DiasVenc]])</f>
        <v>#ERROR!</v>
      </c>
      <c r="AI118" s="15"/>
      <c r="AJ118" s="15"/>
      <c r="AK118" s="15"/>
      <c r="AL118" s="15"/>
      <c r="AM118" s="15"/>
      <c r="AN118" s="15"/>
      <c r="AO118" s="16" t="s">
        <v>11857</v>
      </c>
      <c r="AP118" s="15"/>
      <c r="AQ118" s="15"/>
    </row>
    <row r="119" ht="15.75" hidden="1" customHeight="1">
      <c r="A119" s="28" t="s">
        <v>1203</v>
      </c>
      <c r="B119" s="15">
        <v>1102125.0</v>
      </c>
      <c r="C119" s="15" t="str">
        <f t="shared" si="1"/>
        <v>KIO72000339</v>
      </c>
      <c r="D119" s="15" t="s">
        <v>11857</v>
      </c>
      <c r="E119" s="28" t="s">
        <v>1204</v>
      </c>
      <c r="F119" s="20">
        <f>VLOOKUP(GOLOMAX!$B119,'PRECIOS GOLOMAX'!$A$1:$C$10000,3,FALSE)</f>
        <v>459.45</v>
      </c>
      <c r="G119" s="29">
        <v>0.0</v>
      </c>
      <c r="H119" s="29">
        <v>0.0</v>
      </c>
      <c r="I119" s="15">
        <v>1.0</v>
      </c>
      <c r="J119" s="15">
        <v>1.0</v>
      </c>
      <c r="K119" s="28"/>
      <c r="L119" s="23">
        <f>((GOLOMAX!$F119*(1+GOLOMAX!$G119%))/GOLOMAX!$J119)+GOLOMAX!$K119</f>
        <v>459.45</v>
      </c>
      <c r="M119" s="15">
        <v>30.0</v>
      </c>
      <c r="N119" s="24">
        <f t="shared" si="2"/>
        <v>650</v>
      </c>
      <c r="O119" s="29">
        <f>MROUND((GOLOMAX!$N119/0.6),50)</f>
        <v>1100</v>
      </c>
      <c r="P119" s="15" t="s">
        <v>11858</v>
      </c>
      <c r="Q119" s="15">
        <v>4.0</v>
      </c>
      <c r="R119" s="31">
        <v>16.0</v>
      </c>
      <c r="S119" s="15" t="s">
        <v>968</v>
      </c>
      <c r="T119" s="15" t="s">
        <v>15</v>
      </c>
      <c r="U119" s="15" t="s">
        <v>11748</v>
      </c>
      <c r="V119" s="15" t="s">
        <v>12189</v>
      </c>
      <c r="W119" s="15" t="s">
        <v>11860</v>
      </c>
      <c r="X119" s="15">
        <v>1.0</v>
      </c>
      <c r="Y119" s="15">
        <v>6.0</v>
      </c>
      <c r="Z119" s="15"/>
      <c r="AA119" s="15"/>
      <c r="AB119" s="29" t="str">
        <f>ARTICULOS_OSLE[[#This Row],[Costo]]*ARTICULOS_OSLE[[#This Row],[Pedido]]</f>
        <v>#ERROR!</v>
      </c>
      <c r="AC119" s="15"/>
      <c r="AD119" s="15"/>
      <c r="AE119" s="15"/>
      <c r="AF119" s="15"/>
      <c r="AG119" s="15"/>
      <c r="AH119" s="32" t="str">
        <f>IF(AND(ARTICULOS_OSLE[[#This Row],[FechaVenc]]=0,ARTICULOS_OSLE[[#This Row],[DiasVenc]]=0),"",ARTICULOS_OSLE[[#This Row],[FechaVenc]]-ARTICULOS_OSLE[[#This Row],[DiasVenc]])</f>
        <v>#ERROR!</v>
      </c>
      <c r="AI119" s="15"/>
      <c r="AJ119" s="15"/>
      <c r="AK119" s="15"/>
      <c r="AL119" s="15"/>
      <c r="AM119" s="15"/>
      <c r="AN119" s="15"/>
      <c r="AO119" s="16" t="s">
        <v>11857</v>
      </c>
      <c r="AP119" s="15"/>
      <c r="AQ119" s="15"/>
    </row>
    <row r="120" ht="15.75" hidden="1" customHeight="1">
      <c r="A120" s="28" t="s">
        <v>1205</v>
      </c>
      <c r="B120" s="15">
        <v>1102364.0</v>
      </c>
      <c r="C120" s="15" t="str">
        <f t="shared" si="1"/>
        <v>KIO77991577</v>
      </c>
      <c r="D120" s="15" t="s">
        <v>11857</v>
      </c>
      <c r="E120" s="28" t="s">
        <v>1206</v>
      </c>
      <c r="F120" s="20">
        <f>VLOOKUP(GOLOMAX!$B120,'PRECIOS GOLOMAX'!$A$1:$C$10000,3,FALSE)</f>
        <v>421.27</v>
      </c>
      <c r="G120" s="29">
        <v>0.0</v>
      </c>
      <c r="H120" s="29">
        <v>0.0</v>
      </c>
      <c r="I120" s="15">
        <v>1.0</v>
      </c>
      <c r="J120" s="15">
        <v>1.0</v>
      </c>
      <c r="K120" s="28"/>
      <c r="L120" s="23">
        <f>((GOLOMAX!$F120*(1+GOLOMAX!$G120%))/GOLOMAX!$J120)+GOLOMAX!$K120</f>
        <v>421.27</v>
      </c>
      <c r="M120" s="15">
        <v>30.0</v>
      </c>
      <c r="N120" s="24">
        <f t="shared" si="2"/>
        <v>600</v>
      </c>
      <c r="O120" s="29">
        <f>MROUND((GOLOMAX!$N120/0.6),50)</f>
        <v>1000</v>
      </c>
      <c r="P120" s="15" t="s">
        <v>11858</v>
      </c>
      <c r="Q120" s="15">
        <v>4.0</v>
      </c>
      <c r="R120" s="31">
        <v>16.0</v>
      </c>
      <c r="S120" s="15" t="s">
        <v>968</v>
      </c>
      <c r="T120" s="15" t="s">
        <v>15</v>
      </c>
      <c r="U120" s="15" t="s">
        <v>11748</v>
      </c>
      <c r="V120" s="15" t="s">
        <v>12189</v>
      </c>
      <c r="W120" s="15" t="s">
        <v>11860</v>
      </c>
      <c r="X120" s="15">
        <v>1.0</v>
      </c>
      <c r="Y120" s="15">
        <v>6.0</v>
      </c>
      <c r="Z120" s="15"/>
      <c r="AA120" s="15"/>
      <c r="AB120" s="29" t="str">
        <f>ARTICULOS_OSLE[[#This Row],[Costo]]*ARTICULOS_OSLE[[#This Row],[Pedido]]</f>
        <v>#ERROR!</v>
      </c>
      <c r="AC120" s="15"/>
      <c r="AD120" s="15"/>
      <c r="AE120" s="15"/>
      <c r="AF120" s="15"/>
      <c r="AG120" s="15"/>
      <c r="AH120" s="32" t="str">
        <f>IF(AND(ARTICULOS_OSLE[[#This Row],[FechaVenc]]=0,ARTICULOS_OSLE[[#This Row],[DiasVenc]]=0),"",ARTICULOS_OSLE[[#This Row],[FechaVenc]]-ARTICULOS_OSLE[[#This Row],[DiasVenc]])</f>
        <v>#ERROR!</v>
      </c>
      <c r="AI120" s="15"/>
      <c r="AJ120" s="15"/>
      <c r="AK120" s="15"/>
      <c r="AL120" s="15"/>
      <c r="AM120" s="15"/>
      <c r="AN120" s="15"/>
      <c r="AO120" s="16" t="s">
        <v>11857</v>
      </c>
      <c r="AP120" s="15"/>
      <c r="AQ120" s="15"/>
    </row>
    <row r="121" ht="15.75" hidden="1" customHeight="1">
      <c r="A121" s="28" t="s">
        <v>1207</v>
      </c>
      <c r="B121" s="15">
        <v>1102163.0</v>
      </c>
      <c r="C121" s="15" t="str">
        <f t="shared" si="1"/>
        <v>KIO72000247</v>
      </c>
      <c r="D121" s="15" t="s">
        <v>11857</v>
      </c>
      <c r="E121" s="28" t="s">
        <v>1208</v>
      </c>
      <c r="F121" s="20">
        <f>VLOOKUP(GOLOMAX!$B121,'PRECIOS GOLOMAX'!$A$1:$C$10000,3,FALSE)</f>
        <v>459.45</v>
      </c>
      <c r="G121" s="29">
        <v>0.0</v>
      </c>
      <c r="H121" s="29">
        <v>0.0</v>
      </c>
      <c r="I121" s="15">
        <v>1.0</v>
      </c>
      <c r="J121" s="15">
        <v>1.0</v>
      </c>
      <c r="K121" s="28"/>
      <c r="L121" s="23">
        <f>((GOLOMAX!$F121*(1+GOLOMAX!$G121%))/GOLOMAX!$J121)+GOLOMAX!$K121</f>
        <v>459.45</v>
      </c>
      <c r="M121" s="15">
        <v>30.0</v>
      </c>
      <c r="N121" s="24">
        <f t="shared" si="2"/>
        <v>650</v>
      </c>
      <c r="O121" s="29">
        <f>MROUND((GOLOMAX!$N121/0.6),50)</f>
        <v>1100</v>
      </c>
      <c r="P121" s="15" t="s">
        <v>11858</v>
      </c>
      <c r="Q121" s="15">
        <v>4.0</v>
      </c>
      <c r="R121" s="31">
        <v>16.0</v>
      </c>
      <c r="S121" s="15" t="s">
        <v>968</v>
      </c>
      <c r="T121" s="15" t="s">
        <v>15</v>
      </c>
      <c r="U121" s="15" t="s">
        <v>11748</v>
      </c>
      <c r="V121" s="15" t="s">
        <v>12189</v>
      </c>
      <c r="W121" s="15" t="s">
        <v>11860</v>
      </c>
      <c r="X121" s="15">
        <v>1.0</v>
      </c>
      <c r="Y121" s="15">
        <v>7.0</v>
      </c>
      <c r="Z121" s="15"/>
      <c r="AA121" s="15"/>
      <c r="AB121" s="29" t="str">
        <f>ARTICULOS_OSLE[[#This Row],[Costo]]*ARTICULOS_OSLE[[#This Row],[Pedido]]</f>
        <v>#ERROR!</v>
      </c>
      <c r="AC121" s="15"/>
      <c r="AD121" s="15"/>
      <c r="AE121" s="15"/>
      <c r="AF121" s="15"/>
      <c r="AG121" s="15"/>
      <c r="AH121" s="32" t="str">
        <f>IF(AND(ARTICULOS_OSLE[[#This Row],[FechaVenc]]=0,ARTICULOS_OSLE[[#This Row],[DiasVenc]]=0),"",ARTICULOS_OSLE[[#This Row],[FechaVenc]]-ARTICULOS_OSLE[[#This Row],[DiasVenc]])</f>
        <v>#ERROR!</v>
      </c>
      <c r="AI121" s="15"/>
      <c r="AJ121" s="15"/>
      <c r="AK121" s="15"/>
      <c r="AL121" s="15"/>
      <c r="AM121" s="15"/>
      <c r="AN121" s="15"/>
      <c r="AO121" s="16" t="s">
        <v>11857</v>
      </c>
      <c r="AP121" s="15"/>
      <c r="AQ121" s="15"/>
    </row>
    <row r="122" ht="15.75" hidden="1" customHeight="1">
      <c r="A122" s="28" t="s">
        <v>1209</v>
      </c>
      <c r="B122" s="16">
        <v>1103000.0</v>
      </c>
      <c r="C122" s="15" t="str">
        <f t="shared" si="1"/>
        <v>KIO77980229</v>
      </c>
      <c r="D122" s="15" t="s">
        <v>11857</v>
      </c>
      <c r="E122" s="28" t="s">
        <v>1210</v>
      </c>
      <c r="F122" s="20">
        <f>VLOOKUP(GOLOMAX!$B122,'PRECIOS GOLOMAX'!$A$1:$C$10000,3,FALSE)</f>
        <v>292.79</v>
      </c>
      <c r="G122" s="29">
        <v>0.0</v>
      </c>
      <c r="H122" s="29">
        <v>0.0</v>
      </c>
      <c r="I122" s="15">
        <v>1.0</v>
      </c>
      <c r="J122" s="15">
        <v>1.0</v>
      </c>
      <c r="K122" s="28"/>
      <c r="L122" s="23">
        <f>((GOLOMAX!$F122*(1+GOLOMAX!$G122%))/GOLOMAX!$J122)+GOLOMAX!$K122</f>
        <v>292.79</v>
      </c>
      <c r="M122" s="15">
        <v>30.0</v>
      </c>
      <c r="N122" s="24">
        <f t="shared" si="2"/>
        <v>400</v>
      </c>
      <c r="O122" s="29">
        <f>MROUND((GOLOMAX!$N122/0.6),50)</f>
        <v>650</v>
      </c>
      <c r="P122" s="15" t="s">
        <v>11858</v>
      </c>
      <c r="Q122" s="15">
        <v>6.0</v>
      </c>
      <c r="R122" s="31">
        <v>46.0</v>
      </c>
      <c r="S122" s="15" t="s">
        <v>968</v>
      </c>
      <c r="T122" s="15" t="s">
        <v>15</v>
      </c>
      <c r="U122" s="15" t="s">
        <v>11748</v>
      </c>
      <c r="V122" s="15" t="s">
        <v>12190</v>
      </c>
      <c r="W122" s="15" t="s">
        <v>11860</v>
      </c>
      <c r="X122" s="15">
        <v>1.0</v>
      </c>
      <c r="Y122" s="15">
        <v>0.0</v>
      </c>
      <c r="Z122" s="15"/>
      <c r="AA122" s="15"/>
      <c r="AB122" s="29" t="str">
        <f>ARTICULOS_OSLE[[#This Row],[Costo]]*ARTICULOS_OSLE[[#This Row],[Pedido]]</f>
        <v>#ERROR!</v>
      </c>
      <c r="AC122" s="15"/>
      <c r="AD122" s="15"/>
      <c r="AE122" s="15"/>
      <c r="AF122" s="15"/>
      <c r="AG122" s="15"/>
      <c r="AH122" s="32" t="str">
        <f>IF(AND(ARTICULOS_OSLE[[#This Row],[FechaVenc]]=0,ARTICULOS_OSLE[[#This Row],[DiasVenc]]=0),"",ARTICULOS_OSLE[[#This Row],[FechaVenc]]-ARTICULOS_OSLE[[#This Row],[DiasVenc]])</f>
        <v>#ERROR!</v>
      </c>
      <c r="AI122" s="15"/>
      <c r="AJ122" s="15"/>
      <c r="AK122" s="15"/>
      <c r="AL122" s="15"/>
      <c r="AM122" s="15"/>
      <c r="AN122" s="15"/>
      <c r="AO122" s="16" t="s">
        <v>11857</v>
      </c>
      <c r="AP122" s="15"/>
      <c r="AQ122" s="15"/>
    </row>
    <row r="123" ht="15.75" hidden="1" customHeight="1">
      <c r="A123" s="28" t="s">
        <v>1211</v>
      </c>
      <c r="B123" s="16">
        <v>1103125.0</v>
      </c>
      <c r="C123" s="15" t="str">
        <f t="shared" si="1"/>
        <v>KIO77980212</v>
      </c>
      <c r="D123" s="15" t="s">
        <v>11857</v>
      </c>
      <c r="E123" s="28" t="s">
        <v>1212</v>
      </c>
      <c r="F123" s="20">
        <f>VLOOKUP(GOLOMAX!$B123,'PRECIOS GOLOMAX'!$A$1:$C$10000,3,FALSE)</f>
        <v>151.48</v>
      </c>
      <c r="G123" s="29">
        <v>0.0</v>
      </c>
      <c r="H123" s="29">
        <v>0.0</v>
      </c>
      <c r="I123" s="15">
        <v>1.0</v>
      </c>
      <c r="J123" s="15">
        <v>1.0</v>
      </c>
      <c r="K123" s="28"/>
      <c r="L123" s="23">
        <f>((GOLOMAX!$F123*(1+GOLOMAX!$G123%))/GOLOMAX!$J123)+GOLOMAX!$K123</f>
        <v>151.48</v>
      </c>
      <c r="M123" s="15">
        <v>30.0</v>
      </c>
      <c r="N123" s="24">
        <f t="shared" si="2"/>
        <v>200</v>
      </c>
      <c r="O123" s="29">
        <f>MROUND((GOLOMAX!$N123/0.6),50)</f>
        <v>350</v>
      </c>
      <c r="P123" s="15" t="s">
        <v>11858</v>
      </c>
      <c r="Q123" s="15">
        <v>6.0</v>
      </c>
      <c r="R123" s="31">
        <v>46.0</v>
      </c>
      <c r="S123" s="15" t="s">
        <v>968</v>
      </c>
      <c r="T123" s="15" t="s">
        <v>15</v>
      </c>
      <c r="U123" s="15" t="s">
        <v>11748</v>
      </c>
      <c r="V123" s="15" t="s">
        <v>12190</v>
      </c>
      <c r="W123" s="15" t="s">
        <v>11860</v>
      </c>
      <c r="X123" s="15">
        <v>1.0</v>
      </c>
      <c r="Y123" s="15">
        <v>0.0</v>
      </c>
      <c r="Z123" s="15"/>
      <c r="AA123" s="15"/>
      <c r="AB123" s="29" t="str">
        <f>ARTICULOS_OSLE[[#This Row],[Costo]]*ARTICULOS_OSLE[[#This Row],[Pedido]]</f>
        <v>#ERROR!</v>
      </c>
      <c r="AC123" s="15"/>
      <c r="AD123" s="15"/>
      <c r="AE123" s="15"/>
      <c r="AF123" s="15"/>
      <c r="AG123" s="15"/>
      <c r="AH123" s="32" t="str">
        <f>IF(AND(ARTICULOS_OSLE[[#This Row],[FechaVenc]]=0,ARTICULOS_OSLE[[#This Row],[DiasVenc]]=0),"",ARTICULOS_OSLE[[#This Row],[FechaVenc]]-ARTICULOS_OSLE[[#This Row],[DiasVenc]])</f>
        <v>#ERROR!</v>
      </c>
      <c r="AI123" s="15"/>
      <c r="AJ123" s="15"/>
      <c r="AK123" s="15"/>
      <c r="AL123" s="15"/>
      <c r="AM123" s="15"/>
      <c r="AN123" s="15"/>
      <c r="AO123" s="16" t="s">
        <v>11857</v>
      </c>
      <c r="AP123" s="15"/>
      <c r="AQ123" s="15"/>
    </row>
    <row r="124" ht="15.75" hidden="1" customHeight="1">
      <c r="A124" s="28" t="s">
        <v>1213</v>
      </c>
      <c r="B124" s="16">
        <v>1103137.0</v>
      </c>
      <c r="C124" s="15" t="str">
        <f t="shared" si="1"/>
        <v>KIO77980236</v>
      </c>
      <c r="D124" s="15" t="s">
        <v>11857</v>
      </c>
      <c r="E124" s="28" t="s">
        <v>1214</v>
      </c>
      <c r="F124" s="20">
        <f>VLOOKUP(GOLOMAX!$B124,'PRECIOS GOLOMAX'!$A$1:$C$10000,3,FALSE)</f>
        <v>151.48</v>
      </c>
      <c r="G124" s="29">
        <v>0.0</v>
      </c>
      <c r="H124" s="29">
        <v>0.0</v>
      </c>
      <c r="I124" s="15">
        <v>1.0</v>
      </c>
      <c r="J124" s="15">
        <v>1.0</v>
      </c>
      <c r="K124" s="28"/>
      <c r="L124" s="23">
        <f>((GOLOMAX!$F124*(1+GOLOMAX!$G124%))/GOLOMAX!$J124)+GOLOMAX!$K124</f>
        <v>151.48</v>
      </c>
      <c r="M124" s="15">
        <v>30.0</v>
      </c>
      <c r="N124" s="24">
        <f t="shared" si="2"/>
        <v>200</v>
      </c>
      <c r="O124" s="29">
        <f>MROUND((GOLOMAX!$N124/0.6),50)</f>
        <v>350</v>
      </c>
      <c r="P124" s="15" t="s">
        <v>11858</v>
      </c>
      <c r="Q124" s="15">
        <v>6.0</v>
      </c>
      <c r="R124" s="31">
        <v>46.0</v>
      </c>
      <c r="S124" s="15" t="s">
        <v>968</v>
      </c>
      <c r="T124" s="15" t="s">
        <v>15</v>
      </c>
      <c r="U124" s="15" t="s">
        <v>11748</v>
      </c>
      <c r="V124" s="15" t="s">
        <v>12190</v>
      </c>
      <c r="W124" s="15" t="s">
        <v>11860</v>
      </c>
      <c r="X124" s="15">
        <v>1.0</v>
      </c>
      <c r="Y124" s="15">
        <v>0.0</v>
      </c>
      <c r="Z124" s="15"/>
      <c r="AA124" s="15"/>
      <c r="AB124" s="29" t="str">
        <f>ARTICULOS_OSLE[[#This Row],[Costo]]*ARTICULOS_OSLE[[#This Row],[Pedido]]</f>
        <v>#ERROR!</v>
      </c>
      <c r="AC124" s="15"/>
      <c r="AD124" s="15"/>
      <c r="AE124" s="15"/>
      <c r="AF124" s="15"/>
      <c r="AG124" s="15"/>
      <c r="AH124" s="32" t="str">
        <f>IF(AND(ARTICULOS_OSLE[[#This Row],[FechaVenc]]=0,ARTICULOS_OSLE[[#This Row],[DiasVenc]]=0),"",ARTICULOS_OSLE[[#This Row],[FechaVenc]]-ARTICULOS_OSLE[[#This Row],[DiasVenc]])</f>
        <v>#ERROR!</v>
      </c>
      <c r="AI124" s="15"/>
      <c r="AJ124" s="15"/>
      <c r="AK124" s="15"/>
      <c r="AL124" s="15"/>
      <c r="AM124" s="15"/>
      <c r="AN124" s="15"/>
      <c r="AO124" s="16" t="s">
        <v>11857</v>
      </c>
      <c r="AP124" s="15"/>
      <c r="AQ124" s="15"/>
    </row>
    <row r="125" ht="15.75" hidden="1" customHeight="1">
      <c r="A125" s="28" t="s">
        <v>1215</v>
      </c>
      <c r="B125" s="16">
        <v>1103025.0</v>
      </c>
      <c r="C125" s="15" t="str">
        <f t="shared" si="1"/>
        <v>KIO77980267</v>
      </c>
      <c r="D125" s="15" t="s">
        <v>11857</v>
      </c>
      <c r="E125" s="28" t="s">
        <v>1216</v>
      </c>
      <c r="F125" s="20">
        <f>VLOOKUP(GOLOMAX!$B125,'PRECIOS GOLOMAX'!$A$1:$C$10000,3,FALSE)</f>
        <v>252.47</v>
      </c>
      <c r="G125" s="29">
        <v>0.0</v>
      </c>
      <c r="H125" s="29">
        <v>0.0</v>
      </c>
      <c r="I125" s="15">
        <v>1.0</v>
      </c>
      <c r="J125" s="15">
        <v>1.0</v>
      </c>
      <c r="K125" s="28"/>
      <c r="L125" s="23">
        <f>((GOLOMAX!$F125*(1+GOLOMAX!$G125%))/GOLOMAX!$J125)+GOLOMAX!$K125</f>
        <v>252.47</v>
      </c>
      <c r="M125" s="15">
        <v>30.0</v>
      </c>
      <c r="N125" s="24">
        <f t="shared" si="2"/>
        <v>350</v>
      </c>
      <c r="O125" s="29">
        <f>MROUND((GOLOMAX!$N125/0.6),50)</f>
        <v>600</v>
      </c>
      <c r="P125" s="15" t="s">
        <v>11858</v>
      </c>
      <c r="Q125" s="15">
        <v>3.0</v>
      </c>
      <c r="R125" s="31">
        <v>10.0</v>
      </c>
      <c r="S125" s="15" t="s">
        <v>968</v>
      </c>
      <c r="T125" s="15" t="s">
        <v>15</v>
      </c>
      <c r="U125" s="15" t="s">
        <v>11748</v>
      </c>
      <c r="V125" s="15" t="s">
        <v>12190</v>
      </c>
      <c r="W125" s="15" t="s">
        <v>11860</v>
      </c>
      <c r="X125" s="15">
        <v>1.0</v>
      </c>
      <c r="Y125" s="15">
        <v>0.0</v>
      </c>
      <c r="Z125" s="15"/>
      <c r="AA125" s="15"/>
      <c r="AB125" s="29" t="str">
        <f>ARTICULOS_OSLE[[#This Row],[Costo]]*ARTICULOS_OSLE[[#This Row],[Pedido]]</f>
        <v>#ERROR!</v>
      </c>
      <c r="AC125" s="15"/>
      <c r="AD125" s="15"/>
      <c r="AE125" s="15"/>
      <c r="AF125" s="15"/>
      <c r="AG125" s="15"/>
      <c r="AH125" s="32" t="str">
        <f>IF(AND(ARTICULOS_OSLE[[#This Row],[FechaVenc]]=0,ARTICULOS_OSLE[[#This Row],[DiasVenc]]=0),"",ARTICULOS_OSLE[[#This Row],[FechaVenc]]-ARTICULOS_OSLE[[#This Row],[DiasVenc]])</f>
        <v>#ERROR!</v>
      </c>
      <c r="AI125" s="15"/>
      <c r="AJ125" s="15"/>
      <c r="AK125" s="15"/>
      <c r="AL125" s="15"/>
      <c r="AM125" s="15"/>
      <c r="AN125" s="15"/>
      <c r="AO125" s="16" t="s">
        <v>11857</v>
      </c>
      <c r="AP125" s="15"/>
      <c r="AQ125" s="15"/>
    </row>
    <row r="126" ht="15.75" hidden="1" customHeight="1">
      <c r="A126" s="28" t="s">
        <v>1217</v>
      </c>
      <c r="B126" s="16">
        <v>1103063.0</v>
      </c>
      <c r="C126" s="15" t="str">
        <f t="shared" si="1"/>
        <v>KIO77980274</v>
      </c>
      <c r="D126" s="15" t="s">
        <v>11857</v>
      </c>
      <c r="E126" s="28" t="s">
        <v>1218</v>
      </c>
      <c r="F126" s="20">
        <f>VLOOKUP(GOLOMAX!$B126,'PRECIOS GOLOMAX'!$A$1:$C$10000,3,FALSE)</f>
        <v>252.47</v>
      </c>
      <c r="G126" s="29">
        <v>0.0</v>
      </c>
      <c r="H126" s="29">
        <v>0.0</v>
      </c>
      <c r="I126" s="15">
        <v>1.0</v>
      </c>
      <c r="J126" s="15">
        <v>1.0</v>
      </c>
      <c r="K126" s="28"/>
      <c r="L126" s="23">
        <f>((GOLOMAX!$F126*(1+GOLOMAX!$G126%))/GOLOMAX!$J126)+GOLOMAX!$K126</f>
        <v>252.47</v>
      </c>
      <c r="M126" s="15">
        <v>30.0</v>
      </c>
      <c r="N126" s="24">
        <f t="shared" si="2"/>
        <v>350</v>
      </c>
      <c r="O126" s="29">
        <f>MROUND((GOLOMAX!$N126/0.6),50)</f>
        <v>600</v>
      </c>
      <c r="P126" s="15" t="s">
        <v>11858</v>
      </c>
      <c r="Q126" s="15">
        <v>3.0</v>
      </c>
      <c r="R126" s="31">
        <v>10.0</v>
      </c>
      <c r="S126" s="15" t="s">
        <v>968</v>
      </c>
      <c r="T126" s="15" t="s">
        <v>15</v>
      </c>
      <c r="U126" s="15" t="s">
        <v>11748</v>
      </c>
      <c r="V126" s="15" t="s">
        <v>12190</v>
      </c>
      <c r="W126" s="15" t="s">
        <v>11860</v>
      </c>
      <c r="X126" s="15">
        <v>1.0</v>
      </c>
      <c r="Y126" s="15">
        <v>0.0</v>
      </c>
      <c r="Z126" s="15"/>
      <c r="AA126" s="15"/>
      <c r="AB126" s="29" t="str">
        <f>ARTICULOS_OSLE[[#This Row],[Costo]]*ARTICULOS_OSLE[[#This Row],[Pedido]]</f>
        <v>#ERROR!</v>
      </c>
      <c r="AC126" s="15"/>
      <c r="AD126" s="15"/>
      <c r="AE126" s="15"/>
      <c r="AF126" s="15"/>
      <c r="AG126" s="15"/>
      <c r="AH126" s="32" t="str">
        <f>IF(AND(ARTICULOS_OSLE[[#This Row],[FechaVenc]]=0,ARTICULOS_OSLE[[#This Row],[DiasVenc]]=0),"",ARTICULOS_OSLE[[#This Row],[FechaVenc]]-ARTICULOS_OSLE[[#This Row],[DiasVenc]])</f>
        <v>#ERROR!</v>
      </c>
      <c r="AI126" s="15"/>
      <c r="AJ126" s="15"/>
      <c r="AK126" s="15"/>
      <c r="AL126" s="15"/>
      <c r="AM126" s="15"/>
      <c r="AN126" s="15"/>
      <c r="AO126" s="16" t="s">
        <v>11857</v>
      </c>
      <c r="AP126" s="15"/>
      <c r="AQ126" s="15"/>
    </row>
    <row r="127" ht="15.75" hidden="1" customHeight="1">
      <c r="A127" s="28" t="s">
        <v>1219</v>
      </c>
      <c r="B127" s="16">
        <v>1101763.0</v>
      </c>
      <c r="C127" s="15" t="str">
        <f t="shared" si="1"/>
        <v>KIO77901729</v>
      </c>
      <c r="D127" s="15" t="s">
        <v>11857</v>
      </c>
      <c r="E127" s="28" t="s">
        <v>1220</v>
      </c>
      <c r="F127" s="20">
        <f>VLOOKUP(GOLOMAX!$B127,'PRECIOS GOLOMAX'!$A$1:$C$10000,3,FALSE)</f>
        <v>623.32</v>
      </c>
      <c r="G127" s="29">
        <v>0.0</v>
      </c>
      <c r="H127" s="29">
        <v>0.0</v>
      </c>
      <c r="I127" s="15">
        <v>1.0</v>
      </c>
      <c r="J127" s="15">
        <v>1.0</v>
      </c>
      <c r="K127" s="28"/>
      <c r="L127" s="23">
        <f>((GOLOMAX!$F127*(1+GOLOMAX!$G127%))/GOLOMAX!$J127)+GOLOMAX!$K127</f>
        <v>623.32</v>
      </c>
      <c r="M127" s="15">
        <v>30.0</v>
      </c>
      <c r="N127" s="24">
        <f t="shared" si="2"/>
        <v>900</v>
      </c>
      <c r="O127" s="29">
        <f>MROUND((GOLOMAX!$N127/0.6),50)</f>
        <v>1500</v>
      </c>
      <c r="P127" s="15" t="s">
        <v>11858</v>
      </c>
      <c r="Q127" s="15">
        <v>3.0</v>
      </c>
      <c r="R127" s="31">
        <v>10.0</v>
      </c>
      <c r="S127" s="15" t="s">
        <v>968</v>
      </c>
      <c r="T127" s="15" t="s">
        <v>15</v>
      </c>
      <c r="U127" s="15" t="s">
        <v>11748</v>
      </c>
      <c r="V127" s="15" t="s">
        <v>12191</v>
      </c>
      <c r="W127" s="15" t="s">
        <v>11860</v>
      </c>
      <c r="X127" s="15">
        <v>1.0</v>
      </c>
      <c r="Y127" s="15">
        <v>0.0</v>
      </c>
      <c r="Z127" s="15"/>
      <c r="AA127" s="15"/>
      <c r="AB127" s="29" t="str">
        <f>ARTICULOS_OSLE[[#This Row],[Costo]]*ARTICULOS_OSLE[[#This Row],[Pedido]]</f>
        <v>#ERROR!</v>
      </c>
      <c r="AC127" s="15"/>
      <c r="AD127" s="15"/>
      <c r="AE127" s="15"/>
      <c r="AF127" s="15"/>
      <c r="AG127" s="15"/>
      <c r="AH127" s="32" t="str">
        <f>IF(AND(ARTICULOS_OSLE[[#This Row],[FechaVenc]]=0,ARTICULOS_OSLE[[#This Row],[DiasVenc]]=0),"",ARTICULOS_OSLE[[#This Row],[FechaVenc]]-ARTICULOS_OSLE[[#This Row],[DiasVenc]])</f>
        <v>#ERROR!</v>
      </c>
      <c r="AI127" s="15"/>
      <c r="AJ127" s="15"/>
      <c r="AK127" s="15"/>
      <c r="AL127" s="15"/>
      <c r="AM127" s="15"/>
      <c r="AN127" s="15"/>
      <c r="AO127" s="16" t="s">
        <v>11857</v>
      </c>
      <c r="AP127" s="15"/>
      <c r="AQ127" s="15"/>
    </row>
    <row r="128" ht="15.75" hidden="1" customHeight="1">
      <c r="A128" s="28" t="s">
        <v>1221</v>
      </c>
      <c r="B128" s="16">
        <v>1101525.0</v>
      </c>
      <c r="C128" s="15" t="str">
        <f t="shared" si="1"/>
        <v>KIO77905758</v>
      </c>
      <c r="D128" s="15" t="s">
        <v>11857</v>
      </c>
      <c r="E128" s="28" t="s">
        <v>1222</v>
      </c>
      <c r="F128" s="20">
        <f>VLOOKUP(GOLOMAX!$B128,'PRECIOS GOLOMAX'!$A$1:$C$10000,3,FALSE)</f>
        <v>452.28</v>
      </c>
      <c r="G128" s="29">
        <v>0.0</v>
      </c>
      <c r="H128" s="29">
        <v>0.0</v>
      </c>
      <c r="I128" s="15">
        <v>1.0</v>
      </c>
      <c r="J128" s="15">
        <v>1.0</v>
      </c>
      <c r="K128" s="28"/>
      <c r="L128" s="23">
        <f>((GOLOMAX!$F128*(1+GOLOMAX!$G128%))/GOLOMAX!$J128)+GOLOMAX!$K128</f>
        <v>452.28</v>
      </c>
      <c r="M128" s="15">
        <v>30.0</v>
      </c>
      <c r="N128" s="24">
        <f t="shared" si="2"/>
        <v>650</v>
      </c>
      <c r="O128" s="29">
        <f>MROUND((GOLOMAX!$N128/0.6),50)</f>
        <v>1100</v>
      </c>
      <c r="P128" s="15" t="s">
        <v>11858</v>
      </c>
      <c r="Q128" s="15">
        <v>3.0</v>
      </c>
      <c r="R128" s="31">
        <v>10.0</v>
      </c>
      <c r="S128" s="15" t="s">
        <v>968</v>
      </c>
      <c r="T128" s="15" t="s">
        <v>15</v>
      </c>
      <c r="U128" s="15" t="s">
        <v>11748</v>
      </c>
      <c r="V128" s="15" t="s">
        <v>12192</v>
      </c>
      <c r="W128" s="15" t="s">
        <v>11860</v>
      </c>
      <c r="X128" s="15">
        <v>1.0</v>
      </c>
      <c r="Y128" s="15">
        <v>0.0</v>
      </c>
      <c r="Z128" s="15"/>
      <c r="AA128" s="15"/>
      <c r="AB128" s="29" t="str">
        <f>ARTICULOS_OSLE[[#This Row],[Costo]]*ARTICULOS_OSLE[[#This Row],[Pedido]]</f>
        <v>#ERROR!</v>
      </c>
      <c r="AC128" s="15"/>
      <c r="AD128" s="15"/>
      <c r="AE128" s="15"/>
      <c r="AF128" s="15"/>
      <c r="AG128" s="15"/>
      <c r="AH128" s="32" t="str">
        <f>IF(AND(ARTICULOS_OSLE[[#This Row],[FechaVenc]]=0,ARTICULOS_OSLE[[#This Row],[DiasVenc]]=0),"",ARTICULOS_OSLE[[#This Row],[FechaVenc]]-ARTICULOS_OSLE[[#This Row],[DiasVenc]])</f>
        <v>#ERROR!</v>
      </c>
      <c r="AI128" s="15"/>
      <c r="AJ128" s="15"/>
      <c r="AK128" s="15"/>
      <c r="AL128" s="15"/>
      <c r="AM128" s="15"/>
      <c r="AN128" s="15"/>
      <c r="AO128" s="16" t="s">
        <v>11857</v>
      </c>
      <c r="AP128" s="15"/>
      <c r="AQ128" s="15"/>
    </row>
    <row r="129" ht="15.75" hidden="1" customHeight="1">
      <c r="A129" s="28" t="s">
        <v>1223</v>
      </c>
      <c r="B129" s="16">
        <v>1101563.0</v>
      </c>
      <c r="C129" s="15" t="str">
        <f t="shared" si="1"/>
        <v>KIO77905741</v>
      </c>
      <c r="D129" s="15" t="s">
        <v>11857</v>
      </c>
      <c r="E129" s="28" t="s">
        <v>1224</v>
      </c>
      <c r="F129" s="20">
        <f>VLOOKUP(GOLOMAX!$B129,'PRECIOS GOLOMAX'!$A$1:$C$10000,3,FALSE)</f>
        <v>452.28</v>
      </c>
      <c r="G129" s="29">
        <v>0.0</v>
      </c>
      <c r="H129" s="29">
        <v>0.0</v>
      </c>
      <c r="I129" s="15">
        <v>1.0</v>
      </c>
      <c r="J129" s="15">
        <v>1.0</v>
      </c>
      <c r="K129" s="28"/>
      <c r="L129" s="23">
        <f>((GOLOMAX!$F129*(1+GOLOMAX!$G129%))/GOLOMAX!$J129)+GOLOMAX!$K129</f>
        <v>452.28</v>
      </c>
      <c r="M129" s="15">
        <v>30.0</v>
      </c>
      <c r="N129" s="24">
        <f t="shared" si="2"/>
        <v>650</v>
      </c>
      <c r="O129" s="29">
        <f>MROUND((GOLOMAX!$N129/0.6),50)</f>
        <v>1100</v>
      </c>
      <c r="P129" s="15" t="s">
        <v>11858</v>
      </c>
      <c r="Q129" s="15">
        <v>3.0</v>
      </c>
      <c r="R129" s="31">
        <v>10.0</v>
      </c>
      <c r="S129" s="15" t="s">
        <v>968</v>
      </c>
      <c r="T129" s="15" t="s">
        <v>15</v>
      </c>
      <c r="U129" s="15" t="s">
        <v>11748</v>
      </c>
      <c r="V129" s="15" t="s">
        <v>12192</v>
      </c>
      <c r="W129" s="15" t="s">
        <v>11860</v>
      </c>
      <c r="X129" s="15">
        <v>1.0</v>
      </c>
      <c r="Y129" s="15">
        <v>4.0</v>
      </c>
      <c r="Z129" s="15"/>
      <c r="AA129" s="15"/>
      <c r="AB129" s="29" t="str">
        <f>ARTICULOS_OSLE[[#This Row],[Costo]]*ARTICULOS_OSLE[[#This Row],[Pedido]]</f>
        <v>#ERROR!</v>
      </c>
      <c r="AC129" s="15"/>
      <c r="AD129" s="15"/>
      <c r="AE129" s="15"/>
      <c r="AF129" s="15"/>
      <c r="AG129" s="15"/>
      <c r="AH129" s="32" t="str">
        <f>IF(AND(ARTICULOS_OSLE[[#This Row],[FechaVenc]]=0,ARTICULOS_OSLE[[#This Row],[DiasVenc]]=0),"",ARTICULOS_OSLE[[#This Row],[FechaVenc]]-ARTICULOS_OSLE[[#This Row],[DiasVenc]])</f>
        <v>#ERROR!</v>
      </c>
      <c r="AI129" s="15"/>
      <c r="AJ129" s="15"/>
      <c r="AK129" s="15"/>
      <c r="AL129" s="15"/>
      <c r="AM129" s="15"/>
      <c r="AN129" s="15"/>
      <c r="AO129" s="16" t="s">
        <v>11857</v>
      </c>
      <c r="AP129" s="15"/>
      <c r="AQ129" s="15"/>
    </row>
    <row r="130" ht="15.75" hidden="1" customHeight="1">
      <c r="A130" s="28" t="s">
        <v>1225</v>
      </c>
      <c r="B130" s="16">
        <v>1101537.0</v>
      </c>
      <c r="C130" s="15" t="str">
        <f t="shared" si="1"/>
        <v>KIO77905734</v>
      </c>
      <c r="D130" s="15" t="s">
        <v>11857</v>
      </c>
      <c r="E130" s="28" t="s">
        <v>1226</v>
      </c>
      <c r="F130" s="20">
        <f>VLOOKUP(GOLOMAX!$B130,'PRECIOS GOLOMAX'!$A$1:$C$10000,3,FALSE)</f>
        <v>452.28</v>
      </c>
      <c r="G130" s="29">
        <v>0.0</v>
      </c>
      <c r="H130" s="29">
        <v>0.0</v>
      </c>
      <c r="I130" s="15">
        <v>1.0</v>
      </c>
      <c r="J130" s="15">
        <v>1.0</v>
      </c>
      <c r="K130" s="28"/>
      <c r="L130" s="23">
        <f>((GOLOMAX!$F130*(1+GOLOMAX!$G130%))/GOLOMAX!$J130)+GOLOMAX!$K130</f>
        <v>452.28</v>
      </c>
      <c r="M130" s="15">
        <v>30.0</v>
      </c>
      <c r="N130" s="24">
        <f t="shared" si="2"/>
        <v>650</v>
      </c>
      <c r="O130" s="29">
        <f>MROUND((GOLOMAX!$N130/0.6),50)</f>
        <v>1100</v>
      </c>
      <c r="P130" s="15" t="s">
        <v>11858</v>
      </c>
      <c r="Q130" s="15">
        <v>3.0</v>
      </c>
      <c r="R130" s="31">
        <v>10.0</v>
      </c>
      <c r="S130" s="15" t="s">
        <v>968</v>
      </c>
      <c r="T130" s="15" t="s">
        <v>15</v>
      </c>
      <c r="U130" s="15" t="s">
        <v>11748</v>
      </c>
      <c r="V130" s="15" t="s">
        <v>12192</v>
      </c>
      <c r="W130" s="15" t="s">
        <v>11860</v>
      </c>
      <c r="X130" s="15">
        <v>1.0</v>
      </c>
      <c r="Y130" s="15">
        <v>0.0</v>
      </c>
      <c r="Z130" s="15"/>
      <c r="AA130" s="15"/>
      <c r="AB130" s="29" t="str">
        <f>ARTICULOS_OSLE[[#This Row],[Costo]]*ARTICULOS_OSLE[[#This Row],[Pedido]]</f>
        <v>#ERROR!</v>
      </c>
      <c r="AC130" s="15"/>
      <c r="AD130" s="15"/>
      <c r="AE130" s="15"/>
      <c r="AF130" s="15"/>
      <c r="AG130" s="15"/>
      <c r="AH130" s="32" t="str">
        <f>IF(AND(ARTICULOS_OSLE[[#This Row],[FechaVenc]]=0,ARTICULOS_OSLE[[#This Row],[DiasVenc]]=0),"",ARTICULOS_OSLE[[#This Row],[FechaVenc]]-ARTICULOS_OSLE[[#This Row],[DiasVenc]])</f>
        <v>#ERROR!</v>
      </c>
      <c r="AI130" s="15"/>
      <c r="AJ130" s="15"/>
      <c r="AK130" s="15"/>
      <c r="AL130" s="15"/>
      <c r="AM130" s="15"/>
      <c r="AN130" s="15"/>
      <c r="AO130" s="16" t="s">
        <v>11857</v>
      </c>
      <c r="AP130" s="15"/>
      <c r="AQ130" s="15"/>
    </row>
    <row r="131" ht="15.75" hidden="1" customHeight="1">
      <c r="A131" s="28" t="s">
        <v>1227</v>
      </c>
      <c r="B131" s="16">
        <v>6251240.0</v>
      </c>
      <c r="C131" s="15" t="str">
        <f t="shared" si="1"/>
        <v>KIO16001039</v>
      </c>
      <c r="D131" s="15" t="s">
        <v>11857</v>
      </c>
      <c r="E131" s="28" t="s">
        <v>1228</v>
      </c>
      <c r="F131" s="20">
        <f>VLOOKUP(GOLOMAX!$B131,'PRECIOS GOLOMAX'!$A$1:$C$10000,3,FALSE)</f>
        <v>1145.82</v>
      </c>
      <c r="G131" s="29">
        <v>0.0</v>
      </c>
      <c r="H131" s="29">
        <v>0.0</v>
      </c>
      <c r="I131" s="15">
        <v>1.0</v>
      </c>
      <c r="J131" s="15">
        <v>1.0</v>
      </c>
      <c r="K131" s="28"/>
      <c r="L131" s="23">
        <f>((GOLOMAX!$F131*(1+GOLOMAX!$G131%))/GOLOMAX!$J131)+GOLOMAX!$K131</f>
        <v>1145.82</v>
      </c>
      <c r="M131" s="15">
        <v>30.0</v>
      </c>
      <c r="N131" s="24">
        <f t="shared" si="2"/>
        <v>1650</v>
      </c>
      <c r="O131" s="29">
        <f>MROUND((GOLOMAX!$N131/0.6),50)</f>
        <v>2750</v>
      </c>
      <c r="P131" s="15" t="s">
        <v>11858</v>
      </c>
      <c r="Q131" s="15">
        <v>1.0</v>
      </c>
      <c r="R131" s="31">
        <f>GOLOMAX!$I131+GOLOMAX!$Q131</f>
        <v>2</v>
      </c>
      <c r="S131" s="15" t="s">
        <v>968</v>
      </c>
      <c r="T131" s="15" t="s">
        <v>15</v>
      </c>
      <c r="U131" s="15" t="s">
        <v>1077</v>
      </c>
      <c r="V131" s="15" t="s">
        <v>12193</v>
      </c>
      <c r="W131" s="15" t="s">
        <v>11860</v>
      </c>
      <c r="X131" s="15">
        <v>1.0</v>
      </c>
      <c r="Y131" s="15">
        <v>4.0</v>
      </c>
      <c r="Z131" s="15"/>
      <c r="AA131" s="15"/>
      <c r="AB131" s="29" t="str">
        <f>ARTICULOS_OSLE[[#This Row],[Costo]]*ARTICULOS_OSLE[[#This Row],[Pedido]]</f>
        <v>#ERROR!</v>
      </c>
      <c r="AC131" s="15"/>
      <c r="AD131" s="15"/>
      <c r="AE131" s="15"/>
      <c r="AF131" s="15"/>
      <c r="AG131" s="15"/>
      <c r="AH131" s="32" t="str">
        <f>IF(AND(ARTICULOS_OSLE[[#This Row],[FechaVenc]]=0,ARTICULOS_OSLE[[#This Row],[DiasVenc]]=0),"",ARTICULOS_OSLE[[#This Row],[FechaVenc]]-ARTICULOS_OSLE[[#This Row],[DiasVenc]])</f>
        <v>#ERROR!</v>
      </c>
      <c r="AI131" s="15"/>
      <c r="AJ131" s="15"/>
      <c r="AK131" s="15"/>
      <c r="AL131" s="15"/>
      <c r="AM131" s="15"/>
      <c r="AN131" s="15"/>
      <c r="AO131" s="16" t="s">
        <v>11857</v>
      </c>
      <c r="AP131" s="15"/>
      <c r="AQ131" s="15"/>
    </row>
    <row r="132" ht="15.75" hidden="1" customHeight="1">
      <c r="A132" s="28" t="s">
        <v>1229</v>
      </c>
      <c r="B132" s="16">
        <v>6251250.0</v>
      </c>
      <c r="C132" s="15" t="str">
        <f t="shared" si="1"/>
        <v>KIO16001040</v>
      </c>
      <c r="D132" s="15" t="s">
        <v>11857</v>
      </c>
      <c r="E132" s="28" t="s">
        <v>1230</v>
      </c>
      <c r="F132" s="20">
        <f>VLOOKUP(GOLOMAX!$B132,'PRECIOS GOLOMAX'!$A$1:$C$10000,3,FALSE)</f>
        <v>1355.85</v>
      </c>
      <c r="G132" s="29">
        <v>0.0</v>
      </c>
      <c r="H132" s="29">
        <v>0.0</v>
      </c>
      <c r="I132" s="15">
        <v>1.0</v>
      </c>
      <c r="J132" s="15">
        <v>1.0</v>
      </c>
      <c r="K132" s="28"/>
      <c r="L132" s="23">
        <f>((GOLOMAX!$F132*(1+GOLOMAX!$G132%))/GOLOMAX!$J132)+GOLOMAX!$K132</f>
        <v>1355.85</v>
      </c>
      <c r="M132" s="15">
        <v>30.0</v>
      </c>
      <c r="N132" s="24">
        <f t="shared" si="2"/>
        <v>1950</v>
      </c>
      <c r="O132" s="29">
        <f>MROUND((GOLOMAX!$N132/0.6),50)</f>
        <v>3250</v>
      </c>
      <c r="P132" s="15" t="s">
        <v>11858</v>
      </c>
      <c r="Q132" s="15">
        <v>1.0</v>
      </c>
      <c r="R132" s="31">
        <f>GOLOMAX!$I132+GOLOMAX!$Q132</f>
        <v>2</v>
      </c>
      <c r="S132" s="15" t="s">
        <v>968</v>
      </c>
      <c r="T132" s="15" t="s">
        <v>15</v>
      </c>
      <c r="U132" s="15" t="s">
        <v>1077</v>
      </c>
      <c r="V132" s="15" t="s">
        <v>12193</v>
      </c>
      <c r="W132" s="15" t="s">
        <v>11860</v>
      </c>
      <c r="X132" s="15">
        <v>1.0</v>
      </c>
      <c r="Y132" s="15">
        <v>0.0</v>
      </c>
      <c r="Z132" s="15"/>
      <c r="AA132" s="15"/>
      <c r="AB132" s="29" t="str">
        <f>ARTICULOS_OSLE[[#This Row],[Costo]]*ARTICULOS_OSLE[[#This Row],[Pedido]]</f>
        <v>#ERROR!</v>
      </c>
      <c r="AC132" s="15"/>
      <c r="AD132" s="15"/>
      <c r="AE132" s="15"/>
      <c r="AF132" s="15"/>
      <c r="AG132" s="15"/>
      <c r="AH132" s="32" t="str">
        <f>IF(AND(ARTICULOS_OSLE[[#This Row],[FechaVenc]]=0,ARTICULOS_OSLE[[#This Row],[DiasVenc]]=0),"",ARTICULOS_OSLE[[#This Row],[FechaVenc]]-ARTICULOS_OSLE[[#This Row],[DiasVenc]])</f>
        <v>#ERROR!</v>
      </c>
      <c r="AI132" s="15"/>
      <c r="AJ132" s="15"/>
      <c r="AK132" s="15"/>
      <c r="AL132" s="15"/>
      <c r="AM132" s="15"/>
      <c r="AN132" s="15"/>
      <c r="AO132" s="16" t="s">
        <v>11857</v>
      </c>
      <c r="AP132" s="15"/>
      <c r="AQ132" s="15"/>
    </row>
    <row r="133" ht="15.75" hidden="1" customHeight="1">
      <c r="A133" s="28" t="s">
        <v>1231</v>
      </c>
      <c r="B133" s="16">
        <v>6251176.0</v>
      </c>
      <c r="C133" s="15" t="str">
        <f t="shared" si="1"/>
        <v>KIO16001152</v>
      </c>
      <c r="D133" s="15" t="s">
        <v>11857</v>
      </c>
      <c r="E133" s="28" t="s">
        <v>1232</v>
      </c>
      <c r="F133" s="20">
        <f>VLOOKUP(GOLOMAX!$B133,'PRECIOS GOLOMAX'!$A$1:$C$10000,3,FALSE)</f>
        <v>1797.48</v>
      </c>
      <c r="G133" s="29">
        <v>0.0</v>
      </c>
      <c r="H133" s="29">
        <v>0.0</v>
      </c>
      <c r="I133" s="15">
        <v>1.0</v>
      </c>
      <c r="J133" s="15">
        <v>1.0</v>
      </c>
      <c r="K133" s="28"/>
      <c r="L133" s="23">
        <f>((GOLOMAX!$F133*(1+GOLOMAX!$G133%))/GOLOMAX!$J133)+GOLOMAX!$K133</f>
        <v>1797.48</v>
      </c>
      <c r="M133" s="15">
        <v>30.0</v>
      </c>
      <c r="N133" s="24">
        <f t="shared" si="2"/>
        <v>2550</v>
      </c>
      <c r="O133" s="29">
        <f>MROUND((GOLOMAX!$N133/0.6),50)</f>
        <v>4250</v>
      </c>
      <c r="P133" s="15" t="s">
        <v>11858</v>
      </c>
      <c r="Q133" s="15">
        <v>1.0</v>
      </c>
      <c r="R133" s="31">
        <f>GOLOMAX!$I133+GOLOMAX!$Q133</f>
        <v>2</v>
      </c>
      <c r="S133" s="15" t="s">
        <v>968</v>
      </c>
      <c r="T133" s="15" t="s">
        <v>15</v>
      </c>
      <c r="U133" s="15" t="s">
        <v>1077</v>
      </c>
      <c r="V133" s="15" t="s">
        <v>12193</v>
      </c>
      <c r="W133" s="15" t="s">
        <v>11860</v>
      </c>
      <c r="X133" s="15">
        <v>1.0</v>
      </c>
      <c r="Y133" s="15">
        <v>4.0</v>
      </c>
      <c r="Z133" s="15"/>
      <c r="AA133" s="15"/>
      <c r="AB133" s="29" t="str">
        <f>ARTICULOS_OSLE[[#This Row],[Costo]]*ARTICULOS_OSLE[[#This Row],[Pedido]]</f>
        <v>#ERROR!</v>
      </c>
      <c r="AC133" s="15"/>
      <c r="AD133" s="15"/>
      <c r="AE133" s="15"/>
      <c r="AF133" s="15"/>
      <c r="AG133" s="15"/>
      <c r="AH133" s="32" t="str">
        <f>IF(AND(ARTICULOS_OSLE[[#This Row],[FechaVenc]]=0,ARTICULOS_OSLE[[#This Row],[DiasVenc]]=0),"",ARTICULOS_OSLE[[#This Row],[FechaVenc]]-ARTICULOS_OSLE[[#This Row],[DiasVenc]])</f>
        <v>#ERROR!</v>
      </c>
      <c r="AI133" s="15"/>
      <c r="AJ133" s="15"/>
      <c r="AK133" s="15"/>
      <c r="AL133" s="15"/>
      <c r="AM133" s="15"/>
      <c r="AN133" s="15"/>
      <c r="AO133" s="16" t="s">
        <v>11857</v>
      </c>
      <c r="AP133" s="15"/>
      <c r="AQ133" s="15"/>
    </row>
    <row r="134" ht="15.75" hidden="1" customHeight="1">
      <c r="A134" s="28" t="s">
        <v>1233</v>
      </c>
      <c r="B134" s="15">
        <v>1165063.0</v>
      </c>
      <c r="C134" s="15" t="str">
        <f t="shared" si="1"/>
        <v>KIO12002486</v>
      </c>
      <c r="D134" s="15" t="s">
        <v>11857</v>
      </c>
      <c r="E134" s="28" t="s">
        <v>1234</v>
      </c>
      <c r="F134" s="20">
        <f>VLOOKUP(GOLOMAX!$B134,'PRECIOS GOLOMAX'!$A$1:$C$10000,3,FALSE)</f>
        <v>4785.75</v>
      </c>
      <c r="G134" s="29">
        <v>0.0</v>
      </c>
      <c r="H134" s="29">
        <v>0.0</v>
      </c>
      <c r="I134" s="15">
        <v>800.0</v>
      </c>
      <c r="J134" s="15">
        <v>800.0</v>
      </c>
      <c r="K134" s="28"/>
      <c r="L134" s="23">
        <f>((GOLOMAX!$F134*(1+GOLOMAX!$G134%))/GOLOMAX!$J134)+GOLOMAX!$K134</f>
        <v>5.9821875</v>
      </c>
      <c r="M134" s="15">
        <v>50.0</v>
      </c>
      <c r="N134" s="24">
        <f t="shared" si="2"/>
        <v>20</v>
      </c>
      <c r="O134" s="29">
        <f>MROUND((GOLOMAX!$N134/0.6),50)</f>
        <v>50</v>
      </c>
      <c r="P134" s="15" t="s">
        <v>11858</v>
      </c>
      <c r="Q134" s="15">
        <v>100.0</v>
      </c>
      <c r="R134" s="31">
        <f>GOLOMAX!$I134+GOLOMAX!$Q134</f>
        <v>900</v>
      </c>
      <c r="S134" s="15" t="s">
        <v>968</v>
      </c>
      <c r="T134" s="15" t="s">
        <v>15</v>
      </c>
      <c r="U134" s="15" t="s">
        <v>11753</v>
      </c>
      <c r="V134" s="15" t="s">
        <v>12194</v>
      </c>
      <c r="W134" s="15" t="s">
        <v>11860</v>
      </c>
      <c r="X134" s="15">
        <v>1.0</v>
      </c>
      <c r="Y134" s="15">
        <v>0.0</v>
      </c>
      <c r="Z134" s="15"/>
      <c r="AA134" s="15"/>
      <c r="AB134" s="29" t="str">
        <f>ARTICULOS_OSLE[[#This Row],[Costo]]*ARTICULOS_OSLE[[#This Row],[Pedido]]</f>
        <v>#ERROR!</v>
      </c>
      <c r="AC134" s="15"/>
      <c r="AD134" s="15"/>
      <c r="AE134" s="15"/>
      <c r="AF134" s="15"/>
      <c r="AG134" s="15"/>
      <c r="AH134" s="32" t="str">
        <f>IF(AND(ARTICULOS_OSLE[[#This Row],[FechaVenc]]=0,ARTICULOS_OSLE[[#This Row],[DiasVenc]]=0),"",ARTICULOS_OSLE[[#This Row],[FechaVenc]]-ARTICULOS_OSLE[[#This Row],[DiasVenc]])</f>
        <v>#ERROR!</v>
      </c>
      <c r="AI134" s="15"/>
      <c r="AJ134" s="15"/>
      <c r="AK134" s="15"/>
      <c r="AL134" s="15"/>
      <c r="AM134" s="15"/>
      <c r="AN134" s="15"/>
      <c r="AO134" s="16" t="s">
        <v>11857</v>
      </c>
      <c r="AP134" s="15"/>
      <c r="AQ134" s="15"/>
    </row>
    <row r="135" ht="15.75" customHeight="1">
      <c r="A135" s="28" t="s">
        <v>1235</v>
      </c>
      <c r="B135" s="15">
        <v>1242818.0</v>
      </c>
      <c r="C135" s="15" t="str">
        <f t="shared" si="1"/>
        <v>KIO47089422</v>
      </c>
      <c r="D135" s="15" t="s">
        <v>11857</v>
      </c>
      <c r="E135" s="28" t="s">
        <v>1236</v>
      </c>
      <c r="F135" s="20">
        <f>VLOOKUP(GOLOMAX!$B135,'PRECIOS GOLOMAX'!$A$1:$C$10000,3,FALSE)</f>
        <v>11056.2</v>
      </c>
      <c r="G135" s="29">
        <v>0.0</v>
      </c>
      <c r="H135" s="29">
        <v>0.0</v>
      </c>
      <c r="I135" s="15">
        <v>8.0</v>
      </c>
      <c r="J135" s="15">
        <v>8.0</v>
      </c>
      <c r="K135" s="28"/>
      <c r="L135" s="23">
        <f>((GOLOMAX!$F135*(1+GOLOMAX!$G135%))/GOLOMAX!$J135)+GOLOMAX!$K135</f>
        <v>1382.025</v>
      </c>
      <c r="M135" s="15">
        <v>30.0</v>
      </c>
      <c r="N135" s="24">
        <f t="shared" si="2"/>
        <v>1950</v>
      </c>
      <c r="O135" s="29">
        <f>MROUND((GOLOMAX!$N135/0.6),50)</f>
        <v>3250</v>
      </c>
      <c r="P135" s="15" t="s">
        <v>11858</v>
      </c>
      <c r="Q135" s="15">
        <v>2.0</v>
      </c>
      <c r="R135" s="31">
        <f>GOLOMAX!$I135+GOLOMAX!$Q135</f>
        <v>10</v>
      </c>
      <c r="S135" s="15" t="s">
        <v>968</v>
      </c>
      <c r="T135" s="15" t="s">
        <v>15</v>
      </c>
      <c r="U135" s="15" t="s">
        <v>11753</v>
      </c>
      <c r="V135" s="15" t="s">
        <v>12195</v>
      </c>
      <c r="W135" s="15" t="s">
        <v>11860</v>
      </c>
      <c r="X135" s="15">
        <v>1.0</v>
      </c>
      <c r="Y135" s="15">
        <v>3.0</v>
      </c>
      <c r="Z135" s="15"/>
      <c r="AA135" s="15"/>
      <c r="AB135" s="29" t="str">
        <f>ARTICULOS_OSLE[[#This Row],[Costo]]*ARTICULOS_OSLE[[#This Row],[Pedido]]</f>
        <v>#ERROR!</v>
      </c>
      <c r="AC135" s="15"/>
      <c r="AD135" s="15"/>
      <c r="AE135" s="15"/>
      <c r="AF135" s="15"/>
      <c r="AG135" s="15"/>
      <c r="AH135" s="32" t="str">
        <f>IF(AND(ARTICULOS_OSLE[[#This Row],[FechaVenc]]=0,ARTICULOS_OSLE[[#This Row],[DiasVenc]]=0),"",ARTICULOS_OSLE[[#This Row],[FechaVenc]]-ARTICULOS_OSLE[[#This Row],[DiasVenc]])</f>
        <v>#ERROR!</v>
      </c>
      <c r="AI135" s="15"/>
      <c r="AJ135" s="15"/>
      <c r="AK135" s="15"/>
      <c r="AL135" s="15"/>
      <c r="AM135" s="15"/>
      <c r="AN135" s="15"/>
      <c r="AO135" s="16" t="s">
        <v>11857</v>
      </c>
      <c r="AP135" s="15"/>
      <c r="AQ135" s="15"/>
    </row>
    <row r="136" ht="15.75" customHeight="1">
      <c r="A136" s="28" t="s">
        <v>1237</v>
      </c>
      <c r="B136" s="15">
        <v>1242811.0</v>
      </c>
      <c r="C136" s="15" t="str">
        <f t="shared" si="1"/>
        <v>KIO47089415</v>
      </c>
      <c r="D136" s="15" t="s">
        <v>11857</v>
      </c>
      <c r="E136" s="28" t="s">
        <v>1238</v>
      </c>
      <c r="F136" s="20">
        <f>VLOOKUP(GOLOMAX!$B136,'PRECIOS GOLOMAX'!$A$1:$C$10000,3,FALSE)</f>
        <v>13508.67</v>
      </c>
      <c r="G136" s="29">
        <v>0.0</v>
      </c>
      <c r="H136" s="29">
        <v>0.0</v>
      </c>
      <c r="I136" s="15">
        <v>8.0</v>
      </c>
      <c r="J136" s="15">
        <v>8.0</v>
      </c>
      <c r="K136" s="28"/>
      <c r="L136" s="23">
        <f>((GOLOMAX!$F136*(1+GOLOMAX!$G136%))/GOLOMAX!$J136)+GOLOMAX!$K136</f>
        <v>1688.58375</v>
      </c>
      <c r="M136" s="15">
        <v>30.0</v>
      </c>
      <c r="N136" s="24">
        <f t="shared" si="2"/>
        <v>2400</v>
      </c>
      <c r="O136" s="29">
        <f>MROUND((GOLOMAX!$N136/0.6),50)</f>
        <v>4000</v>
      </c>
      <c r="P136" s="15" t="s">
        <v>11858</v>
      </c>
      <c r="Q136" s="15">
        <v>2.0</v>
      </c>
      <c r="R136" s="31">
        <f>GOLOMAX!$I136+GOLOMAX!$Q136</f>
        <v>10</v>
      </c>
      <c r="S136" s="15" t="s">
        <v>968</v>
      </c>
      <c r="T136" s="15" t="s">
        <v>15</v>
      </c>
      <c r="U136" s="15" t="s">
        <v>11753</v>
      </c>
      <c r="V136" s="15" t="s">
        <v>12195</v>
      </c>
      <c r="W136" s="15" t="s">
        <v>11860</v>
      </c>
      <c r="X136" s="15">
        <v>1.0</v>
      </c>
      <c r="Y136" s="15">
        <v>4.0</v>
      </c>
      <c r="Z136" s="15"/>
      <c r="AA136" s="15"/>
      <c r="AB136" s="29" t="str">
        <f>ARTICULOS_OSLE[[#This Row],[Costo]]*ARTICULOS_OSLE[[#This Row],[Pedido]]</f>
        <v>#ERROR!</v>
      </c>
      <c r="AC136" s="15"/>
      <c r="AD136" s="15"/>
      <c r="AE136" s="15"/>
      <c r="AF136" s="15"/>
      <c r="AG136" s="15"/>
      <c r="AH136" s="32" t="str">
        <f>IF(AND(ARTICULOS_OSLE[[#This Row],[FechaVenc]]=0,ARTICULOS_OSLE[[#This Row],[DiasVenc]]=0),"",ARTICULOS_OSLE[[#This Row],[FechaVenc]]-ARTICULOS_OSLE[[#This Row],[DiasVenc]])</f>
        <v>#ERROR!</v>
      </c>
      <c r="AI136" s="15"/>
      <c r="AJ136" s="15"/>
      <c r="AK136" s="15"/>
      <c r="AL136" s="15"/>
      <c r="AM136" s="15"/>
      <c r="AN136" s="15"/>
      <c r="AO136" s="16" t="s">
        <v>11857</v>
      </c>
      <c r="AP136" s="15"/>
      <c r="AQ136" s="15"/>
    </row>
    <row r="137" ht="15.75" hidden="1" customHeight="1">
      <c r="A137" s="28" t="s">
        <v>1239</v>
      </c>
      <c r="B137" s="16">
        <v>1168069.0</v>
      </c>
      <c r="C137" s="15" t="str">
        <f t="shared" si="1"/>
        <v>KIO80423803</v>
      </c>
      <c r="D137" s="15" t="s">
        <v>11857</v>
      </c>
      <c r="E137" s="28" t="s">
        <v>1240</v>
      </c>
      <c r="F137" s="20">
        <f>VLOOKUP(GOLOMAX!$B137,'PRECIOS GOLOMAX'!$A$1:$C$10000,3,FALSE)</f>
        <v>1501.06</v>
      </c>
      <c r="G137" s="29">
        <v>0.0</v>
      </c>
      <c r="H137" s="29">
        <v>0.0</v>
      </c>
      <c r="I137" s="15">
        <v>24.0</v>
      </c>
      <c r="J137" s="15">
        <v>24.0</v>
      </c>
      <c r="K137" s="28"/>
      <c r="L137" s="23">
        <f>((GOLOMAX!$F137*(1+GOLOMAX!$G137%))/GOLOMAX!$J137)+GOLOMAX!$K137</f>
        <v>62.54416667</v>
      </c>
      <c r="M137" s="15">
        <v>30.0</v>
      </c>
      <c r="N137" s="24">
        <f t="shared" si="2"/>
        <v>100</v>
      </c>
      <c r="O137" s="29">
        <f>MROUND((GOLOMAX!$N137/0.6),50)</f>
        <v>150</v>
      </c>
      <c r="P137" s="15" t="s">
        <v>11858</v>
      </c>
      <c r="Q137" s="15">
        <v>6.0</v>
      </c>
      <c r="R137" s="31">
        <f>GOLOMAX!$I137+GOLOMAX!$Q137</f>
        <v>30</v>
      </c>
      <c r="S137" s="15" t="s">
        <v>968</v>
      </c>
      <c r="T137" s="15" t="s">
        <v>15</v>
      </c>
      <c r="U137" s="15" t="s">
        <v>11753</v>
      </c>
      <c r="V137" s="15" t="s">
        <v>12196</v>
      </c>
      <c r="W137" s="15" t="s">
        <v>11860</v>
      </c>
      <c r="X137" s="15">
        <v>1.0</v>
      </c>
      <c r="Y137" s="15">
        <v>5.0</v>
      </c>
      <c r="Z137" s="15"/>
      <c r="AA137" s="15"/>
      <c r="AB137" s="29" t="str">
        <f>ARTICULOS_OSLE[[#This Row],[Costo]]*ARTICULOS_OSLE[[#This Row],[Pedido]]</f>
        <v>#ERROR!</v>
      </c>
      <c r="AC137" s="15"/>
      <c r="AD137" s="15"/>
      <c r="AE137" s="15"/>
      <c r="AF137" s="15"/>
      <c r="AG137" s="15"/>
      <c r="AH137" s="32" t="str">
        <f>IF(AND(ARTICULOS_OSLE[[#This Row],[FechaVenc]]=0,ARTICULOS_OSLE[[#This Row],[DiasVenc]]=0),"",ARTICULOS_OSLE[[#This Row],[FechaVenc]]-ARTICULOS_OSLE[[#This Row],[DiasVenc]])</f>
        <v>#ERROR!</v>
      </c>
      <c r="AI137" s="15"/>
      <c r="AJ137" s="15"/>
      <c r="AK137" s="15"/>
      <c r="AL137" s="15"/>
      <c r="AM137" s="15"/>
      <c r="AN137" s="15"/>
      <c r="AO137" s="16" t="s">
        <v>11857</v>
      </c>
      <c r="AP137" s="15"/>
      <c r="AQ137" s="15"/>
    </row>
    <row r="138" ht="15.75" customHeight="1">
      <c r="A138" s="28" t="s">
        <v>1241</v>
      </c>
      <c r="B138" s="15">
        <v>1242814.0</v>
      </c>
      <c r="C138" s="15" t="str">
        <f t="shared" si="1"/>
        <v>KIO47089385</v>
      </c>
      <c r="D138" s="15" t="s">
        <v>11857</v>
      </c>
      <c r="E138" s="28" t="s">
        <v>1242</v>
      </c>
      <c r="F138" s="20">
        <f>VLOOKUP(GOLOMAX!$B138,'PRECIOS GOLOMAX'!$A$1:$C$10000,3,FALSE)</f>
        <v>13446.75</v>
      </c>
      <c r="G138" s="29">
        <v>0.0</v>
      </c>
      <c r="H138" s="29">
        <v>0.0</v>
      </c>
      <c r="I138" s="15">
        <v>8.0</v>
      </c>
      <c r="J138" s="15">
        <v>8.0</v>
      </c>
      <c r="K138" s="28"/>
      <c r="L138" s="23">
        <f>((GOLOMAX!$F138*(1+GOLOMAX!$G138%))/GOLOMAX!$J138)+GOLOMAX!$K138</f>
        <v>1680.84375</v>
      </c>
      <c r="M138" s="15">
        <v>30.0</v>
      </c>
      <c r="N138" s="24">
        <f t="shared" si="2"/>
        <v>2400</v>
      </c>
      <c r="O138" s="29">
        <f>MROUND((GOLOMAX!$N138/0.6),50)</f>
        <v>4000</v>
      </c>
      <c r="P138" s="15" t="s">
        <v>11858</v>
      </c>
      <c r="Q138" s="15">
        <v>2.0</v>
      </c>
      <c r="R138" s="31">
        <f>GOLOMAX!$I138+GOLOMAX!$Q138</f>
        <v>10</v>
      </c>
      <c r="S138" s="15" t="s">
        <v>968</v>
      </c>
      <c r="T138" s="15" t="s">
        <v>15</v>
      </c>
      <c r="U138" s="15" t="s">
        <v>11753</v>
      </c>
      <c r="V138" s="15" t="s">
        <v>12195</v>
      </c>
      <c r="W138" s="15" t="s">
        <v>11860</v>
      </c>
      <c r="X138" s="15">
        <v>1.0</v>
      </c>
      <c r="Y138" s="15">
        <v>2.0</v>
      </c>
      <c r="Z138" s="15"/>
      <c r="AA138" s="15"/>
      <c r="AB138" s="29" t="str">
        <f>ARTICULOS_OSLE[[#This Row],[Costo]]*ARTICULOS_OSLE[[#This Row],[Pedido]]</f>
        <v>#ERROR!</v>
      </c>
      <c r="AC138" s="15"/>
      <c r="AD138" s="15"/>
      <c r="AE138" s="15"/>
      <c r="AF138" s="15"/>
      <c r="AG138" s="15"/>
      <c r="AH138" s="32" t="str">
        <f>IF(AND(ARTICULOS_OSLE[[#This Row],[FechaVenc]]=0,ARTICULOS_OSLE[[#This Row],[DiasVenc]]=0),"",ARTICULOS_OSLE[[#This Row],[FechaVenc]]-ARTICULOS_OSLE[[#This Row],[DiasVenc]])</f>
        <v>#ERROR!</v>
      </c>
      <c r="AI138" s="15"/>
      <c r="AJ138" s="15"/>
      <c r="AK138" s="15"/>
      <c r="AL138" s="15"/>
      <c r="AM138" s="15"/>
      <c r="AN138" s="15"/>
      <c r="AO138" s="16" t="s">
        <v>11857</v>
      </c>
      <c r="AP138" s="15"/>
      <c r="AQ138" s="15"/>
    </row>
    <row r="139" ht="15.75" hidden="1" customHeight="1">
      <c r="A139" s="28" t="s">
        <v>1243</v>
      </c>
      <c r="B139" s="16">
        <v>1164700.0</v>
      </c>
      <c r="C139" s="15" t="str">
        <f t="shared" si="1"/>
        <v>KIO80056001</v>
      </c>
      <c r="D139" s="15" t="s">
        <v>11857</v>
      </c>
      <c r="E139" s="28" t="s">
        <v>1244</v>
      </c>
      <c r="F139" s="20">
        <f>VLOOKUP(GOLOMAX!$B139,'PRECIOS GOLOMAX'!$A$1:$C$10000,3,FALSE)</f>
        <v>537.55</v>
      </c>
      <c r="G139" s="29">
        <v>0.0</v>
      </c>
      <c r="H139" s="29">
        <v>0.0</v>
      </c>
      <c r="I139" s="15">
        <v>1.0</v>
      </c>
      <c r="J139" s="15">
        <v>1.0</v>
      </c>
      <c r="K139" s="28"/>
      <c r="L139" s="23">
        <f>((GOLOMAX!$F139*(1+GOLOMAX!$G139%))/GOLOMAX!$J139)+GOLOMAX!$K139</f>
        <v>537.55</v>
      </c>
      <c r="M139" s="15">
        <v>30.0</v>
      </c>
      <c r="N139" s="24">
        <f t="shared" si="2"/>
        <v>750</v>
      </c>
      <c r="O139" s="29">
        <f>MROUND((GOLOMAX!$N139/0.6),50)</f>
        <v>1250</v>
      </c>
      <c r="P139" s="15" t="s">
        <v>11858</v>
      </c>
      <c r="Q139" s="15">
        <v>6.0</v>
      </c>
      <c r="R139" s="31">
        <f>GOLOMAX!$I139+GOLOMAX!$Q139</f>
        <v>7</v>
      </c>
      <c r="S139" s="15" t="s">
        <v>968</v>
      </c>
      <c r="T139" s="15" t="s">
        <v>15</v>
      </c>
      <c r="U139" s="15" t="s">
        <v>11753</v>
      </c>
      <c r="V139" s="15" t="s">
        <v>12197</v>
      </c>
      <c r="W139" s="15" t="s">
        <v>11860</v>
      </c>
      <c r="X139" s="15">
        <v>1.0</v>
      </c>
      <c r="Y139" s="15">
        <v>0.0</v>
      </c>
      <c r="Z139" s="15"/>
      <c r="AA139" s="15"/>
      <c r="AB139" s="29" t="str">
        <f>ARTICULOS_OSLE[[#This Row],[Costo]]*ARTICULOS_OSLE[[#This Row],[Pedido]]</f>
        <v>#ERROR!</v>
      </c>
      <c r="AC139" s="15"/>
      <c r="AD139" s="15"/>
      <c r="AE139" s="15"/>
      <c r="AF139" s="15"/>
      <c r="AG139" s="15"/>
      <c r="AH139" s="32" t="str">
        <f>IF(AND(ARTICULOS_OSLE[[#This Row],[FechaVenc]]=0,ARTICULOS_OSLE[[#This Row],[DiasVenc]]=0),"",ARTICULOS_OSLE[[#This Row],[FechaVenc]]-ARTICULOS_OSLE[[#This Row],[DiasVenc]])</f>
        <v>#ERROR!</v>
      </c>
      <c r="AI139" s="15"/>
      <c r="AJ139" s="15"/>
      <c r="AK139" s="15"/>
      <c r="AL139" s="15"/>
      <c r="AM139" s="15"/>
      <c r="AN139" s="15"/>
      <c r="AO139" s="16" t="s">
        <v>11857</v>
      </c>
      <c r="AP139" s="15"/>
      <c r="AQ139" s="15"/>
    </row>
    <row r="140" ht="15.75" hidden="1" customHeight="1">
      <c r="A140" s="28" t="s">
        <v>1245</v>
      </c>
      <c r="B140" s="16">
        <v>1164700.0</v>
      </c>
      <c r="C140" s="15" t="str">
        <f t="shared" si="1"/>
        <v>KIO80139698</v>
      </c>
      <c r="D140" s="15" t="s">
        <v>11857</v>
      </c>
      <c r="E140" s="28" t="s">
        <v>1246</v>
      </c>
      <c r="F140" s="20">
        <f>VLOOKUP(GOLOMAX!$B140,'PRECIOS GOLOMAX'!$A$1:$C$10000,3,FALSE)</f>
        <v>537.55</v>
      </c>
      <c r="G140" s="29">
        <v>0.0</v>
      </c>
      <c r="H140" s="29">
        <v>0.0</v>
      </c>
      <c r="I140" s="15">
        <v>1.0</v>
      </c>
      <c r="J140" s="15">
        <v>1.0</v>
      </c>
      <c r="K140" s="28"/>
      <c r="L140" s="23">
        <f>((GOLOMAX!$F140*(1+GOLOMAX!$G140%))/GOLOMAX!$J140)+GOLOMAX!$K140</f>
        <v>537.55</v>
      </c>
      <c r="M140" s="15">
        <v>30.0</v>
      </c>
      <c r="N140" s="24">
        <f t="shared" si="2"/>
        <v>750</v>
      </c>
      <c r="O140" s="29">
        <f>MROUND((GOLOMAX!$N140/0.6),50)</f>
        <v>1250</v>
      </c>
      <c r="P140" s="15" t="s">
        <v>11858</v>
      </c>
      <c r="Q140" s="15">
        <v>6.0</v>
      </c>
      <c r="R140" s="31">
        <f>GOLOMAX!$I140+GOLOMAX!$Q140</f>
        <v>7</v>
      </c>
      <c r="S140" s="15" t="s">
        <v>968</v>
      </c>
      <c r="T140" s="15" t="s">
        <v>15</v>
      </c>
      <c r="U140" s="15" t="s">
        <v>11753</v>
      </c>
      <c r="V140" s="15" t="s">
        <v>12197</v>
      </c>
      <c r="W140" s="15" t="s">
        <v>11860</v>
      </c>
      <c r="X140" s="15">
        <v>1.0</v>
      </c>
      <c r="Y140" s="15">
        <v>6.0</v>
      </c>
      <c r="Z140" s="15"/>
      <c r="AA140" s="15"/>
      <c r="AB140" s="29" t="str">
        <f>ARTICULOS_OSLE[[#This Row],[Costo]]*ARTICULOS_OSLE[[#This Row],[Pedido]]</f>
        <v>#ERROR!</v>
      </c>
      <c r="AC140" s="15"/>
      <c r="AD140" s="15"/>
      <c r="AE140" s="15"/>
      <c r="AF140" s="15"/>
      <c r="AG140" s="15"/>
      <c r="AH140" s="32" t="str">
        <f>IF(AND(ARTICULOS_OSLE[[#This Row],[FechaVenc]]=0,ARTICULOS_OSLE[[#This Row],[DiasVenc]]=0),"",ARTICULOS_OSLE[[#This Row],[FechaVenc]]-ARTICULOS_OSLE[[#This Row],[DiasVenc]])</f>
        <v>#ERROR!</v>
      </c>
      <c r="AI140" s="15"/>
      <c r="AJ140" s="15"/>
      <c r="AK140" s="15"/>
      <c r="AL140" s="15"/>
      <c r="AM140" s="15"/>
      <c r="AN140" s="15"/>
      <c r="AO140" s="16" t="s">
        <v>11857</v>
      </c>
      <c r="AP140" s="15"/>
      <c r="AQ140" s="15"/>
    </row>
    <row r="141" ht="15.75" customHeight="1">
      <c r="A141" s="28" t="s">
        <v>1247</v>
      </c>
      <c r="B141" s="15">
        <v>1408000.0</v>
      </c>
      <c r="C141" s="15" t="str">
        <f t="shared" si="1"/>
        <v>KIO30954586</v>
      </c>
      <c r="D141" s="15" t="s">
        <v>11857</v>
      </c>
      <c r="E141" s="28" t="s">
        <v>1248</v>
      </c>
      <c r="F141" s="20">
        <f>VLOOKUP(GOLOMAX!$B141,'PRECIOS GOLOMAX'!$A$1:$C$10000,3,FALSE)</f>
        <v>1303.86</v>
      </c>
      <c r="G141" s="29">
        <v>0.0</v>
      </c>
      <c r="H141" s="29">
        <v>0.0</v>
      </c>
      <c r="I141" s="15">
        <v>8.0</v>
      </c>
      <c r="J141" s="15">
        <v>1.0</v>
      </c>
      <c r="K141" s="28"/>
      <c r="L141" s="23">
        <f>((GOLOMAX!$F141*(1+GOLOMAX!$G141%))/GOLOMAX!$J141)+GOLOMAX!$K141</f>
        <v>1303.86</v>
      </c>
      <c r="M141" s="15">
        <v>30.0</v>
      </c>
      <c r="N141" s="24">
        <f t="shared" si="2"/>
        <v>1850</v>
      </c>
      <c r="O141" s="29">
        <f>MROUND((GOLOMAX!$N141/0.6),50)</f>
        <v>3100</v>
      </c>
      <c r="P141" s="15" t="s">
        <v>11858</v>
      </c>
      <c r="Q141" s="15">
        <v>8.0</v>
      </c>
      <c r="R141" s="31">
        <f>GOLOMAX!$I141+GOLOMAX!$Q141</f>
        <v>16</v>
      </c>
      <c r="S141" s="15" t="s">
        <v>968</v>
      </c>
      <c r="T141" s="15" t="s">
        <v>15</v>
      </c>
      <c r="U141" s="15" t="s">
        <v>11753</v>
      </c>
      <c r="V141" s="15" t="s">
        <v>12195</v>
      </c>
      <c r="W141" s="15" t="s">
        <v>11860</v>
      </c>
      <c r="X141" s="15">
        <v>1.0</v>
      </c>
      <c r="Y141" s="15">
        <v>6.0</v>
      </c>
      <c r="Z141" s="15"/>
      <c r="AA141" s="15"/>
      <c r="AB141" s="29" t="str">
        <f>ARTICULOS_OSLE[[#This Row],[Costo]]*ARTICULOS_OSLE[[#This Row],[Pedido]]</f>
        <v>#ERROR!</v>
      </c>
      <c r="AC141" s="15"/>
      <c r="AD141" s="15"/>
      <c r="AE141" s="15"/>
      <c r="AF141" s="15"/>
      <c r="AG141" s="15"/>
      <c r="AH141" s="32" t="str">
        <f>IF(AND(ARTICULOS_OSLE[[#This Row],[FechaVenc]]=0,ARTICULOS_OSLE[[#This Row],[DiasVenc]]=0),"",ARTICULOS_OSLE[[#This Row],[FechaVenc]]-ARTICULOS_OSLE[[#This Row],[DiasVenc]])</f>
        <v>#ERROR!</v>
      </c>
      <c r="AI141" s="15"/>
      <c r="AJ141" s="15"/>
      <c r="AK141" s="15"/>
      <c r="AL141" s="15"/>
      <c r="AM141" s="15"/>
      <c r="AN141" s="15"/>
      <c r="AO141" s="16" t="s">
        <v>11857</v>
      </c>
      <c r="AP141" s="15"/>
      <c r="AQ141" s="15"/>
    </row>
    <row r="142" ht="15.75" customHeight="1">
      <c r="A142" s="28" t="s">
        <v>1249</v>
      </c>
      <c r="B142" s="15">
        <v>1242893.0</v>
      </c>
      <c r="C142" s="15" t="str">
        <f t="shared" si="1"/>
        <v>KIO47089903</v>
      </c>
      <c r="D142" s="15" t="s">
        <v>11857</v>
      </c>
      <c r="E142" s="28" t="s">
        <v>1250</v>
      </c>
      <c r="F142" s="20">
        <f>VLOOKUP(GOLOMAX!$B142,'PRECIOS GOLOMAX'!$A$1:$C$10000,3,FALSE)</f>
        <v>7691.27</v>
      </c>
      <c r="G142" s="29">
        <v>0.0</v>
      </c>
      <c r="H142" s="29">
        <v>0.0</v>
      </c>
      <c r="I142" s="15">
        <v>6.0</v>
      </c>
      <c r="J142" s="15">
        <v>6.0</v>
      </c>
      <c r="K142" s="28"/>
      <c r="L142" s="23">
        <f>((GOLOMAX!$F142*(1+GOLOMAX!$G142%))/GOLOMAX!$J142)+GOLOMAX!$K142</f>
        <v>1281.878333</v>
      </c>
      <c r="M142" s="15">
        <v>30.0</v>
      </c>
      <c r="N142" s="24">
        <f t="shared" si="2"/>
        <v>1850</v>
      </c>
      <c r="O142" s="29">
        <f>MROUND((GOLOMAX!$N142/0.6),50)</f>
        <v>3100</v>
      </c>
      <c r="P142" s="15" t="s">
        <v>11858</v>
      </c>
      <c r="Q142" s="15">
        <v>2.0</v>
      </c>
      <c r="R142" s="31">
        <f>GOLOMAX!$I142+GOLOMAX!$Q142</f>
        <v>8</v>
      </c>
      <c r="S142" s="15" t="s">
        <v>968</v>
      </c>
      <c r="T142" s="15" t="s">
        <v>15</v>
      </c>
      <c r="U142" s="15" t="s">
        <v>11753</v>
      </c>
      <c r="V142" s="15" t="s">
        <v>12195</v>
      </c>
      <c r="W142" s="15" t="s">
        <v>11860</v>
      </c>
      <c r="X142" s="15">
        <v>1.0</v>
      </c>
      <c r="Y142" s="15">
        <v>4.0</v>
      </c>
      <c r="Z142" s="15"/>
      <c r="AA142" s="15"/>
      <c r="AB142" s="29" t="str">
        <f>ARTICULOS_OSLE[[#This Row],[Costo]]*ARTICULOS_OSLE[[#This Row],[Pedido]]</f>
        <v>#ERROR!</v>
      </c>
      <c r="AC142" s="15"/>
      <c r="AD142" s="15"/>
      <c r="AE142" s="15"/>
      <c r="AF142" s="15"/>
      <c r="AG142" s="15"/>
      <c r="AH142" s="32" t="str">
        <f>IF(AND(ARTICULOS_OSLE[[#This Row],[FechaVenc]]=0,ARTICULOS_OSLE[[#This Row],[DiasVenc]]=0),"",ARTICULOS_OSLE[[#This Row],[FechaVenc]]-ARTICULOS_OSLE[[#This Row],[DiasVenc]])</f>
        <v>#ERROR!</v>
      </c>
      <c r="AI142" s="15"/>
      <c r="AJ142" s="15"/>
      <c r="AK142" s="15"/>
      <c r="AL142" s="15"/>
      <c r="AM142" s="15"/>
      <c r="AN142" s="15"/>
      <c r="AO142" s="16" t="s">
        <v>11857</v>
      </c>
      <c r="AP142" s="15"/>
      <c r="AQ142" s="15"/>
    </row>
    <row r="143" ht="15.75" customHeight="1">
      <c r="A143" s="28" t="s">
        <v>1251</v>
      </c>
      <c r="B143" s="15">
        <v>1168766.0</v>
      </c>
      <c r="C143" s="15" t="str">
        <f t="shared" si="1"/>
        <v>KIO30958034</v>
      </c>
      <c r="D143" s="15" t="s">
        <v>11857</v>
      </c>
      <c r="E143" s="28" t="s">
        <v>1252</v>
      </c>
      <c r="F143" s="20">
        <f>VLOOKUP(GOLOMAX!$B143,'PRECIOS GOLOMAX'!$A$1:$C$10000,3,FALSE)</f>
        <v>364.54</v>
      </c>
      <c r="G143" s="29">
        <v>0.0</v>
      </c>
      <c r="H143" s="29">
        <v>0.0</v>
      </c>
      <c r="I143" s="15">
        <v>1.0</v>
      </c>
      <c r="J143" s="15">
        <v>1.0</v>
      </c>
      <c r="K143" s="28"/>
      <c r="L143" s="23">
        <f>((GOLOMAX!$F143*(1+GOLOMAX!$G143%))/GOLOMAX!$J143)+GOLOMAX!$K143</f>
        <v>364.54</v>
      </c>
      <c r="M143" s="15">
        <v>30.0</v>
      </c>
      <c r="N143" s="24">
        <f t="shared" si="2"/>
        <v>500</v>
      </c>
      <c r="O143" s="29">
        <f>MROUND((GOLOMAX!$N143/0.6),50)</f>
        <v>850</v>
      </c>
      <c r="P143" s="15" t="s">
        <v>11858</v>
      </c>
      <c r="Q143" s="15">
        <v>3.0</v>
      </c>
      <c r="R143" s="31">
        <v>15.0</v>
      </c>
      <c r="S143" s="15" t="s">
        <v>968</v>
      </c>
      <c r="T143" s="15" t="s">
        <v>15</v>
      </c>
      <c r="U143" s="15" t="s">
        <v>11753</v>
      </c>
      <c r="V143" s="15" t="s">
        <v>12195</v>
      </c>
      <c r="W143" s="15" t="s">
        <v>11860</v>
      </c>
      <c r="X143" s="15">
        <v>1.0</v>
      </c>
      <c r="Y143" s="15">
        <v>0.0</v>
      </c>
      <c r="Z143" s="15"/>
      <c r="AA143" s="15"/>
      <c r="AB143" s="29" t="str">
        <f>ARTICULOS_OSLE[[#This Row],[Costo]]*ARTICULOS_OSLE[[#This Row],[Pedido]]</f>
        <v>#ERROR!</v>
      </c>
      <c r="AC143" s="15"/>
      <c r="AD143" s="15"/>
      <c r="AE143" s="15"/>
      <c r="AF143" s="15"/>
      <c r="AG143" s="15"/>
      <c r="AH143" s="32" t="str">
        <f>IF(AND(ARTICULOS_OSLE[[#This Row],[FechaVenc]]=0,ARTICULOS_OSLE[[#This Row],[DiasVenc]]=0),"",ARTICULOS_OSLE[[#This Row],[FechaVenc]]-ARTICULOS_OSLE[[#This Row],[DiasVenc]])</f>
        <v>#ERROR!</v>
      </c>
      <c r="AI143" s="15"/>
      <c r="AJ143" s="15"/>
      <c r="AK143" s="15"/>
      <c r="AL143" s="15"/>
      <c r="AM143" s="15"/>
      <c r="AN143" s="15"/>
      <c r="AO143" s="16" t="s">
        <v>11857</v>
      </c>
      <c r="AP143" s="15"/>
      <c r="AQ143" s="15"/>
    </row>
    <row r="144" ht="15.75" customHeight="1">
      <c r="A144" s="28" t="s">
        <v>1253</v>
      </c>
      <c r="B144" s="15">
        <v>1168700.0</v>
      </c>
      <c r="C144" s="15" t="str">
        <f t="shared" si="1"/>
        <v>KIO30958058</v>
      </c>
      <c r="D144" s="15" t="s">
        <v>11857</v>
      </c>
      <c r="E144" s="28" t="s">
        <v>1254</v>
      </c>
      <c r="F144" s="20">
        <f>VLOOKUP(GOLOMAX!$B144,'PRECIOS GOLOMAX'!$A$1:$C$10000,3,FALSE)</f>
        <v>364.54</v>
      </c>
      <c r="G144" s="29">
        <v>0.0</v>
      </c>
      <c r="H144" s="29">
        <v>0.0</v>
      </c>
      <c r="I144" s="15">
        <v>1.0</v>
      </c>
      <c r="J144" s="15">
        <v>1.0</v>
      </c>
      <c r="K144" s="28"/>
      <c r="L144" s="23">
        <f>((GOLOMAX!$F144*(1+GOLOMAX!$G144%))/GOLOMAX!$J144)+GOLOMAX!$K144</f>
        <v>364.54</v>
      </c>
      <c r="M144" s="15">
        <v>30.0</v>
      </c>
      <c r="N144" s="24">
        <f t="shared" si="2"/>
        <v>500</v>
      </c>
      <c r="O144" s="29">
        <f>MROUND((GOLOMAX!$N144/0.6),50)</f>
        <v>850</v>
      </c>
      <c r="P144" s="15" t="s">
        <v>11858</v>
      </c>
      <c r="Q144" s="15">
        <v>3.0</v>
      </c>
      <c r="R144" s="31">
        <v>15.0</v>
      </c>
      <c r="S144" s="15" t="s">
        <v>968</v>
      </c>
      <c r="T144" s="15" t="s">
        <v>15</v>
      </c>
      <c r="U144" s="15" t="s">
        <v>11753</v>
      </c>
      <c r="V144" s="15" t="s">
        <v>12195</v>
      </c>
      <c r="W144" s="15" t="s">
        <v>11860</v>
      </c>
      <c r="X144" s="15">
        <v>1.0</v>
      </c>
      <c r="Y144" s="15">
        <v>0.0</v>
      </c>
      <c r="Z144" s="15"/>
      <c r="AA144" s="15"/>
      <c r="AB144" s="29" t="str">
        <f>ARTICULOS_OSLE[[#This Row],[Costo]]*ARTICULOS_OSLE[[#This Row],[Pedido]]</f>
        <v>#ERROR!</v>
      </c>
      <c r="AC144" s="15"/>
      <c r="AD144" s="15"/>
      <c r="AE144" s="15"/>
      <c r="AF144" s="15"/>
      <c r="AG144" s="15"/>
      <c r="AH144" s="32" t="str">
        <f>IF(AND(ARTICULOS_OSLE[[#This Row],[FechaVenc]]=0,ARTICULOS_OSLE[[#This Row],[DiasVenc]]=0),"",ARTICULOS_OSLE[[#This Row],[FechaVenc]]-ARTICULOS_OSLE[[#This Row],[DiasVenc]])</f>
        <v>#ERROR!</v>
      </c>
      <c r="AI144" s="15"/>
      <c r="AJ144" s="15"/>
      <c r="AK144" s="15"/>
      <c r="AL144" s="15"/>
      <c r="AM144" s="15"/>
      <c r="AN144" s="15"/>
      <c r="AO144" s="16" t="s">
        <v>11857</v>
      </c>
      <c r="AP144" s="15"/>
      <c r="AQ144" s="15"/>
    </row>
    <row r="145" ht="15.75" customHeight="1">
      <c r="A145" s="28" t="s">
        <v>1255</v>
      </c>
      <c r="B145" s="15">
        <v>1168737.0</v>
      </c>
      <c r="C145" s="15" t="str">
        <f t="shared" si="1"/>
        <v>KIO30958072</v>
      </c>
      <c r="D145" s="15" t="s">
        <v>11857</v>
      </c>
      <c r="E145" s="28" t="s">
        <v>1256</v>
      </c>
      <c r="F145" s="20">
        <f>VLOOKUP(GOLOMAX!$B145,'PRECIOS GOLOMAX'!$A$1:$C$10000,3,FALSE)</f>
        <v>4374.53</v>
      </c>
      <c r="G145" s="29">
        <v>0.0</v>
      </c>
      <c r="H145" s="29">
        <v>0.0</v>
      </c>
      <c r="I145" s="15">
        <v>12.0</v>
      </c>
      <c r="J145" s="15">
        <v>12.0</v>
      </c>
      <c r="K145" s="28"/>
      <c r="L145" s="23">
        <f>((GOLOMAX!$F145*(1+GOLOMAX!$G145%))/GOLOMAX!$J145)+GOLOMAX!$K145</f>
        <v>364.5441667</v>
      </c>
      <c r="M145" s="15">
        <v>30.0</v>
      </c>
      <c r="N145" s="24">
        <f t="shared" si="2"/>
        <v>500</v>
      </c>
      <c r="O145" s="29">
        <f>MROUND((GOLOMAX!$N145/0.6),50)</f>
        <v>850</v>
      </c>
      <c r="P145" s="15" t="s">
        <v>11858</v>
      </c>
      <c r="Q145" s="15">
        <v>3.0</v>
      </c>
      <c r="R145" s="31">
        <f>GOLOMAX!$I145+GOLOMAX!$Q145</f>
        <v>15</v>
      </c>
      <c r="S145" s="15" t="s">
        <v>968</v>
      </c>
      <c r="T145" s="15" t="s">
        <v>15</v>
      </c>
      <c r="U145" s="15" t="s">
        <v>11753</v>
      </c>
      <c r="V145" s="15" t="s">
        <v>12195</v>
      </c>
      <c r="W145" s="15" t="s">
        <v>11860</v>
      </c>
      <c r="X145" s="15">
        <v>1.0</v>
      </c>
      <c r="Y145" s="15">
        <v>0.0</v>
      </c>
      <c r="Z145" s="15"/>
      <c r="AA145" s="15"/>
      <c r="AB145" s="29" t="str">
        <f>ARTICULOS_OSLE[[#This Row],[Costo]]*ARTICULOS_OSLE[[#This Row],[Pedido]]</f>
        <v>#ERROR!</v>
      </c>
      <c r="AC145" s="15"/>
      <c r="AD145" s="15"/>
      <c r="AE145" s="15"/>
      <c r="AF145" s="15"/>
      <c r="AG145" s="15"/>
      <c r="AH145" s="32" t="str">
        <f>IF(AND(ARTICULOS_OSLE[[#This Row],[FechaVenc]]=0,ARTICULOS_OSLE[[#This Row],[DiasVenc]]=0),"",ARTICULOS_OSLE[[#This Row],[FechaVenc]]-ARTICULOS_OSLE[[#This Row],[DiasVenc]])</f>
        <v>#ERROR!</v>
      </c>
      <c r="AI145" s="15"/>
      <c r="AJ145" s="15"/>
      <c r="AK145" s="15"/>
      <c r="AL145" s="15"/>
      <c r="AM145" s="15"/>
      <c r="AN145" s="15"/>
      <c r="AO145" s="16" t="s">
        <v>11857</v>
      </c>
      <c r="AP145" s="15"/>
      <c r="AQ145" s="15"/>
    </row>
    <row r="146" ht="15.75" customHeight="1">
      <c r="A146" s="28" t="s">
        <v>1257</v>
      </c>
      <c r="B146" s="15">
        <v>1206900.0</v>
      </c>
      <c r="C146" s="15" t="str">
        <f t="shared" si="1"/>
        <v>KIO30959376</v>
      </c>
      <c r="D146" s="15" t="s">
        <v>11857</v>
      </c>
      <c r="E146" s="28" t="s">
        <v>1258</v>
      </c>
      <c r="F146" s="20">
        <f>VLOOKUP(GOLOMAX!$B146,'PRECIOS GOLOMAX'!$A$1:$C$10000,3,FALSE)</f>
        <v>11946.85</v>
      </c>
      <c r="G146" s="29">
        <v>0.0</v>
      </c>
      <c r="H146" s="29">
        <v>0.0</v>
      </c>
      <c r="I146" s="15">
        <v>8.0</v>
      </c>
      <c r="J146" s="15">
        <v>8.0</v>
      </c>
      <c r="K146" s="28"/>
      <c r="L146" s="23">
        <f>((GOLOMAX!$F146*(1+GOLOMAX!$G146%))/GOLOMAX!$J146)+GOLOMAX!$K146</f>
        <v>1493.35625</v>
      </c>
      <c r="M146" s="15">
        <v>30.0</v>
      </c>
      <c r="N146" s="24">
        <f t="shared" si="2"/>
        <v>2150</v>
      </c>
      <c r="O146" s="29">
        <f>MROUND((GOLOMAX!$N146/0.6),50)</f>
        <v>3600</v>
      </c>
      <c r="P146" s="15" t="s">
        <v>11858</v>
      </c>
      <c r="Q146" s="15">
        <v>2.0</v>
      </c>
      <c r="R146" s="31">
        <f>GOLOMAX!$I146+GOLOMAX!$Q146</f>
        <v>10</v>
      </c>
      <c r="S146" s="15" t="s">
        <v>968</v>
      </c>
      <c r="T146" s="15" t="s">
        <v>15</v>
      </c>
      <c r="U146" s="15" t="s">
        <v>11757</v>
      </c>
      <c r="V146" s="15" t="s">
        <v>12195</v>
      </c>
      <c r="W146" s="15" t="s">
        <v>11860</v>
      </c>
      <c r="X146" s="15">
        <v>1.0</v>
      </c>
      <c r="Y146" s="15">
        <v>14.0</v>
      </c>
      <c r="Z146" s="15"/>
      <c r="AA146" s="15"/>
      <c r="AB146" s="29" t="str">
        <f>ARTICULOS_OSLE[[#This Row],[Costo]]*ARTICULOS_OSLE[[#This Row],[Pedido]]</f>
        <v>#ERROR!</v>
      </c>
      <c r="AC146" s="15"/>
      <c r="AD146" s="15"/>
      <c r="AE146" s="15"/>
      <c r="AF146" s="15"/>
      <c r="AG146" s="15"/>
      <c r="AH146" s="32" t="str">
        <f>IF(AND(ARTICULOS_OSLE[[#This Row],[FechaVenc]]=0,ARTICULOS_OSLE[[#This Row],[DiasVenc]]=0),"",ARTICULOS_OSLE[[#This Row],[FechaVenc]]-ARTICULOS_OSLE[[#This Row],[DiasVenc]])</f>
        <v>#ERROR!</v>
      </c>
      <c r="AI146" s="15"/>
      <c r="AJ146" s="15"/>
      <c r="AK146" s="15"/>
      <c r="AL146" s="15"/>
      <c r="AM146" s="15"/>
      <c r="AN146" s="15"/>
      <c r="AO146" s="16" t="s">
        <v>11857</v>
      </c>
      <c r="AP146" s="15"/>
      <c r="AQ146" s="15"/>
    </row>
    <row r="147" ht="15.75" hidden="1" customHeight="1">
      <c r="A147" s="28" t="s">
        <v>1259</v>
      </c>
      <c r="B147" s="15">
        <v>1142535.0</v>
      </c>
      <c r="C147" s="15" t="str">
        <f t="shared" si="1"/>
        <v>KIO60070047</v>
      </c>
      <c r="D147" s="15" t="s">
        <v>11857</v>
      </c>
      <c r="E147" s="28" t="s">
        <v>1260</v>
      </c>
      <c r="F147" s="20">
        <f>VLOOKUP(GOLOMAX!$B147,'PRECIOS GOLOMAX'!$A$1:$C$10000,3,FALSE)</f>
        <v>274.65</v>
      </c>
      <c r="G147" s="29">
        <v>0.0</v>
      </c>
      <c r="H147" s="29">
        <v>0.0</v>
      </c>
      <c r="I147" s="15">
        <v>1.0</v>
      </c>
      <c r="J147" s="15">
        <v>1.0</v>
      </c>
      <c r="K147" s="28"/>
      <c r="L147" s="23">
        <f>((GOLOMAX!$F147*(1+GOLOMAX!$G147%))/GOLOMAX!$J147)+GOLOMAX!$K147</f>
        <v>274.65</v>
      </c>
      <c r="M147" s="15">
        <v>30.0</v>
      </c>
      <c r="N147" s="24">
        <f t="shared" si="2"/>
        <v>400</v>
      </c>
      <c r="O147" s="29">
        <f>MROUND((GOLOMAX!$N147/0.6),50)</f>
        <v>650</v>
      </c>
      <c r="P147" s="15" t="s">
        <v>11858</v>
      </c>
      <c r="Q147" s="15">
        <v>6.0</v>
      </c>
      <c r="R147" s="31">
        <v>22.0</v>
      </c>
      <c r="S147" s="15" t="s">
        <v>968</v>
      </c>
      <c r="T147" s="15" t="s">
        <v>15</v>
      </c>
      <c r="U147" s="15" t="s">
        <v>11759</v>
      </c>
      <c r="V147" s="15" t="s">
        <v>12198</v>
      </c>
      <c r="W147" s="15" t="s">
        <v>11860</v>
      </c>
      <c r="X147" s="15">
        <v>1.0</v>
      </c>
      <c r="Y147" s="15">
        <v>0.0</v>
      </c>
      <c r="Z147" s="15"/>
      <c r="AA147" s="15"/>
      <c r="AB147" s="29" t="str">
        <f>ARTICULOS_OSLE[[#This Row],[Costo]]*ARTICULOS_OSLE[[#This Row],[Pedido]]</f>
        <v>#ERROR!</v>
      </c>
      <c r="AC147" s="15"/>
      <c r="AD147" s="15"/>
      <c r="AE147" s="15"/>
      <c r="AF147" s="15"/>
      <c r="AG147" s="15"/>
      <c r="AH147" s="32" t="str">
        <f>IF(AND(ARTICULOS_OSLE[[#This Row],[FechaVenc]]=0,ARTICULOS_OSLE[[#This Row],[DiasVenc]]=0),"",ARTICULOS_OSLE[[#This Row],[FechaVenc]]-ARTICULOS_OSLE[[#This Row],[DiasVenc]])</f>
        <v>#ERROR!</v>
      </c>
      <c r="AI147" s="15"/>
      <c r="AJ147" s="15"/>
      <c r="AK147" s="15"/>
      <c r="AL147" s="15"/>
      <c r="AM147" s="15"/>
      <c r="AN147" s="15"/>
      <c r="AO147" s="16" t="s">
        <v>11857</v>
      </c>
      <c r="AP147" s="15"/>
      <c r="AQ147" s="15"/>
    </row>
    <row r="148" ht="15.75" hidden="1" customHeight="1">
      <c r="A148" s="28" t="s">
        <v>1261</v>
      </c>
      <c r="B148" s="15"/>
      <c r="C148" s="15" t="str">
        <f t="shared" si="1"/>
        <v>KIO77907509</v>
      </c>
      <c r="D148" s="15" t="s">
        <v>11857</v>
      </c>
      <c r="E148" s="28" t="s">
        <v>1262</v>
      </c>
      <c r="F148" s="20">
        <v>15900.0</v>
      </c>
      <c r="G148" s="29">
        <v>0.0</v>
      </c>
      <c r="H148" s="29">
        <v>0.0</v>
      </c>
      <c r="I148" s="15">
        <v>20.0</v>
      </c>
      <c r="J148" s="15">
        <v>20.0</v>
      </c>
      <c r="K148" s="28"/>
      <c r="L148" s="23">
        <f>((GOLOMAX!$F148*(1+GOLOMAX!$G148%))/GOLOMAX!$J148)+GOLOMAX!$K148</f>
        <v>795</v>
      </c>
      <c r="M148" s="15">
        <v>30.0</v>
      </c>
      <c r="N148" s="24">
        <f t="shared" si="2"/>
        <v>1150</v>
      </c>
      <c r="O148" s="29">
        <f>MROUND((GOLOMAX!$N148/0.6),50)</f>
        <v>1900</v>
      </c>
      <c r="P148" s="15" t="s">
        <v>11858</v>
      </c>
      <c r="Q148" s="15">
        <v>5.0</v>
      </c>
      <c r="R148" s="31">
        <v>25.0</v>
      </c>
      <c r="S148" s="15" t="s">
        <v>968</v>
      </c>
      <c r="T148" s="15" t="s">
        <v>15</v>
      </c>
      <c r="U148" s="15" t="s">
        <v>11759</v>
      </c>
      <c r="V148" s="15" t="s">
        <v>12199</v>
      </c>
      <c r="W148" s="15" t="s">
        <v>11860</v>
      </c>
      <c r="X148" s="15">
        <v>1.0</v>
      </c>
      <c r="Y148" s="15">
        <v>2.0</v>
      </c>
      <c r="Z148" s="15"/>
      <c r="AA148" s="15"/>
      <c r="AB148" s="29" t="str">
        <f>ARTICULOS_OSLE[[#This Row],[Costo]]*ARTICULOS_OSLE[[#This Row],[Pedido]]</f>
        <v>#ERROR!</v>
      </c>
      <c r="AC148" s="15"/>
      <c r="AD148" s="15"/>
      <c r="AE148" s="15"/>
      <c r="AF148" s="15"/>
      <c r="AG148" s="15"/>
      <c r="AH148" s="32" t="str">
        <f>IF(AND(ARTICULOS_OSLE[[#This Row],[FechaVenc]]=0,ARTICULOS_OSLE[[#This Row],[DiasVenc]]=0),"",ARTICULOS_OSLE[[#This Row],[FechaVenc]]-ARTICULOS_OSLE[[#This Row],[DiasVenc]])</f>
        <v>#ERROR!</v>
      </c>
      <c r="AI148" s="15"/>
      <c r="AJ148" s="15"/>
      <c r="AK148" s="15"/>
      <c r="AL148" s="15"/>
      <c r="AM148" s="15"/>
      <c r="AN148" s="15"/>
      <c r="AO148" s="16" t="s">
        <v>11857</v>
      </c>
      <c r="AP148" s="15"/>
      <c r="AQ148" s="15"/>
    </row>
    <row r="149" ht="15.75" hidden="1" customHeight="1">
      <c r="A149" s="28" t="s">
        <v>1263</v>
      </c>
      <c r="B149" s="15">
        <v>1148942.0</v>
      </c>
      <c r="C149" s="15" t="str">
        <f t="shared" si="1"/>
        <v>KIO29609464</v>
      </c>
      <c r="D149" s="15" t="s">
        <v>11857</v>
      </c>
      <c r="E149" s="28" t="s">
        <v>1264</v>
      </c>
      <c r="F149" s="20">
        <f>VLOOKUP(GOLOMAX!$B149,'PRECIOS GOLOMAX'!$A$1:$C$10000,3,FALSE)</f>
        <v>3937.96</v>
      </c>
      <c r="G149" s="29">
        <v>0.0</v>
      </c>
      <c r="H149" s="29">
        <v>0.0</v>
      </c>
      <c r="I149" s="15">
        <v>300.0</v>
      </c>
      <c r="J149" s="15">
        <v>300.0</v>
      </c>
      <c r="K149" s="28"/>
      <c r="L149" s="23">
        <f>((GOLOMAX!$F149*(1+GOLOMAX!$G149%))/GOLOMAX!$J149)+GOLOMAX!$K149</f>
        <v>13.12653333</v>
      </c>
      <c r="M149" s="15">
        <v>50.0</v>
      </c>
      <c r="N149" s="24">
        <f t="shared" si="2"/>
        <v>50</v>
      </c>
      <c r="O149" s="29">
        <f>MROUND((GOLOMAX!$N149/0.6),50)</f>
        <v>100</v>
      </c>
      <c r="P149" s="15" t="s">
        <v>11858</v>
      </c>
      <c r="Q149" s="15">
        <v>50.0</v>
      </c>
      <c r="R149" s="31">
        <f>GOLOMAX!$I149+GOLOMAX!$Q149</f>
        <v>350</v>
      </c>
      <c r="S149" s="15" t="s">
        <v>968</v>
      </c>
      <c r="T149" s="15" t="s">
        <v>15</v>
      </c>
      <c r="U149" s="15" t="s">
        <v>11759</v>
      </c>
      <c r="V149" s="15" t="s">
        <v>12200</v>
      </c>
      <c r="W149" s="15" t="s">
        <v>11860</v>
      </c>
      <c r="X149" s="15">
        <v>1.0</v>
      </c>
      <c r="Y149" s="15">
        <v>100.0</v>
      </c>
      <c r="Z149" s="15"/>
      <c r="AA149" s="15"/>
      <c r="AB149" s="29" t="str">
        <f>ARTICULOS_OSLE[[#This Row],[Costo]]*ARTICULOS_OSLE[[#This Row],[Pedido]]</f>
        <v>#ERROR!</v>
      </c>
      <c r="AC149" s="15"/>
      <c r="AD149" s="15"/>
      <c r="AE149" s="15"/>
      <c r="AF149" s="15"/>
      <c r="AG149" s="15"/>
      <c r="AH149" s="32" t="str">
        <f>IF(AND(ARTICULOS_OSLE[[#This Row],[FechaVenc]]=0,ARTICULOS_OSLE[[#This Row],[DiasVenc]]=0),"",ARTICULOS_OSLE[[#This Row],[FechaVenc]]-ARTICULOS_OSLE[[#This Row],[DiasVenc]])</f>
        <v>#ERROR!</v>
      </c>
      <c r="AI149" s="15"/>
      <c r="AJ149" s="15"/>
      <c r="AK149" s="15"/>
      <c r="AL149" s="15"/>
      <c r="AM149" s="15"/>
      <c r="AN149" s="15"/>
      <c r="AO149" s="16" t="s">
        <v>11857</v>
      </c>
      <c r="AP149" s="15"/>
      <c r="AQ149" s="15"/>
    </row>
    <row r="150" ht="15.75" hidden="1" customHeight="1">
      <c r="A150" s="28" t="s">
        <v>1265</v>
      </c>
      <c r="B150" s="15">
        <v>1148992.0</v>
      </c>
      <c r="C150" s="15" t="str">
        <f t="shared" si="1"/>
        <v>KIO29200227</v>
      </c>
      <c r="D150" s="15" t="s">
        <v>11857</v>
      </c>
      <c r="E150" s="28" t="s">
        <v>1266</v>
      </c>
      <c r="F150" s="20">
        <f>VLOOKUP(GOLOMAX!$B150,'PRECIOS GOLOMAX'!$A$1:$C$10000,3,FALSE)</f>
        <v>3937.96</v>
      </c>
      <c r="G150" s="29">
        <v>0.0</v>
      </c>
      <c r="H150" s="29">
        <v>0.0</v>
      </c>
      <c r="I150" s="15">
        <v>300.0</v>
      </c>
      <c r="J150" s="15">
        <v>300.0</v>
      </c>
      <c r="K150" s="28"/>
      <c r="L150" s="23">
        <f>((GOLOMAX!$F150*(1+GOLOMAX!$G150%))/GOLOMAX!$J150)+GOLOMAX!$K150</f>
        <v>13.12653333</v>
      </c>
      <c r="M150" s="15">
        <v>50.0</v>
      </c>
      <c r="N150" s="24">
        <f t="shared" si="2"/>
        <v>50</v>
      </c>
      <c r="O150" s="29">
        <f>MROUND((GOLOMAX!$N150/0.6),50)</f>
        <v>100</v>
      </c>
      <c r="P150" s="15" t="s">
        <v>11858</v>
      </c>
      <c r="Q150" s="15">
        <v>50.0</v>
      </c>
      <c r="R150" s="31">
        <f>GOLOMAX!$I150+GOLOMAX!$Q150</f>
        <v>350</v>
      </c>
      <c r="S150" s="15" t="s">
        <v>968</v>
      </c>
      <c r="T150" s="15" t="s">
        <v>15</v>
      </c>
      <c r="U150" s="15" t="s">
        <v>11759</v>
      </c>
      <c r="V150" s="15" t="s">
        <v>12200</v>
      </c>
      <c r="W150" s="15" t="s">
        <v>11860</v>
      </c>
      <c r="X150" s="15">
        <v>1.0</v>
      </c>
      <c r="Y150" s="15">
        <v>100.0</v>
      </c>
      <c r="Z150" s="15"/>
      <c r="AA150" s="15"/>
      <c r="AB150" s="29" t="str">
        <f>ARTICULOS_OSLE[[#This Row],[Costo]]*ARTICULOS_OSLE[[#This Row],[Pedido]]</f>
        <v>#ERROR!</v>
      </c>
      <c r="AC150" s="15"/>
      <c r="AD150" s="15"/>
      <c r="AE150" s="15"/>
      <c r="AF150" s="15"/>
      <c r="AG150" s="15"/>
      <c r="AH150" s="32" t="str">
        <f>IF(AND(ARTICULOS_OSLE[[#This Row],[FechaVenc]]=0,ARTICULOS_OSLE[[#This Row],[DiasVenc]]=0),"",ARTICULOS_OSLE[[#This Row],[FechaVenc]]-ARTICULOS_OSLE[[#This Row],[DiasVenc]])</f>
        <v>#ERROR!</v>
      </c>
      <c r="AI150" s="15"/>
      <c r="AJ150" s="15"/>
      <c r="AK150" s="15"/>
      <c r="AL150" s="15"/>
      <c r="AM150" s="15"/>
      <c r="AN150" s="15"/>
      <c r="AO150" s="16" t="s">
        <v>11857</v>
      </c>
      <c r="AP150" s="15"/>
      <c r="AQ150" s="15"/>
    </row>
    <row r="151" ht="15.75" hidden="1" customHeight="1">
      <c r="A151" s="28" t="s">
        <v>1267</v>
      </c>
      <c r="B151" s="15">
        <v>1148913.0</v>
      </c>
      <c r="C151" s="15" t="str">
        <f t="shared" si="1"/>
        <v>KIO29601994</v>
      </c>
      <c r="D151" s="15" t="s">
        <v>11857</v>
      </c>
      <c r="E151" s="28" t="s">
        <v>1268</v>
      </c>
      <c r="F151" s="20">
        <f>VLOOKUP(GOLOMAX!$B151,'PRECIOS GOLOMAX'!$A$1:$C$10000,3,FALSE)</f>
        <v>3937.96</v>
      </c>
      <c r="G151" s="29">
        <v>0.0</v>
      </c>
      <c r="H151" s="29">
        <v>0.0</v>
      </c>
      <c r="I151" s="15">
        <v>300.0</v>
      </c>
      <c r="J151" s="15">
        <v>300.0</v>
      </c>
      <c r="K151" s="28"/>
      <c r="L151" s="23">
        <f>((GOLOMAX!$F151*(1+GOLOMAX!$G151%))/GOLOMAX!$J151)+GOLOMAX!$K151</f>
        <v>13.12653333</v>
      </c>
      <c r="M151" s="15">
        <v>50.0</v>
      </c>
      <c r="N151" s="24">
        <f t="shared" si="2"/>
        <v>50</v>
      </c>
      <c r="O151" s="29">
        <f>MROUND((GOLOMAX!$N151/0.6),50)</f>
        <v>100</v>
      </c>
      <c r="P151" s="15" t="s">
        <v>11858</v>
      </c>
      <c r="Q151" s="15">
        <v>50.0</v>
      </c>
      <c r="R151" s="31">
        <f>GOLOMAX!$I151+GOLOMAX!$Q151</f>
        <v>350</v>
      </c>
      <c r="S151" s="15" t="s">
        <v>968</v>
      </c>
      <c r="T151" s="15" t="s">
        <v>15</v>
      </c>
      <c r="U151" s="15" t="s">
        <v>11759</v>
      </c>
      <c r="V151" s="15" t="s">
        <v>12200</v>
      </c>
      <c r="W151" s="15" t="s">
        <v>11860</v>
      </c>
      <c r="X151" s="15">
        <v>1.0</v>
      </c>
      <c r="Y151" s="15">
        <v>100.0</v>
      </c>
      <c r="Z151" s="15"/>
      <c r="AA151" s="15"/>
      <c r="AB151" s="29" t="str">
        <f>ARTICULOS_OSLE[[#This Row],[Costo]]*ARTICULOS_OSLE[[#This Row],[Pedido]]</f>
        <v>#ERROR!</v>
      </c>
      <c r="AC151" s="15"/>
      <c r="AD151" s="15"/>
      <c r="AE151" s="15"/>
      <c r="AF151" s="15"/>
      <c r="AG151" s="15"/>
      <c r="AH151" s="32" t="str">
        <f>IF(AND(ARTICULOS_OSLE[[#This Row],[FechaVenc]]=0,ARTICULOS_OSLE[[#This Row],[DiasVenc]]=0),"",ARTICULOS_OSLE[[#This Row],[FechaVenc]]-ARTICULOS_OSLE[[#This Row],[DiasVenc]])</f>
        <v>#ERROR!</v>
      </c>
      <c r="AI151" s="15"/>
      <c r="AJ151" s="15"/>
      <c r="AK151" s="15"/>
      <c r="AL151" s="15"/>
      <c r="AM151" s="15"/>
      <c r="AN151" s="15"/>
      <c r="AO151" s="16" t="s">
        <v>11857</v>
      </c>
      <c r="AP151" s="15"/>
      <c r="AQ151" s="15"/>
    </row>
    <row r="152" ht="15.75" hidden="1" customHeight="1">
      <c r="A152" s="28" t="s">
        <v>1269</v>
      </c>
      <c r="B152" s="15"/>
      <c r="C152" s="15" t="str">
        <f t="shared" si="1"/>
        <v>KIO06006106</v>
      </c>
      <c r="D152" s="15" t="s">
        <v>11857</v>
      </c>
      <c r="E152" s="28" t="s">
        <v>1270</v>
      </c>
      <c r="F152" s="20">
        <v>26900.0</v>
      </c>
      <c r="G152" s="29">
        <v>0.0</v>
      </c>
      <c r="H152" s="29">
        <v>0.0</v>
      </c>
      <c r="I152" s="15">
        <v>60.0</v>
      </c>
      <c r="J152" s="15">
        <v>60.0</v>
      </c>
      <c r="K152" s="28"/>
      <c r="L152" s="23">
        <f>((GOLOMAX!$F152*(1+GOLOMAX!$G152%))/GOLOMAX!$J152)+GOLOMAX!$K152</f>
        <v>448.3333333</v>
      </c>
      <c r="M152" s="15">
        <v>30.0</v>
      </c>
      <c r="N152" s="24">
        <f t="shared" si="2"/>
        <v>650</v>
      </c>
      <c r="O152" s="29">
        <f>MROUND((GOLOMAX!$N152/0.6),50)</f>
        <v>1100</v>
      </c>
      <c r="P152" s="15" t="s">
        <v>11858</v>
      </c>
      <c r="Q152" s="15">
        <v>10.0</v>
      </c>
      <c r="R152" s="31">
        <v>70.0</v>
      </c>
      <c r="S152" s="15" t="s">
        <v>968</v>
      </c>
      <c r="T152" s="15" t="s">
        <v>15</v>
      </c>
      <c r="U152" s="15" t="s">
        <v>11759</v>
      </c>
      <c r="V152" s="15" t="s">
        <v>12199</v>
      </c>
      <c r="W152" s="15" t="s">
        <v>11860</v>
      </c>
      <c r="X152" s="15">
        <v>1.0</v>
      </c>
      <c r="Y152" s="15">
        <v>0.0</v>
      </c>
      <c r="Z152" s="15"/>
      <c r="AA152" s="15"/>
      <c r="AB152" s="29" t="str">
        <f>ARTICULOS_OSLE[[#This Row],[Costo]]*ARTICULOS_OSLE[[#This Row],[Pedido]]</f>
        <v>#ERROR!</v>
      </c>
      <c r="AC152" s="15"/>
      <c r="AD152" s="15"/>
      <c r="AE152" s="15"/>
      <c r="AF152" s="15"/>
      <c r="AG152" s="15"/>
      <c r="AH152" s="32" t="str">
        <f>IF(AND(ARTICULOS_OSLE[[#This Row],[FechaVenc]]=0,ARTICULOS_OSLE[[#This Row],[DiasVenc]]=0),"",ARTICULOS_OSLE[[#This Row],[FechaVenc]]-ARTICULOS_OSLE[[#This Row],[DiasVenc]])</f>
        <v>#ERROR!</v>
      </c>
      <c r="AI152" s="15"/>
      <c r="AJ152" s="15"/>
      <c r="AK152" s="15"/>
      <c r="AL152" s="15"/>
      <c r="AM152" s="15"/>
      <c r="AN152" s="15"/>
      <c r="AO152" s="16" t="s">
        <v>11857</v>
      </c>
      <c r="AP152" s="15"/>
      <c r="AQ152" s="15"/>
    </row>
    <row r="153" ht="15.75" hidden="1" customHeight="1">
      <c r="A153" s="28" t="s">
        <v>1271</v>
      </c>
      <c r="B153" s="16">
        <v>1263312.0</v>
      </c>
      <c r="C153" s="15" t="str">
        <f t="shared" si="1"/>
        <v>KIO77939722</v>
      </c>
      <c r="D153" s="15" t="s">
        <v>11857</v>
      </c>
      <c r="E153" s="28" t="s">
        <v>1272</v>
      </c>
      <c r="F153" s="20">
        <f>VLOOKUP(GOLOMAX!$B153,'PRECIOS GOLOMAX'!$A$1:$C$10000,3,FALSE)</f>
        <v>522.55</v>
      </c>
      <c r="G153" s="29">
        <v>0.0</v>
      </c>
      <c r="H153" s="29">
        <v>0.0</v>
      </c>
      <c r="I153" s="15">
        <v>1.0</v>
      </c>
      <c r="J153" s="15">
        <v>1.0</v>
      </c>
      <c r="K153" s="28"/>
      <c r="L153" s="23">
        <f>((GOLOMAX!$F153*(1+GOLOMAX!$G153%))/GOLOMAX!$J153)+GOLOMAX!$K153</f>
        <v>522.55</v>
      </c>
      <c r="M153" s="15">
        <v>30.0</v>
      </c>
      <c r="N153" s="24">
        <f t="shared" si="2"/>
        <v>750</v>
      </c>
      <c r="O153" s="29">
        <f>MROUND((GOLOMAX!$N153/0.6),50)</f>
        <v>1250</v>
      </c>
      <c r="P153" s="15" t="s">
        <v>11858</v>
      </c>
      <c r="Q153" s="15">
        <v>3.0</v>
      </c>
      <c r="R153" s="31">
        <v>15.0</v>
      </c>
      <c r="S153" s="15" t="s">
        <v>968</v>
      </c>
      <c r="T153" s="15" t="s">
        <v>15</v>
      </c>
      <c r="U153" s="15" t="s">
        <v>11759</v>
      </c>
      <c r="V153" s="15" t="s">
        <v>12192</v>
      </c>
      <c r="W153" s="15" t="s">
        <v>11860</v>
      </c>
      <c r="X153" s="15">
        <v>1.0</v>
      </c>
      <c r="Y153" s="15">
        <v>0.0</v>
      </c>
      <c r="Z153" s="15"/>
      <c r="AA153" s="15"/>
      <c r="AB153" s="29" t="str">
        <f>ARTICULOS_OSLE[[#This Row],[Costo]]*ARTICULOS_OSLE[[#This Row],[Pedido]]</f>
        <v>#ERROR!</v>
      </c>
      <c r="AC153" s="15"/>
      <c r="AD153" s="15"/>
      <c r="AE153" s="15"/>
      <c r="AF153" s="15"/>
      <c r="AG153" s="15"/>
      <c r="AH153" s="32" t="str">
        <f>IF(AND(ARTICULOS_OSLE[[#This Row],[FechaVenc]]=0,ARTICULOS_OSLE[[#This Row],[DiasVenc]]=0),"",ARTICULOS_OSLE[[#This Row],[FechaVenc]]-ARTICULOS_OSLE[[#This Row],[DiasVenc]])</f>
        <v>#ERROR!</v>
      </c>
      <c r="AI153" s="15"/>
      <c r="AJ153" s="15"/>
      <c r="AK153" s="15"/>
      <c r="AL153" s="15"/>
      <c r="AM153" s="15"/>
      <c r="AN153" s="15"/>
      <c r="AO153" s="16" t="s">
        <v>11857</v>
      </c>
      <c r="AP153" s="15"/>
      <c r="AQ153" s="15"/>
    </row>
    <row r="154" ht="15.75" hidden="1" customHeight="1">
      <c r="A154" s="28" t="s">
        <v>1273</v>
      </c>
      <c r="B154" s="15">
        <v>1143512.0</v>
      </c>
      <c r="C154" s="15" t="str">
        <f t="shared" si="1"/>
        <v>KIO24396994</v>
      </c>
      <c r="D154" s="15" t="s">
        <v>11857</v>
      </c>
      <c r="E154" s="28" t="s">
        <v>1274</v>
      </c>
      <c r="F154" s="20">
        <f>VLOOKUP(GOLOMAX!$B154,'PRECIOS GOLOMAX'!$A$1:$C$10000,3,FALSE)</f>
        <v>6912.44</v>
      </c>
      <c r="G154" s="29">
        <v>0.0</v>
      </c>
      <c r="H154" s="29">
        <v>0.0</v>
      </c>
      <c r="I154" s="15">
        <v>1.0</v>
      </c>
      <c r="J154" s="15">
        <v>1.0</v>
      </c>
      <c r="K154" s="28"/>
      <c r="L154" s="23">
        <f>((GOLOMAX!$F154*(1+GOLOMAX!$G154%))/GOLOMAX!$J154)+GOLOMAX!$K154</f>
        <v>6912.44</v>
      </c>
      <c r="M154" s="15">
        <v>30.0</v>
      </c>
      <c r="N154" s="24">
        <f t="shared" si="2"/>
        <v>9850</v>
      </c>
      <c r="O154" s="29">
        <f>MROUND((GOLOMAX!$N154/0.6),50)</f>
        <v>16400</v>
      </c>
      <c r="P154" s="15" t="s">
        <v>11858</v>
      </c>
      <c r="Q154" s="15">
        <v>2.0</v>
      </c>
      <c r="R154" s="31">
        <v>6.0</v>
      </c>
      <c r="S154" s="15" t="s">
        <v>968</v>
      </c>
      <c r="T154" s="15" t="s">
        <v>15</v>
      </c>
      <c r="U154" s="15" t="s">
        <v>11759</v>
      </c>
      <c r="V154" s="15" t="s">
        <v>12201</v>
      </c>
      <c r="W154" s="15" t="s">
        <v>11860</v>
      </c>
      <c r="X154" s="15">
        <v>1.0</v>
      </c>
      <c r="Y154" s="15">
        <v>0.0</v>
      </c>
      <c r="Z154" s="15"/>
      <c r="AA154" s="15"/>
      <c r="AB154" s="29" t="str">
        <f>ARTICULOS_OSLE[[#This Row],[Costo]]*ARTICULOS_OSLE[[#This Row],[Pedido]]</f>
        <v>#ERROR!</v>
      </c>
      <c r="AC154" s="15"/>
      <c r="AD154" s="15"/>
      <c r="AE154" s="15"/>
      <c r="AF154" s="15"/>
      <c r="AG154" s="15"/>
      <c r="AH154" s="32" t="str">
        <f>IF(AND(ARTICULOS_OSLE[[#This Row],[FechaVenc]]=0,ARTICULOS_OSLE[[#This Row],[DiasVenc]]=0),"",ARTICULOS_OSLE[[#This Row],[FechaVenc]]-ARTICULOS_OSLE[[#This Row],[DiasVenc]])</f>
        <v>#ERROR!</v>
      </c>
      <c r="AI154" s="15"/>
      <c r="AJ154" s="15"/>
      <c r="AK154" s="15"/>
      <c r="AL154" s="15"/>
      <c r="AM154" s="15"/>
      <c r="AN154" s="15"/>
      <c r="AO154" s="16" t="s">
        <v>11857</v>
      </c>
      <c r="AP154" s="15"/>
      <c r="AQ154" s="15"/>
    </row>
    <row r="155" ht="15.75" hidden="1" customHeight="1">
      <c r="A155" s="28" t="s">
        <v>1275</v>
      </c>
      <c r="B155" s="15">
        <v>1143524.0</v>
      </c>
      <c r="C155" s="15" t="str">
        <f t="shared" si="1"/>
        <v>KIO00009673</v>
      </c>
      <c r="D155" s="15" t="s">
        <v>11857</v>
      </c>
      <c r="E155" s="28" t="s">
        <v>1276</v>
      </c>
      <c r="F155" s="20">
        <f>VLOOKUP(GOLOMAX!$B155,'PRECIOS GOLOMAX'!$A$1:$C$10000,3,FALSE)</f>
        <v>13132.34</v>
      </c>
      <c r="G155" s="29">
        <v>0.0</v>
      </c>
      <c r="H155" s="29">
        <v>0.0</v>
      </c>
      <c r="I155" s="15">
        <v>1.0</v>
      </c>
      <c r="J155" s="15">
        <v>1.0</v>
      </c>
      <c r="K155" s="28"/>
      <c r="L155" s="23">
        <f>((GOLOMAX!$F155*(1+GOLOMAX!$G155%))/GOLOMAX!$J155)+GOLOMAX!$K155</f>
        <v>13132.34</v>
      </c>
      <c r="M155" s="15">
        <v>30.0</v>
      </c>
      <c r="N155" s="24">
        <f t="shared" si="2"/>
        <v>18750</v>
      </c>
      <c r="O155" s="29">
        <f>MROUND((GOLOMAX!$N155/0.6),50)</f>
        <v>31250</v>
      </c>
      <c r="P155" s="15" t="s">
        <v>11858</v>
      </c>
      <c r="Q155" s="15">
        <v>2.0</v>
      </c>
      <c r="R155" s="31">
        <v>6.0</v>
      </c>
      <c r="S155" s="15" t="s">
        <v>968</v>
      </c>
      <c r="T155" s="15" t="s">
        <v>15</v>
      </c>
      <c r="U155" s="15" t="s">
        <v>11759</v>
      </c>
      <c r="V155" s="15" t="s">
        <v>12201</v>
      </c>
      <c r="W155" s="15" t="s">
        <v>11860</v>
      </c>
      <c r="X155" s="15">
        <v>1.0</v>
      </c>
      <c r="Y155" s="15">
        <v>0.0</v>
      </c>
      <c r="Z155" s="15"/>
      <c r="AA155" s="15"/>
      <c r="AB155" s="29" t="str">
        <f>ARTICULOS_OSLE[[#This Row],[Costo]]*ARTICULOS_OSLE[[#This Row],[Pedido]]</f>
        <v>#ERROR!</v>
      </c>
      <c r="AC155" s="15"/>
      <c r="AD155" s="15"/>
      <c r="AE155" s="15"/>
      <c r="AF155" s="15"/>
      <c r="AG155" s="15"/>
      <c r="AH155" s="32" t="str">
        <f>IF(AND(ARTICULOS_OSLE[[#This Row],[FechaVenc]]=0,ARTICULOS_OSLE[[#This Row],[DiasVenc]]=0),"",ARTICULOS_OSLE[[#This Row],[FechaVenc]]-ARTICULOS_OSLE[[#This Row],[DiasVenc]])</f>
        <v>#ERROR!</v>
      </c>
      <c r="AI155" s="15"/>
      <c r="AJ155" s="15"/>
      <c r="AK155" s="15"/>
      <c r="AL155" s="15"/>
      <c r="AM155" s="15"/>
      <c r="AN155" s="15"/>
      <c r="AO155" s="16" t="s">
        <v>11857</v>
      </c>
      <c r="AP155" s="15"/>
      <c r="AQ155" s="15"/>
    </row>
    <row r="156" ht="15.75" hidden="1" customHeight="1">
      <c r="A156" s="28" t="s">
        <v>1277</v>
      </c>
      <c r="B156" s="15">
        <v>1143503.0</v>
      </c>
      <c r="C156" s="15" t="str">
        <f t="shared" si="1"/>
        <v>KIO78909434</v>
      </c>
      <c r="D156" s="15" t="s">
        <v>11857</v>
      </c>
      <c r="E156" s="28" t="s">
        <v>1278</v>
      </c>
      <c r="F156" s="20">
        <f>VLOOKUP(GOLOMAX!$B156,'PRECIOS GOLOMAX'!$A$1:$C$10000,3,FALSE)</f>
        <v>1494.92</v>
      </c>
      <c r="G156" s="29">
        <v>0.0</v>
      </c>
      <c r="H156" s="29">
        <v>0.0</v>
      </c>
      <c r="I156" s="15">
        <v>1.0</v>
      </c>
      <c r="J156" s="15">
        <v>1.0</v>
      </c>
      <c r="K156" s="28"/>
      <c r="L156" s="23">
        <f>((GOLOMAX!$F156*(1+GOLOMAX!$G156%))/GOLOMAX!$J156)+GOLOMAX!$K156</f>
        <v>1494.92</v>
      </c>
      <c r="M156" s="15">
        <v>30.0</v>
      </c>
      <c r="N156" s="24">
        <f t="shared" si="2"/>
        <v>2150</v>
      </c>
      <c r="O156" s="29">
        <f>MROUND((GOLOMAX!$N156/0.6),50)</f>
        <v>3600</v>
      </c>
      <c r="P156" s="15" t="s">
        <v>11858</v>
      </c>
      <c r="Q156" s="15">
        <v>2.0</v>
      </c>
      <c r="R156" s="31">
        <v>14.0</v>
      </c>
      <c r="S156" s="15" t="s">
        <v>968</v>
      </c>
      <c r="T156" s="15" t="s">
        <v>15</v>
      </c>
      <c r="U156" s="15" t="s">
        <v>11759</v>
      </c>
      <c r="V156" s="15" t="s">
        <v>12201</v>
      </c>
      <c r="W156" s="15" t="s">
        <v>11860</v>
      </c>
      <c r="X156" s="15">
        <v>1.0</v>
      </c>
      <c r="Y156" s="15">
        <v>0.0</v>
      </c>
      <c r="Z156" s="15"/>
      <c r="AA156" s="15"/>
      <c r="AB156" s="29" t="str">
        <f>ARTICULOS_OSLE[[#This Row],[Costo]]*ARTICULOS_OSLE[[#This Row],[Pedido]]</f>
        <v>#ERROR!</v>
      </c>
      <c r="AC156" s="15"/>
      <c r="AD156" s="15"/>
      <c r="AE156" s="15"/>
      <c r="AF156" s="15"/>
      <c r="AG156" s="15"/>
      <c r="AH156" s="32" t="str">
        <f>IF(AND(ARTICULOS_OSLE[[#This Row],[FechaVenc]]=0,ARTICULOS_OSLE[[#This Row],[DiasVenc]]=0),"",ARTICULOS_OSLE[[#This Row],[FechaVenc]]-ARTICULOS_OSLE[[#This Row],[DiasVenc]])</f>
        <v>#ERROR!</v>
      </c>
      <c r="AI156" s="15"/>
      <c r="AJ156" s="15"/>
      <c r="AK156" s="15"/>
      <c r="AL156" s="15"/>
      <c r="AM156" s="15"/>
      <c r="AN156" s="15"/>
      <c r="AO156" s="16" t="s">
        <v>11857</v>
      </c>
      <c r="AP156" s="15"/>
      <c r="AQ156" s="15"/>
    </row>
    <row r="157" ht="15.75" hidden="1" customHeight="1">
      <c r="A157" s="28" t="s">
        <v>1279</v>
      </c>
      <c r="B157" s="15">
        <v>1143504.0</v>
      </c>
      <c r="C157" s="15" t="str">
        <f t="shared" si="1"/>
        <v>KIO24397861</v>
      </c>
      <c r="D157" s="15" t="s">
        <v>11857</v>
      </c>
      <c r="E157" s="28" t="s">
        <v>1280</v>
      </c>
      <c r="F157" s="20">
        <f>VLOOKUP(GOLOMAX!$B157,'PRECIOS GOLOMAX'!$A$1:$C$10000,3,FALSE)</f>
        <v>2358.61</v>
      </c>
      <c r="G157" s="29">
        <v>0.0</v>
      </c>
      <c r="H157" s="29">
        <v>0.0</v>
      </c>
      <c r="I157" s="15">
        <v>1.0</v>
      </c>
      <c r="J157" s="15">
        <v>1.0</v>
      </c>
      <c r="K157" s="28"/>
      <c r="L157" s="23">
        <f>((GOLOMAX!$F157*(1+GOLOMAX!$G157%))/GOLOMAX!$J157)+GOLOMAX!$K157</f>
        <v>2358.61</v>
      </c>
      <c r="M157" s="15">
        <v>30.0</v>
      </c>
      <c r="N157" s="24">
        <f t="shared" si="2"/>
        <v>3350</v>
      </c>
      <c r="O157" s="29">
        <f>MROUND((GOLOMAX!$N157/0.6),50)</f>
        <v>5600</v>
      </c>
      <c r="P157" s="15" t="s">
        <v>11858</v>
      </c>
      <c r="Q157" s="15">
        <v>2.0</v>
      </c>
      <c r="R157" s="31">
        <v>10.0</v>
      </c>
      <c r="S157" s="15" t="s">
        <v>968</v>
      </c>
      <c r="T157" s="15" t="s">
        <v>15</v>
      </c>
      <c r="U157" s="15" t="s">
        <v>11759</v>
      </c>
      <c r="V157" s="15" t="s">
        <v>12201</v>
      </c>
      <c r="W157" s="15" t="s">
        <v>11860</v>
      </c>
      <c r="X157" s="15">
        <v>1.0</v>
      </c>
      <c r="Y157" s="15">
        <v>0.0</v>
      </c>
      <c r="Z157" s="15"/>
      <c r="AA157" s="15"/>
      <c r="AB157" s="29" t="str">
        <f>ARTICULOS_OSLE[[#This Row],[Costo]]*ARTICULOS_OSLE[[#This Row],[Pedido]]</f>
        <v>#ERROR!</v>
      </c>
      <c r="AC157" s="15"/>
      <c r="AD157" s="15"/>
      <c r="AE157" s="15"/>
      <c r="AF157" s="15"/>
      <c r="AG157" s="15"/>
      <c r="AH157" s="32" t="str">
        <f>IF(AND(ARTICULOS_OSLE[[#This Row],[FechaVenc]]=0,ARTICULOS_OSLE[[#This Row],[DiasVenc]]=0),"",ARTICULOS_OSLE[[#This Row],[FechaVenc]]-ARTICULOS_OSLE[[#This Row],[DiasVenc]])</f>
        <v>#ERROR!</v>
      </c>
      <c r="AI157" s="15"/>
      <c r="AJ157" s="15"/>
      <c r="AK157" s="15"/>
      <c r="AL157" s="15"/>
      <c r="AM157" s="15"/>
      <c r="AN157" s="15"/>
      <c r="AO157" s="16" t="s">
        <v>11857</v>
      </c>
      <c r="AP157" s="15"/>
      <c r="AQ157" s="15"/>
    </row>
    <row r="158" ht="15.75" hidden="1" customHeight="1">
      <c r="A158" s="28" t="s">
        <v>1281</v>
      </c>
      <c r="B158" s="15">
        <v>1143508.0</v>
      </c>
      <c r="C158" s="15" t="str">
        <f t="shared" si="1"/>
        <v>KIO02900117</v>
      </c>
      <c r="D158" s="15" t="s">
        <v>11857</v>
      </c>
      <c r="E158" s="28" t="s">
        <v>1282</v>
      </c>
      <c r="F158" s="20">
        <f>VLOOKUP(GOLOMAX!$B158,'PRECIOS GOLOMAX'!$A$1:$C$10000,3,FALSE)</f>
        <v>4722.25</v>
      </c>
      <c r="G158" s="29">
        <v>0.0</v>
      </c>
      <c r="H158" s="29">
        <v>0.0</v>
      </c>
      <c r="I158" s="15">
        <v>1.0</v>
      </c>
      <c r="J158" s="15">
        <v>1.0</v>
      </c>
      <c r="K158" s="28"/>
      <c r="L158" s="23">
        <f>((GOLOMAX!$F158*(1+GOLOMAX!$G158%))/GOLOMAX!$J158)+GOLOMAX!$K158</f>
        <v>4722.25</v>
      </c>
      <c r="M158" s="15">
        <v>30.0</v>
      </c>
      <c r="N158" s="24">
        <f t="shared" si="2"/>
        <v>6750</v>
      </c>
      <c r="O158" s="29">
        <f>MROUND((GOLOMAX!$N158/0.6),50)</f>
        <v>11250</v>
      </c>
      <c r="P158" s="15" t="s">
        <v>11858</v>
      </c>
      <c r="Q158" s="15">
        <v>2.0</v>
      </c>
      <c r="R158" s="31">
        <v>6.0</v>
      </c>
      <c r="S158" s="15" t="s">
        <v>968</v>
      </c>
      <c r="T158" s="15" t="s">
        <v>15</v>
      </c>
      <c r="U158" s="15" t="s">
        <v>11759</v>
      </c>
      <c r="V158" s="15" t="s">
        <v>12201</v>
      </c>
      <c r="W158" s="15" t="s">
        <v>11860</v>
      </c>
      <c r="X158" s="15">
        <v>1.0</v>
      </c>
      <c r="Y158" s="15">
        <v>0.0</v>
      </c>
      <c r="Z158" s="15"/>
      <c r="AA158" s="15"/>
      <c r="AB158" s="29" t="str">
        <f>ARTICULOS_OSLE[[#This Row],[Costo]]*ARTICULOS_OSLE[[#This Row],[Pedido]]</f>
        <v>#ERROR!</v>
      </c>
      <c r="AC158" s="15"/>
      <c r="AD158" s="15"/>
      <c r="AE158" s="15"/>
      <c r="AF158" s="15"/>
      <c r="AG158" s="15"/>
      <c r="AH158" s="32" t="str">
        <f>IF(AND(ARTICULOS_OSLE[[#This Row],[FechaVenc]]=0,ARTICULOS_OSLE[[#This Row],[DiasVenc]]=0),"",ARTICULOS_OSLE[[#This Row],[FechaVenc]]-ARTICULOS_OSLE[[#This Row],[DiasVenc]])</f>
        <v>#ERROR!</v>
      </c>
      <c r="AI158" s="15"/>
      <c r="AJ158" s="15"/>
      <c r="AK158" s="15"/>
      <c r="AL158" s="15"/>
      <c r="AM158" s="15"/>
      <c r="AN158" s="15"/>
      <c r="AO158" s="16" t="s">
        <v>11857</v>
      </c>
      <c r="AP158" s="15"/>
      <c r="AQ158" s="15"/>
    </row>
    <row r="159" ht="15.75" hidden="1" customHeight="1">
      <c r="A159" s="28" t="s">
        <v>1283</v>
      </c>
      <c r="B159" s="16">
        <v>1211538.0</v>
      </c>
      <c r="C159" s="15" t="str">
        <f t="shared" si="1"/>
        <v>KIO12066419</v>
      </c>
      <c r="D159" s="15" t="s">
        <v>11857</v>
      </c>
      <c r="E159" s="28" t="s">
        <v>1284</v>
      </c>
      <c r="F159" s="20">
        <f>VLOOKUP(GOLOMAX!$B159,'PRECIOS GOLOMAX'!$A$1:$C$10000,3,FALSE)</f>
        <v>317.89</v>
      </c>
      <c r="G159" s="29">
        <v>0.0</v>
      </c>
      <c r="H159" s="29">
        <v>0.0</v>
      </c>
      <c r="I159" s="15">
        <v>1.0</v>
      </c>
      <c r="J159" s="15">
        <v>1.0</v>
      </c>
      <c r="K159" s="28"/>
      <c r="L159" s="23">
        <f>((GOLOMAX!$F159*(1+GOLOMAX!$G159%))/GOLOMAX!$J159)+GOLOMAX!$K159</f>
        <v>317.89</v>
      </c>
      <c r="M159" s="15">
        <v>30.0</v>
      </c>
      <c r="N159" s="24">
        <f t="shared" si="2"/>
        <v>450</v>
      </c>
      <c r="O159" s="29">
        <f>MROUND((GOLOMAX!$N159/0.6),50)</f>
        <v>750</v>
      </c>
      <c r="P159" s="15" t="s">
        <v>11858</v>
      </c>
      <c r="Q159" s="15">
        <v>2.0</v>
      </c>
      <c r="R159" s="31">
        <v>10.0</v>
      </c>
      <c r="S159" s="15" t="s">
        <v>968</v>
      </c>
      <c r="T159" s="15" t="s">
        <v>15</v>
      </c>
      <c r="U159" s="15" t="s">
        <v>11759</v>
      </c>
      <c r="V159" s="15" t="s">
        <v>12202</v>
      </c>
      <c r="W159" s="15" t="s">
        <v>11860</v>
      </c>
      <c r="X159" s="15">
        <v>1.0</v>
      </c>
      <c r="Y159" s="15">
        <v>0.0</v>
      </c>
      <c r="Z159" s="15"/>
      <c r="AA159" s="15"/>
      <c r="AB159" s="29" t="str">
        <f>ARTICULOS_OSLE[[#This Row],[Costo]]*ARTICULOS_OSLE[[#This Row],[Pedido]]</f>
        <v>#ERROR!</v>
      </c>
      <c r="AC159" s="15"/>
      <c r="AD159" s="15"/>
      <c r="AE159" s="15"/>
      <c r="AF159" s="15"/>
      <c r="AG159" s="15"/>
      <c r="AH159" s="32" t="str">
        <f>IF(AND(ARTICULOS_OSLE[[#This Row],[FechaVenc]]=0,ARTICULOS_OSLE[[#This Row],[DiasVenc]]=0),"",ARTICULOS_OSLE[[#This Row],[FechaVenc]]-ARTICULOS_OSLE[[#This Row],[DiasVenc]])</f>
        <v>#ERROR!</v>
      </c>
      <c r="AI159" s="15"/>
      <c r="AJ159" s="15"/>
      <c r="AK159" s="15"/>
      <c r="AL159" s="15"/>
      <c r="AM159" s="15"/>
      <c r="AN159" s="15"/>
      <c r="AO159" s="16" t="s">
        <v>11857</v>
      </c>
      <c r="AP159" s="15"/>
      <c r="AQ159" s="15"/>
    </row>
    <row r="160" ht="15.75" hidden="1" customHeight="1">
      <c r="A160" s="28" t="s">
        <v>1285</v>
      </c>
      <c r="B160" s="16">
        <v>1211536.0</v>
      </c>
      <c r="C160" s="15" t="str">
        <f t="shared" si="1"/>
        <v>KIO80137649</v>
      </c>
      <c r="D160" s="15" t="s">
        <v>11857</v>
      </c>
      <c r="E160" s="28" t="s">
        <v>1286</v>
      </c>
      <c r="F160" s="20">
        <f>VLOOKUP(GOLOMAX!$B160,'PRECIOS GOLOMAX'!$A$1:$C$10000,3,FALSE)</f>
        <v>183.94</v>
      </c>
      <c r="G160" s="29">
        <v>0.0</v>
      </c>
      <c r="H160" s="29">
        <v>0.0</v>
      </c>
      <c r="I160" s="15">
        <v>1.0</v>
      </c>
      <c r="J160" s="15">
        <v>1.0</v>
      </c>
      <c r="K160" s="28"/>
      <c r="L160" s="23">
        <f>((GOLOMAX!$F160*(1+GOLOMAX!$G160%))/GOLOMAX!$J160)+GOLOMAX!$K160</f>
        <v>183.94</v>
      </c>
      <c r="M160" s="15">
        <v>30.0</v>
      </c>
      <c r="N160" s="24">
        <f t="shared" si="2"/>
        <v>250</v>
      </c>
      <c r="O160" s="29">
        <f>MROUND((GOLOMAX!$N160/0.6),50)</f>
        <v>400</v>
      </c>
      <c r="P160" s="15" t="s">
        <v>11858</v>
      </c>
      <c r="Q160" s="15">
        <v>2.0</v>
      </c>
      <c r="R160" s="31">
        <v>10.0</v>
      </c>
      <c r="S160" s="15" t="s">
        <v>968</v>
      </c>
      <c r="T160" s="15" t="s">
        <v>15</v>
      </c>
      <c r="U160" s="15" t="s">
        <v>11759</v>
      </c>
      <c r="V160" s="15" t="s">
        <v>12202</v>
      </c>
      <c r="W160" s="15" t="s">
        <v>11860</v>
      </c>
      <c r="X160" s="15">
        <v>1.0</v>
      </c>
      <c r="Y160" s="15">
        <v>4.0</v>
      </c>
      <c r="Z160" s="15"/>
      <c r="AA160" s="15"/>
      <c r="AB160" s="29" t="str">
        <f>ARTICULOS_OSLE[[#This Row],[Costo]]*ARTICULOS_OSLE[[#This Row],[Pedido]]</f>
        <v>#ERROR!</v>
      </c>
      <c r="AC160" s="15"/>
      <c r="AD160" s="15"/>
      <c r="AE160" s="15"/>
      <c r="AF160" s="15"/>
      <c r="AG160" s="15"/>
      <c r="AH160" s="32" t="str">
        <f>IF(AND(ARTICULOS_OSLE[[#This Row],[FechaVenc]]=0,ARTICULOS_OSLE[[#This Row],[DiasVenc]]=0),"",ARTICULOS_OSLE[[#This Row],[FechaVenc]]-ARTICULOS_OSLE[[#This Row],[DiasVenc]])</f>
        <v>#ERROR!</v>
      </c>
      <c r="AI160" s="15"/>
      <c r="AJ160" s="15"/>
      <c r="AK160" s="15"/>
      <c r="AL160" s="15"/>
      <c r="AM160" s="15"/>
      <c r="AN160" s="15"/>
      <c r="AO160" s="16" t="s">
        <v>11857</v>
      </c>
      <c r="AP160" s="15"/>
      <c r="AQ160" s="15"/>
    </row>
    <row r="161" ht="15.75" hidden="1" customHeight="1">
      <c r="A161" s="28" t="s">
        <v>1287</v>
      </c>
      <c r="B161" s="16">
        <v>1211525.0</v>
      </c>
      <c r="C161" s="15" t="str">
        <f t="shared" si="1"/>
        <v>KIO12066310</v>
      </c>
      <c r="D161" s="15" t="s">
        <v>11857</v>
      </c>
      <c r="E161" s="28" t="s">
        <v>1288</v>
      </c>
      <c r="F161" s="20">
        <f>VLOOKUP(GOLOMAX!$B161,'PRECIOS GOLOMAX'!$A$1:$C$10000,3,FALSE)</f>
        <v>317.89</v>
      </c>
      <c r="G161" s="29">
        <v>0.0</v>
      </c>
      <c r="H161" s="29">
        <v>0.0</v>
      </c>
      <c r="I161" s="15">
        <v>1.0</v>
      </c>
      <c r="J161" s="15">
        <v>1.0</v>
      </c>
      <c r="K161" s="28"/>
      <c r="L161" s="23">
        <f>((GOLOMAX!$F161*(1+GOLOMAX!$G161%))/GOLOMAX!$J161)+GOLOMAX!$K161</f>
        <v>317.89</v>
      </c>
      <c r="M161" s="15">
        <v>30.0</v>
      </c>
      <c r="N161" s="24">
        <f t="shared" si="2"/>
        <v>450</v>
      </c>
      <c r="O161" s="29">
        <f>MROUND((GOLOMAX!$N161/0.6),50)</f>
        <v>750</v>
      </c>
      <c r="P161" s="15" t="s">
        <v>11858</v>
      </c>
      <c r="Q161" s="15">
        <v>2.0</v>
      </c>
      <c r="R161" s="31">
        <v>10.0</v>
      </c>
      <c r="S161" s="15" t="s">
        <v>968</v>
      </c>
      <c r="T161" s="15" t="s">
        <v>15</v>
      </c>
      <c r="U161" s="15" t="s">
        <v>11759</v>
      </c>
      <c r="V161" s="15" t="s">
        <v>12202</v>
      </c>
      <c r="W161" s="15" t="s">
        <v>11860</v>
      </c>
      <c r="X161" s="15">
        <v>1.0</v>
      </c>
      <c r="Y161" s="15">
        <v>0.0</v>
      </c>
      <c r="Z161" s="15"/>
      <c r="AA161" s="15"/>
      <c r="AB161" s="29" t="str">
        <f>ARTICULOS_OSLE[[#This Row],[Costo]]*ARTICULOS_OSLE[[#This Row],[Pedido]]</f>
        <v>#ERROR!</v>
      </c>
      <c r="AC161" s="15"/>
      <c r="AD161" s="15"/>
      <c r="AE161" s="15"/>
      <c r="AF161" s="15"/>
      <c r="AG161" s="15"/>
      <c r="AH161" s="32" t="str">
        <f>IF(AND(ARTICULOS_OSLE[[#This Row],[FechaVenc]]=0,ARTICULOS_OSLE[[#This Row],[DiasVenc]]=0),"",ARTICULOS_OSLE[[#This Row],[FechaVenc]]-ARTICULOS_OSLE[[#This Row],[DiasVenc]])</f>
        <v>#ERROR!</v>
      </c>
      <c r="AI161" s="15"/>
      <c r="AJ161" s="15"/>
      <c r="AK161" s="15"/>
      <c r="AL161" s="15"/>
      <c r="AM161" s="15"/>
      <c r="AN161" s="15"/>
      <c r="AO161" s="16" t="s">
        <v>11857</v>
      </c>
      <c r="AP161" s="15"/>
      <c r="AQ161" s="15"/>
    </row>
    <row r="162" ht="15.75" hidden="1" customHeight="1">
      <c r="A162" s="28" t="s">
        <v>1289</v>
      </c>
      <c r="B162" s="16">
        <v>1211524.0</v>
      </c>
      <c r="C162" s="15" t="str">
        <f t="shared" si="1"/>
        <v>KIO12066211</v>
      </c>
      <c r="D162" s="15" t="s">
        <v>11857</v>
      </c>
      <c r="E162" s="28" t="s">
        <v>1290</v>
      </c>
      <c r="F162" s="20">
        <f>VLOOKUP(GOLOMAX!$B162,'PRECIOS GOLOMAX'!$A$1:$C$10000,3,FALSE)</f>
        <v>317.89</v>
      </c>
      <c r="G162" s="29">
        <v>0.0</v>
      </c>
      <c r="H162" s="29">
        <v>0.0</v>
      </c>
      <c r="I162" s="15">
        <v>1.0</v>
      </c>
      <c r="J162" s="15">
        <v>1.0</v>
      </c>
      <c r="K162" s="28"/>
      <c r="L162" s="23">
        <f>((GOLOMAX!$F162*(1+GOLOMAX!$G162%))/GOLOMAX!$J162)+GOLOMAX!$K162</f>
        <v>317.89</v>
      </c>
      <c r="M162" s="15">
        <v>30.0</v>
      </c>
      <c r="N162" s="24">
        <f t="shared" si="2"/>
        <v>450</v>
      </c>
      <c r="O162" s="29">
        <f>MROUND((GOLOMAX!$N162/0.6),50)</f>
        <v>750</v>
      </c>
      <c r="P162" s="15" t="s">
        <v>11858</v>
      </c>
      <c r="Q162" s="15">
        <v>2.0</v>
      </c>
      <c r="R162" s="31">
        <v>10.0</v>
      </c>
      <c r="S162" s="15" t="s">
        <v>968</v>
      </c>
      <c r="T162" s="15" t="s">
        <v>15</v>
      </c>
      <c r="U162" s="15" t="s">
        <v>11759</v>
      </c>
      <c r="V162" s="15" t="s">
        <v>12202</v>
      </c>
      <c r="W162" s="15" t="s">
        <v>11860</v>
      </c>
      <c r="X162" s="15">
        <v>1.0</v>
      </c>
      <c r="Y162" s="15">
        <v>0.0</v>
      </c>
      <c r="Z162" s="15"/>
      <c r="AA162" s="15"/>
      <c r="AB162" s="29" t="str">
        <f>ARTICULOS_OSLE[[#This Row],[Costo]]*ARTICULOS_OSLE[[#This Row],[Pedido]]</f>
        <v>#ERROR!</v>
      </c>
      <c r="AC162" s="15"/>
      <c r="AD162" s="15"/>
      <c r="AE162" s="15"/>
      <c r="AF162" s="15"/>
      <c r="AG162" s="15"/>
      <c r="AH162" s="32" t="str">
        <f>IF(AND(ARTICULOS_OSLE[[#This Row],[FechaVenc]]=0,ARTICULOS_OSLE[[#This Row],[DiasVenc]]=0),"",ARTICULOS_OSLE[[#This Row],[FechaVenc]]-ARTICULOS_OSLE[[#This Row],[DiasVenc]])</f>
        <v>#ERROR!</v>
      </c>
      <c r="AI162" s="15"/>
      <c r="AJ162" s="15"/>
      <c r="AK162" s="15"/>
      <c r="AL162" s="15"/>
      <c r="AM162" s="15"/>
      <c r="AN162" s="15"/>
      <c r="AO162" s="16" t="s">
        <v>11857</v>
      </c>
      <c r="AP162" s="15"/>
      <c r="AQ162" s="15"/>
    </row>
    <row r="163" ht="15.75" hidden="1" customHeight="1">
      <c r="A163" s="28" t="s">
        <v>1291</v>
      </c>
      <c r="B163" s="16">
        <v>1211526.0</v>
      </c>
      <c r="C163" s="15" t="str">
        <f t="shared" si="1"/>
        <v>KIO12065719</v>
      </c>
      <c r="D163" s="15" t="s">
        <v>11857</v>
      </c>
      <c r="E163" s="28" t="s">
        <v>1292</v>
      </c>
      <c r="F163" s="20">
        <f>VLOOKUP(GOLOMAX!$B163,'PRECIOS GOLOMAX'!$A$1:$C$10000,3,FALSE)</f>
        <v>317.89</v>
      </c>
      <c r="G163" s="29">
        <v>0.0</v>
      </c>
      <c r="H163" s="29">
        <v>0.0</v>
      </c>
      <c r="I163" s="15">
        <v>1.0</v>
      </c>
      <c r="J163" s="15">
        <v>1.0</v>
      </c>
      <c r="K163" s="28"/>
      <c r="L163" s="23">
        <f>((GOLOMAX!$F163*(1+GOLOMAX!$G163%))/GOLOMAX!$J163)+GOLOMAX!$K163</f>
        <v>317.89</v>
      </c>
      <c r="M163" s="15">
        <v>30.0</v>
      </c>
      <c r="N163" s="24">
        <f t="shared" si="2"/>
        <v>450</v>
      </c>
      <c r="O163" s="29">
        <f>MROUND((GOLOMAX!$N163/0.6),50)</f>
        <v>750</v>
      </c>
      <c r="P163" s="15" t="s">
        <v>11858</v>
      </c>
      <c r="Q163" s="15">
        <v>2.0</v>
      </c>
      <c r="R163" s="31">
        <v>10.0</v>
      </c>
      <c r="S163" s="15" t="s">
        <v>968</v>
      </c>
      <c r="T163" s="15" t="s">
        <v>15</v>
      </c>
      <c r="U163" s="15" t="s">
        <v>11759</v>
      </c>
      <c r="V163" s="15" t="s">
        <v>12202</v>
      </c>
      <c r="W163" s="15" t="s">
        <v>11860</v>
      </c>
      <c r="X163" s="15">
        <v>1.0</v>
      </c>
      <c r="Y163" s="15">
        <v>0.0</v>
      </c>
      <c r="Z163" s="15"/>
      <c r="AA163" s="15"/>
      <c r="AB163" s="29" t="str">
        <f>ARTICULOS_OSLE[[#This Row],[Costo]]*ARTICULOS_OSLE[[#This Row],[Pedido]]</f>
        <v>#ERROR!</v>
      </c>
      <c r="AC163" s="15"/>
      <c r="AD163" s="15"/>
      <c r="AE163" s="15"/>
      <c r="AF163" s="15"/>
      <c r="AG163" s="15"/>
      <c r="AH163" s="32" t="str">
        <f>IF(AND(ARTICULOS_OSLE[[#This Row],[FechaVenc]]=0,ARTICULOS_OSLE[[#This Row],[DiasVenc]]=0),"",ARTICULOS_OSLE[[#This Row],[FechaVenc]]-ARTICULOS_OSLE[[#This Row],[DiasVenc]])</f>
        <v>#ERROR!</v>
      </c>
      <c r="AI163" s="15"/>
      <c r="AJ163" s="15"/>
      <c r="AK163" s="15"/>
      <c r="AL163" s="15"/>
      <c r="AM163" s="15"/>
      <c r="AN163" s="15"/>
      <c r="AO163" s="16" t="s">
        <v>11857</v>
      </c>
      <c r="AP163" s="15"/>
      <c r="AQ163" s="15"/>
    </row>
    <row r="164" ht="15.75" hidden="1" customHeight="1">
      <c r="A164" s="28" t="s">
        <v>1293</v>
      </c>
      <c r="B164" s="16">
        <v>1211500.0</v>
      </c>
      <c r="C164" s="15" t="str">
        <f t="shared" si="1"/>
        <v>KIO12491013</v>
      </c>
      <c r="D164" s="15" t="s">
        <v>11857</v>
      </c>
      <c r="E164" s="28" t="s">
        <v>1294</v>
      </c>
      <c r="F164" s="20">
        <f>VLOOKUP(GOLOMAX!$B164,'PRECIOS GOLOMAX'!$A$1:$C$10000,3,FALSE)</f>
        <v>317.89</v>
      </c>
      <c r="G164" s="29">
        <v>0.0</v>
      </c>
      <c r="H164" s="29">
        <v>0.0</v>
      </c>
      <c r="I164" s="15">
        <v>1.0</v>
      </c>
      <c r="J164" s="15">
        <v>1.0</v>
      </c>
      <c r="K164" s="28"/>
      <c r="L164" s="23">
        <f>((GOLOMAX!$F164*(1+GOLOMAX!$G164%))/GOLOMAX!$J164)+GOLOMAX!$K164</f>
        <v>317.89</v>
      </c>
      <c r="M164" s="15">
        <v>30.0</v>
      </c>
      <c r="N164" s="24">
        <f t="shared" si="2"/>
        <v>450</v>
      </c>
      <c r="O164" s="29">
        <f>MROUND((GOLOMAX!$N164/0.6),50)</f>
        <v>750</v>
      </c>
      <c r="P164" s="15" t="s">
        <v>11858</v>
      </c>
      <c r="Q164" s="15">
        <v>2.0</v>
      </c>
      <c r="R164" s="31">
        <v>10.0</v>
      </c>
      <c r="S164" s="15" t="s">
        <v>968</v>
      </c>
      <c r="T164" s="15" t="s">
        <v>15</v>
      </c>
      <c r="U164" s="15" t="s">
        <v>11759</v>
      </c>
      <c r="V164" s="15" t="s">
        <v>12202</v>
      </c>
      <c r="W164" s="15" t="s">
        <v>11860</v>
      </c>
      <c r="X164" s="15">
        <v>1.0</v>
      </c>
      <c r="Y164" s="15">
        <v>2.0</v>
      </c>
      <c r="Z164" s="15"/>
      <c r="AA164" s="15"/>
      <c r="AB164" s="29" t="str">
        <f>ARTICULOS_OSLE[[#This Row],[Costo]]*ARTICULOS_OSLE[[#This Row],[Pedido]]</f>
        <v>#ERROR!</v>
      </c>
      <c r="AC164" s="15"/>
      <c r="AD164" s="15"/>
      <c r="AE164" s="15"/>
      <c r="AF164" s="15"/>
      <c r="AG164" s="15"/>
      <c r="AH164" s="32" t="str">
        <f>IF(AND(ARTICULOS_OSLE[[#This Row],[FechaVenc]]=0,ARTICULOS_OSLE[[#This Row],[DiasVenc]]=0),"",ARTICULOS_OSLE[[#This Row],[FechaVenc]]-ARTICULOS_OSLE[[#This Row],[DiasVenc]])</f>
        <v>#ERROR!</v>
      </c>
      <c r="AI164" s="15"/>
      <c r="AJ164" s="15"/>
      <c r="AK164" s="15"/>
      <c r="AL164" s="15"/>
      <c r="AM164" s="15"/>
      <c r="AN164" s="15"/>
      <c r="AO164" s="16" t="s">
        <v>11857</v>
      </c>
      <c r="AP164" s="15"/>
      <c r="AQ164" s="15"/>
    </row>
    <row r="165" ht="15.75" hidden="1" customHeight="1">
      <c r="A165" s="28" t="s">
        <v>1295</v>
      </c>
      <c r="B165" s="16">
        <v>1211523.0</v>
      </c>
      <c r="C165" s="15" t="str">
        <f t="shared" si="1"/>
        <v>KIO12065917</v>
      </c>
      <c r="D165" s="15" t="s">
        <v>11857</v>
      </c>
      <c r="E165" s="28" t="s">
        <v>1296</v>
      </c>
      <c r="F165" s="20">
        <f>VLOOKUP(GOLOMAX!$B165,'PRECIOS GOLOMAX'!$A$1:$C$10000,3,FALSE)</f>
        <v>317.89</v>
      </c>
      <c r="G165" s="29">
        <v>0.0</v>
      </c>
      <c r="H165" s="29">
        <v>0.0</v>
      </c>
      <c r="I165" s="15">
        <v>1.0</v>
      </c>
      <c r="J165" s="15">
        <v>1.0</v>
      </c>
      <c r="K165" s="28"/>
      <c r="L165" s="23">
        <f>((GOLOMAX!$F165*(1+GOLOMAX!$G165%))/GOLOMAX!$J165)+GOLOMAX!$K165</f>
        <v>317.89</v>
      </c>
      <c r="M165" s="15">
        <v>30.0</v>
      </c>
      <c r="N165" s="24">
        <f t="shared" si="2"/>
        <v>450</v>
      </c>
      <c r="O165" s="29">
        <f>MROUND((GOLOMAX!$N165/0.6),50)</f>
        <v>750</v>
      </c>
      <c r="P165" s="15" t="s">
        <v>11858</v>
      </c>
      <c r="Q165" s="15">
        <v>2.0</v>
      </c>
      <c r="R165" s="31">
        <v>10.0</v>
      </c>
      <c r="S165" s="15" t="s">
        <v>968</v>
      </c>
      <c r="T165" s="15" t="s">
        <v>15</v>
      </c>
      <c r="U165" s="15" t="s">
        <v>11759</v>
      </c>
      <c r="V165" s="15" t="s">
        <v>12202</v>
      </c>
      <c r="W165" s="15" t="s">
        <v>11860</v>
      </c>
      <c r="X165" s="15">
        <v>1.0</v>
      </c>
      <c r="Y165" s="15">
        <v>0.0</v>
      </c>
      <c r="Z165" s="15"/>
      <c r="AA165" s="15"/>
      <c r="AB165" s="29" t="str">
        <f>ARTICULOS_OSLE[[#This Row],[Costo]]*ARTICULOS_OSLE[[#This Row],[Pedido]]</f>
        <v>#ERROR!</v>
      </c>
      <c r="AC165" s="15"/>
      <c r="AD165" s="15"/>
      <c r="AE165" s="15"/>
      <c r="AF165" s="15"/>
      <c r="AG165" s="15"/>
      <c r="AH165" s="32" t="str">
        <f>IF(AND(ARTICULOS_OSLE[[#This Row],[FechaVenc]]=0,ARTICULOS_OSLE[[#This Row],[DiasVenc]]=0),"",ARTICULOS_OSLE[[#This Row],[FechaVenc]]-ARTICULOS_OSLE[[#This Row],[DiasVenc]])</f>
        <v>#ERROR!</v>
      </c>
      <c r="AI165" s="15"/>
      <c r="AJ165" s="15"/>
      <c r="AK165" s="15"/>
      <c r="AL165" s="15"/>
      <c r="AM165" s="15"/>
      <c r="AN165" s="15"/>
      <c r="AO165" s="16" t="s">
        <v>11857</v>
      </c>
      <c r="AP165" s="15"/>
      <c r="AQ165" s="15"/>
    </row>
    <row r="166" ht="15.75" hidden="1" customHeight="1">
      <c r="A166" s="28" t="s">
        <v>1297</v>
      </c>
      <c r="B166" s="15">
        <v>1264148.0</v>
      </c>
      <c r="C166" s="15" t="str">
        <f t="shared" si="1"/>
        <v>KIO40084106</v>
      </c>
      <c r="D166" s="15" t="s">
        <v>11857</v>
      </c>
      <c r="E166" s="28" t="s">
        <v>1298</v>
      </c>
      <c r="F166" s="20">
        <f>VLOOKUP(GOLOMAX!$B166,'PRECIOS GOLOMAX'!$A$1:$C$10000,3,FALSE)</f>
        <v>1248.65</v>
      </c>
      <c r="G166" s="29">
        <v>0.0</v>
      </c>
      <c r="H166" s="29">
        <v>0.0</v>
      </c>
      <c r="I166" s="15">
        <v>1.0</v>
      </c>
      <c r="J166" s="15">
        <v>1.0</v>
      </c>
      <c r="K166" s="28"/>
      <c r="L166" s="23">
        <f>((GOLOMAX!$F166*(1+GOLOMAX!$G166%))/GOLOMAX!$J166)+GOLOMAX!$K166</f>
        <v>1248.65</v>
      </c>
      <c r="M166" s="15">
        <v>40.0</v>
      </c>
      <c r="N166" s="24">
        <f t="shared" si="2"/>
        <v>2100</v>
      </c>
      <c r="O166" s="29">
        <f>MROUND((GOLOMAX!$N166/0.6),50)</f>
        <v>3500</v>
      </c>
      <c r="P166" s="15" t="s">
        <v>11858</v>
      </c>
      <c r="Q166" s="15">
        <v>6.0</v>
      </c>
      <c r="R166" s="31">
        <v>18.0</v>
      </c>
      <c r="S166" s="15" t="s">
        <v>968</v>
      </c>
      <c r="T166" s="15" t="s">
        <v>15</v>
      </c>
      <c r="U166" s="15" t="s">
        <v>11759</v>
      </c>
      <c r="V166" s="15" t="s">
        <v>12201</v>
      </c>
      <c r="W166" s="15" t="s">
        <v>11860</v>
      </c>
      <c r="X166" s="15">
        <v>1.0</v>
      </c>
      <c r="Y166" s="15">
        <v>35.0</v>
      </c>
      <c r="Z166" s="15"/>
      <c r="AA166" s="15"/>
      <c r="AB166" s="29" t="str">
        <f>ARTICULOS_OSLE[[#This Row],[Costo]]*ARTICULOS_OSLE[[#This Row],[Pedido]]</f>
        <v>#ERROR!</v>
      </c>
      <c r="AC166" s="15"/>
      <c r="AD166" s="15"/>
      <c r="AE166" s="15"/>
      <c r="AF166" s="15"/>
      <c r="AG166" s="15"/>
      <c r="AH166" s="32" t="str">
        <f>IF(AND(ARTICULOS_OSLE[[#This Row],[FechaVenc]]=0,ARTICULOS_OSLE[[#This Row],[DiasVenc]]=0),"",ARTICULOS_OSLE[[#This Row],[FechaVenc]]-ARTICULOS_OSLE[[#This Row],[DiasVenc]])</f>
        <v>#ERROR!</v>
      </c>
      <c r="AI166" s="15"/>
      <c r="AJ166" s="15"/>
      <c r="AK166" s="15"/>
      <c r="AL166" s="15"/>
      <c r="AM166" s="15"/>
      <c r="AN166" s="15"/>
      <c r="AO166" s="16" t="s">
        <v>11857</v>
      </c>
      <c r="AP166" s="15"/>
      <c r="AQ166" s="15"/>
    </row>
    <row r="167" ht="15.75" hidden="1" customHeight="1">
      <c r="A167" s="28" t="s">
        <v>1299</v>
      </c>
      <c r="B167" s="15">
        <v>1381105.0</v>
      </c>
      <c r="C167" s="15" t="str">
        <f t="shared" si="1"/>
        <v>KIO40084107</v>
      </c>
      <c r="D167" s="15" t="s">
        <v>11857</v>
      </c>
      <c r="E167" s="28" t="s">
        <v>1300</v>
      </c>
      <c r="F167" s="20">
        <f>VLOOKUP(GOLOMAX!$B167,'PRECIOS GOLOMAX'!$A$1:$C$10000,3,FALSE)</f>
        <v>14983.77</v>
      </c>
      <c r="G167" s="29">
        <v>0.0</v>
      </c>
      <c r="H167" s="29">
        <v>0.0</v>
      </c>
      <c r="I167" s="15">
        <v>12.0</v>
      </c>
      <c r="J167" s="15">
        <v>12.0</v>
      </c>
      <c r="K167" s="28"/>
      <c r="L167" s="23">
        <f>((GOLOMAX!$F167*(1+GOLOMAX!$G167%))/GOLOMAX!$J167)+GOLOMAX!$K167</f>
        <v>1248.6475</v>
      </c>
      <c r="M167" s="15">
        <v>40.0</v>
      </c>
      <c r="N167" s="24">
        <f t="shared" si="2"/>
        <v>2100</v>
      </c>
      <c r="O167" s="29">
        <f>MROUND((GOLOMAX!$N167/0.6),50)</f>
        <v>3500</v>
      </c>
      <c r="P167" s="15" t="s">
        <v>11858</v>
      </c>
      <c r="Q167" s="15">
        <v>6.0</v>
      </c>
      <c r="R167" s="31">
        <f>GOLOMAX!$I167+GOLOMAX!$Q167</f>
        <v>18</v>
      </c>
      <c r="S167" s="15" t="s">
        <v>968</v>
      </c>
      <c r="T167" s="15" t="s">
        <v>15</v>
      </c>
      <c r="U167" s="15" t="s">
        <v>11759</v>
      </c>
      <c r="V167" s="15" t="s">
        <v>12201</v>
      </c>
      <c r="W167" s="15" t="s">
        <v>11860</v>
      </c>
      <c r="X167" s="15">
        <v>1.0</v>
      </c>
      <c r="Y167" s="15">
        <v>0.0</v>
      </c>
      <c r="Z167" s="15"/>
      <c r="AA167" s="15"/>
      <c r="AB167" s="29" t="str">
        <f>ARTICULOS_OSLE[[#This Row],[Costo]]*ARTICULOS_OSLE[[#This Row],[Pedido]]</f>
        <v>#ERROR!</v>
      </c>
      <c r="AC167" s="15"/>
      <c r="AD167" s="15"/>
      <c r="AE167" s="15"/>
      <c r="AF167" s="15"/>
      <c r="AG167" s="15"/>
      <c r="AH167" s="32" t="str">
        <f>IF(AND(ARTICULOS_OSLE[[#This Row],[FechaVenc]]=0,ARTICULOS_OSLE[[#This Row],[DiasVenc]]=0),"",ARTICULOS_OSLE[[#This Row],[FechaVenc]]-ARTICULOS_OSLE[[#This Row],[DiasVenc]])</f>
        <v>#ERROR!</v>
      </c>
      <c r="AI167" s="15"/>
      <c r="AJ167" s="15"/>
      <c r="AK167" s="15"/>
      <c r="AL167" s="15"/>
      <c r="AM167" s="15"/>
      <c r="AN167" s="15"/>
      <c r="AO167" s="16" t="s">
        <v>11857</v>
      </c>
      <c r="AP167" s="15"/>
      <c r="AQ167" s="15"/>
    </row>
    <row r="168" ht="15.75" hidden="1" customHeight="1">
      <c r="A168" s="28" t="s">
        <v>1301</v>
      </c>
      <c r="B168" s="15">
        <v>1381199.0</v>
      </c>
      <c r="C168" s="15" t="str">
        <f t="shared" si="1"/>
        <v>KIO78931053</v>
      </c>
      <c r="D168" s="15" t="s">
        <v>11857</v>
      </c>
      <c r="E168" s="28" t="s">
        <v>1302</v>
      </c>
      <c r="F168" s="20">
        <f>VLOOKUP(GOLOMAX!$B168,'PRECIOS GOLOMAX'!$A$1:$C$10000,3,FALSE)</f>
        <v>14983.77</v>
      </c>
      <c r="G168" s="29">
        <v>0.0</v>
      </c>
      <c r="H168" s="29">
        <v>0.0</v>
      </c>
      <c r="I168" s="15">
        <v>12.0</v>
      </c>
      <c r="J168" s="15">
        <v>12.0</v>
      </c>
      <c r="K168" s="28"/>
      <c r="L168" s="23">
        <f>((GOLOMAX!$F168*(1+GOLOMAX!$G168%))/GOLOMAX!$J168)+GOLOMAX!$K168</f>
        <v>1248.6475</v>
      </c>
      <c r="M168" s="15">
        <v>40.0</v>
      </c>
      <c r="N168" s="24">
        <f t="shared" si="2"/>
        <v>2100</v>
      </c>
      <c r="O168" s="29">
        <f>MROUND((GOLOMAX!$N168/0.6),50)</f>
        <v>3500</v>
      </c>
      <c r="P168" s="15" t="s">
        <v>11858</v>
      </c>
      <c r="Q168" s="15">
        <v>6.0</v>
      </c>
      <c r="R168" s="31">
        <f>GOLOMAX!$I168+GOLOMAX!$Q168</f>
        <v>18</v>
      </c>
      <c r="S168" s="15" t="s">
        <v>968</v>
      </c>
      <c r="T168" s="15" t="s">
        <v>15</v>
      </c>
      <c r="U168" s="15" t="s">
        <v>11759</v>
      </c>
      <c r="V168" s="15" t="s">
        <v>12201</v>
      </c>
      <c r="W168" s="15" t="s">
        <v>11860</v>
      </c>
      <c r="X168" s="15">
        <v>1.0</v>
      </c>
      <c r="Y168" s="15">
        <v>7.0</v>
      </c>
      <c r="Z168" s="15"/>
      <c r="AA168" s="15"/>
      <c r="AB168" s="29" t="str">
        <f>ARTICULOS_OSLE[[#This Row],[Costo]]*ARTICULOS_OSLE[[#This Row],[Pedido]]</f>
        <v>#ERROR!</v>
      </c>
      <c r="AC168" s="15"/>
      <c r="AD168" s="15"/>
      <c r="AE168" s="15"/>
      <c r="AF168" s="15"/>
      <c r="AG168" s="15"/>
      <c r="AH168" s="32" t="str">
        <f>IF(AND(ARTICULOS_OSLE[[#This Row],[FechaVenc]]=0,ARTICULOS_OSLE[[#This Row],[DiasVenc]]=0),"",ARTICULOS_OSLE[[#This Row],[FechaVenc]]-ARTICULOS_OSLE[[#This Row],[DiasVenc]])</f>
        <v>#ERROR!</v>
      </c>
      <c r="AI168" s="15"/>
      <c r="AJ168" s="15"/>
      <c r="AK168" s="15"/>
      <c r="AL168" s="15"/>
      <c r="AM168" s="15"/>
      <c r="AN168" s="15"/>
      <c r="AO168" s="16" t="s">
        <v>11857</v>
      </c>
      <c r="AP168" s="15"/>
      <c r="AQ168" s="15"/>
    </row>
    <row r="169" ht="15.75" hidden="1" customHeight="1">
      <c r="A169" s="28" t="s">
        <v>1303</v>
      </c>
      <c r="B169" s="15">
        <v>1217000.0</v>
      </c>
      <c r="C169" s="15" t="str">
        <f t="shared" si="1"/>
        <v>KIO80052760</v>
      </c>
      <c r="D169" s="15" t="s">
        <v>11857</v>
      </c>
      <c r="E169" s="28" t="s">
        <v>1304</v>
      </c>
      <c r="F169" s="20">
        <f>VLOOKUP(GOLOMAX!$B169,'PRECIOS GOLOMAX'!$A$1:$C$10000,3,FALSE)</f>
        <v>1450.11</v>
      </c>
      <c r="G169" s="29">
        <v>0.0</v>
      </c>
      <c r="H169" s="29">
        <v>0.0</v>
      </c>
      <c r="I169" s="15">
        <v>1.0</v>
      </c>
      <c r="J169" s="15">
        <v>1.0</v>
      </c>
      <c r="K169" s="28"/>
      <c r="L169" s="23">
        <f>((GOLOMAX!$F169*(1+GOLOMAX!$G169%))/GOLOMAX!$J169)+GOLOMAX!$K169</f>
        <v>1450.11</v>
      </c>
      <c r="M169" s="15">
        <v>30.0</v>
      </c>
      <c r="N169" s="24">
        <f t="shared" si="2"/>
        <v>2050</v>
      </c>
      <c r="O169" s="29">
        <f>MROUND((GOLOMAX!$N169/0.6),50)</f>
        <v>3400</v>
      </c>
      <c r="P169" s="15" t="s">
        <v>11858</v>
      </c>
      <c r="Q169" s="15">
        <v>2.0</v>
      </c>
      <c r="R169" s="31">
        <v>6.0</v>
      </c>
      <c r="S169" s="15" t="s">
        <v>968</v>
      </c>
      <c r="T169" s="15" t="s">
        <v>15</v>
      </c>
      <c r="U169" s="15" t="s">
        <v>11759</v>
      </c>
      <c r="V169" s="15" t="s">
        <v>12201</v>
      </c>
      <c r="W169" s="15" t="s">
        <v>11860</v>
      </c>
      <c r="X169" s="15">
        <v>1.0</v>
      </c>
      <c r="Y169" s="15">
        <v>0.0</v>
      </c>
      <c r="Z169" s="15"/>
      <c r="AA169" s="15"/>
      <c r="AB169" s="29" t="str">
        <f>ARTICULOS_OSLE[[#This Row],[Costo]]*ARTICULOS_OSLE[[#This Row],[Pedido]]</f>
        <v>#ERROR!</v>
      </c>
      <c r="AC169" s="15"/>
      <c r="AD169" s="15"/>
      <c r="AE169" s="15"/>
      <c r="AF169" s="15"/>
      <c r="AG169" s="15"/>
      <c r="AH169" s="32" t="str">
        <f>IF(AND(ARTICULOS_OSLE[[#This Row],[FechaVenc]]=0,ARTICULOS_OSLE[[#This Row],[DiasVenc]]=0),"",ARTICULOS_OSLE[[#This Row],[FechaVenc]]-ARTICULOS_OSLE[[#This Row],[DiasVenc]])</f>
        <v>#ERROR!</v>
      </c>
      <c r="AI169" s="15"/>
      <c r="AJ169" s="15"/>
      <c r="AK169" s="15"/>
      <c r="AL169" s="15"/>
      <c r="AM169" s="15"/>
      <c r="AN169" s="15"/>
      <c r="AO169" s="16" t="s">
        <v>11857</v>
      </c>
      <c r="AP169" s="15"/>
      <c r="AQ169" s="15"/>
    </row>
    <row r="170" ht="15.75" hidden="1" customHeight="1">
      <c r="A170" s="28" t="s">
        <v>1305</v>
      </c>
      <c r="B170" s="15">
        <v>1217000.0</v>
      </c>
      <c r="C170" s="15" t="str">
        <f t="shared" si="1"/>
        <v>KIO80761761</v>
      </c>
      <c r="D170" s="15" t="s">
        <v>11857</v>
      </c>
      <c r="E170" s="28" t="s">
        <v>1306</v>
      </c>
      <c r="F170" s="20">
        <f>VLOOKUP(GOLOMAX!$B170,'PRECIOS GOLOMAX'!$A$1:$C$10000,3,FALSE)</f>
        <v>1450.11</v>
      </c>
      <c r="G170" s="29">
        <v>0.0</v>
      </c>
      <c r="H170" s="29">
        <v>0.0</v>
      </c>
      <c r="I170" s="15">
        <v>1.0</v>
      </c>
      <c r="J170" s="15">
        <v>1.0</v>
      </c>
      <c r="K170" s="28"/>
      <c r="L170" s="23">
        <f>((GOLOMAX!$F170*(1+GOLOMAX!$G170%))/GOLOMAX!$J170)+GOLOMAX!$K170</f>
        <v>1450.11</v>
      </c>
      <c r="M170" s="15">
        <v>30.0</v>
      </c>
      <c r="N170" s="24">
        <f t="shared" si="2"/>
        <v>2050</v>
      </c>
      <c r="O170" s="29">
        <f>MROUND((GOLOMAX!$N170/0.6),50)</f>
        <v>3400</v>
      </c>
      <c r="P170" s="15" t="s">
        <v>11858</v>
      </c>
      <c r="Q170" s="15">
        <v>2.0</v>
      </c>
      <c r="R170" s="31">
        <v>6.0</v>
      </c>
      <c r="S170" s="15" t="s">
        <v>968</v>
      </c>
      <c r="T170" s="15" t="s">
        <v>15</v>
      </c>
      <c r="U170" s="15" t="s">
        <v>11759</v>
      </c>
      <c r="V170" s="15" t="s">
        <v>12201</v>
      </c>
      <c r="W170" s="15" t="s">
        <v>11860</v>
      </c>
      <c r="X170" s="15">
        <v>1.0</v>
      </c>
      <c r="Y170" s="15">
        <v>0.0</v>
      </c>
      <c r="Z170" s="15"/>
      <c r="AA170" s="15"/>
      <c r="AB170" s="29" t="str">
        <f>ARTICULOS_OSLE[[#This Row],[Costo]]*ARTICULOS_OSLE[[#This Row],[Pedido]]</f>
        <v>#ERROR!</v>
      </c>
      <c r="AC170" s="15"/>
      <c r="AD170" s="15"/>
      <c r="AE170" s="15"/>
      <c r="AF170" s="15"/>
      <c r="AG170" s="15"/>
      <c r="AH170" s="32" t="str">
        <f>IF(AND(ARTICULOS_OSLE[[#This Row],[FechaVenc]]=0,ARTICULOS_OSLE[[#This Row],[DiasVenc]]=0),"",ARTICULOS_OSLE[[#This Row],[FechaVenc]]-ARTICULOS_OSLE[[#This Row],[DiasVenc]])</f>
        <v>#ERROR!</v>
      </c>
      <c r="AI170" s="15"/>
      <c r="AJ170" s="15"/>
      <c r="AK170" s="15"/>
      <c r="AL170" s="15"/>
      <c r="AM170" s="15"/>
      <c r="AN170" s="15"/>
      <c r="AO170" s="16" t="s">
        <v>11857</v>
      </c>
      <c r="AP170" s="15"/>
      <c r="AQ170" s="15"/>
    </row>
    <row r="171" ht="15.75" hidden="1" customHeight="1">
      <c r="A171" s="28" t="s">
        <v>1307</v>
      </c>
      <c r="B171" s="15">
        <v>1217124.0</v>
      </c>
      <c r="C171" s="15" t="str">
        <f t="shared" si="1"/>
        <v>KIO80050315</v>
      </c>
      <c r="D171" s="15" t="s">
        <v>11857</v>
      </c>
      <c r="E171" s="28" t="s">
        <v>1308</v>
      </c>
      <c r="F171" s="20">
        <f>VLOOKUP(GOLOMAX!$B171,'PRECIOS GOLOMAX'!$A$1:$C$10000,3,FALSE)</f>
        <v>363.69</v>
      </c>
      <c r="G171" s="29">
        <v>0.0</v>
      </c>
      <c r="H171" s="29">
        <v>0.0</v>
      </c>
      <c r="I171" s="15">
        <v>1.0</v>
      </c>
      <c r="J171" s="15">
        <v>1.0</v>
      </c>
      <c r="K171" s="28"/>
      <c r="L171" s="23">
        <f>((GOLOMAX!$F171*(1+GOLOMAX!$G171%))/GOLOMAX!$J171)+GOLOMAX!$K171</f>
        <v>363.69</v>
      </c>
      <c r="M171" s="15">
        <v>30.0</v>
      </c>
      <c r="N171" s="24">
        <f t="shared" si="2"/>
        <v>500</v>
      </c>
      <c r="O171" s="29">
        <f>MROUND((GOLOMAX!$N171/0.6),50)</f>
        <v>850</v>
      </c>
      <c r="P171" s="15" t="s">
        <v>11858</v>
      </c>
      <c r="Q171" s="15">
        <v>6.0</v>
      </c>
      <c r="R171" s="31">
        <v>18.0</v>
      </c>
      <c r="S171" s="15" t="s">
        <v>968</v>
      </c>
      <c r="T171" s="15" t="s">
        <v>15</v>
      </c>
      <c r="U171" s="15" t="s">
        <v>11759</v>
      </c>
      <c r="V171" s="15" t="s">
        <v>12201</v>
      </c>
      <c r="W171" s="15" t="s">
        <v>11860</v>
      </c>
      <c r="X171" s="15">
        <v>1.0</v>
      </c>
      <c r="Y171" s="15">
        <v>0.0</v>
      </c>
      <c r="Z171" s="15"/>
      <c r="AA171" s="15"/>
      <c r="AB171" s="29" t="str">
        <f>ARTICULOS_OSLE[[#This Row],[Costo]]*ARTICULOS_OSLE[[#This Row],[Pedido]]</f>
        <v>#ERROR!</v>
      </c>
      <c r="AC171" s="15"/>
      <c r="AD171" s="15"/>
      <c r="AE171" s="15"/>
      <c r="AF171" s="15"/>
      <c r="AG171" s="15"/>
      <c r="AH171" s="32" t="str">
        <f>IF(AND(ARTICULOS_OSLE[[#This Row],[FechaVenc]]=0,ARTICULOS_OSLE[[#This Row],[DiasVenc]]=0),"",ARTICULOS_OSLE[[#This Row],[FechaVenc]]-ARTICULOS_OSLE[[#This Row],[DiasVenc]])</f>
        <v>#ERROR!</v>
      </c>
      <c r="AI171" s="15"/>
      <c r="AJ171" s="15"/>
      <c r="AK171" s="15"/>
      <c r="AL171" s="15"/>
      <c r="AM171" s="15"/>
      <c r="AN171" s="15"/>
      <c r="AO171" s="16" t="s">
        <v>11857</v>
      </c>
      <c r="AP171" s="15"/>
      <c r="AQ171" s="15"/>
    </row>
    <row r="172" ht="15.75" hidden="1" customHeight="1">
      <c r="A172" s="28" t="s">
        <v>1309</v>
      </c>
      <c r="B172" s="15">
        <v>1217100.0</v>
      </c>
      <c r="C172" s="15" t="str">
        <f t="shared" si="1"/>
        <v>KIO77949677</v>
      </c>
      <c r="D172" s="15" t="s">
        <v>11857</v>
      </c>
      <c r="E172" s="28" t="s">
        <v>1310</v>
      </c>
      <c r="F172" s="20">
        <f>VLOOKUP(GOLOMAX!$B172,'PRECIOS GOLOMAX'!$A$1:$C$10000,3,FALSE)</f>
        <v>1332.9</v>
      </c>
      <c r="G172" s="29">
        <v>0.0</v>
      </c>
      <c r="H172" s="29">
        <v>0.0</v>
      </c>
      <c r="I172" s="15">
        <v>1.0</v>
      </c>
      <c r="J172" s="15">
        <v>1.0</v>
      </c>
      <c r="K172" s="28"/>
      <c r="L172" s="23">
        <f>((GOLOMAX!$F172*(1+GOLOMAX!$G172%))/GOLOMAX!$J172)+GOLOMAX!$K172</f>
        <v>1332.9</v>
      </c>
      <c r="M172" s="15">
        <v>30.0</v>
      </c>
      <c r="N172" s="24">
        <f t="shared" si="2"/>
        <v>1900</v>
      </c>
      <c r="O172" s="29">
        <f>MROUND((GOLOMAX!$N172/0.6),50)</f>
        <v>3150</v>
      </c>
      <c r="P172" s="15" t="s">
        <v>11858</v>
      </c>
      <c r="Q172" s="15">
        <v>2.0</v>
      </c>
      <c r="R172" s="31">
        <v>6.0</v>
      </c>
      <c r="S172" s="15" t="s">
        <v>968</v>
      </c>
      <c r="T172" s="15" t="s">
        <v>15</v>
      </c>
      <c r="U172" s="15" t="s">
        <v>11759</v>
      </c>
      <c r="V172" s="15" t="s">
        <v>12201</v>
      </c>
      <c r="W172" s="15" t="s">
        <v>11860</v>
      </c>
      <c r="X172" s="15">
        <v>1.0</v>
      </c>
      <c r="Y172" s="15">
        <v>0.0</v>
      </c>
      <c r="Z172" s="15"/>
      <c r="AA172" s="15"/>
      <c r="AB172" s="29" t="str">
        <f>ARTICULOS_OSLE[[#This Row],[Costo]]*ARTICULOS_OSLE[[#This Row],[Pedido]]</f>
        <v>#ERROR!</v>
      </c>
      <c r="AC172" s="15"/>
      <c r="AD172" s="15"/>
      <c r="AE172" s="15"/>
      <c r="AF172" s="15"/>
      <c r="AG172" s="15"/>
      <c r="AH172" s="32" t="str">
        <f>IF(AND(ARTICULOS_OSLE[[#This Row],[FechaVenc]]=0,ARTICULOS_OSLE[[#This Row],[DiasVenc]]=0),"",ARTICULOS_OSLE[[#This Row],[FechaVenc]]-ARTICULOS_OSLE[[#This Row],[DiasVenc]])</f>
        <v>#ERROR!</v>
      </c>
      <c r="AI172" s="15"/>
      <c r="AJ172" s="15"/>
      <c r="AK172" s="15"/>
      <c r="AL172" s="15"/>
      <c r="AM172" s="15"/>
      <c r="AN172" s="15"/>
      <c r="AO172" s="16" t="s">
        <v>11857</v>
      </c>
      <c r="AP172" s="15"/>
      <c r="AQ172" s="15"/>
    </row>
    <row r="173" ht="15.75" hidden="1" customHeight="1">
      <c r="A173" s="28" t="s">
        <v>1311</v>
      </c>
      <c r="B173" s="15">
        <v>1217102.0</v>
      </c>
      <c r="C173" s="15" t="str">
        <f t="shared" si="1"/>
        <v>KIO80050094</v>
      </c>
      <c r="D173" s="15" t="s">
        <v>11857</v>
      </c>
      <c r="E173" s="28" t="s">
        <v>1312</v>
      </c>
      <c r="F173" s="20">
        <f>VLOOKUP(GOLOMAX!$B173,'PRECIOS GOLOMAX'!$A$1:$C$10000,3,FALSE)</f>
        <v>577.46</v>
      </c>
      <c r="G173" s="29">
        <v>0.0</v>
      </c>
      <c r="H173" s="29">
        <v>0.0</v>
      </c>
      <c r="I173" s="15">
        <v>1.0</v>
      </c>
      <c r="J173" s="15">
        <v>1.0</v>
      </c>
      <c r="K173" s="28"/>
      <c r="L173" s="23">
        <f>((GOLOMAX!$F173*(1+GOLOMAX!$G173%))/GOLOMAX!$J173)+GOLOMAX!$K173</f>
        <v>577.46</v>
      </c>
      <c r="M173" s="15">
        <v>30.0</v>
      </c>
      <c r="N173" s="24">
        <f t="shared" si="2"/>
        <v>800</v>
      </c>
      <c r="O173" s="29">
        <f>MROUND((GOLOMAX!$N173/0.6),50)</f>
        <v>1350</v>
      </c>
      <c r="P173" s="15" t="s">
        <v>11858</v>
      </c>
      <c r="Q173" s="15">
        <v>2.0</v>
      </c>
      <c r="R173" s="31">
        <v>6.0</v>
      </c>
      <c r="S173" s="15" t="s">
        <v>968</v>
      </c>
      <c r="T173" s="15" t="s">
        <v>15</v>
      </c>
      <c r="U173" s="15" t="s">
        <v>11759</v>
      </c>
      <c r="V173" s="15" t="s">
        <v>12201</v>
      </c>
      <c r="W173" s="15" t="s">
        <v>11860</v>
      </c>
      <c r="X173" s="15">
        <v>1.0</v>
      </c>
      <c r="Y173" s="15">
        <v>0.0</v>
      </c>
      <c r="Z173" s="15"/>
      <c r="AA173" s="15"/>
      <c r="AB173" s="29" t="str">
        <f>ARTICULOS_OSLE[[#This Row],[Costo]]*ARTICULOS_OSLE[[#This Row],[Pedido]]</f>
        <v>#ERROR!</v>
      </c>
      <c r="AC173" s="15"/>
      <c r="AD173" s="15"/>
      <c r="AE173" s="15"/>
      <c r="AF173" s="15"/>
      <c r="AG173" s="15"/>
      <c r="AH173" s="32" t="str">
        <f>IF(AND(ARTICULOS_OSLE[[#This Row],[FechaVenc]]=0,ARTICULOS_OSLE[[#This Row],[DiasVenc]]=0),"",ARTICULOS_OSLE[[#This Row],[FechaVenc]]-ARTICULOS_OSLE[[#This Row],[DiasVenc]])</f>
        <v>#ERROR!</v>
      </c>
      <c r="AI173" s="15"/>
      <c r="AJ173" s="15"/>
      <c r="AK173" s="15"/>
      <c r="AL173" s="15"/>
      <c r="AM173" s="15"/>
      <c r="AN173" s="15"/>
      <c r="AO173" s="16" t="s">
        <v>11857</v>
      </c>
      <c r="AP173" s="15"/>
      <c r="AQ173" s="15"/>
    </row>
    <row r="174" ht="15.75" hidden="1" customHeight="1">
      <c r="A174" s="28" t="s">
        <v>1313</v>
      </c>
      <c r="B174" s="15"/>
      <c r="C174" s="15" t="str">
        <f t="shared" si="1"/>
        <v>KIO06008308</v>
      </c>
      <c r="D174" s="15" t="s">
        <v>11857</v>
      </c>
      <c r="E174" s="28" t="s">
        <v>1314</v>
      </c>
      <c r="F174" s="20">
        <v>11000.0</v>
      </c>
      <c r="G174" s="29">
        <v>0.0</v>
      </c>
      <c r="H174" s="29">
        <v>0.0</v>
      </c>
      <c r="I174" s="15">
        <v>30.0</v>
      </c>
      <c r="J174" s="15">
        <v>30.0</v>
      </c>
      <c r="K174" s="28"/>
      <c r="L174" s="23">
        <f>((GOLOMAX!$F174*(1+GOLOMAX!$G174%))/GOLOMAX!$J174)+GOLOMAX!$K174</f>
        <v>366.6666667</v>
      </c>
      <c r="M174" s="15">
        <v>30.0</v>
      </c>
      <c r="N174" s="24">
        <f t="shared" si="2"/>
        <v>500</v>
      </c>
      <c r="O174" s="29">
        <f>MROUND((GOLOMAX!$N174/0.6),50)</f>
        <v>850</v>
      </c>
      <c r="P174" s="15" t="s">
        <v>11858</v>
      </c>
      <c r="Q174" s="15">
        <v>6.0</v>
      </c>
      <c r="R174" s="31">
        <v>26.0</v>
      </c>
      <c r="S174" s="15" t="s">
        <v>968</v>
      </c>
      <c r="T174" s="15" t="s">
        <v>15</v>
      </c>
      <c r="U174" s="15" t="s">
        <v>11759</v>
      </c>
      <c r="V174" s="15" t="s">
        <v>12199</v>
      </c>
      <c r="W174" s="15" t="s">
        <v>11860</v>
      </c>
      <c r="X174" s="15">
        <v>1.0</v>
      </c>
      <c r="Y174" s="15">
        <v>0.0</v>
      </c>
      <c r="Z174" s="15"/>
      <c r="AA174" s="15"/>
      <c r="AB174" s="29" t="str">
        <f>ARTICULOS_OSLE[[#This Row],[Costo]]*ARTICULOS_OSLE[[#This Row],[Pedido]]</f>
        <v>#ERROR!</v>
      </c>
      <c r="AC174" s="15"/>
      <c r="AD174" s="15"/>
      <c r="AE174" s="15"/>
      <c r="AF174" s="15"/>
      <c r="AG174" s="15"/>
      <c r="AH174" s="32" t="str">
        <f>IF(AND(ARTICULOS_OSLE[[#This Row],[FechaVenc]]=0,ARTICULOS_OSLE[[#This Row],[DiasVenc]]=0),"",ARTICULOS_OSLE[[#This Row],[FechaVenc]]-ARTICULOS_OSLE[[#This Row],[DiasVenc]])</f>
        <v>#ERROR!</v>
      </c>
      <c r="AI174" s="15"/>
      <c r="AJ174" s="15"/>
      <c r="AK174" s="15"/>
      <c r="AL174" s="15"/>
      <c r="AM174" s="15"/>
      <c r="AN174" s="15"/>
      <c r="AO174" s="16" t="s">
        <v>11857</v>
      </c>
      <c r="AP174" s="15"/>
      <c r="AQ174" s="15"/>
    </row>
    <row r="175" ht="15.75" hidden="1" customHeight="1">
      <c r="A175" s="28" t="s">
        <v>1315</v>
      </c>
      <c r="B175" s="16">
        <v>1228053.0</v>
      </c>
      <c r="C175" s="15" t="str">
        <f t="shared" si="1"/>
        <v>KIO15105203</v>
      </c>
      <c r="D175" s="16" t="s">
        <v>11857</v>
      </c>
      <c r="E175" s="28" t="s">
        <v>1316</v>
      </c>
      <c r="F175" s="20">
        <f>VLOOKUP(GOLOMAX!$B175,'PRECIOS GOLOMAX'!$A$1:$C$10000,3,FALSE)</f>
        <v>6698.5</v>
      </c>
      <c r="G175" s="29">
        <v>0.0</v>
      </c>
      <c r="H175" s="29">
        <v>0.0</v>
      </c>
      <c r="I175" s="15">
        <v>100.0</v>
      </c>
      <c r="J175" s="15">
        <v>100.0</v>
      </c>
      <c r="K175" s="28"/>
      <c r="L175" s="23">
        <f>((GOLOMAX!$F175*(1+GOLOMAX!$G175%))/GOLOMAX!$J175)+GOLOMAX!$K175</f>
        <v>66.985</v>
      </c>
      <c r="M175" s="15">
        <v>30.0</v>
      </c>
      <c r="N175" s="24">
        <f t="shared" si="2"/>
        <v>100</v>
      </c>
      <c r="O175" s="29">
        <f>MROUND((GOLOMAX!$N175/0.6),50)</f>
        <v>150</v>
      </c>
      <c r="P175" s="29" t="s">
        <v>11858</v>
      </c>
      <c r="Q175" s="15">
        <v>20.0</v>
      </c>
      <c r="R175" s="31">
        <f>GOLOMAX!$I175+GOLOMAX!$Q175</f>
        <v>120</v>
      </c>
      <c r="S175" s="15" t="s">
        <v>968</v>
      </c>
      <c r="T175" s="15" t="s">
        <v>15</v>
      </c>
      <c r="U175" s="15" t="s">
        <v>11759</v>
      </c>
      <c r="V175" s="16" t="s">
        <v>12198</v>
      </c>
      <c r="W175" s="29" t="s">
        <v>11860</v>
      </c>
      <c r="X175" s="15">
        <v>1.0</v>
      </c>
      <c r="Y175" s="16">
        <v>100.0</v>
      </c>
      <c r="Z175" s="16"/>
      <c r="AA175" s="15"/>
      <c r="AB175" s="29" t="str">
        <f>ARTICULOS_OSLE[[#This Row],[Costo]]*ARTICULOS_OSLE[[#This Row],[Pedido]]</f>
        <v>#ERROR!</v>
      </c>
      <c r="AC175" s="15"/>
      <c r="AD175" s="15"/>
      <c r="AE175" s="15"/>
      <c r="AF175" s="15"/>
      <c r="AG175" s="15"/>
      <c r="AH175" s="32" t="str">
        <f>IF(AND(ARTICULOS_OSLE[[#This Row],[FechaVenc]]=0,ARTICULOS_OSLE[[#This Row],[DiasVenc]]=0),"",ARTICULOS_OSLE[[#This Row],[FechaVenc]]-ARTICULOS_OSLE[[#This Row],[DiasVenc]])</f>
        <v>#ERROR!</v>
      </c>
      <c r="AI175" s="15"/>
      <c r="AJ175" s="15"/>
      <c r="AK175" s="15"/>
      <c r="AL175" s="15"/>
      <c r="AM175" s="15"/>
      <c r="AN175" s="15"/>
      <c r="AO175" s="16" t="s">
        <v>11857</v>
      </c>
      <c r="AP175" s="15"/>
      <c r="AQ175" s="15"/>
    </row>
    <row r="176" ht="15.75" hidden="1" customHeight="1">
      <c r="A176" s="28" t="s">
        <v>1317</v>
      </c>
      <c r="B176" s="15"/>
      <c r="C176" s="15" t="str">
        <f t="shared" si="1"/>
        <v>KIO11119</v>
      </c>
      <c r="D176" s="15" t="s">
        <v>11857</v>
      </c>
      <c r="E176" s="28" t="s">
        <v>1318</v>
      </c>
      <c r="F176" s="20">
        <v>11000.0</v>
      </c>
      <c r="G176" s="29">
        <v>0.0</v>
      </c>
      <c r="H176" s="29">
        <v>0.0</v>
      </c>
      <c r="I176" s="15">
        <v>24.0</v>
      </c>
      <c r="J176" s="15">
        <v>24.0</v>
      </c>
      <c r="K176" s="28"/>
      <c r="L176" s="23">
        <f>((GOLOMAX!$F176*(1+GOLOMAX!$G176%))/GOLOMAX!$J176)+GOLOMAX!$K176</f>
        <v>458.3333333</v>
      </c>
      <c r="M176" s="15">
        <v>30.0</v>
      </c>
      <c r="N176" s="24">
        <f t="shared" si="2"/>
        <v>650</v>
      </c>
      <c r="O176" s="29">
        <f>MROUND((GOLOMAX!$N176/0.6),50)</f>
        <v>1100</v>
      </c>
      <c r="P176" s="15" t="s">
        <v>11858</v>
      </c>
      <c r="Q176" s="15">
        <v>6.0</v>
      </c>
      <c r="R176" s="31">
        <v>30.0</v>
      </c>
      <c r="S176" s="15" t="s">
        <v>968</v>
      </c>
      <c r="T176" s="15" t="s">
        <v>15</v>
      </c>
      <c r="U176" s="15" t="s">
        <v>11759</v>
      </c>
      <c r="V176" s="15" t="s">
        <v>12199</v>
      </c>
      <c r="W176" s="15" t="s">
        <v>11860</v>
      </c>
      <c r="X176" s="15">
        <v>1.0</v>
      </c>
      <c r="Y176" s="15">
        <v>17.0</v>
      </c>
      <c r="Z176" s="15"/>
      <c r="AA176" s="15"/>
      <c r="AB176" s="29" t="str">
        <f>ARTICULOS_OSLE[[#This Row],[Costo]]*ARTICULOS_OSLE[[#This Row],[Pedido]]</f>
        <v>#ERROR!</v>
      </c>
      <c r="AC176" s="15"/>
      <c r="AD176" s="15"/>
      <c r="AE176" s="15"/>
      <c r="AF176" s="15"/>
      <c r="AG176" s="15"/>
      <c r="AH176" s="32" t="str">
        <f>IF(AND(ARTICULOS_OSLE[[#This Row],[FechaVenc]]=0,ARTICULOS_OSLE[[#This Row],[DiasVenc]]=0),"",ARTICULOS_OSLE[[#This Row],[FechaVenc]]-ARTICULOS_OSLE[[#This Row],[DiasVenc]])</f>
        <v>#ERROR!</v>
      </c>
      <c r="AI176" s="15"/>
      <c r="AJ176" s="15"/>
      <c r="AK176" s="15"/>
      <c r="AL176" s="15"/>
      <c r="AM176" s="15"/>
      <c r="AN176" s="15"/>
      <c r="AO176" s="16" t="s">
        <v>11857</v>
      </c>
      <c r="AP176" s="15"/>
      <c r="AQ176" s="15"/>
    </row>
    <row r="177" ht="15.75" hidden="1" customHeight="1">
      <c r="A177" s="28" t="s">
        <v>1319</v>
      </c>
      <c r="B177" s="16">
        <v>1211362.0</v>
      </c>
      <c r="C177" s="15" t="str">
        <f t="shared" si="1"/>
        <v>KIO77912718</v>
      </c>
      <c r="D177" s="15" t="s">
        <v>11857</v>
      </c>
      <c r="E177" s="28" t="s">
        <v>1320</v>
      </c>
      <c r="F177" s="20">
        <f>VLOOKUP(GOLOMAX!$B177,'PRECIOS GOLOMAX'!$A$1:$C$10000,3,FALSE)</f>
        <v>2976.94</v>
      </c>
      <c r="G177" s="29">
        <v>0.0</v>
      </c>
      <c r="H177" s="29">
        <v>0.0</v>
      </c>
      <c r="I177" s="15">
        <v>24.0</v>
      </c>
      <c r="J177" s="15">
        <v>24.0</v>
      </c>
      <c r="K177" s="28"/>
      <c r="L177" s="23">
        <f>((GOLOMAX!$F177*(1+GOLOMAX!$G177%))/GOLOMAX!$J177)+GOLOMAX!$K177</f>
        <v>124.0391667</v>
      </c>
      <c r="M177" s="15">
        <v>30.0</v>
      </c>
      <c r="N177" s="24">
        <f t="shared" si="2"/>
        <v>200</v>
      </c>
      <c r="O177" s="29">
        <f>MROUND((GOLOMAX!$N177/0.6),50)</f>
        <v>350</v>
      </c>
      <c r="P177" s="15" t="s">
        <v>11858</v>
      </c>
      <c r="Q177" s="15">
        <v>6.0</v>
      </c>
      <c r="R177" s="31">
        <f>GOLOMAX!$I177+GOLOMAX!$Q177</f>
        <v>30</v>
      </c>
      <c r="S177" s="15" t="s">
        <v>968</v>
      </c>
      <c r="T177" s="15" t="s">
        <v>15</v>
      </c>
      <c r="U177" s="15" t="s">
        <v>11759</v>
      </c>
      <c r="V177" s="15" t="s">
        <v>12196</v>
      </c>
      <c r="W177" s="15" t="s">
        <v>11860</v>
      </c>
      <c r="X177" s="15">
        <v>1.0</v>
      </c>
      <c r="Y177" s="15">
        <v>7.0</v>
      </c>
      <c r="Z177" s="15"/>
      <c r="AA177" s="15"/>
      <c r="AB177" s="29" t="str">
        <f>ARTICULOS_OSLE[[#This Row],[Costo]]*ARTICULOS_OSLE[[#This Row],[Pedido]]</f>
        <v>#ERROR!</v>
      </c>
      <c r="AC177" s="15"/>
      <c r="AD177" s="15"/>
      <c r="AE177" s="15"/>
      <c r="AF177" s="15"/>
      <c r="AG177" s="15"/>
      <c r="AH177" s="32" t="str">
        <f>IF(AND(ARTICULOS_OSLE[[#This Row],[FechaVenc]]=0,ARTICULOS_OSLE[[#This Row],[DiasVenc]]=0),"",ARTICULOS_OSLE[[#This Row],[FechaVenc]]-ARTICULOS_OSLE[[#This Row],[DiasVenc]])</f>
        <v>#ERROR!</v>
      </c>
      <c r="AI177" s="15"/>
      <c r="AJ177" s="15"/>
      <c r="AK177" s="15"/>
      <c r="AL177" s="15"/>
      <c r="AM177" s="15"/>
      <c r="AN177" s="15"/>
      <c r="AO177" s="16" t="s">
        <v>11857</v>
      </c>
      <c r="AP177" s="15"/>
      <c r="AQ177" s="15"/>
    </row>
    <row r="178" ht="15.75" hidden="1" customHeight="1">
      <c r="A178" s="28" t="s">
        <v>1321</v>
      </c>
      <c r="B178" s="16">
        <v>1211363.0</v>
      </c>
      <c r="C178" s="15" t="str">
        <f t="shared" si="1"/>
        <v>KIO77928894</v>
      </c>
      <c r="D178" s="15" t="s">
        <v>11857</v>
      </c>
      <c r="E178" s="28" t="s">
        <v>1322</v>
      </c>
      <c r="F178" s="20">
        <f>VLOOKUP(GOLOMAX!$B178,'PRECIOS GOLOMAX'!$A$1:$C$10000,3,FALSE)</f>
        <v>2976.94</v>
      </c>
      <c r="G178" s="29">
        <v>0.0</v>
      </c>
      <c r="H178" s="29">
        <v>0.0</v>
      </c>
      <c r="I178" s="15">
        <v>24.0</v>
      </c>
      <c r="J178" s="15">
        <v>24.0</v>
      </c>
      <c r="K178" s="28"/>
      <c r="L178" s="23">
        <f>((GOLOMAX!$F178*(1+GOLOMAX!$G178%))/GOLOMAX!$J178)+GOLOMAX!$K178</f>
        <v>124.0391667</v>
      </c>
      <c r="M178" s="15">
        <v>30.0</v>
      </c>
      <c r="N178" s="24">
        <f t="shared" si="2"/>
        <v>200</v>
      </c>
      <c r="O178" s="29">
        <f>MROUND((GOLOMAX!$N178/0.6),50)</f>
        <v>350</v>
      </c>
      <c r="P178" s="15" t="s">
        <v>11858</v>
      </c>
      <c r="Q178" s="15">
        <v>6.0</v>
      </c>
      <c r="R178" s="31">
        <f>GOLOMAX!$I178+GOLOMAX!$Q178</f>
        <v>30</v>
      </c>
      <c r="S178" s="15" t="s">
        <v>968</v>
      </c>
      <c r="T178" s="15" t="s">
        <v>15</v>
      </c>
      <c r="U178" s="15" t="s">
        <v>11759</v>
      </c>
      <c r="V178" s="15" t="s">
        <v>12196</v>
      </c>
      <c r="W178" s="15" t="s">
        <v>11860</v>
      </c>
      <c r="X178" s="15">
        <v>1.0</v>
      </c>
      <c r="Y178" s="15">
        <v>7.0</v>
      </c>
      <c r="Z178" s="15"/>
      <c r="AA178" s="15"/>
      <c r="AB178" s="29" t="str">
        <f>ARTICULOS_OSLE[[#This Row],[Costo]]*ARTICULOS_OSLE[[#This Row],[Pedido]]</f>
        <v>#ERROR!</v>
      </c>
      <c r="AC178" s="15"/>
      <c r="AD178" s="15"/>
      <c r="AE178" s="15"/>
      <c r="AF178" s="15"/>
      <c r="AG178" s="15"/>
      <c r="AH178" s="32" t="str">
        <f>IF(AND(ARTICULOS_OSLE[[#This Row],[FechaVenc]]=0,ARTICULOS_OSLE[[#This Row],[DiasVenc]]=0),"",ARTICULOS_OSLE[[#This Row],[FechaVenc]]-ARTICULOS_OSLE[[#This Row],[DiasVenc]])</f>
        <v>#ERROR!</v>
      </c>
      <c r="AI178" s="15"/>
      <c r="AJ178" s="15"/>
      <c r="AK178" s="15"/>
      <c r="AL178" s="15"/>
      <c r="AM178" s="15"/>
      <c r="AN178" s="15"/>
      <c r="AO178" s="16" t="s">
        <v>11857</v>
      </c>
      <c r="AP178" s="15"/>
      <c r="AQ178" s="15"/>
    </row>
    <row r="179" ht="15.75" hidden="1" customHeight="1">
      <c r="A179" s="28" t="s">
        <v>1323</v>
      </c>
      <c r="B179" s="16">
        <v>1269800.0</v>
      </c>
      <c r="C179" s="15" t="str">
        <f t="shared" si="1"/>
        <v>KIO77976109</v>
      </c>
      <c r="D179" s="15" t="s">
        <v>11857</v>
      </c>
      <c r="E179" s="28" t="s">
        <v>1324</v>
      </c>
      <c r="F179" s="20">
        <f>VLOOKUP(GOLOMAX!$B179,'PRECIOS GOLOMAX'!$A$1:$C$10000,3,FALSE)</f>
        <v>246.61</v>
      </c>
      <c r="G179" s="29">
        <v>0.0</v>
      </c>
      <c r="H179" s="29">
        <v>0.0</v>
      </c>
      <c r="I179" s="15">
        <v>1.0</v>
      </c>
      <c r="J179" s="15">
        <v>1.0</v>
      </c>
      <c r="K179" s="28"/>
      <c r="L179" s="23">
        <f>((GOLOMAX!$F179*(1+GOLOMAX!$G179%))/GOLOMAX!$J179)+GOLOMAX!$K179</f>
        <v>246.61</v>
      </c>
      <c r="M179" s="15">
        <v>30.0</v>
      </c>
      <c r="N179" s="24">
        <f t="shared" si="2"/>
        <v>350</v>
      </c>
      <c r="O179" s="29">
        <f>MROUND((GOLOMAX!$N179/0.6),50)</f>
        <v>600</v>
      </c>
      <c r="P179" s="15" t="s">
        <v>11858</v>
      </c>
      <c r="Q179" s="15">
        <v>2.0</v>
      </c>
      <c r="R179" s="31">
        <v>6.0</v>
      </c>
      <c r="S179" s="15" t="s">
        <v>968</v>
      </c>
      <c r="T179" s="15" t="s">
        <v>15</v>
      </c>
      <c r="U179" s="15" t="s">
        <v>11759</v>
      </c>
      <c r="V179" s="15" t="s">
        <v>12203</v>
      </c>
      <c r="W179" s="15" t="s">
        <v>11860</v>
      </c>
      <c r="X179" s="15">
        <v>1.0</v>
      </c>
      <c r="Y179" s="15">
        <v>3.0</v>
      </c>
      <c r="Z179" s="15"/>
      <c r="AA179" s="15"/>
      <c r="AB179" s="29" t="str">
        <f>ARTICULOS_OSLE[[#This Row],[Costo]]*ARTICULOS_OSLE[[#This Row],[Pedido]]</f>
        <v>#ERROR!</v>
      </c>
      <c r="AC179" s="15"/>
      <c r="AD179" s="15"/>
      <c r="AE179" s="15"/>
      <c r="AF179" s="15"/>
      <c r="AG179" s="15"/>
      <c r="AH179" s="32" t="str">
        <f>IF(AND(ARTICULOS_OSLE[[#This Row],[FechaVenc]]=0,ARTICULOS_OSLE[[#This Row],[DiasVenc]]=0),"",ARTICULOS_OSLE[[#This Row],[FechaVenc]]-ARTICULOS_OSLE[[#This Row],[DiasVenc]])</f>
        <v>#ERROR!</v>
      </c>
      <c r="AI179" s="15"/>
      <c r="AJ179" s="15"/>
      <c r="AK179" s="15"/>
      <c r="AL179" s="15"/>
      <c r="AM179" s="15"/>
      <c r="AN179" s="15"/>
      <c r="AO179" s="16" t="s">
        <v>11857</v>
      </c>
      <c r="AP179" s="15"/>
      <c r="AQ179" s="15"/>
    </row>
    <row r="180" ht="15.75" hidden="1" customHeight="1">
      <c r="A180" s="28" t="s">
        <v>1325</v>
      </c>
      <c r="B180" s="16">
        <v>1269800.0</v>
      </c>
      <c r="C180" s="15" t="str">
        <f t="shared" si="1"/>
        <v>KIO77927361</v>
      </c>
      <c r="D180" s="15" t="s">
        <v>11857</v>
      </c>
      <c r="E180" s="28" t="s">
        <v>1326</v>
      </c>
      <c r="F180" s="20">
        <f>VLOOKUP(GOLOMAX!$B180,'PRECIOS GOLOMAX'!$A$1:$C$10000,3,FALSE)</f>
        <v>246.61</v>
      </c>
      <c r="G180" s="29">
        <v>0.0</v>
      </c>
      <c r="H180" s="29">
        <v>0.0</v>
      </c>
      <c r="I180" s="15">
        <v>1.0</v>
      </c>
      <c r="J180" s="15">
        <v>1.0</v>
      </c>
      <c r="K180" s="28"/>
      <c r="L180" s="23">
        <f>((GOLOMAX!$F180*(1+GOLOMAX!$G180%))/GOLOMAX!$J180)+GOLOMAX!$K180</f>
        <v>246.61</v>
      </c>
      <c r="M180" s="15">
        <v>30.0</v>
      </c>
      <c r="N180" s="24">
        <f t="shared" si="2"/>
        <v>350</v>
      </c>
      <c r="O180" s="29">
        <f>MROUND((GOLOMAX!$N180/0.6),50)</f>
        <v>600</v>
      </c>
      <c r="P180" s="15" t="s">
        <v>11858</v>
      </c>
      <c r="Q180" s="15">
        <v>2.0</v>
      </c>
      <c r="R180" s="31">
        <v>6.0</v>
      </c>
      <c r="S180" s="15" t="s">
        <v>968</v>
      </c>
      <c r="T180" s="15" t="s">
        <v>15</v>
      </c>
      <c r="U180" s="15" t="s">
        <v>11759</v>
      </c>
      <c r="V180" s="15" t="s">
        <v>12203</v>
      </c>
      <c r="W180" s="15" t="s">
        <v>11860</v>
      </c>
      <c r="X180" s="15">
        <v>1.0</v>
      </c>
      <c r="Y180" s="15">
        <v>3.0</v>
      </c>
      <c r="Z180" s="15"/>
      <c r="AA180" s="15"/>
      <c r="AB180" s="29" t="str">
        <f>ARTICULOS_OSLE[[#This Row],[Costo]]*ARTICULOS_OSLE[[#This Row],[Pedido]]</f>
        <v>#ERROR!</v>
      </c>
      <c r="AC180" s="15"/>
      <c r="AD180" s="15"/>
      <c r="AE180" s="15"/>
      <c r="AF180" s="15"/>
      <c r="AG180" s="15"/>
      <c r="AH180" s="32" t="str">
        <f>IF(AND(ARTICULOS_OSLE[[#This Row],[FechaVenc]]=0,ARTICULOS_OSLE[[#This Row],[DiasVenc]]=0),"",ARTICULOS_OSLE[[#This Row],[FechaVenc]]-ARTICULOS_OSLE[[#This Row],[DiasVenc]])</f>
        <v>#ERROR!</v>
      </c>
      <c r="AI180" s="15"/>
      <c r="AJ180" s="15"/>
      <c r="AK180" s="15"/>
      <c r="AL180" s="15"/>
      <c r="AM180" s="15"/>
      <c r="AN180" s="15"/>
      <c r="AO180" s="16" t="s">
        <v>11857</v>
      </c>
      <c r="AP180" s="15"/>
      <c r="AQ180" s="15"/>
    </row>
    <row r="181" ht="15.75" hidden="1" customHeight="1">
      <c r="A181" s="28" t="s">
        <v>1327</v>
      </c>
      <c r="B181" s="15">
        <v>1222902.0</v>
      </c>
      <c r="C181" s="15" t="str">
        <f t="shared" si="1"/>
        <v>KIO60095286</v>
      </c>
      <c r="D181" s="15" t="s">
        <v>11857</v>
      </c>
      <c r="E181" s="28" t="s">
        <v>1328</v>
      </c>
      <c r="F181" s="20">
        <f>VLOOKUP(GOLOMAX!$B181,'PRECIOS GOLOMAX'!$A$1:$C$10000,3,FALSE)</f>
        <v>434.38</v>
      </c>
      <c r="G181" s="29">
        <v>0.0</v>
      </c>
      <c r="H181" s="29">
        <v>0.0</v>
      </c>
      <c r="I181" s="15">
        <v>1.0</v>
      </c>
      <c r="J181" s="15">
        <v>1.0</v>
      </c>
      <c r="K181" s="28"/>
      <c r="L181" s="23">
        <f>((GOLOMAX!$F181*(1+GOLOMAX!$G181%))/GOLOMAX!$J181)+GOLOMAX!$K181</f>
        <v>434.38</v>
      </c>
      <c r="M181" s="15">
        <v>30.0</v>
      </c>
      <c r="N181" s="24">
        <f t="shared" si="2"/>
        <v>600</v>
      </c>
      <c r="O181" s="29">
        <f>MROUND((GOLOMAX!$N181/0.6),50)</f>
        <v>1000</v>
      </c>
      <c r="P181" s="15" t="s">
        <v>11858</v>
      </c>
      <c r="Q181" s="15">
        <v>2.0</v>
      </c>
      <c r="R181" s="31">
        <v>6.0</v>
      </c>
      <c r="S181" s="15" t="s">
        <v>968</v>
      </c>
      <c r="T181" s="15" t="s">
        <v>15</v>
      </c>
      <c r="U181" s="15" t="s">
        <v>11759</v>
      </c>
      <c r="V181" s="15" t="s">
        <v>12198</v>
      </c>
      <c r="W181" s="15" t="s">
        <v>11860</v>
      </c>
      <c r="X181" s="15">
        <v>1.0</v>
      </c>
      <c r="Y181" s="15">
        <v>0.0</v>
      </c>
      <c r="Z181" s="15"/>
      <c r="AA181" s="15"/>
      <c r="AB181" s="29" t="str">
        <f>ARTICULOS_OSLE[[#This Row],[Costo]]*ARTICULOS_OSLE[[#This Row],[Pedido]]</f>
        <v>#ERROR!</v>
      </c>
      <c r="AC181" s="15"/>
      <c r="AD181" s="15"/>
      <c r="AE181" s="15"/>
      <c r="AF181" s="15"/>
      <c r="AG181" s="15"/>
      <c r="AH181" s="32" t="str">
        <f>IF(AND(ARTICULOS_OSLE[[#This Row],[FechaVenc]]=0,ARTICULOS_OSLE[[#This Row],[DiasVenc]]=0),"",ARTICULOS_OSLE[[#This Row],[FechaVenc]]-ARTICULOS_OSLE[[#This Row],[DiasVenc]])</f>
        <v>#ERROR!</v>
      </c>
      <c r="AI181" s="15"/>
      <c r="AJ181" s="15"/>
      <c r="AK181" s="15"/>
      <c r="AL181" s="15"/>
      <c r="AM181" s="15"/>
      <c r="AN181" s="15"/>
      <c r="AO181" s="16" t="s">
        <v>11857</v>
      </c>
      <c r="AP181" s="15"/>
      <c r="AQ181" s="15"/>
    </row>
    <row r="182" ht="15.75" hidden="1" customHeight="1">
      <c r="A182" s="28" t="s">
        <v>1329</v>
      </c>
      <c r="B182" s="15">
        <v>1222900.0</v>
      </c>
      <c r="C182" s="15" t="str">
        <f t="shared" si="1"/>
        <v>KIO60094562</v>
      </c>
      <c r="D182" s="15" t="s">
        <v>11857</v>
      </c>
      <c r="E182" s="28" t="s">
        <v>1330</v>
      </c>
      <c r="F182" s="20">
        <f>VLOOKUP(GOLOMAX!$B182,'PRECIOS GOLOMAX'!$A$1:$C$10000,3,FALSE)</f>
        <v>1535.35</v>
      </c>
      <c r="G182" s="29">
        <v>0.0</v>
      </c>
      <c r="H182" s="29">
        <v>0.0</v>
      </c>
      <c r="I182" s="15">
        <v>1.0</v>
      </c>
      <c r="J182" s="15">
        <v>1.0</v>
      </c>
      <c r="K182" s="28"/>
      <c r="L182" s="23">
        <f>((GOLOMAX!$F182*(1+GOLOMAX!$G182%))/GOLOMAX!$J182)+GOLOMAX!$K182</f>
        <v>1535.35</v>
      </c>
      <c r="M182" s="15">
        <v>30.0</v>
      </c>
      <c r="N182" s="24">
        <f t="shared" si="2"/>
        <v>2200</v>
      </c>
      <c r="O182" s="29">
        <f>MROUND((GOLOMAX!$N182/0.6),50)</f>
        <v>3650</v>
      </c>
      <c r="P182" s="15" t="s">
        <v>11858</v>
      </c>
      <c r="Q182" s="15">
        <v>2.0</v>
      </c>
      <c r="R182" s="31">
        <v>6.0</v>
      </c>
      <c r="S182" s="15" t="s">
        <v>968</v>
      </c>
      <c r="T182" s="15" t="s">
        <v>15</v>
      </c>
      <c r="U182" s="15" t="s">
        <v>11759</v>
      </c>
      <c r="V182" s="15" t="s">
        <v>12198</v>
      </c>
      <c r="W182" s="15" t="s">
        <v>11860</v>
      </c>
      <c r="X182" s="15">
        <v>1.0</v>
      </c>
      <c r="Y182" s="15">
        <v>0.0</v>
      </c>
      <c r="Z182" s="15"/>
      <c r="AA182" s="15"/>
      <c r="AB182" s="29" t="str">
        <f>ARTICULOS_OSLE[[#This Row],[Costo]]*ARTICULOS_OSLE[[#This Row],[Pedido]]</f>
        <v>#ERROR!</v>
      </c>
      <c r="AC182" s="15"/>
      <c r="AD182" s="15"/>
      <c r="AE182" s="15"/>
      <c r="AF182" s="15"/>
      <c r="AG182" s="15"/>
      <c r="AH182" s="32" t="str">
        <f>IF(AND(ARTICULOS_OSLE[[#This Row],[FechaVenc]]=0,ARTICULOS_OSLE[[#This Row],[DiasVenc]]=0),"",ARTICULOS_OSLE[[#This Row],[FechaVenc]]-ARTICULOS_OSLE[[#This Row],[DiasVenc]])</f>
        <v>#ERROR!</v>
      </c>
      <c r="AI182" s="15"/>
      <c r="AJ182" s="15"/>
      <c r="AK182" s="15"/>
      <c r="AL182" s="15"/>
      <c r="AM182" s="15"/>
      <c r="AN182" s="15"/>
      <c r="AO182" s="16" t="s">
        <v>11857</v>
      </c>
      <c r="AP182" s="15"/>
      <c r="AQ182" s="15"/>
    </row>
    <row r="183" ht="15.75" hidden="1" customHeight="1">
      <c r="A183" s="28" t="s">
        <v>1331</v>
      </c>
      <c r="B183" s="15">
        <v>1222935.0</v>
      </c>
      <c r="C183" s="15" t="str">
        <f t="shared" si="1"/>
        <v>KIO60094500</v>
      </c>
      <c r="D183" s="15" t="s">
        <v>11857</v>
      </c>
      <c r="E183" s="28" t="s">
        <v>1332</v>
      </c>
      <c r="F183" s="20">
        <f>VLOOKUP(GOLOMAX!$B183,'PRECIOS GOLOMAX'!$A$1:$C$10000,3,FALSE)</f>
        <v>347.87</v>
      </c>
      <c r="G183" s="29">
        <v>0.0</v>
      </c>
      <c r="H183" s="29">
        <v>0.0</v>
      </c>
      <c r="I183" s="15">
        <v>1.0</v>
      </c>
      <c r="J183" s="15">
        <v>1.0</v>
      </c>
      <c r="K183" s="28"/>
      <c r="L183" s="23">
        <f>((GOLOMAX!$F183*(1+GOLOMAX!$G183%))/GOLOMAX!$J183)+GOLOMAX!$K183</f>
        <v>347.87</v>
      </c>
      <c r="M183" s="15">
        <v>30.0</v>
      </c>
      <c r="N183" s="24">
        <f t="shared" si="2"/>
        <v>500</v>
      </c>
      <c r="O183" s="29">
        <f>MROUND((GOLOMAX!$N183/0.6),50)</f>
        <v>850</v>
      </c>
      <c r="P183" s="15" t="s">
        <v>11858</v>
      </c>
      <c r="Q183" s="15">
        <v>2.0</v>
      </c>
      <c r="R183" s="31">
        <v>6.0</v>
      </c>
      <c r="S183" s="15" t="s">
        <v>968</v>
      </c>
      <c r="T183" s="15" t="s">
        <v>15</v>
      </c>
      <c r="U183" s="15" t="s">
        <v>11759</v>
      </c>
      <c r="V183" s="15" t="s">
        <v>12198</v>
      </c>
      <c r="W183" s="15" t="s">
        <v>11860</v>
      </c>
      <c r="X183" s="15">
        <v>1.0</v>
      </c>
      <c r="Y183" s="15">
        <v>0.0</v>
      </c>
      <c r="Z183" s="15"/>
      <c r="AA183" s="15"/>
      <c r="AB183" s="29" t="str">
        <f>ARTICULOS_OSLE[[#This Row],[Costo]]*ARTICULOS_OSLE[[#This Row],[Pedido]]</f>
        <v>#ERROR!</v>
      </c>
      <c r="AC183" s="15"/>
      <c r="AD183" s="15"/>
      <c r="AE183" s="15"/>
      <c r="AF183" s="15"/>
      <c r="AG183" s="15"/>
      <c r="AH183" s="32" t="str">
        <f>IF(AND(ARTICULOS_OSLE[[#This Row],[FechaVenc]]=0,ARTICULOS_OSLE[[#This Row],[DiasVenc]]=0),"",ARTICULOS_OSLE[[#This Row],[FechaVenc]]-ARTICULOS_OSLE[[#This Row],[DiasVenc]])</f>
        <v>#ERROR!</v>
      </c>
      <c r="AI183" s="15"/>
      <c r="AJ183" s="15"/>
      <c r="AK183" s="15"/>
      <c r="AL183" s="15"/>
      <c r="AM183" s="15"/>
      <c r="AN183" s="15"/>
      <c r="AO183" s="16" t="s">
        <v>11857</v>
      </c>
      <c r="AP183" s="15"/>
      <c r="AQ183" s="15"/>
    </row>
    <row r="184" ht="15.75" hidden="1" customHeight="1">
      <c r="A184" s="28" t="s">
        <v>1333</v>
      </c>
      <c r="B184" s="16">
        <v>1210818.0</v>
      </c>
      <c r="C184" s="15" t="str">
        <f t="shared" si="1"/>
        <v>KIO60095705</v>
      </c>
      <c r="D184" s="15" t="s">
        <v>11857</v>
      </c>
      <c r="E184" s="28" t="s">
        <v>1334</v>
      </c>
      <c r="F184" s="20">
        <f>VLOOKUP(GOLOMAX!$B184,'PRECIOS GOLOMAX'!$A$1:$C$10000,3,FALSE)</f>
        <v>671.04</v>
      </c>
      <c r="G184" s="29">
        <v>0.0</v>
      </c>
      <c r="H184" s="29">
        <v>0.0</v>
      </c>
      <c r="I184" s="15">
        <v>1.0</v>
      </c>
      <c r="J184" s="15">
        <v>1.0</v>
      </c>
      <c r="K184" s="28"/>
      <c r="L184" s="23">
        <f>((GOLOMAX!$F184*(1+GOLOMAX!$G184%))/GOLOMAX!$J184)+GOLOMAX!$K184</f>
        <v>671.04</v>
      </c>
      <c r="M184" s="15">
        <v>30.0</v>
      </c>
      <c r="N184" s="24">
        <f t="shared" si="2"/>
        <v>950</v>
      </c>
      <c r="O184" s="29">
        <f>MROUND((GOLOMAX!$N184/0.6),50)</f>
        <v>1600</v>
      </c>
      <c r="P184" s="15" t="s">
        <v>11858</v>
      </c>
      <c r="Q184" s="15">
        <v>2.0</v>
      </c>
      <c r="R184" s="31">
        <v>6.0</v>
      </c>
      <c r="S184" s="15" t="s">
        <v>968</v>
      </c>
      <c r="T184" s="15" t="s">
        <v>15</v>
      </c>
      <c r="U184" s="15" t="s">
        <v>11759</v>
      </c>
      <c r="V184" s="15" t="s">
        <v>12198</v>
      </c>
      <c r="W184" s="15" t="s">
        <v>11860</v>
      </c>
      <c r="X184" s="15">
        <v>1.0</v>
      </c>
      <c r="Y184" s="15">
        <v>0.0</v>
      </c>
      <c r="Z184" s="15"/>
      <c r="AA184" s="15"/>
      <c r="AB184" s="29" t="str">
        <f>ARTICULOS_OSLE[[#This Row],[Costo]]*ARTICULOS_OSLE[[#This Row],[Pedido]]</f>
        <v>#ERROR!</v>
      </c>
      <c r="AC184" s="15"/>
      <c r="AD184" s="15"/>
      <c r="AE184" s="15"/>
      <c r="AF184" s="15"/>
      <c r="AG184" s="15"/>
      <c r="AH184" s="32" t="str">
        <f>IF(AND(ARTICULOS_OSLE[[#This Row],[FechaVenc]]=0,ARTICULOS_OSLE[[#This Row],[DiasVenc]]=0),"",ARTICULOS_OSLE[[#This Row],[FechaVenc]]-ARTICULOS_OSLE[[#This Row],[DiasVenc]])</f>
        <v>#ERROR!</v>
      </c>
      <c r="AI184" s="15"/>
      <c r="AJ184" s="15"/>
      <c r="AK184" s="15"/>
      <c r="AL184" s="15"/>
      <c r="AM184" s="15"/>
      <c r="AN184" s="15"/>
      <c r="AO184" s="16" t="s">
        <v>11857</v>
      </c>
      <c r="AP184" s="15"/>
      <c r="AQ184" s="15"/>
    </row>
    <row r="185" ht="15.75" hidden="1" customHeight="1">
      <c r="A185" s="28" t="s">
        <v>1335</v>
      </c>
      <c r="B185" s="15">
        <v>1222910.0</v>
      </c>
      <c r="C185" s="15" t="str">
        <f t="shared" si="1"/>
        <v>KIO60094548</v>
      </c>
      <c r="D185" s="15" t="s">
        <v>11857</v>
      </c>
      <c r="E185" s="28" t="s">
        <v>1336</v>
      </c>
      <c r="F185" s="20">
        <f>VLOOKUP(GOLOMAX!$B185,'PRECIOS GOLOMAX'!$A$1:$C$10000,3,FALSE)</f>
        <v>773.04</v>
      </c>
      <c r="G185" s="29">
        <v>0.0</v>
      </c>
      <c r="H185" s="29">
        <v>0.0</v>
      </c>
      <c r="I185" s="15">
        <v>1.0</v>
      </c>
      <c r="J185" s="15">
        <v>1.0</v>
      </c>
      <c r="K185" s="28"/>
      <c r="L185" s="23">
        <f>((GOLOMAX!$F185*(1+GOLOMAX!$G185%))/GOLOMAX!$J185)+GOLOMAX!$K185</f>
        <v>773.04</v>
      </c>
      <c r="M185" s="15">
        <v>30.0</v>
      </c>
      <c r="N185" s="24">
        <f t="shared" si="2"/>
        <v>1100</v>
      </c>
      <c r="O185" s="29">
        <f>MROUND((GOLOMAX!$N185/0.6),50)</f>
        <v>1850</v>
      </c>
      <c r="P185" s="15" t="s">
        <v>11858</v>
      </c>
      <c r="Q185" s="15">
        <v>2.0</v>
      </c>
      <c r="R185" s="31">
        <v>6.0</v>
      </c>
      <c r="S185" s="15" t="s">
        <v>968</v>
      </c>
      <c r="T185" s="15" t="s">
        <v>15</v>
      </c>
      <c r="U185" s="15" t="s">
        <v>11759</v>
      </c>
      <c r="V185" s="15" t="s">
        <v>12198</v>
      </c>
      <c r="W185" s="15" t="s">
        <v>11860</v>
      </c>
      <c r="X185" s="15">
        <v>1.0</v>
      </c>
      <c r="Y185" s="15">
        <v>0.0</v>
      </c>
      <c r="Z185" s="15"/>
      <c r="AA185" s="15"/>
      <c r="AB185" s="29" t="str">
        <f>ARTICULOS_OSLE[[#This Row],[Costo]]*ARTICULOS_OSLE[[#This Row],[Pedido]]</f>
        <v>#ERROR!</v>
      </c>
      <c r="AC185" s="15"/>
      <c r="AD185" s="15"/>
      <c r="AE185" s="15"/>
      <c r="AF185" s="15"/>
      <c r="AG185" s="15"/>
      <c r="AH185" s="32" t="str">
        <f>IF(AND(ARTICULOS_OSLE[[#This Row],[FechaVenc]]=0,ARTICULOS_OSLE[[#This Row],[DiasVenc]]=0),"",ARTICULOS_OSLE[[#This Row],[FechaVenc]]-ARTICULOS_OSLE[[#This Row],[DiasVenc]])</f>
        <v>#ERROR!</v>
      </c>
      <c r="AI185" s="15"/>
      <c r="AJ185" s="15"/>
      <c r="AK185" s="15"/>
      <c r="AL185" s="15"/>
      <c r="AM185" s="15"/>
      <c r="AN185" s="15"/>
      <c r="AO185" s="16" t="s">
        <v>11857</v>
      </c>
      <c r="AP185" s="15"/>
      <c r="AQ185" s="15"/>
    </row>
    <row r="186" ht="15.75" hidden="1" customHeight="1">
      <c r="A186" s="28" t="s">
        <v>1337</v>
      </c>
      <c r="B186" s="15">
        <v>1225022.0</v>
      </c>
      <c r="C186" s="15" t="str">
        <f t="shared" si="1"/>
        <v>KIO60095040</v>
      </c>
      <c r="D186" s="15" t="s">
        <v>11857</v>
      </c>
      <c r="E186" s="28" t="s">
        <v>1338</v>
      </c>
      <c r="F186" s="20">
        <f>VLOOKUP(GOLOMAX!$B186,'PRECIOS GOLOMAX'!$A$1:$C$10000,3,FALSE)</f>
        <v>1340.93</v>
      </c>
      <c r="G186" s="29">
        <v>0.0</v>
      </c>
      <c r="H186" s="29">
        <v>0.0</v>
      </c>
      <c r="I186" s="15">
        <v>1.0</v>
      </c>
      <c r="J186" s="15">
        <v>1.0</v>
      </c>
      <c r="K186" s="28"/>
      <c r="L186" s="23">
        <f>((GOLOMAX!$F186*(1+GOLOMAX!$G186%))/GOLOMAX!$J186)+GOLOMAX!$K186</f>
        <v>1340.93</v>
      </c>
      <c r="M186" s="15">
        <v>30.0</v>
      </c>
      <c r="N186" s="24">
        <f t="shared" si="2"/>
        <v>1900</v>
      </c>
      <c r="O186" s="29">
        <f>MROUND((GOLOMAX!$N186/0.6),50)</f>
        <v>3150</v>
      </c>
      <c r="P186" s="15" t="s">
        <v>11858</v>
      </c>
      <c r="Q186" s="15">
        <v>2.0</v>
      </c>
      <c r="R186" s="31">
        <v>6.0</v>
      </c>
      <c r="S186" s="15" t="s">
        <v>968</v>
      </c>
      <c r="T186" s="15" t="s">
        <v>15</v>
      </c>
      <c r="U186" s="15" t="s">
        <v>11759</v>
      </c>
      <c r="V186" s="15" t="s">
        <v>12198</v>
      </c>
      <c r="W186" s="15" t="s">
        <v>11860</v>
      </c>
      <c r="X186" s="15">
        <v>1.0</v>
      </c>
      <c r="Y186" s="15">
        <v>2.0</v>
      </c>
      <c r="Z186" s="15"/>
      <c r="AA186" s="15"/>
      <c r="AB186" s="29" t="str">
        <f>ARTICULOS_OSLE[[#This Row],[Costo]]*ARTICULOS_OSLE[[#This Row],[Pedido]]</f>
        <v>#ERROR!</v>
      </c>
      <c r="AC186" s="15"/>
      <c r="AD186" s="15"/>
      <c r="AE186" s="15"/>
      <c r="AF186" s="15"/>
      <c r="AG186" s="15"/>
      <c r="AH186" s="32" t="str">
        <f>IF(AND(ARTICULOS_OSLE[[#This Row],[FechaVenc]]=0,ARTICULOS_OSLE[[#This Row],[DiasVenc]]=0),"",ARTICULOS_OSLE[[#This Row],[FechaVenc]]-ARTICULOS_OSLE[[#This Row],[DiasVenc]])</f>
        <v>#ERROR!</v>
      </c>
      <c r="AI186" s="15"/>
      <c r="AJ186" s="15"/>
      <c r="AK186" s="15"/>
      <c r="AL186" s="15"/>
      <c r="AM186" s="15"/>
      <c r="AN186" s="15"/>
      <c r="AO186" s="16" t="s">
        <v>11857</v>
      </c>
      <c r="AP186" s="15"/>
      <c r="AQ186" s="15"/>
    </row>
    <row r="187" ht="15.75" hidden="1" customHeight="1">
      <c r="A187" s="28" t="s">
        <v>1339</v>
      </c>
      <c r="B187" s="15">
        <v>1222901.0</v>
      </c>
      <c r="C187" s="15" t="str">
        <f t="shared" si="1"/>
        <v>KIO60094586</v>
      </c>
      <c r="D187" s="15" t="s">
        <v>11857</v>
      </c>
      <c r="E187" s="28" t="s">
        <v>1340</v>
      </c>
      <c r="F187" s="20">
        <f>VLOOKUP(GOLOMAX!$B187,'PRECIOS GOLOMAX'!$A$1:$C$10000,3,FALSE)</f>
        <v>1306.48</v>
      </c>
      <c r="G187" s="29">
        <v>0.0</v>
      </c>
      <c r="H187" s="29">
        <v>0.0</v>
      </c>
      <c r="I187" s="15">
        <v>1.0</v>
      </c>
      <c r="J187" s="15">
        <v>1.0</v>
      </c>
      <c r="K187" s="28"/>
      <c r="L187" s="23">
        <f>((GOLOMAX!$F187*(1+GOLOMAX!$G187%))/GOLOMAX!$J187)+GOLOMAX!$K187</f>
        <v>1306.48</v>
      </c>
      <c r="M187" s="15">
        <v>30.0</v>
      </c>
      <c r="N187" s="24">
        <f t="shared" si="2"/>
        <v>1850</v>
      </c>
      <c r="O187" s="29">
        <f>MROUND((GOLOMAX!$N187/0.6),50)</f>
        <v>3100</v>
      </c>
      <c r="P187" s="15" t="s">
        <v>11858</v>
      </c>
      <c r="Q187" s="15">
        <v>2.0</v>
      </c>
      <c r="R187" s="31">
        <v>6.0</v>
      </c>
      <c r="S187" s="15" t="s">
        <v>968</v>
      </c>
      <c r="T187" s="15" t="s">
        <v>15</v>
      </c>
      <c r="U187" s="15" t="s">
        <v>11759</v>
      </c>
      <c r="V187" s="15" t="s">
        <v>12198</v>
      </c>
      <c r="W187" s="15" t="s">
        <v>11860</v>
      </c>
      <c r="X187" s="15">
        <v>1.0</v>
      </c>
      <c r="Y187" s="15">
        <v>0.0</v>
      </c>
      <c r="Z187" s="15"/>
      <c r="AA187" s="15"/>
      <c r="AB187" s="29" t="str">
        <f>ARTICULOS_OSLE[[#This Row],[Costo]]*ARTICULOS_OSLE[[#This Row],[Pedido]]</f>
        <v>#ERROR!</v>
      </c>
      <c r="AC187" s="15"/>
      <c r="AD187" s="15"/>
      <c r="AE187" s="15"/>
      <c r="AF187" s="15"/>
      <c r="AG187" s="15"/>
      <c r="AH187" s="32" t="str">
        <f>IF(AND(ARTICULOS_OSLE[[#This Row],[FechaVenc]]=0,ARTICULOS_OSLE[[#This Row],[DiasVenc]]=0),"",ARTICULOS_OSLE[[#This Row],[FechaVenc]]-ARTICULOS_OSLE[[#This Row],[DiasVenc]])</f>
        <v>#ERROR!</v>
      </c>
      <c r="AI187" s="15"/>
      <c r="AJ187" s="15"/>
      <c r="AK187" s="15"/>
      <c r="AL187" s="15"/>
      <c r="AM187" s="15"/>
      <c r="AN187" s="15"/>
      <c r="AO187" s="16" t="s">
        <v>11857</v>
      </c>
      <c r="AP187" s="15"/>
      <c r="AQ187" s="15"/>
    </row>
    <row r="188" ht="15.75" hidden="1" customHeight="1">
      <c r="A188" s="28" t="s">
        <v>1341</v>
      </c>
      <c r="B188" s="16">
        <v>1225025.0</v>
      </c>
      <c r="C188" s="15" t="str">
        <f t="shared" si="1"/>
        <v>KIO60095071</v>
      </c>
      <c r="D188" s="15" t="s">
        <v>11857</v>
      </c>
      <c r="E188" s="28" t="s">
        <v>1342</v>
      </c>
      <c r="F188" s="20">
        <f>VLOOKUP(GOLOMAX!$B188,'PRECIOS GOLOMAX'!$A$1:$C$10000,3,FALSE)</f>
        <v>1113.23</v>
      </c>
      <c r="G188" s="29">
        <v>0.0</v>
      </c>
      <c r="H188" s="29">
        <v>0.0</v>
      </c>
      <c r="I188" s="15">
        <v>1.0</v>
      </c>
      <c r="J188" s="15">
        <v>1.0</v>
      </c>
      <c r="K188" s="28"/>
      <c r="L188" s="23">
        <f>((GOLOMAX!$F188*(1+GOLOMAX!$G188%))/GOLOMAX!$J188)+GOLOMAX!$K188</f>
        <v>1113.23</v>
      </c>
      <c r="M188" s="15">
        <v>30.0</v>
      </c>
      <c r="N188" s="24">
        <f t="shared" si="2"/>
        <v>1600</v>
      </c>
      <c r="O188" s="29">
        <f>MROUND((GOLOMAX!$N188/0.6),50)</f>
        <v>2650</v>
      </c>
      <c r="P188" s="15" t="s">
        <v>11858</v>
      </c>
      <c r="Q188" s="15">
        <v>2.0</v>
      </c>
      <c r="R188" s="31">
        <v>6.0</v>
      </c>
      <c r="S188" s="15" t="s">
        <v>968</v>
      </c>
      <c r="T188" s="15" t="s">
        <v>15</v>
      </c>
      <c r="U188" s="15" t="s">
        <v>11759</v>
      </c>
      <c r="V188" s="15" t="s">
        <v>12198</v>
      </c>
      <c r="W188" s="15" t="s">
        <v>11860</v>
      </c>
      <c r="X188" s="15">
        <v>1.0</v>
      </c>
      <c r="Y188" s="15">
        <v>0.0</v>
      </c>
      <c r="Z188" s="15"/>
      <c r="AA188" s="15"/>
      <c r="AB188" s="29" t="str">
        <f>ARTICULOS_OSLE[[#This Row],[Costo]]*ARTICULOS_OSLE[[#This Row],[Pedido]]</f>
        <v>#ERROR!</v>
      </c>
      <c r="AC188" s="15"/>
      <c r="AD188" s="15"/>
      <c r="AE188" s="15"/>
      <c r="AF188" s="15"/>
      <c r="AG188" s="15"/>
      <c r="AH188" s="32" t="str">
        <f>IF(AND(ARTICULOS_OSLE[[#This Row],[FechaVenc]]=0,ARTICULOS_OSLE[[#This Row],[DiasVenc]]=0),"",ARTICULOS_OSLE[[#This Row],[FechaVenc]]-ARTICULOS_OSLE[[#This Row],[DiasVenc]])</f>
        <v>#ERROR!</v>
      </c>
      <c r="AI188" s="15"/>
      <c r="AJ188" s="15"/>
      <c r="AK188" s="15"/>
      <c r="AL188" s="15"/>
      <c r="AM188" s="15"/>
      <c r="AN188" s="15"/>
      <c r="AO188" s="16" t="s">
        <v>11857</v>
      </c>
      <c r="AP188" s="15"/>
      <c r="AQ188" s="15"/>
    </row>
    <row r="189" ht="15.75" hidden="1" customHeight="1">
      <c r="A189" s="28" t="s">
        <v>1343</v>
      </c>
      <c r="B189" s="16">
        <v>1225025.0</v>
      </c>
      <c r="C189" s="15" t="str">
        <f t="shared" si="1"/>
        <v>KIO60095019</v>
      </c>
      <c r="D189" s="15" t="s">
        <v>11857</v>
      </c>
      <c r="E189" s="28" t="s">
        <v>1344</v>
      </c>
      <c r="F189" s="20">
        <f>VLOOKUP(GOLOMAX!$B189,'PRECIOS GOLOMAX'!$A$1:$C$10000,3,FALSE)</f>
        <v>1113.23</v>
      </c>
      <c r="G189" s="29">
        <v>0.0</v>
      </c>
      <c r="H189" s="29">
        <v>0.0</v>
      </c>
      <c r="I189" s="15">
        <v>1.0</v>
      </c>
      <c r="J189" s="15">
        <v>1.0</v>
      </c>
      <c r="K189" s="28"/>
      <c r="L189" s="23">
        <f>((GOLOMAX!$F189*(1+GOLOMAX!$G189%))/GOLOMAX!$J189)+GOLOMAX!$K189</f>
        <v>1113.23</v>
      </c>
      <c r="M189" s="15">
        <v>30.0</v>
      </c>
      <c r="N189" s="24">
        <f t="shared" si="2"/>
        <v>1600</v>
      </c>
      <c r="O189" s="29">
        <f>MROUND((GOLOMAX!$N189/0.6),50)</f>
        <v>2650</v>
      </c>
      <c r="P189" s="15" t="s">
        <v>11858</v>
      </c>
      <c r="Q189" s="15">
        <v>2.0</v>
      </c>
      <c r="R189" s="31">
        <v>6.0</v>
      </c>
      <c r="S189" s="15" t="s">
        <v>968</v>
      </c>
      <c r="T189" s="15" t="s">
        <v>15</v>
      </c>
      <c r="U189" s="15" t="s">
        <v>11759</v>
      </c>
      <c r="V189" s="15" t="s">
        <v>12198</v>
      </c>
      <c r="W189" s="15" t="s">
        <v>11860</v>
      </c>
      <c r="X189" s="15">
        <v>1.0</v>
      </c>
      <c r="Y189" s="15">
        <v>0.0</v>
      </c>
      <c r="Z189" s="15"/>
      <c r="AA189" s="15"/>
      <c r="AB189" s="29" t="str">
        <f>ARTICULOS_OSLE[[#This Row],[Costo]]*ARTICULOS_OSLE[[#This Row],[Pedido]]</f>
        <v>#ERROR!</v>
      </c>
      <c r="AC189" s="15"/>
      <c r="AD189" s="15"/>
      <c r="AE189" s="15"/>
      <c r="AF189" s="15"/>
      <c r="AG189" s="15"/>
      <c r="AH189" s="32" t="str">
        <f>IF(AND(ARTICULOS_OSLE[[#This Row],[FechaVenc]]=0,ARTICULOS_OSLE[[#This Row],[DiasVenc]]=0),"",ARTICULOS_OSLE[[#This Row],[FechaVenc]]-ARTICULOS_OSLE[[#This Row],[DiasVenc]])</f>
        <v>#ERROR!</v>
      </c>
      <c r="AI189" s="15"/>
      <c r="AJ189" s="15"/>
      <c r="AK189" s="15"/>
      <c r="AL189" s="15"/>
      <c r="AM189" s="15"/>
      <c r="AN189" s="15"/>
      <c r="AO189" s="16" t="s">
        <v>11857</v>
      </c>
      <c r="AP189" s="15"/>
      <c r="AQ189" s="15"/>
    </row>
    <row r="190" ht="15.75" hidden="1" customHeight="1">
      <c r="A190" s="28" t="s">
        <v>1345</v>
      </c>
      <c r="B190" s="16">
        <v>1244451.0</v>
      </c>
      <c r="C190" s="15" t="str">
        <f t="shared" si="1"/>
        <v>KIO60002777</v>
      </c>
      <c r="D190" s="15" t="s">
        <v>11857</v>
      </c>
      <c r="E190" s="28" t="s">
        <v>1346</v>
      </c>
      <c r="F190" s="20">
        <f>VLOOKUP(GOLOMAX!$B190,'PRECIOS GOLOMAX'!$A$1:$C$10000,3,FALSE)</f>
        <v>2084.62</v>
      </c>
      <c r="G190" s="29">
        <v>0.0</v>
      </c>
      <c r="H190" s="29">
        <v>0.0</v>
      </c>
      <c r="I190" s="15">
        <v>40.0</v>
      </c>
      <c r="J190" s="15">
        <v>40.0</v>
      </c>
      <c r="K190" s="28"/>
      <c r="L190" s="23">
        <f>((GOLOMAX!$F190*(1+GOLOMAX!$G190%))/GOLOMAX!$J190)+GOLOMAX!$K190</f>
        <v>52.1155</v>
      </c>
      <c r="M190" s="15">
        <v>73.0</v>
      </c>
      <c r="N190" s="24">
        <f t="shared" si="2"/>
        <v>200</v>
      </c>
      <c r="O190" s="29">
        <f>MROUND((GOLOMAX!$N190/0.6),50)</f>
        <v>350</v>
      </c>
      <c r="P190" s="15" t="s">
        <v>11858</v>
      </c>
      <c r="Q190" s="15">
        <v>10.0</v>
      </c>
      <c r="R190" s="31">
        <f>GOLOMAX!$I190+GOLOMAX!$Q190</f>
        <v>50</v>
      </c>
      <c r="S190" s="15" t="s">
        <v>968</v>
      </c>
      <c r="T190" s="15" t="s">
        <v>15</v>
      </c>
      <c r="U190" s="15" t="s">
        <v>11761</v>
      </c>
      <c r="V190" s="15" t="s">
        <v>12204</v>
      </c>
      <c r="W190" s="15" t="s">
        <v>11860</v>
      </c>
      <c r="X190" s="15">
        <v>1.0</v>
      </c>
      <c r="Y190" s="15">
        <v>20.0</v>
      </c>
      <c r="Z190" s="15"/>
      <c r="AA190" s="15"/>
      <c r="AB190" s="29" t="str">
        <f>ARTICULOS_OSLE[[#This Row],[Costo]]*ARTICULOS_OSLE[[#This Row],[Pedido]]</f>
        <v>#ERROR!</v>
      </c>
      <c r="AC190" s="15"/>
      <c r="AD190" s="15"/>
      <c r="AE190" s="15"/>
      <c r="AF190" s="15"/>
      <c r="AG190" s="15"/>
      <c r="AH190" s="32" t="str">
        <f>IF(AND(ARTICULOS_OSLE[[#This Row],[FechaVenc]]=0,ARTICULOS_OSLE[[#This Row],[DiasVenc]]=0),"",ARTICULOS_OSLE[[#This Row],[FechaVenc]]-ARTICULOS_OSLE[[#This Row],[DiasVenc]])</f>
        <v>#ERROR!</v>
      </c>
      <c r="AI190" s="15"/>
      <c r="AJ190" s="15"/>
      <c r="AK190" s="15"/>
      <c r="AL190" s="15"/>
      <c r="AM190" s="15"/>
      <c r="AN190" s="15"/>
      <c r="AO190" s="16" t="s">
        <v>11857</v>
      </c>
      <c r="AP190" s="15"/>
      <c r="AQ190" s="15"/>
    </row>
    <row r="191" ht="15.75" hidden="1" customHeight="1">
      <c r="A191" s="28" t="s">
        <v>1347</v>
      </c>
      <c r="B191" s="16">
        <v>1243404.0</v>
      </c>
      <c r="C191" s="15" t="str">
        <f t="shared" si="1"/>
        <v>KIO60002463</v>
      </c>
      <c r="D191" s="15" t="s">
        <v>11857</v>
      </c>
      <c r="E191" s="28" t="s">
        <v>1348</v>
      </c>
      <c r="F191" s="20">
        <f>VLOOKUP(GOLOMAX!$B191,'PRECIOS GOLOMAX'!$A$1:$C$10000,3,FALSE)</f>
        <v>1652.74</v>
      </c>
      <c r="G191" s="29">
        <v>0.0</v>
      </c>
      <c r="H191" s="29">
        <v>0.0</v>
      </c>
      <c r="I191" s="15">
        <v>10.0</v>
      </c>
      <c r="J191" s="15">
        <v>10.0</v>
      </c>
      <c r="K191" s="28"/>
      <c r="L191" s="23">
        <f>((GOLOMAX!$F191*(1+GOLOMAX!$G191%))/GOLOMAX!$J191)+GOLOMAX!$K191</f>
        <v>165.274</v>
      </c>
      <c r="M191" s="15">
        <v>30.0</v>
      </c>
      <c r="N191" s="24">
        <f t="shared" si="2"/>
        <v>250</v>
      </c>
      <c r="O191" s="29">
        <f>MROUND((GOLOMAX!$N191/0.6),50)</f>
        <v>400</v>
      </c>
      <c r="P191" s="15" t="s">
        <v>11858</v>
      </c>
      <c r="Q191" s="15">
        <v>2.0</v>
      </c>
      <c r="R191" s="31">
        <f>GOLOMAX!$I191+GOLOMAX!$Q191</f>
        <v>12</v>
      </c>
      <c r="S191" s="15" t="s">
        <v>968</v>
      </c>
      <c r="T191" s="15" t="s">
        <v>15</v>
      </c>
      <c r="U191" s="15" t="s">
        <v>11761</v>
      </c>
      <c r="V191" s="15" t="s">
        <v>12204</v>
      </c>
      <c r="W191" s="15" t="s">
        <v>11860</v>
      </c>
      <c r="X191" s="15">
        <v>1.0</v>
      </c>
      <c r="Y191" s="15">
        <v>0.0</v>
      </c>
      <c r="Z191" s="15"/>
      <c r="AA191" s="15"/>
      <c r="AB191" s="29" t="str">
        <f>ARTICULOS_OSLE[[#This Row],[Costo]]*ARTICULOS_OSLE[[#This Row],[Pedido]]</f>
        <v>#ERROR!</v>
      </c>
      <c r="AC191" s="15"/>
      <c r="AD191" s="15"/>
      <c r="AE191" s="15"/>
      <c r="AF191" s="15"/>
      <c r="AG191" s="15"/>
      <c r="AH191" s="32" t="str">
        <f>IF(AND(ARTICULOS_OSLE[[#This Row],[FechaVenc]]=0,ARTICULOS_OSLE[[#This Row],[DiasVenc]]=0),"",ARTICULOS_OSLE[[#This Row],[FechaVenc]]-ARTICULOS_OSLE[[#This Row],[DiasVenc]])</f>
        <v>#ERROR!</v>
      </c>
      <c r="AI191" s="15"/>
      <c r="AJ191" s="15"/>
      <c r="AK191" s="15"/>
      <c r="AL191" s="15"/>
      <c r="AM191" s="15"/>
      <c r="AN191" s="15"/>
      <c r="AO191" s="16" t="s">
        <v>11857</v>
      </c>
      <c r="AP191" s="15"/>
      <c r="AQ191" s="15"/>
    </row>
    <row r="192" ht="15.75" hidden="1" customHeight="1">
      <c r="A192" s="28" t="s">
        <v>1349</v>
      </c>
      <c r="B192" s="16">
        <v>1243400.0</v>
      </c>
      <c r="C192" s="15" t="str">
        <f t="shared" si="1"/>
        <v>KIO60016217</v>
      </c>
      <c r="D192" s="15" t="s">
        <v>11857</v>
      </c>
      <c r="E192" s="28" t="s">
        <v>1350</v>
      </c>
      <c r="F192" s="20">
        <f>VLOOKUP(GOLOMAX!$B192,'PRECIOS GOLOMAX'!$A$1:$C$10000,3,FALSE)</f>
        <v>6128.5</v>
      </c>
      <c r="G192" s="29">
        <v>0.0</v>
      </c>
      <c r="H192" s="29">
        <v>0.0</v>
      </c>
      <c r="I192" s="15">
        <v>18.0</v>
      </c>
      <c r="J192" s="15">
        <v>18.0</v>
      </c>
      <c r="K192" s="28"/>
      <c r="L192" s="23">
        <f>((GOLOMAX!$F192*(1+GOLOMAX!$G192%))/GOLOMAX!$J192)+GOLOMAX!$K192</f>
        <v>340.4722222</v>
      </c>
      <c r="M192" s="15">
        <v>30.0</v>
      </c>
      <c r="N192" s="24">
        <f t="shared" si="2"/>
        <v>500</v>
      </c>
      <c r="O192" s="29">
        <f>MROUND((GOLOMAX!$N192/0.6),50)</f>
        <v>850</v>
      </c>
      <c r="P192" s="15" t="s">
        <v>11858</v>
      </c>
      <c r="Q192" s="15">
        <v>2.0</v>
      </c>
      <c r="R192" s="31">
        <f>GOLOMAX!$I192+GOLOMAX!$Q192</f>
        <v>20</v>
      </c>
      <c r="S192" s="15" t="s">
        <v>968</v>
      </c>
      <c r="T192" s="15" t="s">
        <v>15</v>
      </c>
      <c r="U192" s="15" t="s">
        <v>11761</v>
      </c>
      <c r="V192" s="15" t="s">
        <v>12204</v>
      </c>
      <c r="W192" s="15" t="s">
        <v>11860</v>
      </c>
      <c r="X192" s="15">
        <v>1.0</v>
      </c>
      <c r="Y192" s="15">
        <v>13.0</v>
      </c>
      <c r="Z192" s="15"/>
      <c r="AA192" s="15"/>
      <c r="AB192" s="29" t="str">
        <f>ARTICULOS_OSLE[[#This Row],[Costo]]*ARTICULOS_OSLE[[#This Row],[Pedido]]</f>
        <v>#ERROR!</v>
      </c>
      <c r="AC192" s="15"/>
      <c r="AD192" s="15"/>
      <c r="AE192" s="15"/>
      <c r="AF192" s="15"/>
      <c r="AG192" s="15"/>
      <c r="AH192" s="32" t="str">
        <f>IF(AND(ARTICULOS_OSLE[[#This Row],[FechaVenc]]=0,ARTICULOS_OSLE[[#This Row],[DiasVenc]]=0),"",ARTICULOS_OSLE[[#This Row],[FechaVenc]]-ARTICULOS_OSLE[[#This Row],[DiasVenc]])</f>
        <v>#ERROR!</v>
      </c>
      <c r="AI192" s="15"/>
      <c r="AJ192" s="15"/>
      <c r="AK192" s="15"/>
      <c r="AL192" s="15"/>
      <c r="AM192" s="15"/>
      <c r="AN192" s="15"/>
      <c r="AO192" s="16" t="s">
        <v>11857</v>
      </c>
      <c r="AP192" s="15"/>
      <c r="AQ192" s="15"/>
    </row>
    <row r="193" ht="15.75" hidden="1" customHeight="1">
      <c r="A193" s="28" t="s">
        <v>1351</v>
      </c>
      <c r="B193" s="16">
        <v>1246402.0</v>
      </c>
      <c r="C193" s="15" t="str">
        <f t="shared" si="1"/>
        <v>KIO60008366</v>
      </c>
      <c r="D193" s="15" t="s">
        <v>11857</v>
      </c>
      <c r="E193" s="28" t="s">
        <v>1352</v>
      </c>
      <c r="F193" s="20">
        <f>VLOOKUP(GOLOMAX!$B193,'PRECIOS GOLOMAX'!$A$1:$C$10000,3,FALSE)</f>
        <v>88.98</v>
      </c>
      <c r="G193" s="29">
        <v>0.0</v>
      </c>
      <c r="H193" s="29">
        <v>0.0</v>
      </c>
      <c r="I193" s="15">
        <v>1.0</v>
      </c>
      <c r="J193" s="15">
        <v>1.0</v>
      </c>
      <c r="K193" s="28"/>
      <c r="L193" s="23">
        <f>((GOLOMAX!$F193*(1+GOLOMAX!$G193%))/GOLOMAX!$J193)+GOLOMAX!$K193</f>
        <v>88.98</v>
      </c>
      <c r="M193" s="15">
        <v>40.0</v>
      </c>
      <c r="N193" s="24">
        <f t="shared" si="2"/>
        <v>150</v>
      </c>
      <c r="O193" s="29">
        <f>MROUND((GOLOMAX!$N193/0.6),50)</f>
        <v>250</v>
      </c>
      <c r="P193" s="15" t="s">
        <v>11858</v>
      </c>
      <c r="Q193" s="15">
        <v>10.0</v>
      </c>
      <c r="R193" s="31">
        <v>60.0</v>
      </c>
      <c r="S193" s="15" t="s">
        <v>968</v>
      </c>
      <c r="T193" s="15" t="s">
        <v>15</v>
      </c>
      <c r="U193" s="15" t="s">
        <v>11761</v>
      </c>
      <c r="V193" s="15" t="s">
        <v>12204</v>
      </c>
      <c r="W193" s="15" t="s">
        <v>11860</v>
      </c>
      <c r="X193" s="15">
        <v>1.0</v>
      </c>
      <c r="Y193" s="15">
        <v>0.0</v>
      </c>
      <c r="Z193" s="15"/>
      <c r="AA193" s="15"/>
      <c r="AB193" s="29" t="str">
        <f>ARTICULOS_OSLE[[#This Row],[Costo]]*ARTICULOS_OSLE[[#This Row],[Pedido]]</f>
        <v>#ERROR!</v>
      </c>
      <c r="AC193" s="15"/>
      <c r="AD193" s="15"/>
      <c r="AE193" s="15"/>
      <c r="AF193" s="15"/>
      <c r="AG193" s="15"/>
      <c r="AH193" s="32" t="str">
        <f>IF(AND(ARTICULOS_OSLE[[#This Row],[FechaVenc]]=0,ARTICULOS_OSLE[[#This Row],[DiasVenc]]=0),"",ARTICULOS_OSLE[[#This Row],[FechaVenc]]-ARTICULOS_OSLE[[#This Row],[DiasVenc]])</f>
        <v>#ERROR!</v>
      </c>
      <c r="AI193" s="15"/>
      <c r="AJ193" s="15"/>
      <c r="AK193" s="15"/>
      <c r="AL193" s="15"/>
      <c r="AM193" s="15"/>
      <c r="AN193" s="15"/>
      <c r="AO193" s="16" t="s">
        <v>11857</v>
      </c>
      <c r="AP193" s="15"/>
      <c r="AQ193" s="15"/>
    </row>
    <row r="194" ht="15.75" hidden="1" customHeight="1">
      <c r="A194" s="28" t="s">
        <v>1353</v>
      </c>
      <c r="B194" s="15"/>
      <c r="C194" s="15" t="str">
        <f t="shared" si="1"/>
        <v>KIO77909701</v>
      </c>
      <c r="D194" s="15" t="s">
        <v>11857</v>
      </c>
      <c r="E194" s="28" t="s">
        <v>1354</v>
      </c>
      <c r="F194" s="20">
        <v>11000.0</v>
      </c>
      <c r="G194" s="29">
        <v>0.0</v>
      </c>
      <c r="H194" s="29">
        <v>0.0</v>
      </c>
      <c r="I194" s="15">
        <v>24.0</v>
      </c>
      <c r="J194" s="15">
        <v>24.0</v>
      </c>
      <c r="K194" s="28"/>
      <c r="L194" s="23">
        <f>((GOLOMAX!$F194*(1+GOLOMAX!$G194%))/GOLOMAX!$J194)+GOLOMAX!$K194</f>
        <v>458.3333333</v>
      </c>
      <c r="M194" s="15">
        <v>30.0</v>
      </c>
      <c r="N194" s="24">
        <f t="shared" si="2"/>
        <v>650</v>
      </c>
      <c r="O194" s="29">
        <f>MROUND((GOLOMAX!$N194/0.6),50)</f>
        <v>1100</v>
      </c>
      <c r="P194" s="15" t="s">
        <v>11858</v>
      </c>
      <c r="Q194" s="15">
        <v>10.0</v>
      </c>
      <c r="R194" s="31">
        <v>40.0</v>
      </c>
      <c r="S194" s="15" t="s">
        <v>968</v>
      </c>
      <c r="T194" s="15" t="s">
        <v>15</v>
      </c>
      <c r="U194" s="15" t="s">
        <v>11761</v>
      </c>
      <c r="V194" s="15" t="s">
        <v>12199</v>
      </c>
      <c r="W194" s="15" t="s">
        <v>11860</v>
      </c>
      <c r="X194" s="15">
        <v>1.0</v>
      </c>
      <c r="Y194" s="15">
        <v>0.0</v>
      </c>
      <c r="Z194" s="15"/>
      <c r="AA194" s="15"/>
      <c r="AB194" s="29" t="str">
        <f>ARTICULOS_OSLE[[#This Row],[Costo]]*ARTICULOS_OSLE[[#This Row],[Pedido]]</f>
        <v>#ERROR!</v>
      </c>
      <c r="AC194" s="15"/>
      <c r="AD194" s="15"/>
      <c r="AE194" s="15"/>
      <c r="AF194" s="15"/>
      <c r="AG194" s="15"/>
      <c r="AH194" s="32" t="str">
        <f>IF(AND(ARTICULOS_OSLE[[#This Row],[FechaVenc]]=0,ARTICULOS_OSLE[[#This Row],[DiasVenc]]=0),"",ARTICULOS_OSLE[[#This Row],[FechaVenc]]-ARTICULOS_OSLE[[#This Row],[DiasVenc]])</f>
        <v>#ERROR!</v>
      </c>
      <c r="AI194" s="15"/>
      <c r="AJ194" s="15"/>
      <c r="AK194" s="15"/>
      <c r="AL194" s="15"/>
      <c r="AM194" s="15"/>
      <c r="AN194" s="15"/>
      <c r="AO194" s="16" t="s">
        <v>11857</v>
      </c>
      <c r="AP194" s="15"/>
      <c r="AQ194" s="15"/>
    </row>
    <row r="195" ht="15.75" hidden="1" customHeight="1">
      <c r="A195" s="28" t="s">
        <v>1355</v>
      </c>
      <c r="B195" s="16">
        <v>1242900.0</v>
      </c>
      <c r="C195" s="15" t="str">
        <f t="shared" si="1"/>
        <v>KIO60011212</v>
      </c>
      <c r="D195" s="15" t="s">
        <v>11857</v>
      </c>
      <c r="E195" s="28" t="s">
        <v>1356</v>
      </c>
      <c r="F195" s="20">
        <f>VLOOKUP(GOLOMAX!$B195,'PRECIOS GOLOMAX'!$A$1:$C$10000,3,FALSE)</f>
        <v>374.83</v>
      </c>
      <c r="G195" s="29">
        <v>0.0</v>
      </c>
      <c r="H195" s="29">
        <v>0.0</v>
      </c>
      <c r="I195" s="15">
        <v>1.0</v>
      </c>
      <c r="J195" s="15">
        <v>1.0</v>
      </c>
      <c r="K195" s="28"/>
      <c r="L195" s="23">
        <f>((GOLOMAX!$F195*(1+GOLOMAX!$G195%))/GOLOMAX!$J195)+GOLOMAX!$K195</f>
        <v>374.83</v>
      </c>
      <c r="M195" s="15">
        <v>30.0</v>
      </c>
      <c r="N195" s="24">
        <f t="shared" si="2"/>
        <v>550</v>
      </c>
      <c r="O195" s="29">
        <f>MROUND((GOLOMAX!$N195/0.6),50)</f>
        <v>900</v>
      </c>
      <c r="P195" s="15" t="s">
        <v>11858</v>
      </c>
      <c r="Q195" s="15">
        <v>3.0</v>
      </c>
      <c r="R195" s="31">
        <v>15.0</v>
      </c>
      <c r="S195" s="15" t="s">
        <v>968</v>
      </c>
      <c r="T195" s="15" t="s">
        <v>15</v>
      </c>
      <c r="U195" s="15" t="s">
        <v>11761</v>
      </c>
      <c r="V195" s="15" t="s">
        <v>12204</v>
      </c>
      <c r="W195" s="15" t="s">
        <v>11860</v>
      </c>
      <c r="X195" s="15">
        <v>1.0</v>
      </c>
      <c r="Y195" s="15">
        <v>10.0</v>
      </c>
      <c r="Z195" s="15"/>
      <c r="AA195" s="15"/>
      <c r="AB195" s="29" t="str">
        <f>ARTICULOS_OSLE[[#This Row],[Costo]]*ARTICULOS_OSLE[[#This Row],[Pedido]]</f>
        <v>#ERROR!</v>
      </c>
      <c r="AC195" s="15"/>
      <c r="AD195" s="15"/>
      <c r="AE195" s="15"/>
      <c r="AF195" s="15"/>
      <c r="AG195" s="15"/>
      <c r="AH195" s="32" t="str">
        <f>IF(AND(ARTICULOS_OSLE[[#This Row],[FechaVenc]]=0,ARTICULOS_OSLE[[#This Row],[DiasVenc]]=0),"",ARTICULOS_OSLE[[#This Row],[FechaVenc]]-ARTICULOS_OSLE[[#This Row],[DiasVenc]])</f>
        <v>#ERROR!</v>
      </c>
      <c r="AI195" s="15"/>
      <c r="AJ195" s="15"/>
      <c r="AK195" s="15"/>
      <c r="AL195" s="15"/>
      <c r="AM195" s="15"/>
      <c r="AN195" s="15"/>
      <c r="AO195" s="16" t="s">
        <v>11857</v>
      </c>
      <c r="AP195" s="15"/>
      <c r="AQ195" s="15"/>
    </row>
    <row r="196" ht="15.75" customHeight="1">
      <c r="A196" s="28" t="s">
        <v>1357</v>
      </c>
      <c r="B196" s="15">
        <v>1244562.0</v>
      </c>
      <c r="C196" s="15" t="str">
        <f t="shared" si="1"/>
        <v>KIO30951783</v>
      </c>
      <c r="D196" s="15" t="s">
        <v>11857</v>
      </c>
      <c r="E196" s="28" t="s">
        <v>1358</v>
      </c>
      <c r="F196" s="20">
        <f>VLOOKUP(GOLOMAX!$B196,'PRECIOS GOLOMAX'!$A$1:$C$10000,3,FALSE)</f>
        <v>333.75</v>
      </c>
      <c r="G196" s="29">
        <v>0.0</v>
      </c>
      <c r="H196" s="29">
        <v>0.0</v>
      </c>
      <c r="I196" s="15">
        <v>1.0</v>
      </c>
      <c r="J196" s="15">
        <v>1.0</v>
      </c>
      <c r="K196" s="28"/>
      <c r="L196" s="23">
        <f>((GOLOMAX!$F196*(1+GOLOMAX!$G196%))/GOLOMAX!$J196)+GOLOMAX!$K196</f>
        <v>333.75</v>
      </c>
      <c r="M196" s="15">
        <v>30.0</v>
      </c>
      <c r="N196" s="24">
        <f t="shared" si="2"/>
        <v>500</v>
      </c>
      <c r="O196" s="29">
        <f>MROUND((GOLOMAX!$N196/0.6),50)</f>
        <v>850</v>
      </c>
      <c r="P196" s="15" t="s">
        <v>11858</v>
      </c>
      <c r="Q196" s="15">
        <v>3.0</v>
      </c>
      <c r="R196" s="31">
        <v>9.0</v>
      </c>
      <c r="S196" s="15" t="s">
        <v>968</v>
      </c>
      <c r="T196" s="15" t="s">
        <v>15</v>
      </c>
      <c r="U196" s="15" t="s">
        <v>11761</v>
      </c>
      <c r="V196" s="15" t="s">
        <v>12195</v>
      </c>
      <c r="W196" s="15" t="s">
        <v>11860</v>
      </c>
      <c r="X196" s="15">
        <v>1.0</v>
      </c>
      <c r="Y196" s="15">
        <v>0.0</v>
      </c>
      <c r="Z196" s="15"/>
      <c r="AA196" s="15"/>
      <c r="AB196" s="29" t="str">
        <f>ARTICULOS_OSLE[[#This Row],[Costo]]*ARTICULOS_OSLE[[#This Row],[Pedido]]</f>
        <v>#ERROR!</v>
      </c>
      <c r="AC196" s="15"/>
      <c r="AD196" s="15"/>
      <c r="AE196" s="15"/>
      <c r="AF196" s="15"/>
      <c r="AG196" s="15"/>
      <c r="AH196" s="32" t="str">
        <f>IF(AND(ARTICULOS_OSLE[[#This Row],[FechaVenc]]=0,ARTICULOS_OSLE[[#This Row],[DiasVenc]]=0),"",ARTICULOS_OSLE[[#This Row],[FechaVenc]]-ARTICULOS_OSLE[[#This Row],[DiasVenc]])</f>
        <v>#ERROR!</v>
      </c>
      <c r="AI196" s="15"/>
      <c r="AJ196" s="15"/>
      <c r="AK196" s="15"/>
      <c r="AL196" s="15"/>
      <c r="AM196" s="15"/>
      <c r="AN196" s="15"/>
      <c r="AO196" s="16" t="s">
        <v>11857</v>
      </c>
      <c r="AP196" s="15"/>
      <c r="AQ196" s="15"/>
    </row>
    <row r="197" ht="15.75" customHeight="1">
      <c r="A197" s="28" t="s">
        <v>1359</v>
      </c>
      <c r="B197" s="15">
        <v>1246601.0</v>
      </c>
      <c r="C197" s="15" t="str">
        <f t="shared" si="1"/>
        <v>KIO47082959</v>
      </c>
      <c r="D197" s="15" t="s">
        <v>11857</v>
      </c>
      <c r="E197" s="28" t="s">
        <v>1360</v>
      </c>
      <c r="F197" s="20">
        <f>VLOOKUP(GOLOMAX!$B197,'PRECIOS GOLOMAX'!$A$1:$C$10000,3,FALSE)</f>
        <v>6858.77</v>
      </c>
      <c r="G197" s="29">
        <v>0.0</v>
      </c>
      <c r="H197" s="29">
        <v>0.0</v>
      </c>
      <c r="I197" s="15">
        <v>8.0</v>
      </c>
      <c r="J197" s="15">
        <v>8.0</v>
      </c>
      <c r="K197" s="28"/>
      <c r="L197" s="23">
        <f>((GOLOMAX!$F197*(1+GOLOMAX!$G197%))/GOLOMAX!$J197)+GOLOMAX!$K197</f>
        <v>857.34625</v>
      </c>
      <c r="M197" s="15">
        <v>30.0</v>
      </c>
      <c r="N197" s="24">
        <f t="shared" si="2"/>
        <v>1200</v>
      </c>
      <c r="O197" s="29">
        <f>MROUND((GOLOMAX!$N197/0.6),50)</f>
        <v>2000</v>
      </c>
      <c r="P197" s="15" t="s">
        <v>11858</v>
      </c>
      <c r="Q197" s="15">
        <v>2.0</v>
      </c>
      <c r="R197" s="31">
        <f>GOLOMAX!$I197+GOLOMAX!$Q197</f>
        <v>10</v>
      </c>
      <c r="S197" s="15" t="s">
        <v>968</v>
      </c>
      <c r="T197" s="15" t="s">
        <v>15</v>
      </c>
      <c r="U197" s="15" t="s">
        <v>11761</v>
      </c>
      <c r="V197" s="15" t="s">
        <v>12195</v>
      </c>
      <c r="W197" s="15" t="s">
        <v>11860</v>
      </c>
      <c r="X197" s="15">
        <v>1.0</v>
      </c>
      <c r="Y197" s="15">
        <v>6.0</v>
      </c>
      <c r="Z197" s="15"/>
      <c r="AA197" s="15"/>
      <c r="AB197" s="29" t="str">
        <f>ARTICULOS_OSLE[[#This Row],[Costo]]*ARTICULOS_OSLE[[#This Row],[Pedido]]</f>
        <v>#ERROR!</v>
      </c>
      <c r="AC197" s="15"/>
      <c r="AD197" s="15"/>
      <c r="AE197" s="15"/>
      <c r="AF197" s="15"/>
      <c r="AG197" s="15"/>
      <c r="AH197" s="32" t="str">
        <f>IF(AND(ARTICULOS_OSLE[[#This Row],[FechaVenc]]=0,ARTICULOS_OSLE[[#This Row],[DiasVenc]]=0),"",ARTICULOS_OSLE[[#This Row],[FechaVenc]]-ARTICULOS_OSLE[[#This Row],[DiasVenc]])</f>
        <v>#ERROR!</v>
      </c>
      <c r="AI197" s="15"/>
      <c r="AJ197" s="15"/>
      <c r="AK197" s="15"/>
      <c r="AL197" s="15"/>
      <c r="AM197" s="15"/>
      <c r="AN197" s="15"/>
      <c r="AO197" s="16" t="s">
        <v>11857</v>
      </c>
      <c r="AP197" s="15"/>
      <c r="AQ197" s="15"/>
    </row>
    <row r="198" ht="15.75" customHeight="1">
      <c r="A198" s="28" t="s">
        <v>1361</v>
      </c>
      <c r="B198" s="15">
        <v>1242810.0</v>
      </c>
      <c r="C198" s="15" t="str">
        <f t="shared" si="1"/>
        <v>KIO22400846</v>
      </c>
      <c r="D198" s="15" t="s">
        <v>11857</v>
      </c>
      <c r="E198" s="28" t="s">
        <v>1362</v>
      </c>
      <c r="F198" s="20">
        <f>VLOOKUP(GOLOMAX!$B198,'PRECIOS GOLOMAX'!$A$1:$C$10000,3,FALSE)</f>
        <v>10572.62</v>
      </c>
      <c r="G198" s="29">
        <v>0.0</v>
      </c>
      <c r="H198" s="29">
        <v>0.0</v>
      </c>
      <c r="I198" s="15">
        <v>6.0</v>
      </c>
      <c r="J198" s="15">
        <v>6.0</v>
      </c>
      <c r="K198" s="28"/>
      <c r="L198" s="23">
        <f>((GOLOMAX!$F198*(1+GOLOMAX!$G198%))/GOLOMAX!$J198)+GOLOMAX!$K198</f>
        <v>1762.103333</v>
      </c>
      <c r="M198" s="15">
        <v>30.0</v>
      </c>
      <c r="N198" s="24">
        <f t="shared" si="2"/>
        <v>2500</v>
      </c>
      <c r="O198" s="29">
        <f>MROUND((GOLOMAX!$N198/0.6),50)</f>
        <v>4150</v>
      </c>
      <c r="P198" s="15" t="s">
        <v>11858</v>
      </c>
      <c r="Q198" s="15">
        <v>2.0</v>
      </c>
      <c r="R198" s="31">
        <f>GOLOMAX!$I198+GOLOMAX!$Q198</f>
        <v>8</v>
      </c>
      <c r="S198" s="15" t="s">
        <v>968</v>
      </c>
      <c r="T198" s="15" t="s">
        <v>15</v>
      </c>
      <c r="U198" s="15" t="s">
        <v>11761</v>
      </c>
      <c r="V198" s="15" t="s">
        <v>12195</v>
      </c>
      <c r="W198" s="15" t="s">
        <v>11860</v>
      </c>
      <c r="X198" s="15">
        <v>1.0</v>
      </c>
      <c r="Y198" s="15">
        <v>1.0</v>
      </c>
      <c r="Z198" s="15"/>
      <c r="AA198" s="15"/>
      <c r="AB198" s="29" t="str">
        <f>ARTICULOS_OSLE[[#This Row],[Costo]]*ARTICULOS_OSLE[[#This Row],[Pedido]]</f>
        <v>#ERROR!</v>
      </c>
      <c r="AC198" s="15"/>
      <c r="AD198" s="15"/>
      <c r="AE198" s="15"/>
      <c r="AF198" s="15"/>
      <c r="AG198" s="15"/>
      <c r="AH198" s="32" t="str">
        <f>IF(AND(ARTICULOS_OSLE[[#This Row],[FechaVenc]]=0,ARTICULOS_OSLE[[#This Row],[DiasVenc]]=0),"",ARTICULOS_OSLE[[#This Row],[FechaVenc]]-ARTICULOS_OSLE[[#This Row],[DiasVenc]])</f>
        <v>#ERROR!</v>
      </c>
      <c r="AI198" s="15"/>
      <c r="AJ198" s="15"/>
      <c r="AK198" s="15"/>
      <c r="AL198" s="15"/>
      <c r="AM198" s="15"/>
      <c r="AN198" s="15"/>
      <c r="AO198" s="16" t="s">
        <v>11857</v>
      </c>
      <c r="AP198" s="15"/>
      <c r="AQ198" s="15"/>
    </row>
    <row r="199" ht="15.75" customHeight="1">
      <c r="A199" s="28" t="s">
        <v>1363</v>
      </c>
      <c r="B199" s="15">
        <v>1246000.0</v>
      </c>
      <c r="C199" s="15" t="str">
        <f t="shared" si="1"/>
        <v>KIO30954760</v>
      </c>
      <c r="D199" s="15" t="s">
        <v>11857</v>
      </c>
      <c r="E199" s="28" t="s">
        <v>1364</v>
      </c>
      <c r="F199" s="20">
        <f>VLOOKUP(GOLOMAX!$B199,'PRECIOS GOLOMAX'!$A$1:$C$10000,3,FALSE)</f>
        <v>1414.76</v>
      </c>
      <c r="G199" s="29">
        <v>0.0</v>
      </c>
      <c r="H199" s="29">
        <v>0.0</v>
      </c>
      <c r="I199" s="15">
        <v>9.0</v>
      </c>
      <c r="J199" s="15">
        <v>1.0</v>
      </c>
      <c r="K199" s="28"/>
      <c r="L199" s="23">
        <f>((GOLOMAX!$F199*(1+GOLOMAX!$G199%))/GOLOMAX!$J199)+GOLOMAX!$K199</f>
        <v>1414.76</v>
      </c>
      <c r="M199" s="15">
        <v>30.0</v>
      </c>
      <c r="N199" s="24">
        <f t="shared" si="2"/>
        <v>2000</v>
      </c>
      <c r="O199" s="29">
        <f>MROUND((GOLOMAX!$N199/0.6),50)</f>
        <v>3350</v>
      </c>
      <c r="P199" s="15" t="s">
        <v>11858</v>
      </c>
      <c r="Q199" s="15">
        <v>2.0</v>
      </c>
      <c r="R199" s="31">
        <f>GOLOMAX!$I199+GOLOMAX!$Q199</f>
        <v>11</v>
      </c>
      <c r="S199" s="15" t="s">
        <v>968</v>
      </c>
      <c r="T199" s="15" t="s">
        <v>15</v>
      </c>
      <c r="U199" s="15" t="s">
        <v>11761</v>
      </c>
      <c r="V199" s="15" t="s">
        <v>12195</v>
      </c>
      <c r="W199" s="15" t="s">
        <v>11860</v>
      </c>
      <c r="X199" s="15">
        <v>1.0</v>
      </c>
      <c r="Y199" s="15">
        <v>1.0</v>
      </c>
      <c r="Z199" s="15"/>
      <c r="AA199" s="15"/>
      <c r="AB199" s="29" t="str">
        <f>ARTICULOS_OSLE[[#This Row],[Costo]]*ARTICULOS_OSLE[[#This Row],[Pedido]]</f>
        <v>#ERROR!</v>
      </c>
      <c r="AC199" s="15"/>
      <c r="AD199" s="15"/>
      <c r="AE199" s="15"/>
      <c r="AF199" s="15"/>
      <c r="AG199" s="15"/>
      <c r="AH199" s="32" t="str">
        <f>IF(AND(ARTICULOS_OSLE[[#This Row],[FechaVenc]]=0,ARTICULOS_OSLE[[#This Row],[DiasVenc]]=0),"",ARTICULOS_OSLE[[#This Row],[FechaVenc]]-ARTICULOS_OSLE[[#This Row],[DiasVenc]])</f>
        <v>#ERROR!</v>
      </c>
      <c r="AI199" s="15"/>
      <c r="AJ199" s="15"/>
      <c r="AK199" s="15"/>
      <c r="AL199" s="15"/>
      <c r="AM199" s="15"/>
      <c r="AN199" s="15"/>
      <c r="AO199" s="16" t="s">
        <v>11857</v>
      </c>
      <c r="AP199" s="15"/>
      <c r="AQ199" s="15"/>
    </row>
    <row r="200" ht="15.75" customHeight="1">
      <c r="A200" s="28" t="s">
        <v>1365</v>
      </c>
      <c r="B200" s="15">
        <v>1243200.0</v>
      </c>
      <c r="C200" s="15" t="str">
        <f t="shared" si="1"/>
        <v>KIO30950779</v>
      </c>
      <c r="D200" s="15" t="s">
        <v>11857</v>
      </c>
      <c r="E200" s="28" t="s">
        <v>1366</v>
      </c>
      <c r="F200" s="20">
        <f>VLOOKUP(GOLOMAX!$B200,'PRECIOS GOLOMAX'!$A$1:$C$10000,3,FALSE)</f>
        <v>1336.8</v>
      </c>
      <c r="G200" s="29">
        <v>0.0</v>
      </c>
      <c r="H200" s="29">
        <v>0.0</v>
      </c>
      <c r="I200" s="15">
        <v>1.0</v>
      </c>
      <c r="J200" s="15">
        <v>1.0</v>
      </c>
      <c r="K200" s="28"/>
      <c r="L200" s="23">
        <f>((GOLOMAX!$F200*(1+GOLOMAX!$G200%))/GOLOMAX!$J200)+GOLOMAX!$K200</f>
        <v>1336.8</v>
      </c>
      <c r="M200" s="15">
        <v>30.0</v>
      </c>
      <c r="N200" s="24">
        <f t="shared" si="2"/>
        <v>1900</v>
      </c>
      <c r="O200" s="29">
        <f>MROUND((GOLOMAX!$N200/0.6),50)</f>
        <v>3150</v>
      </c>
      <c r="P200" s="15" t="s">
        <v>11858</v>
      </c>
      <c r="Q200" s="15">
        <v>2.0</v>
      </c>
      <c r="R200" s="31">
        <v>8.0</v>
      </c>
      <c r="S200" s="15" t="s">
        <v>968</v>
      </c>
      <c r="T200" s="15" t="s">
        <v>15</v>
      </c>
      <c r="U200" s="15" t="s">
        <v>11761</v>
      </c>
      <c r="V200" s="15" t="s">
        <v>12195</v>
      </c>
      <c r="W200" s="15" t="s">
        <v>11860</v>
      </c>
      <c r="X200" s="15">
        <v>1.0</v>
      </c>
      <c r="Y200" s="15">
        <v>3.0</v>
      </c>
      <c r="Z200" s="15"/>
      <c r="AA200" s="15"/>
      <c r="AB200" s="29" t="str">
        <f>ARTICULOS_OSLE[[#This Row],[Costo]]*ARTICULOS_OSLE[[#This Row],[Pedido]]</f>
        <v>#ERROR!</v>
      </c>
      <c r="AC200" s="15"/>
      <c r="AD200" s="15"/>
      <c r="AE200" s="15"/>
      <c r="AF200" s="15"/>
      <c r="AG200" s="15"/>
      <c r="AH200" s="32" t="str">
        <f>IF(AND(ARTICULOS_OSLE[[#This Row],[FechaVenc]]=0,ARTICULOS_OSLE[[#This Row],[DiasVenc]]=0),"",ARTICULOS_OSLE[[#This Row],[FechaVenc]]-ARTICULOS_OSLE[[#This Row],[DiasVenc]])</f>
        <v>#ERROR!</v>
      </c>
      <c r="AI200" s="15"/>
      <c r="AJ200" s="15"/>
      <c r="AK200" s="15"/>
      <c r="AL200" s="15"/>
      <c r="AM200" s="15"/>
      <c r="AN200" s="15"/>
      <c r="AO200" s="16" t="s">
        <v>11857</v>
      </c>
      <c r="AP200" s="15"/>
      <c r="AQ200" s="15"/>
    </row>
    <row r="201" ht="15.75" customHeight="1">
      <c r="A201" s="28" t="s">
        <v>1367</v>
      </c>
      <c r="B201" s="15">
        <v>1243300.0</v>
      </c>
      <c r="C201" s="15" t="str">
        <f t="shared" si="1"/>
        <v>KIO47080542</v>
      </c>
      <c r="D201" s="15" t="s">
        <v>11857</v>
      </c>
      <c r="E201" s="28" t="s">
        <v>1368</v>
      </c>
      <c r="F201" s="20">
        <f>VLOOKUP(GOLOMAX!$B201,'PRECIOS GOLOMAX'!$A$1:$C$10000,3,FALSE)</f>
        <v>1225.49</v>
      </c>
      <c r="G201" s="29">
        <v>0.0</v>
      </c>
      <c r="H201" s="29">
        <v>0.0</v>
      </c>
      <c r="I201" s="15">
        <v>1.0</v>
      </c>
      <c r="J201" s="15">
        <v>1.0</v>
      </c>
      <c r="K201" s="28"/>
      <c r="L201" s="23">
        <f>((GOLOMAX!$F201*(1+GOLOMAX!$G201%))/GOLOMAX!$J201)+GOLOMAX!$K201</f>
        <v>1225.49</v>
      </c>
      <c r="M201" s="15">
        <v>30.0</v>
      </c>
      <c r="N201" s="24">
        <f t="shared" si="2"/>
        <v>1750</v>
      </c>
      <c r="O201" s="29">
        <f>MROUND((GOLOMAX!$N201/0.6),50)</f>
        <v>2900</v>
      </c>
      <c r="P201" s="15" t="s">
        <v>11858</v>
      </c>
      <c r="Q201" s="15">
        <v>2.0</v>
      </c>
      <c r="R201" s="31">
        <v>8.0</v>
      </c>
      <c r="S201" s="15" t="s">
        <v>968</v>
      </c>
      <c r="T201" s="15" t="s">
        <v>15</v>
      </c>
      <c r="U201" s="15" t="s">
        <v>11761</v>
      </c>
      <c r="V201" s="15" t="s">
        <v>12195</v>
      </c>
      <c r="W201" s="15" t="s">
        <v>11860</v>
      </c>
      <c r="X201" s="15">
        <v>1.0</v>
      </c>
      <c r="Y201" s="15">
        <v>1.0</v>
      </c>
      <c r="Z201" s="15"/>
      <c r="AA201" s="15"/>
      <c r="AB201" s="29" t="str">
        <f>ARTICULOS_OSLE[[#This Row],[Costo]]*ARTICULOS_OSLE[[#This Row],[Pedido]]</f>
        <v>#ERROR!</v>
      </c>
      <c r="AC201" s="15"/>
      <c r="AD201" s="15"/>
      <c r="AE201" s="15"/>
      <c r="AF201" s="15"/>
      <c r="AG201" s="15"/>
      <c r="AH201" s="32" t="str">
        <f>IF(AND(ARTICULOS_OSLE[[#This Row],[FechaVenc]]=0,ARTICULOS_OSLE[[#This Row],[DiasVenc]]=0),"",ARTICULOS_OSLE[[#This Row],[FechaVenc]]-ARTICULOS_OSLE[[#This Row],[DiasVenc]])</f>
        <v>#ERROR!</v>
      </c>
      <c r="AI201" s="15"/>
      <c r="AJ201" s="15"/>
      <c r="AK201" s="15"/>
      <c r="AL201" s="15"/>
      <c r="AM201" s="15"/>
      <c r="AN201" s="15"/>
      <c r="AO201" s="16" t="s">
        <v>11857</v>
      </c>
      <c r="AP201" s="15"/>
      <c r="AQ201" s="15"/>
    </row>
    <row r="202" ht="15.75" hidden="1" customHeight="1">
      <c r="A202" s="28" t="s">
        <v>1369</v>
      </c>
      <c r="B202" s="16">
        <v>1246710.0</v>
      </c>
      <c r="C202" s="15" t="str">
        <f t="shared" si="1"/>
        <v>KIO60008373</v>
      </c>
      <c r="D202" s="15" t="s">
        <v>11857</v>
      </c>
      <c r="E202" s="28" t="s">
        <v>1370</v>
      </c>
      <c r="F202" s="20">
        <f>VLOOKUP(GOLOMAX!$B202,'PRECIOS GOLOMAX'!$A$1:$C$10000,3,FALSE)</f>
        <v>29.91</v>
      </c>
      <c r="G202" s="29">
        <v>0.0</v>
      </c>
      <c r="H202" s="29">
        <v>0.0</v>
      </c>
      <c r="I202" s="15">
        <v>1.0</v>
      </c>
      <c r="J202" s="15">
        <v>1.0</v>
      </c>
      <c r="K202" s="28"/>
      <c r="L202" s="23">
        <f>((GOLOMAX!$F202*(1+GOLOMAX!$G202%))/GOLOMAX!$J202)+GOLOMAX!$K202</f>
        <v>29.91</v>
      </c>
      <c r="M202" s="15">
        <v>60.0</v>
      </c>
      <c r="N202" s="24">
        <f t="shared" si="2"/>
        <v>50</v>
      </c>
      <c r="O202" s="29">
        <f>MROUND((GOLOMAX!$N202/0.6),50)</f>
        <v>100</v>
      </c>
      <c r="P202" s="15" t="s">
        <v>11858</v>
      </c>
      <c r="Q202" s="15">
        <v>10.0</v>
      </c>
      <c r="R202" s="31">
        <v>50.0</v>
      </c>
      <c r="S202" s="15" t="s">
        <v>968</v>
      </c>
      <c r="T202" s="15" t="s">
        <v>15</v>
      </c>
      <c r="U202" s="15" t="s">
        <v>11761</v>
      </c>
      <c r="V202" s="15" t="s">
        <v>12204</v>
      </c>
      <c r="W202" s="15" t="s">
        <v>11860</v>
      </c>
      <c r="X202" s="15">
        <v>1.0</v>
      </c>
      <c r="Y202" s="15">
        <v>0.0</v>
      </c>
      <c r="Z202" s="15"/>
      <c r="AA202" s="15"/>
      <c r="AB202" s="29" t="str">
        <f>ARTICULOS_OSLE[[#This Row],[Costo]]*ARTICULOS_OSLE[[#This Row],[Pedido]]</f>
        <v>#ERROR!</v>
      </c>
      <c r="AC202" s="15"/>
      <c r="AD202" s="15"/>
      <c r="AE202" s="15"/>
      <c r="AF202" s="15"/>
      <c r="AG202" s="15"/>
      <c r="AH202" s="32" t="str">
        <f>IF(AND(ARTICULOS_OSLE[[#This Row],[FechaVenc]]=0,ARTICULOS_OSLE[[#This Row],[DiasVenc]]=0),"",ARTICULOS_OSLE[[#This Row],[FechaVenc]]-ARTICULOS_OSLE[[#This Row],[DiasVenc]])</f>
        <v>#ERROR!</v>
      </c>
      <c r="AI202" s="15"/>
      <c r="AJ202" s="15"/>
      <c r="AK202" s="15"/>
      <c r="AL202" s="15"/>
      <c r="AM202" s="15"/>
      <c r="AN202" s="15"/>
      <c r="AO202" s="16" t="s">
        <v>11857</v>
      </c>
      <c r="AP202" s="15"/>
      <c r="AQ202" s="15"/>
    </row>
    <row r="203" ht="15.75" hidden="1" customHeight="1">
      <c r="A203" s="28" t="s">
        <v>1371</v>
      </c>
      <c r="B203" s="16">
        <v>1242500.0</v>
      </c>
      <c r="C203" s="15" t="str">
        <f t="shared" si="1"/>
        <v>KIO11111</v>
      </c>
      <c r="D203" s="15" t="s">
        <v>11857</v>
      </c>
      <c r="E203" s="28" t="s">
        <v>1372</v>
      </c>
      <c r="F203" s="20">
        <f>VLOOKUP(GOLOMAX!$B203,'PRECIOS GOLOMAX'!$A$1:$C$10000,3,FALSE)</f>
        <v>121.79</v>
      </c>
      <c r="G203" s="29">
        <v>0.0</v>
      </c>
      <c r="H203" s="29">
        <v>0.0</v>
      </c>
      <c r="I203" s="15">
        <v>1.0</v>
      </c>
      <c r="J203" s="15">
        <v>1.0</v>
      </c>
      <c r="K203" s="28"/>
      <c r="L203" s="23">
        <f>((GOLOMAX!$F203*(1+GOLOMAX!$G203%))/GOLOMAX!$J203)+GOLOMAX!$K203</f>
        <v>121.79</v>
      </c>
      <c r="M203" s="15">
        <v>50.0</v>
      </c>
      <c r="N203" s="24">
        <f t="shared" si="2"/>
        <v>250</v>
      </c>
      <c r="O203" s="29">
        <f>MROUND((GOLOMAX!$N203/0.6),50)</f>
        <v>400</v>
      </c>
      <c r="P203" s="15" t="s">
        <v>11858</v>
      </c>
      <c r="Q203" s="15">
        <v>10.0</v>
      </c>
      <c r="R203" s="31">
        <v>60.0</v>
      </c>
      <c r="S203" s="15" t="s">
        <v>968</v>
      </c>
      <c r="T203" s="15" t="s">
        <v>15</v>
      </c>
      <c r="U203" s="15" t="s">
        <v>11761</v>
      </c>
      <c r="V203" s="15" t="s">
        <v>12204</v>
      </c>
      <c r="W203" s="15" t="s">
        <v>11860</v>
      </c>
      <c r="X203" s="15">
        <v>1.0</v>
      </c>
      <c r="Y203" s="15">
        <v>55.0</v>
      </c>
      <c r="Z203" s="15"/>
      <c r="AA203" s="15"/>
      <c r="AB203" s="29" t="str">
        <f>ARTICULOS_OSLE[[#This Row],[Costo]]*ARTICULOS_OSLE[[#This Row],[Pedido]]</f>
        <v>#ERROR!</v>
      </c>
      <c r="AC203" s="15"/>
      <c r="AD203" s="15"/>
      <c r="AE203" s="15"/>
      <c r="AF203" s="15"/>
      <c r="AG203" s="15"/>
      <c r="AH203" s="32" t="str">
        <f>IF(AND(ARTICULOS_OSLE[[#This Row],[FechaVenc]]=0,ARTICULOS_OSLE[[#This Row],[DiasVenc]]=0),"",ARTICULOS_OSLE[[#This Row],[FechaVenc]]-ARTICULOS_OSLE[[#This Row],[DiasVenc]])</f>
        <v>#ERROR!</v>
      </c>
      <c r="AI203" s="15"/>
      <c r="AJ203" s="15"/>
      <c r="AK203" s="15"/>
      <c r="AL203" s="15"/>
      <c r="AM203" s="15"/>
      <c r="AN203" s="15"/>
      <c r="AO203" s="16" t="s">
        <v>11857</v>
      </c>
      <c r="AP203" s="15"/>
      <c r="AQ203" s="15"/>
    </row>
    <row r="204" ht="15.75" hidden="1" customHeight="1">
      <c r="A204" s="28" t="s">
        <v>1373</v>
      </c>
      <c r="B204" s="16">
        <v>1242511.0</v>
      </c>
      <c r="C204" s="15" t="str">
        <f t="shared" si="1"/>
        <v>KIO60002234</v>
      </c>
      <c r="D204" s="15" t="s">
        <v>11857</v>
      </c>
      <c r="E204" s="28" t="s">
        <v>1374</v>
      </c>
      <c r="F204" s="20">
        <f>VLOOKUP(GOLOMAX!$B204,'PRECIOS GOLOMAX'!$A$1:$C$10000,3,FALSE)</f>
        <v>1800.62</v>
      </c>
      <c r="G204" s="29">
        <v>0.0</v>
      </c>
      <c r="H204" s="29">
        <v>0.0</v>
      </c>
      <c r="I204" s="15">
        <v>1.0</v>
      </c>
      <c r="J204" s="15">
        <v>1.0</v>
      </c>
      <c r="K204" s="28"/>
      <c r="L204" s="23">
        <f>((GOLOMAX!$F204*(1+GOLOMAX!$G204%))/GOLOMAX!$J204)+GOLOMAX!$K204</f>
        <v>1800.62</v>
      </c>
      <c r="M204" s="15">
        <v>30.0</v>
      </c>
      <c r="N204" s="24">
        <f t="shared" si="2"/>
        <v>2550</v>
      </c>
      <c r="O204" s="29">
        <f>MROUND((GOLOMAX!$N204/0.6),50)</f>
        <v>4250</v>
      </c>
      <c r="P204" s="15" t="s">
        <v>11858</v>
      </c>
      <c r="Q204" s="15">
        <v>2.0</v>
      </c>
      <c r="R204" s="31">
        <v>6.0</v>
      </c>
      <c r="S204" s="15" t="s">
        <v>968</v>
      </c>
      <c r="T204" s="15" t="s">
        <v>15</v>
      </c>
      <c r="U204" s="15" t="s">
        <v>11761</v>
      </c>
      <c r="V204" s="15" t="s">
        <v>12204</v>
      </c>
      <c r="W204" s="15" t="s">
        <v>11860</v>
      </c>
      <c r="X204" s="15">
        <v>1.0</v>
      </c>
      <c r="Y204" s="15">
        <v>1.0</v>
      </c>
      <c r="Z204" s="15"/>
      <c r="AA204" s="15"/>
      <c r="AB204" s="29" t="str">
        <f>ARTICULOS_OSLE[[#This Row],[Costo]]*ARTICULOS_OSLE[[#This Row],[Pedido]]</f>
        <v>#ERROR!</v>
      </c>
      <c r="AC204" s="15"/>
      <c r="AD204" s="15"/>
      <c r="AE204" s="15"/>
      <c r="AF204" s="15"/>
      <c r="AG204" s="15"/>
      <c r="AH204" s="32" t="str">
        <f>IF(AND(ARTICULOS_OSLE[[#This Row],[FechaVenc]]=0,ARTICULOS_OSLE[[#This Row],[DiasVenc]]=0),"",ARTICULOS_OSLE[[#This Row],[FechaVenc]]-ARTICULOS_OSLE[[#This Row],[DiasVenc]])</f>
        <v>#ERROR!</v>
      </c>
      <c r="AI204" s="15"/>
      <c r="AJ204" s="15"/>
      <c r="AK204" s="15"/>
      <c r="AL204" s="15"/>
      <c r="AM204" s="15"/>
      <c r="AN204" s="15"/>
      <c r="AO204" s="16" t="s">
        <v>11857</v>
      </c>
      <c r="AP204" s="15"/>
      <c r="AQ204" s="15"/>
    </row>
    <row r="205" ht="15.75" hidden="1" customHeight="1">
      <c r="A205" s="28" t="s">
        <v>1375</v>
      </c>
      <c r="B205" s="16">
        <v>1245600.0</v>
      </c>
      <c r="C205" s="15" t="str">
        <f t="shared" si="1"/>
        <v>KIO53003325</v>
      </c>
      <c r="D205" s="15" t="s">
        <v>11857</v>
      </c>
      <c r="E205" s="28" t="s">
        <v>1376</v>
      </c>
      <c r="F205" s="20">
        <f>VLOOKUP(GOLOMAX!$B205,'PRECIOS GOLOMAX'!$A$1:$C$10000,3,FALSE)</f>
        <v>395.39</v>
      </c>
      <c r="G205" s="29">
        <v>0.0</v>
      </c>
      <c r="H205" s="29">
        <v>0.0</v>
      </c>
      <c r="I205" s="15">
        <v>1.0</v>
      </c>
      <c r="J205" s="15">
        <v>1.0</v>
      </c>
      <c r="K205" s="28"/>
      <c r="L205" s="23">
        <f>((GOLOMAX!$F205*(1+GOLOMAX!$G205%))/GOLOMAX!$J205)+GOLOMAX!$K205</f>
        <v>395.39</v>
      </c>
      <c r="M205" s="15">
        <v>30.0</v>
      </c>
      <c r="N205" s="24">
        <f t="shared" si="2"/>
        <v>550</v>
      </c>
      <c r="O205" s="29">
        <f>MROUND((GOLOMAX!$N205/0.6),50)</f>
        <v>900</v>
      </c>
      <c r="P205" s="15" t="s">
        <v>11858</v>
      </c>
      <c r="Q205" s="15">
        <v>3.0</v>
      </c>
      <c r="R205" s="31">
        <v>15.0</v>
      </c>
      <c r="S205" s="15" t="s">
        <v>968</v>
      </c>
      <c r="T205" s="15" t="s">
        <v>15</v>
      </c>
      <c r="U205" s="15" t="s">
        <v>11761</v>
      </c>
      <c r="V205" s="15" t="s">
        <v>12205</v>
      </c>
      <c r="W205" s="15" t="s">
        <v>11860</v>
      </c>
      <c r="X205" s="15">
        <v>1.0</v>
      </c>
      <c r="Y205" s="15">
        <v>8.0</v>
      </c>
      <c r="Z205" s="15"/>
      <c r="AA205" s="15"/>
      <c r="AB205" s="29" t="str">
        <f>ARTICULOS_OSLE[[#This Row],[Costo]]*ARTICULOS_OSLE[[#This Row],[Pedido]]</f>
        <v>#ERROR!</v>
      </c>
      <c r="AC205" s="15"/>
      <c r="AD205" s="15"/>
      <c r="AE205" s="15"/>
      <c r="AF205" s="15"/>
      <c r="AG205" s="15"/>
      <c r="AH205" s="32" t="str">
        <f>IF(AND(ARTICULOS_OSLE[[#This Row],[FechaVenc]]=0,ARTICULOS_OSLE[[#This Row],[DiasVenc]]=0),"",ARTICULOS_OSLE[[#This Row],[FechaVenc]]-ARTICULOS_OSLE[[#This Row],[DiasVenc]])</f>
        <v>#ERROR!</v>
      </c>
      <c r="AI205" s="15"/>
      <c r="AJ205" s="15"/>
      <c r="AK205" s="15"/>
      <c r="AL205" s="15"/>
      <c r="AM205" s="15"/>
      <c r="AN205" s="15"/>
      <c r="AO205" s="16" t="s">
        <v>11857</v>
      </c>
      <c r="AP205" s="15"/>
      <c r="AQ205" s="15"/>
    </row>
    <row r="206" ht="15.75" hidden="1" customHeight="1">
      <c r="A206" s="28" t="s">
        <v>1377</v>
      </c>
      <c r="B206" s="16">
        <v>1245636.0</v>
      </c>
      <c r="C206" s="15" t="str">
        <f t="shared" si="1"/>
        <v>KIO40461617</v>
      </c>
      <c r="D206" s="15" t="s">
        <v>11857</v>
      </c>
      <c r="E206" s="28" t="s">
        <v>1378</v>
      </c>
      <c r="F206" s="20">
        <f>VLOOKUP(GOLOMAX!$B206,'PRECIOS GOLOMAX'!$A$1:$C$10000,3,FALSE)</f>
        <v>1940.6</v>
      </c>
      <c r="G206" s="29">
        <v>0.0</v>
      </c>
      <c r="H206" s="29">
        <v>0.0</v>
      </c>
      <c r="I206" s="15">
        <v>12.0</v>
      </c>
      <c r="J206" s="15">
        <v>12.0</v>
      </c>
      <c r="K206" s="28"/>
      <c r="L206" s="23">
        <f>((GOLOMAX!$F206*(1+GOLOMAX!$G206%))/GOLOMAX!$J206)+GOLOMAX!$K206</f>
        <v>161.7166667</v>
      </c>
      <c r="M206" s="15">
        <v>30.0</v>
      </c>
      <c r="N206" s="24">
        <f t="shared" si="2"/>
        <v>250</v>
      </c>
      <c r="O206" s="29">
        <f>MROUND((GOLOMAX!$N206/0.6),50)</f>
        <v>400</v>
      </c>
      <c r="P206" s="15" t="s">
        <v>11858</v>
      </c>
      <c r="Q206" s="15">
        <v>3.0</v>
      </c>
      <c r="R206" s="31">
        <f>GOLOMAX!$I206+GOLOMAX!$Q206</f>
        <v>15</v>
      </c>
      <c r="S206" s="15" t="s">
        <v>968</v>
      </c>
      <c r="T206" s="15" t="s">
        <v>15</v>
      </c>
      <c r="U206" s="15" t="s">
        <v>11761</v>
      </c>
      <c r="V206" s="15" t="s">
        <v>12205</v>
      </c>
      <c r="W206" s="15" t="s">
        <v>11860</v>
      </c>
      <c r="X206" s="15">
        <v>1.0</v>
      </c>
      <c r="Y206" s="15">
        <v>6.0</v>
      </c>
      <c r="Z206" s="15"/>
      <c r="AA206" s="15"/>
      <c r="AB206" s="29" t="str">
        <f>ARTICULOS_OSLE[[#This Row],[Costo]]*ARTICULOS_OSLE[[#This Row],[Pedido]]</f>
        <v>#ERROR!</v>
      </c>
      <c r="AC206" s="15"/>
      <c r="AD206" s="15"/>
      <c r="AE206" s="15"/>
      <c r="AF206" s="15"/>
      <c r="AG206" s="15"/>
      <c r="AH206" s="32" t="str">
        <f>IF(AND(ARTICULOS_OSLE[[#This Row],[FechaVenc]]=0,ARTICULOS_OSLE[[#This Row],[DiasVenc]]=0),"",ARTICULOS_OSLE[[#This Row],[FechaVenc]]-ARTICULOS_OSLE[[#This Row],[DiasVenc]])</f>
        <v>#ERROR!</v>
      </c>
      <c r="AI206" s="15"/>
      <c r="AJ206" s="15"/>
      <c r="AK206" s="15"/>
      <c r="AL206" s="15"/>
      <c r="AM206" s="15"/>
      <c r="AN206" s="15"/>
      <c r="AO206" s="16" t="s">
        <v>11857</v>
      </c>
      <c r="AP206" s="15"/>
      <c r="AQ206" s="15"/>
    </row>
    <row r="207" ht="15.75" hidden="1" customHeight="1">
      <c r="A207" s="28" t="s">
        <v>1379</v>
      </c>
      <c r="B207" s="16">
        <v>1247418.0</v>
      </c>
      <c r="C207" s="15" t="str">
        <f t="shared" si="1"/>
        <v>KIO16011320</v>
      </c>
      <c r="D207" s="15" t="s">
        <v>11857</v>
      </c>
      <c r="E207" s="28" t="s">
        <v>1380</v>
      </c>
      <c r="F207" s="20">
        <f>VLOOKUP(GOLOMAX!$B207,'PRECIOS GOLOMAX'!$A$1:$C$10000,3,FALSE)</f>
        <v>5410.34</v>
      </c>
      <c r="G207" s="29">
        <v>0.0</v>
      </c>
      <c r="H207" s="29">
        <v>0.0</v>
      </c>
      <c r="I207" s="15">
        <v>12.0</v>
      </c>
      <c r="J207" s="15">
        <v>12.0</v>
      </c>
      <c r="K207" s="28"/>
      <c r="L207" s="23">
        <f>((GOLOMAX!$F207*(1+GOLOMAX!$G207%))/GOLOMAX!$J207)+GOLOMAX!$K207</f>
        <v>450.8616667</v>
      </c>
      <c r="M207" s="15">
        <v>30.0</v>
      </c>
      <c r="N207" s="24">
        <f t="shared" si="2"/>
        <v>650</v>
      </c>
      <c r="O207" s="29">
        <f>MROUND((GOLOMAX!$N207/0.6),50)</f>
        <v>1100</v>
      </c>
      <c r="P207" s="15" t="s">
        <v>11858</v>
      </c>
      <c r="Q207" s="15">
        <v>3.0</v>
      </c>
      <c r="R207" s="31">
        <f>GOLOMAX!$I207+GOLOMAX!$Q207</f>
        <v>15</v>
      </c>
      <c r="S207" s="15" t="s">
        <v>968</v>
      </c>
      <c r="T207" s="15" t="s">
        <v>15</v>
      </c>
      <c r="U207" s="15" t="s">
        <v>11761</v>
      </c>
      <c r="V207" s="15" t="s">
        <v>12206</v>
      </c>
      <c r="W207" s="15" t="s">
        <v>11860</v>
      </c>
      <c r="X207" s="15">
        <v>1.0</v>
      </c>
      <c r="Y207" s="15">
        <v>1.0</v>
      </c>
      <c r="Z207" s="15"/>
      <c r="AA207" s="15"/>
      <c r="AB207" s="29" t="str">
        <f>ARTICULOS_OSLE[[#This Row],[Costo]]*ARTICULOS_OSLE[[#This Row],[Pedido]]</f>
        <v>#ERROR!</v>
      </c>
      <c r="AC207" s="15"/>
      <c r="AD207" s="15"/>
      <c r="AE207" s="15"/>
      <c r="AF207" s="15"/>
      <c r="AG207" s="15"/>
      <c r="AH207" s="32" t="str">
        <f>IF(AND(ARTICULOS_OSLE[[#This Row],[FechaVenc]]=0,ARTICULOS_OSLE[[#This Row],[DiasVenc]]=0),"",ARTICULOS_OSLE[[#This Row],[FechaVenc]]-ARTICULOS_OSLE[[#This Row],[DiasVenc]])</f>
        <v>#ERROR!</v>
      </c>
      <c r="AI207" s="15"/>
      <c r="AJ207" s="15"/>
      <c r="AK207" s="15"/>
      <c r="AL207" s="15"/>
      <c r="AM207" s="15"/>
      <c r="AN207" s="15"/>
      <c r="AO207" s="16" t="s">
        <v>11857</v>
      </c>
      <c r="AP207" s="15"/>
      <c r="AQ207" s="15"/>
    </row>
    <row r="208" ht="15.75" hidden="1" customHeight="1">
      <c r="A208" s="28" t="s">
        <v>1381</v>
      </c>
      <c r="B208" s="16">
        <v>1247404.0</v>
      </c>
      <c r="C208" s="15" t="str">
        <f t="shared" si="1"/>
        <v>KIO40468753</v>
      </c>
      <c r="D208" s="15" t="s">
        <v>11857</v>
      </c>
      <c r="E208" s="28" t="s">
        <v>1382</v>
      </c>
      <c r="F208" s="20">
        <f>VLOOKUP(GOLOMAX!$B208,'PRECIOS GOLOMAX'!$A$1:$C$10000,3,FALSE)</f>
        <v>5410.34</v>
      </c>
      <c r="G208" s="29">
        <v>0.0</v>
      </c>
      <c r="H208" s="29">
        <v>0.0</v>
      </c>
      <c r="I208" s="15">
        <v>12.0</v>
      </c>
      <c r="J208" s="15">
        <v>12.0</v>
      </c>
      <c r="K208" s="28"/>
      <c r="L208" s="23">
        <f>((GOLOMAX!$F208*(1+GOLOMAX!$G208%))/GOLOMAX!$J208)+GOLOMAX!$K208</f>
        <v>450.8616667</v>
      </c>
      <c r="M208" s="15">
        <v>30.0</v>
      </c>
      <c r="N208" s="24">
        <f t="shared" si="2"/>
        <v>650</v>
      </c>
      <c r="O208" s="29">
        <f>MROUND((GOLOMAX!$N208/0.6),50)</f>
        <v>1100</v>
      </c>
      <c r="P208" s="15" t="s">
        <v>11858</v>
      </c>
      <c r="Q208" s="15">
        <v>3.0</v>
      </c>
      <c r="R208" s="31">
        <f>GOLOMAX!$I208+GOLOMAX!$Q208</f>
        <v>15</v>
      </c>
      <c r="S208" s="15" t="s">
        <v>968</v>
      </c>
      <c r="T208" s="15" t="s">
        <v>15</v>
      </c>
      <c r="U208" s="15" t="s">
        <v>11761</v>
      </c>
      <c r="V208" s="15" t="s">
        <v>12206</v>
      </c>
      <c r="W208" s="15" t="s">
        <v>11860</v>
      </c>
      <c r="X208" s="15">
        <v>1.0</v>
      </c>
      <c r="Y208" s="15">
        <v>15.0</v>
      </c>
      <c r="Z208" s="15"/>
      <c r="AA208" s="15"/>
      <c r="AB208" s="29" t="str">
        <f>ARTICULOS_OSLE[[#This Row],[Costo]]*ARTICULOS_OSLE[[#This Row],[Pedido]]</f>
        <v>#ERROR!</v>
      </c>
      <c r="AC208" s="15"/>
      <c r="AD208" s="15"/>
      <c r="AE208" s="15"/>
      <c r="AF208" s="15"/>
      <c r="AG208" s="15"/>
      <c r="AH208" s="32" t="str">
        <f>IF(AND(ARTICULOS_OSLE[[#This Row],[FechaVenc]]=0,ARTICULOS_OSLE[[#This Row],[DiasVenc]]=0),"",ARTICULOS_OSLE[[#This Row],[FechaVenc]]-ARTICULOS_OSLE[[#This Row],[DiasVenc]])</f>
        <v>#ERROR!</v>
      </c>
      <c r="AI208" s="15"/>
      <c r="AJ208" s="15"/>
      <c r="AK208" s="15"/>
      <c r="AL208" s="15"/>
      <c r="AM208" s="15"/>
      <c r="AN208" s="15"/>
      <c r="AO208" s="16" t="s">
        <v>11857</v>
      </c>
      <c r="AP208" s="15"/>
      <c r="AQ208" s="15"/>
    </row>
    <row r="209" ht="15.75" hidden="1" customHeight="1">
      <c r="A209" s="28" t="s">
        <v>1383</v>
      </c>
      <c r="B209" s="16">
        <v>1249978.0</v>
      </c>
      <c r="C209" s="15" t="str">
        <f t="shared" si="1"/>
        <v>KIO40463383</v>
      </c>
      <c r="D209" s="15" t="s">
        <v>11857</v>
      </c>
      <c r="E209" s="28" t="s">
        <v>1384</v>
      </c>
      <c r="F209" s="20">
        <f>VLOOKUP(GOLOMAX!$B209,'PRECIOS GOLOMAX'!$A$1:$C$10000,3,FALSE)</f>
        <v>5635.77</v>
      </c>
      <c r="G209" s="29">
        <v>0.0</v>
      </c>
      <c r="H209" s="29">
        <v>0.0</v>
      </c>
      <c r="I209" s="15">
        <v>25.0</v>
      </c>
      <c r="J209" s="15">
        <v>25.0</v>
      </c>
      <c r="K209" s="28"/>
      <c r="L209" s="23">
        <f>((GOLOMAX!$F209*(1+GOLOMAX!$G209%))/GOLOMAX!$J209)+GOLOMAX!$K209</f>
        <v>225.4308</v>
      </c>
      <c r="M209" s="15">
        <v>30.0</v>
      </c>
      <c r="N209" s="24">
        <f t="shared" si="2"/>
        <v>300</v>
      </c>
      <c r="O209" s="29">
        <f>MROUND((GOLOMAX!$N209/0.6),50)</f>
        <v>500</v>
      </c>
      <c r="P209" s="15" t="s">
        <v>11858</v>
      </c>
      <c r="Q209" s="15">
        <v>5.0</v>
      </c>
      <c r="R209" s="31">
        <f>GOLOMAX!$I209+GOLOMAX!$Q209</f>
        <v>30</v>
      </c>
      <c r="S209" s="15" t="s">
        <v>968</v>
      </c>
      <c r="T209" s="15" t="s">
        <v>15</v>
      </c>
      <c r="U209" s="15" t="s">
        <v>11761</v>
      </c>
      <c r="V209" s="15" t="s">
        <v>12206</v>
      </c>
      <c r="W209" s="15" t="s">
        <v>11860</v>
      </c>
      <c r="X209" s="15">
        <v>1.0</v>
      </c>
      <c r="Y209" s="15">
        <v>16.0</v>
      </c>
      <c r="Z209" s="15"/>
      <c r="AA209" s="15"/>
      <c r="AB209" s="29" t="str">
        <f>ARTICULOS_OSLE[[#This Row],[Costo]]*ARTICULOS_OSLE[[#This Row],[Pedido]]</f>
        <v>#ERROR!</v>
      </c>
      <c r="AC209" s="15"/>
      <c r="AD209" s="15"/>
      <c r="AE209" s="15"/>
      <c r="AF209" s="15"/>
      <c r="AG209" s="15"/>
      <c r="AH209" s="32" t="str">
        <f>IF(AND(ARTICULOS_OSLE[[#This Row],[FechaVenc]]=0,ARTICULOS_OSLE[[#This Row],[DiasVenc]]=0),"",ARTICULOS_OSLE[[#This Row],[FechaVenc]]-ARTICULOS_OSLE[[#This Row],[DiasVenc]])</f>
        <v>#ERROR!</v>
      </c>
      <c r="AI209" s="15"/>
      <c r="AJ209" s="15"/>
      <c r="AK209" s="15"/>
      <c r="AL209" s="15"/>
      <c r="AM209" s="15"/>
      <c r="AN209" s="15"/>
      <c r="AO209" s="16" t="s">
        <v>11857</v>
      </c>
      <c r="AP209" s="15"/>
      <c r="AQ209" s="15"/>
    </row>
    <row r="210" ht="15.75" customHeight="1">
      <c r="A210" s="28" t="s">
        <v>1385</v>
      </c>
      <c r="B210" s="15">
        <v>1249800.0</v>
      </c>
      <c r="C210" s="15" t="str">
        <f t="shared" si="1"/>
        <v>KIO30952353</v>
      </c>
      <c r="D210" s="15" t="s">
        <v>11857</v>
      </c>
      <c r="E210" s="28" t="s">
        <v>1386</v>
      </c>
      <c r="F210" s="20">
        <f>VLOOKUP(GOLOMAX!$B210,'PRECIOS GOLOMAX'!$A$1:$C$10000,3,FALSE)</f>
        <v>1399.35</v>
      </c>
      <c r="G210" s="29">
        <v>0.0</v>
      </c>
      <c r="H210" s="29">
        <v>0.0</v>
      </c>
      <c r="I210" s="15">
        <v>8.0</v>
      </c>
      <c r="J210" s="15">
        <v>1.0</v>
      </c>
      <c r="K210" s="28"/>
      <c r="L210" s="23">
        <f>((GOLOMAX!$F210*(1+GOLOMAX!$G210%))/GOLOMAX!$J210)+GOLOMAX!$K210</f>
        <v>1399.35</v>
      </c>
      <c r="M210" s="15">
        <v>30.0</v>
      </c>
      <c r="N210" s="24">
        <f t="shared" si="2"/>
        <v>2000</v>
      </c>
      <c r="O210" s="29">
        <f>MROUND((GOLOMAX!$N210/0.6),50)</f>
        <v>3350</v>
      </c>
      <c r="P210" s="15" t="s">
        <v>11858</v>
      </c>
      <c r="Q210" s="15">
        <v>2.0</v>
      </c>
      <c r="R210" s="31">
        <f>GOLOMAX!$I210+GOLOMAX!$Q210</f>
        <v>10</v>
      </c>
      <c r="S210" s="15" t="s">
        <v>968</v>
      </c>
      <c r="T210" s="15" t="s">
        <v>15</v>
      </c>
      <c r="U210" s="15" t="s">
        <v>11761</v>
      </c>
      <c r="V210" s="15" t="s">
        <v>12195</v>
      </c>
      <c r="W210" s="15" t="s">
        <v>11860</v>
      </c>
      <c r="X210" s="15">
        <v>1.0</v>
      </c>
      <c r="Y210" s="15">
        <v>1.0</v>
      </c>
      <c r="Z210" s="15"/>
      <c r="AA210" s="15"/>
      <c r="AB210" s="29" t="str">
        <f>ARTICULOS_OSLE[[#This Row],[Costo]]*ARTICULOS_OSLE[[#This Row],[Pedido]]</f>
        <v>#ERROR!</v>
      </c>
      <c r="AC210" s="15"/>
      <c r="AD210" s="15"/>
      <c r="AE210" s="15"/>
      <c r="AF210" s="15"/>
      <c r="AG210" s="15"/>
      <c r="AH210" s="32" t="str">
        <f>IF(AND(ARTICULOS_OSLE[[#This Row],[FechaVenc]]=0,ARTICULOS_OSLE[[#This Row],[DiasVenc]]=0),"",ARTICULOS_OSLE[[#This Row],[FechaVenc]]-ARTICULOS_OSLE[[#This Row],[DiasVenc]])</f>
        <v>#ERROR!</v>
      </c>
      <c r="AI210" s="15"/>
      <c r="AJ210" s="15"/>
      <c r="AK210" s="15"/>
      <c r="AL210" s="15"/>
      <c r="AM210" s="15"/>
      <c r="AN210" s="15"/>
      <c r="AO210" s="16" t="s">
        <v>11857</v>
      </c>
      <c r="AP210" s="15"/>
      <c r="AQ210" s="15"/>
    </row>
    <row r="211" ht="15.75" hidden="1" customHeight="1">
      <c r="A211" s="28" t="s">
        <v>1387</v>
      </c>
      <c r="B211" s="15">
        <v>1172507.0</v>
      </c>
      <c r="C211" s="15" t="str">
        <f t="shared" si="1"/>
        <v>KIO78801873</v>
      </c>
      <c r="D211" s="15" t="s">
        <v>11857</v>
      </c>
      <c r="E211" s="28" t="s">
        <v>1388</v>
      </c>
      <c r="F211" s="20">
        <f>VLOOKUP(GOLOMAX!$B211,'PRECIOS GOLOMAX'!$A$1:$C$10000,3,FALSE)</f>
        <v>5673.84</v>
      </c>
      <c r="G211" s="29">
        <v>0.0</v>
      </c>
      <c r="H211" s="29">
        <v>0.0</v>
      </c>
      <c r="I211" s="15">
        <v>36.0</v>
      </c>
      <c r="J211" s="15">
        <v>36.0</v>
      </c>
      <c r="K211" s="28"/>
      <c r="L211" s="23">
        <f>((GOLOMAX!$F211*(1+GOLOMAX!$G211%))/GOLOMAX!$J211)+GOLOMAX!$K211</f>
        <v>157.6066667</v>
      </c>
      <c r="M211" s="15">
        <v>30.0</v>
      </c>
      <c r="N211" s="24">
        <f t="shared" si="2"/>
        <v>250</v>
      </c>
      <c r="O211" s="29">
        <f>MROUND((GOLOMAX!$N211/0.6),50)</f>
        <v>400</v>
      </c>
      <c r="P211" s="15" t="s">
        <v>11858</v>
      </c>
      <c r="Q211" s="15">
        <v>6.0</v>
      </c>
      <c r="R211" s="31">
        <f>GOLOMAX!$I211+GOLOMAX!$Q211</f>
        <v>42</v>
      </c>
      <c r="S211" s="15" t="s">
        <v>968</v>
      </c>
      <c r="T211" s="15" t="s">
        <v>15</v>
      </c>
      <c r="U211" s="15" t="s">
        <v>11779</v>
      </c>
      <c r="V211" s="15" t="s">
        <v>12207</v>
      </c>
      <c r="W211" s="15" t="s">
        <v>11860</v>
      </c>
      <c r="X211" s="15">
        <v>1.0</v>
      </c>
      <c r="Y211" s="15">
        <v>0.0</v>
      </c>
      <c r="Z211" s="15"/>
      <c r="AA211" s="15"/>
      <c r="AB211" s="29" t="str">
        <f>ARTICULOS_OSLE[[#This Row],[Costo]]*ARTICULOS_OSLE[[#This Row],[Pedido]]</f>
        <v>#ERROR!</v>
      </c>
      <c r="AC211" s="15"/>
      <c r="AD211" s="15"/>
      <c r="AE211" s="15"/>
      <c r="AF211" s="15"/>
      <c r="AG211" s="15"/>
      <c r="AH211" s="32" t="str">
        <f>IF(AND(ARTICULOS_OSLE[[#This Row],[FechaVenc]]=0,ARTICULOS_OSLE[[#This Row],[DiasVenc]]=0),"",ARTICULOS_OSLE[[#This Row],[FechaVenc]]-ARTICULOS_OSLE[[#This Row],[DiasVenc]])</f>
        <v>#ERROR!</v>
      </c>
      <c r="AI211" s="15"/>
      <c r="AJ211" s="15"/>
      <c r="AK211" s="15"/>
      <c r="AL211" s="15"/>
      <c r="AM211" s="15"/>
      <c r="AN211" s="15"/>
      <c r="AO211" s="16" t="s">
        <v>11857</v>
      </c>
      <c r="AP211" s="15"/>
      <c r="AQ211" s="15"/>
    </row>
    <row r="212" ht="15.75" hidden="1" customHeight="1">
      <c r="A212" s="28" t="s">
        <v>1389</v>
      </c>
      <c r="B212" s="15">
        <v>1171312.0</v>
      </c>
      <c r="C212" s="15" t="str">
        <f t="shared" si="1"/>
        <v>KIO78801651</v>
      </c>
      <c r="D212" s="15" t="s">
        <v>11857</v>
      </c>
      <c r="E212" s="28" t="s">
        <v>1390</v>
      </c>
      <c r="F212" s="20">
        <f>VLOOKUP(GOLOMAX!$B212,'PRECIOS GOLOMAX'!$A$1:$C$10000,3,FALSE)</f>
        <v>5182.26</v>
      </c>
      <c r="G212" s="29">
        <v>0.0</v>
      </c>
      <c r="H212" s="29">
        <v>0.0</v>
      </c>
      <c r="I212" s="15">
        <v>32.0</v>
      </c>
      <c r="J212" s="15">
        <v>32.0</v>
      </c>
      <c r="K212" s="28"/>
      <c r="L212" s="23">
        <f>((GOLOMAX!$F212*(1+GOLOMAX!$G212%))/GOLOMAX!$J212)+GOLOMAX!$K212</f>
        <v>161.945625</v>
      </c>
      <c r="M212" s="15">
        <v>30.0</v>
      </c>
      <c r="N212" s="24">
        <f t="shared" si="2"/>
        <v>250</v>
      </c>
      <c r="O212" s="29">
        <f>MROUND((GOLOMAX!$N212/0.6),50)</f>
        <v>400</v>
      </c>
      <c r="P212" s="15" t="s">
        <v>11858</v>
      </c>
      <c r="Q212" s="15">
        <v>6.0</v>
      </c>
      <c r="R212" s="31">
        <f>GOLOMAX!$I212+GOLOMAX!$Q212</f>
        <v>38</v>
      </c>
      <c r="S212" s="15" t="s">
        <v>968</v>
      </c>
      <c r="T212" s="15" t="s">
        <v>15</v>
      </c>
      <c r="U212" s="15" t="s">
        <v>11779</v>
      </c>
      <c r="V212" s="15" t="s">
        <v>12207</v>
      </c>
      <c r="W212" s="15" t="s">
        <v>11860</v>
      </c>
      <c r="X212" s="15">
        <v>1.0</v>
      </c>
      <c r="Y212" s="15">
        <v>100.0</v>
      </c>
      <c r="Z212" s="15"/>
      <c r="AA212" s="15"/>
      <c r="AB212" s="29" t="str">
        <f>ARTICULOS_OSLE[[#This Row],[Costo]]*ARTICULOS_OSLE[[#This Row],[Pedido]]</f>
        <v>#ERROR!</v>
      </c>
      <c r="AC212" s="15"/>
      <c r="AD212" s="15"/>
      <c r="AE212" s="15"/>
      <c r="AF212" s="15"/>
      <c r="AG212" s="15"/>
      <c r="AH212" s="32" t="str">
        <f>IF(AND(ARTICULOS_OSLE[[#This Row],[FechaVenc]]=0,ARTICULOS_OSLE[[#This Row],[DiasVenc]]=0),"",ARTICULOS_OSLE[[#This Row],[FechaVenc]]-ARTICULOS_OSLE[[#This Row],[DiasVenc]])</f>
        <v>#ERROR!</v>
      </c>
      <c r="AI212" s="15"/>
      <c r="AJ212" s="15"/>
      <c r="AK212" s="15"/>
      <c r="AL212" s="15"/>
      <c r="AM212" s="15"/>
      <c r="AN212" s="15"/>
      <c r="AO212" s="16" t="s">
        <v>11857</v>
      </c>
      <c r="AP212" s="15"/>
      <c r="AQ212" s="15"/>
    </row>
    <row r="213" ht="15.75" hidden="1" customHeight="1">
      <c r="A213" s="28" t="s">
        <v>1391</v>
      </c>
      <c r="B213" s="15">
        <v>1171305.0</v>
      </c>
      <c r="C213" s="15" t="str">
        <f t="shared" si="1"/>
        <v>KIO78801637</v>
      </c>
      <c r="D213" s="15" t="s">
        <v>11857</v>
      </c>
      <c r="E213" s="28" t="s">
        <v>1392</v>
      </c>
      <c r="F213" s="20">
        <f>VLOOKUP(GOLOMAX!$B213,'PRECIOS GOLOMAX'!$A$1:$C$10000,3,FALSE)</f>
        <v>5182.26</v>
      </c>
      <c r="G213" s="29">
        <v>0.0</v>
      </c>
      <c r="H213" s="29">
        <v>0.0</v>
      </c>
      <c r="I213" s="15">
        <v>32.0</v>
      </c>
      <c r="J213" s="15">
        <v>32.0</v>
      </c>
      <c r="K213" s="28"/>
      <c r="L213" s="23">
        <f>((GOLOMAX!$F213*(1+GOLOMAX!$G213%))/GOLOMAX!$J213)+GOLOMAX!$K213</f>
        <v>161.945625</v>
      </c>
      <c r="M213" s="15">
        <v>30.0</v>
      </c>
      <c r="N213" s="24">
        <f t="shared" si="2"/>
        <v>250</v>
      </c>
      <c r="O213" s="29">
        <f>MROUND((GOLOMAX!$N213/0.6),50)</f>
        <v>400</v>
      </c>
      <c r="P213" s="15" t="s">
        <v>11858</v>
      </c>
      <c r="Q213" s="15">
        <v>6.0</v>
      </c>
      <c r="R213" s="31">
        <f>GOLOMAX!$I213+GOLOMAX!$Q213</f>
        <v>38</v>
      </c>
      <c r="S213" s="15" t="s">
        <v>968</v>
      </c>
      <c r="T213" s="15" t="s">
        <v>15</v>
      </c>
      <c r="U213" s="15" t="s">
        <v>11779</v>
      </c>
      <c r="V213" s="15" t="s">
        <v>12207</v>
      </c>
      <c r="W213" s="15" t="s">
        <v>11860</v>
      </c>
      <c r="X213" s="15">
        <v>1.0</v>
      </c>
      <c r="Y213" s="15">
        <v>100.0</v>
      </c>
      <c r="Z213" s="15"/>
      <c r="AA213" s="15"/>
      <c r="AB213" s="29" t="str">
        <f>ARTICULOS_OSLE[[#This Row],[Costo]]*ARTICULOS_OSLE[[#This Row],[Pedido]]</f>
        <v>#ERROR!</v>
      </c>
      <c r="AC213" s="15"/>
      <c r="AD213" s="15"/>
      <c r="AE213" s="15"/>
      <c r="AF213" s="15"/>
      <c r="AG213" s="15"/>
      <c r="AH213" s="32" t="str">
        <f>IF(AND(ARTICULOS_OSLE[[#This Row],[FechaVenc]]=0,ARTICULOS_OSLE[[#This Row],[DiasVenc]]=0),"",ARTICULOS_OSLE[[#This Row],[FechaVenc]]-ARTICULOS_OSLE[[#This Row],[DiasVenc]])</f>
        <v>#ERROR!</v>
      </c>
      <c r="AI213" s="15"/>
      <c r="AJ213" s="15"/>
      <c r="AK213" s="15"/>
      <c r="AL213" s="15"/>
      <c r="AM213" s="15"/>
      <c r="AN213" s="15"/>
      <c r="AO213" s="16" t="s">
        <v>11857</v>
      </c>
      <c r="AP213" s="15"/>
      <c r="AQ213" s="15"/>
    </row>
    <row r="214" ht="15.75" hidden="1" customHeight="1">
      <c r="A214" s="28" t="s">
        <v>1393</v>
      </c>
      <c r="B214" s="16">
        <v>1329900.0</v>
      </c>
      <c r="C214" s="15" t="str">
        <f t="shared" si="1"/>
        <v>KIO59040061</v>
      </c>
      <c r="D214" s="15" t="s">
        <v>11857</v>
      </c>
      <c r="E214" s="28" t="s">
        <v>1394</v>
      </c>
      <c r="F214" s="20">
        <f>VLOOKUP(GOLOMAX!$B214,'PRECIOS GOLOMAX'!$A$1:$C$10000,3,FALSE)</f>
        <v>442.02</v>
      </c>
      <c r="G214" s="29">
        <v>0.0</v>
      </c>
      <c r="H214" s="29">
        <v>0.0</v>
      </c>
      <c r="I214" s="15">
        <v>1.0</v>
      </c>
      <c r="J214" s="15">
        <v>1.0</v>
      </c>
      <c r="K214" s="28"/>
      <c r="L214" s="23">
        <f>((GOLOMAX!$F214*(1+GOLOMAX!$G214%))/GOLOMAX!$J214)+GOLOMAX!$K214</f>
        <v>442.02</v>
      </c>
      <c r="M214" s="15">
        <v>30.0</v>
      </c>
      <c r="N214" s="24">
        <f t="shared" si="2"/>
        <v>650</v>
      </c>
      <c r="O214" s="29">
        <f>MROUND((GOLOMAX!$N214/0.6),50)</f>
        <v>1100</v>
      </c>
      <c r="P214" s="15" t="s">
        <v>11858</v>
      </c>
      <c r="Q214" s="15">
        <v>3.0</v>
      </c>
      <c r="R214" s="31">
        <v>6.0</v>
      </c>
      <c r="S214" s="15" t="s">
        <v>968</v>
      </c>
      <c r="T214" s="15" t="s">
        <v>15</v>
      </c>
      <c r="U214" s="15" t="s">
        <v>11779</v>
      </c>
      <c r="V214" s="15" t="s">
        <v>12208</v>
      </c>
      <c r="W214" s="15" t="s">
        <v>11860</v>
      </c>
      <c r="X214" s="15">
        <v>1.0</v>
      </c>
      <c r="Y214" s="15">
        <v>3.0</v>
      </c>
      <c r="Z214" s="15"/>
      <c r="AA214" s="15"/>
      <c r="AB214" s="29" t="str">
        <f>ARTICULOS_OSLE[[#This Row],[Costo]]*ARTICULOS_OSLE[[#This Row],[Pedido]]</f>
        <v>#ERROR!</v>
      </c>
      <c r="AC214" s="15"/>
      <c r="AD214" s="15"/>
      <c r="AE214" s="15"/>
      <c r="AF214" s="15"/>
      <c r="AG214" s="15"/>
      <c r="AH214" s="32" t="str">
        <f>IF(AND(ARTICULOS_OSLE[[#This Row],[FechaVenc]]=0,ARTICULOS_OSLE[[#This Row],[DiasVenc]]=0),"",ARTICULOS_OSLE[[#This Row],[FechaVenc]]-ARTICULOS_OSLE[[#This Row],[DiasVenc]])</f>
        <v>#ERROR!</v>
      </c>
      <c r="AI214" s="15"/>
      <c r="AJ214" s="15"/>
      <c r="AK214" s="15"/>
      <c r="AL214" s="15"/>
      <c r="AM214" s="15"/>
      <c r="AN214" s="15"/>
      <c r="AO214" s="16" t="s">
        <v>11857</v>
      </c>
      <c r="AP214" s="15"/>
      <c r="AQ214" s="15"/>
    </row>
    <row r="215" ht="15.75" hidden="1" customHeight="1">
      <c r="A215" s="28" t="s">
        <v>1395</v>
      </c>
      <c r="B215" s="16">
        <v>1327735.0</v>
      </c>
      <c r="C215" s="15" t="str">
        <f t="shared" si="1"/>
        <v>KIO59040085</v>
      </c>
      <c r="D215" s="15" t="s">
        <v>11857</v>
      </c>
      <c r="E215" s="28" t="s">
        <v>1396</v>
      </c>
      <c r="F215" s="20">
        <f>VLOOKUP(GOLOMAX!$B215,'PRECIOS GOLOMAX'!$A$1:$C$10000,3,FALSE)</f>
        <v>442.02</v>
      </c>
      <c r="G215" s="29">
        <v>0.0</v>
      </c>
      <c r="H215" s="29">
        <v>0.0</v>
      </c>
      <c r="I215" s="15">
        <v>1.0</v>
      </c>
      <c r="J215" s="15">
        <v>1.0</v>
      </c>
      <c r="K215" s="28"/>
      <c r="L215" s="23">
        <f>((GOLOMAX!$F215*(1+GOLOMAX!$G215%))/GOLOMAX!$J215)+GOLOMAX!$K215</f>
        <v>442.02</v>
      </c>
      <c r="M215" s="15">
        <v>30.0</v>
      </c>
      <c r="N215" s="24">
        <f t="shared" si="2"/>
        <v>650</v>
      </c>
      <c r="O215" s="29">
        <f>MROUND((GOLOMAX!$N215/0.6),50)</f>
        <v>1100</v>
      </c>
      <c r="P215" s="15" t="s">
        <v>11858</v>
      </c>
      <c r="Q215" s="15">
        <v>3.0</v>
      </c>
      <c r="R215" s="31">
        <v>6.0</v>
      </c>
      <c r="S215" s="15" t="s">
        <v>968</v>
      </c>
      <c r="T215" s="15" t="s">
        <v>15</v>
      </c>
      <c r="U215" s="15" t="s">
        <v>11779</v>
      </c>
      <c r="V215" s="16" t="s">
        <v>12208</v>
      </c>
      <c r="W215" s="15" t="s">
        <v>11860</v>
      </c>
      <c r="X215" s="15">
        <v>1.0</v>
      </c>
      <c r="Y215" s="15">
        <v>8.0</v>
      </c>
      <c r="Z215" s="15"/>
      <c r="AA215" s="15"/>
      <c r="AB215" s="29" t="str">
        <f>ARTICULOS_OSLE[[#This Row],[Costo]]*ARTICULOS_OSLE[[#This Row],[Pedido]]</f>
        <v>#ERROR!</v>
      </c>
      <c r="AC215" s="15"/>
      <c r="AD215" s="15"/>
      <c r="AE215" s="15"/>
      <c r="AF215" s="15"/>
      <c r="AG215" s="15"/>
      <c r="AH215" s="32" t="str">
        <f>IF(AND(ARTICULOS_OSLE[[#This Row],[FechaVenc]]=0,ARTICULOS_OSLE[[#This Row],[DiasVenc]]=0),"",ARTICULOS_OSLE[[#This Row],[FechaVenc]]-ARTICULOS_OSLE[[#This Row],[DiasVenc]])</f>
        <v>#ERROR!</v>
      </c>
      <c r="AI215" s="15"/>
      <c r="AJ215" s="15"/>
      <c r="AK215" s="15"/>
      <c r="AL215" s="15"/>
      <c r="AM215" s="15"/>
      <c r="AN215" s="15"/>
      <c r="AO215" s="16" t="s">
        <v>11857</v>
      </c>
      <c r="AP215" s="15"/>
      <c r="AQ215" s="15"/>
    </row>
    <row r="216" ht="15.75" hidden="1" customHeight="1">
      <c r="A216" s="28" t="s">
        <v>1397</v>
      </c>
      <c r="B216" s="16">
        <v>1327120.0</v>
      </c>
      <c r="C216" s="15" t="str">
        <f t="shared" si="1"/>
        <v>KIO59120121</v>
      </c>
      <c r="D216" s="15" t="s">
        <v>11857</v>
      </c>
      <c r="E216" s="28" t="s">
        <v>1398</v>
      </c>
      <c r="F216" s="20">
        <f>VLOOKUP(GOLOMAX!$B216,'PRECIOS GOLOMAX'!$A$1:$C$10000,3,FALSE)</f>
        <v>199.93</v>
      </c>
      <c r="G216" s="29">
        <v>0.0</v>
      </c>
      <c r="H216" s="29">
        <v>0.0</v>
      </c>
      <c r="I216" s="15">
        <v>1.0</v>
      </c>
      <c r="J216" s="15">
        <v>1.0</v>
      </c>
      <c r="K216" s="28"/>
      <c r="L216" s="23">
        <f>((GOLOMAX!$F216*(1+GOLOMAX!$G216%))/GOLOMAX!$J216)+GOLOMAX!$K216</f>
        <v>199.93</v>
      </c>
      <c r="M216" s="15">
        <v>30.0</v>
      </c>
      <c r="N216" s="24">
        <f t="shared" si="2"/>
        <v>300</v>
      </c>
      <c r="O216" s="29">
        <f>MROUND((GOLOMAX!$N216/0.6),50)</f>
        <v>500</v>
      </c>
      <c r="P216" s="15" t="s">
        <v>11858</v>
      </c>
      <c r="Q216" s="15">
        <v>3.0</v>
      </c>
      <c r="R216" s="31">
        <v>6.0</v>
      </c>
      <c r="S216" s="15" t="s">
        <v>968</v>
      </c>
      <c r="T216" s="15" t="s">
        <v>15</v>
      </c>
      <c r="U216" s="15" t="s">
        <v>11779</v>
      </c>
      <c r="V216" s="15" t="s">
        <v>12208</v>
      </c>
      <c r="W216" s="15" t="s">
        <v>11860</v>
      </c>
      <c r="X216" s="15">
        <v>1.0</v>
      </c>
      <c r="Y216" s="15">
        <v>11.0</v>
      </c>
      <c r="Z216" s="15"/>
      <c r="AA216" s="15"/>
      <c r="AB216" s="29" t="str">
        <f>ARTICULOS_OSLE[[#This Row],[Costo]]*ARTICULOS_OSLE[[#This Row],[Pedido]]</f>
        <v>#ERROR!</v>
      </c>
      <c r="AC216" s="15"/>
      <c r="AD216" s="15"/>
      <c r="AE216" s="15"/>
      <c r="AF216" s="15"/>
      <c r="AG216" s="15"/>
      <c r="AH216" s="32" t="str">
        <f>IF(AND(ARTICULOS_OSLE[[#This Row],[FechaVenc]]=0,ARTICULOS_OSLE[[#This Row],[DiasVenc]]=0),"",ARTICULOS_OSLE[[#This Row],[FechaVenc]]-ARTICULOS_OSLE[[#This Row],[DiasVenc]])</f>
        <v>#ERROR!</v>
      </c>
      <c r="AI216" s="15"/>
      <c r="AJ216" s="15"/>
      <c r="AK216" s="15"/>
      <c r="AL216" s="15"/>
      <c r="AM216" s="15"/>
      <c r="AN216" s="15"/>
      <c r="AO216" s="16" t="s">
        <v>11857</v>
      </c>
      <c r="AP216" s="15"/>
      <c r="AQ216" s="15"/>
    </row>
    <row r="217" ht="15.75" hidden="1" customHeight="1">
      <c r="A217" s="28" t="s">
        <v>1399</v>
      </c>
      <c r="B217" s="16">
        <v>1328500.0</v>
      </c>
      <c r="C217" s="15" t="str">
        <f t="shared" si="1"/>
        <v>KIO59140310</v>
      </c>
      <c r="D217" s="15" t="s">
        <v>11857</v>
      </c>
      <c r="E217" s="28" t="s">
        <v>1400</v>
      </c>
      <c r="F217" s="20">
        <f>VLOOKUP(GOLOMAX!$B217,'PRECIOS GOLOMAX'!$A$1:$C$10000,3,FALSE)</f>
        <v>336.87</v>
      </c>
      <c r="G217" s="29">
        <v>0.0</v>
      </c>
      <c r="H217" s="29">
        <v>0.0</v>
      </c>
      <c r="I217" s="15">
        <v>1.0</v>
      </c>
      <c r="J217" s="15">
        <v>1.0</v>
      </c>
      <c r="K217" s="28"/>
      <c r="L217" s="23">
        <f>((GOLOMAX!$F217*(1+GOLOMAX!$G217%))/GOLOMAX!$J217)+GOLOMAX!$K217</f>
        <v>336.87</v>
      </c>
      <c r="M217" s="15">
        <v>30.0</v>
      </c>
      <c r="N217" s="24">
        <f t="shared" si="2"/>
        <v>500</v>
      </c>
      <c r="O217" s="29">
        <f>MROUND((GOLOMAX!$N217/0.6),50)</f>
        <v>850</v>
      </c>
      <c r="P217" s="15" t="s">
        <v>11858</v>
      </c>
      <c r="Q217" s="15">
        <v>3.0</v>
      </c>
      <c r="R217" s="31">
        <v>6.0</v>
      </c>
      <c r="S217" s="15" t="s">
        <v>968</v>
      </c>
      <c r="T217" s="15" t="s">
        <v>15</v>
      </c>
      <c r="U217" s="15" t="s">
        <v>11779</v>
      </c>
      <c r="V217" s="16" t="s">
        <v>12208</v>
      </c>
      <c r="W217" s="15" t="s">
        <v>11860</v>
      </c>
      <c r="X217" s="15">
        <v>1.0</v>
      </c>
      <c r="Y217" s="15">
        <v>0.0</v>
      </c>
      <c r="Z217" s="15"/>
      <c r="AA217" s="15"/>
      <c r="AB217" s="29" t="str">
        <f>ARTICULOS_OSLE[[#This Row],[Costo]]*ARTICULOS_OSLE[[#This Row],[Pedido]]</f>
        <v>#ERROR!</v>
      </c>
      <c r="AC217" s="15"/>
      <c r="AD217" s="15"/>
      <c r="AE217" s="15"/>
      <c r="AF217" s="15"/>
      <c r="AG217" s="15"/>
      <c r="AH217" s="32" t="str">
        <f>IF(AND(ARTICULOS_OSLE[[#This Row],[FechaVenc]]=0,ARTICULOS_OSLE[[#This Row],[DiasVenc]]=0),"",ARTICULOS_OSLE[[#This Row],[FechaVenc]]-ARTICULOS_OSLE[[#This Row],[DiasVenc]])</f>
        <v>#ERROR!</v>
      </c>
      <c r="AI217" s="15"/>
      <c r="AJ217" s="15"/>
      <c r="AK217" s="15"/>
      <c r="AL217" s="15"/>
      <c r="AM217" s="15"/>
      <c r="AN217" s="15"/>
      <c r="AO217" s="16" t="s">
        <v>11857</v>
      </c>
      <c r="AP217" s="15"/>
      <c r="AQ217" s="15"/>
    </row>
    <row r="218" ht="15.75" hidden="1" customHeight="1">
      <c r="A218" s="28" t="s">
        <v>1401</v>
      </c>
      <c r="B218" s="16">
        <v>1328800.0</v>
      </c>
      <c r="C218" s="15" t="str">
        <f t="shared" si="1"/>
        <v>KIO59140303</v>
      </c>
      <c r="D218" s="15" t="s">
        <v>11857</v>
      </c>
      <c r="E218" s="28" t="s">
        <v>1402</v>
      </c>
      <c r="F218" s="20">
        <f>VLOOKUP(GOLOMAX!$B218,'PRECIOS GOLOMAX'!$A$1:$C$10000,3,FALSE)</f>
        <v>315.73</v>
      </c>
      <c r="G218" s="29">
        <v>0.0</v>
      </c>
      <c r="H218" s="29">
        <v>0.0</v>
      </c>
      <c r="I218" s="15">
        <v>1.0</v>
      </c>
      <c r="J218" s="15">
        <v>1.0</v>
      </c>
      <c r="K218" s="28"/>
      <c r="L218" s="23">
        <f>((GOLOMAX!$F218*(1+GOLOMAX!$G218%))/GOLOMAX!$J218)+GOLOMAX!$K218</f>
        <v>315.73</v>
      </c>
      <c r="M218" s="15">
        <v>30.0</v>
      </c>
      <c r="N218" s="24">
        <f t="shared" si="2"/>
        <v>450</v>
      </c>
      <c r="O218" s="29">
        <f>MROUND((GOLOMAX!$N218/0.6),50)</f>
        <v>750</v>
      </c>
      <c r="P218" s="15" t="s">
        <v>11858</v>
      </c>
      <c r="Q218" s="15">
        <v>3.0</v>
      </c>
      <c r="R218" s="31">
        <v>6.0</v>
      </c>
      <c r="S218" s="15" t="s">
        <v>968</v>
      </c>
      <c r="T218" s="15" t="s">
        <v>15</v>
      </c>
      <c r="U218" s="15" t="s">
        <v>11779</v>
      </c>
      <c r="V218" s="15" t="s">
        <v>12208</v>
      </c>
      <c r="W218" s="15" t="s">
        <v>11860</v>
      </c>
      <c r="X218" s="15">
        <v>1.0</v>
      </c>
      <c r="Y218" s="15">
        <v>3.0</v>
      </c>
      <c r="Z218" s="15"/>
      <c r="AA218" s="15"/>
      <c r="AB218" s="29" t="str">
        <f>ARTICULOS_OSLE[[#This Row],[Costo]]*ARTICULOS_OSLE[[#This Row],[Pedido]]</f>
        <v>#ERROR!</v>
      </c>
      <c r="AC218" s="15"/>
      <c r="AD218" s="15"/>
      <c r="AE218" s="15"/>
      <c r="AF218" s="15"/>
      <c r="AG218" s="15"/>
      <c r="AH218" s="32" t="str">
        <f>IF(AND(ARTICULOS_OSLE[[#This Row],[FechaVenc]]=0,ARTICULOS_OSLE[[#This Row],[DiasVenc]]=0),"",ARTICULOS_OSLE[[#This Row],[FechaVenc]]-ARTICULOS_OSLE[[#This Row],[DiasVenc]])</f>
        <v>#ERROR!</v>
      </c>
      <c r="AI218" s="15"/>
      <c r="AJ218" s="15"/>
      <c r="AK218" s="15"/>
      <c r="AL218" s="15"/>
      <c r="AM218" s="15"/>
      <c r="AN218" s="15"/>
      <c r="AO218" s="16" t="s">
        <v>11857</v>
      </c>
      <c r="AP218" s="15"/>
      <c r="AQ218" s="15"/>
    </row>
    <row r="219" ht="15.75" hidden="1" customHeight="1">
      <c r="A219" s="28" t="s">
        <v>1403</v>
      </c>
      <c r="B219" s="16">
        <v>1329910.0</v>
      </c>
      <c r="C219" s="15" t="str">
        <f t="shared" si="1"/>
        <v>KIO59130069</v>
      </c>
      <c r="D219" s="15" t="s">
        <v>11857</v>
      </c>
      <c r="E219" s="28" t="s">
        <v>1404</v>
      </c>
      <c r="F219" s="20">
        <f>VLOOKUP(GOLOMAX!$B219,'PRECIOS GOLOMAX'!$A$1:$C$10000,3,FALSE)</f>
        <v>5072.81</v>
      </c>
      <c r="G219" s="29">
        <v>0.0</v>
      </c>
      <c r="H219" s="29">
        <v>0.0</v>
      </c>
      <c r="I219" s="15">
        <v>12.0</v>
      </c>
      <c r="J219" s="15">
        <v>12.0</v>
      </c>
      <c r="K219" s="28"/>
      <c r="L219" s="23">
        <f>((GOLOMAX!$F219*(1+GOLOMAX!$G219%))/GOLOMAX!$J219)+GOLOMAX!$K219</f>
        <v>422.7341667</v>
      </c>
      <c r="M219" s="15">
        <v>30.0</v>
      </c>
      <c r="N219" s="24">
        <f t="shared" si="2"/>
        <v>600</v>
      </c>
      <c r="O219" s="29">
        <f>MROUND((GOLOMAX!$N219/0.6),50)</f>
        <v>1000</v>
      </c>
      <c r="P219" s="15" t="s">
        <v>11858</v>
      </c>
      <c r="Q219" s="15">
        <v>3.0</v>
      </c>
      <c r="R219" s="31">
        <f>GOLOMAX!$I219+GOLOMAX!$Q219</f>
        <v>15</v>
      </c>
      <c r="S219" s="15" t="s">
        <v>968</v>
      </c>
      <c r="T219" s="15" t="s">
        <v>15</v>
      </c>
      <c r="U219" s="15" t="s">
        <v>11779</v>
      </c>
      <c r="V219" s="15" t="s">
        <v>12208</v>
      </c>
      <c r="W219" s="15" t="s">
        <v>11860</v>
      </c>
      <c r="X219" s="15">
        <v>1.0</v>
      </c>
      <c r="Y219" s="15">
        <v>0.0</v>
      </c>
      <c r="Z219" s="15"/>
      <c r="AA219" s="15"/>
      <c r="AB219" s="29" t="str">
        <f>ARTICULOS_OSLE[[#This Row],[Costo]]*ARTICULOS_OSLE[[#This Row],[Pedido]]</f>
        <v>#ERROR!</v>
      </c>
      <c r="AC219" s="15"/>
      <c r="AD219" s="15"/>
      <c r="AE219" s="15"/>
      <c r="AF219" s="15"/>
      <c r="AG219" s="15"/>
      <c r="AH219" s="32" t="str">
        <f>IF(AND(ARTICULOS_OSLE[[#This Row],[FechaVenc]]=0,ARTICULOS_OSLE[[#This Row],[DiasVenc]]=0),"",ARTICULOS_OSLE[[#This Row],[FechaVenc]]-ARTICULOS_OSLE[[#This Row],[DiasVenc]])</f>
        <v>#ERROR!</v>
      </c>
      <c r="AI219" s="15"/>
      <c r="AJ219" s="15"/>
      <c r="AK219" s="15"/>
      <c r="AL219" s="15"/>
      <c r="AM219" s="15"/>
      <c r="AN219" s="15"/>
      <c r="AO219" s="16" t="s">
        <v>11857</v>
      </c>
      <c r="AP219" s="15"/>
      <c r="AQ219" s="15"/>
    </row>
    <row r="220" ht="15.75" hidden="1" customHeight="1">
      <c r="A220" s="28" t="s">
        <v>1405</v>
      </c>
      <c r="B220" s="16">
        <v>1327726.0</v>
      </c>
      <c r="C220" s="15" t="str">
        <f t="shared" si="1"/>
        <v>KIO59130014</v>
      </c>
      <c r="D220" s="15" t="s">
        <v>11857</v>
      </c>
      <c r="E220" s="28" t="s">
        <v>1406</v>
      </c>
      <c r="F220" s="20">
        <f>VLOOKUP(GOLOMAX!$B220,'PRECIOS GOLOMAX'!$A$1:$C$10000,3,FALSE)</f>
        <v>422.73</v>
      </c>
      <c r="G220" s="29">
        <v>0.0</v>
      </c>
      <c r="H220" s="29">
        <v>0.0</v>
      </c>
      <c r="I220" s="15">
        <v>1.0</v>
      </c>
      <c r="J220" s="15">
        <v>1.0</v>
      </c>
      <c r="K220" s="28"/>
      <c r="L220" s="23">
        <f>((GOLOMAX!$F220*(1+GOLOMAX!$G220%))/GOLOMAX!$J220)+GOLOMAX!$K220</f>
        <v>422.73</v>
      </c>
      <c r="M220" s="15">
        <v>30.0</v>
      </c>
      <c r="N220" s="24">
        <f t="shared" si="2"/>
        <v>600</v>
      </c>
      <c r="O220" s="29">
        <f>MROUND((GOLOMAX!$N220/0.6),50)</f>
        <v>1000</v>
      </c>
      <c r="P220" s="15" t="s">
        <v>11858</v>
      </c>
      <c r="Q220" s="15">
        <v>3.0</v>
      </c>
      <c r="R220" s="31">
        <v>6.0</v>
      </c>
      <c r="S220" s="15" t="s">
        <v>968</v>
      </c>
      <c r="T220" s="15" t="s">
        <v>15</v>
      </c>
      <c r="U220" s="15" t="s">
        <v>11779</v>
      </c>
      <c r="V220" s="15" t="s">
        <v>12208</v>
      </c>
      <c r="W220" s="15" t="s">
        <v>11860</v>
      </c>
      <c r="X220" s="15">
        <v>1.0</v>
      </c>
      <c r="Y220" s="15">
        <v>2.0</v>
      </c>
      <c r="Z220" s="15"/>
      <c r="AA220" s="15"/>
      <c r="AB220" s="29" t="str">
        <f>ARTICULOS_OSLE[[#This Row],[Costo]]*ARTICULOS_OSLE[[#This Row],[Pedido]]</f>
        <v>#ERROR!</v>
      </c>
      <c r="AC220" s="15"/>
      <c r="AD220" s="15"/>
      <c r="AE220" s="15"/>
      <c r="AF220" s="15"/>
      <c r="AG220" s="15"/>
      <c r="AH220" s="32" t="str">
        <f>IF(AND(ARTICULOS_OSLE[[#This Row],[FechaVenc]]=0,ARTICULOS_OSLE[[#This Row],[DiasVenc]]=0),"",ARTICULOS_OSLE[[#This Row],[FechaVenc]]-ARTICULOS_OSLE[[#This Row],[DiasVenc]])</f>
        <v>#ERROR!</v>
      </c>
      <c r="AI220" s="15"/>
      <c r="AJ220" s="15"/>
      <c r="AK220" s="15"/>
      <c r="AL220" s="15"/>
      <c r="AM220" s="15"/>
      <c r="AN220" s="15"/>
      <c r="AO220" s="16" t="s">
        <v>11857</v>
      </c>
      <c r="AP220" s="15"/>
      <c r="AQ220" s="15"/>
    </row>
    <row r="221" ht="15.75" hidden="1" customHeight="1">
      <c r="A221" s="28" t="s">
        <v>1407</v>
      </c>
      <c r="B221" s="16">
        <v>1327600.0</v>
      </c>
      <c r="C221" s="15" t="str">
        <f t="shared" si="1"/>
        <v>KIO59120275</v>
      </c>
      <c r="D221" s="15" t="s">
        <v>11857</v>
      </c>
      <c r="E221" s="28" t="s">
        <v>1408</v>
      </c>
      <c r="F221" s="20">
        <f>VLOOKUP(GOLOMAX!$B221,'PRECIOS GOLOMAX'!$A$1:$C$10000,3,FALSE)</f>
        <v>609.46</v>
      </c>
      <c r="G221" s="29">
        <v>0.0</v>
      </c>
      <c r="H221" s="29">
        <v>0.0</v>
      </c>
      <c r="I221" s="15">
        <v>1.0</v>
      </c>
      <c r="J221" s="15">
        <v>1.0</v>
      </c>
      <c r="K221" s="28"/>
      <c r="L221" s="23">
        <f>((GOLOMAX!$F221*(1+GOLOMAX!$G221%))/GOLOMAX!$J221)+GOLOMAX!$K221</f>
        <v>609.46</v>
      </c>
      <c r="M221" s="15">
        <v>30.0</v>
      </c>
      <c r="N221" s="24">
        <f t="shared" si="2"/>
        <v>850</v>
      </c>
      <c r="O221" s="29">
        <f>MROUND((GOLOMAX!$N221/0.6),50)</f>
        <v>1400</v>
      </c>
      <c r="P221" s="15" t="s">
        <v>11858</v>
      </c>
      <c r="Q221" s="15">
        <v>3.0</v>
      </c>
      <c r="R221" s="31">
        <v>6.0</v>
      </c>
      <c r="S221" s="15" t="s">
        <v>968</v>
      </c>
      <c r="T221" s="15" t="s">
        <v>15</v>
      </c>
      <c r="U221" s="15" t="s">
        <v>11779</v>
      </c>
      <c r="V221" s="15" t="s">
        <v>12208</v>
      </c>
      <c r="W221" s="15" t="s">
        <v>11860</v>
      </c>
      <c r="X221" s="15">
        <v>1.0</v>
      </c>
      <c r="Y221" s="15">
        <v>0.0</v>
      </c>
      <c r="Z221" s="15"/>
      <c r="AA221" s="15"/>
      <c r="AB221" s="29" t="str">
        <f>ARTICULOS_OSLE[[#This Row],[Costo]]*ARTICULOS_OSLE[[#This Row],[Pedido]]</f>
        <v>#ERROR!</v>
      </c>
      <c r="AC221" s="15"/>
      <c r="AD221" s="15"/>
      <c r="AE221" s="15"/>
      <c r="AF221" s="15"/>
      <c r="AG221" s="15"/>
      <c r="AH221" s="32" t="str">
        <f>IF(AND(ARTICULOS_OSLE[[#This Row],[FechaVenc]]=0,ARTICULOS_OSLE[[#This Row],[DiasVenc]]=0),"",ARTICULOS_OSLE[[#This Row],[FechaVenc]]-ARTICULOS_OSLE[[#This Row],[DiasVenc]])</f>
        <v>#ERROR!</v>
      </c>
      <c r="AI221" s="15"/>
      <c r="AJ221" s="15"/>
      <c r="AK221" s="15"/>
      <c r="AL221" s="15"/>
      <c r="AM221" s="15"/>
      <c r="AN221" s="15"/>
      <c r="AO221" s="16" t="s">
        <v>11857</v>
      </c>
      <c r="AP221" s="15"/>
      <c r="AQ221" s="15"/>
    </row>
    <row r="222" ht="15.75" hidden="1" customHeight="1">
      <c r="A222" s="28" t="s">
        <v>1409</v>
      </c>
      <c r="B222" s="16">
        <v>1327160.0</v>
      </c>
      <c r="C222" s="15" t="str">
        <f t="shared" si="1"/>
        <v>KIO59120176</v>
      </c>
      <c r="D222" s="15" t="s">
        <v>11857</v>
      </c>
      <c r="E222" s="28" t="s">
        <v>1410</v>
      </c>
      <c r="F222" s="20">
        <f>VLOOKUP(GOLOMAX!$B222,'PRECIOS GOLOMAX'!$A$1:$C$10000,3,FALSE)</f>
        <v>546.6</v>
      </c>
      <c r="G222" s="29">
        <v>0.0</v>
      </c>
      <c r="H222" s="29">
        <v>0.0</v>
      </c>
      <c r="I222" s="15">
        <v>1.0</v>
      </c>
      <c r="J222" s="15">
        <v>1.0</v>
      </c>
      <c r="K222" s="28"/>
      <c r="L222" s="23">
        <f>((GOLOMAX!$F222*(1+GOLOMAX!$G222%))/GOLOMAX!$J222)+GOLOMAX!$K222</f>
        <v>546.6</v>
      </c>
      <c r="M222" s="15">
        <v>30.0</v>
      </c>
      <c r="N222" s="24">
        <f t="shared" si="2"/>
        <v>800</v>
      </c>
      <c r="O222" s="29">
        <f>MROUND((GOLOMAX!$N222/0.6),50)</f>
        <v>1350</v>
      </c>
      <c r="P222" s="15" t="s">
        <v>11858</v>
      </c>
      <c r="Q222" s="15">
        <v>3.0</v>
      </c>
      <c r="R222" s="31">
        <v>6.0</v>
      </c>
      <c r="S222" s="15" t="s">
        <v>968</v>
      </c>
      <c r="T222" s="15" t="s">
        <v>15</v>
      </c>
      <c r="U222" s="15" t="s">
        <v>11779</v>
      </c>
      <c r="V222" s="16" t="s">
        <v>12208</v>
      </c>
      <c r="W222" s="15" t="s">
        <v>11860</v>
      </c>
      <c r="X222" s="15">
        <v>1.0</v>
      </c>
      <c r="Y222" s="15">
        <v>0.0</v>
      </c>
      <c r="Z222" s="15"/>
      <c r="AA222" s="15"/>
      <c r="AB222" s="29" t="str">
        <f>ARTICULOS_OSLE[[#This Row],[Costo]]*ARTICULOS_OSLE[[#This Row],[Pedido]]</f>
        <v>#ERROR!</v>
      </c>
      <c r="AC222" s="15"/>
      <c r="AD222" s="15"/>
      <c r="AE222" s="15"/>
      <c r="AF222" s="15"/>
      <c r="AG222" s="15"/>
      <c r="AH222" s="32" t="str">
        <f>IF(AND(ARTICULOS_OSLE[[#This Row],[FechaVenc]]=0,ARTICULOS_OSLE[[#This Row],[DiasVenc]]=0),"",ARTICULOS_OSLE[[#This Row],[FechaVenc]]-ARTICULOS_OSLE[[#This Row],[DiasVenc]])</f>
        <v>#ERROR!</v>
      </c>
      <c r="AI222" s="15"/>
      <c r="AJ222" s="15"/>
      <c r="AK222" s="15"/>
      <c r="AL222" s="15"/>
      <c r="AM222" s="15"/>
      <c r="AN222" s="15"/>
      <c r="AO222" s="16" t="s">
        <v>11857</v>
      </c>
      <c r="AP222" s="15"/>
      <c r="AQ222" s="15"/>
    </row>
    <row r="223" ht="15.75" hidden="1" customHeight="1">
      <c r="A223" s="28" t="s">
        <v>1411</v>
      </c>
      <c r="B223" s="16">
        <v>1327773.0</v>
      </c>
      <c r="C223" s="15" t="str">
        <f t="shared" si="1"/>
        <v>KIO59130045</v>
      </c>
      <c r="D223" s="15" t="s">
        <v>11857</v>
      </c>
      <c r="E223" s="28" t="s">
        <v>1412</v>
      </c>
      <c r="F223" s="20">
        <f>VLOOKUP(GOLOMAX!$B223,'PRECIOS GOLOMAX'!$A$1:$C$10000,3,FALSE)</f>
        <v>422.73</v>
      </c>
      <c r="G223" s="29">
        <v>0.0</v>
      </c>
      <c r="H223" s="29">
        <v>0.0</v>
      </c>
      <c r="I223" s="15">
        <v>1.0</v>
      </c>
      <c r="J223" s="15">
        <v>1.0</v>
      </c>
      <c r="K223" s="28"/>
      <c r="L223" s="23">
        <f>((GOLOMAX!$F223*(1+GOLOMAX!$G223%))/GOLOMAX!$J223)+GOLOMAX!$K223</f>
        <v>422.73</v>
      </c>
      <c r="M223" s="15">
        <v>30.0</v>
      </c>
      <c r="N223" s="24">
        <f t="shared" si="2"/>
        <v>600</v>
      </c>
      <c r="O223" s="29">
        <f>MROUND((GOLOMAX!$N223/0.6),50)</f>
        <v>1000</v>
      </c>
      <c r="P223" s="15" t="s">
        <v>11858</v>
      </c>
      <c r="Q223" s="15">
        <v>3.0</v>
      </c>
      <c r="R223" s="31">
        <v>6.0</v>
      </c>
      <c r="S223" s="15" t="s">
        <v>968</v>
      </c>
      <c r="T223" s="15" t="s">
        <v>15</v>
      </c>
      <c r="U223" s="15" t="s">
        <v>11779</v>
      </c>
      <c r="V223" s="15" t="s">
        <v>12208</v>
      </c>
      <c r="W223" s="15" t="s">
        <v>11860</v>
      </c>
      <c r="X223" s="15">
        <v>1.0</v>
      </c>
      <c r="Y223" s="15">
        <v>7.0</v>
      </c>
      <c r="Z223" s="15"/>
      <c r="AA223" s="15"/>
      <c r="AB223" s="29" t="str">
        <f>ARTICULOS_OSLE[[#This Row],[Costo]]*ARTICULOS_OSLE[[#This Row],[Pedido]]</f>
        <v>#ERROR!</v>
      </c>
      <c r="AC223" s="15"/>
      <c r="AD223" s="15"/>
      <c r="AE223" s="15"/>
      <c r="AF223" s="15"/>
      <c r="AG223" s="15"/>
      <c r="AH223" s="32" t="str">
        <f>IF(AND(ARTICULOS_OSLE[[#This Row],[FechaVenc]]=0,ARTICULOS_OSLE[[#This Row],[DiasVenc]]=0),"",ARTICULOS_OSLE[[#This Row],[FechaVenc]]-ARTICULOS_OSLE[[#This Row],[DiasVenc]])</f>
        <v>#ERROR!</v>
      </c>
      <c r="AI223" s="15"/>
      <c r="AJ223" s="15"/>
      <c r="AK223" s="15"/>
      <c r="AL223" s="15"/>
      <c r="AM223" s="15"/>
      <c r="AN223" s="15"/>
      <c r="AO223" s="16" t="s">
        <v>11857</v>
      </c>
      <c r="AP223" s="15"/>
      <c r="AQ223" s="15"/>
    </row>
    <row r="224" ht="15.75" hidden="1" customHeight="1">
      <c r="A224" s="28" t="s">
        <v>1413</v>
      </c>
      <c r="B224" s="15">
        <v>5421206.0</v>
      </c>
      <c r="C224" s="15" t="str">
        <f t="shared" si="1"/>
        <v>KIO30950014</v>
      </c>
      <c r="D224" s="15" t="s">
        <v>11857</v>
      </c>
      <c r="E224" s="28" t="s">
        <v>1414</v>
      </c>
      <c r="F224" s="20">
        <f>VLOOKUP(GOLOMAX!$B224,'PRECIOS GOLOMAX'!$A$1:$C$10000,3,FALSE)</f>
        <v>205.57</v>
      </c>
      <c r="G224" s="29">
        <v>0.0</v>
      </c>
      <c r="H224" s="29">
        <v>0.0</v>
      </c>
      <c r="I224" s="15">
        <v>1.0</v>
      </c>
      <c r="J224" s="15">
        <v>1.0</v>
      </c>
      <c r="K224" s="28"/>
      <c r="L224" s="23">
        <f>((GOLOMAX!$F224*(1+GOLOMAX!$G224%))/GOLOMAX!$J224)+GOLOMAX!$K224</f>
        <v>205.57</v>
      </c>
      <c r="M224" s="15">
        <v>30.0</v>
      </c>
      <c r="N224" s="24">
        <f t="shared" si="2"/>
        <v>300</v>
      </c>
      <c r="O224" s="29">
        <f>MROUND((GOLOMAX!$N224/0.6),50)</f>
        <v>500</v>
      </c>
      <c r="P224" s="15" t="s">
        <v>11858</v>
      </c>
      <c r="Q224" s="15">
        <v>6.0</v>
      </c>
      <c r="R224" s="31">
        <v>30.0</v>
      </c>
      <c r="S224" s="15" t="s">
        <v>59</v>
      </c>
      <c r="T224" s="15" t="s">
        <v>15</v>
      </c>
      <c r="U224" s="15" t="s">
        <v>11786</v>
      </c>
      <c r="V224" s="15" t="s">
        <v>12209</v>
      </c>
      <c r="W224" s="15" t="s">
        <v>11860</v>
      </c>
      <c r="X224" s="15">
        <v>1.0</v>
      </c>
      <c r="Y224" s="15">
        <v>0.0</v>
      </c>
      <c r="Z224" s="15"/>
      <c r="AA224" s="15"/>
      <c r="AB224" s="29" t="str">
        <f>ARTICULOS_OSLE[[#This Row],[Costo]]*ARTICULOS_OSLE[[#This Row],[Pedido]]</f>
        <v>#ERROR!</v>
      </c>
      <c r="AC224" s="15"/>
      <c r="AD224" s="15"/>
      <c r="AE224" s="15"/>
      <c r="AF224" s="15"/>
      <c r="AG224" s="15"/>
      <c r="AH224" s="32" t="str">
        <f>IF(AND(ARTICULOS_OSLE[[#This Row],[FechaVenc]]=0,ARTICULOS_OSLE[[#This Row],[DiasVenc]]=0),"",ARTICULOS_OSLE[[#This Row],[FechaVenc]]-ARTICULOS_OSLE[[#This Row],[DiasVenc]])</f>
        <v>#ERROR!</v>
      </c>
      <c r="AI224" s="15"/>
      <c r="AJ224" s="15"/>
      <c r="AK224" s="15"/>
      <c r="AL224" s="15"/>
      <c r="AM224" s="15"/>
      <c r="AN224" s="15"/>
      <c r="AO224" s="16" t="s">
        <v>11857</v>
      </c>
      <c r="AP224" s="15"/>
      <c r="AQ224" s="15"/>
    </row>
    <row r="225" ht="15.75" hidden="1" customHeight="1">
      <c r="A225" s="28" t="s">
        <v>1415</v>
      </c>
      <c r="B225" s="16">
        <v>1240610.0</v>
      </c>
      <c r="C225" s="15" t="str">
        <f t="shared" si="1"/>
        <v>KIO67847736</v>
      </c>
      <c r="D225" s="15" t="s">
        <v>11857</v>
      </c>
      <c r="E225" s="28" t="s">
        <v>1416</v>
      </c>
      <c r="F225" s="20">
        <f>VLOOKUP(GOLOMAX!$B225,'PRECIOS GOLOMAX'!$A$1:$C$10000,3,FALSE)</f>
        <v>14729.95</v>
      </c>
      <c r="G225" s="29">
        <v>0.0</v>
      </c>
      <c r="H225" s="29">
        <v>0.0</v>
      </c>
      <c r="I225" s="50">
        <v>12.0</v>
      </c>
      <c r="J225" s="50">
        <v>12.0</v>
      </c>
      <c r="K225" s="28"/>
      <c r="L225" s="23">
        <f>((GOLOMAX!$F225*(1+GOLOMAX!$G225%))/GOLOMAX!$J225)+GOLOMAX!$K225</f>
        <v>1227.495833</v>
      </c>
      <c r="M225" s="15">
        <v>30.0</v>
      </c>
      <c r="N225" s="24">
        <f t="shared" si="2"/>
        <v>1750</v>
      </c>
      <c r="O225" s="29">
        <f>MROUND((GOLOMAX!$N225/0.6),50)</f>
        <v>2900</v>
      </c>
      <c r="P225" s="15" t="s">
        <v>11858</v>
      </c>
      <c r="Q225" s="50">
        <v>3.0</v>
      </c>
      <c r="R225" s="50">
        <f>GOLOMAX!$I225+GOLOMAX!$Q225</f>
        <v>15</v>
      </c>
      <c r="S225" s="15" t="s">
        <v>968</v>
      </c>
      <c r="T225" s="15" t="s">
        <v>15</v>
      </c>
      <c r="U225" s="15" t="s">
        <v>11792</v>
      </c>
      <c r="V225" s="16" t="s">
        <v>12210</v>
      </c>
      <c r="W225" s="15" t="s">
        <v>11860</v>
      </c>
      <c r="X225" s="15">
        <v>1.0</v>
      </c>
      <c r="Y225" s="15">
        <v>9.0</v>
      </c>
      <c r="Z225" s="15"/>
      <c r="AA225" s="15"/>
      <c r="AB225" s="29" t="str">
        <f>ARTICULOS_OSLE[[#This Row],[Costo]]*ARTICULOS_OSLE[[#This Row],[Pedido]]</f>
        <v>#ERROR!</v>
      </c>
      <c r="AC225" s="15"/>
      <c r="AD225" s="15"/>
      <c r="AE225" s="15"/>
      <c r="AF225" s="15"/>
      <c r="AG225" s="15"/>
      <c r="AH225" s="32" t="str">
        <f>IF(AND(ARTICULOS_OSLE[[#This Row],[FechaVenc]]=0,ARTICULOS_OSLE[[#This Row],[DiasVenc]]=0),"",ARTICULOS_OSLE[[#This Row],[FechaVenc]]-ARTICULOS_OSLE[[#This Row],[DiasVenc]])</f>
        <v>#ERROR!</v>
      </c>
      <c r="AI225" s="15"/>
      <c r="AJ225" s="15"/>
      <c r="AK225" s="15"/>
      <c r="AL225" s="15"/>
      <c r="AM225" s="15"/>
      <c r="AN225" s="15"/>
      <c r="AO225" s="16" t="s">
        <v>11857</v>
      </c>
      <c r="AP225" s="15"/>
      <c r="AQ225" s="15"/>
    </row>
    <row r="226" ht="15.75" hidden="1" customHeight="1">
      <c r="A226" s="28" t="s">
        <v>1417</v>
      </c>
      <c r="B226" s="15">
        <v>3121029.0</v>
      </c>
      <c r="C226" s="15" t="str">
        <f t="shared" si="1"/>
        <v>KIO30125308</v>
      </c>
      <c r="D226" s="15" t="s">
        <v>11857</v>
      </c>
      <c r="E226" s="28" t="s">
        <v>1418</v>
      </c>
      <c r="F226" s="20">
        <f>VLOOKUP(GOLOMAX!$B226,'PRECIOS GOLOMAX'!$A$1:$C$10000,3,FALSE)</f>
        <v>554.56</v>
      </c>
      <c r="G226" s="29">
        <v>0.0</v>
      </c>
      <c r="H226" s="29">
        <v>0.0</v>
      </c>
      <c r="I226" s="15">
        <v>1.0</v>
      </c>
      <c r="J226" s="15">
        <v>1.0</v>
      </c>
      <c r="K226" s="28"/>
      <c r="L226" s="23">
        <f>((GOLOMAX!$F226*(1+GOLOMAX!$G226%))/GOLOMAX!$J226)+GOLOMAX!$K226</f>
        <v>554.56</v>
      </c>
      <c r="M226" s="15">
        <v>30.0</v>
      </c>
      <c r="N226" s="24">
        <f t="shared" si="2"/>
        <v>800</v>
      </c>
      <c r="O226" s="29">
        <f>MROUND((GOLOMAX!$N226/0.6),50)</f>
        <v>1350</v>
      </c>
      <c r="P226" s="15" t="s">
        <v>11858</v>
      </c>
      <c r="Q226" s="15">
        <v>10.0</v>
      </c>
      <c r="R226" s="31">
        <f>GOLOMAX!$I226+GOLOMAX!$Q226</f>
        <v>11</v>
      </c>
      <c r="S226" s="15" t="s">
        <v>968</v>
      </c>
      <c r="T226" s="15" t="s">
        <v>15</v>
      </c>
      <c r="U226" s="15" t="s">
        <v>11796</v>
      </c>
      <c r="V226" s="15" t="s">
        <v>12211</v>
      </c>
      <c r="W226" s="15" t="s">
        <v>11860</v>
      </c>
      <c r="X226" s="15">
        <v>1.0</v>
      </c>
      <c r="Y226" s="15">
        <v>9.0</v>
      </c>
      <c r="Z226" s="15"/>
      <c r="AA226" s="15"/>
      <c r="AB226" s="29" t="str">
        <f>ARTICULOS_OSLE[[#This Row],[Costo]]*ARTICULOS_OSLE[[#This Row],[Pedido]]</f>
        <v>#ERROR!</v>
      </c>
      <c r="AC226" s="15"/>
      <c r="AD226" s="15"/>
      <c r="AE226" s="15"/>
      <c r="AF226" s="15"/>
      <c r="AG226" s="15"/>
      <c r="AH226" s="32" t="str">
        <f>IF(AND(ARTICULOS_OSLE[[#This Row],[FechaVenc]]=0,ARTICULOS_OSLE[[#This Row],[DiasVenc]]=0),"",ARTICULOS_OSLE[[#This Row],[FechaVenc]]-ARTICULOS_OSLE[[#This Row],[DiasVenc]])</f>
        <v>#ERROR!</v>
      </c>
      <c r="AI226" s="15"/>
      <c r="AJ226" s="15"/>
      <c r="AK226" s="15"/>
      <c r="AL226" s="15"/>
      <c r="AM226" s="15"/>
      <c r="AN226" s="15"/>
      <c r="AO226" s="16" t="s">
        <v>11857</v>
      </c>
      <c r="AP226" s="15"/>
      <c r="AQ226" s="15"/>
    </row>
    <row r="227" ht="15.75" hidden="1" customHeight="1">
      <c r="A227" s="28" t="s">
        <v>1419</v>
      </c>
      <c r="B227" s="28"/>
      <c r="C227" s="15" t="str">
        <f t="shared" si="1"/>
        <v>KIO30840088</v>
      </c>
      <c r="D227" s="15" t="s">
        <v>11857</v>
      </c>
      <c r="E227" s="28" t="s">
        <v>1420</v>
      </c>
      <c r="F227" s="20">
        <v>1000.0</v>
      </c>
      <c r="G227" s="29">
        <v>0.0</v>
      </c>
      <c r="H227" s="29">
        <v>0.0</v>
      </c>
      <c r="I227" s="15">
        <v>8.0</v>
      </c>
      <c r="J227" s="15">
        <v>8.0</v>
      </c>
      <c r="K227" s="28"/>
      <c r="L227" s="23">
        <f>((GOLOMAX!$F227*(1+GOLOMAX!$G227%))/GOLOMAX!$J227)+GOLOMAX!$K227</f>
        <v>125</v>
      </c>
      <c r="M227" s="15">
        <v>30.0</v>
      </c>
      <c r="N227" s="24">
        <f t="shared" si="2"/>
        <v>200</v>
      </c>
      <c r="O227" s="29">
        <f>MROUND((GOLOMAX!$N227/0.6),50)</f>
        <v>350</v>
      </c>
      <c r="P227" s="15" t="s">
        <v>11858</v>
      </c>
      <c r="Q227" s="15">
        <v>2.0</v>
      </c>
      <c r="R227" s="29">
        <f>GOLOMAX!$I227+GOLOMAX!$Q227</f>
        <v>10</v>
      </c>
      <c r="S227" s="15" t="s">
        <v>968</v>
      </c>
      <c r="T227" s="15" t="s">
        <v>15</v>
      </c>
      <c r="U227" s="15" t="s">
        <v>11799</v>
      </c>
      <c r="V227" s="15" t="s">
        <v>12212</v>
      </c>
      <c r="W227" s="15" t="s">
        <v>11860</v>
      </c>
      <c r="X227" s="15">
        <v>1.0</v>
      </c>
      <c r="Y227" s="15">
        <v>5.0</v>
      </c>
      <c r="Z227" s="15"/>
      <c r="AA227" s="15"/>
      <c r="AB227" s="29" t="str">
        <f>ARTICULOS_OSLE[[#This Row],[Costo]]*ARTICULOS_OSLE[[#This Row],[Pedido]]</f>
        <v>#ERROR!</v>
      </c>
      <c r="AC227" s="15"/>
      <c r="AD227" s="15"/>
      <c r="AE227" s="15"/>
      <c r="AF227" s="15"/>
      <c r="AG227" s="15"/>
      <c r="AH227" s="32" t="str">
        <f>IF(AND(ARTICULOS_OSLE[[#This Row],[FechaVenc]]=0,ARTICULOS_OSLE[[#This Row],[DiasVenc]]=0),"",ARTICULOS_OSLE[[#This Row],[FechaVenc]]-ARTICULOS_OSLE[[#This Row],[DiasVenc]])</f>
        <v>#ERROR!</v>
      </c>
      <c r="AI227" s="15"/>
      <c r="AJ227" s="15"/>
      <c r="AK227" s="15"/>
      <c r="AL227" s="15"/>
      <c r="AM227" s="15"/>
      <c r="AN227" s="15"/>
      <c r="AO227" s="16" t="s">
        <v>11857</v>
      </c>
      <c r="AP227" s="15"/>
      <c r="AQ227" s="15"/>
    </row>
    <row r="228" ht="15.75" hidden="1" customHeight="1">
      <c r="A228" s="28" t="s">
        <v>1421</v>
      </c>
      <c r="B228" s="28"/>
      <c r="C228" s="15" t="str">
        <f t="shared" si="1"/>
        <v>KIO30841566</v>
      </c>
      <c r="D228" s="15" t="s">
        <v>11857</v>
      </c>
      <c r="E228" s="28" t="s">
        <v>1422</v>
      </c>
      <c r="F228" s="20">
        <v>1000.0</v>
      </c>
      <c r="G228" s="29">
        <v>0.0</v>
      </c>
      <c r="H228" s="29">
        <v>0.0</v>
      </c>
      <c r="I228" s="15">
        <v>8.0</v>
      </c>
      <c r="J228" s="15">
        <v>8.0</v>
      </c>
      <c r="K228" s="28"/>
      <c r="L228" s="23">
        <f>((GOLOMAX!$F228*(1+GOLOMAX!$G228%))/GOLOMAX!$J228)+GOLOMAX!$K228</f>
        <v>125</v>
      </c>
      <c r="M228" s="15">
        <v>30.0</v>
      </c>
      <c r="N228" s="24">
        <f t="shared" si="2"/>
        <v>200</v>
      </c>
      <c r="O228" s="29">
        <f>MROUND((GOLOMAX!$N228/0.6),50)</f>
        <v>350</v>
      </c>
      <c r="P228" s="15" t="s">
        <v>11858</v>
      </c>
      <c r="Q228" s="15">
        <v>2.0</v>
      </c>
      <c r="R228" s="29">
        <f>GOLOMAX!$I228+GOLOMAX!$Q228</f>
        <v>10</v>
      </c>
      <c r="S228" s="15" t="s">
        <v>968</v>
      </c>
      <c r="T228" s="15" t="s">
        <v>15</v>
      </c>
      <c r="U228" s="15" t="s">
        <v>11799</v>
      </c>
      <c r="V228" s="15" t="s">
        <v>12212</v>
      </c>
      <c r="W228" s="15" t="s">
        <v>11860</v>
      </c>
      <c r="X228" s="15">
        <v>1.0</v>
      </c>
      <c r="Y228" s="15">
        <v>11.0</v>
      </c>
      <c r="Z228" s="15"/>
      <c r="AA228" s="15"/>
      <c r="AB228" s="29" t="str">
        <f>ARTICULOS_OSLE[[#This Row],[Costo]]*ARTICULOS_OSLE[[#This Row],[Pedido]]</f>
        <v>#ERROR!</v>
      </c>
      <c r="AC228" s="15"/>
      <c r="AD228" s="15"/>
      <c r="AE228" s="15"/>
      <c r="AF228" s="15"/>
      <c r="AG228" s="15"/>
      <c r="AH228" s="32" t="str">
        <f>IF(AND(ARTICULOS_OSLE[[#This Row],[FechaVenc]]=0,ARTICULOS_OSLE[[#This Row],[DiasVenc]]=0),"",ARTICULOS_OSLE[[#This Row],[FechaVenc]]-ARTICULOS_OSLE[[#This Row],[DiasVenc]])</f>
        <v>#ERROR!</v>
      </c>
      <c r="AI228" s="15"/>
      <c r="AJ228" s="15"/>
      <c r="AK228" s="15"/>
      <c r="AL228" s="15"/>
      <c r="AM228" s="15"/>
      <c r="AN228" s="15"/>
      <c r="AO228" s="16" t="s">
        <v>11857</v>
      </c>
      <c r="AP228" s="15"/>
      <c r="AQ228" s="15"/>
    </row>
    <row r="229" ht="15.75" hidden="1" customHeight="1">
      <c r="A229" s="28" t="s">
        <v>1423</v>
      </c>
      <c r="B229" s="15">
        <v>7181000.0</v>
      </c>
      <c r="C229" s="15" t="str">
        <f t="shared" si="1"/>
        <v>KIO30631335</v>
      </c>
      <c r="D229" s="15" t="s">
        <v>11857</v>
      </c>
      <c r="E229" s="28" t="s">
        <v>1424</v>
      </c>
      <c r="F229" s="20">
        <f>VLOOKUP(GOLOMAX!$B229,'PRECIOS GOLOMAX'!$A$1:$C$10000,3,FALSE)</f>
        <v>15914.91</v>
      </c>
      <c r="G229" s="29">
        <v>0.0</v>
      </c>
      <c r="H229" s="29">
        <v>0.0</v>
      </c>
      <c r="I229" s="15">
        <v>12.0</v>
      </c>
      <c r="J229" s="15">
        <v>12.0</v>
      </c>
      <c r="K229" s="28"/>
      <c r="L229" s="23">
        <f>((GOLOMAX!$F229*(1+GOLOMAX!$G229%))/GOLOMAX!$J229)+GOLOMAX!$K229</f>
        <v>1326.2425</v>
      </c>
      <c r="M229" s="15">
        <v>30.0</v>
      </c>
      <c r="N229" s="24">
        <f t="shared" si="2"/>
        <v>1900</v>
      </c>
      <c r="O229" s="29">
        <f>MROUND((GOLOMAX!$N229/0.6),50)</f>
        <v>3150</v>
      </c>
      <c r="P229" s="15" t="s">
        <v>11858</v>
      </c>
      <c r="Q229" s="15">
        <v>4.0</v>
      </c>
      <c r="R229" s="31">
        <f>GOLOMAX!$I229+GOLOMAX!$Q229</f>
        <v>16</v>
      </c>
      <c r="S229" s="15" t="s">
        <v>968</v>
      </c>
      <c r="T229" s="15" t="s">
        <v>15</v>
      </c>
      <c r="U229" s="15" t="s">
        <v>11799</v>
      </c>
      <c r="V229" s="15" t="s">
        <v>12211</v>
      </c>
      <c r="W229" s="15" t="s">
        <v>11860</v>
      </c>
      <c r="X229" s="15">
        <v>1.0</v>
      </c>
      <c r="Y229" s="15">
        <v>0.0</v>
      </c>
      <c r="Z229" s="15"/>
      <c r="AA229" s="15"/>
      <c r="AB229" s="29" t="str">
        <f>ARTICULOS_OSLE[[#This Row],[Costo]]*ARTICULOS_OSLE[[#This Row],[Pedido]]</f>
        <v>#ERROR!</v>
      </c>
      <c r="AC229" s="15"/>
      <c r="AD229" s="15"/>
      <c r="AE229" s="15"/>
      <c r="AF229" s="15"/>
      <c r="AG229" s="15"/>
      <c r="AH229" s="32" t="str">
        <f>IF(AND(ARTICULOS_OSLE[[#This Row],[FechaVenc]]=0,ARTICULOS_OSLE[[#This Row],[DiasVenc]]=0),"",ARTICULOS_OSLE[[#This Row],[FechaVenc]]-ARTICULOS_OSLE[[#This Row],[DiasVenc]])</f>
        <v>#ERROR!</v>
      </c>
      <c r="AI229" s="15"/>
      <c r="AJ229" s="15"/>
      <c r="AK229" s="15"/>
      <c r="AL229" s="15"/>
      <c r="AM229" s="15"/>
      <c r="AN229" s="15"/>
      <c r="AO229" s="16" t="s">
        <v>11857</v>
      </c>
      <c r="AP229" s="15"/>
      <c r="AQ229" s="15"/>
    </row>
    <row r="230" ht="15.75" hidden="1" customHeight="1">
      <c r="A230" s="28" t="s">
        <v>1425</v>
      </c>
      <c r="B230" s="15">
        <v>7182000.0</v>
      </c>
      <c r="C230" s="15" t="str">
        <f t="shared" si="1"/>
        <v>KIO30913431</v>
      </c>
      <c r="D230" s="15" t="s">
        <v>11857</v>
      </c>
      <c r="E230" s="28" t="s">
        <v>1426</v>
      </c>
      <c r="F230" s="20">
        <f>VLOOKUP(GOLOMAX!$B230,'PRECIOS GOLOMAX'!$A$1:$C$10000,3,FALSE)</f>
        <v>11465.75</v>
      </c>
      <c r="G230" s="29">
        <v>0.0</v>
      </c>
      <c r="H230" s="29">
        <v>0.0</v>
      </c>
      <c r="I230" s="15">
        <v>12.0</v>
      </c>
      <c r="J230" s="15">
        <v>12.0</v>
      </c>
      <c r="K230" s="28"/>
      <c r="L230" s="23">
        <f>((GOLOMAX!$F230*(1+GOLOMAX!$G230%))/GOLOMAX!$J230)+GOLOMAX!$K230</f>
        <v>955.4791667</v>
      </c>
      <c r="M230" s="15">
        <v>30.0</v>
      </c>
      <c r="N230" s="24">
        <f t="shared" si="2"/>
        <v>1350</v>
      </c>
      <c r="O230" s="29">
        <f>MROUND((GOLOMAX!$N230/0.6),50)</f>
        <v>2250</v>
      </c>
      <c r="P230" s="15" t="s">
        <v>11858</v>
      </c>
      <c r="Q230" s="15">
        <v>4.0</v>
      </c>
      <c r="R230" s="31">
        <f>GOLOMAX!$I230+GOLOMAX!$Q230</f>
        <v>16</v>
      </c>
      <c r="S230" s="15" t="s">
        <v>968</v>
      </c>
      <c r="T230" s="15" t="s">
        <v>15</v>
      </c>
      <c r="U230" s="15" t="s">
        <v>11799</v>
      </c>
      <c r="V230" s="15" t="s">
        <v>12211</v>
      </c>
      <c r="W230" s="15" t="s">
        <v>11860</v>
      </c>
      <c r="X230" s="15">
        <v>1.0</v>
      </c>
      <c r="Y230" s="15">
        <v>17.0</v>
      </c>
      <c r="Z230" s="15"/>
      <c r="AA230" s="15"/>
      <c r="AB230" s="29" t="str">
        <f>ARTICULOS_OSLE[[#This Row],[Costo]]*ARTICULOS_OSLE[[#This Row],[Pedido]]</f>
        <v>#ERROR!</v>
      </c>
      <c r="AC230" s="15"/>
      <c r="AD230" s="15"/>
      <c r="AE230" s="15"/>
      <c r="AF230" s="15"/>
      <c r="AG230" s="15"/>
      <c r="AH230" s="32" t="str">
        <f>IF(AND(ARTICULOS_OSLE[[#This Row],[FechaVenc]]=0,ARTICULOS_OSLE[[#This Row],[DiasVenc]]=0),"",ARTICULOS_OSLE[[#This Row],[FechaVenc]]-ARTICULOS_OSLE[[#This Row],[DiasVenc]])</f>
        <v>#ERROR!</v>
      </c>
      <c r="AI230" s="15"/>
      <c r="AJ230" s="15"/>
      <c r="AK230" s="15"/>
      <c r="AL230" s="15"/>
      <c r="AM230" s="15"/>
      <c r="AN230" s="15"/>
      <c r="AO230" s="16" t="s">
        <v>11857</v>
      </c>
      <c r="AP230" s="15"/>
      <c r="AQ230" s="15"/>
    </row>
    <row r="231" ht="15.75" hidden="1" customHeight="1">
      <c r="A231" s="28" t="s">
        <v>1427</v>
      </c>
      <c r="B231" s="15">
        <v>7186010.0</v>
      </c>
      <c r="C231" s="15" t="str">
        <f t="shared" si="1"/>
        <v>KIO77944498</v>
      </c>
      <c r="D231" s="15" t="s">
        <v>11857</v>
      </c>
      <c r="E231" s="28" t="s">
        <v>1428</v>
      </c>
      <c r="F231" s="20">
        <f>VLOOKUP(GOLOMAX!$B231,'PRECIOS GOLOMAX'!$A$1:$C$10000,3,FALSE)</f>
        <v>6785.1</v>
      </c>
      <c r="G231" s="29">
        <v>0.0</v>
      </c>
      <c r="H231" s="29">
        <v>0.0</v>
      </c>
      <c r="I231" s="15">
        <v>20.0</v>
      </c>
      <c r="J231" s="15">
        <v>20.0</v>
      </c>
      <c r="K231" s="28"/>
      <c r="L231" s="23">
        <f>((GOLOMAX!$F231*(1+GOLOMAX!$G231%))/GOLOMAX!$J231)+GOLOMAX!$K231</f>
        <v>339.255</v>
      </c>
      <c r="M231" s="15">
        <v>30.0</v>
      </c>
      <c r="N231" s="24">
        <f t="shared" si="2"/>
        <v>500</v>
      </c>
      <c r="O231" s="29">
        <f>MROUND((GOLOMAX!$N231/0.6),50)</f>
        <v>850</v>
      </c>
      <c r="P231" s="15" t="s">
        <v>11858</v>
      </c>
      <c r="Q231" s="15">
        <v>5.0</v>
      </c>
      <c r="R231" s="31">
        <f>GOLOMAX!$I231+GOLOMAX!$Q231</f>
        <v>25</v>
      </c>
      <c r="S231" s="15" t="s">
        <v>968</v>
      </c>
      <c r="T231" s="15" t="s">
        <v>15</v>
      </c>
      <c r="U231" s="15" t="s">
        <v>11799</v>
      </c>
      <c r="V231" s="15" t="s">
        <v>12209</v>
      </c>
      <c r="W231" s="15" t="s">
        <v>11860</v>
      </c>
      <c r="X231" s="15">
        <v>1.0</v>
      </c>
      <c r="Y231" s="15">
        <v>0.0</v>
      </c>
      <c r="Z231" s="15"/>
      <c r="AA231" s="15"/>
      <c r="AB231" s="29" t="str">
        <f>ARTICULOS_OSLE[[#This Row],[Costo]]*ARTICULOS_OSLE[[#This Row],[Pedido]]</f>
        <v>#ERROR!</v>
      </c>
      <c r="AC231" s="15"/>
      <c r="AD231" s="15"/>
      <c r="AE231" s="15"/>
      <c r="AF231" s="15"/>
      <c r="AG231" s="15"/>
      <c r="AH231" s="32" t="str">
        <f>IF(AND(ARTICULOS_OSLE[[#This Row],[FechaVenc]]=0,ARTICULOS_OSLE[[#This Row],[DiasVenc]]=0),"",ARTICULOS_OSLE[[#This Row],[FechaVenc]]-ARTICULOS_OSLE[[#This Row],[DiasVenc]])</f>
        <v>#ERROR!</v>
      </c>
      <c r="AI231" s="15"/>
      <c r="AJ231" s="15"/>
      <c r="AK231" s="15"/>
      <c r="AL231" s="15"/>
      <c r="AM231" s="15"/>
      <c r="AN231" s="15"/>
      <c r="AO231" s="16" t="s">
        <v>11857</v>
      </c>
      <c r="AP231" s="15"/>
      <c r="AQ231" s="15"/>
    </row>
    <row r="232" ht="15.75" hidden="1" customHeight="1">
      <c r="A232" s="28" t="s">
        <v>1429</v>
      </c>
      <c r="B232" s="15">
        <v>7185000.0</v>
      </c>
      <c r="C232" s="15" t="str">
        <f t="shared" si="1"/>
        <v>KIO04095218</v>
      </c>
      <c r="D232" s="15" t="s">
        <v>11857</v>
      </c>
      <c r="E232" s="28" t="s">
        <v>1430</v>
      </c>
      <c r="F232" s="20">
        <f>VLOOKUP(GOLOMAX!$B232,'PRECIOS GOLOMAX'!$A$1:$C$10000,3,FALSE)</f>
        <v>6444.07</v>
      </c>
      <c r="G232" s="29">
        <v>0.0</v>
      </c>
      <c r="H232" s="29">
        <v>0.0</v>
      </c>
      <c r="I232" s="15">
        <v>25.0</v>
      </c>
      <c r="J232" s="15">
        <v>25.0</v>
      </c>
      <c r="K232" s="28"/>
      <c r="L232" s="23">
        <f>((GOLOMAX!$F232*(1+GOLOMAX!$G232%))/GOLOMAX!$J232)+GOLOMAX!$K232</f>
        <v>257.7628</v>
      </c>
      <c r="M232" s="15">
        <v>48.0</v>
      </c>
      <c r="N232" s="24">
        <f t="shared" si="2"/>
        <v>500</v>
      </c>
      <c r="O232" s="29">
        <f>MROUND((GOLOMAX!$N232/0.6),50)</f>
        <v>850</v>
      </c>
      <c r="P232" s="15" t="s">
        <v>11858</v>
      </c>
      <c r="Q232" s="15">
        <v>5.0</v>
      </c>
      <c r="R232" s="31">
        <f>GOLOMAX!$I232+GOLOMAX!$Q232</f>
        <v>30</v>
      </c>
      <c r="S232" s="15" t="s">
        <v>968</v>
      </c>
      <c r="T232" s="15" t="s">
        <v>15</v>
      </c>
      <c r="U232" s="15" t="s">
        <v>11799</v>
      </c>
      <c r="V232" s="15" t="s">
        <v>12209</v>
      </c>
      <c r="W232" s="15" t="s">
        <v>11860</v>
      </c>
      <c r="X232" s="15">
        <v>1.0</v>
      </c>
      <c r="Y232" s="15">
        <v>9.0</v>
      </c>
      <c r="Z232" s="15"/>
      <c r="AA232" s="15"/>
      <c r="AB232" s="29" t="str">
        <f>ARTICULOS_OSLE[[#This Row],[Costo]]*ARTICULOS_OSLE[[#This Row],[Pedido]]</f>
        <v>#ERROR!</v>
      </c>
      <c r="AC232" s="15"/>
      <c r="AD232" s="15"/>
      <c r="AE232" s="15"/>
      <c r="AF232" s="15"/>
      <c r="AG232" s="15"/>
      <c r="AH232" s="32" t="str">
        <f>IF(AND(ARTICULOS_OSLE[[#This Row],[FechaVenc]]=0,ARTICULOS_OSLE[[#This Row],[DiasVenc]]=0),"",ARTICULOS_OSLE[[#This Row],[FechaVenc]]-ARTICULOS_OSLE[[#This Row],[DiasVenc]])</f>
        <v>#ERROR!</v>
      </c>
      <c r="AI232" s="15"/>
      <c r="AJ232" s="15"/>
      <c r="AK232" s="15"/>
      <c r="AL232" s="15"/>
      <c r="AM232" s="15"/>
      <c r="AN232" s="15"/>
      <c r="AO232" s="16" t="s">
        <v>11857</v>
      </c>
      <c r="AP232" s="15"/>
      <c r="AQ232" s="15"/>
    </row>
    <row r="233" ht="15.75" hidden="1" customHeight="1">
      <c r="A233" s="28" t="s">
        <v>1431</v>
      </c>
      <c r="B233" s="16">
        <v>3571200.0</v>
      </c>
      <c r="C233" s="15" t="str">
        <f t="shared" si="1"/>
        <v>KIO77906731</v>
      </c>
      <c r="D233" s="15" t="s">
        <v>11857</v>
      </c>
      <c r="E233" s="28" t="s">
        <v>1432</v>
      </c>
      <c r="F233" s="20">
        <f>VLOOKUP(GOLOMAX!$B233,'PRECIOS GOLOMAX'!$A$1:$C$10000,3,FALSE)</f>
        <v>1726.74</v>
      </c>
      <c r="G233" s="29">
        <v>0.0</v>
      </c>
      <c r="H233" s="29">
        <v>0.0</v>
      </c>
      <c r="I233" s="15">
        <v>1.0</v>
      </c>
      <c r="J233" s="15">
        <v>1.0</v>
      </c>
      <c r="K233" s="28"/>
      <c r="L233" s="23">
        <f>((GOLOMAX!$F233*(1+GOLOMAX!$G233%))/GOLOMAX!$J233)+GOLOMAX!$K233</f>
        <v>1726.74</v>
      </c>
      <c r="M233" s="15">
        <v>30.0</v>
      </c>
      <c r="N233" s="24">
        <f t="shared" si="2"/>
        <v>2450</v>
      </c>
      <c r="O233" s="29">
        <f>MROUND((GOLOMAX!$N233/0.6),50)</f>
        <v>4100</v>
      </c>
      <c r="P233" s="15" t="s">
        <v>11858</v>
      </c>
      <c r="Q233" s="15">
        <v>2.0</v>
      </c>
      <c r="R233" s="31">
        <v>5.0</v>
      </c>
      <c r="S233" s="15" t="s">
        <v>968</v>
      </c>
      <c r="T233" s="15" t="s">
        <v>15</v>
      </c>
      <c r="U233" s="15" t="s">
        <v>11799</v>
      </c>
      <c r="V233" s="15" t="s">
        <v>12213</v>
      </c>
      <c r="W233" s="15" t="s">
        <v>11860</v>
      </c>
      <c r="X233" s="15">
        <v>1.0</v>
      </c>
      <c r="Y233" s="15">
        <v>6.0</v>
      </c>
      <c r="Z233" s="15"/>
      <c r="AA233" s="15"/>
      <c r="AB233" s="29" t="str">
        <f>ARTICULOS_OSLE[[#This Row],[Costo]]*ARTICULOS_OSLE[[#This Row],[Pedido]]</f>
        <v>#ERROR!</v>
      </c>
      <c r="AC233" s="15"/>
      <c r="AD233" s="15"/>
      <c r="AE233" s="15"/>
      <c r="AF233" s="15"/>
      <c r="AG233" s="15"/>
      <c r="AH233" s="32" t="str">
        <f>IF(AND(ARTICULOS_OSLE[[#This Row],[FechaVenc]]=0,ARTICULOS_OSLE[[#This Row],[DiasVenc]]=0),"",ARTICULOS_OSLE[[#This Row],[FechaVenc]]-ARTICULOS_OSLE[[#This Row],[DiasVenc]])</f>
        <v>#ERROR!</v>
      </c>
      <c r="AI233" s="15"/>
      <c r="AJ233" s="15"/>
      <c r="AK233" s="15"/>
      <c r="AL233" s="15"/>
      <c r="AM233" s="15"/>
      <c r="AN233" s="15"/>
      <c r="AO233" s="16" t="s">
        <v>11857</v>
      </c>
      <c r="AP233" s="15"/>
      <c r="AQ233" s="15"/>
    </row>
    <row r="234" ht="15.75" hidden="1" customHeight="1">
      <c r="A234" s="28" t="s">
        <v>1433</v>
      </c>
      <c r="B234" s="16">
        <v>3571100.0</v>
      </c>
      <c r="C234" s="15" t="str">
        <f t="shared" si="1"/>
        <v>KIO77917188</v>
      </c>
      <c r="D234" s="15" t="s">
        <v>11857</v>
      </c>
      <c r="E234" s="28" t="s">
        <v>1434</v>
      </c>
      <c r="F234" s="20">
        <f>VLOOKUP(GOLOMAX!$B234,'PRECIOS GOLOMAX'!$A$1:$C$10000,3,FALSE)</f>
        <v>1375.72</v>
      </c>
      <c r="G234" s="29">
        <v>0.0</v>
      </c>
      <c r="H234" s="29">
        <v>0.0</v>
      </c>
      <c r="I234" s="15">
        <v>1.0</v>
      </c>
      <c r="J234" s="15">
        <v>1.0</v>
      </c>
      <c r="K234" s="28"/>
      <c r="L234" s="23">
        <f>((GOLOMAX!$F234*(1+GOLOMAX!$G234%))/GOLOMAX!$J234)+GOLOMAX!$K234</f>
        <v>1375.72</v>
      </c>
      <c r="M234" s="15">
        <v>30.0</v>
      </c>
      <c r="N234" s="24">
        <f t="shared" si="2"/>
        <v>1950</v>
      </c>
      <c r="O234" s="29">
        <f>MROUND((GOLOMAX!$N234/0.6),50)</f>
        <v>3250</v>
      </c>
      <c r="P234" s="15" t="s">
        <v>11858</v>
      </c>
      <c r="Q234" s="15">
        <v>2.0</v>
      </c>
      <c r="R234" s="31">
        <v>5.0</v>
      </c>
      <c r="S234" s="15" t="s">
        <v>968</v>
      </c>
      <c r="T234" s="15" t="s">
        <v>15</v>
      </c>
      <c r="U234" s="15" t="s">
        <v>11799</v>
      </c>
      <c r="V234" s="15" t="s">
        <v>12213</v>
      </c>
      <c r="W234" s="15" t="s">
        <v>11860</v>
      </c>
      <c r="X234" s="15">
        <v>1.0</v>
      </c>
      <c r="Y234" s="15">
        <v>3.0</v>
      </c>
      <c r="Z234" s="15"/>
      <c r="AA234" s="15"/>
      <c r="AB234" s="29" t="str">
        <f>ARTICULOS_OSLE[[#This Row],[Costo]]*ARTICULOS_OSLE[[#This Row],[Pedido]]</f>
        <v>#ERROR!</v>
      </c>
      <c r="AC234" s="15"/>
      <c r="AD234" s="15"/>
      <c r="AE234" s="15"/>
      <c r="AF234" s="15"/>
      <c r="AG234" s="15"/>
      <c r="AH234" s="32" t="str">
        <f>IF(AND(ARTICULOS_OSLE[[#This Row],[FechaVenc]]=0,ARTICULOS_OSLE[[#This Row],[DiasVenc]]=0),"",ARTICULOS_OSLE[[#This Row],[FechaVenc]]-ARTICULOS_OSLE[[#This Row],[DiasVenc]])</f>
        <v>#ERROR!</v>
      </c>
      <c r="AI234" s="15"/>
      <c r="AJ234" s="15"/>
      <c r="AK234" s="15"/>
      <c r="AL234" s="15"/>
      <c r="AM234" s="15"/>
      <c r="AN234" s="15"/>
      <c r="AO234" s="16" t="s">
        <v>11857</v>
      </c>
      <c r="AP234" s="15"/>
      <c r="AQ234" s="15"/>
    </row>
    <row r="235" ht="15.75" hidden="1" customHeight="1">
      <c r="A235" s="28" t="s">
        <v>1435</v>
      </c>
      <c r="B235" s="16">
        <v>6267000.0</v>
      </c>
      <c r="C235" s="15" t="str">
        <f t="shared" si="1"/>
        <v>KIO21300161</v>
      </c>
      <c r="D235" s="15" t="s">
        <v>11857</v>
      </c>
      <c r="E235" s="28" t="s">
        <v>1436</v>
      </c>
      <c r="F235" s="20">
        <f>VLOOKUP(GOLOMAX!$B235,'PRECIOS GOLOMAX'!$A$1:$C$10000,3,FALSE)</f>
        <v>626.78</v>
      </c>
      <c r="G235" s="29">
        <v>0.0</v>
      </c>
      <c r="H235" s="29">
        <v>0.0</v>
      </c>
      <c r="I235" s="15">
        <v>1.0</v>
      </c>
      <c r="J235" s="15">
        <v>1.0</v>
      </c>
      <c r="K235" s="28"/>
      <c r="L235" s="23">
        <f>((GOLOMAX!$F235*(1+GOLOMAX!$G235%))/GOLOMAX!$J235)+GOLOMAX!$K235</f>
        <v>626.78</v>
      </c>
      <c r="M235" s="15">
        <v>30.0</v>
      </c>
      <c r="N235" s="24">
        <f t="shared" si="2"/>
        <v>900</v>
      </c>
      <c r="O235" s="29">
        <f>MROUND((GOLOMAX!$N235/0.6),50)</f>
        <v>1500</v>
      </c>
      <c r="P235" s="15" t="s">
        <v>11858</v>
      </c>
      <c r="Q235" s="15">
        <v>2.0</v>
      </c>
      <c r="R235" s="31">
        <v>5.0</v>
      </c>
      <c r="S235" s="15" t="s">
        <v>968</v>
      </c>
      <c r="T235" s="15" t="s">
        <v>15</v>
      </c>
      <c r="U235" s="15" t="s">
        <v>11799</v>
      </c>
      <c r="V235" s="15" t="s">
        <v>12214</v>
      </c>
      <c r="W235" s="15" t="s">
        <v>11860</v>
      </c>
      <c r="X235" s="15">
        <v>1.0</v>
      </c>
      <c r="Y235" s="15">
        <v>4.0</v>
      </c>
      <c r="Z235" s="15"/>
      <c r="AA235" s="15"/>
      <c r="AB235" s="29" t="str">
        <f>ARTICULOS_OSLE[[#This Row],[Costo]]*ARTICULOS_OSLE[[#This Row],[Pedido]]</f>
        <v>#ERROR!</v>
      </c>
      <c r="AC235" s="15"/>
      <c r="AD235" s="15"/>
      <c r="AE235" s="15"/>
      <c r="AF235" s="15"/>
      <c r="AG235" s="15"/>
      <c r="AH235" s="32" t="str">
        <f>IF(AND(ARTICULOS_OSLE[[#This Row],[FechaVenc]]=0,ARTICULOS_OSLE[[#This Row],[DiasVenc]]=0),"",ARTICULOS_OSLE[[#This Row],[FechaVenc]]-ARTICULOS_OSLE[[#This Row],[DiasVenc]])</f>
        <v>#ERROR!</v>
      </c>
      <c r="AI235" s="15"/>
      <c r="AJ235" s="15"/>
      <c r="AK235" s="15"/>
      <c r="AL235" s="15"/>
      <c r="AM235" s="15"/>
      <c r="AN235" s="15"/>
      <c r="AO235" s="16" t="s">
        <v>11857</v>
      </c>
      <c r="AP235" s="15"/>
      <c r="AQ235" s="15"/>
    </row>
    <row r="236" ht="15.75" hidden="1" customHeight="1">
      <c r="A236" s="28" t="s">
        <v>1437</v>
      </c>
      <c r="B236" s="16">
        <v>6267800.0</v>
      </c>
      <c r="C236" s="15" t="str">
        <f t="shared" si="1"/>
        <v>KIO21300185</v>
      </c>
      <c r="D236" s="15" t="s">
        <v>11857</v>
      </c>
      <c r="E236" s="28" t="s">
        <v>1438</v>
      </c>
      <c r="F236" s="20">
        <f>VLOOKUP(GOLOMAX!$B236,'PRECIOS GOLOMAX'!$A$1:$C$10000,3,FALSE)</f>
        <v>626.78</v>
      </c>
      <c r="G236" s="29">
        <v>0.0</v>
      </c>
      <c r="H236" s="29">
        <v>0.0</v>
      </c>
      <c r="I236" s="15">
        <v>1.0</v>
      </c>
      <c r="J236" s="15">
        <v>1.0</v>
      </c>
      <c r="K236" s="28"/>
      <c r="L236" s="23">
        <f>((GOLOMAX!$F236*(1+GOLOMAX!$G236%))/GOLOMAX!$J236)+GOLOMAX!$K236</f>
        <v>626.78</v>
      </c>
      <c r="M236" s="15">
        <v>30.0</v>
      </c>
      <c r="N236" s="24">
        <f t="shared" si="2"/>
        <v>900</v>
      </c>
      <c r="O236" s="29">
        <f>MROUND((GOLOMAX!$N236/0.6),50)</f>
        <v>1500</v>
      </c>
      <c r="P236" s="15" t="s">
        <v>11858</v>
      </c>
      <c r="Q236" s="15">
        <v>2.0</v>
      </c>
      <c r="R236" s="31">
        <v>5.0</v>
      </c>
      <c r="S236" s="15" t="s">
        <v>968</v>
      </c>
      <c r="T236" s="15" t="s">
        <v>15</v>
      </c>
      <c r="U236" s="15" t="s">
        <v>11799</v>
      </c>
      <c r="V236" s="15" t="s">
        <v>12214</v>
      </c>
      <c r="W236" s="15" t="s">
        <v>11860</v>
      </c>
      <c r="X236" s="15">
        <v>1.0</v>
      </c>
      <c r="Y236" s="15">
        <v>10.0</v>
      </c>
      <c r="Z236" s="15"/>
      <c r="AA236" s="15"/>
      <c r="AB236" s="29" t="str">
        <f>ARTICULOS_OSLE[[#This Row],[Costo]]*ARTICULOS_OSLE[[#This Row],[Pedido]]</f>
        <v>#ERROR!</v>
      </c>
      <c r="AC236" s="15"/>
      <c r="AD236" s="15"/>
      <c r="AE236" s="15"/>
      <c r="AF236" s="15"/>
      <c r="AG236" s="15"/>
      <c r="AH236" s="32" t="str">
        <f>IF(AND(ARTICULOS_OSLE[[#This Row],[FechaVenc]]=0,ARTICULOS_OSLE[[#This Row],[DiasVenc]]=0),"",ARTICULOS_OSLE[[#This Row],[FechaVenc]]-ARTICULOS_OSLE[[#This Row],[DiasVenc]])</f>
        <v>#ERROR!</v>
      </c>
      <c r="AI236" s="15"/>
      <c r="AJ236" s="15"/>
      <c r="AK236" s="15"/>
      <c r="AL236" s="15"/>
      <c r="AM236" s="15"/>
      <c r="AN236" s="15"/>
      <c r="AO236" s="16" t="s">
        <v>11857</v>
      </c>
      <c r="AP236" s="15"/>
      <c r="AQ236" s="15"/>
    </row>
    <row r="237" ht="15.75" hidden="1" customHeight="1">
      <c r="A237" s="28" t="s">
        <v>1439</v>
      </c>
      <c r="B237" s="15">
        <v>6265000.0</v>
      </c>
      <c r="C237" s="15" t="str">
        <f t="shared" si="1"/>
        <v>KIO00013613</v>
      </c>
      <c r="D237" s="15" t="s">
        <v>11857</v>
      </c>
      <c r="E237" s="28" t="s">
        <v>1440</v>
      </c>
      <c r="F237" s="20">
        <f>VLOOKUP(GOLOMAX!$B237,'PRECIOS GOLOMAX'!$A$1:$C$10000,3,FALSE)</f>
        <v>2641.15</v>
      </c>
      <c r="G237" s="29">
        <v>0.0</v>
      </c>
      <c r="H237" s="29">
        <v>0.0</v>
      </c>
      <c r="I237" s="15">
        <v>1.0</v>
      </c>
      <c r="J237" s="15">
        <v>1.0</v>
      </c>
      <c r="K237" s="28"/>
      <c r="L237" s="23">
        <f>((GOLOMAX!$F237*(1+GOLOMAX!$G237%))/GOLOMAX!$J237)+GOLOMAX!$K237</f>
        <v>2641.15</v>
      </c>
      <c r="M237" s="15">
        <v>30.0</v>
      </c>
      <c r="N237" s="24">
        <f t="shared" si="2"/>
        <v>3750</v>
      </c>
      <c r="O237" s="29">
        <f>MROUND((GOLOMAX!$N237/0.6),50)</f>
        <v>6250</v>
      </c>
      <c r="P237" s="15" t="s">
        <v>11858</v>
      </c>
      <c r="Q237" s="15">
        <v>2.0</v>
      </c>
      <c r="R237" s="31">
        <v>5.0</v>
      </c>
      <c r="S237" s="15" t="s">
        <v>968</v>
      </c>
      <c r="T237" s="15" t="s">
        <v>15</v>
      </c>
      <c r="U237" s="15" t="s">
        <v>11799</v>
      </c>
      <c r="V237" s="15" t="s">
        <v>12214</v>
      </c>
      <c r="W237" s="15" t="s">
        <v>11860</v>
      </c>
      <c r="X237" s="15">
        <v>1.0</v>
      </c>
      <c r="Y237" s="15">
        <v>5.0</v>
      </c>
      <c r="Z237" s="15"/>
      <c r="AA237" s="15"/>
      <c r="AB237" s="29" t="str">
        <f>ARTICULOS_OSLE[[#This Row],[Costo]]*ARTICULOS_OSLE[[#This Row],[Pedido]]</f>
        <v>#ERROR!</v>
      </c>
      <c r="AC237" s="15"/>
      <c r="AD237" s="15"/>
      <c r="AE237" s="15"/>
      <c r="AF237" s="15"/>
      <c r="AG237" s="15"/>
      <c r="AH237" s="32" t="str">
        <f>IF(AND(ARTICULOS_OSLE[[#This Row],[FechaVenc]]=0,ARTICULOS_OSLE[[#This Row],[DiasVenc]]=0),"",ARTICULOS_OSLE[[#This Row],[FechaVenc]]-ARTICULOS_OSLE[[#This Row],[DiasVenc]])</f>
        <v>#ERROR!</v>
      </c>
      <c r="AI237" s="15"/>
      <c r="AJ237" s="15"/>
      <c r="AK237" s="15"/>
      <c r="AL237" s="15"/>
      <c r="AM237" s="15"/>
      <c r="AN237" s="15"/>
      <c r="AO237" s="16" t="s">
        <v>11857</v>
      </c>
      <c r="AP237" s="15"/>
      <c r="AQ237" s="15"/>
    </row>
    <row r="238" ht="15.75" hidden="1" customHeight="1">
      <c r="A238" s="28" t="s">
        <v>1441</v>
      </c>
      <c r="B238" s="15">
        <v>6265901.0</v>
      </c>
      <c r="C238" s="15" t="str">
        <f t="shared" si="1"/>
        <v>KIO02671962</v>
      </c>
      <c r="D238" s="15" t="s">
        <v>11857</v>
      </c>
      <c r="E238" s="28" t="s">
        <v>1442</v>
      </c>
      <c r="F238" s="20">
        <f>VLOOKUP(GOLOMAX!$B238,'PRECIOS GOLOMAX'!$A$1:$C$10000,3,FALSE)</f>
        <v>703.71</v>
      </c>
      <c r="G238" s="29">
        <v>0.0</v>
      </c>
      <c r="H238" s="29">
        <v>0.0</v>
      </c>
      <c r="I238" s="15">
        <v>1.0</v>
      </c>
      <c r="J238" s="15">
        <v>1.0</v>
      </c>
      <c r="K238" s="28"/>
      <c r="L238" s="23">
        <f>((GOLOMAX!$F238*(1+GOLOMAX!$G238%))/GOLOMAX!$J238)+GOLOMAX!$K238</f>
        <v>703.71</v>
      </c>
      <c r="M238" s="15">
        <v>30.0</v>
      </c>
      <c r="N238" s="24">
        <f t="shared" si="2"/>
        <v>1000</v>
      </c>
      <c r="O238" s="29">
        <f>MROUND((GOLOMAX!$N238/0.6),50)</f>
        <v>1650</v>
      </c>
      <c r="P238" s="15" t="s">
        <v>11858</v>
      </c>
      <c r="Q238" s="15">
        <v>4.0</v>
      </c>
      <c r="R238" s="31">
        <v>14.0</v>
      </c>
      <c r="S238" s="15" t="s">
        <v>968</v>
      </c>
      <c r="T238" s="15" t="s">
        <v>15</v>
      </c>
      <c r="U238" s="15" t="s">
        <v>11799</v>
      </c>
      <c r="V238" s="15" t="s">
        <v>12214</v>
      </c>
      <c r="W238" s="15" t="s">
        <v>11860</v>
      </c>
      <c r="X238" s="15">
        <v>1.0</v>
      </c>
      <c r="Y238" s="15">
        <v>2.0</v>
      </c>
      <c r="Z238" s="15"/>
      <c r="AA238" s="15"/>
      <c r="AB238" s="29" t="str">
        <f>ARTICULOS_OSLE[[#This Row],[Costo]]*ARTICULOS_OSLE[[#This Row],[Pedido]]</f>
        <v>#ERROR!</v>
      </c>
      <c r="AC238" s="15"/>
      <c r="AD238" s="15"/>
      <c r="AE238" s="15"/>
      <c r="AF238" s="15"/>
      <c r="AG238" s="15"/>
      <c r="AH238" s="32" t="str">
        <f>IF(AND(ARTICULOS_OSLE[[#This Row],[FechaVenc]]=0,ARTICULOS_OSLE[[#This Row],[DiasVenc]]=0),"",ARTICULOS_OSLE[[#This Row],[FechaVenc]]-ARTICULOS_OSLE[[#This Row],[DiasVenc]])</f>
        <v>#ERROR!</v>
      </c>
      <c r="AI238" s="15"/>
      <c r="AJ238" s="15"/>
      <c r="AK238" s="15"/>
      <c r="AL238" s="15"/>
      <c r="AM238" s="15"/>
      <c r="AN238" s="15"/>
      <c r="AO238" s="16" t="s">
        <v>11857</v>
      </c>
      <c r="AP238" s="15"/>
      <c r="AQ238" s="15"/>
    </row>
    <row r="239" ht="15.75" hidden="1" customHeight="1">
      <c r="A239" s="28" t="s">
        <v>1443</v>
      </c>
      <c r="B239" s="15">
        <v>6266001.0</v>
      </c>
      <c r="C239" s="15" t="str">
        <f t="shared" si="1"/>
        <v>KIO02672068</v>
      </c>
      <c r="D239" s="15" t="s">
        <v>11857</v>
      </c>
      <c r="E239" s="28" t="s">
        <v>1444</v>
      </c>
      <c r="F239" s="20">
        <f>VLOOKUP(GOLOMAX!$B239,'PRECIOS GOLOMAX'!$A$1:$C$10000,3,FALSE)</f>
        <v>702.74</v>
      </c>
      <c r="G239" s="29">
        <v>0.0</v>
      </c>
      <c r="H239" s="29">
        <v>0.0</v>
      </c>
      <c r="I239" s="15">
        <v>1.0</v>
      </c>
      <c r="J239" s="15">
        <v>1.0</v>
      </c>
      <c r="K239" s="28"/>
      <c r="L239" s="23">
        <f>((GOLOMAX!$F239*(1+GOLOMAX!$G239%))/GOLOMAX!$J239)+GOLOMAX!$K239</f>
        <v>702.74</v>
      </c>
      <c r="M239" s="15">
        <v>30.0</v>
      </c>
      <c r="N239" s="24">
        <f t="shared" si="2"/>
        <v>1000</v>
      </c>
      <c r="O239" s="29">
        <f>MROUND((GOLOMAX!$N239/0.6),50)</f>
        <v>1650</v>
      </c>
      <c r="P239" s="15" t="s">
        <v>11858</v>
      </c>
      <c r="Q239" s="15">
        <v>4.0</v>
      </c>
      <c r="R239" s="31">
        <v>14.0</v>
      </c>
      <c r="S239" s="15" t="s">
        <v>968</v>
      </c>
      <c r="T239" s="15" t="s">
        <v>15</v>
      </c>
      <c r="U239" s="15" t="s">
        <v>11799</v>
      </c>
      <c r="V239" s="15" t="s">
        <v>12214</v>
      </c>
      <c r="W239" s="15" t="s">
        <v>11860</v>
      </c>
      <c r="X239" s="15">
        <v>1.0</v>
      </c>
      <c r="Y239" s="15">
        <v>18.0</v>
      </c>
      <c r="Z239" s="15"/>
      <c r="AA239" s="15"/>
      <c r="AB239" s="29" t="str">
        <f>ARTICULOS_OSLE[[#This Row],[Costo]]*ARTICULOS_OSLE[[#This Row],[Pedido]]</f>
        <v>#ERROR!</v>
      </c>
      <c r="AC239" s="15"/>
      <c r="AD239" s="15"/>
      <c r="AE239" s="15"/>
      <c r="AF239" s="15"/>
      <c r="AG239" s="15"/>
      <c r="AH239" s="32" t="str">
        <f>IF(AND(ARTICULOS_OSLE[[#This Row],[FechaVenc]]=0,ARTICULOS_OSLE[[#This Row],[DiasVenc]]=0),"",ARTICULOS_OSLE[[#This Row],[FechaVenc]]-ARTICULOS_OSLE[[#This Row],[DiasVenc]])</f>
        <v>#ERROR!</v>
      </c>
      <c r="AI239" s="15"/>
      <c r="AJ239" s="15"/>
      <c r="AK239" s="15"/>
      <c r="AL239" s="15"/>
      <c r="AM239" s="15"/>
      <c r="AN239" s="15"/>
      <c r="AO239" s="16" t="s">
        <v>11857</v>
      </c>
      <c r="AP239" s="15"/>
      <c r="AQ239" s="15"/>
    </row>
    <row r="240" ht="15.75" hidden="1" customHeight="1">
      <c r="A240" s="28" t="s">
        <v>1445</v>
      </c>
      <c r="B240" s="16">
        <v>1307754.0</v>
      </c>
      <c r="C240" s="15" t="str">
        <f t="shared" si="1"/>
        <v>KIO70416827</v>
      </c>
      <c r="D240" s="15" t="s">
        <v>11857</v>
      </c>
      <c r="E240" s="28" t="s">
        <v>1446</v>
      </c>
      <c r="F240" s="20">
        <f>VLOOKUP(GOLOMAX!$B240,'PRECIOS GOLOMAX'!$A$1:$C$10000,3,FALSE)</f>
        <v>360.67</v>
      </c>
      <c r="G240" s="29">
        <v>0.0</v>
      </c>
      <c r="H240" s="29">
        <v>0.0</v>
      </c>
      <c r="I240" s="15">
        <v>1.0</v>
      </c>
      <c r="J240" s="15">
        <v>1.0</v>
      </c>
      <c r="K240" s="28"/>
      <c r="L240" s="23">
        <f>((GOLOMAX!$F240*(1+GOLOMAX!$G240%))/GOLOMAX!$J240)+GOLOMAX!$K240</f>
        <v>360.67</v>
      </c>
      <c r="M240" s="15">
        <v>30.0</v>
      </c>
      <c r="N240" s="24">
        <f t="shared" si="2"/>
        <v>500</v>
      </c>
      <c r="O240" s="29">
        <f>MROUND((GOLOMAX!$N240/0.6),50)</f>
        <v>850</v>
      </c>
      <c r="P240" s="15" t="s">
        <v>11858</v>
      </c>
      <c r="Q240" s="15">
        <v>3.0</v>
      </c>
      <c r="R240" s="31">
        <v>6.0</v>
      </c>
      <c r="S240" s="15" t="s">
        <v>968</v>
      </c>
      <c r="T240" s="15" t="s">
        <v>15</v>
      </c>
      <c r="U240" s="15" t="s">
        <v>11802</v>
      </c>
      <c r="V240" s="15" t="s">
        <v>12215</v>
      </c>
      <c r="W240" s="15" t="s">
        <v>11860</v>
      </c>
      <c r="X240" s="15">
        <v>1.0</v>
      </c>
      <c r="Y240" s="15">
        <v>0.0</v>
      </c>
      <c r="Z240" s="15"/>
      <c r="AA240" s="15"/>
      <c r="AB240" s="29" t="str">
        <f>ARTICULOS_OSLE[[#This Row],[Costo]]*ARTICULOS_OSLE[[#This Row],[Pedido]]</f>
        <v>#ERROR!</v>
      </c>
      <c r="AC240" s="15"/>
      <c r="AD240" s="15"/>
      <c r="AE240" s="15"/>
      <c r="AF240" s="15"/>
      <c r="AG240" s="15"/>
      <c r="AH240" s="32" t="str">
        <f>IF(AND(ARTICULOS_OSLE[[#This Row],[FechaVenc]]=0,ARTICULOS_OSLE[[#This Row],[DiasVenc]]=0),"",ARTICULOS_OSLE[[#This Row],[FechaVenc]]-ARTICULOS_OSLE[[#This Row],[DiasVenc]])</f>
        <v>#ERROR!</v>
      </c>
      <c r="AI240" s="15"/>
      <c r="AJ240" s="15"/>
      <c r="AK240" s="15"/>
      <c r="AL240" s="15"/>
      <c r="AM240" s="15"/>
      <c r="AN240" s="15"/>
      <c r="AO240" s="16" t="s">
        <v>11857</v>
      </c>
      <c r="AP240" s="15"/>
      <c r="AQ240" s="15"/>
    </row>
    <row r="241" ht="15.75" hidden="1" customHeight="1">
      <c r="A241" s="28" t="s">
        <v>1447</v>
      </c>
      <c r="B241" s="16">
        <v>1369425.0</v>
      </c>
      <c r="C241" s="15" t="str">
        <f t="shared" si="1"/>
        <v>KIO70416513</v>
      </c>
      <c r="D241" s="15" t="s">
        <v>11857</v>
      </c>
      <c r="E241" s="28" t="s">
        <v>1448</v>
      </c>
      <c r="F241" s="20">
        <f>VLOOKUP(GOLOMAX!$B241,'PRECIOS GOLOMAX'!$A$1:$C$10000,3,FALSE)</f>
        <v>362.36</v>
      </c>
      <c r="G241" s="29">
        <v>0.0</v>
      </c>
      <c r="H241" s="29">
        <v>0.0</v>
      </c>
      <c r="I241" s="15">
        <v>1.0</v>
      </c>
      <c r="J241" s="15">
        <v>1.0</v>
      </c>
      <c r="K241" s="28"/>
      <c r="L241" s="23">
        <f>((GOLOMAX!$F241*(1+GOLOMAX!$G241%))/GOLOMAX!$J241)+GOLOMAX!$K241</f>
        <v>362.36</v>
      </c>
      <c r="M241" s="15">
        <v>30.0</v>
      </c>
      <c r="N241" s="24">
        <f t="shared" si="2"/>
        <v>500</v>
      </c>
      <c r="O241" s="29">
        <f>MROUND((GOLOMAX!$N241/0.6),50)</f>
        <v>850</v>
      </c>
      <c r="P241" s="15" t="s">
        <v>11858</v>
      </c>
      <c r="Q241" s="15">
        <v>3.0</v>
      </c>
      <c r="R241" s="31">
        <v>6.0</v>
      </c>
      <c r="S241" s="15" t="s">
        <v>968</v>
      </c>
      <c r="T241" s="15" t="s">
        <v>15</v>
      </c>
      <c r="U241" s="15" t="s">
        <v>11802</v>
      </c>
      <c r="V241" s="15" t="s">
        <v>12215</v>
      </c>
      <c r="W241" s="15" t="s">
        <v>11860</v>
      </c>
      <c r="X241" s="15">
        <v>1.0</v>
      </c>
      <c r="Y241" s="15">
        <v>4.0</v>
      </c>
      <c r="Z241" s="15"/>
      <c r="AA241" s="15"/>
      <c r="AB241" s="29" t="str">
        <f>ARTICULOS_OSLE[[#This Row],[Costo]]*ARTICULOS_OSLE[[#This Row],[Pedido]]</f>
        <v>#ERROR!</v>
      </c>
      <c r="AC241" s="15"/>
      <c r="AD241" s="15"/>
      <c r="AE241" s="15"/>
      <c r="AF241" s="15"/>
      <c r="AG241" s="15"/>
      <c r="AH241" s="32" t="str">
        <f>IF(AND(ARTICULOS_OSLE[[#This Row],[FechaVenc]]=0,ARTICULOS_OSLE[[#This Row],[DiasVenc]]=0),"",ARTICULOS_OSLE[[#This Row],[FechaVenc]]-ARTICULOS_OSLE[[#This Row],[DiasVenc]])</f>
        <v>#ERROR!</v>
      </c>
      <c r="AI241" s="15"/>
      <c r="AJ241" s="15"/>
      <c r="AK241" s="15"/>
      <c r="AL241" s="15"/>
      <c r="AM241" s="15"/>
      <c r="AN241" s="15"/>
      <c r="AO241" s="16" t="s">
        <v>11857</v>
      </c>
      <c r="AP241" s="15"/>
      <c r="AQ241" s="15"/>
    </row>
    <row r="242" ht="15.75" hidden="1" customHeight="1">
      <c r="A242" s="28" t="s">
        <v>1449</v>
      </c>
      <c r="B242" s="16">
        <v>1369300.0</v>
      </c>
      <c r="C242" s="15" t="str">
        <f t="shared" si="1"/>
        <v>KIO70413178</v>
      </c>
      <c r="D242" s="15" t="s">
        <v>11857</v>
      </c>
      <c r="E242" s="28" t="s">
        <v>1450</v>
      </c>
      <c r="F242" s="20">
        <f>VLOOKUP(GOLOMAX!$B242,'PRECIOS GOLOMAX'!$A$1:$C$10000,3,FALSE)</f>
        <v>362.11</v>
      </c>
      <c r="G242" s="29">
        <v>0.0</v>
      </c>
      <c r="H242" s="29">
        <v>0.0</v>
      </c>
      <c r="I242" s="15">
        <v>1.0</v>
      </c>
      <c r="J242" s="15">
        <v>1.0</v>
      </c>
      <c r="K242" s="28"/>
      <c r="L242" s="23">
        <f>((GOLOMAX!$F242*(1+GOLOMAX!$G242%))/GOLOMAX!$J242)+GOLOMAX!$K242</f>
        <v>362.11</v>
      </c>
      <c r="M242" s="15">
        <v>30.0</v>
      </c>
      <c r="N242" s="24">
        <f t="shared" si="2"/>
        <v>500</v>
      </c>
      <c r="O242" s="29">
        <f>MROUND((GOLOMAX!$N242/0.6),50)</f>
        <v>850</v>
      </c>
      <c r="P242" s="15" t="s">
        <v>11858</v>
      </c>
      <c r="Q242" s="15">
        <v>3.0</v>
      </c>
      <c r="R242" s="31">
        <v>6.0</v>
      </c>
      <c r="S242" s="15" t="s">
        <v>968</v>
      </c>
      <c r="T242" s="15" t="s">
        <v>15</v>
      </c>
      <c r="U242" s="15" t="s">
        <v>11802</v>
      </c>
      <c r="V242" s="15" t="s">
        <v>12215</v>
      </c>
      <c r="W242" s="15" t="s">
        <v>11860</v>
      </c>
      <c r="X242" s="15">
        <v>1.0</v>
      </c>
      <c r="Y242" s="15">
        <v>9.0</v>
      </c>
      <c r="Z242" s="15"/>
      <c r="AA242" s="15"/>
      <c r="AB242" s="29" t="str">
        <f>ARTICULOS_OSLE[[#This Row],[Costo]]*ARTICULOS_OSLE[[#This Row],[Pedido]]</f>
        <v>#ERROR!</v>
      </c>
      <c r="AC242" s="15"/>
      <c r="AD242" s="15"/>
      <c r="AE242" s="15"/>
      <c r="AF242" s="15"/>
      <c r="AG242" s="15"/>
      <c r="AH242" s="32" t="str">
        <f>IF(AND(ARTICULOS_OSLE[[#This Row],[FechaVenc]]=0,ARTICULOS_OSLE[[#This Row],[DiasVenc]]=0),"",ARTICULOS_OSLE[[#This Row],[FechaVenc]]-ARTICULOS_OSLE[[#This Row],[DiasVenc]])</f>
        <v>#ERROR!</v>
      </c>
      <c r="AI242" s="15"/>
      <c r="AJ242" s="15"/>
      <c r="AK242" s="15"/>
      <c r="AL242" s="15"/>
      <c r="AM242" s="15"/>
      <c r="AN242" s="15"/>
      <c r="AO242" s="16" t="s">
        <v>11857</v>
      </c>
      <c r="AP242" s="15"/>
      <c r="AQ242" s="15"/>
    </row>
    <row r="243" ht="15.75" hidden="1" customHeight="1">
      <c r="A243" s="28" t="s">
        <v>1451</v>
      </c>
      <c r="B243" s="16">
        <v>1368335.0</v>
      </c>
      <c r="C243" s="15" t="str">
        <f t="shared" si="1"/>
        <v>KIO77929648</v>
      </c>
      <c r="D243" s="15" t="s">
        <v>11857</v>
      </c>
      <c r="E243" s="28" t="s">
        <v>1452</v>
      </c>
      <c r="F243" s="20">
        <f>VLOOKUP(GOLOMAX!$B243,'PRECIOS GOLOMAX'!$A$1:$C$10000,3,FALSE)</f>
        <v>45.22</v>
      </c>
      <c r="G243" s="29">
        <v>0.0</v>
      </c>
      <c r="H243" s="29">
        <v>0.0</v>
      </c>
      <c r="I243" s="15">
        <v>1.0</v>
      </c>
      <c r="J243" s="15">
        <v>1.0</v>
      </c>
      <c r="K243" s="28"/>
      <c r="L243" s="23">
        <f>((GOLOMAX!$F243*(1+GOLOMAX!$G243%))/GOLOMAX!$J243)+GOLOMAX!$K243</f>
        <v>45.22</v>
      </c>
      <c r="M243" s="15">
        <v>40.0</v>
      </c>
      <c r="N243" s="24">
        <f t="shared" si="2"/>
        <v>100</v>
      </c>
      <c r="O243" s="29">
        <f>MROUND((GOLOMAX!$N243/0.6),50)</f>
        <v>150</v>
      </c>
      <c r="P243" s="15" t="s">
        <v>11858</v>
      </c>
      <c r="Q243" s="15">
        <v>6.0</v>
      </c>
      <c r="R243" s="31">
        <v>30.0</v>
      </c>
      <c r="S243" s="15" t="s">
        <v>968</v>
      </c>
      <c r="T243" s="15" t="s">
        <v>15</v>
      </c>
      <c r="U243" s="15" t="s">
        <v>11802</v>
      </c>
      <c r="V243" s="15" t="s">
        <v>12216</v>
      </c>
      <c r="W243" s="15" t="s">
        <v>11860</v>
      </c>
      <c r="X243" s="15">
        <v>1.0</v>
      </c>
      <c r="Y243" s="15">
        <v>0.0</v>
      </c>
      <c r="Z243" s="15"/>
      <c r="AA243" s="15"/>
      <c r="AB243" s="29" t="str">
        <f>ARTICULOS_OSLE[[#This Row],[Costo]]*ARTICULOS_OSLE[[#This Row],[Pedido]]</f>
        <v>#ERROR!</v>
      </c>
      <c r="AC243" s="15"/>
      <c r="AD243" s="15"/>
      <c r="AE243" s="15"/>
      <c r="AF243" s="15"/>
      <c r="AG243" s="15"/>
      <c r="AH243" s="32" t="str">
        <f>IF(AND(ARTICULOS_OSLE[[#This Row],[FechaVenc]]=0,ARTICULOS_OSLE[[#This Row],[DiasVenc]]=0),"",ARTICULOS_OSLE[[#This Row],[FechaVenc]]-ARTICULOS_OSLE[[#This Row],[DiasVenc]])</f>
        <v>#ERROR!</v>
      </c>
      <c r="AI243" s="15"/>
      <c r="AJ243" s="15"/>
      <c r="AK243" s="15"/>
      <c r="AL243" s="15"/>
      <c r="AM243" s="15"/>
      <c r="AN243" s="15"/>
      <c r="AO243" s="16" t="s">
        <v>11857</v>
      </c>
      <c r="AP243" s="15"/>
      <c r="AQ243" s="15"/>
    </row>
    <row r="244" ht="15.75" hidden="1" customHeight="1">
      <c r="A244" s="28" t="s">
        <v>1453</v>
      </c>
      <c r="B244" s="16">
        <v>1368338.0</v>
      </c>
      <c r="C244" s="15" t="str">
        <f t="shared" si="1"/>
        <v>KIO77929631</v>
      </c>
      <c r="D244" s="15" t="s">
        <v>11857</v>
      </c>
      <c r="E244" s="28" t="s">
        <v>1454</v>
      </c>
      <c r="F244" s="20">
        <f>VLOOKUP(GOLOMAX!$B244,'PRECIOS GOLOMAX'!$A$1:$C$10000,3,FALSE)</f>
        <v>45.22</v>
      </c>
      <c r="G244" s="29">
        <v>0.0</v>
      </c>
      <c r="H244" s="29">
        <v>0.0</v>
      </c>
      <c r="I244" s="15">
        <v>1.0</v>
      </c>
      <c r="J244" s="15">
        <v>1.0</v>
      </c>
      <c r="K244" s="28"/>
      <c r="L244" s="23">
        <f>((GOLOMAX!$F244*(1+GOLOMAX!$G244%))/GOLOMAX!$J244)+GOLOMAX!$K244</f>
        <v>45.22</v>
      </c>
      <c r="M244" s="15">
        <v>40.0</v>
      </c>
      <c r="N244" s="24">
        <f t="shared" si="2"/>
        <v>100</v>
      </c>
      <c r="O244" s="29">
        <f>MROUND((GOLOMAX!$N244/0.6),50)</f>
        <v>150</v>
      </c>
      <c r="P244" s="15" t="s">
        <v>11858</v>
      </c>
      <c r="Q244" s="15">
        <v>6.0</v>
      </c>
      <c r="R244" s="31">
        <v>30.0</v>
      </c>
      <c r="S244" s="15" t="s">
        <v>968</v>
      </c>
      <c r="T244" s="15" t="s">
        <v>15</v>
      </c>
      <c r="U244" s="15" t="s">
        <v>11802</v>
      </c>
      <c r="V244" s="15" t="s">
        <v>12216</v>
      </c>
      <c r="W244" s="15" t="s">
        <v>11860</v>
      </c>
      <c r="X244" s="15">
        <v>1.0</v>
      </c>
      <c r="Y244" s="15">
        <v>0.0</v>
      </c>
      <c r="Z244" s="15"/>
      <c r="AA244" s="15"/>
      <c r="AB244" s="29" t="str">
        <f>ARTICULOS_OSLE[[#This Row],[Costo]]*ARTICULOS_OSLE[[#This Row],[Pedido]]</f>
        <v>#ERROR!</v>
      </c>
      <c r="AC244" s="15"/>
      <c r="AD244" s="15"/>
      <c r="AE244" s="15"/>
      <c r="AF244" s="15"/>
      <c r="AG244" s="15"/>
      <c r="AH244" s="32" t="str">
        <f>IF(AND(ARTICULOS_OSLE[[#This Row],[FechaVenc]]=0,ARTICULOS_OSLE[[#This Row],[DiasVenc]]=0),"",ARTICULOS_OSLE[[#This Row],[FechaVenc]]-ARTICULOS_OSLE[[#This Row],[DiasVenc]])</f>
        <v>#ERROR!</v>
      </c>
      <c r="AI244" s="15"/>
      <c r="AJ244" s="15"/>
      <c r="AK244" s="15"/>
      <c r="AL244" s="15"/>
      <c r="AM244" s="15"/>
      <c r="AN244" s="15"/>
      <c r="AO244" s="16" t="s">
        <v>11857</v>
      </c>
      <c r="AP244" s="15"/>
      <c r="AQ244" s="15"/>
    </row>
    <row r="245" ht="15.75" hidden="1" customHeight="1">
      <c r="A245" s="28" t="s">
        <v>1455</v>
      </c>
      <c r="B245" s="16">
        <v>1369200.0</v>
      </c>
      <c r="C245" s="15" t="str">
        <f t="shared" si="1"/>
        <v>KIO70411952</v>
      </c>
      <c r="D245" s="15" t="s">
        <v>11857</v>
      </c>
      <c r="E245" s="28" t="s">
        <v>1456</v>
      </c>
      <c r="F245" s="20">
        <f>VLOOKUP(GOLOMAX!$B245,'PRECIOS GOLOMAX'!$A$1:$C$10000,3,FALSE)</f>
        <v>362.11</v>
      </c>
      <c r="G245" s="29">
        <v>0.0</v>
      </c>
      <c r="H245" s="29">
        <v>0.0</v>
      </c>
      <c r="I245" s="15">
        <v>1.0</v>
      </c>
      <c r="J245" s="15">
        <v>1.0</v>
      </c>
      <c r="K245" s="28"/>
      <c r="L245" s="23">
        <f>((GOLOMAX!$F245*(1+GOLOMAX!$G245%))/GOLOMAX!$J245)+GOLOMAX!$K245</f>
        <v>362.11</v>
      </c>
      <c r="M245" s="15">
        <v>30.0</v>
      </c>
      <c r="N245" s="24">
        <f t="shared" si="2"/>
        <v>500</v>
      </c>
      <c r="O245" s="29">
        <f>MROUND((GOLOMAX!$N245/0.6),50)</f>
        <v>850</v>
      </c>
      <c r="P245" s="15" t="s">
        <v>11858</v>
      </c>
      <c r="Q245" s="15">
        <v>3.0</v>
      </c>
      <c r="R245" s="31">
        <v>6.0</v>
      </c>
      <c r="S245" s="15" t="s">
        <v>968</v>
      </c>
      <c r="T245" s="15" t="s">
        <v>15</v>
      </c>
      <c r="U245" s="15" t="s">
        <v>11802</v>
      </c>
      <c r="V245" s="15" t="s">
        <v>12215</v>
      </c>
      <c r="W245" s="15" t="s">
        <v>11860</v>
      </c>
      <c r="X245" s="15">
        <v>1.0</v>
      </c>
      <c r="Y245" s="15">
        <v>9.0</v>
      </c>
      <c r="Z245" s="15"/>
      <c r="AA245" s="15"/>
      <c r="AB245" s="29" t="str">
        <f>ARTICULOS_OSLE[[#This Row],[Costo]]*ARTICULOS_OSLE[[#This Row],[Pedido]]</f>
        <v>#ERROR!</v>
      </c>
      <c r="AC245" s="15"/>
      <c r="AD245" s="15"/>
      <c r="AE245" s="15"/>
      <c r="AF245" s="15"/>
      <c r="AG245" s="15"/>
      <c r="AH245" s="32" t="str">
        <f>IF(AND(ARTICULOS_OSLE[[#This Row],[FechaVenc]]=0,ARTICULOS_OSLE[[#This Row],[DiasVenc]]=0),"",ARTICULOS_OSLE[[#This Row],[FechaVenc]]-ARTICULOS_OSLE[[#This Row],[DiasVenc]])</f>
        <v>#ERROR!</v>
      </c>
      <c r="AI245" s="15"/>
      <c r="AJ245" s="15"/>
      <c r="AK245" s="15"/>
      <c r="AL245" s="15"/>
      <c r="AM245" s="15"/>
      <c r="AN245" s="15"/>
      <c r="AO245" s="16" t="s">
        <v>11857</v>
      </c>
      <c r="AP245" s="15"/>
      <c r="AQ245" s="15"/>
    </row>
    <row r="246" ht="15.75" hidden="1" customHeight="1">
      <c r="A246" s="28" t="s">
        <v>1457</v>
      </c>
      <c r="B246" s="16">
        <v>1369100.0</v>
      </c>
      <c r="C246" s="15" t="str">
        <f t="shared" si="1"/>
        <v>KIO70416247</v>
      </c>
      <c r="D246" s="15" t="s">
        <v>11857</v>
      </c>
      <c r="E246" s="28" t="s">
        <v>1458</v>
      </c>
      <c r="F246" s="20">
        <f>VLOOKUP(GOLOMAX!$B246,'PRECIOS GOLOMAX'!$A$1:$C$10000,3,FALSE)</f>
        <v>362.11</v>
      </c>
      <c r="G246" s="29">
        <v>0.0</v>
      </c>
      <c r="H246" s="29">
        <v>0.0</v>
      </c>
      <c r="I246" s="15">
        <v>1.0</v>
      </c>
      <c r="J246" s="15">
        <v>1.0</v>
      </c>
      <c r="K246" s="28"/>
      <c r="L246" s="23">
        <f>((GOLOMAX!$F246*(1+GOLOMAX!$G246%))/GOLOMAX!$J246)+GOLOMAX!$K246</f>
        <v>362.11</v>
      </c>
      <c r="M246" s="15">
        <v>30.0</v>
      </c>
      <c r="N246" s="24">
        <f t="shared" si="2"/>
        <v>500</v>
      </c>
      <c r="O246" s="29">
        <f>MROUND((GOLOMAX!$N246/0.6),50)</f>
        <v>850</v>
      </c>
      <c r="P246" s="15" t="s">
        <v>11858</v>
      </c>
      <c r="Q246" s="15">
        <v>3.0</v>
      </c>
      <c r="R246" s="31">
        <v>6.0</v>
      </c>
      <c r="S246" s="15" t="s">
        <v>968</v>
      </c>
      <c r="T246" s="15" t="s">
        <v>15</v>
      </c>
      <c r="U246" s="15" t="s">
        <v>11802</v>
      </c>
      <c r="V246" s="15" t="s">
        <v>12215</v>
      </c>
      <c r="W246" s="15" t="s">
        <v>11860</v>
      </c>
      <c r="X246" s="15">
        <v>1.0</v>
      </c>
      <c r="Y246" s="15">
        <v>5.0</v>
      </c>
      <c r="Z246" s="15"/>
      <c r="AA246" s="15"/>
      <c r="AB246" s="29" t="str">
        <f>ARTICULOS_OSLE[[#This Row],[Costo]]*ARTICULOS_OSLE[[#This Row],[Pedido]]</f>
        <v>#ERROR!</v>
      </c>
      <c r="AC246" s="15"/>
      <c r="AD246" s="15"/>
      <c r="AE246" s="15"/>
      <c r="AF246" s="15"/>
      <c r="AG246" s="15"/>
      <c r="AH246" s="32" t="str">
        <f>IF(AND(ARTICULOS_OSLE[[#This Row],[FechaVenc]]=0,ARTICULOS_OSLE[[#This Row],[DiasVenc]]=0),"",ARTICULOS_OSLE[[#This Row],[FechaVenc]]-ARTICULOS_OSLE[[#This Row],[DiasVenc]])</f>
        <v>#ERROR!</v>
      </c>
      <c r="AI246" s="15"/>
      <c r="AJ246" s="15"/>
      <c r="AK246" s="15"/>
      <c r="AL246" s="15"/>
      <c r="AM246" s="15"/>
      <c r="AN246" s="15"/>
      <c r="AO246" s="16" t="s">
        <v>11857</v>
      </c>
      <c r="AP246" s="15"/>
      <c r="AQ246" s="15"/>
    </row>
    <row r="247" ht="15.75" hidden="1" customHeight="1">
      <c r="A247" s="28" t="s">
        <v>1459</v>
      </c>
      <c r="B247" s="15">
        <v>1361925.0</v>
      </c>
      <c r="C247" s="15" t="str">
        <f t="shared" si="1"/>
        <v>KIO60072461</v>
      </c>
      <c r="D247" s="15" t="s">
        <v>11857</v>
      </c>
      <c r="E247" s="28" t="s">
        <v>1460</v>
      </c>
      <c r="F247" s="20">
        <f>VLOOKUP(GOLOMAX!$B247,'PRECIOS GOLOMAX'!$A$1:$C$10000,3,FALSE)</f>
        <v>348.01</v>
      </c>
      <c r="G247" s="29">
        <v>0.0</v>
      </c>
      <c r="H247" s="29">
        <v>0.0</v>
      </c>
      <c r="I247" s="15">
        <v>1.0</v>
      </c>
      <c r="J247" s="15">
        <v>1.0</v>
      </c>
      <c r="K247" s="28"/>
      <c r="L247" s="23">
        <f>((GOLOMAX!$F247*(1+GOLOMAX!$G247%))/GOLOMAX!$J247)+GOLOMAX!$K247</f>
        <v>348.01</v>
      </c>
      <c r="M247" s="15">
        <v>30.0</v>
      </c>
      <c r="N247" s="24">
        <f t="shared" si="2"/>
        <v>500</v>
      </c>
      <c r="O247" s="29">
        <f>MROUND((GOLOMAX!$N247/0.6),50)</f>
        <v>850</v>
      </c>
      <c r="P247" s="15" t="s">
        <v>11858</v>
      </c>
      <c r="Q247" s="15">
        <v>3.0</v>
      </c>
      <c r="R247" s="31">
        <v>6.0</v>
      </c>
      <c r="S247" s="15" t="s">
        <v>968</v>
      </c>
      <c r="T247" s="15" t="s">
        <v>15</v>
      </c>
      <c r="U247" s="15" t="s">
        <v>11802</v>
      </c>
      <c r="V247" s="15" t="s">
        <v>12198</v>
      </c>
      <c r="W247" s="15" t="s">
        <v>11860</v>
      </c>
      <c r="X247" s="15">
        <v>1.0</v>
      </c>
      <c r="Y247" s="15">
        <v>0.0</v>
      </c>
      <c r="Z247" s="15"/>
      <c r="AA247" s="15"/>
      <c r="AB247" s="29" t="str">
        <f>ARTICULOS_OSLE[[#This Row],[Costo]]*ARTICULOS_OSLE[[#This Row],[Pedido]]</f>
        <v>#ERROR!</v>
      </c>
      <c r="AC247" s="15"/>
      <c r="AD247" s="15"/>
      <c r="AE247" s="15"/>
      <c r="AF247" s="15"/>
      <c r="AG247" s="15"/>
      <c r="AH247" s="32" t="str">
        <f>IF(AND(ARTICULOS_OSLE[[#This Row],[FechaVenc]]=0,ARTICULOS_OSLE[[#This Row],[DiasVenc]]=0),"",ARTICULOS_OSLE[[#This Row],[FechaVenc]]-ARTICULOS_OSLE[[#This Row],[DiasVenc]])</f>
        <v>#ERROR!</v>
      </c>
      <c r="AI247" s="15"/>
      <c r="AJ247" s="15"/>
      <c r="AK247" s="15"/>
      <c r="AL247" s="15"/>
      <c r="AM247" s="15"/>
      <c r="AN247" s="15"/>
      <c r="AO247" s="16" t="s">
        <v>11857</v>
      </c>
      <c r="AP247" s="15"/>
      <c r="AQ247" s="15"/>
    </row>
    <row r="248" ht="15.75" hidden="1" customHeight="1">
      <c r="A248" s="28" t="s">
        <v>1461</v>
      </c>
      <c r="B248" s="15">
        <v>1361924.0</v>
      </c>
      <c r="C248" s="15" t="str">
        <f t="shared" si="1"/>
        <v>KIO60072447</v>
      </c>
      <c r="D248" s="15" t="s">
        <v>11857</v>
      </c>
      <c r="E248" s="28" t="s">
        <v>1462</v>
      </c>
      <c r="F248" s="20">
        <f>VLOOKUP(GOLOMAX!$B248,'PRECIOS GOLOMAX'!$A$1:$C$10000,3,FALSE)</f>
        <v>348.01</v>
      </c>
      <c r="G248" s="29">
        <v>0.0</v>
      </c>
      <c r="H248" s="29">
        <v>0.0</v>
      </c>
      <c r="I248" s="15">
        <v>1.0</v>
      </c>
      <c r="J248" s="15">
        <v>1.0</v>
      </c>
      <c r="K248" s="28"/>
      <c r="L248" s="23">
        <f>((GOLOMAX!$F248*(1+GOLOMAX!$G248%))/GOLOMAX!$J248)+GOLOMAX!$K248</f>
        <v>348.01</v>
      </c>
      <c r="M248" s="15">
        <v>30.0</v>
      </c>
      <c r="N248" s="24">
        <f t="shared" si="2"/>
        <v>500</v>
      </c>
      <c r="O248" s="29">
        <f>MROUND((GOLOMAX!$N248/0.6),50)</f>
        <v>850</v>
      </c>
      <c r="P248" s="15" t="s">
        <v>11858</v>
      </c>
      <c r="Q248" s="15">
        <v>3.0</v>
      </c>
      <c r="R248" s="31">
        <v>6.0</v>
      </c>
      <c r="S248" s="15" t="s">
        <v>968</v>
      </c>
      <c r="T248" s="15" t="s">
        <v>15</v>
      </c>
      <c r="U248" s="15" t="s">
        <v>11802</v>
      </c>
      <c r="V248" s="15" t="s">
        <v>12198</v>
      </c>
      <c r="W248" s="15" t="s">
        <v>11860</v>
      </c>
      <c r="X248" s="15">
        <v>1.0</v>
      </c>
      <c r="Y248" s="15">
        <v>6.0</v>
      </c>
      <c r="Z248" s="15"/>
      <c r="AA248" s="15"/>
      <c r="AB248" s="29" t="str">
        <f>ARTICULOS_OSLE[[#This Row],[Costo]]*ARTICULOS_OSLE[[#This Row],[Pedido]]</f>
        <v>#ERROR!</v>
      </c>
      <c r="AC248" s="15"/>
      <c r="AD248" s="15"/>
      <c r="AE248" s="15"/>
      <c r="AF248" s="15"/>
      <c r="AG248" s="15"/>
      <c r="AH248" s="32" t="str">
        <f>IF(AND(ARTICULOS_OSLE[[#This Row],[FechaVenc]]=0,ARTICULOS_OSLE[[#This Row],[DiasVenc]]=0),"",ARTICULOS_OSLE[[#This Row],[FechaVenc]]-ARTICULOS_OSLE[[#This Row],[DiasVenc]])</f>
        <v>#ERROR!</v>
      </c>
      <c r="AI248" s="15"/>
      <c r="AJ248" s="15"/>
      <c r="AK248" s="15"/>
      <c r="AL248" s="15"/>
      <c r="AM248" s="15"/>
      <c r="AN248" s="15"/>
      <c r="AO248" s="16" t="s">
        <v>11857</v>
      </c>
      <c r="AP248" s="15"/>
      <c r="AQ248" s="15"/>
    </row>
    <row r="249" ht="15.75" hidden="1" customHeight="1">
      <c r="A249" s="28" t="s">
        <v>1463</v>
      </c>
      <c r="B249" s="16">
        <v>1368538.0</v>
      </c>
      <c r="C249" s="15" t="str">
        <f t="shared" si="1"/>
        <v>KIO23160272</v>
      </c>
      <c r="D249" s="15" t="s">
        <v>11857</v>
      </c>
      <c r="E249" s="28" t="s">
        <v>1464</v>
      </c>
      <c r="F249" s="20">
        <f>VLOOKUP(GOLOMAX!$B249,'PRECIOS GOLOMAX'!$A$1:$C$10000,3,FALSE)</f>
        <v>363.82</v>
      </c>
      <c r="G249" s="29">
        <v>0.0</v>
      </c>
      <c r="H249" s="29">
        <v>0.0</v>
      </c>
      <c r="I249" s="15">
        <v>1.0</v>
      </c>
      <c r="J249" s="15">
        <v>1.0</v>
      </c>
      <c r="K249" s="28"/>
      <c r="L249" s="23">
        <f>((GOLOMAX!$F249*(1+GOLOMAX!$G249%))/GOLOMAX!$J249)+GOLOMAX!$K249</f>
        <v>363.82</v>
      </c>
      <c r="M249" s="15">
        <v>30.0</v>
      </c>
      <c r="N249" s="24">
        <f t="shared" si="2"/>
        <v>500</v>
      </c>
      <c r="O249" s="29">
        <f>MROUND((GOLOMAX!$N249/0.6),50)</f>
        <v>850</v>
      </c>
      <c r="P249" s="15" t="s">
        <v>11858</v>
      </c>
      <c r="Q249" s="15">
        <v>3.0</v>
      </c>
      <c r="R249" s="31">
        <v>10.0</v>
      </c>
      <c r="S249" s="15" t="s">
        <v>968</v>
      </c>
      <c r="T249" s="15" t="s">
        <v>15</v>
      </c>
      <c r="U249" s="15" t="s">
        <v>11802</v>
      </c>
      <c r="V249" s="15" t="s">
        <v>12216</v>
      </c>
      <c r="W249" s="15" t="s">
        <v>11860</v>
      </c>
      <c r="X249" s="15">
        <v>1.0</v>
      </c>
      <c r="Y249" s="15">
        <v>0.0</v>
      </c>
      <c r="Z249" s="15"/>
      <c r="AA249" s="15"/>
      <c r="AB249" s="29" t="str">
        <f>ARTICULOS_OSLE[[#This Row],[Costo]]*ARTICULOS_OSLE[[#This Row],[Pedido]]</f>
        <v>#ERROR!</v>
      </c>
      <c r="AC249" s="15"/>
      <c r="AD249" s="15"/>
      <c r="AE249" s="15"/>
      <c r="AF249" s="15"/>
      <c r="AG249" s="15"/>
      <c r="AH249" s="32" t="str">
        <f>IF(AND(ARTICULOS_OSLE[[#This Row],[FechaVenc]]=0,ARTICULOS_OSLE[[#This Row],[DiasVenc]]=0),"",ARTICULOS_OSLE[[#This Row],[FechaVenc]]-ARTICULOS_OSLE[[#This Row],[DiasVenc]])</f>
        <v>#ERROR!</v>
      </c>
      <c r="AI249" s="15"/>
      <c r="AJ249" s="15"/>
      <c r="AK249" s="15"/>
      <c r="AL249" s="15"/>
      <c r="AM249" s="15"/>
      <c r="AN249" s="15"/>
      <c r="AO249" s="16" t="s">
        <v>11857</v>
      </c>
      <c r="AP249" s="15"/>
      <c r="AQ249" s="15"/>
    </row>
    <row r="250" ht="15.75" hidden="1" customHeight="1">
      <c r="A250" s="28" t="s">
        <v>1465</v>
      </c>
      <c r="B250" s="16">
        <v>1368599.0</v>
      </c>
      <c r="C250" s="15" t="str">
        <f t="shared" si="1"/>
        <v>KIO23013950</v>
      </c>
      <c r="D250" s="15" t="s">
        <v>11857</v>
      </c>
      <c r="E250" s="28" t="s">
        <v>1466</v>
      </c>
      <c r="F250" s="20">
        <f>VLOOKUP(GOLOMAX!$B250,'PRECIOS GOLOMAX'!$A$1:$C$10000,3,FALSE)</f>
        <v>374.3</v>
      </c>
      <c r="G250" s="29">
        <v>0.0</v>
      </c>
      <c r="H250" s="29">
        <v>0.0</v>
      </c>
      <c r="I250" s="15">
        <v>1.0</v>
      </c>
      <c r="J250" s="15">
        <v>1.0</v>
      </c>
      <c r="K250" s="28"/>
      <c r="L250" s="23">
        <f>((GOLOMAX!$F250*(1+GOLOMAX!$G250%))/GOLOMAX!$J250)+GOLOMAX!$K250</f>
        <v>374.3</v>
      </c>
      <c r="M250" s="15">
        <v>30.0</v>
      </c>
      <c r="N250" s="24">
        <f t="shared" si="2"/>
        <v>550</v>
      </c>
      <c r="O250" s="29">
        <f>MROUND((GOLOMAX!$N250/0.6),50)</f>
        <v>900</v>
      </c>
      <c r="P250" s="15" t="s">
        <v>11858</v>
      </c>
      <c r="Q250" s="15">
        <v>3.0</v>
      </c>
      <c r="R250" s="31">
        <v>10.0</v>
      </c>
      <c r="S250" s="15" t="s">
        <v>968</v>
      </c>
      <c r="T250" s="15" t="s">
        <v>15</v>
      </c>
      <c r="U250" s="15" t="s">
        <v>11802</v>
      </c>
      <c r="V250" s="15" t="s">
        <v>12216</v>
      </c>
      <c r="W250" s="15" t="s">
        <v>11860</v>
      </c>
      <c r="X250" s="15">
        <v>1.0</v>
      </c>
      <c r="Y250" s="15">
        <v>0.0</v>
      </c>
      <c r="Z250" s="15"/>
      <c r="AA250" s="15"/>
      <c r="AB250" s="29" t="str">
        <f>ARTICULOS_OSLE[[#This Row],[Costo]]*ARTICULOS_OSLE[[#This Row],[Pedido]]</f>
        <v>#ERROR!</v>
      </c>
      <c r="AC250" s="15"/>
      <c r="AD250" s="15"/>
      <c r="AE250" s="15"/>
      <c r="AF250" s="15"/>
      <c r="AG250" s="15"/>
      <c r="AH250" s="32" t="str">
        <f>IF(AND(ARTICULOS_OSLE[[#This Row],[FechaVenc]]=0,ARTICULOS_OSLE[[#This Row],[DiasVenc]]=0),"",ARTICULOS_OSLE[[#This Row],[FechaVenc]]-ARTICULOS_OSLE[[#This Row],[DiasVenc]])</f>
        <v>#ERROR!</v>
      </c>
      <c r="AI250" s="15"/>
      <c r="AJ250" s="15"/>
      <c r="AK250" s="15"/>
      <c r="AL250" s="15"/>
      <c r="AM250" s="15"/>
      <c r="AN250" s="15"/>
      <c r="AO250" s="16" t="s">
        <v>11857</v>
      </c>
      <c r="AP250" s="15"/>
      <c r="AQ250" s="15"/>
    </row>
    <row r="251" ht="15.75" hidden="1" customHeight="1">
      <c r="A251" s="28" t="s">
        <v>1467</v>
      </c>
      <c r="B251" s="16">
        <v>1368582.0</v>
      </c>
      <c r="C251" s="15" t="str">
        <f t="shared" si="1"/>
        <v>KIO23160265</v>
      </c>
      <c r="D251" s="15" t="s">
        <v>11857</v>
      </c>
      <c r="E251" s="28" t="s">
        <v>1468</v>
      </c>
      <c r="F251" s="20">
        <f>VLOOKUP(GOLOMAX!$B251,'PRECIOS GOLOMAX'!$A$1:$C$10000,3,FALSE)</f>
        <v>363.82</v>
      </c>
      <c r="G251" s="29">
        <v>0.0</v>
      </c>
      <c r="H251" s="29">
        <v>0.0</v>
      </c>
      <c r="I251" s="15">
        <v>1.0</v>
      </c>
      <c r="J251" s="15">
        <v>1.0</v>
      </c>
      <c r="K251" s="28"/>
      <c r="L251" s="23">
        <f>((GOLOMAX!$F251*(1+GOLOMAX!$G251%))/GOLOMAX!$J251)+GOLOMAX!$K251</f>
        <v>363.82</v>
      </c>
      <c r="M251" s="15">
        <v>30.0</v>
      </c>
      <c r="N251" s="24">
        <f t="shared" si="2"/>
        <v>500</v>
      </c>
      <c r="O251" s="29">
        <f>MROUND((GOLOMAX!$N251/0.6),50)</f>
        <v>850</v>
      </c>
      <c r="P251" s="15" t="s">
        <v>11858</v>
      </c>
      <c r="Q251" s="15">
        <v>3.0</v>
      </c>
      <c r="R251" s="31">
        <v>10.0</v>
      </c>
      <c r="S251" s="15" t="s">
        <v>968</v>
      </c>
      <c r="T251" s="15" t="s">
        <v>15</v>
      </c>
      <c r="U251" s="15" t="s">
        <v>11802</v>
      </c>
      <c r="V251" s="15" t="s">
        <v>12216</v>
      </c>
      <c r="W251" s="15" t="s">
        <v>11860</v>
      </c>
      <c r="X251" s="15">
        <v>1.0</v>
      </c>
      <c r="Y251" s="15">
        <v>0.0</v>
      </c>
      <c r="Z251" s="15"/>
      <c r="AA251" s="15"/>
      <c r="AB251" s="29" t="str">
        <f>ARTICULOS_OSLE[[#This Row],[Costo]]*ARTICULOS_OSLE[[#This Row],[Pedido]]</f>
        <v>#ERROR!</v>
      </c>
      <c r="AC251" s="15"/>
      <c r="AD251" s="15"/>
      <c r="AE251" s="15"/>
      <c r="AF251" s="15"/>
      <c r="AG251" s="15"/>
      <c r="AH251" s="32" t="str">
        <f>IF(AND(ARTICULOS_OSLE[[#This Row],[FechaVenc]]=0,ARTICULOS_OSLE[[#This Row],[DiasVenc]]=0),"",ARTICULOS_OSLE[[#This Row],[FechaVenc]]-ARTICULOS_OSLE[[#This Row],[DiasVenc]])</f>
        <v>#ERROR!</v>
      </c>
      <c r="AI251" s="15"/>
      <c r="AJ251" s="15"/>
      <c r="AK251" s="15"/>
      <c r="AL251" s="15"/>
      <c r="AM251" s="15"/>
      <c r="AN251" s="15"/>
      <c r="AO251" s="16" t="s">
        <v>11857</v>
      </c>
      <c r="AP251" s="15"/>
      <c r="AQ251" s="15"/>
    </row>
    <row r="252" ht="15.75" hidden="1" customHeight="1">
      <c r="A252" s="28" t="s">
        <v>1469</v>
      </c>
      <c r="B252" s="16">
        <v>1368438.0</v>
      </c>
      <c r="C252" s="15" t="str">
        <f t="shared" si="1"/>
        <v>KIO23160029</v>
      </c>
      <c r="D252" s="15" t="s">
        <v>11857</v>
      </c>
      <c r="E252" s="28" t="s">
        <v>1470</v>
      </c>
      <c r="F252" s="20">
        <f>VLOOKUP(GOLOMAX!$B252,'PRECIOS GOLOMAX'!$A$1:$C$10000,3,FALSE)</f>
        <v>195.05</v>
      </c>
      <c r="G252" s="29">
        <v>0.0</v>
      </c>
      <c r="H252" s="29">
        <v>0.0</v>
      </c>
      <c r="I252" s="15">
        <v>1.0</v>
      </c>
      <c r="J252" s="15">
        <v>1.0</v>
      </c>
      <c r="K252" s="28"/>
      <c r="L252" s="23">
        <f>((GOLOMAX!$F252*(1+GOLOMAX!$G252%))/GOLOMAX!$J252)+GOLOMAX!$K252</f>
        <v>195.05</v>
      </c>
      <c r="M252" s="15">
        <v>30.0</v>
      </c>
      <c r="N252" s="24">
        <f t="shared" si="2"/>
        <v>300</v>
      </c>
      <c r="O252" s="29">
        <f>MROUND((GOLOMAX!$N252/0.6),50)</f>
        <v>500</v>
      </c>
      <c r="P252" s="15" t="s">
        <v>11858</v>
      </c>
      <c r="Q252" s="15">
        <v>3.0</v>
      </c>
      <c r="R252" s="31">
        <v>10.0</v>
      </c>
      <c r="S252" s="15" t="s">
        <v>968</v>
      </c>
      <c r="T252" s="15" t="s">
        <v>15</v>
      </c>
      <c r="U252" s="15" t="s">
        <v>11802</v>
      </c>
      <c r="V252" s="15" t="s">
        <v>12216</v>
      </c>
      <c r="W252" s="15" t="s">
        <v>11860</v>
      </c>
      <c r="X252" s="15">
        <v>1.0</v>
      </c>
      <c r="Y252" s="15">
        <v>0.0</v>
      </c>
      <c r="Z252" s="15"/>
      <c r="AA252" s="15"/>
      <c r="AB252" s="29" t="str">
        <f>ARTICULOS_OSLE[[#This Row],[Costo]]*ARTICULOS_OSLE[[#This Row],[Pedido]]</f>
        <v>#ERROR!</v>
      </c>
      <c r="AC252" s="15"/>
      <c r="AD252" s="15"/>
      <c r="AE252" s="15"/>
      <c r="AF252" s="15"/>
      <c r="AG252" s="15"/>
      <c r="AH252" s="32" t="str">
        <f>IF(AND(ARTICULOS_OSLE[[#This Row],[FechaVenc]]=0,ARTICULOS_OSLE[[#This Row],[DiasVenc]]=0),"",ARTICULOS_OSLE[[#This Row],[FechaVenc]]-ARTICULOS_OSLE[[#This Row],[DiasVenc]])</f>
        <v>#ERROR!</v>
      </c>
      <c r="AI252" s="15"/>
      <c r="AJ252" s="15"/>
      <c r="AK252" s="15"/>
      <c r="AL252" s="15"/>
      <c r="AM252" s="15"/>
      <c r="AN252" s="15"/>
      <c r="AO252" s="16" t="s">
        <v>11857</v>
      </c>
      <c r="AP252" s="15"/>
      <c r="AQ252" s="15"/>
    </row>
    <row r="253" ht="15.75" hidden="1" customHeight="1">
      <c r="A253" s="28" t="s">
        <v>1471</v>
      </c>
      <c r="B253" s="16">
        <v>1368454.0</v>
      </c>
      <c r="C253" s="15" t="str">
        <f t="shared" si="1"/>
        <v>KIO23160043</v>
      </c>
      <c r="D253" s="15" t="s">
        <v>11857</v>
      </c>
      <c r="E253" s="28" t="s">
        <v>1472</v>
      </c>
      <c r="F253" s="20">
        <f>VLOOKUP(GOLOMAX!$B253,'PRECIOS GOLOMAX'!$A$1:$C$10000,3,FALSE)</f>
        <v>195.05</v>
      </c>
      <c r="G253" s="29">
        <v>0.0</v>
      </c>
      <c r="H253" s="29">
        <v>0.0</v>
      </c>
      <c r="I253" s="15">
        <v>1.0</v>
      </c>
      <c r="J253" s="15">
        <v>1.0</v>
      </c>
      <c r="K253" s="28"/>
      <c r="L253" s="23">
        <f>((GOLOMAX!$F253*(1+GOLOMAX!$G253%))/GOLOMAX!$J253)+GOLOMAX!$K253</f>
        <v>195.05</v>
      </c>
      <c r="M253" s="15">
        <v>30.0</v>
      </c>
      <c r="N253" s="24">
        <f t="shared" si="2"/>
        <v>300</v>
      </c>
      <c r="O253" s="29">
        <f>MROUND((GOLOMAX!$N253/0.6),50)</f>
        <v>500</v>
      </c>
      <c r="P253" s="15" t="s">
        <v>11858</v>
      </c>
      <c r="Q253" s="15">
        <v>3.0</v>
      </c>
      <c r="R253" s="31">
        <v>10.0</v>
      </c>
      <c r="S253" s="15" t="s">
        <v>968</v>
      </c>
      <c r="T253" s="15" t="s">
        <v>15</v>
      </c>
      <c r="U253" s="15" t="s">
        <v>11802</v>
      </c>
      <c r="V253" s="15" t="s">
        <v>12216</v>
      </c>
      <c r="W253" s="15" t="s">
        <v>11860</v>
      </c>
      <c r="X253" s="15">
        <v>1.0</v>
      </c>
      <c r="Y253" s="15">
        <v>0.0</v>
      </c>
      <c r="Z253" s="15"/>
      <c r="AA253" s="15"/>
      <c r="AB253" s="29" t="str">
        <f>ARTICULOS_OSLE[[#This Row],[Costo]]*ARTICULOS_OSLE[[#This Row],[Pedido]]</f>
        <v>#ERROR!</v>
      </c>
      <c r="AC253" s="15"/>
      <c r="AD253" s="15"/>
      <c r="AE253" s="15"/>
      <c r="AF253" s="15"/>
      <c r="AG253" s="15"/>
      <c r="AH253" s="32" t="str">
        <f>IF(AND(ARTICULOS_OSLE[[#This Row],[FechaVenc]]=0,ARTICULOS_OSLE[[#This Row],[DiasVenc]]=0),"",ARTICULOS_OSLE[[#This Row],[FechaVenc]]-ARTICULOS_OSLE[[#This Row],[DiasVenc]])</f>
        <v>#ERROR!</v>
      </c>
      <c r="AI253" s="15"/>
      <c r="AJ253" s="15"/>
      <c r="AK253" s="15"/>
      <c r="AL253" s="15"/>
      <c r="AM253" s="15"/>
      <c r="AN253" s="15"/>
      <c r="AO253" s="16" t="s">
        <v>11857</v>
      </c>
      <c r="AP253" s="15"/>
      <c r="AQ253" s="15"/>
    </row>
    <row r="254" ht="15.75" hidden="1" customHeight="1">
      <c r="A254" s="28" t="s">
        <v>1473</v>
      </c>
      <c r="B254" s="16">
        <v>1368499.0</v>
      </c>
      <c r="C254" s="15" t="str">
        <f t="shared" si="1"/>
        <v>KIO23013455</v>
      </c>
      <c r="D254" s="15" t="s">
        <v>11857</v>
      </c>
      <c r="E254" s="28" t="s">
        <v>1474</v>
      </c>
      <c r="F254" s="20">
        <f>VLOOKUP(GOLOMAX!$B254,'PRECIOS GOLOMAX'!$A$1:$C$10000,3,FALSE)</f>
        <v>200.66</v>
      </c>
      <c r="G254" s="29">
        <v>0.0</v>
      </c>
      <c r="H254" s="29">
        <v>0.0</v>
      </c>
      <c r="I254" s="15">
        <v>1.0</v>
      </c>
      <c r="J254" s="15">
        <v>1.0</v>
      </c>
      <c r="K254" s="28"/>
      <c r="L254" s="23">
        <f>((GOLOMAX!$F254*(1+GOLOMAX!$G254%))/GOLOMAX!$J254)+GOLOMAX!$K254</f>
        <v>200.66</v>
      </c>
      <c r="M254" s="15">
        <v>30.0</v>
      </c>
      <c r="N254" s="24">
        <f t="shared" si="2"/>
        <v>300</v>
      </c>
      <c r="O254" s="29">
        <f>MROUND((GOLOMAX!$N254/0.6),50)</f>
        <v>500</v>
      </c>
      <c r="P254" s="15" t="s">
        <v>11858</v>
      </c>
      <c r="Q254" s="15">
        <v>3.0</v>
      </c>
      <c r="R254" s="31">
        <v>10.0</v>
      </c>
      <c r="S254" s="15" t="s">
        <v>968</v>
      </c>
      <c r="T254" s="15" t="s">
        <v>15</v>
      </c>
      <c r="U254" s="15" t="s">
        <v>11802</v>
      </c>
      <c r="V254" s="15" t="s">
        <v>12216</v>
      </c>
      <c r="W254" s="15" t="s">
        <v>11860</v>
      </c>
      <c r="X254" s="15">
        <v>1.0</v>
      </c>
      <c r="Y254" s="15">
        <v>0.0</v>
      </c>
      <c r="Z254" s="15"/>
      <c r="AA254" s="15"/>
      <c r="AB254" s="29" t="str">
        <f>ARTICULOS_OSLE[[#This Row],[Costo]]*ARTICULOS_OSLE[[#This Row],[Pedido]]</f>
        <v>#ERROR!</v>
      </c>
      <c r="AC254" s="15"/>
      <c r="AD254" s="15"/>
      <c r="AE254" s="15"/>
      <c r="AF254" s="15"/>
      <c r="AG254" s="15"/>
      <c r="AH254" s="32" t="str">
        <f>IF(AND(ARTICULOS_OSLE[[#This Row],[FechaVenc]]=0,ARTICULOS_OSLE[[#This Row],[DiasVenc]]=0),"",ARTICULOS_OSLE[[#This Row],[FechaVenc]]-ARTICULOS_OSLE[[#This Row],[DiasVenc]])</f>
        <v>#ERROR!</v>
      </c>
      <c r="AI254" s="15"/>
      <c r="AJ254" s="15"/>
      <c r="AK254" s="15"/>
      <c r="AL254" s="15"/>
      <c r="AM254" s="15"/>
      <c r="AN254" s="15"/>
      <c r="AO254" s="16" t="s">
        <v>11857</v>
      </c>
      <c r="AP254" s="15"/>
      <c r="AQ254" s="15"/>
    </row>
    <row r="255" ht="15.75" hidden="1" customHeight="1">
      <c r="A255" s="28" t="s">
        <v>1475</v>
      </c>
      <c r="B255" s="16">
        <v>1368482.0</v>
      </c>
      <c r="C255" s="15" t="str">
        <f t="shared" si="1"/>
        <v>KIO23160012</v>
      </c>
      <c r="D255" s="15" t="s">
        <v>11857</v>
      </c>
      <c r="E255" s="28" t="s">
        <v>1476</v>
      </c>
      <c r="F255" s="20">
        <f>VLOOKUP(GOLOMAX!$B255,'PRECIOS GOLOMAX'!$A$1:$C$10000,3,FALSE)</f>
        <v>195.05</v>
      </c>
      <c r="G255" s="29">
        <v>0.0</v>
      </c>
      <c r="H255" s="29">
        <v>0.0</v>
      </c>
      <c r="I255" s="15">
        <v>1.0</v>
      </c>
      <c r="J255" s="15">
        <v>1.0</v>
      </c>
      <c r="K255" s="28"/>
      <c r="L255" s="23">
        <f>((GOLOMAX!$F255*(1+GOLOMAX!$G255%))/GOLOMAX!$J255)+GOLOMAX!$K255</f>
        <v>195.05</v>
      </c>
      <c r="M255" s="15">
        <v>30.0</v>
      </c>
      <c r="N255" s="24">
        <f t="shared" si="2"/>
        <v>300</v>
      </c>
      <c r="O255" s="29">
        <f>MROUND((GOLOMAX!$N255/0.6),50)</f>
        <v>500</v>
      </c>
      <c r="P255" s="15" t="s">
        <v>11858</v>
      </c>
      <c r="Q255" s="15">
        <v>3.0</v>
      </c>
      <c r="R255" s="31">
        <v>10.0</v>
      </c>
      <c r="S255" s="15" t="s">
        <v>968</v>
      </c>
      <c r="T255" s="15" t="s">
        <v>15</v>
      </c>
      <c r="U255" s="15" t="s">
        <v>11802</v>
      </c>
      <c r="V255" s="15" t="s">
        <v>12216</v>
      </c>
      <c r="W255" s="15" t="s">
        <v>11860</v>
      </c>
      <c r="X255" s="15">
        <v>1.0</v>
      </c>
      <c r="Y255" s="15">
        <v>0.0</v>
      </c>
      <c r="Z255" s="15"/>
      <c r="AA255" s="15"/>
      <c r="AB255" s="29" t="str">
        <f>ARTICULOS_OSLE[[#This Row],[Costo]]*ARTICULOS_OSLE[[#This Row],[Pedido]]</f>
        <v>#ERROR!</v>
      </c>
      <c r="AC255" s="15"/>
      <c r="AD255" s="15"/>
      <c r="AE255" s="15"/>
      <c r="AF255" s="15"/>
      <c r="AG255" s="15"/>
      <c r="AH255" s="32" t="str">
        <f>IF(AND(ARTICULOS_OSLE[[#This Row],[FechaVenc]]=0,ARTICULOS_OSLE[[#This Row],[DiasVenc]]=0),"",ARTICULOS_OSLE[[#This Row],[FechaVenc]]-ARTICULOS_OSLE[[#This Row],[DiasVenc]])</f>
        <v>#ERROR!</v>
      </c>
      <c r="AI255" s="15"/>
      <c r="AJ255" s="15"/>
      <c r="AK255" s="15"/>
      <c r="AL255" s="15"/>
      <c r="AM255" s="15"/>
      <c r="AN255" s="15"/>
      <c r="AO255" s="16" t="s">
        <v>11857</v>
      </c>
      <c r="AP255" s="15"/>
      <c r="AQ255" s="15"/>
    </row>
    <row r="256" ht="15.75" hidden="1" customHeight="1">
      <c r="A256" s="28" t="s">
        <v>1477</v>
      </c>
      <c r="B256" s="15">
        <v>1404063.0</v>
      </c>
      <c r="C256" s="15" t="str">
        <f t="shared" si="1"/>
        <v>KIO22002865</v>
      </c>
      <c r="D256" s="15" t="s">
        <v>11857</v>
      </c>
      <c r="E256" s="28" t="s">
        <v>1478</v>
      </c>
      <c r="F256" s="20">
        <f>VLOOKUP(GOLOMAX!$B256,'PRECIOS GOLOMAX'!$A$1:$C$10000,3,FALSE)</f>
        <v>171.88</v>
      </c>
      <c r="G256" s="29">
        <v>0.0</v>
      </c>
      <c r="H256" s="29">
        <v>0.0</v>
      </c>
      <c r="I256" s="15">
        <v>1.0</v>
      </c>
      <c r="J256" s="15">
        <v>1.0</v>
      </c>
      <c r="K256" s="28"/>
      <c r="L256" s="23">
        <f>((GOLOMAX!$F256*(1+GOLOMAX!$G256%))/GOLOMAX!$J256)+GOLOMAX!$K256</f>
        <v>171.88</v>
      </c>
      <c r="M256" s="15">
        <v>30.0</v>
      </c>
      <c r="N256" s="24">
        <f t="shared" si="2"/>
        <v>250</v>
      </c>
      <c r="O256" s="29">
        <f>MROUND((GOLOMAX!$N256/0.6),50)</f>
        <v>400</v>
      </c>
      <c r="P256" s="15" t="s">
        <v>11858</v>
      </c>
      <c r="Q256" s="15">
        <v>6.0</v>
      </c>
      <c r="R256" s="31">
        <v>30.0</v>
      </c>
      <c r="S256" s="15" t="s">
        <v>968</v>
      </c>
      <c r="T256" s="15" t="s">
        <v>15</v>
      </c>
      <c r="U256" s="15" t="s">
        <v>11806</v>
      </c>
      <c r="V256" s="15" t="s">
        <v>12217</v>
      </c>
      <c r="W256" s="15" t="s">
        <v>11860</v>
      </c>
      <c r="X256" s="15">
        <v>1.0</v>
      </c>
      <c r="Y256" s="15">
        <v>6.0</v>
      </c>
      <c r="Z256" s="15"/>
      <c r="AA256" s="15"/>
      <c r="AB256" s="29" t="str">
        <f>ARTICULOS_OSLE[[#This Row],[Costo]]*ARTICULOS_OSLE[[#This Row],[Pedido]]</f>
        <v>#ERROR!</v>
      </c>
      <c r="AC256" s="15"/>
      <c r="AD256" s="15"/>
      <c r="AE256" s="15"/>
      <c r="AF256" s="15"/>
      <c r="AG256" s="15"/>
      <c r="AH256" s="32" t="str">
        <f>IF(AND(ARTICULOS_OSLE[[#This Row],[FechaVenc]]=0,ARTICULOS_OSLE[[#This Row],[DiasVenc]]=0),"",ARTICULOS_OSLE[[#This Row],[FechaVenc]]-ARTICULOS_OSLE[[#This Row],[DiasVenc]])</f>
        <v>#ERROR!</v>
      </c>
      <c r="AI256" s="15"/>
      <c r="AJ256" s="15"/>
      <c r="AK256" s="15"/>
      <c r="AL256" s="15"/>
      <c r="AM256" s="15"/>
      <c r="AN256" s="15"/>
      <c r="AO256" s="16" t="s">
        <v>11857</v>
      </c>
      <c r="AP256" s="15"/>
      <c r="AQ256" s="15"/>
    </row>
    <row r="257" ht="15.75" hidden="1" customHeight="1">
      <c r="A257" s="28" t="s">
        <v>1479</v>
      </c>
      <c r="B257" s="15">
        <v>1404027.0</v>
      </c>
      <c r="C257" s="15" t="str">
        <f t="shared" si="1"/>
        <v>KIO22002841</v>
      </c>
      <c r="D257" s="15" t="s">
        <v>11857</v>
      </c>
      <c r="E257" s="28" t="s">
        <v>1480</v>
      </c>
      <c r="F257" s="20">
        <f>VLOOKUP(GOLOMAX!$B257,'PRECIOS GOLOMAX'!$A$1:$C$10000,3,FALSE)</f>
        <v>171.88</v>
      </c>
      <c r="G257" s="29">
        <v>0.0</v>
      </c>
      <c r="H257" s="29">
        <v>0.0</v>
      </c>
      <c r="I257" s="15">
        <v>1.0</v>
      </c>
      <c r="J257" s="15">
        <v>1.0</v>
      </c>
      <c r="K257" s="28"/>
      <c r="L257" s="23">
        <f>((GOLOMAX!$F257*(1+GOLOMAX!$G257%))/GOLOMAX!$J257)+GOLOMAX!$K257</f>
        <v>171.88</v>
      </c>
      <c r="M257" s="15">
        <v>30.0</v>
      </c>
      <c r="N257" s="24">
        <f t="shared" si="2"/>
        <v>250</v>
      </c>
      <c r="O257" s="29">
        <f>MROUND((GOLOMAX!$N257/0.6),50)</f>
        <v>400</v>
      </c>
      <c r="P257" s="15" t="s">
        <v>11858</v>
      </c>
      <c r="Q257" s="15">
        <v>6.0</v>
      </c>
      <c r="R257" s="31">
        <v>30.0</v>
      </c>
      <c r="S257" s="15" t="s">
        <v>968</v>
      </c>
      <c r="T257" s="15" t="s">
        <v>15</v>
      </c>
      <c r="U257" s="15" t="s">
        <v>11806</v>
      </c>
      <c r="V257" s="15" t="s">
        <v>12217</v>
      </c>
      <c r="W257" s="15" t="s">
        <v>11860</v>
      </c>
      <c r="X257" s="15">
        <v>1.0</v>
      </c>
      <c r="Y257" s="15">
        <v>2.0</v>
      </c>
      <c r="Z257" s="15"/>
      <c r="AA257" s="15"/>
      <c r="AB257" s="29" t="str">
        <f>ARTICULOS_OSLE[[#This Row],[Costo]]*ARTICULOS_OSLE[[#This Row],[Pedido]]</f>
        <v>#ERROR!</v>
      </c>
      <c r="AC257" s="15"/>
      <c r="AD257" s="15"/>
      <c r="AE257" s="15"/>
      <c r="AF257" s="15"/>
      <c r="AG257" s="15"/>
      <c r="AH257" s="32" t="str">
        <f>IF(AND(ARTICULOS_OSLE[[#This Row],[FechaVenc]]=0,ARTICULOS_OSLE[[#This Row],[DiasVenc]]=0),"",ARTICULOS_OSLE[[#This Row],[FechaVenc]]-ARTICULOS_OSLE[[#This Row],[DiasVenc]])</f>
        <v>#ERROR!</v>
      </c>
      <c r="AI257" s="15"/>
      <c r="AJ257" s="15"/>
      <c r="AK257" s="15"/>
      <c r="AL257" s="15"/>
      <c r="AM257" s="15"/>
      <c r="AN257" s="15"/>
      <c r="AO257" s="16" t="s">
        <v>11857</v>
      </c>
      <c r="AP257" s="15"/>
      <c r="AQ257" s="15"/>
    </row>
    <row r="258" ht="15.75" hidden="1" customHeight="1">
      <c r="A258" s="28" t="s">
        <v>1481</v>
      </c>
      <c r="B258" s="15">
        <v>1404062.0</v>
      </c>
      <c r="C258" s="15" t="str">
        <f t="shared" si="1"/>
        <v>KIO22002827</v>
      </c>
      <c r="D258" s="15" t="s">
        <v>11857</v>
      </c>
      <c r="E258" s="28" t="s">
        <v>1482</v>
      </c>
      <c r="F258" s="20">
        <f>VLOOKUP(GOLOMAX!$B258,'PRECIOS GOLOMAX'!$A$1:$C$10000,3,FALSE)</f>
        <v>171.88</v>
      </c>
      <c r="G258" s="29">
        <v>0.0</v>
      </c>
      <c r="H258" s="29">
        <v>0.0</v>
      </c>
      <c r="I258" s="15">
        <v>1.0</v>
      </c>
      <c r="J258" s="15">
        <v>1.0</v>
      </c>
      <c r="K258" s="28"/>
      <c r="L258" s="23">
        <f>((GOLOMAX!$F258*(1+GOLOMAX!$G258%))/GOLOMAX!$J258)+GOLOMAX!$K258</f>
        <v>171.88</v>
      </c>
      <c r="M258" s="15">
        <v>30.0</v>
      </c>
      <c r="N258" s="24">
        <f t="shared" si="2"/>
        <v>250</v>
      </c>
      <c r="O258" s="29">
        <f>MROUND((GOLOMAX!$N258/0.6),50)</f>
        <v>400</v>
      </c>
      <c r="P258" s="15" t="s">
        <v>11858</v>
      </c>
      <c r="Q258" s="15">
        <v>6.0</v>
      </c>
      <c r="R258" s="31">
        <v>30.0</v>
      </c>
      <c r="S258" s="15" t="s">
        <v>968</v>
      </c>
      <c r="T258" s="15" t="s">
        <v>15</v>
      </c>
      <c r="U258" s="15" t="s">
        <v>11806</v>
      </c>
      <c r="V258" s="15" t="s">
        <v>12217</v>
      </c>
      <c r="W258" s="15" t="s">
        <v>11860</v>
      </c>
      <c r="X258" s="15">
        <v>1.0</v>
      </c>
      <c r="Y258" s="15">
        <v>2.0</v>
      </c>
      <c r="Z258" s="15"/>
      <c r="AA258" s="15"/>
      <c r="AB258" s="29" t="str">
        <f>ARTICULOS_OSLE[[#This Row],[Costo]]*ARTICULOS_OSLE[[#This Row],[Pedido]]</f>
        <v>#ERROR!</v>
      </c>
      <c r="AC258" s="15"/>
      <c r="AD258" s="15"/>
      <c r="AE258" s="15"/>
      <c r="AF258" s="15"/>
      <c r="AG258" s="15"/>
      <c r="AH258" s="32" t="str">
        <f>IF(AND(ARTICULOS_OSLE[[#This Row],[FechaVenc]]=0,ARTICULOS_OSLE[[#This Row],[DiasVenc]]=0),"",ARTICULOS_OSLE[[#This Row],[FechaVenc]]-ARTICULOS_OSLE[[#This Row],[DiasVenc]])</f>
        <v>#ERROR!</v>
      </c>
      <c r="AI258" s="15"/>
      <c r="AJ258" s="15"/>
      <c r="AK258" s="15"/>
      <c r="AL258" s="15"/>
      <c r="AM258" s="15"/>
      <c r="AN258" s="15"/>
      <c r="AO258" s="16" t="s">
        <v>11857</v>
      </c>
      <c r="AP258" s="15"/>
      <c r="AQ258" s="15"/>
    </row>
    <row r="259" ht="15.75" hidden="1" customHeight="1">
      <c r="A259" s="28" t="s">
        <v>1483</v>
      </c>
      <c r="B259" s="15">
        <v>1404068.0</v>
      </c>
      <c r="C259" s="15" t="str">
        <f t="shared" si="1"/>
        <v>KIO22002780</v>
      </c>
      <c r="D259" s="15" t="s">
        <v>11857</v>
      </c>
      <c r="E259" s="28" t="s">
        <v>1484</v>
      </c>
      <c r="F259" s="20">
        <f>VLOOKUP(GOLOMAX!$B259,'PRECIOS GOLOMAX'!$A$1:$C$10000,3,FALSE)</f>
        <v>171.88</v>
      </c>
      <c r="G259" s="29">
        <v>0.0</v>
      </c>
      <c r="H259" s="29">
        <v>0.0</v>
      </c>
      <c r="I259" s="15">
        <v>1.0</v>
      </c>
      <c r="J259" s="15">
        <v>1.0</v>
      </c>
      <c r="K259" s="28"/>
      <c r="L259" s="23">
        <f>((GOLOMAX!$F259*(1+GOLOMAX!$G259%))/GOLOMAX!$J259)+GOLOMAX!$K259</f>
        <v>171.88</v>
      </c>
      <c r="M259" s="15">
        <v>30.0</v>
      </c>
      <c r="N259" s="24">
        <f t="shared" si="2"/>
        <v>250</v>
      </c>
      <c r="O259" s="29">
        <f>MROUND((GOLOMAX!$N259/0.6),50)</f>
        <v>400</v>
      </c>
      <c r="P259" s="15" t="s">
        <v>11858</v>
      </c>
      <c r="Q259" s="15">
        <v>6.0</v>
      </c>
      <c r="R259" s="31">
        <v>30.0</v>
      </c>
      <c r="S259" s="15" t="s">
        <v>968</v>
      </c>
      <c r="T259" s="15" t="s">
        <v>15</v>
      </c>
      <c r="U259" s="15" t="s">
        <v>11806</v>
      </c>
      <c r="V259" s="15" t="s">
        <v>12217</v>
      </c>
      <c r="W259" s="15" t="s">
        <v>11860</v>
      </c>
      <c r="X259" s="15">
        <v>1.0</v>
      </c>
      <c r="Y259" s="15">
        <v>1.0</v>
      </c>
      <c r="Z259" s="15"/>
      <c r="AA259" s="15"/>
      <c r="AB259" s="29" t="str">
        <f>ARTICULOS_OSLE[[#This Row],[Costo]]*ARTICULOS_OSLE[[#This Row],[Pedido]]</f>
        <v>#ERROR!</v>
      </c>
      <c r="AC259" s="15"/>
      <c r="AD259" s="15"/>
      <c r="AE259" s="15"/>
      <c r="AF259" s="15"/>
      <c r="AG259" s="15"/>
      <c r="AH259" s="32" t="str">
        <f>IF(AND(ARTICULOS_OSLE[[#This Row],[FechaVenc]]=0,ARTICULOS_OSLE[[#This Row],[DiasVenc]]=0),"",ARTICULOS_OSLE[[#This Row],[FechaVenc]]-ARTICULOS_OSLE[[#This Row],[DiasVenc]])</f>
        <v>#ERROR!</v>
      </c>
      <c r="AI259" s="15"/>
      <c r="AJ259" s="15"/>
      <c r="AK259" s="15"/>
      <c r="AL259" s="15"/>
      <c r="AM259" s="15"/>
      <c r="AN259" s="15"/>
      <c r="AO259" s="16" t="s">
        <v>11857</v>
      </c>
      <c r="AP259" s="15"/>
      <c r="AQ259" s="15"/>
    </row>
    <row r="260" ht="15.75" hidden="1" customHeight="1">
      <c r="A260" s="28" t="s">
        <v>1485</v>
      </c>
      <c r="B260" s="15">
        <v>1404054.0</v>
      </c>
      <c r="C260" s="15" t="str">
        <f t="shared" si="1"/>
        <v>KIO22002889</v>
      </c>
      <c r="D260" s="15" t="s">
        <v>11857</v>
      </c>
      <c r="E260" s="28" t="s">
        <v>1486</v>
      </c>
      <c r="F260" s="20">
        <f>VLOOKUP(GOLOMAX!$B260,'PRECIOS GOLOMAX'!$A$1:$C$10000,3,FALSE)</f>
        <v>171.88</v>
      </c>
      <c r="G260" s="29">
        <v>0.0</v>
      </c>
      <c r="H260" s="29">
        <v>0.0</v>
      </c>
      <c r="I260" s="15">
        <v>1.0</v>
      </c>
      <c r="J260" s="15">
        <v>1.0</v>
      </c>
      <c r="K260" s="28"/>
      <c r="L260" s="23">
        <f>((GOLOMAX!$F260*(1+GOLOMAX!$G260%))/GOLOMAX!$J260)+GOLOMAX!$K260</f>
        <v>171.88</v>
      </c>
      <c r="M260" s="15">
        <v>30.0</v>
      </c>
      <c r="N260" s="24">
        <f t="shared" si="2"/>
        <v>250</v>
      </c>
      <c r="O260" s="29">
        <f>MROUND((GOLOMAX!$N260/0.6),50)</f>
        <v>400</v>
      </c>
      <c r="P260" s="15" t="s">
        <v>11858</v>
      </c>
      <c r="Q260" s="15">
        <v>6.0</v>
      </c>
      <c r="R260" s="31">
        <v>30.0</v>
      </c>
      <c r="S260" s="15" t="s">
        <v>968</v>
      </c>
      <c r="T260" s="15" t="s">
        <v>15</v>
      </c>
      <c r="U260" s="15" t="s">
        <v>11806</v>
      </c>
      <c r="V260" s="15" t="s">
        <v>12217</v>
      </c>
      <c r="W260" s="15" t="s">
        <v>11860</v>
      </c>
      <c r="X260" s="15">
        <v>1.0</v>
      </c>
      <c r="Y260" s="15">
        <v>0.0</v>
      </c>
      <c r="Z260" s="15"/>
      <c r="AA260" s="15"/>
      <c r="AB260" s="29" t="str">
        <f>ARTICULOS_OSLE[[#This Row],[Costo]]*ARTICULOS_OSLE[[#This Row],[Pedido]]</f>
        <v>#ERROR!</v>
      </c>
      <c r="AC260" s="15"/>
      <c r="AD260" s="15"/>
      <c r="AE260" s="15"/>
      <c r="AF260" s="15"/>
      <c r="AG260" s="15"/>
      <c r="AH260" s="32" t="str">
        <f>IF(AND(ARTICULOS_OSLE[[#This Row],[FechaVenc]]=0,ARTICULOS_OSLE[[#This Row],[DiasVenc]]=0),"",ARTICULOS_OSLE[[#This Row],[FechaVenc]]-ARTICULOS_OSLE[[#This Row],[DiasVenc]])</f>
        <v>#ERROR!</v>
      </c>
      <c r="AI260" s="15"/>
      <c r="AJ260" s="15"/>
      <c r="AK260" s="15"/>
      <c r="AL260" s="15"/>
      <c r="AM260" s="15"/>
      <c r="AN260" s="15"/>
      <c r="AO260" s="16" t="s">
        <v>11857</v>
      </c>
      <c r="AP260" s="15"/>
      <c r="AQ260" s="15"/>
    </row>
    <row r="261" ht="15.75" hidden="1" customHeight="1">
      <c r="A261" s="28" t="s">
        <v>1487</v>
      </c>
      <c r="B261" s="16">
        <v>1402135.0</v>
      </c>
      <c r="C261" s="15" t="str">
        <f t="shared" si="1"/>
        <v>KIO94344249</v>
      </c>
      <c r="D261" s="15" t="s">
        <v>11857</v>
      </c>
      <c r="E261" s="28" t="s">
        <v>1488</v>
      </c>
      <c r="F261" s="20">
        <f>VLOOKUP(GOLOMAX!$B261,'PRECIOS GOLOMAX'!$A$1:$C$10000,3,FALSE)</f>
        <v>213.3</v>
      </c>
      <c r="G261" s="29">
        <v>0.0</v>
      </c>
      <c r="H261" s="29">
        <v>0.0</v>
      </c>
      <c r="I261" s="15">
        <v>1.0</v>
      </c>
      <c r="J261" s="15">
        <v>1.0</v>
      </c>
      <c r="K261" s="28"/>
      <c r="L261" s="23">
        <f>((GOLOMAX!$F261*(1+GOLOMAX!$G261%))/GOLOMAX!$J261)+GOLOMAX!$K261</f>
        <v>213.3</v>
      </c>
      <c r="M261" s="15">
        <v>30.0</v>
      </c>
      <c r="N261" s="24">
        <f t="shared" si="2"/>
        <v>300</v>
      </c>
      <c r="O261" s="29">
        <f>MROUND((GOLOMAX!$N261/0.6),50)</f>
        <v>500</v>
      </c>
      <c r="P261" s="15" t="s">
        <v>11858</v>
      </c>
      <c r="Q261" s="15">
        <v>3.0</v>
      </c>
      <c r="R261" s="31">
        <v>15.0</v>
      </c>
      <c r="S261" s="15" t="s">
        <v>968</v>
      </c>
      <c r="T261" s="15" t="s">
        <v>15</v>
      </c>
      <c r="U261" s="15" t="s">
        <v>11806</v>
      </c>
      <c r="V261" s="15" t="s">
        <v>12218</v>
      </c>
      <c r="W261" s="15" t="s">
        <v>11860</v>
      </c>
      <c r="X261" s="15">
        <v>1.0</v>
      </c>
      <c r="Y261" s="15">
        <v>18.0</v>
      </c>
      <c r="Z261" s="15"/>
      <c r="AA261" s="15"/>
      <c r="AB261" s="29" t="str">
        <f>ARTICULOS_OSLE[[#This Row],[Costo]]*ARTICULOS_OSLE[[#This Row],[Pedido]]</f>
        <v>#ERROR!</v>
      </c>
      <c r="AC261" s="15"/>
      <c r="AD261" s="15"/>
      <c r="AE261" s="15"/>
      <c r="AF261" s="15"/>
      <c r="AG261" s="15"/>
      <c r="AH261" s="32" t="str">
        <f>IF(AND(ARTICULOS_OSLE[[#This Row],[FechaVenc]]=0,ARTICULOS_OSLE[[#This Row],[DiasVenc]]=0),"",ARTICULOS_OSLE[[#This Row],[FechaVenc]]-ARTICULOS_OSLE[[#This Row],[DiasVenc]])</f>
        <v>#ERROR!</v>
      </c>
      <c r="AI261" s="15"/>
      <c r="AJ261" s="15"/>
      <c r="AK261" s="15"/>
      <c r="AL261" s="15"/>
      <c r="AM261" s="15"/>
      <c r="AN261" s="15"/>
      <c r="AO261" s="16" t="s">
        <v>11857</v>
      </c>
      <c r="AP261" s="15"/>
      <c r="AQ261" s="15"/>
    </row>
    <row r="262" ht="15.75" hidden="1" customHeight="1">
      <c r="A262" s="28" t="s">
        <v>1489</v>
      </c>
      <c r="B262" s="16">
        <v>1402137.0</v>
      </c>
      <c r="C262" s="15" t="str">
        <f t="shared" si="1"/>
        <v>KIO94340555</v>
      </c>
      <c r="D262" s="15" t="s">
        <v>11857</v>
      </c>
      <c r="E262" s="28" t="s">
        <v>1490</v>
      </c>
      <c r="F262" s="20">
        <f>VLOOKUP(GOLOMAX!$B262,'PRECIOS GOLOMAX'!$A$1:$C$10000,3,FALSE)</f>
        <v>213.3</v>
      </c>
      <c r="G262" s="29">
        <v>0.0</v>
      </c>
      <c r="H262" s="29">
        <v>0.0</v>
      </c>
      <c r="I262" s="15">
        <v>1.0</v>
      </c>
      <c r="J262" s="15">
        <v>1.0</v>
      </c>
      <c r="K262" s="28"/>
      <c r="L262" s="23">
        <f>((GOLOMAX!$F262*(1+GOLOMAX!$G262%))/GOLOMAX!$J262)+GOLOMAX!$K262</f>
        <v>213.3</v>
      </c>
      <c r="M262" s="15">
        <v>30.0</v>
      </c>
      <c r="N262" s="24">
        <f t="shared" si="2"/>
        <v>300</v>
      </c>
      <c r="O262" s="29">
        <f>MROUND((GOLOMAX!$N262/0.6),50)</f>
        <v>500</v>
      </c>
      <c r="P262" s="15" t="s">
        <v>11858</v>
      </c>
      <c r="Q262" s="15">
        <v>3.0</v>
      </c>
      <c r="R262" s="31">
        <v>15.0</v>
      </c>
      <c r="S262" s="15" t="s">
        <v>968</v>
      </c>
      <c r="T262" s="15" t="s">
        <v>15</v>
      </c>
      <c r="U262" s="15" t="s">
        <v>11806</v>
      </c>
      <c r="V262" s="15" t="s">
        <v>12218</v>
      </c>
      <c r="W262" s="15" t="s">
        <v>11860</v>
      </c>
      <c r="X262" s="15">
        <v>1.0</v>
      </c>
      <c r="Y262" s="15">
        <v>10.0</v>
      </c>
      <c r="Z262" s="15"/>
      <c r="AA262" s="15"/>
      <c r="AB262" s="29" t="str">
        <f>ARTICULOS_OSLE[[#This Row],[Costo]]*ARTICULOS_OSLE[[#This Row],[Pedido]]</f>
        <v>#ERROR!</v>
      </c>
      <c r="AC262" s="15"/>
      <c r="AD262" s="15"/>
      <c r="AE262" s="15"/>
      <c r="AF262" s="15"/>
      <c r="AG262" s="15"/>
      <c r="AH262" s="32" t="str">
        <f>IF(AND(ARTICULOS_OSLE[[#This Row],[FechaVenc]]=0,ARTICULOS_OSLE[[#This Row],[DiasVenc]]=0),"",ARTICULOS_OSLE[[#This Row],[FechaVenc]]-ARTICULOS_OSLE[[#This Row],[DiasVenc]])</f>
        <v>#ERROR!</v>
      </c>
      <c r="AI262" s="15"/>
      <c r="AJ262" s="15"/>
      <c r="AK262" s="15"/>
      <c r="AL262" s="15"/>
      <c r="AM262" s="15"/>
      <c r="AN262" s="15"/>
      <c r="AO262" s="16" t="s">
        <v>11857</v>
      </c>
      <c r="AP262" s="15"/>
      <c r="AQ262" s="15"/>
    </row>
    <row r="263" ht="15.75" hidden="1" customHeight="1">
      <c r="A263" s="28" t="s">
        <v>1491</v>
      </c>
      <c r="B263" s="16">
        <v>1402163.0</v>
      </c>
      <c r="C263" s="15" t="str">
        <f t="shared" si="1"/>
        <v>KIO94340012</v>
      </c>
      <c r="D263" s="15" t="s">
        <v>11857</v>
      </c>
      <c r="E263" s="28" t="s">
        <v>1492</v>
      </c>
      <c r="F263" s="20">
        <f>VLOOKUP(GOLOMAX!$B263,'PRECIOS GOLOMAX'!$A$1:$C$10000,3,FALSE)</f>
        <v>213.3</v>
      </c>
      <c r="G263" s="29">
        <v>0.0</v>
      </c>
      <c r="H263" s="29">
        <v>0.0</v>
      </c>
      <c r="I263" s="15">
        <v>1.0</v>
      </c>
      <c r="J263" s="15">
        <v>1.0</v>
      </c>
      <c r="K263" s="28"/>
      <c r="L263" s="23">
        <f>((GOLOMAX!$F263*(1+GOLOMAX!$G263%))/GOLOMAX!$J263)+GOLOMAX!$K263</f>
        <v>213.3</v>
      </c>
      <c r="M263" s="15">
        <v>30.0</v>
      </c>
      <c r="N263" s="24">
        <f t="shared" si="2"/>
        <v>300</v>
      </c>
      <c r="O263" s="29">
        <f>MROUND((GOLOMAX!$N263/0.6),50)</f>
        <v>500</v>
      </c>
      <c r="P263" s="15" t="s">
        <v>11858</v>
      </c>
      <c r="Q263" s="15">
        <v>3.0</v>
      </c>
      <c r="R263" s="31">
        <v>15.0</v>
      </c>
      <c r="S263" s="15" t="s">
        <v>968</v>
      </c>
      <c r="T263" s="15" t="s">
        <v>15</v>
      </c>
      <c r="U263" s="15" t="s">
        <v>11806</v>
      </c>
      <c r="V263" s="16" t="s">
        <v>12218</v>
      </c>
      <c r="W263" s="15" t="s">
        <v>11860</v>
      </c>
      <c r="X263" s="15">
        <v>1.0</v>
      </c>
      <c r="Y263" s="15">
        <v>7.0</v>
      </c>
      <c r="Z263" s="15"/>
      <c r="AA263" s="15"/>
      <c r="AB263" s="29" t="str">
        <f>ARTICULOS_OSLE[[#This Row],[Costo]]*ARTICULOS_OSLE[[#This Row],[Pedido]]</f>
        <v>#ERROR!</v>
      </c>
      <c r="AC263" s="15"/>
      <c r="AD263" s="15"/>
      <c r="AE263" s="15"/>
      <c r="AF263" s="15"/>
      <c r="AG263" s="15"/>
      <c r="AH263" s="32" t="str">
        <f>IF(AND(ARTICULOS_OSLE[[#This Row],[FechaVenc]]=0,ARTICULOS_OSLE[[#This Row],[DiasVenc]]=0),"",ARTICULOS_OSLE[[#This Row],[FechaVenc]]-ARTICULOS_OSLE[[#This Row],[DiasVenc]])</f>
        <v>#ERROR!</v>
      </c>
      <c r="AI263" s="15"/>
      <c r="AJ263" s="15"/>
      <c r="AK263" s="15"/>
      <c r="AL263" s="15"/>
      <c r="AM263" s="15"/>
      <c r="AN263" s="15"/>
      <c r="AO263" s="16" t="s">
        <v>11857</v>
      </c>
      <c r="AP263" s="15"/>
      <c r="AQ263" s="15"/>
    </row>
    <row r="264" ht="15.75" hidden="1" customHeight="1">
      <c r="A264" s="28" t="s">
        <v>1493</v>
      </c>
      <c r="B264" s="15">
        <v>1406166.0</v>
      </c>
      <c r="C264" s="15" t="str">
        <f t="shared" si="1"/>
        <v>KIO76191310</v>
      </c>
      <c r="D264" s="15" t="s">
        <v>11857</v>
      </c>
      <c r="E264" s="28" t="s">
        <v>1494</v>
      </c>
      <c r="F264" s="20">
        <f>VLOOKUP(GOLOMAX!$B264,'PRECIOS GOLOMAX'!$A$1:$C$10000,3,FALSE)</f>
        <v>223.61</v>
      </c>
      <c r="G264" s="29">
        <v>0.0</v>
      </c>
      <c r="H264" s="29">
        <v>0.0</v>
      </c>
      <c r="I264" s="15">
        <v>1.0</v>
      </c>
      <c r="J264" s="15">
        <v>1.0</v>
      </c>
      <c r="K264" s="28"/>
      <c r="L264" s="23">
        <f>((GOLOMAX!$F264*(1+GOLOMAX!$G264%))/GOLOMAX!$J264)+GOLOMAX!$K264</f>
        <v>223.61</v>
      </c>
      <c r="M264" s="15">
        <v>30.0</v>
      </c>
      <c r="N264" s="24">
        <f t="shared" si="2"/>
        <v>300</v>
      </c>
      <c r="O264" s="29">
        <f>MROUND((GOLOMAX!$N264/0.6),50)</f>
        <v>500</v>
      </c>
      <c r="P264" s="15" t="s">
        <v>11858</v>
      </c>
      <c r="Q264" s="15">
        <v>3.0</v>
      </c>
      <c r="R264" s="31">
        <v>15.0</v>
      </c>
      <c r="S264" s="15" t="s">
        <v>968</v>
      </c>
      <c r="T264" s="15" t="s">
        <v>15</v>
      </c>
      <c r="U264" s="15" t="s">
        <v>11806</v>
      </c>
      <c r="V264" s="15" t="s">
        <v>12219</v>
      </c>
      <c r="W264" s="15" t="s">
        <v>11860</v>
      </c>
      <c r="X264" s="15">
        <v>1.0</v>
      </c>
      <c r="Y264" s="15">
        <v>9.0</v>
      </c>
      <c r="Z264" s="15"/>
      <c r="AA264" s="15"/>
      <c r="AB264" s="29" t="str">
        <f>ARTICULOS_OSLE[[#This Row],[Costo]]*ARTICULOS_OSLE[[#This Row],[Pedido]]</f>
        <v>#ERROR!</v>
      </c>
      <c r="AC264" s="15"/>
      <c r="AD264" s="15"/>
      <c r="AE264" s="15"/>
      <c r="AF264" s="15"/>
      <c r="AG264" s="15"/>
      <c r="AH264" s="32" t="str">
        <f>IF(AND(ARTICULOS_OSLE[[#This Row],[FechaVenc]]=0,ARTICULOS_OSLE[[#This Row],[DiasVenc]]=0),"",ARTICULOS_OSLE[[#This Row],[FechaVenc]]-ARTICULOS_OSLE[[#This Row],[DiasVenc]])</f>
        <v>#ERROR!</v>
      </c>
      <c r="AI264" s="15"/>
      <c r="AJ264" s="15"/>
      <c r="AK264" s="15"/>
      <c r="AL264" s="15"/>
      <c r="AM264" s="15"/>
      <c r="AN264" s="15"/>
      <c r="AO264" s="16" t="s">
        <v>11857</v>
      </c>
      <c r="AP264" s="15"/>
      <c r="AQ264" s="15"/>
    </row>
    <row r="265" ht="15.75" hidden="1" customHeight="1">
      <c r="A265" s="28" t="s">
        <v>1495</v>
      </c>
      <c r="B265" s="15">
        <v>1406100.0</v>
      </c>
      <c r="C265" s="15" t="str">
        <f t="shared" si="1"/>
        <v>KIO86030555</v>
      </c>
      <c r="D265" s="15" t="s">
        <v>11857</v>
      </c>
      <c r="E265" s="28" t="s">
        <v>1496</v>
      </c>
      <c r="F265" s="20">
        <f>VLOOKUP(GOLOMAX!$B265,'PRECIOS GOLOMAX'!$A$1:$C$10000,3,FALSE)</f>
        <v>223.61</v>
      </c>
      <c r="G265" s="29">
        <v>0.0</v>
      </c>
      <c r="H265" s="29">
        <v>0.0</v>
      </c>
      <c r="I265" s="15">
        <v>1.0</v>
      </c>
      <c r="J265" s="15">
        <v>1.0</v>
      </c>
      <c r="K265" s="28"/>
      <c r="L265" s="23">
        <f>((GOLOMAX!$F265*(1+GOLOMAX!$G265%))/GOLOMAX!$J265)+GOLOMAX!$K265</f>
        <v>223.61</v>
      </c>
      <c r="M265" s="15">
        <v>30.0</v>
      </c>
      <c r="N265" s="24">
        <f t="shared" si="2"/>
        <v>300</v>
      </c>
      <c r="O265" s="29">
        <f>MROUND((GOLOMAX!$N265/0.6),50)</f>
        <v>500</v>
      </c>
      <c r="P265" s="15" t="s">
        <v>11858</v>
      </c>
      <c r="Q265" s="15">
        <v>3.0</v>
      </c>
      <c r="R265" s="31">
        <v>15.0</v>
      </c>
      <c r="S265" s="15" t="s">
        <v>968</v>
      </c>
      <c r="T265" s="15" t="s">
        <v>15</v>
      </c>
      <c r="U265" s="15" t="s">
        <v>11806</v>
      </c>
      <c r="V265" s="15" t="s">
        <v>12219</v>
      </c>
      <c r="W265" s="15" t="s">
        <v>11860</v>
      </c>
      <c r="X265" s="15">
        <v>1.0</v>
      </c>
      <c r="Y265" s="15">
        <v>9.0</v>
      </c>
      <c r="Z265" s="15"/>
      <c r="AA265" s="15"/>
      <c r="AB265" s="29" t="str">
        <f>ARTICULOS_OSLE[[#This Row],[Costo]]*ARTICULOS_OSLE[[#This Row],[Pedido]]</f>
        <v>#ERROR!</v>
      </c>
      <c r="AC265" s="15"/>
      <c r="AD265" s="15"/>
      <c r="AE265" s="15"/>
      <c r="AF265" s="15"/>
      <c r="AG265" s="15"/>
      <c r="AH265" s="32" t="str">
        <f>IF(AND(ARTICULOS_OSLE[[#This Row],[FechaVenc]]=0,ARTICULOS_OSLE[[#This Row],[DiasVenc]]=0),"",ARTICULOS_OSLE[[#This Row],[FechaVenc]]-ARTICULOS_OSLE[[#This Row],[DiasVenc]])</f>
        <v>#ERROR!</v>
      </c>
      <c r="AI265" s="15"/>
      <c r="AJ265" s="15"/>
      <c r="AK265" s="15"/>
      <c r="AL265" s="15"/>
      <c r="AM265" s="15"/>
      <c r="AN265" s="15"/>
      <c r="AO265" s="16" t="s">
        <v>11857</v>
      </c>
      <c r="AP265" s="15"/>
      <c r="AQ265" s="15"/>
    </row>
    <row r="266" ht="15.75" hidden="1" customHeight="1">
      <c r="A266" s="28" t="s">
        <v>1497</v>
      </c>
      <c r="B266" s="15">
        <v>1406101.0</v>
      </c>
      <c r="C266" s="15" t="str">
        <f t="shared" si="1"/>
        <v>KIO86030548</v>
      </c>
      <c r="D266" s="15" t="s">
        <v>11857</v>
      </c>
      <c r="E266" s="28" t="s">
        <v>1498</v>
      </c>
      <c r="F266" s="20">
        <f>VLOOKUP(GOLOMAX!$B266,'PRECIOS GOLOMAX'!$A$1:$C$10000,3,FALSE)</f>
        <v>223.61</v>
      </c>
      <c r="G266" s="29">
        <v>0.0</v>
      </c>
      <c r="H266" s="29">
        <v>0.0</v>
      </c>
      <c r="I266" s="15">
        <v>1.0</v>
      </c>
      <c r="J266" s="15">
        <v>1.0</v>
      </c>
      <c r="K266" s="28"/>
      <c r="L266" s="23">
        <f>((GOLOMAX!$F266*(1+GOLOMAX!$G266%))/GOLOMAX!$J266)+GOLOMAX!$K266</f>
        <v>223.61</v>
      </c>
      <c r="M266" s="15">
        <v>30.0</v>
      </c>
      <c r="N266" s="24">
        <f t="shared" si="2"/>
        <v>300</v>
      </c>
      <c r="O266" s="29">
        <f>MROUND((GOLOMAX!$N266/0.6),50)</f>
        <v>500</v>
      </c>
      <c r="P266" s="15" t="s">
        <v>11858</v>
      </c>
      <c r="Q266" s="15">
        <v>3.0</v>
      </c>
      <c r="R266" s="31">
        <v>15.0</v>
      </c>
      <c r="S266" s="15" t="s">
        <v>968</v>
      </c>
      <c r="T266" s="15" t="s">
        <v>15</v>
      </c>
      <c r="U266" s="15" t="s">
        <v>11806</v>
      </c>
      <c r="V266" s="16" t="s">
        <v>12219</v>
      </c>
      <c r="W266" s="15" t="s">
        <v>11860</v>
      </c>
      <c r="X266" s="15">
        <v>1.0</v>
      </c>
      <c r="Y266" s="15">
        <v>2.0</v>
      </c>
      <c r="Z266" s="15"/>
      <c r="AA266" s="15"/>
      <c r="AB266" s="29" t="str">
        <f>ARTICULOS_OSLE[[#This Row],[Costo]]*ARTICULOS_OSLE[[#This Row],[Pedido]]</f>
        <v>#ERROR!</v>
      </c>
      <c r="AC266" s="15"/>
      <c r="AD266" s="15"/>
      <c r="AE266" s="15"/>
      <c r="AF266" s="15"/>
      <c r="AG266" s="15"/>
      <c r="AH266" s="32" t="str">
        <f>IF(AND(ARTICULOS_OSLE[[#This Row],[FechaVenc]]=0,ARTICULOS_OSLE[[#This Row],[DiasVenc]]=0),"",ARTICULOS_OSLE[[#This Row],[FechaVenc]]-ARTICULOS_OSLE[[#This Row],[DiasVenc]])</f>
        <v>#ERROR!</v>
      </c>
      <c r="AI266" s="15"/>
      <c r="AJ266" s="15"/>
      <c r="AK266" s="15"/>
      <c r="AL266" s="15"/>
      <c r="AM266" s="15"/>
      <c r="AN266" s="15"/>
      <c r="AO266" s="16" t="s">
        <v>11857</v>
      </c>
      <c r="AP266" s="15"/>
      <c r="AQ266" s="15"/>
    </row>
    <row r="267" ht="15.75" hidden="1" customHeight="1">
      <c r="A267" s="28" t="s">
        <v>1499</v>
      </c>
      <c r="B267" s="15">
        <v>1406202.0</v>
      </c>
      <c r="C267" s="15" t="str">
        <f t="shared" si="1"/>
        <v>KIO40710125</v>
      </c>
      <c r="D267" s="15" t="s">
        <v>11857</v>
      </c>
      <c r="E267" s="28" t="s">
        <v>1500</v>
      </c>
      <c r="F267" s="20">
        <f>VLOOKUP(GOLOMAX!$B267,'PRECIOS GOLOMAX'!$A$1:$C$10000,3,FALSE)</f>
        <v>2123.57</v>
      </c>
      <c r="G267" s="29">
        <v>0.0</v>
      </c>
      <c r="H267" s="29">
        <v>0.0</v>
      </c>
      <c r="I267" s="15">
        <v>20.0</v>
      </c>
      <c r="J267" s="15">
        <v>20.0</v>
      </c>
      <c r="K267" s="28"/>
      <c r="L267" s="23">
        <f>((GOLOMAX!$F267*(1+GOLOMAX!$G267%))/GOLOMAX!$J267)+GOLOMAX!$K267</f>
        <v>106.1785</v>
      </c>
      <c r="M267" s="15">
        <v>30.0</v>
      </c>
      <c r="N267" s="24">
        <f t="shared" si="2"/>
        <v>150</v>
      </c>
      <c r="O267" s="29">
        <f>MROUND((GOLOMAX!$N267/0.6),50)</f>
        <v>250</v>
      </c>
      <c r="P267" s="15" t="s">
        <v>11858</v>
      </c>
      <c r="Q267" s="15">
        <v>5.0</v>
      </c>
      <c r="R267" s="31">
        <v>25.0</v>
      </c>
      <c r="S267" s="15" t="s">
        <v>968</v>
      </c>
      <c r="T267" s="15" t="s">
        <v>15</v>
      </c>
      <c r="U267" s="15" t="s">
        <v>11806</v>
      </c>
      <c r="V267" s="15" t="s">
        <v>12220</v>
      </c>
      <c r="W267" s="15" t="s">
        <v>11860</v>
      </c>
      <c r="X267" s="15">
        <v>1.0</v>
      </c>
      <c r="Y267" s="15">
        <v>10.0</v>
      </c>
      <c r="Z267" s="15"/>
      <c r="AA267" s="15"/>
      <c r="AB267" s="29" t="str">
        <f>ARTICULOS_OSLE[[#This Row],[Costo]]*ARTICULOS_OSLE[[#This Row],[Pedido]]</f>
        <v>#ERROR!</v>
      </c>
      <c r="AC267" s="15"/>
      <c r="AD267" s="15"/>
      <c r="AE267" s="15"/>
      <c r="AF267" s="15"/>
      <c r="AG267" s="15"/>
      <c r="AH267" s="32" t="str">
        <f>IF(AND(ARTICULOS_OSLE[[#This Row],[FechaVenc]]=0,ARTICULOS_OSLE[[#This Row],[DiasVenc]]=0),"",ARTICULOS_OSLE[[#This Row],[FechaVenc]]-ARTICULOS_OSLE[[#This Row],[DiasVenc]])</f>
        <v>#ERROR!</v>
      </c>
      <c r="AI267" s="15"/>
      <c r="AJ267" s="15"/>
      <c r="AK267" s="15"/>
      <c r="AL267" s="15"/>
      <c r="AM267" s="15"/>
      <c r="AN267" s="15"/>
      <c r="AO267" s="16" t="s">
        <v>11857</v>
      </c>
      <c r="AP267" s="15"/>
      <c r="AQ267" s="15"/>
    </row>
    <row r="268" ht="15.75" hidden="1" customHeight="1">
      <c r="A268" s="28" t="s">
        <v>1501</v>
      </c>
      <c r="B268" s="15">
        <v>1406203.0</v>
      </c>
      <c r="C268" s="15" t="str">
        <f t="shared" si="1"/>
        <v>KIO40710132</v>
      </c>
      <c r="D268" s="15" t="s">
        <v>11857</v>
      </c>
      <c r="E268" s="28" t="s">
        <v>1502</v>
      </c>
      <c r="F268" s="20">
        <f>VLOOKUP(GOLOMAX!$B268,'PRECIOS GOLOMAX'!$A$1:$C$10000,3,FALSE)</f>
        <v>2123.57</v>
      </c>
      <c r="G268" s="29">
        <v>0.0</v>
      </c>
      <c r="H268" s="29">
        <v>0.0</v>
      </c>
      <c r="I268" s="15">
        <v>20.0</v>
      </c>
      <c r="J268" s="15">
        <v>20.0</v>
      </c>
      <c r="K268" s="28"/>
      <c r="L268" s="23">
        <f>((GOLOMAX!$F268*(1+GOLOMAX!$G268%))/GOLOMAX!$J268)+GOLOMAX!$K268</f>
        <v>106.1785</v>
      </c>
      <c r="M268" s="15">
        <v>30.0</v>
      </c>
      <c r="N268" s="24">
        <f t="shared" si="2"/>
        <v>150</v>
      </c>
      <c r="O268" s="29">
        <f>MROUND((GOLOMAX!$N268/0.6),50)</f>
        <v>250</v>
      </c>
      <c r="P268" s="15" t="s">
        <v>11858</v>
      </c>
      <c r="Q268" s="15">
        <v>5.0</v>
      </c>
      <c r="R268" s="31">
        <v>25.0</v>
      </c>
      <c r="S268" s="15" t="s">
        <v>968</v>
      </c>
      <c r="T268" s="15" t="s">
        <v>15</v>
      </c>
      <c r="U268" s="15" t="s">
        <v>11806</v>
      </c>
      <c r="V268" s="15" t="s">
        <v>12220</v>
      </c>
      <c r="W268" s="15" t="s">
        <v>11860</v>
      </c>
      <c r="X268" s="15">
        <v>1.0</v>
      </c>
      <c r="Y268" s="15">
        <v>2.0</v>
      </c>
      <c r="Z268" s="15"/>
      <c r="AA268" s="15"/>
      <c r="AB268" s="29" t="str">
        <f>ARTICULOS_OSLE[[#This Row],[Costo]]*ARTICULOS_OSLE[[#This Row],[Pedido]]</f>
        <v>#ERROR!</v>
      </c>
      <c r="AC268" s="15"/>
      <c r="AD268" s="15"/>
      <c r="AE268" s="15"/>
      <c r="AF268" s="15"/>
      <c r="AG268" s="15"/>
      <c r="AH268" s="32" t="str">
        <f>IF(AND(ARTICULOS_OSLE[[#This Row],[FechaVenc]]=0,ARTICULOS_OSLE[[#This Row],[DiasVenc]]=0),"",ARTICULOS_OSLE[[#This Row],[FechaVenc]]-ARTICULOS_OSLE[[#This Row],[DiasVenc]])</f>
        <v>#ERROR!</v>
      </c>
      <c r="AI268" s="15"/>
      <c r="AJ268" s="15"/>
      <c r="AK268" s="15"/>
      <c r="AL268" s="15"/>
      <c r="AM268" s="15"/>
      <c r="AN268" s="15"/>
      <c r="AO268" s="16" t="s">
        <v>11857</v>
      </c>
      <c r="AP268" s="15"/>
      <c r="AQ268" s="15"/>
    </row>
    <row r="269" ht="15.75" hidden="1" customHeight="1">
      <c r="A269" s="28" t="s">
        <v>1503</v>
      </c>
      <c r="B269" s="15">
        <v>1406208.0</v>
      </c>
      <c r="C269" s="15" t="str">
        <f t="shared" si="1"/>
        <v>KIO40710545</v>
      </c>
      <c r="D269" s="15" t="s">
        <v>11857</v>
      </c>
      <c r="E269" s="28" t="s">
        <v>1504</v>
      </c>
      <c r="F269" s="20">
        <f>VLOOKUP(GOLOMAX!$B269,'PRECIOS GOLOMAX'!$A$1:$C$10000,3,FALSE)</f>
        <v>2123.57</v>
      </c>
      <c r="G269" s="29">
        <v>0.0</v>
      </c>
      <c r="H269" s="29">
        <v>0.0</v>
      </c>
      <c r="I269" s="15">
        <v>20.0</v>
      </c>
      <c r="J269" s="15">
        <v>20.0</v>
      </c>
      <c r="K269" s="28"/>
      <c r="L269" s="23">
        <f>((GOLOMAX!$F269*(1+GOLOMAX!$G269%))/GOLOMAX!$J269)+GOLOMAX!$K269</f>
        <v>106.1785</v>
      </c>
      <c r="M269" s="15">
        <v>30.0</v>
      </c>
      <c r="N269" s="24">
        <f t="shared" si="2"/>
        <v>150</v>
      </c>
      <c r="O269" s="29">
        <f>MROUND((GOLOMAX!$N269/0.6),50)</f>
        <v>250</v>
      </c>
      <c r="P269" s="15" t="s">
        <v>11858</v>
      </c>
      <c r="Q269" s="15">
        <v>5.0</v>
      </c>
      <c r="R269" s="31">
        <v>25.0</v>
      </c>
      <c r="S269" s="15" t="s">
        <v>968</v>
      </c>
      <c r="T269" s="15" t="s">
        <v>15</v>
      </c>
      <c r="U269" s="15" t="s">
        <v>11806</v>
      </c>
      <c r="V269" s="15" t="s">
        <v>12220</v>
      </c>
      <c r="W269" s="15" t="s">
        <v>11860</v>
      </c>
      <c r="X269" s="15">
        <v>1.0</v>
      </c>
      <c r="Y269" s="15">
        <v>16.0</v>
      </c>
      <c r="Z269" s="15"/>
      <c r="AA269" s="15"/>
      <c r="AB269" s="29" t="str">
        <f>ARTICULOS_OSLE[[#This Row],[Costo]]*ARTICULOS_OSLE[[#This Row],[Pedido]]</f>
        <v>#ERROR!</v>
      </c>
      <c r="AC269" s="15"/>
      <c r="AD269" s="15"/>
      <c r="AE269" s="15"/>
      <c r="AF269" s="15"/>
      <c r="AG269" s="15"/>
      <c r="AH269" s="32" t="str">
        <f>IF(AND(ARTICULOS_OSLE[[#This Row],[FechaVenc]]=0,ARTICULOS_OSLE[[#This Row],[DiasVenc]]=0),"",ARTICULOS_OSLE[[#This Row],[FechaVenc]]-ARTICULOS_OSLE[[#This Row],[DiasVenc]])</f>
        <v>#ERROR!</v>
      </c>
      <c r="AI269" s="15"/>
      <c r="AJ269" s="15"/>
      <c r="AK269" s="15"/>
      <c r="AL269" s="15"/>
      <c r="AM269" s="15"/>
      <c r="AN269" s="15"/>
      <c r="AO269" s="16" t="s">
        <v>11857</v>
      </c>
      <c r="AP269" s="15"/>
      <c r="AQ269" s="15"/>
    </row>
    <row r="270" ht="15.75" hidden="1" customHeight="1">
      <c r="A270" s="28" t="s">
        <v>1505</v>
      </c>
      <c r="B270" s="15">
        <v>1406201.0</v>
      </c>
      <c r="C270" s="15" t="str">
        <f t="shared" si="1"/>
        <v>KIO40710118</v>
      </c>
      <c r="D270" s="15" t="s">
        <v>11857</v>
      </c>
      <c r="E270" s="28" t="s">
        <v>1506</v>
      </c>
      <c r="F270" s="20">
        <f>VLOOKUP(GOLOMAX!$B270,'PRECIOS GOLOMAX'!$A$1:$C$10000,3,FALSE)</f>
        <v>2123.57</v>
      </c>
      <c r="G270" s="29">
        <v>0.0</v>
      </c>
      <c r="H270" s="29">
        <v>0.0</v>
      </c>
      <c r="I270" s="15">
        <v>20.0</v>
      </c>
      <c r="J270" s="15">
        <v>20.0</v>
      </c>
      <c r="K270" s="28"/>
      <c r="L270" s="23">
        <f>((GOLOMAX!$F270*(1+GOLOMAX!$G270%))/GOLOMAX!$J270)+GOLOMAX!$K270</f>
        <v>106.1785</v>
      </c>
      <c r="M270" s="15">
        <v>30.0</v>
      </c>
      <c r="N270" s="24">
        <f t="shared" si="2"/>
        <v>150</v>
      </c>
      <c r="O270" s="29">
        <f>MROUND((GOLOMAX!$N270/0.6),50)</f>
        <v>250</v>
      </c>
      <c r="P270" s="15" t="s">
        <v>11858</v>
      </c>
      <c r="Q270" s="15">
        <v>5.0</v>
      </c>
      <c r="R270" s="31">
        <v>25.0</v>
      </c>
      <c r="S270" s="15" t="s">
        <v>968</v>
      </c>
      <c r="T270" s="15" t="s">
        <v>15</v>
      </c>
      <c r="U270" s="15" t="s">
        <v>11806</v>
      </c>
      <c r="V270" s="15" t="s">
        <v>12220</v>
      </c>
      <c r="W270" s="15" t="s">
        <v>11860</v>
      </c>
      <c r="X270" s="15">
        <v>1.0</v>
      </c>
      <c r="Y270" s="15">
        <v>8.0</v>
      </c>
      <c r="Z270" s="15"/>
      <c r="AA270" s="15"/>
      <c r="AB270" s="29" t="str">
        <f>ARTICULOS_OSLE[[#This Row],[Costo]]*ARTICULOS_OSLE[[#This Row],[Pedido]]</f>
        <v>#ERROR!</v>
      </c>
      <c r="AC270" s="15"/>
      <c r="AD270" s="15"/>
      <c r="AE270" s="15"/>
      <c r="AF270" s="15"/>
      <c r="AG270" s="15"/>
      <c r="AH270" s="32" t="str">
        <f>IF(AND(ARTICULOS_OSLE[[#This Row],[FechaVenc]]=0,ARTICULOS_OSLE[[#This Row],[DiasVenc]]=0),"",ARTICULOS_OSLE[[#This Row],[FechaVenc]]-ARTICULOS_OSLE[[#This Row],[DiasVenc]])</f>
        <v>#ERROR!</v>
      </c>
      <c r="AI270" s="15"/>
      <c r="AJ270" s="15"/>
      <c r="AK270" s="15"/>
      <c r="AL270" s="15"/>
      <c r="AM270" s="15"/>
      <c r="AN270" s="15"/>
      <c r="AO270" s="16" t="s">
        <v>11857</v>
      </c>
      <c r="AP270" s="15"/>
      <c r="AQ270" s="15"/>
    </row>
    <row r="271" ht="15.75" hidden="1" customHeight="1">
      <c r="A271" s="28" t="s">
        <v>1507</v>
      </c>
      <c r="B271" s="16">
        <v>1403400.0</v>
      </c>
      <c r="C271" s="15" t="str">
        <f t="shared" si="1"/>
        <v>KIO77904744</v>
      </c>
      <c r="D271" s="15" t="s">
        <v>11857</v>
      </c>
      <c r="E271" s="28" t="s">
        <v>1508</v>
      </c>
      <c r="F271" s="20">
        <f>VLOOKUP(GOLOMAX!$B271,'PRECIOS GOLOMAX'!$A$1:$C$10000,3,FALSE)</f>
        <v>182.36</v>
      </c>
      <c r="G271" s="29">
        <v>0.0</v>
      </c>
      <c r="H271" s="29">
        <v>0.0</v>
      </c>
      <c r="I271" s="15">
        <v>1.0</v>
      </c>
      <c r="J271" s="15">
        <v>1.0</v>
      </c>
      <c r="K271" s="28"/>
      <c r="L271" s="23">
        <f>((GOLOMAX!$F271*(1+GOLOMAX!$G271%))/GOLOMAX!$J271)+GOLOMAX!$K271</f>
        <v>182.36</v>
      </c>
      <c r="M271" s="15">
        <v>30.0</v>
      </c>
      <c r="N271" s="24">
        <f t="shared" si="2"/>
        <v>250</v>
      </c>
      <c r="O271" s="29">
        <f>MROUND((GOLOMAX!$N271/0.6),50)</f>
        <v>400</v>
      </c>
      <c r="P271" s="15" t="s">
        <v>11858</v>
      </c>
      <c r="Q271" s="15">
        <v>14.0</v>
      </c>
      <c r="R271" s="31">
        <v>50.0</v>
      </c>
      <c r="S271" s="15" t="s">
        <v>968</v>
      </c>
      <c r="T271" s="15" t="s">
        <v>15</v>
      </c>
      <c r="U271" s="15" t="s">
        <v>11806</v>
      </c>
      <c r="V271" s="15" t="s">
        <v>12221</v>
      </c>
      <c r="W271" s="15" t="s">
        <v>11860</v>
      </c>
      <c r="X271" s="15">
        <v>1.0</v>
      </c>
      <c r="Y271" s="15">
        <v>19.0</v>
      </c>
      <c r="Z271" s="15"/>
      <c r="AA271" s="15"/>
      <c r="AB271" s="29" t="str">
        <f>ARTICULOS_OSLE[[#This Row],[Costo]]*ARTICULOS_OSLE[[#This Row],[Pedido]]</f>
        <v>#ERROR!</v>
      </c>
      <c r="AC271" s="15"/>
      <c r="AD271" s="15"/>
      <c r="AE271" s="15"/>
      <c r="AF271" s="15"/>
      <c r="AG271" s="15"/>
      <c r="AH271" s="32" t="str">
        <f>IF(AND(ARTICULOS_OSLE[[#This Row],[FechaVenc]]=0,ARTICULOS_OSLE[[#This Row],[DiasVenc]]=0),"",ARTICULOS_OSLE[[#This Row],[FechaVenc]]-ARTICULOS_OSLE[[#This Row],[DiasVenc]])</f>
        <v>#ERROR!</v>
      </c>
      <c r="AI271" s="15"/>
      <c r="AJ271" s="15"/>
      <c r="AK271" s="15"/>
      <c r="AL271" s="15"/>
      <c r="AM271" s="15"/>
      <c r="AN271" s="15"/>
      <c r="AO271" s="16" t="s">
        <v>11857</v>
      </c>
      <c r="AP271" s="15"/>
      <c r="AQ271" s="15"/>
    </row>
    <row r="272" ht="15.75" hidden="1" customHeight="1">
      <c r="A272" s="28" t="s">
        <v>1509</v>
      </c>
      <c r="B272" s="16">
        <v>1405344.0</v>
      </c>
      <c r="C272" s="15" t="str">
        <f t="shared" si="1"/>
        <v>KIO78605831</v>
      </c>
      <c r="D272" s="15" t="s">
        <v>11857</v>
      </c>
      <c r="E272" s="28" t="s">
        <v>1510</v>
      </c>
      <c r="F272" s="20">
        <f>VLOOKUP(GOLOMAX!$B272,'PRECIOS GOLOMAX'!$A$1:$C$10000,3,FALSE)</f>
        <v>458.38</v>
      </c>
      <c r="G272" s="29">
        <v>0.0</v>
      </c>
      <c r="H272" s="29">
        <v>0.0</v>
      </c>
      <c r="I272" s="15">
        <v>1.0</v>
      </c>
      <c r="J272" s="15">
        <v>1.0</v>
      </c>
      <c r="K272" s="28"/>
      <c r="L272" s="23">
        <f>((GOLOMAX!$F272*(1+GOLOMAX!$G272%))/GOLOMAX!$J272)+GOLOMAX!$K272</f>
        <v>458.38</v>
      </c>
      <c r="M272" s="15">
        <v>30.0</v>
      </c>
      <c r="N272" s="24">
        <f t="shared" si="2"/>
        <v>650</v>
      </c>
      <c r="O272" s="29">
        <f>MROUND((GOLOMAX!$N272/0.6),50)</f>
        <v>1100</v>
      </c>
      <c r="P272" s="15" t="s">
        <v>11858</v>
      </c>
      <c r="Q272" s="15">
        <v>2.0</v>
      </c>
      <c r="R272" s="31">
        <v>12.0</v>
      </c>
      <c r="S272" s="15" t="s">
        <v>968</v>
      </c>
      <c r="T272" s="15" t="s">
        <v>15</v>
      </c>
      <c r="U272" s="15" t="s">
        <v>11806</v>
      </c>
      <c r="V272" s="15" t="s">
        <v>12222</v>
      </c>
      <c r="W272" s="15" t="s">
        <v>11860</v>
      </c>
      <c r="X272" s="15">
        <v>1.0</v>
      </c>
      <c r="Y272" s="15">
        <v>3.0</v>
      </c>
      <c r="Z272" s="15"/>
      <c r="AA272" s="15"/>
      <c r="AB272" s="29" t="str">
        <f>ARTICULOS_OSLE[[#This Row],[Costo]]*ARTICULOS_OSLE[[#This Row],[Pedido]]</f>
        <v>#ERROR!</v>
      </c>
      <c r="AC272" s="15"/>
      <c r="AD272" s="15"/>
      <c r="AE272" s="15"/>
      <c r="AF272" s="15"/>
      <c r="AG272" s="15"/>
      <c r="AH272" s="32" t="str">
        <f>IF(AND(ARTICULOS_OSLE[[#This Row],[FechaVenc]]=0,ARTICULOS_OSLE[[#This Row],[DiasVenc]]=0),"",ARTICULOS_OSLE[[#This Row],[FechaVenc]]-ARTICULOS_OSLE[[#This Row],[DiasVenc]])</f>
        <v>#ERROR!</v>
      </c>
      <c r="AI272" s="15"/>
      <c r="AJ272" s="15"/>
      <c r="AK272" s="15"/>
      <c r="AL272" s="15"/>
      <c r="AM272" s="15"/>
      <c r="AN272" s="15"/>
      <c r="AO272" s="16" t="s">
        <v>11857</v>
      </c>
      <c r="AP272" s="15"/>
      <c r="AQ272" s="15"/>
    </row>
    <row r="273" ht="15.75" hidden="1" customHeight="1">
      <c r="A273" s="28" t="s">
        <v>1511</v>
      </c>
      <c r="B273" s="16">
        <v>1405363.0</v>
      </c>
      <c r="C273" s="15" t="str">
        <f t="shared" si="1"/>
        <v>KIO78600010</v>
      </c>
      <c r="D273" s="15" t="s">
        <v>11857</v>
      </c>
      <c r="E273" s="28" t="s">
        <v>1512</v>
      </c>
      <c r="F273" s="20">
        <f>VLOOKUP(GOLOMAX!$B273,'PRECIOS GOLOMAX'!$A$1:$C$10000,3,FALSE)</f>
        <v>458.38</v>
      </c>
      <c r="G273" s="29">
        <v>0.0</v>
      </c>
      <c r="H273" s="29">
        <v>0.0</v>
      </c>
      <c r="I273" s="15">
        <v>1.0</v>
      </c>
      <c r="J273" s="15">
        <v>1.0</v>
      </c>
      <c r="K273" s="28"/>
      <c r="L273" s="23">
        <f>((GOLOMAX!$F273*(1+GOLOMAX!$G273%))/GOLOMAX!$J273)+GOLOMAX!$K273</f>
        <v>458.38</v>
      </c>
      <c r="M273" s="15">
        <v>30.0</v>
      </c>
      <c r="N273" s="24">
        <f t="shared" si="2"/>
        <v>650</v>
      </c>
      <c r="O273" s="29">
        <f>MROUND((GOLOMAX!$N273/0.6),50)</f>
        <v>1100</v>
      </c>
      <c r="P273" s="15" t="s">
        <v>11858</v>
      </c>
      <c r="Q273" s="15">
        <v>2.0</v>
      </c>
      <c r="R273" s="31">
        <v>12.0</v>
      </c>
      <c r="S273" s="15" t="s">
        <v>968</v>
      </c>
      <c r="T273" s="15" t="s">
        <v>15</v>
      </c>
      <c r="U273" s="15" t="s">
        <v>11806</v>
      </c>
      <c r="V273" s="15" t="s">
        <v>12222</v>
      </c>
      <c r="W273" s="15" t="s">
        <v>11860</v>
      </c>
      <c r="X273" s="15">
        <v>1.0</v>
      </c>
      <c r="Y273" s="15">
        <v>0.0</v>
      </c>
      <c r="Z273" s="15"/>
      <c r="AA273" s="15"/>
      <c r="AB273" s="29" t="str">
        <f>ARTICULOS_OSLE[[#This Row],[Costo]]*ARTICULOS_OSLE[[#This Row],[Pedido]]</f>
        <v>#ERROR!</v>
      </c>
      <c r="AC273" s="15"/>
      <c r="AD273" s="15"/>
      <c r="AE273" s="15"/>
      <c r="AF273" s="15"/>
      <c r="AG273" s="15"/>
      <c r="AH273" s="32" t="str">
        <f>IF(AND(ARTICULOS_OSLE[[#This Row],[FechaVenc]]=0,ARTICULOS_OSLE[[#This Row],[DiasVenc]]=0),"",ARTICULOS_OSLE[[#This Row],[FechaVenc]]-ARTICULOS_OSLE[[#This Row],[DiasVenc]])</f>
        <v>#ERROR!</v>
      </c>
      <c r="AI273" s="15"/>
      <c r="AJ273" s="15"/>
      <c r="AK273" s="15"/>
      <c r="AL273" s="15"/>
      <c r="AM273" s="15"/>
      <c r="AN273" s="15"/>
      <c r="AO273" s="16" t="s">
        <v>11857</v>
      </c>
      <c r="AP273" s="15"/>
      <c r="AQ273" s="15"/>
    </row>
    <row r="274" ht="15.0" hidden="1" customHeight="1">
      <c r="A274" s="28" t="s">
        <v>1513</v>
      </c>
      <c r="B274" s="16">
        <v>1405337.0</v>
      </c>
      <c r="C274" s="15" t="str">
        <f t="shared" si="1"/>
        <v>KIO94001265</v>
      </c>
      <c r="D274" s="15" t="s">
        <v>11857</v>
      </c>
      <c r="E274" s="28" t="s">
        <v>1514</v>
      </c>
      <c r="F274" s="20">
        <f>VLOOKUP(GOLOMAX!$B274,'PRECIOS GOLOMAX'!$A$1:$C$10000,3,FALSE)</f>
        <v>458.38</v>
      </c>
      <c r="G274" s="29">
        <v>0.0</v>
      </c>
      <c r="H274" s="29">
        <v>0.0</v>
      </c>
      <c r="I274" s="15">
        <v>1.0</v>
      </c>
      <c r="J274" s="15">
        <v>1.0</v>
      </c>
      <c r="K274" s="28"/>
      <c r="L274" s="23">
        <f>((GOLOMAX!$F274*(1+GOLOMAX!$G274%))/GOLOMAX!$J274)+GOLOMAX!$K274</f>
        <v>458.38</v>
      </c>
      <c r="M274" s="15">
        <v>30.0</v>
      </c>
      <c r="N274" s="24">
        <f t="shared" si="2"/>
        <v>650</v>
      </c>
      <c r="O274" s="29">
        <f>MROUND((GOLOMAX!$N274/0.6),50)</f>
        <v>1100</v>
      </c>
      <c r="P274" s="15" t="s">
        <v>11858</v>
      </c>
      <c r="Q274" s="15">
        <v>2.0</v>
      </c>
      <c r="R274" s="31">
        <v>12.0</v>
      </c>
      <c r="S274" s="15" t="s">
        <v>968</v>
      </c>
      <c r="T274" s="15" t="s">
        <v>15</v>
      </c>
      <c r="U274" s="15" t="s">
        <v>11806</v>
      </c>
      <c r="V274" s="15" t="s">
        <v>12222</v>
      </c>
      <c r="W274" s="15" t="s">
        <v>11860</v>
      </c>
      <c r="X274" s="15">
        <v>1.0</v>
      </c>
      <c r="Y274" s="15">
        <v>0.0</v>
      </c>
      <c r="Z274" s="15"/>
      <c r="AA274" s="15"/>
      <c r="AB274" s="29" t="str">
        <f>ARTICULOS_OSLE[[#This Row],[Costo]]*ARTICULOS_OSLE[[#This Row],[Pedido]]</f>
        <v>#ERROR!</v>
      </c>
      <c r="AC274" s="15"/>
      <c r="AD274" s="15"/>
      <c r="AE274" s="15"/>
      <c r="AF274" s="15"/>
      <c r="AG274" s="15"/>
      <c r="AH274" s="32" t="str">
        <f>IF(AND(ARTICULOS_OSLE[[#This Row],[FechaVenc]]=0,ARTICULOS_OSLE[[#This Row],[DiasVenc]]=0),"",ARTICULOS_OSLE[[#This Row],[FechaVenc]]-ARTICULOS_OSLE[[#This Row],[DiasVenc]])</f>
        <v>#ERROR!</v>
      </c>
      <c r="AI274" s="15"/>
      <c r="AJ274" s="15"/>
      <c r="AK274" s="15"/>
      <c r="AL274" s="15"/>
      <c r="AM274" s="15"/>
      <c r="AN274" s="15"/>
      <c r="AO274" s="16" t="s">
        <v>11857</v>
      </c>
      <c r="AP274" s="15"/>
      <c r="AQ274" s="15"/>
    </row>
    <row r="275" ht="15.0" hidden="1" customHeight="1">
      <c r="A275" s="28" t="s">
        <v>1515</v>
      </c>
      <c r="B275" s="16">
        <v>1405362.0</v>
      </c>
      <c r="C275" s="15" t="str">
        <f t="shared" si="1"/>
        <v>KIO78600027</v>
      </c>
      <c r="D275" s="15" t="s">
        <v>11857</v>
      </c>
      <c r="E275" s="28" t="s">
        <v>1516</v>
      </c>
      <c r="F275" s="20">
        <f>VLOOKUP(GOLOMAX!$B275,'PRECIOS GOLOMAX'!$A$1:$C$10000,3,FALSE)</f>
        <v>458.38</v>
      </c>
      <c r="G275" s="29">
        <v>0.0</v>
      </c>
      <c r="H275" s="29">
        <v>0.0</v>
      </c>
      <c r="I275" s="15">
        <v>1.0</v>
      </c>
      <c r="J275" s="15">
        <v>1.0</v>
      </c>
      <c r="K275" s="28"/>
      <c r="L275" s="23">
        <f>((GOLOMAX!$F275*(1+GOLOMAX!$G275%))/GOLOMAX!$J275)+GOLOMAX!$K275</f>
        <v>458.38</v>
      </c>
      <c r="M275" s="15">
        <v>30.0</v>
      </c>
      <c r="N275" s="24">
        <f t="shared" si="2"/>
        <v>650</v>
      </c>
      <c r="O275" s="29">
        <f>MROUND((GOLOMAX!$N275/0.6),50)</f>
        <v>1100</v>
      </c>
      <c r="P275" s="15" t="s">
        <v>11858</v>
      </c>
      <c r="Q275" s="15">
        <v>2.0</v>
      </c>
      <c r="R275" s="31">
        <v>12.0</v>
      </c>
      <c r="S275" s="15" t="s">
        <v>968</v>
      </c>
      <c r="T275" s="15" t="s">
        <v>15</v>
      </c>
      <c r="U275" s="15" t="s">
        <v>11806</v>
      </c>
      <c r="V275" s="15" t="s">
        <v>12222</v>
      </c>
      <c r="W275" s="15" t="s">
        <v>11860</v>
      </c>
      <c r="X275" s="15">
        <v>1.0</v>
      </c>
      <c r="Y275" s="15">
        <v>1.0</v>
      </c>
      <c r="Z275" s="15"/>
      <c r="AA275" s="15"/>
      <c r="AB275" s="29" t="str">
        <f>ARTICULOS_OSLE[[#This Row],[Costo]]*ARTICULOS_OSLE[[#This Row],[Pedido]]</f>
        <v>#ERROR!</v>
      </c>
      <c r="AC275" s="15"/>
      <c r="AD275" s="15"/>
      <c r="AE275" s="15"/>
      <c r="AF275" s="15"/>
      <c r="AG275" s="15"/>
      <c r="AH275" s="32" t="str">
        <f>IF(AND(ARTICULOS_OSLE[[#This Row],[FechaVenc]]=0,ARTICULOS_OSLE[[#This Row],[DiasVenc]]=0),"",ARTICULOS_OSLE[[#This Row],[FechaVenc]]-ARTICULOS_OSLE[[#This Row],[DiasVenc]])</f>
        <v>#ERROR!</v>
      </c>
      <c r="AI275" s="15"/>
      <c r="AJ275" s="15"/>
      <c r="AK275" s="15"/>
      <c r="AL275" s="15"/>
      <c r="AM275" s="15"/>
      <c r="AN275" s="15"/>
      <c r="AO275" s="16" t="s">
        <v>11857</v>
      </c>
      <c r="AP275" s="15"/>
      <c r="AQ275" s="15"/>
    </row>
    <row r="276" ht="15.75" customHeight="1">
      <c r="A276" s="28" t="s">
        <v>1517</v>
      </c>
      <c r="B276" s="15">
        <v>1242815.0</v>
      </c>
      <c r="C276" s="15" t="str">
        <f t="shared" si="1"/>
        <v>KIO47089408</v>
      </c>
      <c r="D276" s="15" t="s">
        <v>11857</v>
      </c>
      <c r="E276" s="28" t="s">
        <v>1518</v>
      </c>
      <c r="F276" s="20">
        <f>VLOOKUP(GOLOMAX!$B276,'PRECIOS GOLOMAX'!$A$1:$C$10000,3,FALSE)</f>
        <v>13759.77</v>
      </c>
      <c r="G276" s="29">
        <v>0.0</v>
      </c>
      <c r="H276" s="29">
        <v>0.0</v>
      </c>
      <c r="I276" s="15">
        <v>8.0</v>
      </c>
      <c r="J276" s="15">
        <v>8.0</v>
      </c>
      <c r="K276" s="28"/>
      <c r="L276" s="23">
        <f>((GOLOMAX!$F276*(1+GOLOMAX!$G276%))/GOLOMAX!$J276)+GOLOMAX!$K276</f>
        <v>1719.97125</v>
      </c>
      <c r="M276" s="15">
        <v>30.0</v>
      </c>
      <c r="N276" s="24">
        <f t="shared" si="2"/>
        <v>2450</v>
      </c>
      <c r="O276" s="29">
        <f>MROUND((GOLOMAX!$N276/0.6),50)</f>
        <v>4100</v>
      </c>
      <c r="P276" s="15" t="s">
        <v>11858</v>
      </c>
      <c r="Q276" s="15">
        <v>2.0</v>
      </c>
      <c r="R276" s="31">
        <v>8.0</v>
      </c>
      <c r="S276" s="15" t="s">
        <v>968</v>
      </c>
      <c r="T276" s="15" t="s">
        <v>15</v>
      </c>
      <c r="U276" s="15" t="s">
        <v>11806</v>
      </c>
      <c r="V276" s="15" t="s">
        <v>12195</v>
      </c>
      <c r="W276" s="15" t="s">
        <v>11860</v>
      </c>
      <c r="X276" s="15">
        <v>1.0</v>
      </c>
      <c r="Y276" s="15">
        <v>7.0</v>
      </c>
      <c r="Z276" s="15"/>
      <c r="AA276" s="15"/>
      <c r="AB276" s="29" t="str">
        <f>ARTICULOS_OSLE[[#This Row],[Costo]]*ARTICULOS_OSLE[[#This Row],[Pedido]]</f>
        <v>#ERROR!</v>
      </c>
      <c r="AC276" s="15"/>
      <c r="AD276" s="15"/>
      <c r="AE276" s="15"/>
      <c r="AF276" s="15"/>
      <c r="AG276" s="15"/>
      <c r="AH276" s="32" t="str">
        <f>IF(AND(ARTICULOS_OSLE[[#This Row],[FechaVenc]]=0,ARTICULOS_OSLE[[#This Row],[DiasVenc]]=0),"",ARTICULOS_OSLE[[#This Row],[FechaVenc]]-ARTICULOS_OSLE[[#This Row],[DiasVenc]])</f>
        <v>#ERROR!</v>
      </c>
      <c r="AI276" s="15"/>
      <c r="AJ276" s="15"/>
      <c r="AK276" s="15"/>
      <c r="AL276" s="15"/>
      <c r="AM276" s="15"/>
      <c r="AN276" s="15"/>
      <c r="AO276" s="16" t="s">
        <v>11857</v>
      </c>
      <c r="AP276" s="15"/>
      <c r="AQ276" s="15"/>
    </row>
    <row r="277" ht="15.75" hidden="1" customHeight="1">
      <c r="A277" s="28" t="s">
        <v>1519</v>
      </c>
      <c r="B277" s="16">
        <v>1427300.0</v>
      </c>
      <c r="C277" s="15" t="str">
        <f t="shared" si="1"/>
        <v>KIO44150555</v>
      </c>
      <c r="D277" s="15" t="s">
        <v>11857</v>
      </c>
      <c r="E277" s="28" t="s">
        <v>1520</v>
      </c>
      <c r="F277" s="20">
        <f>VLOOKUP(GOLOMAX!$B277,'PRECIOS GOLOMAX'!$A$1:$C$10000,3,FALSE)</f>
        <v>292.36</v>
      </c>
      <c r="G277" s="29">
        <v>0.0</v>
      </c>
      <c r="H277" s="29">
        <v>0.0</v>
      </c>
      <c r="I277" s="15">
        <v>1.0</v>
      </c>
      <c r="J277" s="15">
        <v>1.0</v>
      </c>
      <c r="K277" s="28"/>
      <c r="L277" s="23">
        <f>((GOLOMAX!$F277*(1+GOLOMAX!$G277%))/GOLOMAX!$J277)+GOLOMAX!$K277</f>
        <v>292.36</v>
      </c>
      <c r="M277" s="15">
        <v>30.0</v>
      </c>
      <c r="N277" s="24">
        <f t="shared" si="2"/>
        <v>400</v>
      </c>
      <c r="O277" s="29">
        <f>MROUND((GOLOMAX!$N277/0.6),50)</f>
        <v>650</v>
      </c>
      <c r="P277" s="15" t="s">
        <v>11858</v>
      </c>
      <c r="Q277" s="15">
        <v>2.0</v>
      </c>
      <c r="R277" s="31">
        <v>22.0</v>
      </c>
      <c r="S277" s="15" t="s">
        <v>968</v>
      </c>
      <c r="T277" s="15" t="s">
        <v>15</v>
      </c>
      <c r="U277" s="15" t="s">
        <v>11816</v>
      </c>
      <c r="V277" s="15" t="s">
        <v>12223</v>
      </c>
      <c r="W277" s="15" t="s">
        <v>11860</v>
      </c>
      <c r="X277" s="15">
        <v>1.0</v>
      </c>
      <c r="Y277" s="15">
        <v>5.0</v>
      </c>
      <c r="Z277" s="15"/>
      <c r="AA277" s="15"/>
      <c r="AB277" s="29" t="str">
        <f>ARTICULOS_OSLE[[#This Row],[Costo]]*ARTICULOS_OSLE[[#This Row],[Pedido]]</f>
        <v>#ERROR!</v>
      </c>
      <c r="AC277" s="15"/>
      <c r="AD277" s="15"/>
      <c r="AE277" s="15"/>
      <c r="AF277" s="15"/>
      <c r="AG277" s="15"/>
      <c r="AH277" s="32" t="str">
        <f>IF(AND(ARTICULOS_OSLE[[#This Row],[FechaVenc]]=0,ARTICULOS_OSLE[[#This Row],[DiasVenc]]=0),"",ARTICULOS_OSLE[[#This Row],[FechaVenc]]-ARTICULOS_OSLE[[#This Row],[DiasVenc]])</f>
        <v>#ERROR!</v>
      </c>
      <c r="AI277" s="15"/>
      <c r="AJ277" s="15"/>
      <c r="AK277" s="15"/>
      <c r="AL277" s="15"/>
      <c r="AM277" s="15"/>
      <c r="AN277" s="15"/>
      <c r="AO277" s="16" t="s">
        <v>11857</v>
      </c>
      <c r="AP277" s="15"/>
      <c r="AQ277" s="15"/>
    </row>
    <row r="278" ht="15.75" hidden="1" customHeight="1">
      <c r="A278" s="28" t="s">
        <v>1521</v>
      </c>
      <c r="B278" s="16">
        <v>1427100.0</v>
      </c>
      <c r="C278" s="15" t="str">
        <f t="shared" si="1"/>
        <v>KIO77965233</v>
      </c>
      <c r="D278" s="15" t="s">
        <v>11857</v>
      </c>
      <c r="E278" s="28" t="s">
        <v>1522</v>
      </c>
      <c r="F278" s="20">
        <f>VLOOKUP(GOLOMAX!$B278,'PRECIOS GOLOMAX'!$A$1:$C$10000,3,FALSE)</f>
        <v>120.71</v>
      </c>
      <c r="G278" s="29">
        <v>0.0</v>
      </c>
      <c r="H278" s="29">
        <v>0.0</v>
      </c>
      <c r="I278" s="15">
        <v>1.0</v>
      </c>
      <c r="J278" s="15">
        <v>1.0</v>
      </c>
      <c r="K278" s="28"/>
      <c r="L278" s="23">
        <f>((GOLOMAX!$F278*(1+GOLOMAX!$G278%))/GOLOMAX!$J278)+GOLOMAX!$K278</f>
        <v>120.71</v>
      </c>
      <c r="M278" s="15">
        <v>30.0</v>
      </c>
      <c r="N278" s="24">
        <f t="shared" si="2"/>
        <v>150</v>
      </c>
      <c r="O278" s="29">
        <f>MROUND((GOLOMAX!$N278/0.6),50)</f>
        <v>250</v>
      </c>
      <c r="P278" s="15" t="s">
        <v>11858</v>
      </c>
      <c r="Q278" s="15">
        <v>5.0</v>
      </c>
      <c r="R278" s="31">
        <v>35.0</v>
      </c>
      <c r="S278" s="15" t="s">
        <v>968</v>
      </c>
      <c r="T278" s="15" t="s">
        <v>15</v>
      </c>
      <c r="U278" s="15" t="s">
        <v>11816</v>
      </c>
      <c r="V278" s="15" t="s">
        <v>12223</v>
      </c>
      <c r="W278" s="15" t="s">
        <v>11860</v>
      </c>
      <c r="X278" s="15">
        <v>1.0</v>
      </c>
      <c r="Y278" s="15">
        <v>17.0</v>
      </c>
      <c r="Z278" s="15"/>
      <c r="AA278" s="15"/>
      <c r="AB278" s="29" t="str">
        <f>ARTICULOS_OSLE[[#This Row],[Costo]]*ARTICULOS_OSLE[[#This Row],[Pedido]]</f>
        <v>#ERROR!</v>
      </c>
      <c r="AC278" s="15"/>
      <c r="AD278" s="15"/>
      <c r="AE278" s="15"/>
      <c r="AF278" s="15"/>
      <c r="AG278" s="15"/>
      <c r="AH278" s="32" t="str">
        <f>IF(AND(ARTICULOS_OSLE[[#This Row],[FechaVenc]]=0,ARTICULOS_OSLE[[#This Row],[DiasVenc]]=0),"",ARTICULOS_OSLE[[#This Row],[FechaVenc]]-ARTICULOS_OSLE[[#This Row],[DiasVenc]])</f>
        <v>#ERROR!</v>
      </c>
      <c r="AI278" s="15"/>
      <c r="AJ278" s="15"/>
      <c r="AK278" s="15"/>
      <c r="AL278" s="15"/>
      <c r="AM278" s="15"/>
      <c r="AN278" s="15"/>
      <c r="AO278" s="16" t="s">
        <v>11857</v>
      </c>
      <c r="AP278" s="15"/>
      <c r="AQ278" s="15"/>
    </row>
    <row r="279" ht="15.0" hidden="1" customHeight="1">
      <c r="A279" s="28" t="s">
        <v>1523</v>
      </c>
      <c r="B279" s="16">
        <v>1427300.0</v>
      </c>
      <c r="C279" s="15" t="str">
        <f t="shared" si="1"/>
        <v>KIO44150777</v>
      </c>
      <c r="D279" s="15" t="s">
        <v>11857</v>
      </c>
      <c r="E279" s="28" t="s">
        <v>1524</v>
      </c>
      <c r="F279" s="20">
        <f>VLOOKUP(GOLOMAX!$B279,'PRECIOS GOLOMAX'!$A$1:$C$10000,3,FALSE)</f>
        <v>292.36</v>
      </c>
      <c r="G279" s="29">
        <v>0.0</v>
      </c>
      <c r="H279" s="29">
        <v>0.0</v>
      </c>
      <c r="I279" s="15">
        <v>1.0</v>
      </c>
      <c r="J279" s="15">
        <v>1.0</v>
      </c>
      <c r="K279" s="28"/>
      <c r="L279" s="23">
        <f>((GOLOMAX!$F279*(1+GOLOMAX!$G279%))/GOLOMAX!$J279)+GOLOMAX!$K279</f>
        <v>292.36</v>
      </c>
      <c r="M279" s="15">
        <v>30.0</v>
      </c>
      <c r="N279" s="24">
        <f t="shared" si="2"/>
        <v>400</v>
      </c>
      <c r="O279" s="29">
        <f>MROUND((GOLOMAX!$N279/0.6),50)</f>
        <v>650</v>
      </c>
      <c r="P279" s="15" t="s">
        <v>11858</v>
      </c>
      <c r="Q279" s="15">
        <v>5.0</v>
      </c>
      <c r="R279" s="31">
        <v>35.0</v>
      </c>
      <c r="S279" s="15" t="s">
        <v>968</v>
      </c>
      <c r="T279" s="15" t="s">
        <v>15</v>
      </c>
      <c r="U279" s="15" t="s">
        <v>11816</v>
      </c>
      <c r="V279" s="15" t="s">
        <v>12223</v>
      </c>
      <c r="W279" s="15" t="s">
        <v>11860</v>
      </c>
      <c r="X279" s="15">
        <v>1.0</v>
      </c>
      <c r="Y279" s="15">
        <v>0.0</v>
      </c>
      <c r="Z279" s="15"/>
      <c r="AA279" s="15"/>
      <c r="AB279" s="29" t="str">
        <f>ARTICULOS_OSLE[[#This Row],[Costo]]*ARTICULOS_OSLE[[#This Row],[Pedido]]</f>
        <v>#ERROR!</v>
      </c>
      <c r="AC279" s="15"/>
      <c r="AD279" s="15"/>
      <c r="AE279" s="15"/>
      <c r="AF279" s="15"/>
      <c r="AG279" s="15"/>
      <c r="AH279" s="32" t="str">
        <f>IF(AND(ARTICULOS_OSLE[[#This Row],[FechaVenc]]=0,ARTICULOS_OSLE[[#This Row],[DiasVenc]]=0),"",ARTICULOS_OSLE[[#This Row],[FechaVenc]]-ARTICULOS_OSLE[[#This Row],[DiasVenc]])</f>
        <v>#ERROR!</v>
      </c>
      <c r="AI279" s="15"/>
      <c r="AJ279" s="15"/>
      <c r="AK279" s="15"/>
      <c r="AL279" s="15"/>
      <c r="AM279" s="15"/>
      <c r="AN279" s="15"/>
      <c r="AO279" s="16" t="s">
        <v>11857</v>
      </c>
      <c r="AP279" s="15"/>
      <c r="AQ279" s="15"/>
    </row>
    <row r="280" ht="15.0" hidden="1" customHeight="1">
      <c r="A280" s="28" t="s">
        <v>1525</v>
      </c>
      <c r="B280" s="16">
        <v>5221023.0</v>
      </c>
      <c r="C280" s="15" t="str">
        <f t="shared" si="1"/>
        <v>PER77942647</v>
      </c>
      <c r="D280" s="15" t="s">
        <v>11857</v>
      </c>
      <c r="E280" s="28" t="s">
        <v>1526</v>
      </c>
      <c r="F280" s="20">
        <f>VLOOKUP(GOLOMAX!$B280,'PRECIOS GOLOMAX'!$A$1:$C$10000,3,FALSE)</f>
        <v>2899.71</v>
      </c>
      <c r="G280" s="29">
        <v>0.0</v>
      </c>
      <c r="H280" s="29">
        <v>0.0</v>
      </c>
      <c r="I280" s="15">
        <v>24.0</v>
      </c>
      <c r="J280" s="15">
        <v>24.0</v>
      </c>
      <c r="K280" s="28"/>
      <c r="L280" s="23">
        <f>((GOLOMAX!$F280*(1+GOLOMAX!$G280%))/GOLOMAX!$J280)+GOLOMAX!$K280</f>
        <v>120.82125</v>
      </c>
      <c r="M280" s="15">
        <v>50.0</v>
      </c>
      <c r="N280" s="24">
        <f t="shared" si="2"/>
        <v>250</v>
      </c>
      <c r="O280" s="29">
        <f>MROUND((GOLOMAX!$N280/0.6),50)</f>
        <v>400</v>
      </c>
      <c r="P280" s="15" t="s">
        <v>11858</v>
      </c>
      <c r="Q280" s="15">
        <v>6.0</v>
      </c>
      <c r="R280" s="31">
        <f>GOLOMAX!$I280+GOLOMAX!$Q280</f>
        <v>30</v>
      </c>
      <c r="S280" s="15" t="s">
        <v>968</v>
      </c>
      <c r="T280" s="15" t="s">
        <v>1527</v>
      </c>
      <c r="U280" s="15" t="s">
        <v>11751</v>
      </c>
      <c r="V280" s="15" t="s">
        <v>12224</v>
      </c>
      <c r="W280" s="15" t="s">
        <v>11860</v>
      </c>
      <c r="X280" s="15">
        <v>1.0</v>
      </c>
      <c r="Y280" s="15">
        <v>2.0</v>
      </c>
      <c r="Z280" s="15"/>
      <c r="AA280" s="15"/>
      <c r="AB280" s="29" t="str">
        <f>ARTICULOS_OSLE[[#This Row],[Costo]]*ARTICULOS_OSLE[[#This Row],[Pedido]]</f>
        <v>#ERROR!</v>
      </c>
      <c r="AC280" s="15"/>
      <c r="AD280" s="15"/>
      <c r="AE280" s="15"/>
      <c r="AF280" s="15"/>
      <c r="AG280" s="15"/>
      <c r="AH280" s="32" t="str">
        <f>IF(AND(ARTICULOS_OSLE[[#This Row],[FechaVenc]]=0,ARTICULOS_OSLE[[#This Row],[DiasVenc]]=0),"",ARTICULOS_OSLE[[#This Row],[FechaVenc]]-ARTICULOS_OSLE[[#This Row],[DiasVenc]])</f>
        <v>#ERROR!</v>
      </c>
      <c r="AI280" s="15"/>
      <c r="AJ280" s="15"/>
      <c r="AK280" s="15"/>
      <c r="AL280" s="15"/>
      <c r="AM280" s="15"/>
      <c r="AN280" s="15"/>
      <c r="AO280" s="16" t="s">
        <v>11857</v>
      </c>
      <c r="AP280" s="15"/>
      <c r="AQ280" s="15"/>
    </row>
    <row r="281" ht="15.0" hidden="1" customHeight="1">
      <c r="A281" s="28" t="s">
        <v>1528</v>
      </c>
      <c r="B281" s="16">
        <v>5521023.0</v>
      </c>
      <c r="C281" s="15" t="str">
        <f t="shared" si="1"/>
        <v>PER77942630</v>
      </c>
      <c r="D281" s="15" t="s">
        <v>11857</v>
      </c>
      <c r="E281" s="28" t="s">
        <v>1529</v>
      </c>
      <c r="F281" s="20">
        <f>VLOOKUP(GOLOMAX!$B281,'PRECIOS GOLOMAX'!$A$1:$C$10000,3,FALSE)</f>
        <v>2899.71</v>
      </c>
      <c r="G281" s="29">
        <v>0.0</v>
      </c>
      <c r="H281" s="29">
        <v>0.0</v>
      </c>
      <c r="I281" s="15">
        <v>24.0</v>
      </c>
      <c r="J281" s="15">
        <v>24.0</v>
      </c>
      <c r="K281" s="28"/>
      <c r="L281" s="23">
        <f>((GOLOMAX!$F281*(1+GOLOMAX!$G281%))/GOLOMAX!$J281)+GOLOMAX!$K281</f>
        <v>120.82125</v>
      </c>
      <c r="M281" s="15">
        <v>50.0</v>
      </c>
      <c r="N281" s="24">
        <f t="shared" si="2"/>
        <v>250</v>
      </c>
      <c r="O281" s="29">
        <f>MROUND((GOLOMAX!$N281/0.6),50)</f>
        <v>400</v>
      </c>
      <c r="P281" s="15" t="s">
        <v>11858</v>
      </c>
      <c r="Q281" s="15">
        <v>6.0</v>
      </c>
      <c r="R281" s="31">
        <f>GOLOMAX!$I281+GOLOMAX!$Q281</f>
        <v>30</v>
      </c>
      <c r="S281" s="15" t="s">
        <v>968</v>
      </c>
      <c r="T281" s="15" t="s">
        <v>1527</v>
      </c>
      <c r="U281" s="15" t="s">
        <v>11751</v>
      </c>
      <c r="V281" s="15" t="s">
        <v>12224</v>
      </c>
      <c r="W281" s="15" t="s">
        <v>11860</v>
      </c>
      <c r="X281" s="15">
        <v>1.0</v>
      </c>
      <c r="Y281" s="15">
        <v>12.0</v>
      </c>
      <c r="Z281" s="15"/>
      <c r="AA281" s="15"/>
      <c r="AB281" s="29" t="str">
        <f>ARTICULOS_OSLE[[#This Row],[Costo]]*ARTICULOS_OSLE[[#This Row],[Pedido]]</f>
        <v>#ERROR!</v>
      </c>
      <c r="AC281" s="15"/>
      <c r="AD281" s="15"/>
      <c r="AE281" s="15"/>
      <c r="AF281" s="15"/>
      <c r="AG281" s="15"/>
      <c r="AH281" s="32" t="str">
        <f>IF(AND(ARTICULOS_OSLE[[#This Row],[FechaVenc]]=0,ARTICULOS_OSLE[[#This Row],[DiasVenc]]=0),"",ARTICULOS_OSLE[[#This Row],[FechaVenc]]-ARTICULOS_OSLE[[#This Row],[DiasVenc]])</f>
        <v>#ERROR!</v>
      </c>
      <c r="AI281" s="15"/>
      <c r="AJ281" s="15"/>
      <c r="AK281" s="15"/>
      <c r="AL281" s="15"/>
      <c r="AM281" s="15"/>
      <c r="AN281" s="15"/>
      <c r="AO281" s="16" t="s">
        <v>11857</v>
      </c>
      <c r="AP281" s="15"/>
      <c r="AQ281" s="15"/>
    </row>
    <row r="282" ht="15.75" hidden="1" customHeight="1">
      <c r="A282" s="28" t="s">
        <v>1530</v>
      </c>
      <c r="B282" s="16">
        <v>6281078.0</v>
      </c>
      <c r="C282" s="15" t="str">
        <f t="shared" si="1"/>
        <v>PER19001970</v>
      </c>
      <c r="D282" s="15" t="s">
        <v>11857</v>
      </c>
      <c r="E282" s="28" t="s">
        <v>1531</v>
      </c>
      <c r="F282" s="20">
        <f>VLOOKUP(GOLOMAX!$B282,'PRECIOS GOLOMAX'!$A$1:$C$10000,3,FALSE)</f>
        <v>1616.09</v>
      </c>
      <c r="G282" s="29">
        <v>0.0</v>
      </c>
      <c r="H282" s="29">
        <v>0.0</v>
      </c>
      <c r="I282" s="15">
        <v>1.0</v>
      </c>
      <c r="J282" s="15">
        <v>1.0</v>
      </c>
      <c r="K282" s="28"/>
      <c r="L282" s="23">
        <f>((GOLOMAX!$F282*(1+GOLOMAX!$G282%))/GOLOMAX!$J282)+GOLOMAX!$K282</f>
        <v>1616.09</v>
      </c>
      <c r="M282" s="15">
        <v>30.0</v>
      </c>
      <c r="N282" s="24">
        <f t="shared" si="2"/>
        <v>2300</v>
      </c>
      <c r="O282" s="29">
        <f>MROUND((GOLOMAX!$N282/0.6),50)</f>
        <v>3850</v>
      </c>
      <c r="P282" s="15" t="s">
        <v>11858</v>
      </c>
      <c r="Q282" s="15">
        <v>3.0</v>
      </c>
      <c r="R282" s="31">
        <v>6.0</v>
      </c>
      <c r="S282" s="15" t="s">
        <v>968</v>
      </c>
      <c r="T282" s="15" t="s">
        <v>1527</v>
      </c>
      <c r="U282" s="15" t="s">
        <v>11768</v>
      </c>
      <c r="V282" s="15" t="s">
        <v>12225</v>
      </c>
      <c r="W282" s="15" t="s">
        <v>11860</v>
      </c>
      <c r="X282" s="15">
        <v>1.0</v>
      </c>
      <c r="Y282" s="15">
        <v>6.0</v>
      </c>
      <c r="Z282" s="15"/>
      <c r="AA282" s="15"/>
      <c r="AB282" s="29" t="str">
        <f>ARTICULOS_OSLE[[#This Row],[Costo]]*ARTICULOS_OSLE[[#This Row],[Pedido]]</f>
        <v>#ERROR!</v>
      </c>
      <c r="AC282" s="15"/>
      <c r="AD282" s="15"/>
      <c r="AE282" s="15"/>
      <c r="AF282" s="15"/>
      <c r="AG282" s="15"/>
      <c r="AH282" s="32" t="str">
        <f>IF(AND(ARTICULOS_OSLE[[#This Row],[FechaVenc]]=0,ARTICULOS_OSLE[[#This Row],[DiasVenc]]=0),"",ARTICULOS_OSLE[[#This Row],[FechaVenc]]-ARTICULOS_OSLE[[#This Row],[DiasVenc]])</f>
        <v>#ERROR!</v>
      </c>
      <c r="AI282" s="15"/>
      <c r="AJ282" s="15"/>
      <c r="AK282" s="15"/>
      <c r="AL282" s="15"/>
      <c r="AM282" s="15"/>
      <c r="AN282" s="15"/>
      <c r="AO282" s="16" t="s">
        <v>11857</v>
      </c>
      <c r="AP282" s="15"/>
      <c r="AQ282" s="15"/>
    </row>
    <row r="283" ht="15.75" hidden="1" customHeight="1">
      <c r="A283" s="28" t="s">
        <v>1532</v>
      </c>
      <c r="B283" s="16">
        <v>6281003.0</v>
      </c>
      <c r="C283" s="15" t="str">
        <f t="shared" si="1"/>
        <v>PER19702112</v>
      </c>
      <c r="D283" s="15" t="s">
        <v>11857</v>
      </c>
      <c r="E283" s="28" t="s">
        <v>1531</v>
      </c>
      <c r="F283" s="20">
        <f>VLOOKUP(GOLOMAX!$B283,'PRECIOS GOLOMAX'!$A$1:$C$10000,3,FALSE)</f>
        <v>1616.09</v>
      </c>
      <c r="G283" s="29">
        <v>0.0</v>
      </c>
      <c r="H283" s="29">
        <v>0.0</v>
      </c>
      <c r="I283" s="15">
        <v>1.0</v>
      </c>
      <c r="J283" s="15">
        <v>1.0</v>
      </c>
      <c r="K283" s="28"/>
      <c r="L283" s="23">
        <f>((GOLOMAX!$F283*(1+GOLOMAX!$G283%))/GOLOMAX!$J283)+GOLOMAX!$K283</f>
        <v>1616.09</v>
      </c>
      <c r="M283" s="15">
        <v>30.0</v>
      </c>
      <c r="N283" s="24">
        <f t="shared" si="2"/>
        <v>2300</v>
      </c>
      <c r="O283" s="29">
        <f>MROUND((GOLOMAX!$N283/0.6),50)</f>
        <v>3850</v>
      </c>
      <c r="P283" s="15" t="s">
        <v>11858</v>
      </c>
      <c r="Q283" s="15">
        <v>3.0</v>
      </c>
      <c r="R283" s="31">
        <v>6.0</v>
      </c>
      <c r="S283" s="15" t="s">
        <v>968</v>
      </c>
      <c r="T283" s="15" t="s">
        <v>1527</v>
      </c>
      <c r="U283" s="15" t="s">
        <v>11768</v>
      </c>
      <c r="V283" s="15" t="s">
        <v>12225</v>
      </c>
      <c r="W283" s="15" t="s">
        <v>11860</v>
      </c>
      <c r="X283" s="15">
        <v>1.0</v>
      </c>
      <c r="Y283" s="15">
        <v>6.0</v>
      </c>
      <c r="Z283" s="15"/>
      <c r="AA283" s="15"/>
      <c r="AB283" s="29" t="str">
        <f>ARTICULOS_OSLE[[#This Row],[Costo]]*ARTICULOS_OSLE[[#This Row],[Pedido]]</f>
        <v>#ERROR!</v>
      </c>
      <c r="AC283" s="15"/>
      <c r="AD283" s="15"/>
      <c r="AE283" s="15"/>
      <c r="AF283" s="15"/>
      <c r="AG283" s="15"/>
      <c r="AH283" s="32" t="str">
        <f>IF(AND(ARTICULOS_OSLE[[#This Row],[FechaVenc]]=0,ARTICULOS_OSLE[[#This Row],[DiasVenc]]=0),"",ARTICULOS_OSLE[[#This Row],[FechaVenc]]-ARTICULOS_OSLE[[#This Row],[DiasVenc]])</f>
        <v>#ERROR!</v>
      </c>
      <c r="AI283" s="15"/>
      <c r="AJ283" s="15"/>
      <c r="AK283" s="15"/>
      <c r="AL283" s="15"/>
      <c r="AM283" s="15"/>
      <c r="AN283" s="15"/>
      <c r="AO283" s="16" t="s">
        <v>11857</v>
      </c>
      <c r="AP283" s="15"/>
      <c r="AQ283" s="15"/>
    </row>
    <row r="284" ht="15.75" hidden="1" customHeight="1">
      <c r="A284" s="28" t="s">
        <v>1533</v>
      </c>
      <c r="B284" s="16">
        <v>6281044.0</v>
      </c>
      <c r="C284" s="15" t="str">
        <f t="shared" si="1"/>
        <v>PER19200045</v>
      </c>
      <c r="D284" s="15" t="s">
        <v>11857</v>
      </c>
      <c r="E284" s="28" t="s">
        <v>1534</v>
      </c>
      <c r="F284" s="20">
        <f>VLOOKUP(GOLOMAX!$B284,'PRECIOS GOLOMAX'!$A$1:$C$10000,3,FALSE)</f>
        <v>1616.09</v>
      </c>
      <c r="G284" s="29">
        <v>0.0</v>
      </c>
      <c r="H284" s="29">
        <v>0.0</v>
      </c>
      <c r="I284" s="15">
        <v>1.0</v>
      </c>
      <c r="J284" s="15">
        <v>1.0</v>
      </c>
      <c r="K284" s="28"/>
      <c r="L284" s="23">
        <f>((GOLOMAX!$F284*(1+GOLOMAX!$G284%))/GOLOMAX!$J284)+GOLOMAX!$K284</f>
        <v>1616.09</v>
      </c>
      <c r="M284" s="15">
        <v>30.0</v>
      </c>
      <c r="N284" s="24">
        <f t="shared" si="2"/>
        <v>2300</v>
      </c>
      <c r="O284" s="29">
        <f>MROUND((GOLOMAX!$N284/0.6),50)</f>
        <v>3850</v>
      </c>
      <c r="P284" s="15" t="s">
        <v>11858</v>
      </c>
      <c r="Q284" s="15">
        <v>3.0</v>
      </c>
      <c r="R284" s="31">
        <v>6.0</v>
      </c>
      <c r="S284" s="15" t="s">
        <v>968</v>
      </c>
      <c r="T284" s="15" t="s">
        <v>1527</v>
      </c>
      <c r="U284" s="15" t="s">
        <v>11768</v>
      </c>
      <c r="V284" s="15" t="s">
        <v>12225</v>
      </c>
      <c r="W284" s="15" t="s">
        <v>11860</v>
      </c>
      <c r="X284" s="15">
        <v>1.0</v>
      </c>
      <c r="Y284" s="15">
        <v>2.0</v>
      </c>
      <c r="Z284" s="15"/>
      <c r="AA284" s="15"/>
      <c r="AB284" s="29" t="str">
        <f>ARTICULOS_OSLE[[#This Row],[Costo]]*ARTICULOS_OSLE[[#This Row],[Pedido]]</f>
        <v>#ERROR!</v>
      </c>
      <c r="AC284" s="15"/>
      <c r="AD284" s="15"/>
      <c r="AE284" s="15"/>
      <c r="AF284" s="15"/>
      <c r="AG284" s="15"/>
      <c r="AH284" s="32" t="str">
        <f>IF(AND(ARTICULOS_OSLE[[#This Row],[FechaVenc]]=0,ARTICULOS_OSLE[[#This Row],[DiasVenc]]=0),"",ARTICULOS_OSLE[[#This Row],[FechaVenc]]-ARTICULOS_OSLE[[#This Row],[DiasVenc]])</f>
        <v>#ERROR!</v>
      </c>
      <c r="AI284" s="15"/>
      <c r="AJ284" s="15"/>
      <c r="AK284" s="15"/>
      <c r="AL284" s="15"/>
      <c r="AM284" s="15"/>
      <c r="AN284" s="15"/>
      <c r="AO284" s="16" t="s">
        <v>11857</v>
      </c>
      <c r="AP284" s="15"/>
      <c r="AQ284" s="15"/>
    </row>
    <row r="285" ht="15.75" hidden="1" customHeight="1">
      <c r="A285" s="28" t="s">
        <v>1535</v>
      </c>
      <c r="B285" s="15">
        <v>5991200.0</v>
      </c>
      <c r="C285" s="15" t="str">
        <f t="shared" si="1"/>
        <v>PER03010743</v>
      </c>
      <c r="D285" s="15" t="s">
        <v>11857</v>
      </c>
      <c r="E285" s="28" t="s">
        <v>1536</v>
      </c>
      <c r="F285" s="20">
        <f>VLOOKUP(GOLOMAX!$B285,'PRECIOS GOLOMAX'!$A$1:$C$10000,3,FALSE)</f>
        <v>454.93</v>
      </c>
      <c r="G285" s="29">
        <v>0.0</v>
      </c>
      <c r="H285" s="29">
        <v>0.0</v>
      </c>
      <c r="I285" s="15">
        <v>1.0</v>
      </c>
      <c r="J285" s="15">
        <v>1.0</v>
      </c>
      <c r="K285" s="28"/>
      <c r="L285" s="23">
        <f>((GOLOMAX!$F285*(1+GOLOMAX!$G285%))/GOLOMAX!$J285)+GOLOMAX!$K285</f>
        <v>454.93</v>
      </c>
      <c r="M285" s="15">
        <v>40.0</v>
      </c>
      <c r="N285" s="24">
        <f t="shared" si="2"/>
        <v>750</v>
      </c>
      <c r="O285" s="29">
        <f>MROUND((GOLOMAX!$N285/0.6),50)</f>
        <v>1250</v>
      </c>
      <c r="P285" s="15" t="s">
        <v>11858</v>
      </c>
      <c r="Q285" s="15">
        <v>3.0</v>
      </c>
      <c r="R285" s="31">
        <v>15.0</v>
      </c>
      <c r="S285" s="15" t="s">
        <v>968</v>
      </c>
      <c r="T285" s="15" t="s">
        <v>1527</v>
      </c>
      <c r="U285" s="15" t="s">
        <v>11786</v>
      </c>
      <c r="V285" s="15" t="s">
        <v>12226</v>
      </c>
      <c r="W285" s="15" t="s">
        <v>11860</v>
      </c>
      <c r="X285" s="15">
        <v>1.0</v>
      </c>
      <c r="Y285" s="15">
        <v>12.0</v>
      </c>
      <c r="Z285" s="15"/>
      <c r="AA285" s="15"/>
      <c r="AB285" s="29" t="str">
        <f>ARTICULOS_OSLE[[#This Row],[Costo]]*ARTICULOS_OSLE[[#This Row],[Pedido]]</f>
        <v>#ERROR!</v>
      </c>
      <c r="AC285" s="15"/>
      <c r="AD285" s="15"/>
      <c r="AE285" s="15"/>
      <c r="AF285" s="15"/>
      <c r="AG285" s="15"/>
      <c r="AH285" s="32" t="str">
        <f>IF(AND(ARTICULOS_OSLE[[#This Row],[FechaVenc]]=0,ARTICULOS_OSLE[[#This Row],[DiasVenc]]=0),"",ARTICULOS_OSLE[[#This Row],[FechaVenc]]-ARTICULOS_OSLE[[#This Row],[DiasVenc]])</f>
        <v>#ERROR!</v>
      </c>
      <c r="AI285" s="15"/>
      <c r="AJ285" s="15"/>
      <c r="AK285" s="15"/>
      <c r="AL285" s="15"/>
      <c r="AM285" s="15"/>
      <c r="AN285" s="15"/>
      <c r="AO285" s="16" t="s">
        <v>11857</v>
      </c>
      <c r="AP285" s="15"/>
      <c r="AQ285" s="15"/>
    </row>
    <row r="286" ht="15.75" hidden="1" customHeight="1">
      <c r="A286" s="28" t="s">
        <v>1537</v>
      </c>
      <c r="B286" s="16">
        <v>5341021.0</v>
      </c>
      <c r="C286" s="15" t="str">
        <f t="shared" si="1"/>
        <v>PER35198776</v>
      </c>
      <c r="D286" s="15" t="s">
        <v>11857</v>
      </c>
      <c r="E286" s="28" t="s">
        <v>1538</v>
      </c>
      <c r="F286" s="20">
        <f>VLOOKUP(GOLOMAX!$B286,'PRECIOS GOLOMAX'!$A$1:$C$10000,3,FALSE)</f>
        <v>216.61</v>
      </c>
      <c r="G286" s="29">
        <v>0.0</v>
      </c>
      <c r="H286" s="29">
        <v>0.0</v>
      </c>
      <c r="I286" s="15">
        <v>1.0</v>
      </c>
      <c r="J286" s="15">
        <v>1.0</v>
      </c>
      <c r="K286" s="28"/>
      <c r="L286" s="23">
        <f>((GOLOMAX!$F286*(1+GOLOMAX!$G286%))/GOLOMAX!$J286)+GOLOMAX!$K286</f>
        <v>216.61</v>
      </c>
      <c r="M286" s="15">
        <v>30.0</v>
      </c>
      <c r="N286" s="24">
        <f t="shared" si="2"/>
        <v>300</v>
      </c>
      <c r="O286" s="29">
        <f>MROUND((GOLOMAX!$N286/0.6),50)</f>
        <v>500</v>
      </c>
      <c r="P286" s="15" t="s">
        <v>11858</v>
      </c>
      <c r="Q286" s="15">
        <v>3.0</v>
      </c>
      <c r="R286" s="31">
        <v>15.0</v>
      </c>
      <c r="S286" s="15" t="s">
        <v>968</v>
      </c>
      <c r="T286" s="15" t="s">
        <v>1527</v>
      </c>
      <c r="U286" s="15" t="s">
        <v>11786</v>
      </c>
      <c r="V286" s="15" t="s">
        <v>12227</v>
      </c>
      <c r="W286" s="15" t="s">
        <v>11860</v>
      </c>
      <c r="X286" s="15">
        <v>1.0</v>
      </c>
      <c r="Y286" s="15">
        <v>5.0</v>
      </c>
      <c r="Z286" s="15"/>
      <c r="AA286" s="15"/>
      <c r="AB286" s="29" t="str">
        <f>ARTICULOS_OSLE[[#This Row],[Costo]]*ARTICULOS_OSLE[[#This Row],[Pedido]]</f>
        <v>#ERROR!</v>
      </c>
      <c r="AC286" s="15"/>
      <c r="AD286" s="15"/>
      <c r="AE286" s="15"/>
      <c r="AF286" s="15"/>
      <c r="AG286" s="15"/>
      <c r="AH286" s="32" t="str">
        <f>IF(AND(ARTICULOS_OSLE[[#This Row],[FechaVenc]]=0,ARTICULOS_OSLE[[#This Row],[DiasVenc]]=0),"",ARTICULOS_OSLE[[#This Row],[FechaVenc]]-ARTICULOS_OSLE[[#This Row],[DiasVenc]])</f>
        <v>#ERROR!</v>
      </c>
      <c r="AI286" s="15"/>
      <c r="AJ286" s="15"/>
      <c r="AK286" s="15"/>
      <c r="AL286" s="15"/>
      <c r="AM286" s="15"/>
      <c r="AN286" s="15"/>
      <c r="AO286" s="16" t="s">
        <v>11857</v>
      </c>
      <c r="AP286" s="15"/>
      <c r="AQ286" s="15"/>
    </row>
    <row r="287" ht="15.75" hidden="1" customHeight="1">
      <c r="A287" s="28" t="s">
        <v>1539</v>
      </c>
      <c r="B287" s="16">
        <v>6281104.0</v>
      </c>
      <c r="C287" s="15" t="str">
        <f t="shared" si="1"/>
        <v>PER14090325</v>
      </c>
      <c r="D287" s="15" t="s">
        <v>11857</v>
      </c>
      <c r="E287" s="28" t="s">
        <v>1540</v>
      </c>
      <c r="F287" s="20">
        <f>VLOOKUP(GOLOMAX!$B287,'PRECIOS GOLOMAX'!$A$1:$C$10000,3,FALSE)</f>
        <v>18438.42</v>
      </c>
      <c r="G287" s="29">
        <v>0.0</v>
      </c>
      <c r="H287" s="29">
        <v>0.0</v>
      </c>
      <c r="I287" s="15">
        <v>16.0</v>
      </c>
      <c r="J287" s="15">
        <v>16.0</v>
      </c>
      <c r="K287" s="28"/>
      <c r="L287" s="23">
        <f>((GOLOMAX!$F287*(1+GOLOMAX!$G287%))/GOLOMAX!$J287)+GOLOMAX!$K287</f>
        <v>1152.40125</v>
      </c>
      <c r="M287" s="15">
        <v>30.0</v>
      </c>
      <c r="N287" s="24">
        <f t="shared" si="2"/>
        <v>1650</v>
      </c>
      <c r="O287" s="29">
        <f>MROUND((GOLOMAX!$N287/0.6),50)</f>
        <v>2750</v>
      </c>
      <c r="P287" s="15" t="s">
        <v>11858</v>
      </c>
      <c r="Q287" s="15">
        <v>3.0</v>
      </c>
      <c r="R287" s="31">
        <f>GOLOMAX!$I287+GOLOMAX!$Q287</f>
        <v>19</v>
      </c>
      <c r="S287" s="15" t="s">
        <v>59</v>
      </c>
      <c r="T287" s="15" t="s">
        <v>1527</v>
      </c>
      <c r="U287" s="15" t="s">
        <v>11786</v>
      </c>
      <c r="V287" s="15" t="s">
        <v>12228</v>
      </c>
      <c r="W287" s="15" t="s">
        <v>11860</v>
      </c>
      <c r="X287" s="15">
        <v>1.0</v>
      </c>
      <c r="Y287" s="15">
        <v>10.0</v>
      </c>
      <c r="Z287" s="15"/>
      <c r="AA287" s="15"/>
      <c r="AB287" s="29" t="str">
        <f>ARTICULOS_OSLE[[#This Row],[Costo]]*ARTICULOS_OSLE[[#This Row],[Pedido]]</f>
        <v>#ERROR!</v>
      </c>
      <c r="AC287" s="15"/>
      <c r="AD287" s="15"/>
      <c r="AE287" s="15"/>
      <c r="AF287" s="15"/>
      <c r="AG287" s="15"/>
      <c r="AH287" s="32" t="str">
        <f>IF(AND(ARTICULOS_OSLE[[#This Row],[FechaVenc]]=0,ARTICULOS_OSLE[[#This Row],[DiasVenc]]=0),"",ARTICULOS_OSLE[[#This Row],[FechaVenc]]-ARTICULOS_OSLE[[#This Row],[DiasVenc]])</f>
        <v>#ERROR!</v>
      </c>
      <c r="AI287" s="15"/>
      <c r="AJ287" s="15"/>
      <c r="AK287" s="15"/>
      <c r="AL287" s="15"/>
      <c r="AM287" s="15"/>
      <c r="AN287" s="15"/>
      <c r="AO287" s="16" t="s">
        <v>11857</v>
      </c>
      <c r="AP287" s="15"/>
      <c r="AQ287" s="15"/>
    </row>
    <row r="288" ht="15.75" hidden="1" customHeight="1">
      <c r="A288" s="28" t="s">
        <v>1541</v>
      </c>
      <c r="B288" s="16">
        <v>7201200.0</v>
      </c>
      <c r="C288" s="15" t="str">
        <f t="shared" si="1"/>
        <v>PER90016286</v>
      </c>
      <c r="D288" s="15" t="s">
        <v>11857</v>
      </c>
      <c r="E288" s="28" t="s">
        <v>1542</v>
      </c>
      <c r="F288" s="20">
        <f>VLOOKUP(GOLOMAX!$B288,'PRECIOS GOLOMAX'!$A$1:$C$10000,3,FALSE)</f>
        <v>351.72</v>
      </c>
      <c r="G288" s="29">
        <v>0.0</v>
      </c>
      <c r="H288" s="29">
        <v>0.0</v>
      </c>
      <c r="I288" s="15">
        <v>10.0</v>
      </c>
      <c r="J288" s="15">
        <v>10.0</v>
      </c>
      <c r="K288" s="28"/>
      <c r="L288" s="23">
        <f>((GOLOMAX!$F288*(1+GOLOMAX!$G288%))/GOLOMAX!$J288)+GOLOMAX!$K288</f>
        <v>35.172</v>
      </c>
      <c r="M288" s="15">
        <v>30.0</v>
      </c>
      <c r="N288" s="24">
        <f t="shared" si="2"/>
        <v>50</v>
      </c>
      <c r="O288" s="29">
        <f>MROUND((GOLOMAX!$N288/0.6),50)</f>
        <v>100</v>
      </c>
      <c r="P288" s="15" t="s">
        <v>11858</v>
      </c>
      <c r="Q288" s="15">
        <v>2.0</v>
      </c>
      <c r="R288" s="29">
        <f>GOLOMAX!$I288+GOLOMAX!$Q288</f>
        <v>12</v>
      </c>
      <c r="S288" s="15" t="s">
        <v>968</v>
      </c>
      <c r="T288" s="15" t="s">
        <v>1527</v>
      </c>
      <c r="U288" s="15" t="s">
        <v>11787</v>
      </c>
      <c r="V288" s="15" t="s">
        <v>12229</v>
      </c>
      <c r="W288" s="15" t="s">
        <v>11860</v>
      </c>
      <c r="X288" s="15">
        <v>1.0</v>
      </c>
      <c r="Y288" s="15">
        <v>2.0</v>
      </c>
      <c r="Z288" s="15"/>
      <c r="AA288" s="15"/>
      <c r="AB288" s="29" t="str">
        <f>ARTICULOS_OSLE[[#This Row],[Costo]]*ARTICULOS_OSLE[[#This Row],[Pedido]]</f>
        <v>#ERROR!</v>
      </c>
      <c r="AC288" s="15"/>
      <c r="AD288" s="15"/>
      <c r="AE288" s="15"/>
      <c r="AF288" s="15"/>
      <c r="AG288" s="15"/>
      <c r="AH288" s="32" t="str">
        <f>IF(AND(ARTICULOS_OSLE[[#This Row],[FechaVenc]]=0,ARTICULOS_OSLE[[#This Row],[DiasVenc]]=0),"",ARTICULOS_OSLE[[#This Row],[FechaVenc]]-ARTICULOS_OSLE[[#This Row],[DiasVenc]])</f>
        <v>#ERROR!</v>
      </c>
      <c r="AI288" s="15"/>
      <c r="AJ288" s="15"/>
      <c r="AK288" s="15"/>
      <c r="AL288" s="15"/>
      <c r="AM288" s="15"/>
      <c r="AN288" s="15"/>
      <c r="AO288" s="16" t="s">
        <v>11857</v>
      </c>
      <c r="AP288" s="15"/>
      <c r="AQ288" s="15"/>
    </row>
    <row r="289" ht="15.0" hidden="1" customHeight="1">
      <c r="A289" s="28" t="s">
        <v>1543</v>
      </c>
      <c r="B289" s="16">
        <v>6321301.0</v>
      </c>
      <c r="C289" s="15" t="str">
        <f t="shared" si="1"/>
        <v>PER32010035</v>
      </c>
      <c r="D289" s="15" t="s">
        <v>11857</v>
      </c>
      <c r="E289" s="28" t="s">
        <v>1544</v>
      </c>
      <c r="F289" s="20">
        <f>VLOOKUP(GOLOMAX!$B289,'PRECIOS GOLOMAX'!$A$1:$C$10000,3,FALSE)</f>
        <v>264.99</v>
      </c>
      <c r="G289" s="29">
        <v>0.0</v>
      </c>
      <c r="H289" s="29">
        <v>0.0</v>
      </c>
      <c r="I289" s="15">
        <v>1.0</v>
      </c>
      <c r="J289" s="15">
        <v>1.0</v>
      </c>
      <c r="K289" s="28"/>
      <c r="L289" s="23">
        <f>((GOLOMAX!$F289*(1+GOLOMAX!$G289%))/GOLOMAX!$J289)+GOLOMAX!$K289</f>
        <v>264.99</v>
      </c>
      <c r="M289" s="15">
        <v>30.0</v>
      </c>
      <c r="N289" s="24">
        <f t="shared" si="2"/>
        <v>400</v>
      </c>
      <c r="O289" s="29">
        <f>MROUND((GOLOMAX!$N289/0.6),50)</f>
        <v>650</v>
      </c>
      <c r="P289" s="15" t="s">
        <v>11858</v>
      </c>
      <c r="Q289" s="15">
        <v>3.0</v>
      </c>
      <c r="R289" s="31">
        <v>10.0</v>
      </c>
      <c r="S289" s="15" t="s">
        <v>59</v>
      </c>
      <c r="T289" s="15" t="s">
        <v>1527</v>
      </c>
      <c r="U289" s="15" t="s">
        <v>11787</v>
      </c>
      <c r="V289" s="15" t="s">
        <v>11859</v>
      </c>
      <c r="W289" s="15" t="s">
        <v>11860</v>
      </c>
      <c r="X289" s="15">
        <v>1.0</v>
      </c>
      <c r="Y289" s="15">
        <v>0.0</v>
      </c>
      <c r="Z289" s="15"/>
      <c r="AA289" s="15"/>
      <c r="AB289" s="29" t="str">
        <f>ARTICULOS_OSLE[[#This Row],[Costo]]*ARTICULOS_OSLE[[#This Row],[Pedido]]</f>
        <v>#ERROR!</v>
      </c>
      <c r="AC289" s="15"/>
      <c r="AD289" s="15"/>
      <c r="AE289" s="15"/>
      <c r="AF289" s="15"/>
      <c r="AG289" s="15"/>
      <c r="AH289" s="32" t="str">
        <f>IF(AND(ARTICULOS_OSLE[[#This Row],[FechaVenc]]=0,ARTICULOS_OSLE[[#This Row],[DiasVenc]]=0),"",ARTICULOS_OSLE[[#This Row],[FechaVenc]]-ARTICULOS_OSLE[[#This Row],[DiasVenc]])</f>
        <v>#ERROR!</v>
      </c>
      <c r="AI289" s="15"/>
      <c r="AJ289" s="15"/>
      <c r="AK289" s="15"/>
      <c r="AL289" s="15"/>
      <c r="AM289" s="15"/>
      <c r="AN289" s="15"/>
      <c r="AO289" s="16" t="s">
        <v>11857</v>
      </c>
      <c r="AP289" s="15"/>
      <c r="AQ289" s="15"/>
    </row>
    <row r="290" ht="15.75" hidden="1" customHeight="1">
      <c r="A290" s="28" t="s">
        <v>1545</v>
      </c>
      <c r="B290" s="16">
        <v>1146200.0</v>
      </c>
      <c r="C290" s="15" t="str">
        <f t="shared" si="1"/>
        <v>VEN24395232</v>
      </c>
      <c r="D290" s="15" t="s">
        <v>11857</v>
      </c>
      <c r="E290" s="28" t="s">
        <v>1546</v>
      </c>
      <c r="F290" s="20">
        <f>VLOOKUP(GOLOMAX!$B290,'PRECIOS GOLOMAX'!$A$1:$C$10000,3,FALSE)</f>
        <v>2670.06</v>
      </c>
      <c r="G290" s="29">
        <v>0.0</v>
      </c>
      <c r="H290" s="29">
        <v>0.0</v>
      </c>
      <c r="I290" s="15">
        <v>6.0</v>
      </c>
      <c r="J290" s="15">
        <v>1.0</v>
      </c>
      <c r="K290" s="29"/>
      <c r="L290" s="23">
        <f>((GOLOMAX!$F290*(1+GOLOMAX!$G290%))/GOLOMAX!$J290)+GOLOMAX!$K290</f>
        <v>2670.06</v>
      </c>
      <c r="M290" s="15">
        <v>30.0</v>
      </c>
      <c r="N290" s="24">
        <f t="shared" si="2"/>
        <v>3800</v>
      </c>
      <c r="O290" s="29">
        <f>MROUND((GOLOMAX!$N290/0.6),50)</f>
        <v>6350</v>
      </c>
      <c r="P290" s="15" t="s">
        <v>11858</v>
      </c>
      <c r="Q290" s="15">
        <v>3.0</v>
      </c>
      <c r="R290" s="50">
        <f>GOLOMAX!$I290+GOLOMAX!$Q290</f>
        <v>9</v>
      </c>
      <c r="S290" s="15" t="s">
        <v>968</v>
      </c>
      <c r="T290" s="28" t="s">
        <v>195</v>
      </c>
      <c r="U290" s="15" t="s">
        <v>11759</v>
      </c>
      <c r="V290" s="15" t="s">
        <v>12201</v>
      </c>
      <c r="W290" s="15" t="s">
        <v>11860</v>
      </c>
      <c r="X290" s="15">
        <v>1.0</v>
      </c>
      <c r="Y290" s="15">
        <v>1.0</v>
      </c>
      <c r="Z290" s="15"/>
      <c r="AA290" s="15"/>
      <c r="AB290" s="29" t="str">
        <f>ARTICULOS_OSLE[[#This Row],[Costo]]*ARTICULOS_OSLE[[#This Row],[Pedido]]</f>
        <v>#ERROR!</v>
      </c>
      <c r="AC290" s="15"/>
      <c r="AD290" s="15"/>
      <c r="AE290" s="15"/>
      <c r="AF290" s="15"/>
      <c r="AG290" s="15"/>
      <c r="AH290" s="32" t="str">
        <f>IF(AND(ARTICULOS_OSLE[[#This Row],[FechaVenc]]=0,ARTICULOS_OSLE[[#This Row],[DiasVenc]]=0),"",ARTICULOS_OSLE[[#This Row],[FechaVenc]]-ARTICULOS_OSLE[[#This Row],[DiasVenc]])</f>
        <v>#ERROR!</v>
      </c>
      <c r="AI290" s="15"/>
      <c r="AJ290" s="15"/>
      <c r="AK290" s="15"/>
      <c r="AL290" s="15"/>
      <c r="AM290" s="15"/>
      <c r="AN290" s="15"/>
      <c r="AO290" s="16" t="s">
        <v>11857</v>
      </c>
      <c r="AP290" s="15"/>
      <c r="AQ290" s="15"/>
    </row>
    <row r="291" ht="15.75" hidden="1" customHeight="1">
      <c r="A291" s="28" t="s">
        <v>1547</v>
      </c>
      <c r="B291" s="16">
        <v>1146235.0</v>
      </c>
      <c r="C291" s="15" t="str">
        <f t="shared" si="1"/>
        <v>VEN24395235</v>
      </c>
      <c r="D291" s="15" t="s">
        <v>11857</v>
      </c>
      <c r="E291" s="28" t="s">
        <v>1548</v>
      </c>
      <c r="F291" s="20">
        <f>VLOOKUP(GOLOMAX!$B291,'PRECIOS GOLOMAX'!$A$1:$C$10000,3,FALSE)</f>
        <v>5377.49</v>
      </c>
      <c r="G291" s="29">
        <v>0.0</v>
      </c>
      <c r="H291" s="29">
        <v>0.0</v>
      </c>
      <c r="I291" s="15">
        <v>6.0</v>
      </c>
      <c r="J291" s="15">
        <v>1.0</v>
      </c>
      <c r="K291" s="29"/>
      <c r="L291" s="23">
        <f>((GOLOMAX!$F291*(1+GOLOMAX!$G291%))/GOLOMAX!$J291)+GOLOMAX!$K291</f>
        <v>5377.49</v>
      </c>
      <c r="M291" s="15">
        <v>30.0</v>
      </c>
      <c r="N291" s="24">
        <f t="shared" si="2"/>
        <v>7700</v>
      </c>
      <c r="O291" s="29">
        <f>MROUND((GOLOMAX!$N291/0.6),50)</f>
        <v>12850</v>
      </c>
      <c r="P291" s="15" t="s">
        <v>11858</v>
      </c>
      <c r="Q291" s="15">
        <v>3.0</v>
      </c>
      <c r="R291" s="50">
        <f>GOLOMAX!$I291+GOLOMAX!$Q291</f>
        <v>9</v>
      </c>
      <c r="S291" s="15" t="s">
        <v>968</v>
      </c>
      <c r="T291" s="28" t="s">
        <v>195</v>
      </c>
      <c r="U291" s="15" t="s">
        <v>11759</v>
      </c>
      <c r="V291" s="15" t="s">
        <v>12201</v>
      </c>
      <c r="W291" s="15" t="s">
        <v>11860</v>
      </c>
      <c r="X291" s="15">
        <v>1.0</v>
      </c>
      <c r="Y291" s="15">
        <v>0.0</v>
      </c>
      <c r="Z291" s="15"/>
      <c r="AA291" s="15"/>
      <c r="AB291" s="29" t="str">
        <f>ARTICULOS_OSLE[[#This Row],[Costo]]*ARTICULOS_OSLE[[#This Row],[Pedido]]</f>
        <v>#ERROR!</v>
      </c>
      <c r="AC291" s="15"/>
      <c r="AD291" s="15"/>
      <c r="AE291" s="15"/>
      <c r="AF291" s="15"/>
      <c r="AG291" s="15"/>
      <c r="AH291" s="32" t="str">
        <f>IF(AND(ARTICULOS_OSLE[[#This Row],[FechaVenc]]=0,ARTICULOS_OSLE[[#This Row],[DiasVenc]]=0),"",ARTICULOS_OSLE[[#This Row],[FechaVenc]]-ARTICULOS_OSLE[[#This Row],[DiasVenc]])</f>
        <v>#ERROR!</v>
      </c>
      <c r="AI291" s="15"/>
      <c r="AJ291" s="15"/>
      <c r="AK291" s="15"/>
      <c r="AL291" s="15"/>
      <c r="AM291" s="15"/>
      <c r="AN291" s="15"/>
      <c r="AO291" s="16" t="s">
        <v>11857</v>
      </c>
      <c r="AP291" s="15"/>
      <c r="AQ291" s="15"/>
    </row>
    <row r="292" ht="15.75" customHeight="1">
      <c r="A292" s="34"/>
      <c r="B292" s="34"/>
      <c r="C292" s="34"/>
      <c r="E292" s="34"/>
      <c r="F292" s="66"/>
      <c r="J292" s="60"/>
      <c r="L292" s="66"/>
      <c r="Q292" s="37"/>
      <c r="R292" s="12"/>
      <c r="S292" s="34"/>
      <c r="T292" s="12"/>
      <c r="U292" s="12"/>
      <c r="W292" s="38"/>
      <c r="Y292" s="12"/>
    </row>
    <row r="293" ht="15.75" customHeight="1">
      <c r="A293" s="34"/>
      <c r="B293" s="34"/>
      <c r="C293" s="34"/>
      <c r="E293" s="34"/>
      <c r="F293" s="66"/>
      <c r="J293" s="60"/>
      <c r="L293" s="66"/>
      <c r="Q293" s="37"/>
      <c r="R293" s="12"/>
      <c r="S293" s="34"/>
      <c r="T293" s="12"/>
      <c r="U293" s="12"/>
      <c r="W293" s="38"/>
      <c r="Y293" s="12"/>
    </row>
    <row r="294" ht="15.75" customHeight="1">
      <c r="A294" s="34"/>
      <c r="B294" s="34"/>
      <c r="C294" s="34"/>
      <c r="E294" s="34"/>
      <c r="F294" s="66"/>
      <c r="J294" s="60"/>
      <c r="L294" s="66"/>
      <c r="Q294" s="37"/>
      <c r="R294" s="12"/>
      <c r="S294" s="34"/>
      <c r="T294" s="12"/>
      <c r="U294" s="12"/>
      <c r="W294" s="38"/>
      <c r="Y294" s="12"/>
    </row>
    <row r="295" ht="15.75" customHeight="1">
      <c r="A295" s="34"/>
      <c r="B295" s="34"/>
      <c r="C295" s="34"/>
      <c r="E295" s="34"/>
      <c r="F295" s="66"/>
      <c r="J295" s="60"/>
      <c r="L295" s="66"/>
      <c r="Q295" s="37"/>
      <c r="R295" s="12"/>
      <c r="S295" s="34"/>
      <c r="T295" s="12"/>
      <c r="U295" s="12"/>
      <c r="W295" s="38"/>
      <c r="Y295" s="12"/>
    </row>
    <row r="296" ht="15.75" customHeight="1">
      <c r="A296" s="34"/>
      <c r="B296" s="34"/>
      <c r="C296" s="34"/>
      <c r="E296" s="34"/>
      <c r="F296" s="66"/>
      <c r="J296" s="60"/>
      <c r="L296" s="66"/>
      <c r="Q296" s="37"/>
      <c r="R296" s="12"/>
      <c r="S296" s="34"/>
      <c r="T296" s="12"/>
      <c r="U296" s="12"/>
      <c r="W296" s="38"/>
      <c r="Y296" s="12"/>
    </row>
    <row r="297" ht="15.75" customHeight="1">
      <c r="A297" s="34"/>
      <c r="B297" s="34"/>
      <c r="C297" s="34"/>
      <c r="E297" s="34"/>
      <c r="F297" s="66"/>
      <c r="J297" s="60"/>
      <c r="L297" s="66"/>
      <c r="Q297" s="37"/>
      <c r="R297" s="12"/>
      <c r="S297" s="34"/>
      <c r="T297" s="12"/>
      <c r="U297" s="12"/>
      <c r="W297" s="38"/>
      <c r="Y297" s="12"/>
    </row>
    <row r="298" ht="15.75" customHeight="1">
      <c r="A298" s="34"/>
      <c r="B298" s="34"/>
      <c r="C298" s="34"/>
      <c r="E298" s="34"/>
      <c r="F298" s="66"/>
      <c r="J298" s="60"/>
      <c r="L298" s="66"/>
      <c r="Q298" s="37"/>
      <c r="R298" s="12"/>
      <c r="S298" s="34"/>
      <c r="T298" s="12"/>
      <c r="U298" s="12"/>
      <c r="W298" s="38"/>
      <c r="Y298" s="12"/>
    </row>
    <row r="299" ht="15.75" customHeight="1">
      <c r="A299" s="34"/>
      <c r="B299" s="34"/>
      <c r="C299" s="34"/>
      <c r="E299" s="34"/>
      <c r="F299" s="66"/>
      <c r="J299" s="60"/>
      <c r="L299" s="66"/>
      <c r="Q299" s="37"/>
      <c r="R299" s="12"/>
      <c r="S299" s="34"/>
      <c r="T299" s="12"/>
      <c r="U299" s="12"/>
      <c r="W299" s="38"/>
      <c r="Y299" s="12"/>
    </row>
    <row r="300" ht="15.75" customHeight="1">
      <c r="A300" s="34"/>
      <c r="B300" s="34"/>
      <c r="C300" s="34"/>
      <c r="E300" s="34"/>
      <c r="F300" s="66"/>
      <c r="J300" s="60"/>
      <c r="L300" s="66"/>
      <c r="Q300" s="37"/>
      <c r="R300" s="12"/>
      <c r="S300" s="34"/>
      <c r="T300" s="12"/>
      <c r="U300" s="12"/>
      <c r="W300" s="38"/>
      <c r="Y300" s="12"/>
    </row>
    <row r="301" ht="15.75" customHeight="1">
      <c r="A301" s="34"/>
      <c r="B301" s="34"/>
      <c r="C301" s="34"/>
      <c r="E301" s="34"/>
      <c r="F301" s="66"/>
      <c r="J301" s="60"/>
      <c r="L301" s="66"/>
      <c r="Q301" s="37"/>
      <c r="R301" s="12"/>
      <c r="S301" s="34"/>
      <c r="T301" s="12"/>
      <c r="U301" s="12"/>
      <c r="W301" s="38"/>
      <c r="Y301" s="12"/>
    </row>
    <row r="302" ht="15.75" customHeight="1">
      <c r="A302" s="34"/>
      <c r="B302" s="34"/>
      <c r="C302" s="34"/>
      <c r="E302" s="34"/>
      <c r="F302" s="66"/>
      <c r="J302" s="60"/>
      <c r="L302" s="66"/>
      <c r="Q302" s="37"/>
      <c r="R302" s="12"/>
      <c r="S302" s="34"/>
      <c r="T302" s="12"/>
      <c r="U302" s="12"/>
      <c r="W302" s="38"/>
      <c r="Y302" s="12"/>
    </row>
    <row r="303" ht="15.75" customHeight="1">
      <c r="A303" s="34"/>
      <c r="B303" s="34"/>
      <c r="C303" s="34"/>
      <c r="E303" s="34"/>
      <c r="F303" s="66"/>
      <c r="J303" s="60"/>
      <c r="L303" s="66"/>
      <c r="Q303" s="37"/>
      <c r="R303" s="12"/>
      <c r="S303" s="34"/>
      <c r="T303" s="12"/>
      <c r="U303" s="12"/>
      <c r="W303" s="38"/>
      <c r="Y303" s="12"/>
    </row>
    <row r="304" ht="15.75" customHeight="1">
      <c r="A304" s="34"/>
      <c r="B304" s="34"/>
      <c r="C304" s="34"/>
      <c r="E304" s="34"/>
      <c r="F304" s="66"/>
      <c r="J304" s="60"/>
      <c r="L304" s="66"/>
      <c r="Q304" s="37"/>
      <c r="R304" s="12"/>
      <c r="S304" s="34"/>
      <c r="T304" s="12"/>
      <c r="U304" s="12"/>
      <c r="W304" s="38"/>
      <c r="Y304" s="12"/>
    </row>
    <row r="305" ht="15.75" customHeight="1">
      <c r="A305" s="34"/>
      <c r="B305" s="34"/>
      <c r="C305" s="34"/>
      <c r="E305" s="34"/>
      <c r="F305" s="66"/>
      <c r="J305" s="60"/>
      <c r="L305" s="66"/>
      <c r="Q305" s="37"/>
      <c r="R305" s="12"/>
      <c r="S305" s="34"/>
      <c r="T305" s="12"/>
      <c r="U305" s="12"/>
      <c r="W305" s="38"/>
      <c r="Y305" s="12"/>
    </row>
    <row r="306" ht="15.75" customHeight="1">
      <c r="A306" s="34"/>
      <c r="B306" s="34"/>
      <c r="C306" s="34"/>
      <c r="E306" s="34"/>
      <c r="F306" s="66"/>
      <c r="J306" s="60"/>
      <c r="L306" s="66"/>
      <c r="Q306" s="37"/>
      <c r="R306" s="12"/>
      <c r="S306" s="34"/>
      <c r="T306" s="12"/>
      <c r="U306" s="12"/>
      <c r="W306" s="38"/>
      <c r="Y306" s="12"/>
    </row>
    <row r="307" ht="15.75" customHeight="1">
      <c r="A307" s="34"/>
      <c r="B307" s="34"/>
      <c r="C307" s="34"/>
      <c r="E307" s="34"/>
      <c r="F307" s="66"/>
      <c r="J307" s="60"/>
      <c r="L307" s="66"/>
      <c r="Q307" s="37"/>
      <c r="R307" s="12"/>
      <c r="S307" s="34"/>
      <c r="T307" s="12"/>
      <c r="U307" s="12"/>
      <c r="W307" s="38"/>
      <c r="Y307" s="12"/>
    </row>
    <row r="308" ht="15.75" customHeight="1">
      <c r="A308" s="34"/>
      <c r="B308" s="34"/>
      <c r="C308" s="34"/>
      <c r="E308" s="34"/>
      <c r="F308" s="66"/>
      <c r="J308" s="60"/>
      <c r="L308" s="66"/>
      <c r="Q308" s="37"/>
      <c r="R308" s="12"/>
      <c r="S308" s="34"/>
      <c r="T308" s="12"/>
      <c r="U308" s="12"/>
      <c r="W308" s="38"/>
      <c r="Y308" s="12"/>
    </row>
    <row r="309" ht="15.75" customHeight="1">
      <c r="A309" s="34"/>
      <c r="B309" s="34"/>
      <c r="C309" s="34"/>
      <c r="E309" s="34"/>
      <c r="F309" s="66"/>
      <c r="J309" s="60"/>
      <c r="L309" s="66"/>
      <c r="Q309" s="37"/>
      <c r="R309" s="12"/>
      <c r="S309" s="34"/>
      <c r="T309" s="12"/>
      <c r="U309" s="12"/>
      <c r="W309" s="38"/>
      <c r="Y309" s="12"/>
    </row>
    <row r="310" ht="15.75" customHeight="1">
      <c r="A310" s="34"/>
      <c r="B310" s="34"/>
      <c r="C310" s="34"/>
      <c r="E310" s="34"/>
      <c r="F310" s="66"/>
      <c r="J310" s="60"/>
      <c r="L310" s="66"/>
      <c r="Q310" s="37"/>
      <c r="R310" s="12"/>
      <c r="S310" s="34"/>
      <c r="T310" s="12"/>
      <c r="U310" s="12"/>
      <c r="W310" s="38"/>
      <c r="Y310" s="12"/>
    </row>
    <row r="311" ht="15.75" customHeight="1">
      <c r="A311" s="34"/>
      <c r="B311" s="34"/>
      <c r="C311" s="34"/>
      <c r="E311" s="34"/>
      <c r="F311" s="66"/>
      <c r="J311" s="60"/>
      <c r="L311" s="66"/>
      <c r="Q311" s="37"/>
      <c r="R311" s="12"/>
      <c r="S311" s="34"/>
      <c r="T311" s="12"/>
      <c r="U311" s="12"/>
      <c r="W311" s="38"/>
      <c r="Y311" s="12"/>
    </row>
    <row r="312" ht="15.75" customHeight="1">
      <c r="A312" s="34"/>
      <c r="B312" s="34"/>
      <c r="C312" s="34"/>
      <c r="E312" s="34"/>
      <c r="F312" s="66"/>
      <c r="J312" s="60"/>
      <c r="L312" s="66"/>
      <c r="Q312" s="37"/>
      <c r="R312" s="12"/>
      <c r="S312" s="34"/>
      <c r="T312" s="12"/>
      <c r="U312" s="12"/>
      <c r="W312" s="38"/>
      <c r="Y312" s="12"/>
    </row>
    <row r="313" ht="15.75" customHeight="1">
      <c r="A313" s="34"/>
      <c r="B313" s="34"/>
      <c r="C313" s="34"/>
      <c r="E313" s="34"/>
      <c r="F313" s="66"/>
      <c r="J313" s="60"/>
      <c r="L313" s="66"/>
      <c r="Q313" s="37"/>
      <c r="R313" s="12"/>
      <c r="S313" s="34"/>
      <c r="T313" s="12"/>
      <c r="U313" s="12"/>
      <c r="W313" s="38"/>
      <c r="Y313" s="12"/>
    </row>
    <row r="314" ht="15.75" customHeight="1">
      <c r="A314" s="34"/>
      <c r="B314" s="34"/>
      <c r="C314" s="34"/>
      <c r="E314" s="34"/>
      <c r="F314" s="66"/>
      <c r="J314" s="60"/>
      <c r="L314" s="66"/>
      <c r="Q314" s="37"/>
      <c r="R314" s="12"/>
      <c r="S314" s="34"/>
      <c r="T314" s="12"/>
      <c r="U314" s="12"/>
      <c r="W314" s="38"/>
      <c r="Y314" s="12"/>
    </row>
    <row r="315" ht="15.75" customHeight="1">
      <c r="A315" s="34"/>
      <c r="B315" s="34"/>
      <c r="C315" s="34"/>
      <c r="E315" s="34"/>
      <c r="F315" s="66"/>
      <c r="J315" s="60"/>
      <c r="L315" s="66"/>
      <c r="Q315" s="37"/>
      <c r="R315" s="12"/>
      <c r="S315" s="34"/>
      <c r="T315" s="12"/>
      <c r="U315" s="12"/>
      <c r="W315" s="38"/>
      <c r="Y315" s="12"/>
    </row>
    <row r="316" ht="15.75" customHeight="1">
      <c r="A316" s="34"/>
      <c r="B316" s="34"/>
      <c r="C316" s="34"/>
      <c r="E316" s="34"/>
      <c r="F316" s="66"/>
      <c r="J316" s="60"/>
      <c r="L316" s="66"/>
      <c r="Q316" s="37"/>
      <c r="R316" s="12"/>
      <c r="S316" s="34"/>
      <c r="T316" s="12"/>
      <c r="U316" s="12"/>
      <c r="W316" s="38"/>
      <c r="Y316" s="12"/>
    </row>
    <row r="317" ht="15.75" customHeight="1">
      <c r="A317" s="34"/>
      <c r="B317" s="34"/>
      <c r="C317" s="34"/>
      <c r="E317" s="34"/>
      <c r="F317" s="66"/>
      <c r="J317" s="60"/>
      <c r="L317" s="66"/>
      <c r="Q317" s="37"/>
      <c r="R317" s="12"/>
      <c r="S317" s="34"/>
      <c r="T317" s="12"/>
      <c r="U317" s="12"/>
      <c r="W317" s="38"/>
      <c r="Y317" s="12"/>
    </row>
    <row r="318" ht="15.75" customHeight="1">
      <c r="A318" s="34"/>
      <c r="B318" s="34"/>
      <c r="C318" s="34"/>
      <c r="E318" s="34"/>
      <c r="F318" s="66"/>
      <c r="J318" s="60"/>
      <c r="L318" s="66"/>
      <c r="Q318" s="37"/>
      <c r="R318" s="12"/>
      <c r="S318" s="34"/>
      <c r="T318" s="12"/>
      <c r="U318" s="12"/>
      <c r="W318" s="38"/>
      <c r="Y318" s="12"/>
    </row>
    <row r="319" ht="15.75" customHeight="1">
      <c r="A319" s="34"/>
      <c r="B319" s="34"/>
      <c r="C319" s="34"/>
      <c r="E319" s="34"/>
      <c r="F319" s="66"/>
      <c r="J319" s="60"/>
      <c r="L319" s="66"/>
      <c r="Q319" s="37"/>
      <c r="R319" s="12"/>
      <c r="S319" s="34"/>
      <c r="T319" s="12"/>
      <c r="U319" s="12"/>
      <c r="W319" s="38"/>
      <c r="Y319" s="12"/>
    </row>
    <row r="320" ht="15.75" customHeight="1">
      <c r="A320" s="34"/>
      <c r="B320" s="34"/>
      <c r="C320" s="34"/>
      <c r="E320" s="34"/>
      <c r="F320" s="66"/>
      <c r="J320" s="60"/>
      <c r="L320" s="66"/>
      <c r="Q320" s="37"/>
      <c r="R320" s="12"/>
      <c r="S320" s="34"/>
      <c r="T320" s="12"/>
      <c r="U320" s="12"/>
      <c r="W320" s="38"/>
      <c r="Y320" s="12"/>
    </row>
    <row r="321" ht="15.75" customHeight="1">
      <c r="A321" s="34"/>
      <c r="B321" s="34"/>
      <c r="C321" s="34"/>
      <c r="E321" s="34"/>
      <c r="F321" s="66"/>
      <c r="J321" s="60"/>
      <c r="L321" s="66"/>
      <c r="Q321" s="37"/>
      <c r="R321" s="12"/>
      <c r="S321" s="34"/>
      <c r="T321" s="12"/>
      <c r="U321" s="12"/>
      <c r="W321" s="38"/>
      <c r="Y321" s="12"/>
    </row>
    <row r="322" ht="15.75" customHeight="1">
      <c r="A322" s="34"/>
      <c r="B322" s="34"/>
      <c r="C322" s="34"/>
      <c r="E322" s="34"/>
      <c r="F322" s="66"/>
      <c r="J322" s="60"/>
      <c r="L322" s="66"/>
      <c r="Q322" s="37"/>
      <c r="R322" s="12"/>
      <c r="S322" s="34"/>
      <c r="T322" s="12"/>
      <c r="U322" s="12"/>
      <c r="W322" s="38"/>
      <c r="Y322" s="12"/>
    </row>
    <row r="323" ht="15.75" customHeight="1">
      <c r="A323" s="34"/>
      <c r="B323" s="34"/>
      <c r="C323" s="34"/>
      <c r="E323" s="34"/>
      <c r="F323" s="66"/>
      <c r="J323" s="60"/>
      <c r="L323" s="66"/>
      <c r="Q323" s="37"/>
      <c r="R323" s="12"/>
      <c r="S323" s="34"/>
      <c r="T323" s="12"/>
      <c r="U323" s="12"/>
      <c r="W323" s="38"/>
      <c r="Y323" s="12"/>
    </row>
    <row r="324" ht="15.75" customHeight="1">
      <c r="A324" s="34"/>
      <c r="B324" s="34"/>
      <c r="C324" s="34"/>
      <c r="E324" s="34"/>
      <c r="F324" s="66"/>
      <c r="J324" s="60"/>
      <c r="L324" s="66"/>
      <c r="Q324" s="37"/>
      <c r="R324" s="12"/>
      <c r="S324" s="34"/>
      <c r="T324" s="12"/>
      <c r="U324" s="12"/>
      <c r="W324" s="38"/>
      <c r="Y324" s="12"/>
    </row>
    <row r="325" ht="15.75" customHeight="1">
      <c r="A325" s="34"/>
      <c r="B325" s="34"/>
      <c r="C325" s="34"/>
      <c r="E325" s="34"/>
      <c r="F325" s="66"/>
      <c r="J325" s="60"/>
      <c r="L325" s="66"/>
      <c r="Q325" s="37"/>
      <c r="R325" s="12"/>
      <c r="S325" s="34"/>
      <c r="T325" s="12"/>
      <c r="U325" s="12"/>
      <c r="W325" s="38"/>
      <c r="Y325" s="12"/>
    </row>
    <row r="326" ht="15.75" customHeight="1">
      <c r="A326" s="34"/>
      <c r="B326" s="34"/>
      <c r="C326" s="34"/>
      <c r="E326" s="34"/>
      <c r="F326" s="66"/>
      <c r="J326" s="60"/>
      <c r="L326" s="66"/>
      <c r="Q326" s="37"/>
      <c r="R326" s="12"/>
      <c r="S326" s="34"/>
      <c r="T326" s="12"/>
      <c r="U326" s="12"/>
      <c r="W326" s="38"/>
      <c r="Y326" s="12"/>
    </row>
    <row r="327" ht="15.75" customHeight="1">
      <c r="A327" s="34"/>
      <c r="B327" s="34"/>
      <c r="C327" s="34"/>
      <c r="E327" s="34"/>
      <c r="F327" s="66"/>
      <c r="J327" s="60"/>
      <c r="L327" s="66"/>
      <c r="Q327" s="37"/>
      <c r="R327" s="12"/>
      <c r="S327" s="34"/>
      <c r="T327" s="12"/>
      <c r="U327" s="12"/>
      <c r="W327" s="38"/>
      <c r="Y327" s="12"/>
    </row>
    <row r="328" ht="15.75" customHeight="1">
      <c r="A328" s="34"/>
      <c r="B328" s="34"/>
      <c r="C328" s="34"/>
      <c r="E328" s="34"/>
      <c r="F328" s="66"/>
      <c r="J328" s="60"/>
      <c r="L328" s="66"/>
      <c r="Q328" s="37"/>
      <c r="R328" s="12"/>
      <c r="S328" s="34"/>
      <c r="T328" s="12"/>
      <c r="U328" s="12"/>
      <c r="W328" s="38"/>
      <c r="Y328" s="12"/>
    </row>
    <row r="329" ht="15.75" customHeight="1">
      <c r="A329" s="34"/>
      <c r="B329" s="34"/>
      <c r="C329" s="34"/>
      <c r="E329" s="34"/>
      <c r="F329" s="66"/>
      <c r="J329" s="60"/>
      <c r="L329" s="66"/>
      <c r="Q329" s="37"/>
      <c r="R329" s="12"/>
      <c r="S329" s="34"/>
      <c r="T329" s="12"/>
      <c r="U329" s="12"/>
      <c r="W329" s="38"/>
      <c r="Y329" s="12"/>
    </row>
    <row r="330" ht="15.75" customHeight="1">
      <c r="A330" s="34"/>
      <c r="B330" s="34"/>
      <c r="C330" s="34"/>
      <c r="E330" s="34"/>
      <c r="F330" s="66"/>
      <c r="J330" s="60"/>
      <c r="L330" s="66"/>
      <c r="Q330" s="37"/>
      <c r="R330" s="12"/>
      <c r="S330" s="34"/>
      <c r="T330" s="12"/>
      <c r="U330" s="12"/>
      <c r="W330" s="38"/>
      <c r="Y330" s="12"/>
    </row>
    <row r="331" ht="15.75" customHeight="1">
      <c r="A331" s="34"/>
      <c r="B331" s="34"/>
      <c r="C331" s="34"/>
      <c r="E331" s="34"/>
      <c r="F331" s="66"/>
      <c r="J331" s="60"/>
      <c r="L331" s="66"/>
      <c r="Q331" s="37"/>
      <c r="R331" s="12"/>
      <c r="S331" s="34"/>
      <c r="T331" s="12"/>
      <c r="U331" s="12"/>
      <c r="W331" s="38"/>
      <c r="Y331" s="12"/>
    </row>
    <row r="332" ht="15.75" customHeight="1">
      <c r="A332" s="34"/>
      <c r="B332" s="34"/>
      <c r="C332" s="34"/>
      <c r="E332" s="34"/>
      <c r="F332" s="66"/>
      <c r="J332" s="60"/>
      <c r="L332" s="66"/>
      <c r="Q332" s="37"/>
      <c r="R332" s="12"/>
      <c r="S332" s="34"/>
      <c r="T332" s="12"/>
      <c r="U332" s="12"/>
      <c r="W332" s="38"/>
      <c r="Y332" s="12"/>
    </row>
    <row r="333" ht="15.75" customHeight="1">
      <c r="A333" s="34"/>
      <c r="B333" s="34"/>
      <c r="C333" s="34"/>
      <c r="E333" s="34"/>
      <c r="F333" s="66"/>
      <c r="J333" s="60"/>
      <c r="L333" s="66"/>
      <c r="Q333" s="37"/>
      <c r="R333" s="12"/>
      <c r="S333" s="34"/>
      <c r="T333" s="12"/>
      <c r="U333" s="12"/>
      <c r="W333" s="38"/>
      <c r="Y333" s="12"/>
    </row>
    <row r="334" ht="15.75" customHeight="1">
      <c r="A334" s="34"/>
      <c r="B334" s="34"/>
      <c r="C334" s="34"/>
      <c r="E334" s="34"/>
      <c r="F334" s="66"/>
      <c r="J334" s="60"/>
      <c r="L334" s="66"/>
      <c r="Q334" s="37"/>
      <c r="R334" s="12"/>
      <c r="S334" s="34"/>
      <c r="T334" s="12"/>
      <c r="U334" s="12"/>
      <c r="W334" s="38"/>
      <c r="Y334" s="12"/>
    </row>
    <row r="335" ht="15.75" customHeight="1">
      <c r="A335" s="34"/>
      <c r="B335" s="34"/>
      <c r="C335" s="34"/>
      <c r="E335" s="34"/>
      <c r="F335" s="66"/>
      <c r="J335" s="60"/>
      <c r="L335" s="66"/>
      <c r="Q335" s="37"/>
      <c r="R335" s="12"/>
      <c r="S335" s="34"/>
      <c r="T335" s="12"/>
      <c r="U335" s="12"/>
      <c r="W335" s="38"/>
      <c r="Y335" s="12"/>
    </row>
    <row r="336" ht="15.75" customHeight="1">
      <c r="A336" s="34"/>
      <c r="B336" s="34"/>
      <c r="C336" s="34"/>
      <c r="E336" s="34"/>
      <c r="F336" s="66"/>
      <c r="J336" s="60"/>
      <c r="L336" s="66"/>
      <c r="Q336" s="37"/>
      <c r="R336" s="12"/>
      <c r="S336" s="34"/>
      <c r="T336" s="12"/>
      <c r="U336" s="12"/>
      <c r="W336" s="38"/>
      <c r="Y336" s="12"/>
    </row>
    <row r="337" ht="15.75" customHeight="1">
      <c r="A337" s="34"/>
      <c r="B337" s="34"/>
      <c r="C337" s="34"/>
      <c r="E337" s="34"/>
      <c r="F337" s="66"/>
      <c r="J337" s="60"/>
      <c r="L337" s="66"/>
      <c r="Q337" s="37"/>
      <c r="R337" s="12"/>
      <c r="S337" s="34"/>
      <c r="T337" s="12"/>
      <c r="U337" s="12"/>
      <c r="W337" s="38"/>
      <c r="Y337" s="12"/>
    </row>
    <row r="338" ht="15.75" customHeight="1">
      <c r="A338" s="34"/>
      <c r="B338" s="34"/>
      <c r="C338" s="34"/>
      <c r="E338" s="34"/>
      <c r="F338" s="66"/>
      <c r="J338" s="60"/>
      <c r="L338" s="66"/>
      <c r="Q338" s="37"/>
      <c r="R338" s="12"/>
      <c r="S338" s="34"/>
      <c r="T338" s="12"/>
      <c r="U338" s="12"/>
      <c r="W338" s="38"/>
      <c r="Y338" s="12"/>
    </row>
    <row r="339" ht="15.75" customHeight="1">
      <c r="A339" s="34"/>
      <c r="B339" s="34"/>
      <c r="C339" s="34"/>
      <c r="E339" s="34"/>
      <c r="F339" s="66"/>
      <c r="J339" s="60"/>
      <c r="L339" s="66"/>
      <c r="Q339" s="37"/>
      <c r="R339" s="12"/>
      <c r="S339" s="34"/>
      <c r="T339" s="12"/>
      <c r="U339" s="12"/>
      <c r="W339" s="38"/>
      <c r="Y339" s="12"/>
    </row>
    <row r="340" ht="15.75" customHeight="1">
      <c r="A340" s="34"/>
      <c r="B340" s="34"/>
      <c r="C340" s="34"/>
      <c r="E340" s="34"/>
      <c r="F340" s="66"/>
      <c r="J340" s="60"/>
      <c r="L340" s="66"/>
      <c r="Q340" s="37"/>
      <c r="R340" s="12"/>
      <c r="S340" s="34"/>
      <c r="T340" s="12"/>
      <c r="U340" s="12"/>
      <c r="W340" s="38"/>
      <c r="Y340" s="12"/>
    </row>
    <row r="341" ht="15.75" customHeight="1">
      <c r="A341" s="34"/>
      <c r="B341" s="34"/>
      <c r="C341" s="34"/>
      <c r="E341" s="34"/>
      <c r="F341" s="66"/>
      <c r="J341" s="60"/>
      <c r="L341" s="66"/>
      <c r="Q341" s="37"/>
      <c r="R341" s="12"/>
      <c r="S341" s="34"/>
      <c r="T341" s="12"/>
      <c r="U341" s="12"/>
      <c r="W341" s="38"/>
      <c r="Y341" s="12"/>
    </row>
    <row r="342" ht="15.75" customHeight="1">
      <c r="A342" s="34"/>
      <c r="B342" s="34"/>
      <c r="C342" s="34"/>
      <c r="E342" s="34"/>
      <c r="F342" s="66"/>
      <c r="J342" s="60"/>
      <c r="L342" s="66"/>
      <c r="Q342" s="37"/>
      <c r="R342" s="12"/>
      <c r="S342" s="34"/>
      <c r="T342" s="12"/>
      <c r="U342" s="12"/>
      <c r="W342" s="38"/>
      <c r="Y342" s="12"/>
    </row>
    <row r="343" ht="15.75" customHeight="1">
      <c r="A343" s="34"/>
      <c r="B343" s="34"/>
      <c r="C343" s="34"/>
      <c r="E343" s="34"/>
      <c r="F343" s="66"/>
      <c r="J343" s="60"/>
      <c r="L343" s="66"/>
      <c r="Q343" s="37"/>
      <c r="R343" s="12"/>
      <c r="S343" s="34"/>
      <c r="T343" s="12"/>
      <c r="U343" s="12"/>
      <c r="W343" s="38"/>
      <c r="Y343" s="12"/>
    </row>
    <row r="344" ht="15.75" customHeight="1">
      <c r="A344" s="34"/>
      <c r="B344" s="34"/>
      <c r="C344" s="34"/>
      <c r="E344" s="34"/>
      <c r="F344" s="66"/>
      <c r="J344" s="60"/>
      <c r="L344" s="66"/>
      <c r="Q344" s="37"/>
      <c r="R344" s="12"/>
      <c r="S344" s="34"/>
      <c r="T344" s="12"/>
      <c r="U344" s="12"/>
      <c r="W344" s="38"/>
      <c r="Y344" s="12"/>
    </row>
    <row r="345" ht="15.75" customHeight="1">
      <c r="A345" s="34"/>
      <c r="B345" s="34"/>
      <c r="C345" s="34"/>
      <c r="E345" s="34"/>
      <c r="F345" s="66"/>
      <c r="J345" s="60"/>
      <c r="L345" s="66"/>
      <c r="Q345" s="37"/>
      <c r="R345" s="12"/>
      <c r="S345" s="34"/>
      <c r="T345" s="12"/>
      <c r="U345" s="12"/>
      <c r="W345" s="38"/>
      <c r="Y345" s="12"/>
    </row>
    <row r="346" ht="15.75" customHeight="1">
      <c r="A346" s="34"/>
      <c r="B346" s="34"/>
      <c r="C346" s="34"/>
      <c r="E346" s="34"/>
      <c r="F346" s="66"/>
      <c r="J346" s="60"/>
      <c r="L346" s="66"/>
      <c r="Q346" s="37"/>
      <c r="R346" s="12"/>
      <c r="S346" s="34"/>
      <c r="T346" s="12"/>
      <c r="U346" s="12"/>
      <c r="W346" s="38"/>
      <c r="Y346" s="12"/>
    </row>
    <row r="347" ht="15.75" customHeight="1">
      <c r="A347" s="34"/>
      <c r="B347" s="34"/>
      <c r="C347" s="34"/>
      <c r="E347" s="34"/>
      <c r="F347" s="66"/>
      <c r="J347" s="60"/>
      <c r="L347" s="66"/>
      <c r="Q347" s="37"/>
      <c r="R347" s="12"/>
      <c r="S347" s="34"/>
      <c r="T347" s="12"/>
      <c r="U347" s="12"/>
      <c r="W347" s="38"/>
      <c r="Y347" s="12"/>
    </row>
    <row r="348" ht="15.75" customHeight="1">
      <c r="A348" s="34"/>
      <c r="B348" s="34"/>
      <c r="C348" s="34"/>
      <c r="E348" s="34"/>
      <c r="F348" s="66"/>
      <c r="J348" s="60"/>
      <c r="L348" s="66"/>
      <c r="Q348" s="37"/>
      <c r="R348" s="12"/>
      <c r="S348" s="34"/>
      <c r="T348" s="12"/>
      <c r="U348" s="12"/>
      <c r="W348" s="38"/>
      <c r="Y348" s="12"/>
    </row>
    <row r="349" ht="15.75" customHeight="1">
      <c r="A349" s="34"/>
      <c r="B349" s="34"/>
      <c r="C349" s="34"/>
      <c r="E349" s="34"/>
      <c r="F349" s="66"/>
      <c r="J349" s="60"/>
      <c r="L349" s="66"/>
      <c r="Q349" s="37"/>
      <c r="R349" s="12"/>
      <c r="S349" s="34"/>
      <c r="T349" s="12"/>
      <c r="U349" s="12"/>
      <c r="W349" s="38"/>
      <c r="Y349" s="12"/>
    </row>
    <row r="350" ht="15.75" customHeight="1">
      <c r="A350" s="34"/>
      <c r="B350" s="34"/>
      <c r="C350" s="34"/>
      <c r="E350" s="34"/>
      <c r="F350" s="66"/>
      <c r="J350" s="60"/>
      <c r="L350" s="66"/>
      <c r="Q350" s="37"/>
      <c r="R350" s="12"/>
      <c r="S350" s="34"/>
      <c r="T350" s="12"/>
      <c r="U350" s="12"/>
      <c r="W350" s="38"/>
      <c r="Y350" s="12"/>
    </row>
    <row r="351" ht="15.75" customHeight="1">
      <c r="A351" s="34"/>
      <c r="B351" s="34"/>
      <c r="C351" s="34"/>
      <c r="E351" s="34"/>
      <c r="F351" s="66"/>
      <c r="J351" s="60"/>
      <c r="L351" s="66"/>
      <c r="Q351" s="37"/>
      <c r="R351" s="12"/>
      <c r="S351" s="34"/>
      <c r="T351" s="12"/>
      <c r="U351" s="12"/>
      <c r="W351" s="38"/>
      <c r="Y351" s="12"/>
    </row>
    <row r="352" ht="15.75" customHeight="1">
      <c r="A352" s="34"/>
      <c r="B352" s="34"/>
      <c r="C352" s="34"/>
      <c r="E352" s="34"/>
      <c r="F352" s="66"/>
      <c r="J352" s="60"/>
      <c r="L352" s="66"/>
      <c r="Q352" s="37"/>
      <c r="R352" s="12"/>
      <c r="S352" s="34"/>
      <c r="T352" s="12"/>
      <c r="U352" s="12"/>
      <c r="W352" s="38"/>
      <c r="Y352" s="12"/>
    </row>
    <row r="353" ht="15.75" customHeight="1">
      <c r="A353" s="34"/>
      <c r="B353" s="34"/>
      <c r="C353" s="34"/>
      <c r="E353" s="34"/>
      <c r="F353" s="66"/>
      <c r="J353" s="60"/>
      <c r="L353" s="66"/>
      <c r="Q353" s="37"/>
      <c r="R353" s="12"/>
      <c r="S353" s="34"/>
      <c r="T353" s="12"/>
      <c r="U353" s="12"/>
      <c r="W353" s="38"/>
      <c r="Y353" s="12"/>
    </row>
    <row r="354" ht="15.75" customHeight="1">
      <c r="A354" s="34"/>
      <c r="B354" s="34"/>
      <c r="C354" s="34"/>
      <c r="E354" s="34"/>
      <c r="F354" s="66"/>
      <c r="J354" s="60"/>
      <c r="L354" s="66"/>
      <c r="Q354" s="37"/>
      <c r="R354" s="12"/>
      <c r="S354" s="34"/>
      <c r="T354" s="12"/>
      <c r="U354" s="12"/>
      <c r="W354" s="38"/>
      <c r="Y354" s="12"/>
    </row>
    <row r="355" ht="15.75" customHeight="1">
      <c r="A355" s="34"/>
      <c r="B355" s="34"/>
      <c r="C355" s="34"/>
      <c r="E355" s="34"/>
      <c r="F355" s="66"/>
      <c r="J355" s="60"/>
      <c r="L355" s="66"/>
      <c r="Q355" s="37"/>
      <c r="R355" s="12"/>
      <c r="S355" s="34"/>
      <c r="T355" s="12"/>
      <c r="U355" s="12"/>
      <c r="W355" s="38"/>
      <c r="Y355" s="12"/>
    </row>
    <row r="356" ht="15.75" customHeight="1">
      <c r="A356" s="34"/>
      <c r="B356" s="34"/>
      <c r="C356" s="34"/>
      <c r="E356" s="34"/>
      <c r="F356" s="66"/>
      <c r="J356" s="60"/>
      <c r="L356" s="66"/>
      <c r="Q356" s="37"/>
      <c r="R356" s="12"/>
      <c r="S356" s="34"/>
      <c r="T356" s="12"/>
      <c r="U356" s="12"/>
      <c r="W356" s="38"/>
      <c r="Y356" s="12"/>
    </row>
    <row r="357" ht="15.75" customHeight="1">
      <c r="A357" s="34"/>
      <c r="B357" s="34"/>
      <c r="C357" s="34"/>
      <c r="E357" s="34"/>
      <c r="F357" s="66"/>
      <c r="J357" s="60"/>
      <c r="L357" s="66"/>
      <c r="Q357" s="37"/>
      <c r="R357" s="12"/>
      <c r="S357" s="34"/>
      <c r="T357" s="12"/>
      <c r="U357" s="12"/>
      <c r="W357" s="38"/>
      <c r="Y357" s="12"/>
    </row>
    <row r="358" ht="15.75" customHeight="1">
      <c r="A358" s="34"/>
      <c r="B358" s="34"/>
      <c r="C358" s="34"/>
      <c r="E358" s="34"/>
      <c r="F358" s="66"/>
      <c r="J358" s="60"/>
      <c r="L358" s="66"/>
      <c r="Q358" s="37"/>
      <c r="R358" s="12"/>
      <c r="S358" s="34"/>
      <c r="T358" s="12"/>
      <c r="U358" s="12"/>
      <c r="W358" s="38"/>
      <c r="Y358" s="12"/>
    </row>
    <row r="359" ht="15.75" customHeight="1">
      <c r="A359" s="34"/>
      <c r="B359" s="34"/>
      <c r="C359" s="34"/>
      <c r="E359" s="34"/>
      <c r="F359" s="66"/>
      <c r="J359" s="60"/>
      <c r="L359" s="66"/>
      <c r="Q359" s="37"/>
      <c r="R359" s="12"/>
      <c r="S359" s="34"/>
      <c r="T359" s="12"/>
      <c r="U359" s="12"/>
      <c r="W359" s="38"/>
      <c r="Y359" s="12"/>
    </row>
    <row r="360" ht="15.75" customHeight="1">
      <c r="A360" s="34"/>
      <c r="B360" s="34"/>
      <c r="C360" s="34"/>
      <c r="E360" s="34"/>
      <c r="F360" s="66"/>
      <c r="J360" s="60"/>
      <c r="L360" s="66"/>
      <c r="Q360" s="37"/>
      <c r="R360" s="12"/>
      <c r="S360" s="34"/>
      <c r="T360" s="12"/>
      <c r="U360" s="12"/>
      <c r="W360" s="38"/>
      <c r="Y360" s="12"/>
    </row>
    <row r="361" ht="15.75" customHeight="1">
      <c r="A361" s="34"/>
      <c r="B361" s="34"/>
      <c r="C361" s="34"/>
      <c r="E361" s="34"/>
      <c r="F361" s="66"/>
      <c r="J361" s="60"/>
      <c r="L361" s="66"/>
      <c r="Q361" s="37"/>
      <c r="R361" s="12"/>
      <c r="S361" s="34"/>
      <c r="T361" s="12"/>
      <c r="U361" s="12"/>
      <c r="W361" s="38"/>
      <c r="Y361" s="12"/>
    </row>
    <row r="362" ht="15.75" customHeight="1">
      <c r="A362" s="34"/>
      <c r="B362" s="34"/>
      <c r="C362" s="34"/>
      <c r="E362" s="34"/>
      <c r="F362" s="66"/>
      <c r="J362" s="60"/>
      <c r="L362" s="66"/>
      <c r="Q362" s="37"/>
      <c r="R362" s="12"/>
      <c r="S362" s="34"/>
      <c r="T362" s="12"/>
      <c r="U362" s="12"/>
      <c r="W362" s="38"/>
      <c r="Y362" s="12"/>
    </row>
    <row r="363" ht="15.75" customHeight="1">
      <c r="A363" s="34"/>
      <c r="B363" s="34"/>
      <c r="C363" s="34"/>
      <c r="E363" s="34"/>
      <c r="F363" s="66"/>
      <c r="J363" s="60"/>
      <c r="L363" s="66"/>
      <c r="Q363" s="37"/>
      <c r="R363" s="12"/>
      <c r="S363" s="34"/>
      <c r="T363" s="12"/>
      <c r="U363" s="12"/>
      <c r="W363" s="38"/>
      <c r="Y363" s="12"/>
    </row>
    <row r="364" ht="15.75" customHeight="1">
      <c r="A364" s="34"/>
      <c r="B364" s="34"/>
      <c r="C364" s="34"/>
      <c r="E364" s="34"/>
      <c r="F364" s="66"/>
      <c r="J364" s="60"/>
      <c r="L364" s="66"/>
      <c r="Q364" s="37"/>
      <c r="R364" s="12"/>
      <c r="S364" s="34"/>
      <c r="T364" s="12"/>
      <c r="U364" s="12"/>
      <c r="W364" s="38"/>
      <c r="Y364" s="12"/>
    </row>
    <row r="365" ht="15.75" customHeight="1">
      <c r="A365" s="34"/>
      <c r="B365" s="34"/>
      <c r="C365" s="34"/>
      <c r="E365" s="34"/>
      <c r="F365" s="66"/>
      <c r="J365" s="60"/>
      <c r="L365" s="66"/>
      <c r="Q365" s="37"/>
      <c r="R365" s="12"/>
      <c r="S365" s="34"/>
      <c r="T365" s="12"/>
      <c r="U365" s="12"/>
      <c r="W365" s="38"/>
      <c r="Y365" s="12"/>
    </row>
    <row r="366" ht="15.75" customHeight="1">
      <c r="A366" s="34"/>
      <c r="B366" s="34"/>
      <c r="C366" s="34"/>
      <c r="E366" s="34"/>
      <c r="F366" s="66"/>
      <c r="J366" s="60"/>
      <c r="L366" s="66"/>
      <c r="Q366" s="37"/>
      <c r="R366" s="12"/>
      <c r="S366" s="34"/>
      <c r="T366" s="12"/>
      <c r="U366" s="12"/>
      <c r="W366" s="38"/>
      <c r="Y366" s="12"/>
    </row>
    <row r="367" ht="15.75" customHeight="1">
      <c r="A367" s="34"/>
      <c r="B367" s="34"/>
      <c r="C367" s="34"/>
      <c r="E367" s="34"/>
      <c r="F367" s="66"/>
      <c r="J367" s="60"/>
      <c r="L367" s="66"/>
      <c r="Q367" s="37"/>
      <c r="R367" s="12"/>
      <c r="S367" s="34"/>
      <c r="T367" s="12"/>
      <c r="U367" s="12"/>
      <c r="W367" s="38"/>
      <c r="Y367" s="12"/>
    </row>
    <row r="368" ht="15.75" customHeight="1">
      <c r="A368" s="34"/>
      <c r="B368" s="34"/>
      <c r="C368" s="34"/>
      <c r="E368" s="34"/>
      <c r="F368" s="66"/>
      <c r="J368" s="60"/>
      <c r="L368" s="66"/>
      <c r="Q368" s="37"/>
      <c r="R368" s="12"/>
      <c r="S368" s="34"/>
      <c r="T368" s="12"/>
      <c r="U368" s="12"/>
      <c r="W368" s="38"/>
      <c r="Y368" s="12"/>
    </row>
    <row r="369" ht="15.75" customHeight="1">
      <c r="A369" s="34"/>
      <c r="B369" s="34"/>
      <c r="C369" s="34"/>
      <c r="E369" s="34"/>
      <c r="F369" s="66"/>
      <c r="J369" s="60"/>
      <c r="L369" s="66"/>
      <c r="Q369" s="37"/>
      <c r="R369" s="12"/>
      <c r="S369" s="34"/>
      <c r="T369" s="12"/>
      <c r="U369" s="12"/>
      <c r="W369" s="38"/>
      <c r="Y369" s="12"/>
    </row>
    <row r="370" ht="15.75" customHeight="1">
      <c r="A370" s="34"/>
      <c r="B370" s="34"/>
      <c r="C370" s="34"/>
      <c r="E370" s="34"/>
      <c r="F370" s="66"/>
      <c r="J370" s="60"/>
      <c r="L370" s="66"/>
      <c r="Q370" s="37"/>
      <c r="R370" s="12"/>
      <c r="S370" s="34"/>
      <c r="T370" s="12"/>
      <c r="U370" s="12"/>
      <c r="W370" s="38"/>
      <c r="Y370" s="12"/>
    </row>
    <row r="371" ht="15.75" customHeight="1">
      <c r="A371" s="34"/>
      <c r="B371" s="34"/>
      <c r="C371" s="34"/>
      <c r="E371" s="34"/>
      <c r="F371" s="66"/>
      <c r="J371" s="60"/>
      <c r="L371" s="66"/>
      <c r="Q371" s="37"/>
      <c r="R371" s="12"/>
      <c r="S371" s="34"/>
      <c r="T371" s="12"/>
      <c r="U371" s="12"/>
      <c r="W371" s="38"/>
      <c r="Y371" s="12"/>
    </row>
    <row r="372" ht="15.75" customHeight="1">
      <c r="A372" s="34"/>
      <c r="B372" s="34"/>
      <c r="C372" s="34"/>
      <c r="E372" s="34"/>
      <c r="F372" s="66"/>
      <c r="J372" s="60"/>
      <c r="L372" s="66"/>
      <c r="Q372" s="37"/>
      <c r="R372" s="12"/>
      <c r="S372" s="34"/>
      <c r="T372" s="12"/>
      <c r="U372" s="12"/>
      <c r="W372" s="38"/>
      <c r="Y372" s="12"/>
    </row>
    <row r="373" ht="15.75" customHeight="1">
      <c r="A373" s="34"/>
      <c r="B373" s="34"/>
      <c r="C373" s="34"/>
      <c r="E373" s="34"/>
      <c r="F373" s="66"/>
      <c r="J373" s="60"/>
      <c r="L373" s="66"/>
      <c r="Q373" s="37"/>
      <c r="R373" s="12"/>
      <c r="S373" s="34"/>
      <c r="T373" s="12"/>
      <c r="U373" s="12"/>
      <c r="W373" s="38"/>
      <c r="Y373" s="12"/>
    </row>
    <row r="374" ht="15.75" customHeight="1">
      <c r="A374" s="34"/>
      <c r="B374" s="34"/>
      <c r="C374" s="34"/>
      <c r="E374" s="34"/>
      <c r="F374" s="66"/>
      <c r="J374" s="60"/>
      <c r="L374" s="66"/>
      <c r="Q374" s="37"/>
      <c r="R374" s="12"/>
      <c r="S374" s="34"/>
      <c r="T374" s="12"/>
      <c r="U374" s="12"/>
      <c r="W374" s="38"/>
      <c r="Y374" s="12"/>
    </row>
    <row r="375" ht="15.75" customHeight="1">
      <c r="A375" s="34"/>
      <c r="B375" s="34"/>
      <c r="C375" s="34"/>
      <c r="E375" s="34"/>
      <c r="F375" s="66"/>
      <c r="J375" s="60"/>
      <c r="L375" s="66"/>
      <c r="Q375" s="37"/>
      <c r="R375" s="12"/>
      <c r="S375" s="34"/>
      <c r="T375" s="12"/>
      <c r="U375" s="12"/>
      <c r="W375" s="38"/>
      <c r="Y375" s="12"/>
    </row>
    <row r="376" ht="15.75" customHeight="1">
      <c r="A376" s="34"/>
      <c r="B376" s="34"/>
      <c r="C376" s="34"/>
      <c r="E376" s="34"/>
      <c r="F376" s="66"/>
      <c r="J376" s="60"/>
      <c r="L376" s="66"/>
      <c r="Q376" s="37"/>
      <c r="R376" s="12"/>
      <c r="S376" s="34"/>
      <c r="T376" s="12"/>
      <c r="U376" s="12"/>
      <c r="W376" s="38"/>
      <c r="Y376" s="12"/>
    </row>
    <row r="377" ht="15.75" customHeight="1">
      <c r="A377" s="34"/>
      <c r="B377" s="34"/>
      <c r="C377" s="34"/>
      <c r="E377" s="34"/>
      <c r="F377" s="66"/>
      <c r="J377" s="60"/>
      <c r="L377" s="66"/>
      <c r="Q377" s="37"/>
      <c r="R377" s="12"/>
      <c r="S377" s="34"/>
      <c r="T377" s="12"/>
      <c r="U377" s="12"/>
      <c r="W377" s="38"/>
      <c r="Y377" s="12"/>
    </row>
    <row r="378" ht="15.75" customHeight="1">
      <c r="A378" s="34"/>
      <c r="B378" s="34"/>
      <c r="C378" s="34"/>
      <c r="E378" s="34"/>
      <c r="F378" s="66"/>
      <c r="J378" s="60"/>
      <c r="L378" s="66"/>
      <c r="Q378" s="37"/>
      <c r="R378" s="12"/>
      <c r="S378" s="34"/>
      <c r="T378" s="12"/>
      <c r="U378" s="12"/>
      <c r="W378" s="38"/>
      <c r="Y378" s="12"/>
    </row>
    <row r="379" ht="15.75" customHeight="1">
      <c r="A379" s="34"/>
      <c r="B379" s="34"/>
      <c r="C379" s="34"/>
      <c r="E379" s="34"/>
      <c r="F379" s="66"/>
      <c r="J379" s="60"/>
      <c r="L379" s="66"/>
      <c r="Q379" s="37"/>
      <c r="R379" s="12"/>
      <c r="S379" s="34"/>
      <c r="T379" s="12"/>
      <c r="U379" s="12"/>
      <c r="W379" s="38"/>
      <c r="Y379" s="12"/>
    </row>
    <row r="380" ht="15.75" customHeight="1">
      <c r="A380" s="34"/>
      <c r="B380" s="34"/>
      <c r="C380" s="34"/>
      <c r="E380" s="34"/>
      <c r="F380" s="66"/>
      <c r="J380" s="60"/>
      <c r="L380" s="66"/>
      <c r="Q380" s="37"/>
      <c r="R380" s="12"/>
      <c r="S380" s="34"/>
      <c r="T380" s="12"/>
      <c r="U380" s="12"/>
      <c r="W380" s="38"/>
      <c r="Y380" s="12"/>
    </row>
    <row r="381" ht="15.75" customHeight="1">
      <c r="A381" s="34"/>
      <c r="B381" s="34"/>
      <c r="C381" s="34"/>
      <c r="E381" s="34"/>
      <c r="F381" s="66"/>
      <c r="J381" s="60"/>
      <c r="L381" s="66"/>
      <c r="Q381" s="37"/>
      <c r="R381" s="12"/>
      <c r="S381" s="34"/>
      <c r="T381" s="12"/>
      <c r="U381" s="12"/>
      <c r="W381" s="38"/>
      <c r="Y381" s="12"/>
    </row>
    <row r="382" ht="15.75" customHeight="1">
      <c r="A382" s="34"/>
      <c r="B382" s="34"/>
      <c r="C382" s="34"/>
      <c r="E382" s="34"/>
      <c r="F382" s="66"/>
      <c r="J382" s="60"/>
      <c r="L382" s="66"/>
      <c r="Q382" s="37"/>
      <c r="R382" s="12"/>
      <c r="S382" s="34"/>
      <c r="T382" s="12"/>
      <c r="U382" s="12"/>
      <c r="W382" s="38"/>
      <c r="Y382" s="12"/>
    </row>
    <row r="383" ht="15.75" customHeight="1">
      <c r="A383" s="34"/>
      <c r="B383" s="34"/>
      <c r="C383" s="34"/>
      <c r="E383" s="34"/>
      <c r="F383" s="66"/>
      <c r="J383" s="60"/>
      <c r="L383" s="66"/>
      <c r="Q383" s="37"/>
      <c r="R383" s="12"/>
      <c r="S383" s="34"/>
      <c r="T383" s="12"/>
      <c r="U383" s="12"/>
      <c r="W383" s="38"/>
      <c r="Y383" s="12"/>
    </row>
    <row r="384" ht="15.75" customHeight="1">
      <c r="A384" s="34"/>
      <c r="B384" s="34"/>
      <c r="C384" s="34"/>
      <c r="E384" s="34"/>
      <c r="F384" s="66"/>
      <c r="J384" s="60"/>
      <c r="L384" s="66"/>
      <c r="Q384" s="37"/>
      <c r="R384" s="12"/>
      <c r="S384" s="34"/>
      <c r="T384" s="12"/>
      <c r="U384" s="12"/>
      <c r="W384" s="38"/>
      <c r="Y384" s="12"/>
    </row>
    <row r="385" ht="15.75" customHeight="1">
      <c r="A385" s="34"/>
      <c r="B385" s="34"/>
      <c r="C385" s="34"/>
      <c r="E385" s="34"/>
      <c r="F385" s="66"/>
      <c r="J385" s="60"/>
      <c r="L385" s="66"/>
      <c r="Q385" s="37"/>
      <c r="R385" s="12"/>
      <c r="S385" s="34"/>
      <c r="T385" s="12"/>
      <c r="U385" s="12"/>
      <c r="W385" s="38"/>
      <c r="Y385" s="12"/>
    </row>
    <row r="386" ht="15.75" customHeight="1">
      <c r="A386" s="34"/>
      <c r="B386" s="34"/>
      <c r="C386" s="34"/>
      <c r="E386" s="34"/>
      <c r="F386" s="66"/>
      <c r="J386" s="60"/>
      <c r="L386" s="66"/>
      <c r="Q386" s="37"/>
      <c r="R386" s="12"/>
      <c r="S386" s="34"/>
      <c r="T386" s="12"/>
      <c r="U386" s="12"/>
      <c r="W386" s="38"/>
      <c r="Y386" s="12"/>
    </row>
    <row r="387" ht="15.75" customHeight="1">
      <c r="A387" s="34"/>
      <c r="B387" s="34"/>
      <c r="C387" s="34"/>
      <c r="E387" s="34"/>
      <c r="F387" s="66"/>
      <c r="J387" s="60"/>
      <c r="L387" s="66"/>
      <c r="Q387" s="37"/>
      <c r="R387" s="12"/>
      <c r="S387" s="34"/>
      <c r="T387" s="12"/>
      <c r="U387" s="12"/>
      <c r="W387" s="38"/>
      <c r="Y387" s="12"/>
    </row>
    <row r="388" ht="15.75" customHeight="1">
      <c r="A388" s="34"/>
      <c r="B388" s="34"/>
      <c r="C388" s="34"/>
      <c r="E388" s="34"/>
      <c r="F388" s="66"/>
      <c r="J388" s="60"/>
      <c r="L388" s="66"/>
      <c r="Q388" s="37"/>
      <c r="R388" s="12"/>
      <c r="S388" s="34"/>
      <c r="T388" s="12"/>
      <c r="U388" s="12"/>
      <c r="W388" s="38"/>
      <c r="Y388" s="12"/>
    </row>
    <row r="389" ht="15.75" customHeight="1">
      <c r="A389" s="34"/>
      <c r="B389" s="34"/>
      <c r="C389" s="34"/>
      <c r="E389" s="34"/>
      <c r="F389" s="66"/>
      <c r="J389" s="60"/>
      <c r="L389" s="66"/>
      <c r="Q389" s="37"/>
      <c r="R389" s="12"/>
      <c r="S389" s="34"/>
      <c r="T389" s="12"/>
      <c r="U389" s="12"/>
      <c r="W389" s="38"/>
      <c r="Y389" s="12"/>
    </row>
    <row r="390" ht="15.75" customHeight="1">
      <c r="A390" s="34"/>
      <c r="B390" s="34"/>
      <c r="C390" s="34"/>
      <c r="E390" s="34"/>
      <c r="F390" s="66"/>
      <c r="J390" s="60"/>
      <c r="L390" s="66"/>
      <c r="Q390" s="37"/>
      <c r="R390" s="12"/>
      <c r="S390" s="34"/>
      <c r="T390" s="12"/>
      <c r="U390" s="12"/>
      <c r="W390" s="38"/>
      <c r="Y390" s="12"/>
    </row>
    <row r="391" ht="15.75" customHeight="1">
      <c r="A391" s="34"/>
      <c r="B391" s="34"/>
      <c r="C391" s="34"/>
      <c r="E391" s="34"/>
      <c r="F391" s="66"/>
      <c r="J391" s="60"/>
      <c r="L391" s="66"/>
      <c r="Q391" s="37"/>
      <c r="R391" s="12"/>
      <c r="S391" s="34"/>
      <c r="T391" s="12"/>
      <c r="U391" s="12"/>
      <c r="W391" s="38"/>
      <c r="Y391" s="12"/>
    </row>
    <row r="392" ht="15.75" customHeight="1">
      <c r="A392" s="34"/>
      <c r="B392" s="34"/>
      <c r="C392" s="34"/>
      <c r="E392" s="34"/>
      <c r="F392" s="66"/>
      <c r="J392" s="60"/>
      <c r="L392" s="66"/>
      <c r="Q392" s="37"/>
      <c r="R392" s="12"/>
      <c r="S392" s="34"/>
      <c r="T392" s="12"/>
      <c r="U392" s="12"/>
      <c r="W392" s="38"/>
      <c r="Y392" s="12"/>
    </row>
    <row r="393" ht="15.75" customHeight="1">
      <c r="A393" s="34"/>
      <c r="B393" s="34"/>
      <c r="C393" s="34"/>
      <c r="E393" s="34"/>
      <c r="F393" s="66"/>
      <c r="J393" s="60"/>
      <c r="L393" s="66"/>
      <c r="Q393" s="37"/>
      <c r="R393" s="12"/>
      <c r="S393" s="34"/>
      <c r="T393" s="12"/>
      <c r="U393" s="12"/>
      <c r="W393" s="38"/>
      <c r="Y393" s="12"/>
    </row>
    <row r="394" ht="15.75" customHeight="1">
      <c r="A394" s="34"/>
      <c r="B394" s="34"/>
      <c r="C394" s="34"/>
      <c r="E394" s="34"/>
      <c r="F394" s="66"/>
      <c r="J394" s="60"/>
      <c r="L394" s="66"/>
      <c r="Q394" s="37"/>
      <c r="R394" s="12"/>
      <c r="S394" s="34"/>
      <c r="T394" s="12"/>
      <c r="U394" s="12"/>
      <c r="W394" s="38"/>
      <c r="Y394" s="12"/>
    </row>
    <row r="395" ht="15.75" customHeight="1">
      <c r="A395" s="34"/>
      <c r="B395" s="34"/>
      <c r="C395" s="34"/>
      <c r="E395" s="34"/>
      <c r="F395" s="66"/>
      <c r="J395" s="60"/>
      <c r="L395" s="66"/>
      <c r="Q395" s="37"/>
      <c r="R395" s="12"/>
      <c r="S395" s="34"/>
      <c r="T395" s="12"/>
      <c r="U395" s="12"/>
      <c r="W395" s="38"/>
      <c r="Y395" s="12"/>
    </row>
    <row r="396" ht="15.75" customHeight="1">
      <c r="A396" s="34"/>
      <c r="B396" s="34"/>
      <c r="C396" s="34"/>
      <c r="E396" s="34"/>
      <c r="F396" s="66"/>
      <c r="J396" s="60"/>
      <c r="L396" s="66"/>
      <c r="Q396" s="37"/>
      <c r="R396" s="12"/>
      <c r="S396" s="34"/>
      <c r="T396" s="12"/>
      <c r="U396" s="12"/>
      <c r="W396" s="38"/>
      <c r="Y396" s="12"/>
    </row>
    <row r="397" ht="15.75" customHeight="1">
      <c r="A397" s="34"/>
      <c r="B397" s="34"/>
      <c r="C397" s="34"/>
      <c r="E397" s="34"/>
      <c r="F397" s="66"/>
      <c r="J397" s="60"/>
      <c r="L397" s="66"/>
      <c r="Q397" s="37"/>
      <c r="R397" s="12"/>
      <c r="S397" s="34"/>
      <c r="T397" s="12"/>
      <c r="U397" s="12"/>
      <c r="W397" s="38"/>
      <c r="Y397" s="12"/>
    </row>
    <row r="398" ht="15.75" customHeight="1">
      <c r="A398" s="34"/>
      <c r="B398" s="34"/>
      <c r="C398" s="34"/>
      <c r="E398" s="34"/>
      <c r="F398" s="66"/>
      <c r="J398" s="60"/>
      <c r="L398" s="66"/>
      <c r="Q398" s="37"/>
      <c r="R398" s="12"/>
      <c r="S398" s="34"/>
      <c r="T398" s="12"/>
      <c r="U398" s="12"/>
      <c r="W398" s="38"/>
      <c r="Y398" s="12"/>
    </row>
    <row r="399" ht="15.75" customHeight="1">
      <c r="A399" s="34"/>
      <c r="B399" s="34"/>
      <c r="C399" s="34"/>
      <c r="E399" s="34"/>
      <c r="F399" s="66"/>
      <c r="J399" s="60"/>
      <c r="L399" s="66"/>
      <c r="Q399" s="37"/>
      <c r="R399" s="12"/>
      <c r="S399" s="34"/>
      <c r="T399" s="12"/>
      <c r="U399" s="12"/>
      <c r="W399" s="38"/>
      <c r="Y399" s="12"/>
    </row>
    <row r="400" ht="15.75" customHeight="1">
      <c r="A400" s="34"/>
      <c r="B400" s="34"/>
      <c r="C400" s="34"/>
      <c r="E400" s="34"/>
      <c r="F400" s="66"/>
      <c r="J400" s="60"/>
      <c r="L400" s="66"/>
      <c r="Q400" s="37"/>
      <c r="R400" s="12"/>
      <c r="S400" s="34"/>
      <c r="T400" s="12"/>
      <c r="U400" s="12"/>
      <c r="W400" s="38"/>
      <c r="Y400" s="12"/>
    </row>
    <row r="401" ht="15.75" customHeight="1">
      <c r="A401" s="34"/>
      <c r="B401" s="34"/>
      <c r="C401" s="34"/>
      <c r="E401" s="34"/>
      <c r="F401" s="66"/>
      <c r="J401" s="60"/>
      <c r="L401" s="66"/>
      <c r="Q401" s="37"/>
      <c r="R401" s="12"/>
      <c r="S401" s="34"/>
      <c r="T401" s="12"/>
      <c r="U401" s="12"/>
      <c r="W401" s="38"/>
      <c r="Y401" s="12"/>
    </row>
    <row r="402" ht="15.75" customHeight="1">
      <c r="A402" s="34"/>
      <c r="B402" s="34"/>
      <c r="C402" s="34"/>
      <c r="E402" s="34"/>
      <c r="F402" s="66"/>
      <c r="J402" s="60"/>
      <c r="L402" s="66"/>
      <c r="Q402" s="37"/>
      <c r="R402" s="12"/>
      <c r="S402" s="34"/>
      <c r="T402" s="12"/>
      <c r="U402" s="12"/>
      <c r="W402" s="38"/>
      <c r="Y402" s="12"/>
    </row>
    <row r="403" ht="15.75" customHeight="1">
      <c r="A403" s="34"/>
      <c r="B403" s="34"/>
      <c r="C403" s="34"/>
      <c r="E403" s="34"/>
      <c r="F403" s="66"/>
      <c r="J403" s="60"/>
      <c r="L403" s="66"/>
      <c r="Q403" s="37"/>
      <c r="R403" s="12"/>
      <c r="S403" s="34"/>
      <c r="T403" s="12"/>
      <c r="U403" s="12"/>
      <c r="W403" s="38"/>
      <c r="Y403" s="12"/>
    </row>
    <row r="404" ht="15.75" customHeight="1">
      <c r="A404" s="34"/>
      <c r="B404" s="34"/>
      <c r="C404" s="34"/>
      <c r="E404" s="34"/>
      <c r="F404" s="66"/>
      <c r="J404" s="60"/>
      <c r="L404" s="66"/>
      <c r="Q404" s="37"/>
      <c r="R404" s="12"/>
      <c r="S404" s="34"/>
      <c r="T404" s="12"/>
      <c r="U404" s="12"/>
      <c r="W404" s="38"/>
      <c r="Y404" s="12"/>
    </row>
    <row r="405" ht="15.75" customHeight="1">
      <c r="A405" s="34"/>
      <c r="B405" s="34"/>
      <c r="C405" s="34"/>
      <c r="E405" s="34"/>
      <c r="F405" s="66"/>
      <c r="J405" s="60"/>
      <c r="L405" s="66"/>
      <c r="Q405" s="37"/>
      <c r="R405" s="12"/>
      <c r="S405" s="34"/>
      <c r="T405" s="12"/>
      <c r="U405" s="12"/>
      <c r="W405" s="38"/>
      <c r="Y405" s="12"/>
    </row>
    <row r="406" ht="15.75" customHeight="1">
      <c r="A406" s="34"/>
      <c r="B406" s="34"/>
      <c r="C406" s="34"/>
      <c r="E406" s="34"/>
      <c r="F406" s="66"/>
      <c r="J406" s="60"/>
      <c r="L406" s="66"/>
      <c r="Q406" s="37"/>
      <c r="R406" s="12"/>
      <c r="S406" s="34"/>
      <c r="T406" s="12"/>
      <c r="U406" s="12"/>
      <c r="W406" s="38"/>
      <c r="Y406" s="12"/>
    </row>
    <row r="407" ht="15.75" customHeight="1">
      <c r="A407" s="34"/>
      <c r="B407" s="34"/>
      <c r="C407" s="34"/>
      <c r="E407" s="34"/>
      <c r="F407" s="66"/>
      <c r="J407" s="60"/>
      <c r="L407" s="66"/>
      <c r="Q407" s="37"/>
      <c r="R407" s="12"/>
      <c r="S407" s="34"/>
      <c r="T407" s="12"/>
      <c r="U407" s="12"/>
      <c r="W407" s="38"/>
      <c r="Y407" s="12"/>
    </row>
    <row r="408" ht="15.75" customHeight="1">
      <c r="A408" s="34"/>
      <c r="B408" s="34"/>
      <c r="C408" s="34"/>
      <c r="E408" s="34"/>
      <c r="F408" s="66"/>
      <c r="J408" s="60"/>
      <c r="L408" s="66"/>
      <c r="Q408" s="37"/>
      <c r="R408" s="12"/>
      <c r="S408" s="34"/>
      <c r="T408" s="12"/>
      <c r="U408" s="12"/>
      <c r="W408" s="38"/>
      <c r="Y408" s="12"/>
    </row>
    <row r="409" ht="15.75" customHeight="1">
      <c r="A409" s="34"/>
      <c r="B409" s="34"/>
      <c r="C409" s="34"/>
      <c r="E409" s="34"/>
      <c r="F409" s="66"/>
      <c r="J409" s="60"/>
      <c r="L409" s="66"/>
      <c r="Q409" s="37"/>
      <c r="R409" s="12"/>
      <c r="S409" s="34"/>
      <c r="T409" s="12"/>
      <c r="U409" s="12"/>
      <c r="W409" s="38"/>
      <c r="Y409" s="12"/>
    </row>
    <row r="410" ht="15.75" customHeight="1">
      <c r="A410" s="34"/>
      <c r="B410" s="34"/>
      <c r="C410" s="34"/>
      <c r="E410" s="34"/>
      <c r="F410" s="66"/>
      <c r="J410" s="60"/>
      <c r="L410" s="66"/>
      <c r="Q410" s="37"/>
      <c r="R410" s="12"/>
      <c r="S410" s="34"/>
      <c r="T410" s="12"/>
      <c r="U410" s="12"/>
      <c r="W410" s="38"/>
      <c r="Y410" s="12"/>
    </row>
    <row r="411" ht="15.75" customHeight="1">
      <c r="A411" s="34"/>
      <c r="B411" s="34"/>
      <c r="C411" s="34"/>
      <c r="E411" s="34"/>
      <c r="F411" s="66"/>
      <c r="J411" s="60"/>
      <c r="L411" s="66"/>
      <c r="Q411" s="37"/>
      <c r="R411" s="12"/>
      <c r="S411" s="34"/>
      <c r="T411" s="12"/>
      <c r="U411" s="12"/>
      <c r="W411" s="38"/>
      <c r="Y411" s="12"/>
    </row>
    <row r="412" ht="15.75" customHeight="1">
      <c r="A412" s="34"/>
      <c r="B412" s="34"/>
      <c r="C412" s="34"/>
      <c r="E412" s="34"/>
      <c r="F412" s="66"/>
      <c r="J412" s="60"/>
      <c r="L412" s="66"/>
      <c r="Q412" s="37"/>
      <c r="R412" s="12"/>
      <c r="S412" s="34"/>
      <c r="T412" s="12"/>
      <c r="U412" s="12"/>
      <c r="W412" s="38"/>
      <c r="Y412" s="12"/>
    </row>
    <row r="413" ht="15.75" customHeight="1">
      <c r="A413" s="34"/>
      <c r="B413" s="34"/>
      <c r="C413" s="34"/>
      <c r="E413" s="34"/>
      <c r="F413" s="66"/>
      <c r="J413" s="60"/>
      <c r="L413" s="66"/>
      <c r="Q413" s="37"/>
      <c r="R413" s="12"/>
      <c r="S413" s="34"/>
      <c r="T413" s="12"/>
      <c r="U413" s="12"/>
      <c r="W413" s="38"/>
      <c r="Y413" s="12"/>
    </row>
    <row r="414" ht="15.75" customHeight="1">
      <c r="A414" s="34"/>
      <c r="B414" s="34"/>
      <c r="C414" s="34"/>
      <c r="E414" s="34"/>
      <c r="F414" s="66"/>
      <c r="J414" s="60"/>
      <c r="L414" s="66"/>
      <c r="Q414" s="37"/>
      <c r="R414" s="12"/>
      <c r="S414" s="34"/>
      <c r="T414" s="12"/>
      <c r="U414" s="12"/>
      <c r="W414" s="38"/>
      <c r="Y414" s="12"/>
    </row>
    <row r="415" ht="15.75" customHeight="1">
      <c r="A415" s="34"/>
      <c r="B415" s="34"/>
      <c r="C415" s="34"/>
      <c r="E415" s="34"/>
      <c r="F415" s="66"/>
      <c r="J415" s="60"/>
      <c r="L415" s="66"/>
      <c r="Q415" s="37"/>
      <c r="R415" s="12"/>
      <c r="S415" s="34"/>
      <c r="T415" s="12"/>
      <c r="U415" s="12"/>
      <c r="W415" s="38"/>
      <c r="Y415" s="12"/>
    </row>
    <row r="416" ht="15.75" customHeight="1">
      <c r="A416" s="34"/>
      <c r="B416" s="34"/>
      <c r="C416" s="34"/>
      <c r="E416" s="34"/>
      <c r="F416" s="66"/>
      <c r="J416" s="60"/>
      <c r="L416" s="66"/>
      <c r="Q416" s="37"/>
      <c r="R416" s="12"/>
      <c r="S416" s="34"/>
      <c r="T416" s="12"/>
      <c r="U416" s="12"/>
      <c r="W416" s="38"/>
      <c r="Y416" s="12"/>
    </row>
    <row r="417" ht="15.75" customHeight="1">
      <c r="A417" s="34"/>
      <c r="B417" s="34"/>
      <c r="C417" s="34"/>
      <c r="E417" s="34"/>
      <c r="F417" s="66"/>
      <c r="J417" s="60"/>
      <c r="L417" s="66"/>
      <c r="Q417" s="37"/>
      <c r="R417" s="12"/>
      <c r="S417" s="34"/>
      <c r="T417" s="12"/>
      <c r="U417" s="12"/>
      <c r="W417" s="38"/>
      <c r="Y417" s="12"/>
    </row>
    <row r="418" ht="15.75" customHeight="1">
      <c r="A418" s="34"/>
      <c r="B418" s="34"/>
      <c r="C418" s="34"/>
      <c r="E418" s="34"/>
      <c r="F418" s="66"/>
      <c r="J418" s="60"/>
      <c r="L418" s="66"/>
      <c r="Q418" s="37"/>
      <c r="R418" s="12"/>
      <c r="S418" s="34"/>
      <c r="T418" s="12"/>
      <c r="U418" s="12"/>
      <c r="W418" s="38"/>
      <c r="Y418" s="12"/>
    </row>
    <row r="419" ht="15.75" customHeight="1">
      <c r="A419" s="34"/>
      <c r="B419" s="34"/>
      <c r="C419" s="34"/>
      <c r="E419" s="34"/>
      <c r="F419" s="66"/>
      <c r="J419" s="60"/>
      <c r="L419" s="66"/>
      <c r="Q419" s="37"/>
      <c r="R419" s="12"/>
      <c r="S419" s="34"/>
      <c r="T419" s="12"/>
      <c r="U419" s="12"/>
      <c r="W419" s="38"/>
      <c r="Y419" s="12"/>
    </row>
    <row r="420" ht="15.75" customHeight="1">
      <c r="A420" s="34"/>
      <c r="B420" s="34"/>
      <c r="C420" s="34"/>
      <c r="E420" s="34"/>
      <c r="F420" s="66"/>
      <c r="J420" s="60"/>
      <c r="L420" s="66"/>
      <c r="Q420" s="37"/>
      <c r="R420" s="12"/>
      <c r="S420" s="34"/>
      <c r="T420" s="12"/>
      <c r="U420" s="12"/>
      <c r="W420" s="38"/>
      <c r="Y420" s="12"/>
    </row>
    <row r="421" ht="15.75" customHeight="1">
      <c r="A421" s="34"/>
      <c r="B421" s="34"/>
      <c r="C421" s="34"/>
      <c r="E421" s="34"/>
      <c r="F421" s="66"/>
      <c r="J421" s="60"/>
      <c r="L421" s="66"/>
      <c r="Q421" s="37"/>
      <c r="R421" s="12"/>
      <c r="S421" s="34"/>
      <c r="T421" s="12"/>
      <c r="U421" s="12"/>
      <c r="W421" s="38"/>
      <c r="Y421" s="12"/>
    </row>
    <row r="422" ht="15.75" customHeight="1">
      <c r="A422" s="34"/>
      <c r="B422" s="34"/>
      <c r="C422" s="34"/>
      <c r="E422" s="34"/>
      <c r="F422" s="66"/>
      <c r="J422" s="60"/>
      <c r="L422" s="66"/>
      <c r="Q422" s="37"/>
      <c r="R422" s="12"/>
      <c r="S422" s="34"/>
      <c r="T422" s="12"/>
      <c r="U422" s="12"/>
      <c r="W422" s="38"/>
      <c r="Y422" s="12"/>
    </row>
    <row r="423" ht="15.75" customHeight="1">
      <c r="A423" s="34"/>
      <c r="B423" s="34"/>
      <c r="C423" s="34"/>
      <c r="E423" s="34"/>
      <c r="F423" s="66"/>
      <c r="J423" s="60"/>
      <c r="L423" s="66"/>
      <c r="Q423" s="37"/>
      <c r="R423" s="12"/>
      <c r="S423" s="34"/>
      <c r="T423" s="12"/>
      <c r="U423" s="12"/>
      <c r="W423" s="38"/>
      <c r="Y423" s="12"/>
    </row>
    <row r="424" ht="15.75" customHeight="1">
      <c r="A424" s="34"/>
      <c r="B424" s="34"/>
      <c r="C424" s="34"/>
      <c r="E424" s="34"/>
      <c r="F424" s="66"/>
      <c r="J424" s="60"/>
      <c r="L424" s="66"/>
      <c r="Q424" s="37"/>
      <c r="R424" s="12"/>
      <c r="S424" s="34"/>
      <c r="T424" s="12"/>
      <c r="U424" s="12"/>
      <c r="W424" s="38"/>
      <c r="Y424" s="12"/>
    </row>
    <row r="425" ht="15.75" customHeight="1">
      <c r="A425" s="34"/>
      <c r="B425" s="34"/>
      <c r="C425" s="34"/>
      <c r="E425" s="34"/>
      <c r="F425" s="66"/>
      <c r="J425" s="60"/>
      <c r="L425" s="66"/>
      <c r="Q425" s="37"/>
      <c r="R425" s="12"/>
      <c r="S425" s="34"/>
      <c r="T425" s="12"/>
      <c r="U425" s="12"/>
      <c r="W425" s="38"/>
      <c r="Y425" s="12"/>
    </row>
    <row r="426" ht="15.75" customHeight="1">
      <c r="A426" s="34"/>
      <c r="B426" s="34"/>
      <c r="C426" s="34"/>
      <c r="E426" s="34"/>
      <c r="F426" s="66"/>
      <c r="J426" s="60"/>
      <c r="L426" s="66"/>
      <c r="Q426" s="37"/>
      <c r="R426" s="12"/>
      <c r="S426" s="34"/>
      <c r="T426" s="12"/>
      <c r="U426" s="12"/>
      <c r="W426" s="38"/>
      <c r="Y426" s="12"/>
    </row>
    <row r="427" ht="15.75" customHeight="1">
      <c r="A427" s="34"/>
      <c r="B427" s="34"/>
      <c r="C427" s="34"/>
      <c r="E427" s="34"/>
      <c r="F427" s="66"/>
      <c r="J427" s="60"/>
      <c r="L427" s="66"/>
      <c r="Q427" s="37"/>
      <c r="R427" s="12"/>
      <c r="S427" s="34"/>
      <c r="T427" s="12"/>
      <c r="U427" s="12"/>
      <c r="W427" s="38"/>
      <c r="Y427" s="12"/>
    </row>
    <row r="428" ht="15.75" customHeight="1">
      <c r="A428" s="34"/>
      <c r="B428" s="34"/>
      <c r="C428" s="34"/>
      <c r="E428" s="34"/>
      <c r="F428" s="66"/>
      <c r="J428" s="60"/>
      <c r="L428" s="66"/>
      <c r="Q428" s="37"/>
      <c r="R428" s="12"/>
      <c r="S428" s="34"/>
      <c r="T428" s="12"/>
      <c r="U428" s="12"/>
      <c r="W428" s="38"/>
      <c r="Y428" s="12"/>
    </row>
    <row r="429" ht="15.75" customHeight="1">
      <c r="A429" s="34"/>
      <c r="B429" s="34"/>
      <c r="C429" s="34"/>
      <c r="E429" s="34"/>
      <c r="F429" s="66"/>
      <c r="J429" s="60"/>
      <c r="L429" s="66"/>
      <c r="Q429" s="37"/>
      <c r="R429" s="12"/>
      <c r="S429" s="34"/>
      <c r="T429" s="12"/>
      <c r="U429" s="12"/>
      <c r="W429" s="38"/>
      <c r="Y429" s="12"/>
    </row>
    <row r="430" ht="15.75" customHeight="1">
      <c r="A430" s="34"/>
      <c r="B430" s="34"/>
      <c r="C430" s="34"/>
      <c r="E430" s="34"/>
      <c r="F430" s="66"/>
      <c r="J430" s="60"/>
      <c r="L430" s="66"/>
      <c r="Q430" s="37"/>
      <c r="R430" s="12"/>
      <c r="S430" s="34"/>
      <c r="T430" s="12"/>
      <c r="U430" s="12"/>
      <c r="W430" s="38"/>
      <c r="Y430" s="12"/>
    </row>
    <row r="431" ht="15.75" customHeight="1">
      <c r="A431" s="34"/>
      <c r="B431" s="34"/>
      <c r="C431" s="34"/>
      <c r="E431" s="34"/>
      <c r="F431" s="66"/>
      <c r="J431" s="60"/>
      <c r="L431" s="66"/>
      <c r="Q431" s="37"/>
      <c r="R431" s="12"/>
      <c r="S431" s="34"/>
      <c r="T431" s="12"/>
      <c r="U431" s="12"/>
      <c r="W431" s="38"/>
      <c r="Y431" s="12"/>
    </row>
    <row r="432" ht="15.75" customHeight="1">
      <c r="A432" s="34"/>
      <c r="B432" s="34"/>
      <c r="C432" s="34"/>
      <c r="E432" s="34"/>
      <c r="F432" s="66"/>
      <c r="J432" s="60"/>
      <c r="L432" s="66"/>
      <c r="Q432" s="37"/>
      <c r="R432" s="12"/>
      <c r="S432" s="34"/>
      <c r="T432" s="12"/>
      <c r="U432" s="12"/>
      <c r="W432" s="38"/>
      <c r="Y432" s="12"/>
    </row>
    <row r="433" ht="15.75" customHeight="1">
      <c r="A433" s="34"/>
      <c r="B433" s="34"/>
      <c r="C433" s="34"/>
      <c r="E433" s="34"/>
      <c r="F433" s="66"/>
      <c r="J433" s="60"/>
      <c r="L433" s="66"/>
      <c r="Q433" s="37"/>
      <c r="R433" s="12"/>
      <c r="S433" s="34"/>
      <c r="T433" s="12"/>
      <c r="U433" s="12"/>
      <c r="W433" s="38"/>
      <c r="Y433" s="12"/>
    </row>
    <row r="434" ht="15.75" customHeight="1">
      <c r="A434" s="34"/>
      <c r="B434" s="34"/>
      <c r="C434" s="34"/>
      <c r="E434" s="34"/>
      <c r="F434" s="66"/>
      <c r="J434" s="60"/>
      <c r="L434" s="66"/>
      <c r="Q434" s="37"/>
      <c r="R434" s="12"/>
      <c r="S434" s="34"/>
      <c r="T434" s="12"/>
      <c r="U434" s="12"/>
      <c r="W434" s="38"/>
      <c r="Y434" s="12"/>
    </row>
    <row r="435" ht="15.75" customHeight="1">
      <c r="A435" s="34"/>
      <c r="B435" s="34"/>
      <c r="C435" s="34"/>
      <c r="E435" s="34"/>
      <c r="F435" s="66"/>
      <c r="J435" s="60"/>
      <c r="L435" s="66"/>
      <c r="Q435" s="37"/>
      <c r="R435" s="12"/>
      <c r="S435" s="34"/>
      <c r="T435" s="12"/>
      <c r="U435" s="12"/>
      <c r="W435" s="38"/>
      <c r="Y435" s="12"/>
    </row>
    <row r="436" ht="15.75" customHeight="1">
      <c r="A436" s="34"/>
      <c r="B436" s="34"/>
      <c r="C436" s="34"/>
      <c r="E436" s="34"/>
      <c r="F436" s="66"/>
      <c r="J436" s="60"/>
      <c r="L436" s="66"/>
      <c r="Q436" s="37"/>
      <c r="R436" s="12"/>
      <c r="S436" s="34"/>
      <c r="T436" s="12"/>
      <c r="U436" s="12"/>
      <c r="W436" s="38"/>
      <c r="Y436" s="12"/>
    </row>
    <row r="437" ht="15.75" customHeight="1">
      <c r="A437" s="34"/>
      <c r="B437" s="34"/>
      <c r="C437" s="34"/>
      <c r="E437" s="34"/>
      <c r="F437" s="66"/>
      <c r="J437" s="60"/>
      <c r="L437" s="66"/>
      <c r="Q437" s="37"/>
      <c r="R437" s="12"/>
      <c r="S437" s="34"/>
      <c r="T437" s="12"/>
      <c r="U437" s="12"/>
      <c r="W437" s="38"/>
      <c r="Y437" s="12"/>
    </row>
    <row r="438" ht="15.75" customHeight="1">
      <c r="A438" s="34"/>
      <c r="B438" s="34"/>
      <c r="C438" s="34"/>
      <c r="E438" s="34"/>
      <c r="F438" s="66"/>
      <c r="J438" s="60"/>
      <c r="L438" s="66"/>
      <c r="Q438" s="37"/>
      <c r="R438" s="12"/>
      <c r="S438" s="34"/>
      <c r="T438" s="12"/>
      <c r="U438" s="12"/>
      <c r="W438" s="38"/>
      <c r="Y438" s="12"/>
    </row>
    <row r="439" ht="15.75" customHeight="1">
      <c r="A439" s="34"/>
      <c r="B439" s="34"/>
      <c r="C439" s="34"/>
      <c r="E439" s="34"/>
      <c r="F439" s="66"/>
      <c r="J439" s="60"/>
      <c r="L439" s="66"/>
      <c r="Q439" s="37"/>
      <c r="R439" s="12"/>
      <c r="S439" s="34"/>
      <c r="T439" s="12"/>
      <c r="U439" s="12"/>
      <c r="W439" s="38"/>
      <c r="Y439" s="12"/>
    </row>
    <row r="440" ht="15.75" customHeight="1">
      <c r="A440" s="34"/>
      <c r="B440" s="34"/>
      <c r="C440" s="34"/>
      <c r="E440" s="34"/>
      <c r="F440" s="66"/>
      <c r="J440" s="60"/>
      <c r="L440" s="66"/>
      <c r="Q440" s="37"/>
      <c r="R440" s="12"/>
      <c r="S440" s="34"/>
      <c r="T440" s="12"/>
      <c r="U440" s="12"/>
      <c r="W440" s="38"/>
      <c r="Y440" s="12"/>
    </row>
    <row r="441" ht="15.75" customHeight="1">
      <c r="A441" s="34"/>
      <c r="B441" s="34"/>
      <c r="C441" s="34"/>
      <c r="E441" s="34"/>
      <c r="F441" s="66"/>
      <c r="J441" s="60"/>
      <c r="L441" s="66"/>
      <c r="Q441" s="37"/>
      <c r="R441" s="12"/>
      <c r="S441" s="34"/>
      <c r="T441" s="12"/>
      <c r="U441" s="12"/>
      <c r="W441" s="38"/>
      <c r="Y441" s="12"/>
    </row>
    <row r="442" ht="15.75" customHeight="1">
      <c r="A442" s="34"/>
      <c r="B442" s="34"/>
      <c r="C442" s="34"/>
      <c r="E442" s="34"/>
      <c r="F442" s="66"/>
      <c r="J442" s="60"/>
      <c r="L442" s="66"/>
      <c r="Q442" s="37"/>
      <c r="R442" s="12"/>
      <c r="S442" s="34"/>
      <c r="T442" s="12"/>
      <c r="U442" s="12"/>
      <c r="W442" s="38"/>
      <c r="Y442" s="12"/>
    </row>
    <row r="443" ht="15.75" customHeight="1">
      <c r="A443" s="34"/>
      <c r="B443" s="34"/>
      <c r="C443" s="34"/>
      <c r="E443" s="34"/>
      <c r="F443" s="66"/>
      <c r="J443" s="60"/>
      <c r="L443" s="66"/>
      <c r="Q443" s="37"/>
      <c r="R443" s="12"/>
      <c r="S443" s="34"/>
      <c r="T443" s="12"/>
      <c r="U443" s="12"/>
      <c r="W443" s="38"/>
      <c r="Y443" s="12"/>
    </row>
    <row r="444" ht="15.75" customHeight="1">
      <c r="A444" s="34"/>
      <c r="B444" s="34"/>
      <c r="C444" s="34"/>
      <c r="E444" s="34"/>
      <c r="F444" s="66"/>
      <c r="J444" s="60"/>
      <c r="L444" s="66"/>
      <c r="Q444" s="37"/>
      <c r="R444" s="12"/>
      <c r="S444" s="34"/>
      <c r="T444" s="12"/>
      <c r="U444" s="12"/>
      <c r="W444" s="38"/>
      <c r="Y444" s="12"/>
    </row>
    <row r="445" ht="15.75" customHeight="1">
      <c r="A445" s="34"/>
      <c r="B445" s="34"/>
      <c r="C445" s="34"/>
      <c r="E445" s="34"/>
      <c r="F445" s="66"/>
      <c r="J445" s="60"/>
      <c r="L445" s="66"/>
      <c r="Q445" s="37"/>
      <c r="R445" s="12"/>
      <c r="S445" s="34"/>
      <c r="T445" s="12"/>
      <c r="U445" s="12"/>
      <c r="W445" s="38"/>
      <c r="Y445" s="12"/>
    </row>
    <row r="446" ht="15.75" customHeight="1">
      <c r="A446" s="34"/>
      <c r="B446" s="34"/>
      <c r="C446" s="34"/>
      <c r="E446" s="34"/>
      <c r="F446" s="66"/>
      <c r="J446" s="60"/>
      <c r="L446" s="66"/>
      <c r="Q446" s="37"/>
      <c r="R446" s="12"/>
      <c r="S446" s="34"/>
      <c r="T446" s="12"/>
      <c r="U446" s="12"/>
      <c r="W446" s="38"/>
      <c r="Y446" s="12"/>
    </row>
    <row r="447" ht="15.75" customHeight="1">
      <c r="A447" s="34"/>
      <c r="B447" s="34"/>
      <c r="C447" s="34"/>
      <c r="E447" s="34"/>
      <c r="F447" s="66"/>
      <c r="J447" s="60"/>
      <c r="L447" s="66"/>
      <c r="Q447" s="37"/>
      <c r="R447" s="12"/>
      <c r="S447" s="34"/>
      <c r="T447" s="12"/>
      <c r="U447" s="12"/>
      <c r="W447" s="38"/>
      <c r="Y447" s="12"/>
    </row>
    <row r="448" ht="15.75" customHeight="1">
      <c r="A448" s="34"/>
      <c r="B448" s="34"/>
      <c r="C448" s="34"/>
      <c r="E448" s="34"/>
      <c r="F448" s="66"/>
      <c r="J448" s="60"/>
      <c r="L448" s="66"/>
      <c r="Q448" s="37"/>
      <c r="R448" s="12"/>
      <c r="S448" s="34"/>
      <c r="T448" s="12"/>
      <c r="U448" s="12"/>
      <c r="W448" s="38"/>
      <c r="Y448" s="12"/>
    </row>
    <row r="449" ht="15.75" customHeight="1">
      <c r="A449" s="34"/>
      <c r="B449" s="34"/>
      <c r="C449" s="34"/>
      <c r="E449" s="34"/>
      <c r="F449" s="66"/>
      <c r="J449" s="60"/>
      <c r="L449" s="66"/>
      <c r="Q449" s="37"/>
      <c r="R449" s="12"/>
      <c r="S449" s="34"/>
      <c r="T449" s="12"/>
      <c r="U449" s="12"/>
      <c r="W449" s="38"/>
      <c r="Y449" s="12"/>
    </row>
    <row r="450" ht="15.75" customHeight="1">
      <c r="A450" s="34"/>
      <c r="B450" s="34"/>
      <c r="C450" s="34"/>
      <c r="E450" s="34"/>
      <c r="F450" s="66"/>
      <c r="J450" s="60"/>
      <c r="L450" s="66"/>
      <c r="Q450" s="37"/>
      <c r="R450" s="12"/>
      <c r="S450" s="34"/>
      <c r="T450" s="12"/>
      <c r="U450" s="12"/>
      <c r="W450" s="38"/>
      <c r="Y450" s="12"/>
    </row>
    <row r="451" ht="15.75" customHeight="1">
      <c r="A451" s="34"/>
      <c r="B451" s="34"/>
      <c r="C451" s="34"/>
      <c r="E451" s="34"/>
      <c r="F451" s="66"/>
      <c r="J451" s="60"/>
      <c r="L451" s="66"/>
      <c r="Q451" s="37"/>
      <c r="R451" s="12"/>
      <c r="S451" s="34"/>
      <c r="T451" s="12"/>
      <c r="U451" s="12"/>
      <c r="W451" s="38"/>
      <c r="Y451" s="12"/>
    </row>
    <row r="452" ht="15.75" customHeight="1">
      <c r="A452" s="34"/>
      <c r="B452" s="34"/>
      <c r="C452" s="34"/>
      <c r="E452" s="34"/>
      <c r="F452" s="66"/>
      <c r="J452" s="60"/>
      <c r="L452" s="66"/>
      <c r="Q452" s="37"/>
      <c r="R452" s="12"/>
      <c r="S452" s="34"/>
      <c r="T452" s="12"/>
      <c r="U452" s="12"/>
      <c r="W452" s="38"/>
      <c r="Y452" s="12"/>
    </row>
    <row r="453" ht="15.75" customHeight="1">
      <c r="A453" s="34"/>
      <c r="B453" s="34"/>
      <c r="C453" s="34"/>
      <c r="E453" s="34"/>
      <c r="F453" s="66"/>
      <c r="J453" s="60"/>
      <c r="L453" s="66"/>
      <c r="Q453" s="37"/>
      <c r="R453" s="12"/>
      <c r="S453" s="34"/>
      <c r="T453" s="12"/>
      <c r="U453" s="12"/>
      <c r="W453" s="38"/>
      <c r="Y453" s="12"/>
    </row>
    <row r="454" ht="15.75" customHeight="1">
      <c r="A454" s="34"/>
      <c r="B454" s="34"/>
      <c r="C454" s="34"/>
      <c r="E454" s="34"/>
      <c r="F454" s="66"/>
      <c r="J454" s="60"/>
      <c r="L454" s="66"/>
      <c r="Q454" s="37"/>
      <c r="R454" s="12"/>
      <c r="S454" s="34"/>
      <c r="T454" s="12"/>
      <c r="U454" s="12"/>
      <c r="W454" s="38"/>
      <c r="Y454" s="12"/>
    </row>
    <row r="455" ht="15.75" customHeight="1">
      <c r="A455" s="34"/>
      <c r="B455" s="34"/>
      <c r="C455" s="34"/>
      <c r="E455" s="34"/>
      <c r="F455" s="66"/>
      <c r="J455" s="60"/>
      <c r="L455" s="66"/>
      <c r="Q455" s="37"/>
      <c r="R455" s="12"/>
      <c r="S455" s="34"/>
      <c r="T455" s="12"/>
      <c r="U455" s="12"/>
      <c r="W455" s="38"/>
      <c r="Y455" s="12"/>
    </row>
    <row r="456" ht="15.75" customHeight="1">
      <c r="A456" s="34"/>
      <c r="B456" s="34"/>
      <c r="C456" s="34"/>
      <c r="E456" s="34"/>
      <c r="F456" s="66"/>
      <c r="J456" s="60"/>
      <c r="L456" s="66"/>
      <c r="Q456" s="37"/>
      <c r="R456" s="12"/>
      <c r="S456" s="34"/>
      <c r="T456" s="12"/>
      <c r="U456" s="12"/>
      <c r="W456" s="38"/>
      <c r="Y456" s="12"/>
    </row>
    <row r="457" ht="15.75" customHeight="1">
      <c r="A457" s="34"/>
      <c r="B457" s="34"/>
      <c r="C457" s="34"/>
      <c r="E457" s="34"/>
      <c r="F457" s="66"/>
      <c r="J457" s="60"/>
      <c r="L457" s="66"/>
      <c r="Q457" s="37"/>
      <c r="R457" s="12"/>
      <c r="S457" s="34"/>
      <c r="T457" s="12"/>
      <c r="U457" s="12"/>
      <c r="W457" s="38"/>
      <c r="Y457" s="12"/>
    </row>
    <row r="458" ht="15.75" customHeight="1">
      <c r="A458" s="34"/>
      <c r="B458" s="34"/>
      <c r="C458" s="34"/>
      <c r="E458" s="34"/>
      <c r="F458" s="66"/>
      <c r="J458" s="60"/>
      <c r="L458" s="66"/>
      <c r="Q458" s="37"/>
      <c r="R458" s="12"/>
      <c r="S458" s="34"/>
      <c r="T458" s="12"/>
      <c r="U458" s="12"/>
      <c r="W458" s="38"/>
      <c r="Y458" s="12"/>
    </row>
    <row r="459" ht="15.75" customHeight="1">
      <c r="A459" s="34"/>
      <c r="B459" s="34"/>
      <c r="C459" s="34"/>
      <c r="E459" s="34"/>
      <c r="F459" s="66"/>
      <c r="J459" s="60"/>
      <c r="L459" s="66"/>
      <c r="Q459" s="37"/>
      <c r="R459" s="12"/>
      <c r="S459" s="34"/>
      <c r="T459" s="12"/>
      <c r="U459" s="12"/>
      <c r="W459" s="38"/>
      <c r="Y459" s="12"/>
    </row>
    <row r="460" ht="15.75" customHeight="1">
      <c r="A460" s="34"/>
      <c r="B460" s="34"/>
      <c r="C460" s="34"/>
      <c r="E460" s="34"/>
      <c r="F460" s="66"/>
      <c r="J460" s="60"/>
      <c r="L460" s="66"/>
      <c r="Q460" s="37"/>
      <c r="R460" s="12"/>
      <c r="S460" s="34"/>
      <c r="T460" s="12"/>
      <c r="U460" s="12"/>
      <c r="W460" s="38"/>
      <c r="Y460" s="12"/>
    </row>
    <row r="461" ht="15.75" customHeight="1">
      <c r="A461" s="34"/>
      <c r="B461" s="34"/>
      <c r="C461" s="34"/>
      <c r="E461" s="34"/>
      <c r="F461" s="66"/>
      <c r="J461" s="60"/>
      <c r="L461" s="66"/>
      <c r="Q461" s="37"/>
      <c r="R461" s="12"/>
      <c r="S461" s="34"/>
      <c r="T461" s="12"/>
      <c r="U461" s="12"/>
      <c r="W461" s="38"/>
      <c r="Y461" s="12"/>
    </row>
    <row r="462" ht="15.75" customHeight="1">
      <c r="A462" s="34"/>
      <c r="B462" s="34"/>
      <c r="C462" s="34"/>
      <c r="E462" s="34"/>
      <c r="F462" s="66"/>
      <c r="J462" s="60"/>
      <c r="L462" s="66"/>
      <c r="Q462" s="37"/>
      <c r="R462" s="12"/>
      <c r="S462" s="34"/>
      <c r="T462" s="12"/>
      <c r="U462" s="12"/>
      <c r="W462" s="38"/>
      <c r="Y462" s="12"/>
    </row>
    <row r="463" ht="15.75" customHeight="1">
      <c r="A463" s="34"/>
      <c r="B463" s="34"/>
      <c r="C463" s="34"/>
      <c r="E463" s="34"/>
      <c r="F463" s="66"/>
      <c r="J463" s="60"/>
      <c r="L463" s="66"/>
      <c r="Q463" s="37"/>
      <c r="R463" s="12"/>
      <c r="S463" s="34"/>
      <c r="T463" s="12"/>
      <c r="U463" s="12"/>
      <c r="W463" s="38"/>
      <c r="Y463" s="12"/>
    </row>
    <row r="464" ht="15.75" customHeight="1">
      <c r="A464" s="34"/>
      <c r="B464" s="34"/>
      <c r="C464" s="34"/>
      <c r="E464" s="34"/>
      <c r="F464" s="66"/>
      <c r="J464" s="60"/>
      <c r="L464" s="66"/>
      <c r="Q464" s="37"/>
      <c r="R464" s="12"/>
      <c r="S464" s="34"/>
      <c r="T464" s="12"/>
      <c r="U464" s="12"/>
      <c r="W464" s="38"/>
      <c r="Y464" s="12"/>
    </row>
    <row r="465" ht="15.75" customHeight="1">
      <c r="A465" s="34"/>
      <c r="B465" s="34"/>
      <c r="C465" s="34"/>
      <c r="E465" s="34"/>
      <c r="F465" s="66"/>
      <c r="J465" s="60"/>
      <c r="L465" s="66"/>
      <c r="Q465" s="37"/>
      <c r="R465" s="12"/>
      <c r="S465" s="34"/>
      <c r="T465" s="12"/>
      <c r="U465" s="12"/>
      <c r="W465" s="38"/>
      <c r="Y465" s="12"/>
    </row>
    <row r="466" ht="15.75" customHeight="1">
      <c r="A466" s="34"/>
      <c r="B466" s="34"/>
      <c r="C466" s="34"/>
      <c r="E466" s="34"/>
      <c r="F466" s="66"/>
      <c r="J466" s="60"/>
      <c r="L466" s="66"/>
      <c r="Q466" s="37"/>
      <c r="R466" s="12"/>
      <c r="S466" s="34"/>
      <c r="T466" s="12"/>
      <c r="U466" s="12"/>
      <c r="W466" s="38"/>
      <c r="Y466" s="12"/>
    </row>
    <row r="467" ht="15.75" customHeight="1">
      <c r="A467" s="34"/>
      <c r="B467" s="34"/>
      <c r="C467" s="34"/>
      <c r="E467" s="34"/>
      <c r="F467" s="66"/>
      <c r="J467" s="60"/>
      <c r="L467" s="66"/>
      <c r="Q467" s="37"/>
      <c r="R467" s="12"/>
      <c r="S467" s="34"/>
      <c r="T467" s="12"/>
      <c r="U467" s="12"/>
      <c r="W467" s="38"/>
      <c r="Y467" s="12"/>
    </row>
    <row r="468" ht="15.75" customHeight="1">
      <c r="A468" s="34"/>
      <c r="B468" s="34"/>
      <c r="C468" s="34"/>
      <c r="E468" s="34"/>
      <c r="F468" s="66"/>
      <c r="J468" s="60"/>
      <c r="L468" s="66"/>
      <c r="Q468" s="37"/>
      <c r="R468" s="12"/>
      <c r="S468" s="34"/>
      <c r="T468" s="12"/>
      <c r="U468" s="12"/>
      <c r="W468" s="38"/>
      <c r="Y468" s="12"/>
    </row>
    <row r="469" ht="15.75" customHeight="1">
      <c r="A469" s="34"/>
      <c r="B469" s="34"/>
      <c r="C469" s="34"/>
      <c r="E469" s="34"/>
      <c r="F469" s="66"/>
      <c r="J469" s="60"/>
      <c r="L469" s="66"/>
      <c r="Q469" s="37"/>
      <c r="R469" s="12"/>
      <c r="S469" s="34"/>
      <c r="T469" s="12"/>
      <c r="U469" s="12"/>
      <c r="W469" s="38"/>
      <c r="Y469" s="12"/>
    </row>
    <row r="470" ht="15.75" customHeight="1">
      <c r="A470" s="34"/>
      <c r="B470" s="34"/>
      <c r="C470" s="34"/>
      <c r="E470" s="34"/>
      <c r="F470" s="66"/>
      <c r="J470" s="60"/>
      <c r="L470" s="66"/>
      <c r="Q470" s="37"/>
      <c r="R470" s="12"/>
      <c r="S470" s="34"/>
      <c r="T470" s="12"/>
      <c r="U470" s="12"/>
      <c r="W470" s="38"/>
      <c r="Y470" s="12"/>
    </row>
    <row r="471" ht="15.75" customHeight="1">
      <c r="A471" s="34"/>
      <c r="B471" s="34"/>
      <c r="C471" s="34"/>
      <c r="E471" s="34"/>
      <c r="F471" s="66"/>
      <c r="J471" s="60"/>
      <c r="L471" s="66"/>
      <c r="Q471" s="37"/>
      <c r="R471" s="12"/>
      <c r="S471" s="34"/>
      <c r="T471" s="12"/>
      <c r="U471" s="12"/>
      <c r="W471" s="38"/>
      <c r="Y471" s="12"/>
    </row>
    <row r="472" ht="15.75" customHeight="1">
      <c r="A472" s="34"/>
      <c r="B472" s="34"/>
      <c r="C472" s="34"/>
      <c r="E472" s="34"/>
      <c r="F472" s="66"/>
      <c r="J472" s="60"/>
      <c r="L472" s="66"/>
      <c r="Q472" s="37"/>
      <c r="R472" s="12"/>
      <c r="S472" s="34"/>
      <c r="T472" s="12"/>
      <c r="U472" s="12"/>
      <c r="W472" s="38"/>
      <c r="Y472" s="12"/>
    </row>
    <row r="473" ht="15.75" customHeight="1">
      <c r="A473" s="34"/>
      <c r="B473" s="34"/>
      <c r="C473" s="34"/>
      <c r="E473" s="34"/>
      <c r="F473" s="66"/>
      <c r="J473" s="60"/>
      <c r="L473" s="66"/>
      <c r="Q473" s="37"/>
      <c r="R473" s="12"/>
      <c r="S473" s="34"/>
      <c r="T473" s="12"/>
      <c r="U473" s="12"/>
      <c r="W473" s="38"/>
      <c r="Y473" s="12"/>
    </row>
    <row r="474" ht="15.75" customHeight="1">
      <c r="A474" s="34"/>
      <c r="B474" s="34"/>
      <c r="C474" s="34"/>
      <c r="E474" s="34"/>
      <c r="F474" s="66"/>
      <c r="J474" s="60"/>
      <c r="L474" s="66"/>
      <c r="Q474" s="37"/>
      <c r="R474" s="12"/>
      <c r="S474" s="34"/>
      <c r="T474" s="12"/>
      <c r="U474" s="12"/>
      <c r="W474" s="38"/>
      <c r="Y474" s="12"/>
    </row>
    <row r="475" ht="15.75" customHeight="1">
      <c r="A475" s="34"/>
      <c r="B475" s="34"/>
      <c r="C475" s="34"/>
      <c r="E475" s="34"/>
      <c r="F475" s="66"/>
      <c r="J475" s="60"/>
      <c r="L475" s="66"/>
      <c r="Q475" s="37"/>
      <c r="R475" s="12"/>
      <c r="S475" s="34"/>
      <c r="T475" s="12"/>
      <c r="U475" s="12"/>
      <c r="W475" s="38"/>
      <c r="Y475" s="12"/>
    </row>
    <row r="476" ht="15.75" customHeight="1">
      <c r="A476" s="34"/>
      <c r="B476" s="34"/>
      <c r="C476" s="34"/>
      <c r="E476" s="34"/>
      <c r="F476" s="66"/>
      <c r="J476" s="60"/>
      <c r="L476" s="66"/>
      <c r="Q476" s="37"/>
      <c r="R476" s="12"/>
      <c r="S476" s="34"/>
      <c r="T476" s="12"/>
      <c r="U476" s="12"/>
      <c r="W476" s="38"/>
      <c r="Y476" s="12"/>
    </row>
    <row r="477" ht="15.75" customHeight="1">
      <c r="A477" s="34"/>
      <c r="B477" s="34"/>
      <c r="C477" s="34"/>
      <c r="E477" s="34"/>
      <c r="F477" s="66"/>
      <c r="J477" s="60"/>
      <c r="L477" s="66"/>
      <c r="Q477" s="37"/>
      <c r="R477" s="12"/>
      <c r="S477" s="34"/>
      <c r="T477" s="12"/>
      <c r="U477" s="12"/>
      <c r="W477" s="38"/>
      <c r="Y477" s="12"/>
    </row>
    <row r="478" ht="15.75" customHeight="1">
      <c r="A478" s="34"/>
      <c r="B478" s="34"/>
      <c r="C478" s="34"/>
      <c r="E478" s="34"/>
      <c r="F478" s="66"/>
      <c r="J478" s="60"/>
      <c r="L478" s="66"/>
      <c r="Q478" s="37"/>
      <c r="R478" s="12"/>
      <c r="S478" s="34"/>
      <c r="T478" s="12"/>
      <c r="U478" s="12"/>
      <c r="W478" s="38"/>
      <c r="Y478" s="12"/>
    </row>
    <row r="479" ht="15.75" customHeight="1">
      <c r="A479" s="34"/>
      <c r="B479" s="34"/>
      <c r="C479" s="34"/>
      <c r="E479" s="34"/>
      <c r="F479" s="66"/>
      <c r="J479" s="60"/>
      <c r="L479" s="66"/>
      <c r="Q479" s="37"/>
      <c r="R479" s="12"/>
      <c r="S479" s="34"/>
      <c r="T479" s="12"/>
      <c r="U479" s="12"/>
      <c r="W479" s="38"/>
      <c r="Y479" s="12"/>
    </row>
    <row r="480" ht="15.75" customHeight="1">
      <c r="A480" s="34"/>
      <c r="B480" s="34"/>
      <c r="C480" s="34"/>
      <c r="E480" s="34"/>
      <c r="F480" s="66"/>
      <c r="J480" s="60"/>
      <c r="L480" s="66"/>
      <c r="Q480" s="37"/>
      <c r="R480" s="12"/>
      <c r="S480" s="34"/>
      <c r="T480" s="12"/>
      <c r="U480" s="12"/>
      <c r="W480" s="38"/>
      <c r="Y480" s="12"/>
    </row>
    <row r="481" ht="15.75" customHeight="1">
      <c r="A481" s="34"/>
      <c r="B481" s="34"/>
      <c r="C481" s="34"/>
      <c r="E481" s="34"/>
      <c r="F481" s="66"/>
      <c r="J481" s="60"/>
      <c r="L481" s="66"/>
      <c r="Q481" s="37"/>
      <c r="R481" s="12"/>
      <c r="S481" s="34"/>
      <c r="T481" s="12"/>
      <c r="U481" s="12"/>
      <c r="W481" s="38"/>
      <c r="Y481" s="12"/>
    </row>
    <row r="482" ht="15.75" customHeight="1">
      <c r="A482" s="34"/>
      <c r="B482" s="34"/>
      <c r="C482" s="34"/>
      <c r="E482" s="34"/>
      <c r="F482" s="66"/>
      <c r="J482" s="60"/>
      <c r="L482" s="66"/>
      <c r="Q482" s="37"/>
      <c r="R482" s="12"/>
      <c r="S482" s="34"/>
      <c r="T482" s="12"/>
      <c r="U482" s="12"/>
      <c r="W482" s="38"/>
      <c r="Y482" s="12"/>
    </row>
    <row r="483" ht="15.75" customHeight="1">
      <c r="A483" s="34"/>
      <c r="B483" s="34"/>
      <c r="C483" s="34"/>
      <c r="E483" s="34"/>
      <c r="F483" s="66"/>
      <c r="J483" s="60"/>
      <c r="L483" s="66"/>
      <c r="Q483" s="37"/>
      <c r="R483" s="12"/>
      <c r="S483" s="34"/>
      <c r="T483" s="12"/>
      <c r="U483" s="12"/>
      <c r="W483" s="38"/>
      <c r="Y483" s="12"/>
    </row>
    <row r="484" ht="15.75" customHeight="1">
      <c r="A484" s="34"/>
      <c r="B484" s="34"/>
      <c r="C484" s="34"/>
      <c r="E484" s="34"/>
      <c r="F484" s="66"/>
      <c r="J484" s="60"/>
      <c r="L484" s="66"/>
      <c r="Q484" s="37"/>
      <c r="R484" s="12"/>
      <c r="S484" s="34"/>
      <c r="T484" s="12"/>
      <c r="U484" s="12"/>
      <c r="W484" s="38"/>
      <c r="Y484" s="12"/>
    </row>
    <row r="485" ht="15.75" customHeight="1">
      <c r="A485" s="34"/>
      <c r="B485" s="34"/>
      <c r="C485" s="34"/>
      <c r="E485" s="34"/>
      <c r="F485" s="66"/>
      <c r="J485" s="60"/>
      <c r="L485" s="66"/>
      <c r="Q485" s="37"/>
      <c r="R485" s="12"/>
      <c r="S485" s="34"/>
      <c r="T485" s="12"/>
      <c r="U485" s="12"/>
      <c r="W485" s="38"/>
      <c r="Y485" s="12"/>
    </row>
    <row r="486" ht="15.75" customHeight="1">
      <c r="A486" s="34"/>
      <c r="B486" s="34"/>
      <c r="C486" s="34"/>
      <c r="E486" s="34"/>
      <c r="F486" s="66"/>
      <c r="J486" s="60"/>
      <c r="L486" s="66"/>
      <c r="Q486" s="37"/>
      <c r="R486" s="12"/>
      <c r="S486" s="34"/>
      <c r="T486" s="12"/>
      <c r="U486" s="12"/>
      <c r="W486" s="38"/>
      <c r="Y486" s="12"/>
    </row>
    <row r="487" ht="15.75" customHeight="1">
      <c r="A487" s="34"/>
      <c r="B487" s="34"/>
      <c r="C487" s="34"/>
      <c r="E487" s="34"/>
      <c r="F487" s="66"/>
      <c r="J487" s="60"/>
      <c r="L487" s="66"/>
      <c r="Q487" s="37"/>
      <c r="R487" s="12"/>
      <c r="S487" s="34"/>
      <c r="T487" s="12"/>
      <c r="U487" s="12"/>
      <c r="W487" s="38"/>
      <c r="Y487" s="12"/>
    </row>
    <row r="488" ht="15.75" customHeight="1">
      <c r="A488" s="34"/>
      <c r="B488" s="34"/>
      <c r="C488" s="34"/>
      <c r="E488" s="34"/>
      <c r="F488" s="66"/>
      <c r="J488" s="60"/>
      <c r="L488" s="66"/>
      <c r="Q488" s="37"/>
      <c r="R488" s="12"/>
      <c r="S488" s="34"/>
      <c r="T488" s="12"/>
      <c r="U488" s="12"/>
      <c r="W488" s="38"/>
      <c r="Y488" s="12"/>
    </row>
    <row r="489" ht="15.75" customHeight="1">
      <c r="A489" s="34"/>
      <c r="B489" s="34"/>
      <c r="C489" s="34"/>
      <c r="E489" s="34"/>
      <c r="F489" s="66"/>
      <c r="J489" s="60"/>
      <c r="L489" s="66"/>
      <c r="Q489" s="37"/>
      <c r="R489" s="12"/>
      <c r="S489" s="34"/>
      <c r="T489" s="12"/>
      <c r="U489" s="12"/>
      <c r="W489" s="38"/>
      <c r="Y489" s="12"/>
    </row>
    <row r="490" ht="15.75" customHeight="1">
      <c r="A490" s="34"/>
      <c r="B490" s="34"/>
      <c r="C490" s="34"/>
      <c r="E490" s="34"/>
      <c r="F490" s="66"/>
      <c r="J490" s="60"/>
      <c r="L490" s="66"/>
      <c r="Q490" s="37"/>
      <c r="R490" s="12"/>
      <c r="S490" s="34"/>
      <c r="T490" s="12"/>
      <c r="U490" s="12"/>
      <c r="W490" s="38"/>
      <c r="Y490" s="12"/>
    </row>
    <row r="491" ht="15.75" customHeight="1">
      <c r="A491" s="34"/>
      <c r="B491" s="34"/>
      <c r="C491" s="34"/>
      <c r="E491" s="34"/>
      <c r="F491" s="66"/>
      <c r="J491" s="60"/>
      <c r="L491" s="66"/>
      <c r="Q491" s="37"/>
      <c r="R491" s="12"/>
      <c r="S491" s="34"/>
      <c r="T491" s="12"/>
      <c r="U491" s="12"/>
      <c r="W491" s="38"/>
      <c r="Y491" s="12"/>
    </row>
    <row r="492" ht="15.75" customHeight="1">
      <c r="A492" s="34"/>
      <c r="B492" s="34"/>
      <c r="C492" s="34"/>
      <c r="E492" s="34"/>
      <c r="F492" s="66"/>
      <c r="J492" s="60"/>
      <c r="L492" s="66"/>
      <c r="Q492" s="37"/>
      <c r="R492" s="12"/>
      <c r="S492" s="34"/>
      <c r="T492" s="12"/>
      <c r="U492" s="12"/>
      <c r="W492" s="38"/>
      <c r="Y492" s="12"/>
    </row>
    <row r="493" ht="15.75" customHeight="1">
      <c r="A493" s="34"/>
      <c r="B493" s="34"/>
      <c r="C493" s="34"/>
      <c r="E493" s="34"/>
      <c r="F493" s="66"/>
      <c r="J493" s="60"/>
      <c r="L493" s="66"/>
      <c r="Q493" s="37"/>
      <c r="R493" s="12"/>
      <c r="S493" s="34"/>
      <c r="T493" s="12"/>
      <c r="U493" s="12"/>
      <c r="W493" s="38"/>
      <c r="Y493" s="12"/>
    </row>
    <row r="494" ht="15.75" customHeight="1">
      <c r="A494" s="34"/>
      <c r="B494" s="34"/>
      <c r="C494" s="34"/>
      <c r="E494" s="34"/>
      <c r="F494" s="66"/>
      <c r="J494" s="60"/>
      <c r="L494" s="66"/>
      <c r="Q494" s="37"/>
      <c r="R494" s="12"/>
      <c r="S494" s="34"/>
      <c r="T494" s="12"/>
      <c r="U494" s="12"/>
      <c r="W494" s="38"/>
      <c r="Y494" s="12"/>
    </row>
    <row r="495" ht="15.75" customHeight="1">
      <c r="A495" s="34"/>
      <c r="B495" s="34"/>
      <c r="C495" s="34"/>
      <c r="E495" s="34"/>
      <c r="F495" s="66"/>
      <c r="J495" s="60"/>
      <c r="L495" s="66"/>
      <c r="Q495" s="37"/>
      <c r="R495" s="12"/>
      <c r="S495" s="34"/>
      <c r="T495" s="12"/>
      <c r="U495" s="12"/>
      <c r="W495" s="38"/>
      <c r="Y495" s="12"/>
    </row>
    <row r="496" ht="15.75" customHeight="1">
      <c r="A496" s="34"/>
      <c r="B496" s="34"/>
      <c r="C496" s="34"/>
      <c r="E496" s="34"/>
      <c r="F496" s="66"/>
      <c r="J496" s="60"/>
      <c r="L496" s="66"/>
      <c r="Q496" s="37"/>
      <c r="R496" s="12"/>
      <c r="S496" s="34"/>
      <c r="T496" s="12"/>
      <c r="U496" s="12"/>
      <c r="W496" s="38"/>
      <c r="Y496" s="12"/>
    </row>
    <row r="497" ht="15.75" customHeight="1">
      <c r="A497" s="34"/>
      <c r="B497" s="34"/>
      <c r="C497" s="34"/>
      <c r="E497" s="34"/>
      <c r="F497" s="66"/>
      <c r="J497" s="60"/>
      <c r="L497" s="66"/>
      <c r="Q497" s="37"/>
      <c r="R497" s="12"/>
      <c r="S497" s="34"/>
      <c r="T497" s="12"/>
      <c r="U497" s="12"/>
      <c r="W497" s="38"/>
      <c r="Y497" s="12"/>
    </row>
    <row r="498" ht="15.75" customHeight="1">
      <c r="A498" s="34"/>
      <c r="B498" s="34"/>
      <c r="C498" s="34"/>
      <c r="E498" s="34"/>
      <c r="F498" s="66"/>
      <c r="J498" s="60"/>
      <c r="L498" s="66"/>
      <c r="Q498" s="37"/>
      <c r="R498" s="12"/>
      <c r="S498" s="34"/>
      <c r="T498" s="12"/>
      <c r="U498" s="12"/>
      <c r="W498" s="38"/>
      <c r="Y498" s="12"/>
    </row>
    <row r="499" ht="15.75" customHeight="1">
      <c r="A499" s="34"/>
      <c r="B499" s="34"/>
      <c r="C499" s="34"/>
      <c r="E499" s="34"/>
      <c r="F499" s="66"/>
      <c r="J499" s="60"/>
      <c r="L499" s="66"/>
      <c r="Q499" s="37"/>
      <c r="R499" s="12"/>
      <c r="S499" s="34"/>
      <c r="T499" s="12"/>
      <c r="U499" s="12"/>
      <c r="W499" s="38"/>
      <c r="Y499" s="12"/>
    </row>
    <row r="500" ht="15.75" customHeight="1">
      <c r="A500" s="34"/>
      <c r="B500" s="34"/>
      <c r="C500" s="34"/>
      <c r="E500" s="34"/>
      <c r="F500" s="66"/>
      <c r="J500" s="60"/>
      <c r="L500" s="66"/>
      <c r="Q500" s="37"/>
      <c r="R500" s="12"/>
      <c r="S500" s="34"/>
      <c r="T500" s="12"/>
      <c r="U500" s="12"/>
      <c r="W500" s="38"/>
      <c r="Y500" s="12"/>
    </row>
    <row r="501" ht="15.75" customHeight="1">
      <c r="A501" s="34"/>
      <c r="B501" s="34"/>
      <c r="C501" s="34"/>
      <c r="E501" s="34"/>
      <c r="F501" s="66"/>
      <c r="J501" s="60"/>
      <c r="L501" s="66"/>
      <c r="Q501" s="37"/>
      <c r="R501" s="12"/>
      <c r="S501" s="34"/>
      <c r="T501" s="12"/>
      <c r="U501" s="12"/>
      <c r="W501" s="38"/>
      <c r="Y501" s="12"/>
    </row>
    <row r="502" ht="15.75" customHeight="1">
      <c r="A502" s="34"/>
      <c r="B502" s="34"/>
      <c r="C502" s="34"/>
      <c r="E502" s="34"/>
      <c r="F502" s="66"/>
      <c r="J502" s="60"/>
      <c r="L502" s="66"/>
      <c r="Q502" s="37"/>
      <c r="R502" s="12"/>
      <c r="S502" s="34"/>
      <c r="T502" s="12"/>
      <c r="U502" s="12"/>
      <c r="W502" s="38"/>
      <c r="Y502" s="12"/>
    </row>
    <row r="503" ht="15.75" customHeight="1">
      <c r="A503" s="34"/>
      <c r="B503" s="34"/>
      <c r="C503" s="34"/>
      <c r="E503" s="34"/>
      <c r="F503" s="66"/>
      <c r="J503" s="60"/>
      <c r="L503" s="66"/>
      <c r="Q503" s="37"/>
      <c r="R503" s="12"/>
      <c r="S503" s="34"/>
      <c r="T503" s="12"/>
      <c r="U503" s="12"/>
      <c r="W503" s="38"/>
      <c r="Y503" s="12"/>
    </row>
    <row r="504" ht="15.75" customHeight="1">
      <c r="A504" s="34"/>
      <c r="B504" s="34"/>
      <c r="C504" s="34"/>
      <c r="E504" s="34"/>
      <c r="F504" s="66"/>
      <c r="J504" s="60"/>
      <c r="L504" s="66"/>
      <c r="Q504" s="37"/>
      <c r="R504" s="12"/>
      <c r="S504" s="34"/>
      <c r="T504" s="12"/>
      <c r="U504" s="12"/>
      <c r="W504" s="38"/>
      <c r="Y504" s="12"/>
    </row>
    <row r="505" ht="15.75" customHeight="1">
      <c r="A505" s="34"/>
      <c r="B505" s="34"/>
      <c r="C505" s="34"/>
      <c r="E505" s="34"/>
      <c r="F505" s="66"/>
      <c r="J505" s="60"/>
      <c r="L505" s="66"/>
      <c r="Q505" s="37"/>
      <c r="R505" s="12"/>
      <c r="S505" s="34"/>
      <c r="T505" s="12"/>
      <c r="U505" s="12"/>
      <c r="W505" s="38"/>
      <c r="Y505" s="12"/>
    </row>
    <row r="506" ht="15.75" customHeight="1">
      <c r="A506" s="34"/>
      <c r="B506" s="34"/>
      <c r="C506" s="34"/>
      <c r="E506" s="34"/>
      <c r="F506" s="66"/>
      <c r="J506" s="60"/>
      <c r="L506" s="66"/>
      <c r="Q506" s="37"/>
      <c r="R506" s="12"/>
      <c r="S506" s="34"/>
      <c r="T506" s="12"/>
      <c r="U506" s="12"/>
      <c r="W506" s="38"/>
      <c r="Y506" s="12"/>
    </row>
    <row r="507" ht="15.75" customHeight="1">
      <c r="A507" s="34"/>
      <c r="B507" s="34"/>
      <c r="C507" s="34"/>
      <c r="E507" s="34"/>
      <c r="F507" s="66"/>
      <c r="J507" s="60"/>
      <c r="L507" s="66"/>
      <c r="Q507" s="37"/>
      <c r="R507" s="12"/>
      <c r="S507" s="34"/>
      <c r="T507" s="12"/>
      <c r="U507" s="12"/>
      <c r="W507" s="38"/>
      <c r="Y507" s="12"/>
    </row>
    <row r="508" ht="15.75" customHeight="1">
      <c r="A508" s="34"/>
      <c r="B508" s="34"/>
      <c r="C508" s="34"/>
      <c r="E508" s="34"/>
      <c r="F508" s="66"/>
      <c r="J508" s="60"/>
      <c r="L508" s="66"/>
      <c r="Q508" s="37"/>
      <c r="R508" s="12"/>
      <c r="S508" s="34"/>
      <c r="T508" s="12"/>
      <c r="U508" s="12"/>
      <c r="W508" s="38"/>
      <c r="Y508" s="12"/>
    </row>
    <row r="509" ht="15.75" customHeight="1">
      <c r="A509" s="34"/>
      <c r="B509" s="34"/>
      <c r="C509" s="34"/>
      <c r="E509" s="34"/>
      <c r="F509" s="66"/>
      <c r="J509" s="60"/>
      <c r="L509" s="66"/>
      <c r="Q509" s="37"/>
      <c r="R509" s="12"/>
      <c r="S509" s="34"/>
      <c r="T509" s="12"/>
      <c r="U509" s="12"/>
      <c r="W509" s="38"/>
      <c r="Y509" s="12"/>
    </row>
    <row r="510" ht="15.75" customHeight="1">
      <c r="A510" s="34"/>
      <c r="B510" s="34"/>
      <c r="C510" s="34"/>
      <c r="E510" s="34"/>
      <c r="F510" s="66"/>
      <c r="J510" s="60"/>
      <c r="L510" s="66"/>
      <c r="Q510" s="37"/>
      <c r="R510" s="12"/>
      <c r="S510" s="34"/>
      <c r="T510" s="12"/>
      <c r="U510" s="12"/>
      <c r="W510" s="38"/>
      <c r="Y510" s="12"/>
    </row>
    <row r="511" ht="15.75" customHeight="1">
      <c r="A511" s="34"/>
      <c r="B511" s="34"/>
      <c r="C511" s="34"/>
      <c r="E511" s="34"/>
      <c r="F511" s="66"/>
      <c r="J511" s="60"/>
      <c r="L511" s="66"/>
      <c r="Q511" s="37"/>
      <c r="R511" s="12"/>
      <c r="S511" s="34"/>
      <c r="T511" s="12"/>
      <c r="U511" s="12"/>
      <c r="W511" s="38"/>
      <c r="Y511" s="12"/>
    </row>
    <row r="512" ht="15.75" customHeight="1">
      <c r="A512" s="34"/>
      <c r="B512" s="34"/>
      <c r="C512" s="34"/>
      <c r="E512" s="34"/>
      <c r="F512" s="66"/>
      <c r="J512" s="60"/>
      <c r="L512" s="66"/>
      <c r="Q512" s="37"/>
      <c r="R512" s="12"/>
      <c r="S512" s="34"/>
      <c r="T512" s="12"/>
      <c r="U512" s="12"/>
      <c r="W512" s="38"/>
      <c r="Y512" s="12"/>
    </row>
    <row r="513" ht="15.75" customHeight="1">
      <c r="A513" s="34"/>
      <c r="B513" s="34"/>
      <c r="C513" s="34"/>
      <c r="E513" s="34"/>
      <c r="F513" s="66"/>
      <c r="J513" s="60"/>
      <c r="L513" s="66"/>
      <c r="Q513" s="37"/>
      <c r="R513" s="12"/>
      <c r="S513" s="34"/>
      <c r="T513" s="12"/>
      <c r="U513" s="12"/>
      <c r="W513" s="38"/>
      <c r="Y513" s="12"/>
    </row>
    <row r="514" ht="15.75" customHeight="1">
      <c r="A514" s="34"/>
      <c r="B514" s="34"/>
      <c r="C514" s="34"/>
      <c r="E514" s="34"/>
      <c r="F514" s="66"/>
      <c r="J514" s="60"/>
      <c r="L514" s="66"/>
      <c r="Q514" s="37"/>
      <c r="R514" s="12"/>
      <c r="S514" s="34"/>
      <c r="T514" s="12"/>
      <c r="U514" s="12"/>
      <c r="W514" s="38"/>
      <c r="Y514" s="12"/>
    </row>
    <row r="515" ht="15.75" customHeight="1">
      <c r="A515" s="34"/>
      <c r="B515" s="34"/>
      <c r="C515" s="34"/>
      <c r="E515" s="34"/>
      <c r="F515" s="66"/>
      <c r="J515" s="60"/>
      <c r="L515" s="66"/>
      <c r="Q515" s="37"/>
      <c r="R515" s="12"/>
      <c r="S515" s="34"/>
      <c r="T515" s="12"/>
      <c r="U515" s="12"/>
      <c r="W515" s="38"/>
      <c r="Y515" s="12"/>
    </row>
    <row r="516" ht="15.75" customHeight="1">
      <c r="A516" s="34"/>
      <c r="B516" s="34"/>
      <c r="C516" s="34"/>
      <c r="E516" s="34"/>
      <c r="F516" s="66"/>
      <c r="J516" s="60"/>
      <c r="L516" s="66"/>
      <c r="Q516" s="37"/>
      <c r="R516" s="12"/>
      <c r="S516" s="34"/>
      <c r="T516" s="12"/>
      <c r="U516" s="12"/>
      <c r="W516" s="38"/>
      <c r="Y516" s="12"/>
    </row>
    <row r="517" ht="15.75" customHeight="1">
      <c r="A517" s="34"/>
      <c r="B517" s="34"/>
      <c r="C517" s="34"/>
      <c r="E517" s="34"/>
      <c r="F517" s="66"/>
      <c r="J517" s="60"/>
      <c r="L517" s="66"/>
      <c r="Q517" s="37"/>
      <c r="R517" s="12"/>
      <c r="S517" s="34"/>
      <c r="T517" s="12"/>
      <c r="U517" s="12"/>
      <c r="W517" s="38"/>
      <c r="Y517" s="12"/>
    </row>
    <row r="518" ht="15.75" customHeight="1">
      <c r="A518" s="34"/>
      <c r="B518" s="34"/>
      <c r="C518" s="34"/>
      <c r="E518" s="34"/>
      <c r="F518" s="66"/>
      <c r="J518" s="60"/>
      <c r="L518" s="66"/>
      <c r="Q518" s="37"/>
      <c r="R518" s="12"/>
      <c r="S518" s="34"/>
      <c r="T518" s="12"/>
      <c r="U518" s="12"/>
      <c r="W518" s="38"/>
      <c r="Y518" s="12"/>
    </row>
    <row r="519" ht="15.75" customHeight="1">
      <c r="A519" s="34"/>
      <c r="B519" s="34"/>
      <c r="C519" s="34"/>
      <c r="E519" s="34"/>
      <c r="F519" s="66"/>
      <c r="J519" s="60"/>
      <c r="L519" s="66"/>
      <c r="Q519" s="37"/>
      <c r="R519" s="12"/>
      <c r="S519" s="34"/>
      <c r="T519" s="12"/>
      <c r="U519" s="12"/>
      <c r="W519" s="38"/>
      <c r="Y519" s="12"/>
    </row>
    <row r="520" ht="15.75" customHeight="1">
      <c r="A520" s="34"/>
      <c r="B520" s="34"/>
      <c r="C520" s="34"/>
      <c r="E520" s="34"/>
      <c r="F520" s="66"/>
      <c r="J520" s="60"/>
      <c r="L520" s="66"/>
      <c r="Q520" s="37"/>
      <c r="R520" s="12"/>
      <c r="S520" s="34"/>
      <c r="T520" s="12"/>
      <c r="U520" s="12"/>
      <c r="W520" s="38"/>
      <c r="Y520" s="12"/>
    </row>
    <row r="521" ht="15.75" customHeight="1">
      <c r="A521" s="34"/>
      <c r="B521" s="34"/>
      <c r="C521" s="34"/>
      <c r="E521" s="34"/>
      <c r="F521" s="66"/>
      <c r="J521" s="60"/>
      <c r="L521" s="66"/>
      <c r="Q521" s="37"/>
      <c r="R521" s="12"/>
      <c r="S521" s="34"/>
      <c r="T521" s="12"/>
      <c r="U521" s="12"/>
      <c r="W521" s="38"/>
      <c r="Y521" s="12"/>
    </row>
    <row r="522" ht="15.75" customHeight="1">
      <c r="A522" s="34"/>
      <c r="B522" s="34"/>
      <c r="C522" s="34"/>
      <c r="E522" s="34"/>
      <c r="F522" s="66"/>
      <c r="J522" s="60"/>
      <c r="L522" s="66"/>
      <c r="Q522" s="37"/>
      <c r="R522" s="12"/>
      <c r="S522" s="34"/>
      <c r="T522" s="12"/>
      <c r="U522" s="12"/>
      <c r="W522" s="38"/>
      <c r="Y522" s="12"/>
    </row>
    <row r="523" ht="15.75" customHeight="1">
      <c r="A523" s="34"/>
      <c r="B523" s="34"/>
      <c r="C523" s="34"/>
      <c r="E523" s="34"/>
      <c r="F523" s="66"/>
      <c r="J523" s="60"/>
      <c r="L523" s="66"/>
      <c r="Q523" s="37"/>
      <c r="R523" s="12"/>
      <c r="S523" s="34"/>
      <c r="T523" s="12"/>
      <c r="U523" s="12"/>
      <c r="W523" s="38"/>
      <c r="Y523" s="12"/>
    </row>
    <row r="524" ht="15.75" customHeight="1">
      <c r="A524" s="34"/>
      <c r="B524" s="34"/>
      <c r="C524" s="34"/>
      <c r="E524" s="34"/>
      <c r="F524" s="66"/>
      <c r="J524" s="60"/>
      <c r="L524" s="66"/>
      <c r="Q524" s="37"/>
      <c r="R524" s="12"/>
      <c r="S524" s="34"/>
      <c r="T524" s="12"/>
      <c r="U524" s="12"/>
      <c r="W524" s="38"/>
      <c r="Y524" s="12"/>
    </row>
    <row r="525" ht="15.75" customHeight="1">
      <c r="A525" s="34"/>
      <c r="B525" s="34"/>
      <c r="C525" s="34"/>
      <c r="E525" s="34"/>
      <c r="F525" s="66"/>
      <c r="J525" s="60"/>
      <c r="L525" s="66"/>
      <c r="Q525" s="37"/>
      <c r="R525" s="12"/>
      <c r="S525" s="34"/>
      <c r="T525" s="12"/>
      <c r="U525" s="12"/>
      <c r="W525" s="38"/>
      <c r="Y525" s="12"/>
    </row>
    <row r="526" ht="15.75" customHeight="1">
      <c r="A526" s="34"/>
      <c r="B526" s="34"/>
      <c r="C526" s="34"/>
      <c r="E526" s="34"/>
      <c r="F526" s="66"/>
      <c r="J526" s="60"/>
      <c r="L526" s="66"/>
      <c r="Q526" s="37"/>
      <c r="R526" s="12"/>
      <c r="S526" s="34"/>
      <c r="T526" s="12"/>
      <c r="U526" s="12"/>
      <c r="W526" s="38"/>
      <c r="Y526" s="12"/>
    </row>
    <row r="527" ht="15.75" customHeight="1">
      <c r="A527" s="34"/>
      <c r="B527" s="34"/>
      <c r="C527" s="34"/>
      <c r="E527" s="34"/>
      <c r="F527" s="66"/>
      <c r="J527" s="60"/>
      <c r="L527" s="66"/>
      <c r="Q527" s="37"/>
      <c r="R527" s="12"/>
      <c r="S527" s="34"/>
      <c r="T527" s="12"/>
      <c r="U527" s="12"/>
      <c r="W527" s="38"/>
      <c r="Y527" s="12"/>
    </row>
    <row r="528" ht="15.75" customHeight="1">
      <c r="A528" s="34"/>
      <c r="B528" s="34"/>
      <c r="C528" s="34"/>
      <c r="E528" s="34"/>
      <c r="F528" s="66"/>
      <c r="J528" s="60"/>
      <c r="L528" s="66"/>
      <c r="Q528" s="37"/>
      <c r="R528" s="12"/>
      <c r="S528" s="34"/>
      <c r="T528" s="12"/>
      <c r="U528" s="12"/>
      <c r="W528" s="38"/>
      <c r="Y528" s="12"/>
    </row>
    <row r="529" ht="15.75" customHeight="1">
      <c r="A529" s="34"/>
      <c r="B529" s="34"/>
      <c r="C529" s="34"/>
      <c r="E529" s="34"/>
      <c r="F529" s="66"/>
      <c r="J529" s="60"/>
      <c r="L529" s="66"/>
      <c r="Q529" s="37"/>
      <c r="R529" s="12"/>
      <c r="S529" s="34"/>
      <c r="T529" s="12"/>
      <c r="U529" s="12"/>
      <c r="W529" s="38"/>
      <c r="Y529" s="12"/>
    </row>
    <row r="530" ht="15.75" customHeight="1">
      <c r="A530" s="34"/>
      <c r="B530" s="34"/>
      <c r="C530" s="34"/>
      <c r="E530" s="34"/>
      <c r="F530" s="66"/>
      <c r="J530" s="60"/>
      <c r="L530" s="66"/>
      <c r="Q530" s="37"/>
      <c r="R530" s="12"/>
      <c r="S530" s="34"/>
      <c r="T530" s="12"/>
      <c r="U530" s="12"/>
      <c r="W530" s="38"/>
      <c r="Y530" s="12"/>
    </row>
    <row r="531" ht="15.75" customHeight="1">
      <c r="A531" s="34"/>
      <c r="B531" s="34"/>
      <c r="C531" s="34"/>
      <c r="E531" s="34"/>
      <c r="F531" s="66"/>
      <c r="J531" s="60"/>
      <c r="L531" s="66"/>
      <c r="Q531" s="37"/>
      <c r="R531" s="12"/>
      <c r="S531" s="34"/>
      <c r="T531" s="12"/>
      <c r="U531" s="12"/>
      <c r="W531" s="38"/>
      <c r="Y531" s="12"/>
    </row>
    <row r="532" ht="15.75" customHeight="1">
      <c r="A532" s="34"/>
      <c r="B532" s="34"/>
      <c r="C532" s="34"/>
      <c r="E532" s="34"/>
      <c r="F532" s="66"/>
      <c r="J532" s="60"/>
      <c r="L532" s="66"/>
      <c r="Q532" s="37"/>
      <c r="R532" s="12"/>
      <c r="S532" s="34"/>
      <c r="T532" s="12"/>
      <c r="U532" s="12"/>
      <c r="W532" s="38"/>
      <c r="Y532" s="12"/>
    </row>
    <row r="533" ht="15.75" customHeight="1">
      <c r="A533" s="34"/>
      <c r="B533" s="34"/>
      <c r="C533" s="34"/>
      <c r="E533" s="34"/>
      <c r="F533" s="66"/>
      <c r="J533" s="60"/>
      <c r="L533" s="66"/>
      <c r="Q533" s="37"/>
      <c r="R533" s="12"/>
      <c r="S533" s="34"/>
      <c r="T533" s="12"/>
      <c r="U533" s="12"/>
      <c r="W533" s="38"/>
      <c r="Y533" s="12"/>
    </row>
    <row r="534" ht="15.75" customHeight="1">
      <c r="A534" s="34"/>
      <c r="B534" s="34"/>
      <c r="C534" s="34"/>
      <c r="E534" s="34"/>
      <c r="F534" s="66"/>
      <c r="J534" s="60"/>
      <c r="L534" s="66"/>
      <c r="Q534" s="37"/>
      <c r="R534" s="12"/>
      <c r="S534" s="34"/>
      <c r="T534" s="12"/>
      <c r="U534" s="12"/>
      <c r="W534" s="38"/>
      <c r="Y534" s="12"/>
    </row>
    <row r="535" ht="15.75" customHeight="1">
      <c r="A535" s="34"/>
      <c r="B535" s="34"/>
      <c r="C535" s="34"/>
      <c r="E535" s="34"/>
      <c r="F535" s="66"/>
      <c r="J535" s="60"/>
      <c r="L535" s="66"/>
      <c r="Q535" s="37"/>
      <c r="R535" s="12"/>
      <c r="S535" s="34"/>
      <c r="T535" s="12"/>
      <c r="U535" s="12"/>
      <c r="W535" s="38"/>
      <c r="Y535" s="12"/>
    </row>
    <row r="536" ht="15.75" customHeight="1">
      <c r="A536" s="34"/>
      <c r="B536" s="34"/>
      <c r="C536" s="34"/>
      <c r="E536" s="34"/>
      <c r="F536" s="66"/>
      <c r="J536" s="60"/>
      <c r="L536" s="66"/>
      <c r="Q536" s="37"/>
      <c r="R536" s="12"/>
      <c r="S536" s="34"/>
      <c r="T536" s="12"/>
      <c r="U536" s="12"/>
      <c r="W536" s="38"/>
      <c r="Y536" s="12"/>
    </row>
    <row r="537" ht="15.75" customHeight="1">
      <c r="A537" s="34"/>
      <c r="B537" s="34"/>
      <c r="C537" s="34"/>
      <c r="E537" s="34"/>
      <c r="F537" s="66"/>
      <c r="J537" s="60"/>
      <c r="L537" s="66"/>
      <c r="Q537" s="37"/>
      <c r="R537" s="12"/>
      <c r="S537" s="34"/>
      <c r="T537" s="12"/>
      <c r="U537" s="12"/>
      <c r="W537" s="38"/>
      <c r="Y537" s="12"/>
    </row>
    <row r="538" ht="15.75" customHeight="1">
      <c r="A538" s="34"/>
      <c r="B538" s="34"/>
      <c r="C538" s="34"/>
      <c r="E538" s="34"/>
      <c r="F538" s="66"/>
      <c r="J538" s="60"/>
      <c r="L538" s="66"/>
      <c r="Q538" s="37"/>
      <c r="R538" s="12"/>
      <c r="S538" s="34"/>
      <c r="T538" s="12"/>
      <c r="U538" s="12"/>
      <c r="W538" s="38"/>
      <c r="Y538" s="12"/>
    </row>
    <row r="539" ht="15.75" customHeight="1">
      <c r="A539" s="34"/>
      <c r="B539" s="34"/>
      <c r="C539" s="34"/>
      <c r="E539" s="34"/>
      <c r="F539" s="66"/>
      <c r="J539" s="60"/>
      <c r="L539" s="66"/>
      <c r="Q539" s="37"/>
      <c r="R539" s="12"/>
      <c r="S539" s="34"/>
      <c r="T539" s="12"/>
      <c r="U539" s="12"/>
      <c r="W539" s="38"/>
      <c r="Y539" s="12"/>
    </row>
    <row r="540" ht="15.75" customHeight="1">
      <c r="A540" s="34"/>
      <c r="B540" s="34"/>
      <c r="C540" s="34"/>
      <c r="E540" s="34"/>
      <c r="F540" s="66"/>
      <c r="J540" s="60"/>
      <c r="L540" s="66"/>
      <c r="Q540" s="37"/>
      <c r="R540" s="12"/>
      <c r="S540" s="34"/>
      <c r="T540" s="12"/>
      <c r="U540" s="12"/>
      <c r="W540" s="38"/>
      <c r="Y540" s="12"/>
    </row>
    <row r="541" ht="15.75" customHeight="1">
      <c r="A541" s="34"/>
      <c r="B541" s="34"/>
      <c r="C541" s="34"/>
      <c r="E541" s="34"/>
      <c r="F541" s="66"/>
      <c r="J541" s="60"/>
      <c r="L541" s="66"/>
      <c r="Q541" s="37"/>
      <c r="R541" s="12"/>
      <c r="S541" s="34"/>
      <c r="T541" s="12"/>
      <c r="U541" s="12"/>
      <c r="W541" s="38"/>
      <c r="Y541" s="12"/>
    </row>
    <row r="542" ht="15.75" customHeight="1">
      <c r="A542" s="34"/>
      <c r="B542" s="34"/>
      <c r="C542" s="34"/>
      <c r="E542" s="34"/>
      <c r="F542" s="66"/>
      <c r="J542" s="60"/>
      <c r="L542" s="66"/>
      <c r="Q542" s="37"/>
      <c r="R542" s="12"/>
      <c r="S542" s="34"/>
      <c r="T542" s="12"/>
      <c r="U542" s="12"/>
      <c r="W542" s="38"/>
      <c r="Y542" s="12"/>
    </row>
    <row r="543" ht="15.75" customHeight="1">
      <c r="A543" s="34"/>
      <c r="B543" s="34"/>
      <c r="C543" s="34"/>
      <c r="E543" s="34"/>
      <c r="F543" s="66"/>
      <c r="J543" s="60"/>
      <c r="L543" s="66"/>
      <c r="Q543" s="37"/>
      <c r="R543" s="12"/>
      <c r="S543" s="34"/>
      <c r="T543" s="12"/>
      <c r="U543" s="12"/>
      <c r="W543" s="38"/>
      <c r="Y543" s="12"/>
    </row>
    <row r="544" ht="15.75" customHeight="1">
      <c r="A544" s="34"/>
      <c r="B544" s="34"/>
      <c r="C544" s="34"/>
      <c r="E544" s="34"/>
      <c r="F544" s="66"/>
      <c r="J544" s="60"/>
      <c r="L544" s="66"/>
      <c r="Q544" s="37"/>
      <c r="R544" s="12"/>
      <c r="S544" s="34"/>
      <c r="T544" s="12"/>
      <c r="U544" s="12"/>
      <c r="W544" s="38"/>
      <c r="Y544" s="12"/>
    </row>
    <row r="545" ht="15.75" customHeight="1">
      <c r="A545" s="34"/>
      <c r="B545" s="34"/>
      <c r="C545" s="34"/>
      <c r="E545" s="34"/>
      <c r="F545" s="66"/>
      <c r="J545" s="60"/>
      <c r="L545" s="66"/>
      <c r="Q545" s="37"/>
      <c r="R545" s="12"/>
      <c r="S545" s="34"/>
      <c r="T545" s="12"/>
      <c r="U545" s="12"/>
      <c r="W545" s="38"/>
      <c r="Y545" s="12"/>
    </row>
    <row r="546" ht="15.75" customHeight="1">
      <c r="A546" s="34"/>
      <c r="B546" s="34"/>
      <c r="C546" s="34"/>
      <c r="E546" s="34"/>
      <c r="F546" s="66"/>
      <c r="J546" s="60"/>
      <c r="L546" s="66"/>
      <c r="Q546" s="37"/>
      <c r="R546" s="12"/>
      <c r="S546" s="34"/>
      <c r="T546" s="12"/>
      <c r="U546" s="12"/>
      <c r="W546" s="38"/>
      <c r="Y546" s="12"/>
    </row>
    <row r="547" ht="15.75" customHeight="1">
      <c r="A547" s="34"/>
      <c r="B547" s="34"/>
      <c r="C547" s="34"/>
      <c r="E547" s="34"/>
      <c r="F547" s="66"/>
      <c r="J547" s="60"/>
      <c r="L547" s="66"/>
      <c r="Q547" s="37"/>
      <c r="R547" s="12"/>
      <c r="S547" s="34"/>
      <c r="T547" s="12"/>
      <c r="U547" s="12"/>
      <c r="W547" s="38"/>
      <c r="Y547" s="12"/>
    </row>
    <row r="548" ht="15.75" customHeight="1">
      <c r="A548" s="34"/>
      <c r="B548" s="34"/>
      <c r="C548" s="34"/>
      <c r="E548" s="34"/>
      <c r="F548" s="66"/>
      <c r="J548" s="60"/>
      <c r="L548" s="66"/>
      <c r="Q548" s="37"/>
      <c r="R548" s="12"/>
      <c r="S548" s="34"/>
      <c r="T548" s="12"/>
      <c r="U548" s="12"/>
      <c r="W548" s="38"/>
      <c r="Y548" s="12"/>
    </row>
    <row r="549" ht="15.75" customHeight="1">
      <c r="A549" s="34"/>
      <c r="B549" s="34"/>
      <c r="C549" s="34"/>
      <c r="E549" s="34"/>
      <c r="F549" s="66"/>
      <c r="J549" s="60"/>
      <c r="L549" s="66"/>
      <c r="Q549" s="37"/>
      <c r="R549" s="12"/>
      <c r="S549" s="34"/>
      <c r="T549" s="12"/>
      <c r="U549" s="12"/>
      <c r="W549" s="38"/>
      <c r="Y549" s="12"/>
    </row>
    <row r="550" ht="15.75" customHeight="1">
      <c r="A550" s="34"/>
      <c r="B550" s="34"/>
      <c r="C550" s="34"/>
      <c r="E550" s="34"/>
      <c r="F550" s="66"/>
      <c r="J550" s="60"/>
      <c r="L550" s="66"/>
      <c r="Q550" s="37"/>
      <c r="R550" s="12"/>
      <c r="S550" s="34"/>
      <c r="T550" s="12"/>
      <c r="U550" s="12"/>
      <c r="W550" s="38"/>
      <c r="Y550" s="12"/>
    </row>
    <row r="551" ht="15.75" customHeight="1">
      <c r="A551" s="34"/>
      <c r="B551" s="34"/>
      <c r="C551" s="34"/>
      <c r="E551" s="34"/>
      <c r="F551" s="66"/>
      <c r="J551" s="60"/>
      <c r="L551" s="66"/>
      <c r="Q551" s="37"/>
      <c r="R551" s="12"/>
      <c r="S551" s="34"/>
      <c r="T551" s="12"/>
      <c r="U551" s="12"/>
      <c r="W551" s="38"/>
      <c r="Y551" s="12"/>
    </row>
    <row r="552" ht="15.75" customHeight="1">
      <c r="A552" s="34"/>
      <c r="B552" s="34"/>
      <c r="C552" s="34"/>
      <c r="E552" s="34"/>
      <c r="F552" s="66"/>
      <c r="J552" s="60"/>
      <c r="L552" s="66"/>
      <c r="Q552" s="37"/>
      <c r="R552" s="12"/>
      <c r="S552" s="34"/>
      <c r="T552" s="12"/>
      <c r="U552" s="12"/>
      <c r="W552" s="38"/>
      <c r="Y552" s="12"/>
    </row>
    <row r="553" ht="15.75" customHeight="1">
      <c r="A553" s="34"/>
      <c r="B553" s="34"/>
      <c r="C553" s="34"/>
      <c r="E553" s="34"/>
      <c r="F553" s="66"/>
      <c r="J553" s="60"/>
      <c r="L553" s="66"/>
      <c r="Q553" s="37"/>
      <c r="R553" s="12"/>
      <c r="S553" s="34"/>
      <c r="T553" s="12"/>
      <c r="U553" s="12"/>
      <c r="W553" s="38"/>
      <c r="Y553" s="12"/>
    </row>
    <row r="554" ht="15.75" customHeight="1">
      <c r="A554" s="34"/>
      <c r="B554" s="34"/>
      <c r="C554" s="34"/>
      <c r="E554" s="34"/>
      <c r="F554" s="66"/>
      <c r="J554" s="60"/>
      <c r="L554" s="66"/>
      <c r="Q554" s="37"/>
      <c r="R554" s="12"/>
      <c r="S554" s="34"/>
      <c r="T554" s="12"/>
      <c r="U554" s="12"/>
      <c r="W554" s="38"/>
      <c r="Y554" s="12"/>
    </row>
    <row r="555" ht="15.75" customHeight="1">
      <c r="A555" s="34"/>
      <c r="B555" s="34"/>
      <c r="C555" s="34"/>
      <c r="E555" s="34"/>
      <c r="F555" s="66"/>
      <c r="J555" s="60"/>
      <c r="L555" s="66"/>
      <c r="Q555" s="37"/>
      <c r="R555" s="12"/>
      <c r="S555" s="34"/>
      <c r="T555" s="12"/>
      <c r="U555" s="12"/>
      <c r="W555" s="38"/>
      <c r="Y555" s="12"/>
    </row>
    <row r="556" ht="15.75" customHeight="1">
      <c r="A556" s="34"/>
      <c r="B556" s="34"/>
      <c r="C556" s="34"/>
      <c r="E556" s="34"/>
      <c r="F556" s="66"/>
      <c r="J556" s="60"/>
      <c r="L556" s="66"/>
      <c r="Q556" s="37"/>
      <c r="R556" s="12"/>
      <c r="S556" s="34"/>
      <c r="T556" s="12"/>
      <c r="U556" s="12"/>
      <c r="W556" s="38"/>
      <c r="Y556" s="12"/>
    </row>
    <row r="557" ht="15.75" customHeight="1">
      <c r="A557" s="34"/>
      <c r="B557" s="34"/>
      <c r="C557" s="34"/>
      <c r="E557" s="34"/>
      <c r="F557" s="66"/>
      <c r="J557" s="60"/>
      <c r="L557" s="66"/>
      <c r="Q557" s="37"/>
      <c r="R557" s="12"/>
      <c r="S557" s="34"/>
      <c r="T557" s="12"/>
      <c r="U557" s="12"/>
      <c r="W557" s="38"/>
      <c r="Y557" s="12"/>
    </row>
    <row r="558" ht="15.75" customHeight="1">
      <c r="A558" s="34"/>
      <c r="B558" s="34"/>
      <c r="C558" s="34"/>
      <c r="E558" s="34"/>
      <c r="F558" s="66"/>
      <c r="J558" s="60"/>
      <c r="L558" s="66"/>
      <c r="Q558" s="37"/>
      <c r="R558" s="12"/>
      <c r="S558" s="34"/>
      <c r="T558" s="12"/>
      <c r="U558" s="12"/>
      <c r="W558" s="38"/>
      <c r="Y558" s="12"/>
    </row>
    <row r="559" ht="15.75" customHeight="1">
      <c r="A559" s="34"/>
      <c r="B559" s="34"/>
      <c r="C559" s="34"/>
      <c r="E559" s="34"/>
      <c r="F559" s="66"/>
      <c r="J559" s="60"/>
      <c r="L559" s="66"/>
      <c r="Q559" s="37"/>
      <c r="R559" s="12"/>
      <c r="S559" s="34"/>
      <c r="T559" s="12"/>
      <c r="U559" s="12"/>
      <c r="W559" s="38"/>
      <c r="Y559" s="12"/>
    </row>
    <row r="560" ht="15.75" customHeight="1">
      <c r="A560" s="34"/>
      <c r="B560" s="34"/>
      <c r="C560" s="34"/>
      <c r="E560" s="34"/>
      <c r="F560" s="66"/>
      <c r="J560" s="60"/>
      <c r="L560" s="66"/>
      <c r="Q560" s="37"/>
      <c r="R560" s="12"/>
      <c r="S560" s="34"/>
      <c r="T560" s="12"/>
      <c r="U560" s="12"/>
      <c r="W560" s="38"/>
      <c r="Y560" s="12"/>
    </row>
    <row r="561" ht="15.75" customHeight="1">
      <c r="A561" s="34"/>
      <c r="B561" s="34"/>
      <c r="C561" s="34"/>
      <c r="E561" s="34"/>
      <c r="F561" s="66"/>
      <c r="J561" s="60"/>
      <c r="L561" s="66"/>
      <c r="Q561" s="37"/>
      <c r="R561" s="12"/>
      <c r="S561" s="34"/>
      <c r="T561" s="12"/>
      <c r="U561" s="12"/>
      <c r="W561" s="38"/>
      <c r="Y561" s="12"/>
    </row>
    <row r="562" ht="15.75" customHeight="1">
      <c r="A562" s="34"/>
      <c r="B562" s="34"/>
      <c r="C562" s="34"/>
      <c r="E562" s="34"/>
      <c r="F562" s="66"/>
      <c r="J562" s="60"/>
      <c r="L562" s="66"/>
      <c r="Q562" s="37"/>
      <c r="R562" s="12"/>
      <c r="S562" s="34"/>
      <c r="T562" s="12"/>
      <c r="U562" s="12"/>
      <c r="W562" s="38"/>
      <c r="Y562" s="12"/>
    </row>
    <row r="563" ht="15.75" customHeight="1">
      <c r="A563" s="34"/>
      <c r="B563" s="34"/>
      <c r="C563" s="34"/>
      <c r="E563" s="34"/>
      <c r="F563" s="66"/>
      <c r="J563" s="60"/>
      <c r="L563" s="66"/>
      <c r="Q563" s="37"/>
      <c r="R563" s="12"/>
      <c r="S563" s="34"/>
      <c r="T563" s="12"/>
      <c r="U563" s="12"/>
      <c r="W563" s="38"/>
      <c r="Y563" s="12"/>
    </row>
    <row r="564" ht="15.75" customHeight="1">
      <c r="A564" s="34"/>
      <c r="B564" s="34"/>
      <c r="C564" s="34"/>
      <c r="E564" s="34"/>
      <c r="F564" s="66"/>
      <c r="J564" s="60"/>
      <c r="L564" s="66"/>
      <c r="Q564" s="37"/>
      <c r="R564" s="12"/>
      <c r="S564" s="34"/>
      <c r="T564" s="12"/>
      <c r="U564" s="12"/>
      <c r="W564" s="38"/>
      <c r="Y564" s="12"/>
    </row>
    <row r="565" ht="15.75" customHeight="1">
      <c r="A565" s="34"/>
      <c r="B565" s="34"/>
      <c r="C565" s="34"/>
      <c r="E565" s="34"/>
      <c r="F565" s="66"/>
      <c r="J565" s="60"/>
      <c r="L565" s="66"/>
      <c r="Q565" s="37"/>
      <c r="R565" s="12"/>
      <c r="S565" s="34"/>
      <c r="T565" s="12"/>
      <c r="U565" s="12"/>
      <c r="W565" s="38"/>
      <c r="Y565" s="12"/>
    </row>
    <row r="566" ht="15.75" customHeight="1">
      <c r="A566" s="34"/>
      <c r="B566" s="34"/>
      <c r="C566" s="34"/>
      <c r="E566" s="34"/>
      <c r="F566" s="66"/>
      <c r="J566" s="60"/>
      <c r="L566" s="66"/>
      <c r="Q566" s="37"/>
      <c r="R566" s="12"/>
      <c r="S566" s="34"/>
      <c r="T566" s="12"/>
      <c r="U566" s="12"/>
      <c r="W566" s="38"/>
      <c r="Y566" s="12"/>
    </row>
    <row r="567" ht="15.75" customHeight="1">
      <c r="A567" s="34"/>
      <c r="B567" s="34"/>
      <c r="C567" s="34"/>
      <c r="E567" s="34"/>
      <c r="F567" s="66"/>
      <c r="J567" s="60"/>
      <c r="L567" s="66"/>
      <c r="Q567" s="37"/>
      <c r="R567" s="12"/>
      <c r="S567" s="34"/>
      <c r="T567" s="12"/>
      <c r="U567" s="12"/>
      <c r="W567" s="38"/>
      <c r="Y567" s="12"/>
    </row>
    <row r="568" ht="15.75" customHeight="1">
      <c r="A568" s="34"/>
      <c r="B568" s="34"/>
      <c r="C568" s="34"/>
      <c r="E568" s="34"/>
      <c r="F568" s="66"/>
      <c r="J568" s="60"/>
      <c r="L568" s="66"/>
      <c r="Q568" s="37"/>
      <c r="R568" s="12"/>
      <c r="S568" s="34"/>
      <c r="T568" s="12"/>
      <c r="U568" s="12"/>
      <c r="W568" s="38"/>
      <c r="Y568" s="12"/>
    </row>
    <row r="569" ht="15.75" customHeight="1">
      <c r="A569" s="34"/>
      <c r="B569" s="34"/>
      <c r="C569" s="34"/>
      <c r="E569" s="34"/>
      <c r="F569" s="66"/>
      <c r="J569" s="60"/>
      <c r="L569" s="66"/>
      <c r="Q569" s="37"/>
      <c r="R569" s="12"/>
      <c r="S569" s="34"/>
      <c r="T569" s="12"/>
      <c r="U569" s="12"/>
      <c r="W569" s="38"/>
      <c r="Y569" s="12"/>
    </row>
    <row r="570" ht="15.75" customHeight="1">
      <c r="A570" s="34"/>
      <c r="B570" s="34"/>
      <c r="C570" s="34"/>
      <c r="E570" s="34"/>
      <c r="F570" s="66"/>
      <c r="J570" s="60"/>
      <c r="L570" s="66"/>
      <c r="Q570" s="37"/>
      <c r="R570" s="12"/>
      <c r="S570" s="34"/>
      <c r="T570" s="12"/>
      <c r="U570" s="12"/>
      <c r="W570" s="38"/>
      <c r="Y570" s="12"/>
    </row>
    <row r="571" ht="15.75" customHeight="1">
      <c r="A571" s="34"/>
      <c r="B571" s="34"/>
      <c r="C571" s="34"/>
      <c r="E571" s="34"/>
      <c r="F571" s="66"/>
      <c r="J571" s="60"/>
      <c r="L571" s="66"/>
      <c r="Q571" s="37"/>
      <c r="R571" s="12"/>
      <c r="S571" s="34"/>
      <c r="T571" s="12"/>
      <c r="U571" s="12"/>
      <c r="W571" s="38"/>
      <c r="Y571" s="12"/>
    </row>
    <row r="572" ht="15.75" customHeight="1">
      <c r="A572" s="34"/>
      <c r="B572" s="34"/>
      <c r="C572" s="34"/>
      <c r="E572" s="34"/>
      <c r="F572" s="66"/>
      <c r="J572" s="60"/>
      <c r="L572" s="66"/>
      <c r="Q572" s="37"/>
      <c r="R572" s="12"/>
      <c r="S572" s="34"/>
      <c r="T572" s="12"/>
      <c r="U572" s="12"/>
      <c r="W572" s="38"/>
      <c r="Y572" s="12"/>
    </row>
    <row r="573" ht="15.75" customHeight="1">
      <c r="A573" s="34"/>
      <c r="B573" s="34"/>
      <c r="C573" s="34"/>
      <c r="E573" s="34"/>
      <c r="F573" s="66"/>
      <c r="J573" s="60"/>
      <c r="L573" s="66"/>
      <c r="Q573" s="37"/>
      <c r="R573" s="12"/>
      <c r="S573" s="34"/>
      <c r="T573" s="12"/>
      <c r="U573" s="12"/>
      <c r="W573" s="38"/>
      <c r="Y573" s="12"/>
    </row>
    <row r="574" ht="15.75" customHeight="1">
      <c r="A574" s="34"/>
      <c r="B574" s="34"/>
      <c r="C574" s="34"/>
      <c r="E574" s="34"/>
      <c r="F574" s="66"/>
      <c r="J574" s="60"/>
      <c r="L574" s="66"/>
      <c r="Q574" s="37"/>
      <c r="R574" s="12"/>
      <c r="S574" s="34"/>
      <c r="T574" s="12"/>
      <c r="U574" s="12"/>
      <c r="W574" s="38"/>
      <c r="Y574" s="12"/>
    </row>
    <row r="575" ht="15.75" customHeight="1">
      <c r="A575" s="34"/>
      <c r="B575" s="34"/>
      <c r="C575" s="34"/>
      <c r="E575" s="34"/>
      <c r="F575" s="66"/>
      <c r="J575" s="60"/>
      <c r="L575" s="66"/>
      <c r="Q575" s="37"/>
      <c r="R575" s="12"/>
      <c r="S575" s="34"/>
      <c r="T575" s="12"/>
      <c r="U575" s="12"/>
      <c r="W575" s="38"/>
      <c r="Y575" s="12"/>
    </row>
    <row r="576" ht="15.75" customHeight="1">
      <c r="A576" s="34"/>
      <c r="B576" s="34"/>
      <c r="C576" s="34"/>
      <c r="E576" s="34"/>
      <c r="F576" s="66"/>
      <c r="J576" s="60"/>
      <c r="L576" s="66"/>
      <c r="Q576" s="37"/>
      <c r="R576" s="12"/>
      <c r="S576" s="34"/>
      <c r="T576" s="12"/>
      <c r="U576" s="12"/>
      <c r="W576" s="38"/>
      <c r="Y576" s="12"/>
    </row>
    <row r="577" ht="15.75" customHeight="1">
      <c r="A577" s="34"/>
      <c r="B577" s="34"/>
      <c r="C577" s="34"/>
      <c r="E577" s="34"/>
      <c r="F577" s="66"/>
      <c r="J577" s="60"/>
      <c r="L577" s="66"/>
      <c r="Q577" s="37"/>
      <c r="R577" s="12"/>
      <c r="S577" s="34"/>
      <c r="T577" s="12"/>
      <c r="U577" s="12"/>
      <c r="W577" s="38"/>
      <c r="Y577" s="12"/>
    </row>
    <row r="578" ht="15.75" customHeight="1">
      <c r="A578" s="34"/>
      <c r="B578" s="34"/>
      <c r="C578" s="34"/>
      <c r="E578" s="34"/>
      <c r="F578" s="66"/>
      <c r="J578" s="60"/>
      <c r="L578" s="66"/>
      <c r="Q578" s="37"/>
      <c r="R578" s="12"/>
      <c r="S578" s="34"/>
      <c r="T578" s="12"/>
      <c r="U578" s="12"/>
      <c r="W578" s="38"/>
      <c r="Y578" s="12"/>
    </row>
    <row r="579" ht="15.75" customHeight="1">
      <c r="A579" s="34"/>
      <c r="B579" s="34"/>
      <c r="C579" s="34"/>
      <c r="E579" s="34"/>
      <c r="F579" s="66"/>
      <c r="J579" s="60"/>
      <c r="L579" s="66"/>
      <c r="Q579" s="37"/>
      <c r="R579" s="12"/>
      <c r="S579" s="34"/>
      <c r="T579" s="12"/>
      <c r="U579" s="12"/>
      <c r="W579" s="38"/>
      <c r="Y579" s="12"/>
    </row>
    <row r="580" ht="15.75" customHeight="1">
      <c r="A580" s="34"/>
      <c r="B580" s="34"/>
      <c r="C580" s="34"/>
      <c r="E580" s="34"/>
      <c r="F580" s="66"/>
      <c r="J580" s="60"/>
      <c r="L580" s="66"/>
      <c r="Q580" s="37"/>
      <c r="R580" s="12"/>
      <c r="S580" s="34"/>
      <c r="T580" s="12"/>
      <c r="U580" s="12"/>
      <c r="W580" s="38"/>
      <c r="Y580" s="12"/>
    </row>
    <row r="581" ht="15.75" customHeight="1">
      <c r="A581" s="34"/>
      <c r="B581" s="34"/>
      <c r="C581" s="34"/>
      <c r="E581" s="34"/>
      <c r="F581" s="66"/>
      <c r="J581" s="60"/>
      <c r="L581" s="66"/>
      <c r="Q581" s="37"/>
      <c r="R581" s="12"/>
      <c r="S581" s="34"/>
      <c r="T581" s="12"/>
      <c r="U581" s="12"/>
      <c r="W581" s="38"/>
      <c r="Y581" s="12"/>
    </row>
    <row r="582" ht="15.75" customHeight="1">
      <c r="A582" s="34"/>
      <c r="B582" s="34"/>
      <c r="C582" s="34"/>
      <c r="E582" s="34"/>
      <c r="F582" s="66"/>
      <c r="J582" s="60"/>
      <c r="L582" s="66"/>
      <c r="Q582" s="37"/>
      <c r="R582" s="12"/>
      <c r="S582" s="34"/>
      <c r="T582" s="12"/>
      <c r="U582" s="12"/>
      <c r="W582" s="38"/>
      <c r="Y582" s="12"/>
    </row>
    <row r="583" ht="15.75" customHeight="1">
      <c r="A583" s="34"/>
      <c r="B583" s="34"/>
      <c r="C583" s="34"/>
      <c r="E583" s="34"/>
      <c r="F583" s="66"/>
      <c r="J583" s="60"/>
      <c r="L583" s="66"/>
      <c r="Q583" s="37"/>
      <c r="R583" s="12"/>
      <c r="S583" s="34"/>
      <c r="T583" s="12"/>
      <c r="U583" s="12"/>
      <c r="W583" s="38"/>
      <c r="Y583" s="12"/>
    </row>
    <row r="584" ht="15.75" customHeight="1">
      <c r="A584" s="34"/>
      <c r="B584" s="34"/>
      <c r="C584" s="34"/>
      <c r="E584" s="34"/>
      <c r="F584" s="66"/>
      <c r="J584" s="60"/>
      <c r="L584" s="66"/>
      <c r="Q584" s="37"/>
      <c r="R584" s="12"/>
      <c r="S584" s="34"/>
      <c r="T584" s="12"/>
      <c r="U584" s="12"/>
      <c r="W584" s="38"/>
      <c r="Y584" s="12"/>
    </row>
    <row r="585" ht="15.75" customHeight="1">
      <c r="A585" s="34"/>
      <c r="B585" s="34"/>
      <c r="C585" s="34"/>
      <c r="E585" s="34"/>
      <c r="F585" s="66"/>
      <c r="J585" s="60"/>
      <c r="L585" s="66"/>
      <c r="Q585" s="37"/>
      <c r="R585" s="12"/>
      <c r="S585" s="34"/>
      <c r="T585" s="12"/>
      <c r="U585" s="12"/>
      <c r="W585" s="38"/>
      <c r="Y585" s="12"/>
    </row>
    <row r="586" ht="15.75" customHeight="1">
      <c r="A586" s="34"/>
      <c r="B586" s="34"/>
      <c r="C586" s="34"/>
      <c r="E586" s="34"/>
      <c r="F586" s="66"/>
      <c r="J586" s="60"/>
      <c r="L586" s="66"/>
      <c r="Q586" s="37"/>
      <c r="R586" s="12"/>
      <c r="S586" s="34"/>
      <c r="T586" s="12"/>
      <c r="U586" s="12"/>
      <c r="W586" s="38"/>
      <c r="Y586" s="12"/>
    </row>
    <row r="587" ht="15.75" customHeight="1">
      <c r="A587" s="34"/>
      <c r="B587" s="34"/>
      <c r="C587" s="34"/>
      <c r="E587" s="34"/>
      <c r="F587" s="66"/>
      <c r="J587" s="60"/>
      <c r="L587" s="66"/>
      <c r="Q587" s="37"/>
      <c r="R587" s="12"/>
      <c r="S587" s="34"/>
      <c r="T587" s="12"/>
      <c r="U587" s="12"/>
      <c r="W587" s="38"/>
      <c r="Y587" s="12"/>
    </row>
    <row r="588" ht="15.75" customHeight="1">
      <c r="A588" s="34"/>
      <c r="B588" s="34"/>
      <c r="C588" s="34"/>
      <c r="E588" s="34"/>
      <c r="F588" s="66"/>
      <c r="J588" s="60"/>
      <c r="L588" s="66"/>
      <c r="Q588" s="37"/>
      <c r="R588" s="12"/>
      <c r="S588" s="34"/>
      <c r="T588" s="12"/>
      <c r="U588" s="12"/>
      <c r="W588" s="38"/>
      <c r="Y588" s="12"/>
    </row>
    <row r="589" ht="15.75" customHeight="1">
      <c r="A589" s="34"/>
      <c r="B589" s="34"/>
      <c r="C589" s="34"/>
      <c r="E589" s="34"/>
      <c r="F589" s="66"/>
      <c r="J589" s="60"/>
      <c r="L589" s="66"/>
      <c r="Q589" s="37"/>
      <c r="R589" s="12"/>
      <c r="S589" s="34"/>
      <c r="T589" s="12"/>
      <c r="U589" s="12"/>
      <c r="W589" s="38"/>
      <c r="Y589" s="12"/>
    </row>
    <row r="590" ht="15.75" customHeight="1">
      <c r="A590" s="34"/>
      <c r="B590" s="34"/>
      <c r="C590" s="34"/>
      <c r="E590" s="34"/>
      <c r="F590" s="66"/>
      <c r="J590" s="60"/>
      <c r="L590" s="66"/>
      <c r="Q590" s="37"/>
      <c r="R590" s="12"/>
      <c r="S590" s="34"/>
      <c r="T590" s="12"/>
      <c r="U590" s="12"/>
      <c r="W590" s="38"/>
      <c r="Y590" s="12"/>
    </row>
    <row r="591" ht="15.75" customHeight="1">
      <c r="A591" s="34"/>
      <c r="B591" s="34"/>
      <c r="C591" s="34"/>
      <c r="E591" s="34"/>
      <c r="F591" s="66"/>
      <c r="J591" s="60"/>
      <c r="L591" s="66"/>
      <c r="Q591" s="37"/>
      <c r="R591" s="12"/>
      <c r="S591" s="34"/>
      <c r="T591" s="12"/>
      <c r="U591" s="12"/>
      <c r="W591" s="38"/>
      <c r="Y591" s="12"/>
    </row>
    <row r="592" ht="15.75" customHeight="1">
      <c r="A592" s="34"/>
      <c r="B592" s="34"/>
      <c r="C592" s="34"/>
      <c r="E592" s="34"/>
      <c r="F592" s="66"/>
      <c r="J592" s="60"/>
      <c r="L592" s="66"/>
      <c r="Q592" s="37"/>
      <c r="R592" s="12"/>
      <c r="S592" s="34"/>
      <c r="T592" s="12"/>
      <c r="U592" s="12"/>
      <c r="W592" s="38"/>
      <c r="Y592" s="12"/>
    </row>
    <row r="593" ht="15.75" customHeight="1">
      <c r="A593" s="34"/>
      <c r="B593" s="34"/>
      <c r="C593" s="34"/>
      <c r="E593" s="34"/>
      <c r="F593" s="66"/>
      <c r="J593" s="60"/>
      <c r="L593" s="66"/>
      <c r="Q593" s="37"/>
      <c r="R593" s="12"/>
      <c r="S593" s="34"/>
      <c r="T593" s="12"/>
      <c r="U593" s="12"/>
      <c r="W593" s="38"/>
      <c r="Y593" s="12"/>
    </row>
    <row r="594" ht="15.75" customHeight="1">
      <c r="A594" s="34"/>
      <c r="B594" s="34"/>
      <c r="C594" s="34"/>
      <c r="E594" s="34"/>
      <c r="F594" s="66"/>
      <c r="J594" s="60"/>
      <c r="L594" s="66"/>
      <c r="Q594" s="37"/>
      <c r="R594" s="12"/>
      <c r="S594" s="34"/>
      <c r="T594" s="12"/>
      <c r="U594" s="12"/>
      <c r="W594" s="38"/>
      <c r="Y594" s="12"/>
    </row>
    <row r="595" ht="15.75" customHeight="1">
      <c r="A595" s="34"/>
      <c r="B595" s="34"/>
      <c r="C595" s="34"/>
      <c r="E595" s="34"/>
      <c r="F595" s="66"/>
      <c r="J595" s="60"/>
      <c r="L595" s="66"/>
      <c r="Q595" s="37"/>
      <c r="R595" s="12"/>
      <c r="S595" s="34"/>
      <c r="T595" s="12"/>
      <c r="U595" s="12"/>
      <c r="W595" s="38"/>
      <c r="Y595" s="12"/>
    </row>
    <row r="596" ht="15.75" customHeight="1">
      <c r="A596" s="34"/>
      <c r="B596" s="34"/>
      <c r="C596" s="34"/>
      <c r="E596" s="34"/>
      <c r="F596" s="66"/>
      <c r="J596" s="60"/>
      <c r="L596" s="66"/>
      <c r="Q596" s="37"/>
      <c r="R596" s="12"/>
      <c r="S596" s="34"/>
      <c r="T596" s="12"/>
      <c r="U596" s="12"/>
      <c r="W596" s="38"/>
      <c r="Y596" s="12"/>
    </row>
    <row r="597" ht="15.75" customHeight="1">
      <c r="A597" s="34"/>
      <c r="B597" s="34"/>
      <c r="C597" s="34"/>
      <c r="E597" s="34"/>
      <c r="F597" s="66"/>
      <c r="J597" s="60"/>
      <c r="L597" s="66"/>
      <c r="Q597" s="37"/>
      <c r="R597" s="12"/>
      <c r="S597" s="34"/>
      <c r="T597" s="12"/>
      <c r="U597" s="12"/>
      <c r="W597" s="38"/>
      <c r="Y597" s="12"/>
    </row>
    <row r="598" ht="15.75" customHeight="1">
      <c r="A598" s="34"/>
      <c r="B598" s="34"/>
      <c r="C598" s="34"/>
      <c r="E598" s="34"/>
      <c r="F598" s="66"/>
      <c r="J598" s="60"/>
      <c r="L598" s="66"/>
      <c r="Q598" s="37"/>
      <c r="R598" s="12"/>
      <c r="S598" s="34"/>
      <c r="T598" s="12"/>
      <c r="U598" s="12"/>
      <c r="W598" s="38"/>
      <c r="Y598" s="12"/>
    </row>
    <row r="599" ht="15.75" customHeight="1">
      <c r="A599" s="34"/>
      <c r="B599" s="34"/>
      <c r="C599" s="34"/>
      <c r="E599" s="34"/>
      <c r="F599" s="66"/>
      <c r="J599" s="60"/>
      <c r="L599" s="66"/>
      <c r="Q599" s="37"/>
      <c r="R599" s="12"/>
      <c r="S599" s="34"/>
      <c r="T599" s="12"/>
      <c r="U599" s="12"/>
      <c r="W599" s="38"/>
      <c r="Y599" s="12"/>
    </row>
    <row r="600" ht="15.75" customHeight="1">
      <c r="A600" s="34"/>
      <c r="B600" s="34"/>
      <c r="C600" s="34"/>
      <c r="E600" s="34"/>
      <c r="F600" s="66"/>
      <c r="J600" s="60"/>
      <c r="L600" s="66"/>
      <c r="Q600" s="37"/>
      <c r="R600" s="12"/>
      <c r="S600" s="34"/>
      <c r="T600" s="12"/>
      <c r="U600" s="12"/>
      <c r="W600" s="38"/>
      <c r="Y600" s="12"/>
    </row>
    <row r="601" ht="15.75" customHeight="1">
      <c r="A601" s="34"/>
      <c r="B601" s="34"/>
      <c r="C601" s="34"/>
      <c r="E601" s="34"/>
      <c r="F601" s="66"/>
      <c r="J601" s="60"/>
      <c r="L601" s="66"/>
      <c r="Q601" s="37"/>
      <c r="R601" s="12"/>
      <c r="S601" s="34"/>
      <c r="T601" s="12"/>
      <c r="U601" s="12"/>
      <c r="W601" s="38"/>
      <c r="Y601" s="12"/>
    </row>
    <row r="602" ht="15.75" customHeight="1">
      <c r="A602" s="34"/>
      <c r="B602" s="34"/>
      <c r="C602" s="34"/>
      <c r="E602" s="34"/>
      <c r="F602" s="66"/>
      <c r="J602" s="60"/>
      <c r="L602" s="66"/>
      <c r="Q602" s="37"/>
      <c r="R602" s="12"/>
      <c r="S602" s="34"/>
      <c r="T602" s="12"/>
      <c r="U602" s="12"/>
      <c r="W602" s="38"/>
      <c r="Y602" s="12"/>
    </row>
    <row r="603" ht="15.75" customHeight="1">
      <c r="A603" s="34"/>
      <c r="B603" s="34"/>
      <c r="C603" s="34"/>
      <c r="E603" s="34"/>
      <c r="F603" s="66"/>
      <c r="J603" s="60"/>
      <c r="L603" s="66"/>
      <c r="Q603" s="37"/>
      <c r="R603" s="12"/>
      <c r="S603" s="34"/>
      <c r="T603" s="12"/>
      <c r="U603" s="12"/>
      <c r="W603" s="38"/>
      <c r="Y603" s="12"/>
    </row>
    <row r="604" ht="15.75" customHeight="1">
      <c r="A604" s="34"/>
      <c r="B604" s="34"/>
      <c r="C604" s="34"/>
      <c r="E604" s="34"/>
      <c r="F604" s="66"/>
      <c r="J604" s="60"/>
      <c r="L604" s="66"/>
      <c r="Q604" s="37"/>
      <c r="R604" s="12"/>
      <c r="S604" s="34"/>
      <c r="T604" s="12"/>
      <c r="U604" s="12"/>
      <c r="W604" s="38"/>
      <c r="Y604" s="12"/>
    </row>
    <row r="605" ht="15.75" customHeight="1">
      <c r="A605" s="34"/>
      <c r="B605" s="34"/>
      <c r="C605" s="34"/>
      <c r="E605" s="34"/>
      <c r="F605" s="66"/>
      <c r="J605" s="60"/>
      <c r="L605" s="66"/>
      <c r="Q605" s="37"/>
      <c r="R605" s="12"/>
      <c r="S605" s="34"/>
      <c r="T605" s="12"/>
      <c r="U605" s="12"/>
      <c r="W605" s="38"/>
      <c r="Y605" s="12"/>
    </row>
    <row r="606" ht="15.75" customHeight="1">
      <c r="A606" s="34"/>
      <c r="B606" s="34"/>
      <c r="C606" s="34"/>
      <c r="E606" s="34"/>
      <c r="F606" s="66"/>
      <c r="J606" s="60"/>
      <c r="L606" s="66"/>
      <c r="Q606" s="37"/>
      <c r="R606" s="12"/>
      <c r="S606" s="34"/>
      <c r="T606" s="12"/>
      <c r="U606" s="12"/>
      <c r="W606" s="38"/>
      <c r="Y606" s="12"/>
    </row>
    <row r="607" ht="15.75" customHeight="1">
      <c r="A607" s="34"/>
      <c r="B607" s="34"/>
      <c r="C607" s="34"/>
      <c r="E607" s="34"/>
      <c r="F607" s="66"/>
      <c r="J607" s="60"/>
      <c r="L607" s="66"/>
      <c r="Q607" s="37"/>
      <c r="R607" s="12"/>
      <c r="S607" s="34"/>
      <c r="T607" s="12"/>
      <c r="U607" s="12"/>
      <c r="W607" s="38"/>
      <c r="Y607" s="12"/>
    </row>
    <row r="608" ht="15.75" customHeight="1">
      <c r="A608" s="34"/>
      <c r="B608" s="34"/>
      <c r="C608" s="34"/>
      <c r="E608" s="34"/>
      <c r="F608" s="66"/>
      <c r="J608" s="60"/>
      <c r="L608" s="66"/>
      <c r="Q608" s="37"/>
      <c r="R608" s="12"/>
      <c r="S608" s="34"/>
      <c r="T608" s="12"/>
      <c r="U608" s="12"/>
      <c r="W608" s="38"/>
      <c r="Y608" s="12"/>
    </row>
    <row r="609" ht="15.75" customHeight="1">
      <c r="A609" s="34"/>
      <c r="B609" s="34"/>
      <c r="C609" s="34"/>
      <c r="E609" s="34"/>
      <c r="F609" s="66"/>
      <c r="J609" s="60"/>
      <c r="L609" s="66"/>
      <c r="Q609" s="37"/>
      <c r="R609" s="12"/>
      <c r="S609" s="34"/>
      <c r="T609" s="12"/>
      <c r="U609" s="12"/>
      <c r="W609" s="38"/>
      <c r="Y609" s="12"/>
    </row>
    <row r="610" ht="15.75" customHeight="1">
      <c r="A610" s="34"/>
      <c r="B610" s="34"/>
      <c r="C610" s="34"/>
      <c r="E610" s="34"/>
      <c r="F610" s="66"/>
      <c r="J610" s="60"/>
      <c r="L610" s="66"/>
      <c r="Q610" s="37"/>
      <c r="R610" s="12"/>
      <c r="S610" s="34"/>
      <c r="T610" s="12"/>
      <c r="U610" s="12"/>
      <c r="W610" s="38"/>
      <c r="Y610" s="12"/>
    </row>
    <row r="611" ht="15.75" customHeight="1">
      <c r="A611" s="34"/>
      <c r="B611" s="34"/>
      <c r="C611" s="34"/>
      <c r="E611" s="34"/>
      <c r="F611" s="66"/>
      <c r="J611" s="60"/>
      <c r="L611" s="66"/>
      <c r="Q611" s="37"/>
      <c r="R611" s="12"/>
      <c r="S611" s="34"/>
      <c r="T611" s="12"/>
      <c r="U611" s="12"/>
      <c r="W611" s="38"/>
      <c r="Y611" s="12"/>
    </row>
    <row r="612" ht="15.75" customHeight="1">
      <c r="A612" s="34"/>
      <c r="B612" s="34"/>
      <c r="C612" s="34"/>
      <c r="E612" s="34"/>
      <c r="F612" s="66"/>
      <c r="J612" s="60"/>
      <c r="L612" s="66"/>
      <c r="Q612" s="37"/>
      <c r="R612" s="12"/>
      <c r="S612" s="34"/>
      <c r="T612" s="12"/>
      <c r="U612" s="12"/>
      <c r="W612" s="38"/>
      <c r="Y612" s="12"/>
    </row>
    <row r="613" ht="15.75" customHeight="1">
      <c r="A613" s="34"/>
      <c r="B613" s="34"/>
      <c r="C613" s="34"/>
      <c r="E613" s="34"/>
      <c r="F613" s="66"/>
      <c r="J613" s="60"/>
      <c r="L613" s="66"/>
      <c r="Q613" s="37"/>
      <c r="R613" s="12"/>
      <c r="S613" s="34"/>
      <c r="T613" s="12"/>
      <c r="U613" s="12"/>
      <c r="W613" s="38"/>
      <c r="Y613" s="12"/>
    </row>
    <row r="614" ht="15.75" customHeight="1">
      <c r="A614" s="34"/>
      <c r="B614" s="34"/>
      <c r="C614" s="34"/>
      <c r="E614" s="34"/>
      <c r="F614" s="66"/>
      <c r="J614" s="60"/>
      <c r="L614" s="66"/>
      <c r="Q614" s="37"/>
      <c r="R614" s="12"/>
      <c r="S614" s="34"/>
      <c r="T614" s="12"/>
      <c r="U614" s="12"/>
      <c r="W614" s="38"/>
      <c r="Y614" s="12"/>
    </row>
    <row r="615" ht="15.75" customHeight="1">
      <c r="A615" s="34"/>
      <c r="B615" s="34"/>
      <c r="C615" s="34"/>
      <c r="E615" s="34"/>
      <c r="F615" s="66"/>
      <c r="J615" s="60"/>
      <c r="L615" s="66"/>
      <c r="Q615" s="37"/>
      <c r="R615" s="12"/>
      <c r="S615" s="34"/>
      <c r="T615" s="12"/>
      <c r="U615" s="12"/>
      <c r="W615" s="38"/>
      <c r="Y615" s="12"/>
    </row>
    <row r="616" ht="15.75" customHeight="1">
      <c r="A616" s="34"/>
      <c r="B616" s="34"/>
      <c r="C616" s="34"/>
      <c r="E616" s="34"/>
      <c r="F616" s="66"/>
      <c r="J616" s="60"/>
      <c r="L616" s="66"/>
      <c r="Q616" s="37"/>
      <c r="R616" s="12"/>
      <c r="S616" s="34"/>
      <c r="T616" s="12"/>
      <c r="U616" s="12"/>
      <c r="W616" s="38"/>
      <c r="Y616" s="12"/>
    </row>
    <row r="617" ht="15.75" customHeight="1">
      <c r="A617" s="34"/>
      <c r="B617" s="34"/>
      <c r="C617" s="34"/>
      <c r="E617" s="34"/>
      <c r="F617" s="66"/>
      <c r="J617" s="60"/>
      <c r="L617" s="66"/>
      <c r="Q617" s="37"/>
      <c r="R617" s="12"/>
      <c r="S617" s="34"/>
      <c r="T617" s="12"/>
      <c r="U617" s="12"/>
      <c r="W617" s="38"/>
      <c r="Y617" s="12"/>
    </row>
    <row r="618" ht="15.75" customHeight="1">
      <c r="A618" s="34"/>
      <c r="B618" s="34"/>
      <c r="C618" s="34"/>
      <c r="E618" s="34"/>
      <c r="F618" s="66"/>
      <c r="J618" s="60"/>
      <c r="L618" s="66"/>
      <c r="Q618" s="37"/>
      <c r="R618" s="12"/>
      <c r="S618" s="34"/>
      <c r="T618" s="12"/>
      <c r="U618" s="12"/>
      <c r="W618" s="38"/>
      <c r="Y618" s="12"/>
    </row>
    <row r="619" ht="15.75" customHeight="1">
      <c r="A619" s="34"/>
      <c r="B619" s="34"/>
      <c r="C619" s="34"/>
      <c r="E619" s="34"/>
      <c r="F619" s="66"/>
      <c r="J619" s="60"/>
      <c r="L619" s="66"/>
      <c r="Q619" s="37"/>
      <c r="R619" s="12"/>
      <c r="S619" s="34"/>
      <c r="T619" s="12"/>
      <c r="U619" s="12"/>
      <c r="W619" s="38"/>
      <c r="Y619" s="12"/>
    </row>
    <row r="620" ht="15.75" customHeight="1">
      <c r="A620" s="34"/>
      <c r="B620" s="34"/>
      <c r="C620" s="34"/>
      <c r="E620" s="34"/>
      <c r="F620" s="66"/>
      <c r="J620" s="60"/>
      <c r="L620" s="66"/>
      <c r="Q620" s="37"/>
      <c r="R620" s="12"/>
      <c r="S620" s="34"/>
      <c r="T620" s="12"/>
      <c r="U620" s="12"/>
      <c r="W620" s="38"/>
      <c r="Y620" s="12"/>
    </row>
    <row r="621" ht="15.75" customHeight="1">
      <c r="A621" s="34"/>
      <c r="B621" s="34"/>
      <c r="C621" s="34"/>
      <c r="E621" s="34"/>
      <c r="F621" s="66"/>
      <c r="J621" s="60"/>
      <c r="L621" s="66"/>
      <c r="Q621" s="37"/>
      <c r="R621" s="12"/>
      <c r="S621" s="34"/>
      <c r="T621" s="12"/>
      <c r="U621" s="12"/>
      <c r="W621" s="38"/>
      <c r="Y621" s="12"/>
    </row>
    <row r="622" ht="15.75" customHeight="1">
      <c r="A622" s="34"/>
      <c r="B622" s="34"/>
      <c r="C622" s="34"/>
      <c r="E622" s="34"/>
      <c r="F622" s="66"/>
      <c r="J622" s="60"/>
      <c r="L622" s="66"/>
      <c r="Q622" s="37"/>
      <c r="R622" s="12"/>
      <c r="S622" s="34"/>
      <c r="T622" s="12"/>
      <c r="U622" s="12"/>
      <c r="W622" s="38"/>
      <c r="Y622" s="12"/>
    </row>
    <row r="623" ht="15.75" customHeight="1">
      <c r="A623" s="34"/>
      <c r="B623" s="34"/>
      <c r="C623" s="34"/>
      <c r="E623" s="34"/>
      <c r="F623" s="66"/>
      <c r="J623" s="60"/>
      <c r="L623" s="66"/>
      <c r="Q623" s="37"/>
      <c r="R623" s="12"/>
      <c r="S623" s="34"/>
      <c r="T623" s="12"/>
      <c r="U623" s="12"/>
      <c r="W623" s="38"/>
      <c r="Y623" s="12"/>
    </row>
    <row r="624" ht="15.75" customHeight="1">
      <c r="A624" s="34"/>
      <c r="B624" s="34"/>
      <c r="C624" s="34"/>
      <c r="E624" s="34"/>
      <c r="F624" s="66"/>
      <c r="J624" s="60"/>
      <c r="L624" s="66"/>
      <c r="Q624" s="37"/>
      <c r="R624" s="12"/>
      <c r="S624" s="34"/>
      <c r="T624" s="12"/>
      <c r="U624" s="12"/>
      <c r="W624" s="38"/>
      <c r="Y624" s="12"/>
    </row>
    <row r="625" ht="15.75" customHeight="1">
      <c r="A625" s="34"/>
      <c r="B625" s="34"/>
      <c r="C625" s="34"/>
      <c r="E625" s="34"/>
      <c r="F625" s="66"/>
      <c r="J625" s="60"/>
      <c r="L625" s="66"/>
      <c r="Q625" s="37"/>
      <c r="R625" s="12"/>
      <c r="S625" s="34"/>
      <c r="T625" s="12"/>
      <c r="U625" s="12"/>
      <c r="W625" s="38"/>
      <c r="Y625" s="12"/>
    </row>
    <row r="626" ht="15.75" customHeight="1">
      <c r="A626" s="34"/>
      <c r="B626" s="34"/>
      <c r="C626" s="34"/>
      <c r="E626" s="34"/>
      <c r="F626" s="66"/>
      <c r="J626" s="60"/>
      <c r="L626" s="66"/>
      <c r="Q626" s="37"/>
      <c r="R626" s="12"/>
      <c r="S626" s="34"/>
      <c r="T626" s="12"/>
      <c r="U626" s="12"/>
      <c r="W626" s="38"/>
      <c r="Y626" s="12"/>
    </row>
    <row r="627" ht="15.75" customHeight="1">
      <c r="A627" s="34"/>
      <c r="B627" s="34"/>
      <c r="C627" s="34"/>
      <c r="E627" s="34"/>
      <c r="F627" s="66"/>
      <c r="J627" s="60"/>
      <c r="L627" s="66"/>
      <c r="Q627" s="37"/>
      <c r="R627" s="12"/>
      <c r="S627" s="34"/>
      <c r="T627" s="12"/>
      <c r="U627" s="12"/>
      <c r="W627" s="38"/>
      <c r="Y627" s="12"/>
    </row>
    <row r="628" ht="15.75" customHeight="1">
      <c r="A628" s="34"/>
      <c r="B628" s="34"/>
      <c r="C628" s="34"/>
      <c r="E628" s="34"/>
      <c r="F628" s="66"/>
      <c r="J628" s="60"/>
      <c r="L628" s="66"/>
      <c r="Q628" s="37"/>
      <c r="R628" s="12"/>
      <c r="S628" s="34"/>
      <c r="T628" s="12"/>
      <c r="U628" s="12"/>
      <c r="W628" s="38"/>
      <c r="Y628" s="12"/>
    </row>
    <row r="629" ht="15.75" customHeight="1">
      <c r="A629" s="34"/>
      <c r="B629" s="34"/>
      <c r="C629" s="34"/>
      <c r="E629" s="34"/>
      <c r="F629" s="66"/>
      <c r="J629" s="60"/>
      <c r="L629" s="66"/>
      <c r="Q629" s="37"/>
      <c r="R629" s="12"/>
      <c r="S629" s="34"/>
      <c r="T629" s="12"/>
      <c r="U629" s="12"/>
      <c r="W629" s="38"/>
      <c r="Y629" s="12"/>
    </row>
    <row r="630" ht="15.75" customHeight="1">
      <c r="A630" s="34"/>
      <c r="B630" s="34"/>
      <c r="C630" s="34"/>
      <c r="E630" s="34"/>
      <c r="F630" s="66"/>
      <c r="J630" s="60"/>
      <c r="L630" s="66"/>
      <c r="Q630" s="37"/>
      <c r="R630" s="12"/>
      <c r="S630" s="34"/>
      <c r="T630" s="12"/>
      <c r="U630" s="12"/>
      <c r="W630" s="38"/>
      <c r="Y630" s="12"/>
    </row>
    <row r="631" ht="15.75" customHeight="1">
      <c r="A631" s="34"/>
      <c r="B631" s="34"/>
      <c r="C631" s="34"/>
      <c r="E631" s="34"/>
      <c r="F631" s="66"/>
      <c r="J631" s="60"/>
      <c r="L631" s="66"/>
      <c r="Q631" s="37"/>
      <c r="R631" s="12"/>
      <c r="S631" s="34"/>
      <c r="T631" s="12"/>
      <c r="U631" s="12"/>
      <c r="W631" s="38"/>
      <c r="Y631" s="12"/>
    </row>
    <row r="632" ht="15.75" customHeight="1">
      <c r="A632" s="34"/>
      <c r="B632" s="34"/>
      <c r="C632" s="34"/>
      <c r="E632" s="34"/>
      <c r="F632" s="66"/>
      <c r="J632" s="60"/>
      <c r="L632" s="66"/>
      <c r="Q632" s="37"/>
      <c r="R632" s="12"/>
      <c r="S632" s="34"/>
      <c r="T632" s="12"/>
      <c r="U632" s="12"/>
      <c r="W632" s="38"/>
      <c r="Y632" s="12"/>
    </row>
    <row r="633" ht="15.75" customHeight="1">
      <c r="A633" s="34"/>
      <c r="B633" s="34"/>
      <c r="C633" s="34"/>
      <c r="E633" s="34"/>
      <c r="F633" s="66"/>
      <c r="J633" s="60"/>
      <c r="L633" s="66"/>
      <c r="Q633" s="37"/>
      <c r="R633" s="12"/>
      <c r="S633" s="34"/>
      <c r="T633" s="12"/>
      <c r="U633" s="12"/>
      <c r="W633" s="38"/>
      <c r="Y633" s="12"/>
    </row>
    <row r="634" ht="15.75" customHeight="1">
      <c r="A634" s="34"/>
      <c r="B634" s="34"/>
      <c r="C634" s="34"/>
      <c r="E634" s="34"/>
      <c r="F634" s="66"/>
      <c r="J634" s="60"/>
      <c r="L634" s="66"/>
      <c r="Q634" s="37"/>
      <c r="R634" s="12"/>
      <c r="S634" s="34"/>
      <c r="T634" s="12"/>
      <c r="U634" s="12"/>
      <c r="W634" s="38"/>
      <c r="Y634" s="12"/>
    </row>
    <row r="635" ht="15.75" customHeight="1">
      <c r="A635" s="34"/>
      <c r="B635" s="34"/>
      <c r="C635" s="34"/>
      <c r="E635" s="34"/>
      <c r="F635" s="66"/>
      <c r="J635" s="60"/>
      <c r="L635" s="66"/>
      <c r="Q635" s="37"/>
      <c r="R635" s="12"/>
      <c r="S635" s="34"/>
      <c r="T635" s="12"/>
      <c r="U635" s="12"/>
      <c r="W635" s="38"/>
      <c r="Y635" s="12"/>
    </row>
    <row r="636" ht="15.75" customHeight="1">
      <c r="A636" s="34"/>
      <c r="B636" s="34"/>
      <c r="C636" s="34"/>
      <c r="E636" s="34"/>
      <c r="F636" s="66"/>
      <c r="J636" s="60"/>
      <c r="L636" s="66"/>
      <c r="Q636" s="37"/>
      <c r="R636" s="12"/>
      <c r="S636" s="34"/>
      <c r="T636" s="12"/>
      <c r="U636" s="12"/>
      <c r="W636" s="38"/>
      <c r="Y636" s="12"/>
    </row>
    <row r="637" ht="15.75" customHeight="1">
      <c r="A637" s="34"/>
      <c r="B637" s="34"/>
      <c r="C637" s="34"/>
      <c r="E637" s="34"/>
      <c r="F637" s="66"/>
      <c r="J637" s="60"/>
      <c r="L637" s="66"/>
      <c r="Q637" s="37"/>
      <c r="R637" s="12"/>
      <c r="S637" s="34"/>
      <c r="T637" s="12"/>
      <c r="U637" s="12"/>
      <c r="W637" s="38"/>
      <c r="Y637" s="12"/>
    </row>
    <row r="638" ht="15.75" customHeight="1">
      <c r="A638" s="34"/>
      <c r="B638" s="34"/>
      <c r="C638" s="34"/>
      <c r="E638" s="34"/>
      <c r="F638" s="66"/>
      <c r="J638" s="60"/>
      <c r="L638" s="66"/>
      <c r="Q638" s="37"/>
      <c r="R638" s="12"/>
      <c r="S638" s="34"/>
      <c r="T638" s="12"/>
      <c r="U638" s="12"/>
      <c r="W638" s="38"/>
      <c r="Y638" s="12"/>
    </row>
    <row r="639" ht="15.75" customHeight="1">
      <c r="A639" s="34"/>
      <c r="B639" s="34"/>
      <c r="C639" s="34"/>
      <c r="E639" s="34"/>
      <c r="F639" s="66"/>
      <c r="J639" s="60"/>
      <c r="L639" s="66"/>
      <c r="Q639" s="37"/>
      <c r="R639" s="12"/>
      <c r="S639" s="34"/>
      <c r="T639" s="12"/>
      <c r="U639" s="12"/>
      <c r="W639" s="38"/>
      <c r="Y639" s="12"/>
    </row>
    <row r="640" ht="15.75" customHeight="1">
      <c r="A640" s="34"/>
      <c r="B640" s="34"/>
      <c r="C640" s="34"/>
      <c r="E640" s="34"/>
      <c r="F640" s="66"/>
      <c r="J640" s="60"/>
      <c r="L640" s="66"/>
      <c r="Q640" s="37"/>
      <c r="R640" s="12"/>
      <c r="S640" s="34"/>
      <c r="T640" s="12"/>
      <c r="U640" s="12"/>
      <c r="W640" s="38"/>
      <c r="Y640" s="12"/>
    </row>
    <row r="641" ht="15.75" customHeight="1">
      <c r="A641" s="34"/>
      <c r="B641" s="34"/>
      <c r="C641" s="34"/>
      <c r="E641" s="34"/>
      <c r="F641" s="66"/>
      <c r="J641" s="60"/>
      <c r="L641" s="66"/>
      <c r="Q641" s="37"/>
      <c r="R641" s="12"/>
      <c r="S641" s="34"/>
      <c r="T641" s="12"/>
      <c r="U641" s="12"/>
      <c r="W641" s="38"/>
      <c r="Y641" s="12"/>
    </row>
    <row r="642" ht="15.75" customHeight="1">
      <c r="A642" s="34"/>
      <c r="B642" s="34"/>
      <c r="C642" s="34"/>
      <c r="E642" s="34"/>
      <c r="F642" s="66"/>
      <c r="J642" s="60"/>
      <c r="L642" s="66"/>
      <c r="Q642" s="37"/>
      <c r="R642" s="12"/>
      <c r="S642" s="34"/>
      <c r="T642" s="12"/>
      <c r="U642" s="12"/>
      <c r="W642" s="38"/>
      <c r="Y642" s="12"/>
    </row>
    <row r="643" ht="15.75" customHeight="1">
      <c r="A643" s="34"/>
      <c r="B643" s="34"/>
      <c r="C643" s="34"/>
      <c r="E643" s="34"/>
      <c r="F643" s="66"/>
      <c r="J643" s="60"/>
      <c r="L643" s="66"/>
      <c r="Q643" s="37"/>
      <c r="R643" s="12"/>
      <c r="S643" s="34"/>
      <c r="T643" s="12"/>
      <c r="U643" s="12"/>
      <c r="W643" s="38"/>
      <c r="Y643" s="12"/>
    </row>
    <row r="644" ht="15.75" customHeight="1">
      <c r="A644" s="34"/>
      <c r="B644" s="34"/>
      <c r="C644" s="34"/>
      <c r="E644" s="34"/>
      <c r="F644" s="66"/>
      <c r="J644" s="60"/>
      <c r="L644" s="66"/>
      <c r="Q644" s="37"/>
      <c r="R644" s="12"/>
      <c r="S644" s="34"/>
      <c r="T644" s="12"/>
      <c r="U644" s="12"/>
      <c r="W644" s="38"/>
      <c r="Y644" s="12"/>
    </row>
    <row r="645" ht="15.75" customHeight="1">
      <c r="A645" s="34"/>
      <c r="B645" s="34"/>
      <c r="C645" s="34"/>
      <c r="E645" s="34"/>
      <c r="F645" s="66"/>
      <c r="J645" s="60"/>
      <c r="L645" s="66"/>
      <c r="Q645" s="37"/>
      <c r="R645" s="12"/>
      <c r="S645" s="34"/>
      <c r="T645" s="12"/>
      <c r="U645" s="12"/>
      <c r="W645" s="38"/>
      <c r="Y645" s="12"/>
    </row>
    <row r="646" ht="15.75" customHeight="1">
      <c r="A646" s="34"/>
      <c r="B646" s="34"/>
      <c r="C646" s="34"/>
      <c r="E646" s="34"/>
      <c r="F646" s="66"/>
      <c r="J646" s="60"/>
      <c r="L646" s="66"/>
      <c r="Q646" s="37"/>
      <c r="R646" s="12"/>
      <c r="S646" s="34"/>
      <c r="T646" s="12"/>
      <c r="U646" s="12"/>
      <c r="W646" s="38"/>
      <c r="Y646" s="12"/>
    </row>
    <row r="647" ht="15.75" customHeight="1">
      <c r="A647" s="34"/>
      <c r="B647" s="34"/>
      <c r="C647" s="34"/>
      <c r="E647" s="34"/>
      <c r="F647" s="66"/>
      <c r="J647" s="60"/>
      <c r="L647" s="66"/>
      <c r="Q647" s="37"/>
      <c r="R647" s="12"/>
      <c r="S647" s="34"/>
      <c r="T647" s="12"/>
      <c r="U647" s="12"/>
      <c r="W647" s="38"/>
      <c r="Y647" s="12"/>
    </row>
    <row r="648" ht="15.75" customHeight="1">
      <c r="A648" s="34"/>
      <c r="B648" s="34"/>
      <c r="C648" s="34"/>
      <c r="E648" s="34"/>
      <c r="F648" s="66"/>
      <c r="J648" s="60"/>
      <c r="L648" s="66"/>
      <c r="Q648" s="37"/>
      <c r="R648" s="12"/>
      <c r="S648" s="34"/>
      <c r="T648" s="12"/>
      <c r="U648" s="12"/>
      <c r="W648" s="38"/>
      <c r="Y648" s="12"/>
    </row>
    <row r="649" ht="15.75" customHeight="1">
      <c r="A649" s="34"/>
      <c r="B649" s="34"/>
      <c r="C649" s="34"/>
      <c r="E649" s="34"/>
      <c r="F649" s="66"/>
      <c r="J649" s="60"/>
      <c r="L649" s="66"/>
      <c r="Q649" s="37"/>
      <c r="R649" s="12"/>
      <c r="S649" s="34"/>
      <c r="T649" s="12"/>
      <c r="U649" s="12"/>
      <c r="W649" s="38"/>
      <c r="Y649" s="12"/>
    </row>
    <row r="650" ht="15.75" customHeight="1">
      <c r="A650" s="34"/>
      <c r="B650" s="34"/>
      <c r="C650" s="34"/>
      <c r="E650" s="34"/>
      <c r="F650" s="66"/>
      <c r="J650" s="60"/>
      <c r="L650" s="66"/>
      <c r="Q650" s="37"/>
      <c r="R650" s="12"/>
      <c r="S650" s="34"/>
      <c r="T650" s="12"/>
      <c r="U650" s="12"/>
      <c r="W650" s="38"/>
      <c r="Y650" s="12"/>
    </row>
    <row r="651" ht="15.75" customHeight="1">
      <c r="A651" s="34"/>
      <c r="B651" s="34"/>
      <c r="C651" s="34"/>
      <c r="E651" s="34"/>
      <c r="F651" s="66"/>
      <c r="J651" s="60"/>
      <c r="L651" s="66"/>
      <c r="Q651" s="37"/>
      <c r="R651" s="12"/>
      <c r="S651" s="34"/>
      <c r="T651" s="12"/>
      <c r="U651" s="12"/>
      <c r="W651" s="38"/>
      <c r="Y651" s="12"/>
    </row>
    <row r="652" ht="15.75" customHeight="1">
      <c r="A652" s="34"/>
      <c r="B652" s="34"/>
      <c r="C652" s="34"/>
      <c r="E652" s="34"/>
      <c r="F652" s="66"/>
      <c r="J652" s="60"/>
      <c r="L652" s="66"/>
      <c r="Q652" s="37"/>
      <c r="R652" s="12"/>
      <c r="S652" s="34"/>
      <c r="T652" s="12"/>
      <c r="U652" s="12"/>
      <c r="W652" s="38"/>
      <c r="Y652" s="12"/>
    </row>
    <row r="653" ht="15.75" customHeight="1">
      <c r="A653" s="34"/>
      <c r="B653" s="34"/>
      <c r="C653" s="34"/>
      <c r="E653" s="34"/>
      <c r="F653" s="66"/>
      <c r="J653" s="60"/>
      <c r="L653" s="66"/>
      <c r="Q653" s="37"/>
      <c r="R653" s="12"/>
      <c r="S653" s="34"/>
      <c r="T653" s="12"/>
      <c r="U653" s="12"/>
      <c r="W653" s="38"/>
      <c r="Y653" s="12"/>
    </row>
    <row r="654" ht="15.75" customHeight="1">
      <c r="A654" s="34"/>
      <c r="B654" s="34"/>
      <c r="C654" s="34"/>
      <c r="E654" s="34"/>
      <c r="F654" s="66"/>
      <c r="J654" s="60"/>
      <c r="L654" s="66"/>
      <c r="Q654" s="37"/>
      <c r="R654" s="12"/>
      <c r="S654" s="34"/>
      <c r="T654" s="12"/>
      <c r="U654" s="12"/>
      <c r="W654" s="38"/>
      <c r="Y654" s="12"/>
    </row>
    <row r="655" ht="15.75" customHeight="1">
      <c r="A655" s="34"/>
      <c r="B655" s="34"/>
      <c r="C655" s="34"/>
      <c r="E655" s="34"/>
      <c r="F655" s="66"/>
      <c r="J655" s="60"/>
      <c r="L655" s="66"/>
      <c r="Q655" s="37"/>
      <c r="R655" s="12"/>
      <c r="S655" s="34"/>
      <c r="T655" s="12"/>
      <c r="U655" s="12"/>
      <c r="W655" s="38"/>
      <c r="Y655" s="12"/>
    </row>
    <row r="656" ht="15.75" customHeight="1">
      <c r="A656" s="34"/>
      <c r="B656" s="34"/>
      <c r="C656" s="34"/>
      <c r="E656" s="34"/>
      <c r="F656" s="66"/>
      <c r="J656" s="60"/>
      <c r="L656" s="66"/>
      <c r="Q656" s="37"/>
      <c r="R656" s="12"/>
      <c r="S656" s="34"/>
      <c r="T656" s="12"/>
      <c r="U656" s="12"/>
      <c r="W656" s="38"/>
      <c r="Y656" s="12"/>
    </row>
    <row r="657" ht="15.75" customHeight="1">
      <c r="A657" s="34"/>
      <c r="B657" s="34"/>
      <c r="C657" s="34"/>
      <c r="E657" s="34"/>
      <c r="F657" s="66"/>
      <c r="J657" s="60"/>
      <c r="L657" s="66"/>
      <c r="Q657" s="37"/>
      <c r="R657" s="12"/>
      <c r="S657" s="34"/>
      <c r="T657" s="12"/>
      <c r="U657" s="12"/>
      <c r="W657" s="38"/>
      <c r="Y657" s="12"/>
    </row>
    <row r="658" ht="15.75" customHeight="1">
      <c r="A658" s="34"/>
      <c r="B658" s="34"/>
      <c r="C658" s="34"/>
      <c r="E658" s="34"/>
      <c r="F658" s="66"/>
      <c r="J658" s="60"/>
      <c r="L658" s="66"/>
      <c r="Q658" s="37"/>
      <c r="R658" s="12"/>
      <c r="S658" s="34"/>
      <c r="T658" s="12"/>
      <c r="U658" s="12"/>
      <c r="W658" s="38"/>
      <c r="Y658" s="12"/>
    </row>
    <row r="659" ht="15.75" customHeight="1">
      <c r="A659" s="34"/>
      <c r="B659" s="34"/>
      <c r="C659" s="34"/>
      <c r="E659" s="34"/>
      <c r="F659" s="66"/>
      <c r="J659" s="60"/>
      <c r="L659" s="66"/>
      <c r="Q659" s="37"/>
      <c r="R659" s="12"/>
      <c r="S659" s="34"/>
      <c r="T659" s="12"/>
      <c r="U659" s="12"/>
      <c r="W659" s="38"/>
      <c r="Y659" s="12"/>
    </row>
    <row r="660" ht="15.75" customHeight="1">
      <c r="A660" s="34"/>
      <c r="B660" s="34"/>
      <c r="C660" s="34"/>
      <c r="E660" s="34"/>
      <c r="F660" s="66"/>
      <c r="J660" s="60"/>
      <c r="L660" s="66"/>
      <c r="Q660" s="37"/>
      <c r="R660" s="12"/>
      <c r="S660" s="34"/>
      <c r="T660" s="12"/>
      <c r="U660" s="12"/>
      <c r="W660" s="38"/>
      <c r="Y660" s="12"/>
    </row>
    <row r="661" ht="15.75" customHeight="1">
      <c r="A661" s="34"/>
      <c r="B661" s="34"/>
      <c r="C661" s="34"/>
      <c r="E661" s="34"/>
      <c r="F661" s="66"/>
      <c r="J661" s="60"/>
      <c r="L661" s="66"/>
      <c r="Q661" s="37"/>
      <c r="R661" s="12"/>
      <c r="S661" s="34"/>
      <c r="T661" s="12"/>
      <c r="U661" s="12"/>
      <c r="W661" s="38"/>
      <c r="Y661" s="12"/>
    </row>
    <row r="662" ht="15.75" customHeight="1">
      <c r="A662" s="34"/>
      <c r="B662" s="34"/>
      <c r="C662" s="34"/>
      <c r="E662" s="34"/>
      <c r="F662" s="66"/>
      <c r="J662" s="60"/>
      <c r="L662" s="66"/>
      <c r="Q662" s="37"/>
      <c r="R662" s="12"/>
      <c r="S662" s="34"/>
      <c r="T662" s="12"/>
      <c r="U662" s="12"/>
      <c r="W662" s="38"/>
      <c r="Y662" s="12"/>
    </row>
    <row r="663" ht="15.75" customHeight="1">
      <c r="A663" s="34"/>
      <c r="B663" s="34"/>
      <c r="C663" s="34"/>
      <c r="E663" s="34"/>
      <c r="F663" s="66"/>
      <c r="J663" s="60"/>
      <c r="L663" s="66"/>
      <c r="Q663" s="37"/>
      <c r="R663" s="12"/>
      <c r="S663" s="34"/>
      <c r="T663" s="12"/>
      <c r="U663" s="12"/>
      <c r="W663" s="38"/>
      <c r="Y663" s="12"/>
    </row>
    <row r="664" ht="15.75" customHeight="1">
      <c r="A664" s="34"/>
      <c r="B664" s="34"/>
      <c r="C664" s="34"/>
      <c r="E664" s="34"/>
      <c r="F664" s="66"/>
      <c r="J664" s="60"/>
      <c r="L664" s="66"/>
      <c r="Q664" s="37"/>
      <c r="R664" s="12"/>
      <c r="S664" s="34"/>
      <c r="T664" s="12"/>
      <c r="U664" s="12"/>
      <c r="W664" s="38"/>
      <c r="Y664" s="12"/>
    </row>
    <row r="665" ht="15.75" customHeight="1">
      <c r="A665" s="34"/>
      <c r="B665" s="34"/>
      <c r="C665" s="34"/>
      <c r="E665" s="34"/>
      <c r="F665" s="66"/>
      <c r="J665" s="60"/>
      <c r="L665" s="66"/>
      <c r="Q665" s="37"/>
      <c r="R665" s="12"/>
      <c r="S665" s="34"/>
      <c r="T665" s="12"/>
      <c r="U665" s="12"/>
      <c r="W665" s="38"/>
      <c r="Y665" s="12"/>
    </row>
    <row r="666" ht="15.75" customHeight="1">
      <c r="A666" s="34"/>
      <c r="B666" s="34"/>
      <c r="C666" s="34"/>
      <c r="E666" s="34"/>
      <c r="F666" s="66"/>
      <c r="J666" s="60"/>
      <c r="L666" s="66"/>
      <c r="Q666" s="37"/>
      <c r="R666" s="12"/>
      <c r="S666" s="34"/>
      <c r="T666" s="12"/>
      <c r="U666" s="12"/>
      <c r="W666" s="38"/>
      <c r="Y666" s="12"/>
    </row>
    <row r="667" ht="15.75" customHeight="1">
      <c r="A667" s="34"/>
      <c r="B667" s="34"/>
      <c r="C667" s="34"/>
      <c r="E667" s="34"/>
      <c r="F667" s="66"/>
      <c r="J667" s="60"/>
      <c r="L667" s="66"/>
      <c r="Q667" s="37"/>
      <c r="R667" s="12"/>
      <c r="S667" s="34"/>
      <c r="T667" s="12"/>
      <c r="U667" s="12"/>
      <c r="W667" s="38"/>
      <c r="Y667" s="12"/>
    </row>
    <row r="668" ht="15.75" customHeight="1">
      <c r="A668" s="34"/>
      <c r="B668" s="34"/>
      <c r="C668" s="34"/>
      <c r="E668" s="34"/>
      <c r="F668" s="66"/>
      <c r="J668" s="60"/>
      <c r="L668" s="66"/>
      <c r="Q668" s="37"/>
      <c r="R668" s="12"/>
      <c r="S668" s="34"/>
      <c r="T668" s="12"/>
      <c r="U668" s="12"/>
      <c r="W668" s="38"/>
      <c r="Y668" s="12"/>
    </row>
    <row r="669" ht="15.75" customHeight="1">
      <c r="A669" s="34"/>
      <c r="B669" s="34"/>
      <c r="C669" s="34"/>
      <c r="E669" s="34"/>
      <c r="F669" s="66"/>
      <c r="J669" s="60"/>
      <c r="L669" s="66"/>
      <c r="Q669" s="37"/>
      <c r="R669" s="12"/>
      <c r="S669" s="34"/>
      <c r="T669" s="12"/>
      <c r="U669" s="12"/>
      <c r="W669" s="38"/>
      <c r="Y669" s="12"/>
    </row>
    <row r="670" ht="15.75" customHeight="1">
      <c r="A670" s="34"/>
      <c r="B670" s="34"/>
      <c r="C670" s="34"/>
      <c r="E670" s="34"/>
      <c r="F670" s="66"/>
      <c r="J670" s="60"/>
      <c r="L670" s="66"/>
      <c r="Q670" s="37"/>
      <c r="R670" s="12"/>
      <c r="S670" s="34"/>
      <c r="T670" s="12"/>
      <c r="U670" s="12"/>
      <c r="W670" s="38"/>
      <c r="Y670" s="12"/>
    </row>
    <row r="671" ht="15.75" customHeight="1">
      <c r="A671" s="34"/>
      <c r="B671" s="34"/>
      <c r="C671" s="34"/>
      <c r="E671" s="34"/>
      <c r="F671" s="66"/>
      <c r="J671" s="60"/>
      <c r="L671" s="66"/>
      <c r="Q671" s="37"/>
      <c r="R671" s="12"/>
      <c r="S671" s="34"/>
      <c r="T671" s="12"/>
      <c r="U671" s="12"/>
      <c r="W671" s="38"/>
      <c r="Y671" s="12"/>
    </row>
    <row r="672" ht="15.75" customHeight="1">
      <c r="A672" s="34"/>
      <c r="B672" s="34"/>
      <c r="C672" s="34"/>
      <c r="E672" s="34"/>
      <c r="F672" s="66"/>
      <c r="J672" s="60"/>
      <c r="L672" s="66"/>
      <c r="Q672" s="37"/>
      <c r="R672" s="12"/>
      <c r="S672" s="34"/>
      <c r="T672" s="12"/>
      <c r="U672" s="12"/>
      <c r="W672" s="38"/>
      <c r="Y672" s="12"/>
    </row>
    <row r="673" ht="15.75" customHeight="1">
      <c r="A673" s="34"/>
      <c r="B673" s="34"/>
      <c r="C673" s="34"/>
      <c r="E673" s="34"/>
      <c r="F673" s="66"/>
      <c r="J673" s="60"/>
      <c r="L673" s="66"/>
      <c r="Q673" s="37"/>
      <c r="R673" s="12"/>
      <c r="S673" s="34"/>
      <c r="T673" s="12"/>
      <c r="U673" s="12"/>
      <c r="W673" s="38"/>
      <c r="Y673" s="12"/>
    </row>
    <row r="674" ht="15.75" customHeight="1">
      <c r="A674" s="34"/>
      <c r="B674" s="34"/>
      <c r="C674" s="34"/>
      <c r="E674" s="34"/>
      <c r="F674" s="66"/>
      <c r="J674" s="60"/>
      <c r="L674" s="66"/>
      <c r="Q674" s="37"/>
      <c r="R674" s="12"/>
      <c r="S674" s="34"/>
      <c r="T674" s="12"/>
      <c r="U674" s="12"/>
      <c r="W674" s="38"/>
      <c r="Y674" s="12"/>
    </row>
    <row r="675" ht="15.75" customHeight="1">
      <c r="A675" s="34"/>
      <c r="B675" s="34"/>
      <c r="C675" s="34"/>
      <c r="E675" s="34"/>
      <c r="F675" s="66"/>
      <c r="J675" s="60"/>
      <c r="L675" s="66"/>
      <c r="Q675" s="37"/>
      <c r="R675" s="12"/>
      <c r="S675" s="34"/>
      <c r="T675" s="12"/>
      <c r="U675" s="12"/>
      <c r="W675" s="38"/>
      <c r="Y675" s="12"/>
    </row>
    <row r="676" ht="15.75" customHeight="1">
      <c r="A676" s="34"/>
      <c r="B676" s="34"/>
      <c r="C676" s="34"/>
      <c r="E676" s="34"/>
      <c r="F676" s="66"/>
      <c r="J676" s="60"/>
      <c r="L676" s="66"/>
      <c r="Q676" s="37"/>
      <c r="R676" s="12"/>
      <c r="S676" s="34"/>
      <c r="T676" s="12"/>
      <c r="U676" s="12"/>
      <c r="W676" s="38"/>
      <c r="Y676" s="12"/>
    </row>
    <row r="677" ht="15.75" customHeight="1">
      <c r="A677" s="34"/>
      <c r="B677" s="34"/>
      <c r="C677" s="34"/>
      <c r="E677" s="34"/>
      <c r="F677" s="66"/>
      <c r="J677" s="60"/>
      <c r="L677" s="66"/>
      <c r="Q677" s="37"/>
      <c r="R677" s="12"/>
      <c r="S677" s="34"/>
      <c r="T677" s="12"/>
      <c r="U677" s="12"/>
      <c r="W677" s="38"/>
      <c r="Y677" s="12"/>
    </row>
    <row r="678" ht="15.75" customHeight="1">
      <c r="A678" s="34"/>
      <c r="B678" s="34"/>
      <c r="C678" s="34"/>
      <c r="E678" s="34"/>
      <c r="F678" s="66"/>
      <c r="J678" s="60"/>
      <c r="L678" s="66"/>
      <c r="Q678" s="37"/>
      <c r="R678" s="12"/>
      <c r="S678" s="34"/>
      <c r="T678" s="12"/>
      <c r="U678" s="12"/>
      <c r="W678" s="38"/>
      <c r="Y678" s="12"/>
    </row>
    <row r="679" ht="15.75" customHeight="1">
      <c r="A679" s="34"/>
      <c r="B679" s="34"/>
      <c r="C679" s="34"/>
      <c r="E679" s="34"/>
      <c r="F679" s="66"/>
      <c r="J679" s="60"/>
      <c r="L679" s="66"/>
      <c r="Q679" s="37"/>
      <c r="R679" s="12"/>
      <c r="S679" s="34"/>
      <c r="T679" s="12"/>
      <c r="U679" s="12"/>
      <c r="W679" s="38"/>
      <c r="Y679" s="12"/>
    </row>
    <row r="680" ht="15.75" customHeight="1">
      <c r="A680" s="34"/>
      <c r="B680" s="34"/>
      <c r="C680" s="34"/>
      <c r="E680" s="34"/>
      <c r="F680" s="66"/>
      <c r="J680" s="60"/>
      <c r="L680" s="66"/>
      <c r="Q680" s="37"/>
      <c r="R680" s="12"/>
      <c r="S680" s="34"/>
      <c r="T680" s="12"/>
      <c r="U680" s="12"/>
      <c r="W680" s="38"/>
      <c r="Y680" s="12"/>
    </row>
    <row r="681" ht="15.75" customHeight="1">
      <c r="A681" s="34"/>
      <c r="B681" s="34"/>
      <c r="C681" s="34"/>
      <c r="E681" s="34"/>
      <c r="F681" s="66"/>
      <c r="J681" s="60"/>
      <c r="L681" s="66"/>
      <c r="Q681" s="37"/>
      <c r="R681" s="12"/>
      <c r="S681" s="34"/>
      <c r="T681" s="12"/>
      <c r="U681" s="12"/>
      <c r="W681" s="38"/>
      <c r="Y681" s="12"/>
    </row>
    <row r="682" ht="15.75" customHeight="1">
      <c r="A682" s="34"/>
      <c r="B682" s="34"/>
      <c r="C682" s="34"/>
      <c r="E682" s="34"/>
      <c r="F682" s="66"/>
      <c r="J682" s="60"/>
      <c r="L682" s="66"/>
      <c r="Q682" s="37"/>
      <c r="R682" s="12"/>
      <c r="S682" s="34"/>
      <c r="T682" s="12"/>
      <c r="U682" s="12"/>
      <c r="W682" s="38"/>
      <c r="Y682" s="12"/>
    </row>
    <row r="683" ht="15.75" customHeight="1">
      <c r="A683" s="34"/>
      <c r="B683" s="34"/>
      <c r="C683" s="34"/>
      <c r="E683" s="34"/>
      <c r="F683" s="66"/>
      <c r="J683" s="60"/>
      <c r="L683" s="66"/>
      <c r="Q683" s="37"/>
      <c r="R683" s="12"/>
      <c r="S683" s="34"/>
      <c r="T683" s="12"/>
      <c r="U683" s="12"/>
      <c r="W683" s="38"/>
      <c r="Y683" s="12"/>
    </row>
    <row r="684" ht="15.75" customHeight="1">
      <c r="A684" s="34"/>
      <c r="B684" s="34"/>
      <c r="C684" s="34"/>
      <c r="E684" s="34"/>
      <c r="F684" s="66"/>
      <c r="J684" s="60"/>
      <c r="L684" s="66"/>
      <c r="Q684" s="37"/>
      <c r="R684" s="12"/>
      <c r="S684" s="34"/>
      <c r="T684" s="12"/>
      <c r="U684" s="12"/>
      <c r="W684" s="38"/>
      <c r="Y684" s="12"/>
    </row>
    <row r="685" ht="15.75" customHeight="1">
      <c r="A685" s="34"/>
      <c r="B685" s="34"/>
      <c r="C685" s="34"/>
      <c r="E685" s="34"/>
      <c r="F685" s="66"/>
      <c r="J685" s="60"/>
      <c r="L685" s="66"/>
      <c r="Q685" s="37"/>
      <c r="R685" s="12"/>
      <c r="S685" s="34"/>
      <c r="T685" s="12"/>
      <c r="U685" s="12"/>
      <c r="W685" s="38"/>
      <c r="Y685" s="12"/>
    </row>
    <row r="686" ht="15.75" customHeight="1">
      <c r="A686" s="34"/>
      <c r="B686" s="34"/>
      <c r="C686" s="34"/>
      <c r="E686" s="34"/>
      <c r="F686" s="66"/>
      <c r="J686" s="60"/>
      <c r="L686" s="66"/>
      <c r="Q686" s="37"/>
      <c r="R686" s="12"/>
      <c r="S686" s="34"/>
      <c r="T686" s="12"/>
      <c r="U686" s="12"/>
      <c r="W686" s="38"/>
      <c r="Y686" s="12"/>
    </row>
    <row r="687" ht="15.75" customHeight="1">
      <c r="A687" s="34"/>
      <c r="B687" s="34"/>
      <c r="C687" s="34"/>
      <c r="E687" s="34"/>
      <c r="F687" s="66"/>
      <c r="J687" s="60"/>
      <c r="L687" s="66"/>
      <c r="Q687" s="37"/>
      <c r="R687" s="12"/>
      <c r="S687" s="34"/>
      <c r="T687" s="12"/>
      <c r="U687" s="12"/>
      <c r="W687" s="38"/>
      <c r="Y687" s="12"/>
    </row>
    <row r="688" ht="15.75" customHeight="1">
      <c r="A688" s="34"/>
      <c r="B688" s="34"/>
      <c r="C688" s="34"/>
      <c r="E688" s="34"/>
      <c r="F688" s="66"/>
      <c r="J688" s="60"/>
      <c r="L688" s="66"/>
      <c r="Q688" s="37"/>
      <c r="R688" s="12"/>
      <c r="S688" s="34"/>
      <c r="T688" s="12"/>
      <c r="U688" s="12"/>
      <c r="W688" s="38"/>
      <c r="Y688" s="12"/>
    </row>
    <row r="689" ht="15.75" customHeight="1">
      <c r="A689" s="34"/>
      <c r="B689" s="34"/>
      <c r="C689" s="34"/>
      <c r="E689" s="34"/>
      <c r="F689" s="66"/>
      <c r="J689" s="60"/>
      <c r="L689" s="66"/>
      <c r="Q689" s="37"/>
      <c r="R689" s="12"/>
      <c r="S689" s="34"/>
      <c r="T689" s="12"/>
      <c r="U689" s="12"/>
      <c r="W689" s="38"/>
      <c r="Y689" s="12"/>
    </row>
    <row r="690" ht="15.75" customHeight="1">
      <c r="A690" s="34"/>
      <c r="B690" s="34"/>
      <c r="C690" s="34"/>
      <c r="E690" s="34"/>
      <c r="F690" s="66"/>
      <c r="J690" s="60"/>
      <c r="L690" s="66"/>
      <c r="Q690" s="37"/>
      <c r="R690" s="12"/>
      <c r="S690" s="34"/>
      <c r="T690" s="12"/>
      <c r="U690" s="12"/>
      <c r="W690" s="38"/>
      <c r="Y690" s="12"/>
    </row>
    <row r="691" ht="15.75" customHeight="1">
      <c r="A691" s="34"/>
      <c r="B691" s="34"/>
      <c r="C691" s="34"/>
      <c r="E691" s="34"/>
      <c r="F691" s="66"/>
      <c r="J691" s="60"/>
      <c r="L691" s="66"/>
      <c r="Q691" s="37"/>
      <c r="R691" s="12"/>
      <c r="S691" s="34"/>
      <c r="T691" s="12"/>
      <c r="U691" s="12"/>
      <c r="W691" s="38"/>
      <c r="Y691" s="12"/>
    </row>
    <row r="692" ht="15.75" customHeight="1">
      <c r="A692" s="34"/>
      <c r="B692" s="34"/>
      <c r="C692" s="34"/>
      <c r="E692" s="34"/>
      <c r="F692" s="66"/>
      <c r="J692" s="60"/>
      <c r="L692" s="66"/>
      <c r="Q692" s="37"/>
      <c r="R692" s="12"/>
      <c r="S692" s="34"/>
      <c r="T692" s="12"/>
      <c r="U692" s="12"/>
      <c r="W692" s="38"/>
      <c r="Y692" s="12"/>
    </row>
    <row r="693" ht="15.75" customHeight="1">
      <c r="A693" s="34"/>
      <c r="B693" s="34"/>
      <c r="C693" s="34"/>
      <c r="E693" s="34"/>
      <c r="F693" s="66"/>
      <c r="J693" s="60"/>
      <c r="L693" s="66"/>
      <c r="Q693" s="37"/>
      <c r="R693" s="12"/>
      <c r="S693" s="34"/>
      <c r="T693" s="12"/>
      <c r="U693" s="12"/>
      <c r="W693" s="38"/>
      <c r="Y693" s="12"/>
    </row>
    <row r="694" ht="15.75" customHeight="1">
      <c r="A694" s="34"/>
      <c r="B694" s="34"/>
      <c r="C694" s="34"/>
      <c r="E694" s="34"/>
      <c r="F694" s="66"/>
      <c r="J694" s="60"/>
      <c r="L694" s="66"/>
      <c r="Q694" s="37"/>
      <c r="R694" s="12"/>
      <c r="S694" s="34"/>
      <c r="T694" s="12"/>
      <c r="U694" s="12"/>
      <c r="W694" s="38"/>
      <c r="Y694" s="12"/>
    </row>
    <row r="695" ht="15.75" customHeight="1">
      <c r="A695" s="34"/>
      <c r="B695" s="34"/>
      <c r="C695" s="34"/>
      <c r="E695" s="34"/>
      <c r="F695" s="66"/>
      <c r="J695" s="60"/>
      <c r="L695" s="66"/>
      <c r="Q695" s="37"/>
      <c r="R695" s="12"/>
      <c r="S695" s="34"/>
      <c r="T695" s="12"/>
      <c r="U695" s="12"/>
      <c r="W695" s="38"/>
      <c r="Y695" s="12"/>
    </row>
    <row r="696" ht="15.75" customHeight="1">
      <c r="A696" s="34"/>
      <c r="B696" s="34"/>
      <c r="C696" s="34"/>
      <c r="E696" s="34"/>
      <c r="F696" s="66"/>
      <c r="J696" s="60"/>
      <c r="L696" s="66"/>
      <c r="Q696" s="37"/>
      <c r="R696" s="12"/>
      <c r="S696" s="34"/>
      <c r="T696" s="12"/>
      <c r="U696" s="12"/>
      <c r="W696" s="38"/>
      <c r="Y696" s="12"/>
    </row>
    <row r="697" ht="15.75" customHeight="1">
      <c r="A697" s="34"/>
      <c r="B697" s="34"/>
      <c r="C697" s="34"/>
      <c r="E697" s="34"/>
      <c r="F697" s="66"/>
      <c r="J697" s="60"/>
      <c r="L697" s="66"/>
      <c r="Q697" s="37"/>
      <c r="R697" s="12"/>
      <c r="S697" s="34"/>
      <c r="T697" s="12"/>
      <c r="U697" s="12"/>
      <c r="W697" s="38"/>
      <c r="Y697" s="12"/>
    </row>
    <row r="698" ht="15.75" customHeight="1">
      <c r="A698" s="34"/>
      <c r="B698" s="34"/>
      <c r="C698" s="34"/>
      <c r="E698" s="34"/>
      <c r="F698" s="66"/>
      <c r="J698" s="60"/>
      <c r="L698" s="66"/>
      <c r="Q698" s="37"/>
      <c r="R698" s="12"/>
      <c r="S698" s="34"/>
      <c r="T698" s="12"/>
      <c r="U698" s="12"/>
      <c r="W698" s="38"/>
      <c r="Y698" s="12"/>
    </row>
    <row r="699" ht="15.75" customHeight="1">
      <c r="A699" s="34"/>
      <c r="B699" s="34"/>
      <c r="C699" s="34"/>
      <c r="E699" s="34"/>
      <c r="F699" s="66"/>
      <c r="J699" s="60"/>
      <c r="L699" s="66"/>
      <c r="Q699" s="37"/>
      <c r="R699" s="12"/>
      <c r="S699" s="34"/>
      <c r="T699" s="12"/>
      <c r="U699" s="12"/>
      <c r="W699" s="38"/>
      <c r="Y699" s="12"/>
    </row>
    <row r="700" ht="15.75" customHeight="1">
      <c r="A700" s="34"/>
      <c r="B700" s="34"/>
      <c r="C700" s="34"/>
      <c r="E700" s="34"/>
      <c r="F700" s="66"/>
      <c r="J700" s="60"/>
      <c r="L700" s="66"/>
      <c r="Q700" s="37"/>
      <c r="R700" s="12"/>
      <c r="S700" s="34"/>
      <c r="T700" s="12"/>
      <c r="U700" s="12"/>
      <c r="W700" s="38"/>
      <c r="Y700" s="12"/>
    </row>
    <row r="701" ht="15.75" customHeight="1">
      <c r="A701" s="34"/>
      <c r="B701" s="34"/>
      <c r="C701" s="34"/>
      <c r="E701" s="34"/>
      <c r="F701" s="66"/>
      <c r="J701" s="60"/>
      <c r="L701" s="66"/>
      <c r="Q701" s="37"/>
      <c r="R701" s="12"/>
      <c r="S701" s="34"/>
      <c r="T701" s="12"/>
      <c r="U701" s="12"/>
      <c r="W701" s="38"/>
      <c r="Y701" s="12"/>
    </row>
    <row r="702" ht="15.75" customHeight="1">
      <c r="A702" s="34"/>
      <c r="B702" s="34"/>
      <c r="C702" s="34"/>
      <c r="E702" s="34"/>
      <c r="F702" s="66"/>
      <c r="J702" s="60"/>
      <c r="L702" s="66"/>
      <c r="Q702" s="37"/>
      <c r="R702" s="12"/>
      <c r="S702" s="34"/>
      <c r="T702" s="12"/>
      <c r="U702" s="12"/>
      <c r="W702" s="38"/>
      <c r="Y702" s="12"/>
    </row>
    <row r="703" ht="15.75" customHeight="1">
      <c r="A703" s="34"/>
      <c r="B703" s="34"/>
      <c r="C703" s="34"/>
      <c r="E703" s="34"/>
      <c r="F703" s="66"/>
      <c r="J703" s="60"/>
      <c r="L703" s="66"/>
      <c r="Q703" s="37"/>
      <c r="R703" s="12"/>
      <c r="S703" s="34"/>
      <c r="T703" s="12"/>
      <c r="U703" s="12"/>
      <c r="W703" s="38"/>
      <c r="Y703" s="12"/>
    </row>
    <row r="704" ht="15.75" customHeight="1">
      <c r="A704" s="34"/>
      <c r="B704" s="34"/>
      <c r="C704" s="34"/>
      <c r="E704" s="34"/>
      <c r="F704" s="66"/>
      <c r="J704" s="60"/>
      <c r="L704" s="66"/>
      <c r="Q704" s="37"/>
      <c r="R704" s="12"/>
      <c r="S704" s="34"/>
      <c r="T704" s="12"/>
      <c r="U704" s="12"/>
      <c r="W704" s="38"/>
      <c r="Y704" s="12"/>
    </row>
    <row r="705" ht="15.75" customHeight="1">
      <c r="A705" s="34"/>
      <c r="B705" s="34"/>
      <c r="C705" s="34"/>
      <c r="E705" s="34"/>
      <c r="F705" s="66"/>
      <c r="J705" s="60"/>
      <c r="L705" s="66"/>
      <c r="Q705" s="37"/>
      <c r="R705" s="12"/>
      <c r="S705" s="34"/>
      <c r="T705" s="12"/>
      <c r="U705" s="12"/>
      <c r="W705" s="38"/>
      <c r="Y705" s="12"/>
    </row>
    <row r="706" ht="15.75" customHeight="1">
      <c r="A706" s="34"/>
      <c r="B706" s="34"/>
      <c r="C706" s="34"/>
      <c r="E706" s="34"/>
      <c r="F706" s="66"/>
      <c r="J706" s="60"/>
      <c r="L706" s="66"/>
      <c r="Q706" s="37"/>
      <c r="R706" s="12"/>
      <c r="S706" s="34"/>
      <c r="T706" s="12"/>
      <c r="U706" s="12"/>
      <c r="W706" s="38"/>
      <c r="Y706" s="12"/>
    </row>
    <row r="707" ht="15.75" customHeight="1">
      <c r="A707" s="34"/>
      <c r="B707" s="34"/>
      <c r="C707" s="34"/>
      <c r="E707" s="34"/>
      <c r="F707" s="66"/>
      <c r="J707" s="60"/>
      <c r="L707" s="66"/>
      <c r="Q707" s="37"/>
      <c r="R707" s="12"/>
      <c r="S707" s="34"/>
      <c r="T707" s="12"/>
      <c r="U707" s="12"/>
      <c r="W707" s="38"/>
      <c r="Y707" s="12"/>
    </row>
    <row r="708" ht="15.75" customHeight="1">
      <c r="A708" s="34"/>
      <c r="B708" s="34"/>
      <c r="C708" s="34"/>
      <c r="E708" s="34"/>
      <c r="F708" s="66"/>
      <c r="J708" s="60"/>
      <c r="L708" s="66"/>
      <c r="Q708" s="37"/>
      <c r="R708" s="12"/>
      <c r="S708" s="34"/>
      <c r="T708" s="12"/>
      <c r="U708" s="12"/>
      <c r="W708" s="38"/>
      <c r="Y708" s="12"/>
    </row>
    <row r="709" ht="15.75" customHeight="1">
      <c r="A709" s="34"/>
      <c r="B709" s="34"/>
      <c r="C709" s="34"/>
      <c r="E709" s="34"/>
      <c r="F709" s="66"/>
      <c r="J709" s="60"/>
      <c r="L709" s="66"/>
      <c r="Q709" s="37"/>
      <c r="R709" s="12"/>
      <c r="S709" s="34"/>
      <c r="T709" s="12"/>
      <c r="U709" s="12"/>
      <c r="W709" s="38"/>
      <c r="Y709" s="12"/>
    </row>
    <row r="710" ht="15.75" customHeight="1">
      <c r="A710" s="34"/>
      <c r="B710" s="34"/>
      <c r="C710" s="34"/>
      <c r="E710" s="34"/>
      <c r="F710" s="66"/>
      <c r="J710" s="60"/>
      <c r="L710" s="66"/>
      <c r="Q710" s="37"/>
      <c r="R710" s="12"/>
      <c r="S710" s="34"/>
      <c r="T710" s="12"/>
      <c r="U710" s="12"/>
      <c r="W710" s="38"/>
      <c r="Y710" s="12"/>
    </row>
    <row r="711" ht="15.75" customHeight="1">
      <c r="A711" s="34"/>
      <c r="B711" s="34"/>
      <c r="C711" s="34"/>
      <c r="E711" s="34"/>
      <c r="F711" s="66"/>
      <c r="J711" s="60"/>
      <c r="L711" s="66"/>
      <c r="Q711" s="37"/>
      <c r="R711" s="12"/>
      <c r="S711" s="34"/>
      <c r="T711" s="12"/>
      <c r="U711" s="12"/>
      <c r="W711" s="38"/>
      <c r="Y711" s="12"/>
    </row>
    <row r="712" ht="15.75" customHeight="1">
      <c r="A712" s="34"/>
      <c r="B712" s="34"/>
      <c r="C712" s="34"/>
      <c r="E712" s="34"/>
      <c r="F712" s="66"/>
      <c r="J712" s="60"/>
      <c r="L712" s="66"/>
      <c r="Q712" s="37"/>
      <c r="R712" s="12"/>
      <c r="S712" s="34"/>
      <c r="T712" s="12"/>
      <c r="U712" s="12"/>
      <c r="W712" s="38"/>
      <c r="Y712" s="12"/>
    </row>
    <row r="713" ht="15.75" customHeight="1">
      <c r="A713" s="34"/>
      <c r="B713" s="34"/>
      <c r="C713" s="34"/>
      <c r="E713" s="34"/>
      <c r="F713" s="66"/>
      <c r="J713" s="60"/>
      <c r="L713" s="66"/>
      <c r="Q713" s="37"/>
      <c r="R713" s="12"/>
      <c r="S713" s="34"/>
      <c r="T713" s="12"/>
      <c r="U713" s="12"/>
      <c r="W713" s="38"/>
      <c r="Y713" s="12"/>
    </row>
    <row r="714" ht="15.75" customHeight="1">
      <c r="A714" s="34"/>
      <c r="B714" s="34"/>
      <c r="C714" s="34"/>
      <c r="E714" s="34"/>
      <c r="F714" s="66"/>
      <c r="J714" s="60"/>
      <c r="L714" s="66"/>
      <c r="Q714" s="37"/>
      <c r="R714" s="12"/>
      <c r="S714" s="34"/>
      <c r="T714" s="12"/>
      <c r="U714" s="12"/>
      <c r="W714" s="38"/>
      <c r="Y714" s="12"/>
    </row>
    <row r="715" ht="15.75" customHeight="1">
      <c r="A715" s="34"/>
      <c r="B715" s="34"/>
      <c r="C715" s="34"/>
      <c r="E715" s="34"/>
      <c r="F715" s="66"/>
      <c r="J715" s="60"/>
      <c r="L715" s="66"/>
      <c r="Q715" s="37"/>
      <c r="R715" s="12"/>
      <c r="S715" s="34"/>
      <c r="T715" s="12"/>
      <c r="U715" s="12"/>
      <c r="W715" s="38"/>
      <c r="Y715" s="12"/>
    </row>
    <row r="716" ht="15.75" customHeight="1">
      <c r="A716" s="34"/>
      <c r="B716" s="34"/>
      <c r="C716" s="34"/>
      <c r="E716" s="34"/>
      <c r="F716" s="66"/>
      <c r="J716" s="60"/>
      <c r="L716" s="66"/>
      <c r="Q716" s="37"/>
      <c r="R716" s="12"/>
      <c r="S716" s="34"/>
      <c r="T716" s="12"/>
      <c r="U716" s="12"/>
      <c r="W716" s="38"/>
      <c r="Y716" s="12"/>
    </row>
    <row r="717" ht="15.75" customHeight="1">
      <c r="A717" s="34"/>
      <c r="B717" s="34"/>
      <c r="C717" s="34"/>
      <c r="E717" s="34"/>
      <c r="F717" s="66"/>
      <c r="J717" s="60"/>
      <c r="L717" s="66"/>
      <c r="Q717" s="37"/>
      <c r="R717" s="12"/>
      <c r="S717" s="34"/>
      <c r="T717" s="12"/>
      <c r="U717" s="12"/>
      <c r="W717" s="38"/>
      <c r="Y717" s="12"/>
    </row>
    <row r="718" ht="15.75" customHeight="1">
      <c r="A718" s="34"/>
      <c r="B718" s="34"/>
      <c r="C718" s="34"/>
      <c r="E718" s="34"/>
      <c r="F718" s="66"/>
      <c r="J718" s="60"/>
      <c r="L718" s="66"/>
      <c r="Q718" s="37"/>
      <c r="R718" s="12"/>
      <c r="S718" s="34"/>
      <c r="T718" s="12"/>
      <c r="U718" s="12"/>
      <c r="W718" s="38"/>
      <c r="Y718" s="12"/>
    </row>
    <row r="719" ht="15.75" customHeight="1">
      <c r="A719" s="34"/>
      <c r="B719" s="34"/>
      <c r="C719" s="34"/>
      <c r="E719" s="34"/>
      <c r="F719" s="66"/>
      <c r="J719" s="60"/>
      <c r="L719" s="66"/>
      <c r="Q719" s="37"/>
      <c r="R719" s="12"/>
      <c r="S719" s="34"/>
      <c r="T719" s="12"/>
      <c r="U719" s="12"/>
      <c r="W719" s="38"/>
      <c r="Y719" s="12"/>
    </row>
    <row r="720" ht="15.75" customHeight="1">
      <c r="A720" s="34"/>
      <c r="B720" s="34"/>
      <c r="C720" s="34"/>
      <c r="E720" s="34"/>
      <c r="F720" s="66"/>
      <c r="J720" s="60"/>
      <c r="L720" s="66"/>
      <c r="Q720" s="37"/>
      <c r="R720" s="12"/>
      <c r="S720" s="34"/>
      <c r="T720" s="12"/>
      <c r="U720" s="12"/>
      <c r="W720" s="38"/>
      <c r="Y720" s="12"/>
    </row>
    <row r="721" ht="15.75" customHeight="1">
      <c r="A721" s="34"/>
      <c r="B721" s="34"/>
      <c r="C721" s="34"/>
      <c r="E721" s="34"/>
      <c r="F721" s="66"/>
      <c r="J721" s="60"/>
      <c r="L721" s="66"/>
      <c r="Q721" s="37"/>
      <c r="R721" s="12"/>
      <c r="S721" s="34"/>
      <c r="T721" s="12"/>
      <c r="U721" s="12"/>
      <c r="W721" s="38"/>
      <c r="Y721" s="12"/>
    </row>
    <row r="722" ht="15.75" customHeight="1">
      <c r="A722" s="34"/>
      <c r="B722" s="34"/>
      <c r="C722" s="34"/>
      <c r="E722" s="34"/>
      <c r="F722" s="66"/>
      <c r="J722" s="60"/>
      <c r="L722" s="66"/>
      <c r="Q722" s="37"/>
      <c r="R722" s="12"/>
      <c r="S722" s="34"/>
      <c r="T722" s="12"/>
      <c r="U722" s="12"/>
      <c r="W722" s="38"/>
      <c r="Y722" s="12"/>
    </row>
    <row r="723" ht="15.75" customHeight="1">
      <c r="A723" s="34"/>
      <c r="B723" s="34"/>
      <c r="C723" s="34"/>
      <c r="E723" s="34"/>
      <c r="F723" s="66"/>
      <c r="J723" s="60"/>
      <c r="L723" s="66"/>
      <c r="Q723" s="37"/>
      <c r="R723" s="12"/>
      <c r="S723" s="34"/>
      <c r="T723" s="12"/>
      <c r="U723" s="12"/>
      <c r="W723" s="38"/>
      <c r="Y723" s="12"/>
    </row>
    <row r="724" ht="15.75" customHeight="1">
      <c r="A724" s="34"/>
      <c r="B724" s="34"/>
      <c r="C724" s="34"/>
      <c r="E724" s="34"/>
      <c r="F724" s="66"/>
      <c r="J724" s="60"/>
      <c r="L724" s="66"/>
      <c r="Q724" s="37"/>
      <c r="R724" s="12"/>
      <c r="S724" s="34"/>
      <c r="T724" s="12"/>
      <c r="U724" s="12"/>
      <c r="W724" s="38"/>
      <c r="Y724" s="12"/>
    </row>
    <row r="725" ht="15.75" customHeight="1">
      <c r="A725" s="34"/>
      <c r="B725" s="34"/>
      <c r="C725" s="34"/>
      <c r="E725" s="34"/>
      <c r="F725" s="66"/>
      <c r="J725" s="60"/>
      <c r="L725" s="66"/>
      <c r="Q725" s="37"/>
      <c r="R725" s="12"/>
      <c r="S725" s="34"/>
      <c r="T725" s="12"/>
      <c r="U725" s="12"/>
      <c r="W725" s="38"/>
      <c r="Y725" s="12"/>
    </row>
    <row r="726" ht="15.75" customHeight="1">
      <c r="A726" s="34"/>
      <c r="B726" s="34"/>
      <c r="C726" s="34"/>
      <c r="E726" s="34"/>
      <c r="F726" s="66"/>
      <c r="J726" s="60"/>
      <c r="L726" s="66"/>
      <c r="Q726" s="37"/>
      <c r="R726" s="12"/>
      <c r="S726" s="34"/>
      <c r="T726" s="12"/>
      <c r="U726" s="12"/>
      <c r="W726" s="38"/>
      <c r="Y726" s="12"/>
    </row>
    <row r="727" ht="15.75" customHeight="1">
      <c r="A727" s="34"/>
      <c r="B727" s="34"/>
      <c r="C727" s="34"/>
      <c r="E727" s="34"/>
      <c r="F727" s="66"/>
      <c r="J727" s="60"/>
      <c r="L727" s="66"/>
      <c r="Q727" s="37"/>
      <c r="R727" s="12"/>
      <c r="S727" s="34"/>
      <c r="T727" s="12"/>
      <c r="U727" s="12"/>
      <c r="W727" s="38"/>
      <c r="Y727" s="12"/>
    </row>
    <row r="728" ht="15.75" customHeight="1">
      <c r="A728" s="34"/>
      <c r="B728" s="34"/>
      <c r="C728" s="34"/>
      <c r="E728" s="34"/>
      <c r="F728" s="66"/>
      <c r="J728" s="60"/>
      <c r="L728" s="66"/>
      <c r="Q728" s="37"/>
      <c r="R728" s="12"/>
      <c r="S728" s="34"/>
      <c r="T728" s="12"/>
      <c r="U728" s="12"/>
      <c r="W728" s="38"/>
      <c r="Y728" s="12"/>
    </row>
    <row r="729" ht="15.75" customHeight="1">
      <c r="A729" s="34"/>
      <c r="B729" s="34"/>
      <c r="C729" s="34"/>
      <c r="E729" s="34"/>
      <c r="F729" s="66"/>
      <c r="J729" s="60"/>
      <c r="L729" s="66"/>
      <c r="Q729" s="37"/>
      <c r="R729" s="12"/>
      <c r="S729" s="34"/>
      <c r="T729" s="12"/>
      <c r="U729" s="12"/>
      <c r="W729" s="38"/>
      <c r="Y729" s="12"/>
    </row>
    <row r="730" ht="15.75" customHeight="1">
      <c r="A730" s="34"/>
      <c r="B730" s="34"/>
      <c r="C730" s="34"/>
      <c r="E730" s="34"/>
      <c r="F730" s="66"/>
      <c r="J730" s="60"/>
      <c r="L730" s="66"/>
      <c r="Q730" s="37"/>
      <c r="R730" s="12"/>
      <c r="S730" s="34"/>
      <c r="T730" s="12"/>
      <c r="U730" s="12"/>
      <c r="W730" s="38"/>
      <c r="Y730" s="12"/>
    </row>
    <row r="731" ht="15.75" customHeight="1">
      <c r="A731" s="34"/>
      <c r="B731" s="34"/>
      <c r="C731" s="34"/>
      <c r="E731" s="34"/>
      <c r="F731" s="66"/>
      <c r="J731" s="60"/>
      <c r="L731" s="66"/>
      <c r="Q731" s="37"/>
      <c r="R731" s="12"/>
      <c r="S731" s="34"/>
      <c r="T731" s="12"/>
      <c r="U731" s="12"/>
      <c r="W731" s="38"/>
      <c r="Y731" s="12"/>
    </row>
    <row r="732" ht="15.75" customHeight="1">
      <c r="A732" s="34"/>
      <c r="B732" s="34"/>
      <c r="C732" s="34"/>
      <c r="E732" s="34"/>
      <c r="F732" s="66"/>
      <c r="J732" s="60"/>
      <c r="L732" s="66"/>
      <c r="Q732" s="37"/>
      <c r="R732" s="12"/>
      <c r="S732" s="34"/>
      <c r="T732" s="12"/>
      <c r="U732" s="12"/>
      <c r="W732" s="38"/>
      <c r="Y732" s="12"/>
    </row>
    <row r="733" ht="15.75" customHeight="1">
      <c r="A733" s="34"/>
      <c r="B733" s="34"/>
      <c r="C733" s="34"/>
      <c r="E733" s="34"/>
      <c r="F733" s="66"/>
      <c r="J733" s="60"/>
      <c r="L733" s="66"/>
      <c r="Q733" s="37"/>
      <c r="R733" s="12"/>
      <c r="S733" s="34"/>
      <c r="T733" s="12"/>
      <c r="U733" s="12"/>
      <c r="W733" s="38"/>
      <c r="Y733" s="12"/>
    </row>
    <row r="734" ht="15.75" customHeight="1">
      <c r="A734" s="34"/>
      <c r="B734" s="34"/>
      <c r="C734" s="34"/>
      <c r="E734" s="34"/>
      <c r="F734" s="66"/>
      <c r="J734" s="60"/>
      <c r="L734" s="66"/>
      <c r="Q734" s="37"/>
      <c r="R734" s="12"/>
      <c r="S734" s="34"/>
      <c r="T734" s="12"/>
      <c r="U734" s="12"/>
      <c r="W734" s="38"/>
      <c r="Y734" s="12"/>
    </row>
    <row r="735" ht="15.75" customHeight="1">
      <c r="A735" s="34"/>
      <c r="B735" s="34"/>
      <c r="C735" s="34"/>
      <c r="E735" s="34"/>
      <c r="F735" s="66"/>
      <c r="J735" s="60"/>
      <c r="L735" s="66"/>
      <c r="Q735" s="37"/>
      <c r="R735" s="12"/>
      <c r="S735" s="34"/>
      <c r="T735" s="12"/>
      <c r="U735" s="12"/>
      <c r="W735" s="38"/>
      <c r="Y735" s="12"/>
    </row>
    <row r="736" ht="15.75" customHeight="1">
      <c r="A736" s="34"/>
      <c r="B736" s="34"/>
      <c r="C736" s="34"/>
      <c r="E736" s="34"/>
      <c r="F736" s="66"/>
      <c r="J736" s="60"/>
      <c r="L736" s="66"/>
      <c r="Q736" s="37"/>
      <c r="R736" s="12"/>
      <c r="S736" s="34"/>
      <c r="T736" s="12"/>
      <c r="U736" s="12"/>
      <c r="W736" s="38"/>
      <c r="Y736" s="12"/>
    </row>
    <row r="737" ht="15.75" customHeight="1">
      <c r="A737" s="34"/>
      <c r="B737" s="34"/>
      <c r="C737" s="34"/>
      <c r="E737" s="34"/>
      <c r="F737" s="66"/>
      <c r="J737" s="60"/>
      <c r="L737" s="66"/>
      <c r="Q737" s="37"/>
      <c r="R737" s="12"/>
      <c r="S737" s="34"/>
      <c r="T737" s="12"/>
      <c r="U737" s="12"/>
      <c r="W737" s="38"/>
      <c r="Y737" s="12"/>
    </row>
    <row r="738" ht="15.75" customHeight="1">
      <c r="A738" s="34"/>
      <c r="B738" s="34"/>
      <c r="C738" s="34"/>
      <c r="E738" s="34"/>
      <c r="F738" s="66"/>
      <c r="J738" s="60"/>
      <c r="L738" s="66"/>
      <c r="Q738" s="37"/>
      <c r="R738" s="12"/>
      <c r="S738" s="34"/>
      <c r="T738" s="12"/>
      <c r="U738" s="12"/>
      <c r="W738" s="38"/>
      <c r="Y738" s="12"/>
    </row>
    <row r="739" ht="15.75" customHeight="1">
      <c r="A739" s="34"/>
      <c r="B739" s="34"/>
      <c r="C739" s="34"/>
      <c r="E739" s="34"/>
      <c r="F739" s="66"/>
      <c r="J739" s="60"/>
      <c r="L739" s="66"/>
      <c r="Q739" s="37"/>
      <c r="R739" s="12"/>
      <c r="S739" s="34"/>
      <c r="T739" s="12"/>
      <c r="U739" s="12"/>
      <c r="W739" s="38"/>
      <c r="Y739" s="12"/>
    </row>
    <row r="740" ht="15.75" customHeight="1">
      <c r="A740" s="34"/>
      <c r="B740" s="34"/>
      <c r="C740" s="34"/>
      <c r="E740" s="34"/>
      <c r="F740" s="66"/>
      <c r="J740" s="60"/>
      <c r="L740" s="66"/>
      <c r="Q740" s="37"/>
      <c r="R740" s="12"/>
      <c r="S740" s="34"/>
      <c r="T740" s="12"/>
      <c r="U740" s="12"/>
      <c r="W740" s="38"/>
      <c r="Y740" s="12"/>
    </row>
    <row r="741" ht="15.75" customHeight="1">
      <c r="A741" s="34"/>
      <c r="B741" s="34"/>
      <c r="C741" s="34"/>
      <c r="E741" s="34"/>
      <c r="F741" s="66"/>
      <c r="J741" s="60"/>
      <c r="L741" s="66"/>
      <c r="Q741" s="37"/>
      <c r="R741" s="12"/>
      <c r="S741" s="34"/>
      <c r="T741" s="12"/>
      <c r="U741" s="12"/>
      <c r="W741" s="38"/>
      <c r="Y741" s="12"/>
    </row>
    <row r="742" ht="15.75" customHeight="1">
      <c r="A742" s="34"/>
      <c r="B742" s="34"/>
      <c r="C742" s="34"/>
      <c r="E742" s="34"/>
      <c r="F742" s="66"/>
      <c r="J742" s="60"/>
      <c r="L742" s="66"/>
      <c r="Q742" s="37"/>
      <c r="R742" s="12"/>
      <c r="S742" s="34"/>
      <c r="T742" s="12"/>
      <c r="U742" s="12"/>
      <c r="W742" s="38"/>
      <c r="Y742" s="12"/>
    </row>
    <row r="743" ht="15.75" customHeight="1">
      <c r="A743" s="34"/>
      <c r="B743" s="34"/>
      <c r="C743" s="34"/>
      <c r="E743" s="34"/>
      <c r="F743" s="66"/>
      <c r="J743" s="60"/>
      <c r="L743" s="66"/>
      <c r="Q743" s="37"/>
      <c r="R743" s="12"/>
      <c r="S743" s="34"/>
      <c r="T743" s="12"/>
      <c r="U743" s="12"/>
      <c r="W743" s="38"/>
      <c r="Y743" s="12"/>
    </row>
    <row r="744" ht="15.75" customHeight="1">
      <c r="A744" s="34"/>
      <c r="B744" s="34"/>
      <c r="C744" s="34"/>
      <c r="E744" s="34"/>
      <c r="F744" s="66"/>
      <c r="J744" s="60"/>
      <c r="L744" s="66"/>
      <c r="Q744" s="37"/>
      <c r="R744" s="12"/>
      <c r="S744" s="34"/>
      <c r="T744" s="12"/>
      <c r="U744" s="12"/>
      <c r="W744" s="38"/>
      <c r="Y744" s="12"/>
    </row>
    <row r="745" ht="15.75" customHeight="1">
      <c r="A745" s="34"/>
      <c r="B745" s="34"/>
      <c r="C745" s="34"/>
      <c r="E745" s="34"/>
      <c r="F745" s="66"/>
      <c r="J745" s="60"/>
      <c r="L745" s="66"/>
      <c r="Q745" s="37"/>
      <c r="R745" s="12"/>
      <c r="S745" s="34"/>
      <c r="T745" s="12"/>
      <c r="U745" s="12"/>
      <c r="W745" s="38"/>
      <c r="Y745" s="12"/>
    </row>
    <row r="746" ht="15.75" customHeight="1">
      <c r="A746" s="34"/>
      <c r="B746" s="34"/>
      <c r="C746" s="34"/>
      <c r="E746" s="34"/>
      <c r="F746" s="66"/>
      <c r="J746" s="60"/>
      <c r="L746" s="66"/>
      <c r="Q746" s="37"/>
      <c r="R746" s="12"/>
      <c r="S746" s="34"/>
      <c r="T746" s="12"/>
      <c r="U746" s="12"/>
      <c r="W746" s="38"/>
      <c r="Y746" s="12"/>
    </row>
    <row r="747" ht="15.75" customHeight="1">
      <c r="A747" s="34"/>
      <c r="B747" s="34"/>
      <c r="C747" s="34"/>
      <c r="E747" s="34"/>
      <c r="F747" s="66"/>
      <c r="J747" s="60"/>
      <c r="L747" s="66"/>
      <c r="Q747" s="37"/>
      <c r="R747" s="12"/>
      <c r="S747" s="34"/>
      <c r="T747" s="12"/>
      <c r="U747" s="12"/>
      <c r="W747" s="38"/>
      <c r="Y747" s="12"/>
    </row>
    <row r="748" ht="15.75" customHeight="1">
      <c r="A748" s="34"/>
      <c r="B748" s="34"/>
      <c r="C748" s="34"/>
      <c r="E748" s="34"/>
      <c r="F748" s="66"/>
      <c r="J748" s="60"/>
      <c r="L748" s="66"/>
      <c r="Q748" s="37"/>
      <c r="R748" s="12"/>
      <c r="S748" s="34"/>
      <c r="T748" s="12"/>
      <c r="U748" s="12"/>
      <c r="W748" s="38"/>
      <c r="Y748" s="12"/>
    </row>
    <row r="749" ht="15.75" customHeight="1">
      <c r="A749" s="34"/>
      <c r="B749" s="34"/>
      <c r="C749" s="34"/>
      <c r="E749" s="34"/>
      <c r="F749" s="66"/>
      <c r="J749" s="60"/>
      <c r="L749" s="66"/>
      <c r="Q749" s="37"/>
      <c r="R749" s="12"/>
      <c r="S749" s="34"/>
      <c r="T749" s="12"/>
      <c r="U749" s="12"/>
      <c r="W749" s="38"/>
      <c r="Y749" s="12"/>
    </row>
    <row r="750" ht="15.75" customHeight="1">
      <c r="A750" s="34"/>
      <c r="B750" s="34"/>
      <c r="C750" s="34"/>
      <c r="E750" s="34"/>
      <c r="F750" s="66"/>
      <c r="J750" s="60"/>
      <c r="L750" s="66"/>
      <c r="Q750" s="37"/>
      <c r="R750" s="12"/>
      <c r="S750" s="34"/>
      <c r="T750" s="12"/>
      <c r="U750" s="12"/>
      <c r="W750" s="38"/>
      <c r="Y750" s="12"/>
    </row>
    <row r="751" ht="15.75" customHeight="1">
      <c r="A751" s="34"/>
      <c r="B751" s="34"/>
      <c r="C751" s="34"/>
      <c r="E751" s="34"/>
      <c r="F751" s="66"/>
      <c r="J751" s="60"/>
      <c r="L751" s="66"/>
      <c r="Q751" s="37"/>
      <c r="R751" s="12"/>
      <c r="S751" s="34"/>
      <c r="T751" s="12"/>
      <c r="U751" s="12"/>
      <c r="W751" s="38"/>
      <c r="Y751" s="12"/>
    </row>
    <row r="752" ht="15.75" customHeight="1">
      <c r="A752" s="34"/>
      <c r="B752" s="34"/>
      <c r="C752" s="34"/>
      <c r="E752" s="34"/>
      <c r="F752" s="66"/>
      <c r="J752" s="60"/>
      <c r="L752" s="66"/>
      <c r="Q752" s="37"/>
      <c r="R752" s="12"/>
      <c r="S752" s="34"/>
      <c r="T752" s="12"/>
      <c r="U752" s="12"/>
      <c r="W752" s="38"/>
      <c r="Y752" s="12"/>
    </row>
    <row r="753" ht="15.75" customHeight="1">
      <c r="A753" s="34"/>
      <c r="B753" s="34"/>
      <c r="C753" s="34"/>
      <c r="E753" s="34"/>
      <c r="F753" s="66"/>
      <c r="J753" s="60"/>
      <c r="L753" s="66"/>
      <c r="Q753" s="37"/>
      <c r="R753" s="12"/>
      <c r="S753" s="34"/>
      <c r="T753" s="12"/>
      <c r="U753" s="12"/>
      <c r="W753" s="38"/>
      <c r="Y753" s="12"/>
    </row>
    <row r="754" ht="15.75" customHeight="1">
      <c r="A754" s="34"/>
      <c r="B754" s="34"/>
      <c r="C754" s="34"/>
      <c r="E754" s="34"/>
      <c r="F754" s="66"/>
      <c r="J754" s="60"/>
      <c r="L754" s="66"/>
      <c r="Q754" s="37"/>
      <c r="R754" s="12"/>
      <c r="S754" s="34"/>
      <c r="T754" s="12"/>
      <c r="U754" s="12"/>
      <c r="W754" s="38"/>
      <c r="Y754" s="12"/>
    </row>
    <row r="755" ht="15.75" customHeight="1">
      <c r="A755" s="34"/>
      <c r="B755" s="34"/>
      <c r="C755" s="34"/>
      <c r="E755" s="34"/>
      <c r="F755" s="66"/>
      <c r="J755" s="60"/>
      <c r="L755" s="66"/>
      <c r="Q755" s="37"/>
      <c r="R755" s="12"/>
      <c r="S755" s="34"/>
      <c r="T755" s="12"/>
      <c r="U755" s="12"/>
      <c r="W755" s="38"/>
      <c r="Y755" s="12"/>
    </row>
    <row r="756" ht="15.75" customHeight="1">
      <c r="A756" s="34"/>
      <c r="B756" s="34"/>
      <c r="C756" s="34"/>
      <c r="E756" s="34"/>
      <c r="F756" s="66"/>
      <c r="J756" s="60"/>
      <c r="L756" s="66"/>
      <c r="Q756" s="37"/>
      <c r="R756" s="12"/>
      <c r="S756" s="34"/>
      <c r="T756" s="12"/>
      <c r="U756" s="12"/>
      <c r="W756" s="38"/>
      <c r="Y756" s="12"/>
    </row>
    <row r="757" ht="15.75" customHeight="1">
      <c r="A757" s="34"/>
      <c r="B757" s="34"/>
      <c r="C757" s="34"/>
      <c r="E757" s="34"/>
      <c r="F757" s="66"/>
      <c r="J757" s="60"/>
      <c r="L757" s="66"/>
      <c r="Q757" s="37"/>
      <c r="R757" s="12"/>
      <c r="S757" s="34"/>
      <c r="T757" s="12"/>
      <c r="U757" s="12"/>
      <c r="W757" s="38"/>
      <c r="Y757" s="12"/>
    </row>
    <row r="758" ht="15.75" customHeight="1">
      <c r="A758" s="34"/>
      <c r="B758" s="34"/>
      <c r="C758" s="34"/>
      <c r="E758" s="34"/>
      <c r="F758" s="66"/>
      <c r="J758" s="60"/>
      <c r="L758" s="66"/>
      <c r="Q758" s="37"/>
      <c r="R758" s="12"/>
      <c r="S758" s="34"/>
      <c r="T758" s="12"/>
      <c r="U758" s="12"/>
      <c r="W758" s="38"/>
      <c r="Y758" s="12"/>
    </row>
    <row r="759" ht="15.75" customHeight="1">
      <c r="A759" s="34"/>
      <c r="B759" s="34"/>
      <c r="C759" s="34"/>
      <c r="E759" s="34"/>
      <c r="F759" s="66"/>
      <c r="J759" s="60"/>
      <c r="L759" s="66"/>
      <c r="Q759" s="37"/>
      <c r="R759" s="12"/>
      <c r="S759" s="34"/>
      <c r="T759" s="12"/>
      <c r="U759" s="12"/>
      <c r="W759" s="38"/>
      <c r="Y759" s="12"/>
    </row>
    <row r="760" ht="15.75" customHeight="1">
      <c r="A760" s="34"/>
      <c r="B760" s="34"/>
      <c r="C760" s="34"/>
      <c r="E760" s="34"/>
      <c r="F760" s="66"/>
      <c r="J760" s="60"/>
      <c r="L760" s="66"/>
      <c r="Q760" s="37"/>
      <c r="R760" s="12"/>
      <c r="S760" s="34"/>
      <c r="T760" s="12"/>
      <c r="U760" s="12"/>
      <c r="W760" s="38"/>
      <c r="Y760" s="12"/>
    </row>
    <row r="761" ht="15.75" customHeight="1">
      <c r="A761" s="34"/>
      <c r="B761" s="34"/>
      <c r="C761" s="34"/>
      <c r="E761" s="34"/>
      <c r="F761" s="66"/>
      <c r="J761" s="60"/>
      <c r="L761" s="66"/>
      <c r="Q761" s="37"/>
      <c r="R761" s="12"/>
      <c r="S761" s="34"/>
      <c r="T761" s="12"/>
      <c r="U761" s="12"/>
      <c r="W761" s="38"/>
      <c r="Y761" s="12"/>
    </row>
    <row r="762" ht="15.75" customHeight="1">
      <c r="A762" s="34"/>
      <c r="B762" s="34"/>
      <c r="C762" s="34"/>
      <c r="E762" s="34"/>
      <c r="F762" s="66"/>
      <c r="J762" s="60"/>
      <c r="L762" s="66"/>
      <c r="Q762" s="37"/>
      <c r="R762" s="12"/>
      <c r="S762" s="34"/>
      <c r="T762" s="12"/>
      <c r="U762" s="12"/>
      <c r="W762" s="38"/>
      <c r="Y762" s="12"/>
    </row>
    <row r="763" ht="15.75" customHeight="1">
      <c r="A763" s="34"/>
      <c r="B763" s="34"/>
      <c r="C763" s="34"/>
      <c r="E763" s="34"/>
      <c r="F763" s="66"/>
      <c r="J763" s="60"/>
      <c r="L763" s="66"/>
      <c r="Q763" s="37"/>
      <c r="R763" s="12"/>
      <c r="S763" s="34"/>
      <c r="T763" s="12"/>
      <c r="U763" s="12"/>
      <c r="W763" s="38"/>
      <c r="Y763" s="12"/>
    </row>
    <row r="764" ht="15.75" customHeight="1">
      <c r="A764" s="34"/>
      <c r="B764" s="34"/>
      <c r="C764" s="34"/>
      <c r="E764" s="34"/>
      <c r="F764" s="66"/>
      <c r="J764" s="60"/>
      <c r="L764" s="66"/>
      <c r="Q764" s="37"/>
      <c r="R764" s="12"/>
      <c r="S764" s="34"/>
      <c r="T764" s="12"/>
      <c r="U764" s="12"/>
      <c r="W764" s="38"/>
      <c r="Y764" s="12"/>
    </row>
    <row r="765" ht="15.75" customHeight="1">
      <c r="A765" s="34"/>
      <c r="B765" s="34"/>
      <c r="C765" s="34"/>
      <c r="E765" s="34"/>
      <c r="F765" s="66"/>
      <c r="J765" s="60"/>
      <c r="L765" s="66"/>
      <c r="Q765" s="37"/>
      <c r="R765" s="12"/>
      <c r="S765" s="34"/>
      <c r="T765" s="12"/>
      <c r="U765" s="12"/>
      <c r="W765" s="38"/>
      <c r="Y765" s="12"/>
    </row>
    <row r="766" ht="15.75" customHeight="1">
      <c r="A766" s="34"/>
      <c r="B766" s="34"/>
      <c r="C766" s="34"/>
      <c r="E766" s="34"/>
      <c r="F766" s="66"/>
      <c r="J766" s="60"/>
      <c r="L766" s="66"/>
      <c r="Q766" s="37"/>
      <c r="R766" s="12"/>
      <c r="S766" s="34"/>
      <c r="T766" s="12"/>
      <c r="U766" s="12"/>
      <c r="W766" s="38"/>
      <c r="Y766" s="12"/>
    </row>
    <row r="767" ht="15.75" customHeight="1">
      <c r="A767" s="34"/>
      <c r="B767" s="34"/>
      <c r="C767" s="34"/>
      <c r="E767" s="34"/>
      <c r="F767" s="66"/>
      <c r="J767" s="60"/>
      <c r="L767" s="66"/>
      <c r="Q767" s="37"/>
      <c r="R767" s="12"/>
      <c r="S767" s="34"/>
      <c r="T767" s="12"/>
      <c r="U767" s="12"/>
      <c r="W767" s="38"/>
      <c r="Y767" s="12"/>
    </row>
    <row r="768" ht="15.75" customHeight="1">
      <c r="A768" s="34"/>
      <c r="B768" s="34"/>
      <c r="C768" s="34"/>
      <c r="E768" s="34"/>
      <c r="F768" s="66"/>
      <c r="J768" s="60"/>
      <c r="L768" s="66"/>
      <c r="Q768" s="37"/>
      <c r="R768" s="12"/>
      <c r="S768" s="34"/>
      <c r="T768" s="12"/>
      <c r="U768" s="12"/>
      <c r="W768" s="38"/>
      <c r="Y768" s="12"/>
    </row>
    <row r="769" ht="15.75" customHeight="1">
      <c r="A769" s="34"/>
      <c r="B769" s="34"/>
      <c r="C769" s="34"/>
      <c r="E769" s="34"/>
      <c r="F769" s="66"/>
      <c r="J769" s="60"/>
      <c r="L769" s="66"/>
      <c r="Q769" s="37"/>
      <c r="R769" s="12"/>
      <c r="S769" s="34"/>
      <c r="T769" s="12"/>
      <c r="U769" s="12"/>
      <c r="W769" s="38"/>
      <c r="Y769" s="12"/>
    </row>
    <row r="770" ht="15.75" customHeight="1">
      <c r="A770" s="34"/>
      <c r="B770" s="34"/>
      <c r="C770" s="34"/>
      <c r="E770" s="34"/>
      <c r="F770" s="66"/>
      <c r="J770" s="60"/>
      <c r="L770" s="66"/>
      <c r="Q770" s="37"/>
      <c r="R770" s="12"/>
      <c r="S770" s="34"/>
      <c r="T770" s="12"/>
      <c r="U770" s="12"/>
      <c r="W770" s="38"/>
      <c r="Y770" s="12"/>
    </row>
    <row r="771" ht="15.75" customHeight="1">
      <c r="A771" s="34"/>
      <c r="B771" s="34"/>
      <c r="C771" s="34"/>
      <c r="E771" s="34"/>
      <c r="F771" s="66"/>
      <c r="J771" s="60"/>
      <c r="L771" s="66"/>
      <c r="Q771" s="37"/>
      <c r="R771" s="12"/>
      <c r="S771" s="34"/>
      <c r="T771" s="12"/>
      <c r="U771" s="12"/>
      <c r="W771" s="38"/>
      <c r="Y771" s="12"/>
    </row>
    <row r="772" ht="15.75" customHeight="1">
      <c r="A772" s="34"/>
      <c r="B772" s="34"/>
      <c r="C772" s="34"/>
      <c r="E772" s="34"/>
      <c r="F772" s="66"/>
      <c r="J772" s="60"/>
      <c r="L772" s="66"/>
      <c r="Q772" s="37"/>
      <c r="R772" s="12"/>
      <c r="S772" s="34"/>
      <c r="T772" s="12"/>
      <c r="U772" s="12"/>
      <c r="W772" s="38"/>
      <c r="Y772" s="12"/>
    </row>
    <row r="773" ht="15.75" customHeight="1">
      <c r="A773" s="34"/>
      <c r="B773" s="34"/>
      <c r="C773" s="34"/>
      <c r="E773" s="34"/>
      <c r="F773" s="66"/>
      <c r="J773" s="60"/>
      <c r="L773" s="66"/>
      <c r="Q773" s="37"/>
      <c r="R773" s="12"/>
      <c r="S773" s="34"/>
      <c r="T773" s="12"/>
      <c r="U773" s="12"/>
      <c r="W773" s="38"/>
      <c r="Y773" s="12"/>
    </row>
    <row r="774" ht="15.75" customHeight="1">
      <c r="A774" s="34"/>
      <c r="B774" s="34"/>
      <c r="C774" s="34"/>
      <c r="E774" s="34"/>
      <c r="F774" s="66"/>
      <c r="J774" s="60"/>
      <c r="L774" s="66"/>
      <c r="Q774" s="37"/>
      <c r="R774" s="12"/>
      <c r="S774" s="34"/>
      <c r="T774" s="12"/>
      <c r="U774" s="12"/>
      <c r="W774" s="38"/>
      <c r="Y774" s="12"/>
    </row>
    <row r="775" ht="15.75" customHeight="1">
      <c r="A775" s="34"/>
      <c r="B775" s="34"/>
      <c r="C775" s="34"/>
      <c r="E775" s="34"/>
      <c r="F775" s="66"/>
      <c r="J775" s="60"/>
      <c r="L775" s="66"/>
      <c r="Q775" s="37"/>
      <c r="R775" s="12"/>
      <c r="S775" s="34"/>
      <c r="T775" s="12"/>
      <c r="U775" s="12"/>
      <c r="W775" s="38"/>
      <c r="Y775" s="12"/>
    </row>
    <row r="776" ht="15.75" customHeight="1">
      <c r="A776" s="34"/>
      <c r="B776" s="34"/>
      <c r="C776" s="34"/>
      <c r="E776" s="34"/>
      <c r="F776" s="66"/>
      <c r="J776" s="60"/>
      <c r="L776" s="66"/>
      <c r="Q776" s="37"/>
      <c r="R776" s="12"/>
      <c r="S776" s="34"/>
      <c r="T776" s="12"/>
      <c r="U776" s="12"/>
      <c r="W776" s="38"/>
      <c r="Y776" s="12"/>
    </row>
    <row r="777" ht="15.75" customHeight="1">
      <c r="A777" s="34"/>
      <c r="B777" s="34"/>
      <c r="C777" s="34"/>
      <c r="E777" s="34"/>
      <c r="F777" s="66"/>
      <c r="J777" s="60"/>
      <c r="L777" s="66"/>
      <c r="Q777" s="37"/>
      <c r="R777" s="12"/>
      <c r="S777" s="34"/>
      <c r="T777" s="12"/>
      <c r="U777" s="12"/>
      <c r="W777" s="38"/>
      <c r="Y777" s="12"/>
    </row>
    <row r="778" ht="15.75" customHeight="1">
      <c r="A778" s="34"/>
      <c r="B778" s="34"/>
      <c r="C778" s="34"/>
      <c r="E778" s="34"/>
      <c r="F778" s="66"/>
      <c r="J778" s="60"/>
      <c r="L778" s="66"/>
      <c r="Q778" s="37"/>
      <c r="R778" s="12"/>
      <c r="S778" s="34"/>
      <c r="T778" s="12"/>
      <c r="U778" s="12"/>
      <c r="W778" s="38"/>
      <c r="Y778" s="12"/>
    </row>
    <row r="779" ht="15.75" customHeight="1">
      <c r="A779" s="34"/>
      <c r="B779" s="34"/>
      <c r="C779" s="34"/>
      <c r="E779" s="34"/>
      <c r="F779" s="66"/>
      <c r="J779" s="60"/>
      <c r="L779" s="66"/>
      <c r="Q779" s="37"/>
      <c r="R779" s="12"/>
      <c r="S779" s="34"/>
      <c r="T779" s="12"/>
      <c r="U779" s="12"/>
      <c r="W779" s="38"/>
      <c r="Y779" s="12"/>
    </row>
    <row r="780" ht="15.75" customHeight="1">
      <c r="A780" s="34"/>
      <c r="B780" s="34"/>
      <c r="C780" s="34"/>
      <c r="E780" s="34"/>
      <c r="F780" s="66"/>
      <c r="J780" s="60"/>
      <c r="L780" s="66"/>
      <c r="Q780" s="37"/>
      <c r="R780" s="12"/>
      <c r="S780" s="34"/>
      <c r="T780" s="12"/>
      <c r="U780" s="12"/>
      <c r="W780" s="38"/>
      <c r="Y780" s="12"/>
    </row>
    <row r="781" ht="15.75" customHeight="1">
      <c r="A781" s="34"/>
      <c r="B781" s="34"/>
      <c r="C781" s="34"/>
      <c r="E781" s="34"/>
      <c r="F781" s="66"/>
      <c r="J781" s="60"/>
      <c r="L781" s="66"/>
      <c r="Q781" s="37"/>
      <c r="R781" s="12"/>
      <c r="S781" s="34"/>
      <c r="T781" s="12"/>
      <c r="U781" s="12"/>
      <c r="W781" s="38"/>
      <c r="Y781" s="12"/>
    </row>
    <row r="782" ht="15.75" customHeight="1">
      <c r="A782" s="34"/>
      <c r="B782" s="34"/>
      <c r="C782" s="34"/>
      <c r="E782" s="34"/>
      <c r="F782" s="66"/>
      <c r="J782" s="60"/>
      <c r="L782" s="66"/>
      <c r="Q782" s="37"/>
      <c r="R782" s="12"/>
      <c r="S782" s="34"/>
      <c r="T782" s="12"/>
      <c r="U782" s="12"/>
      <c r="W782" s="38"/>
      <c r="Y782" s="12"/>
    </row>
    <row r="783" ht="15.75" customHeight="1">
      <c r="A783" s="34"/>
      <c r="B783" s="34"/>
      <c r="C783" s="34"/>
      <c r="E783" s="34"/>
      <c r="F783" s="66"/>
      <c r="J783" s="60"/>
      <c r="L783" s="66"/>
      <c r="Q783" s="37"/>
      <c r="R783" s="12"/>
      <c r="S783" s="34"/>
      <c r="T783" s="12"/>
      <c r="U783" s="12"/>
      <c r="W783" s="38"/>
      <c r="Y783" s="12"/>
    </row>
    <row r="784" ht="15.75" customHeight="1">
      <c r="A784" s="34"/>
      <c r="B784" s="34"/>
      <c r="C784" s="34"/>
      <c r="E784" s="34"/>
      <c r="F784" s="66"/>
      <c r="J784" s="60"/>
      <c r="L784" s="66"/>
      <c r="Q784" s="37"/>
      <c r="R784" s="12"/>
      <c r="S784" s="34"/>
      <c r="T784" s="12"/>
      <c r="U784" s="12"/>
      <c r="W784" s="38"/>
      <c r="Y784" s="12"/>
    </row>
    <row r="785" ht="15.75" customHeight="1">
      <c r="A785" s="34"/>
      <c r="B785" s="34"/>
      <c r="C785" s="34"/>
      <c r="E785" s="34"/>
      <c r="F785" s="66"/>
      <c r="J785" s="60"/>
      <c r="L785" s="66"/>
      <c r="Q785" s="37"/>
      <c r="R785" s="12"/>
      <c r="S785" s="34"/>
      <c r="T785" s="12"/>
      <c r="U785" s="12"/>
      <c r="W785" s="38"/>
      <c r="Y785" s="12"/>
    </row>
    <row r="786" ht="15.75" customHeight="1">
      <c r="A786" s="34"/>
      <c r="B786" s="34"/>
      <c r="C786" s="34"/>
      <c r="E786" s="34"/>
      <c r="F786" s="66"/>
      <c r="J786" s="60"/>
      <c r="L786" s="66"/>
      <c r="Q786" s="37"/>
      <c r="R786" s="12"/>
      <c r="S786" s="34"/>
      <c r="T786" s="12"/>
      <c r="U786" s="12"/>
      <c r="W786" s="38"/>
      <c r="Y786" s="12"/>
    </row>
    <row r="787" ht="15.75" customHeight="1">
      <c r="A787" s="34"/>
      <c r="B787" s="34"/>
      <c r="C787" s="34"/>
      <c r="E787" s="34"/>
      <c r="F787" s="66"/>
      <c r="J787" s="60"/>
      <c r="L787" s="66"/>
      <c r="Q787" s="37"/>
      <c r="R787" s="12"/>
      <c r="S787" s="34"/>
      <c r="T787" s="12"/>
      <c r="U787" s="12"/>
      <c r="W787" s="38"/>
      <c r="Y787" s="12"/>
    </row>
    <row r="788" ht="15.75" customHeight="1">
      <c r="A788" s="34"/>
      <c r="B788" s="34"/>
      <c r="C788" s="34"/>
      <c r="E788" s="34"/>
      <c r="F788" s="66"/>
      <c r="J788" s="60"/>
      <c r="L788" s="66"/>
      <c r="Q788" s="37"/>
      <c r="R788" s="12"/>
      <c r="S788" s="34"/>
      <c r="T788" s="12"/>
      <c r="U788" s="12"/>
      <c r="W788" s="38"/>
      <c r="Y788" s="12"/>
    </row>
    <row r="789" ht="15.75" customHeight="1">
      <c r="A789" s="34"/>
      <c r="B789" s="34"/>
      <c r="C789" s="34"/>
      <c r="E789" s="34"/>
      <c r="F789" s="66"/>
      <c r="J789" s="60"/>
      <c r="L789" s="66"/>
      <c r="Q789" s="37"/>
      <c r="R789" s="12"/>
      <c r="S789" s="34"/>
      <c r="T789" s="12"/>
      <c r="U789" s="12"/>
      <c r="W789" s="38"/>
      <c r="Y789" s="12"/>
    </row>
    <row r="790" ht="15.75" customHeight="1">
      <c r="A790" s="34"/>
      <c r="B790" s="34"/>
      <c r="C790" s="34"/>
      <c r="E790" s="34"/>
      <c r="F790" s="66"/>
      <c r="J790" s="60"/>
      <c r="L790" s="66"/>
      <c r="Q790" s="37"/>
      <c r="R790" s="12"/>
      <c r="S790" s="34"/>
      <c r="T790" s="12"/>
      <c r="U790" s="12"/>
      <c r="W790" s="38"/>
      <c r="Y790" s="12"/>
    </row>
    <row r="791" ht="15.75" customHeight="1">
      <c r="A791" s="34"/>
      <c r="B791" s="34"/>
      <c r="C791" s="34"/>
      <c r="E791" s="34"/>
      <c r="F791" s="66"/>
      <c r="J791" s="60"/>
      <c r="L791" s="66"/>
      <c r="Q791" s="37"/>
      <c r="R791" s="12"/>
      <c r="S791" s="34"/>
      <c r="T791" s="12"/>
      <c r="U791" s="12"/>
      <c r="W791" s="38"/>
      <c r="Y791" s="12"/>
    </row>
    <row r="792" ht="15.75" customHeight="1">
      <c r="A792" s="34"/>
      <c r="B792" s="34"/>
      <c r="C792" s="34"/>
      <c r="E792" s="34"/>
      <c r="F792" s="66"/>
      <c r="J792" s="60"/>
      <c r="L792" s="66"/>
      <c r="Q792" s="37"/>
      <c r="R792" s="12"/>
      <c r="S792" s="34"/>
      <c r="T792" s="12"/>
      <c r="U792" s="12"/>
      <c r="W792" s="38"/>
      <c r="Y792" s="12"/>
    </row>
    <row r="793" ht="15.75" customHeight="1">
      <c r="A793" s="34"/>
      <c r="B793" s="34"/>
      <c r="C793" s="34"/>
      <c r="E793" s="34"/>
      <c r="F793" s="66"/>
      <c r="J793" s="60"/>
      <c r="L793" s="66"/>
      <c r="Q793" s="37"/>
      <c r="R793" s="12"/>
      <c r="S793" s="34"/>
      <c r="T793" s="12"/>
      <c r="U793" s="12"/>
      <c r="W793" s="38"/>
      <c r="Y793" s="12"/>
    </row>
    <row r="794" ht="15.75" customHeight="1">
      <c r="A794" s="34"/>
      <c r="B794" s="34"/>
      <c r="C794" s="34"/>
      <c r="E794" s="34"/>
      <c r="F794" s="66"/>
      <c r="J794" s="60"/>
      <c r="L794" s="66"/>
      <c r="Q794" s="37"/>
      <c r="R794" s="12"/>
      <c r="S794" s="34"/>
      <c r="T794" s="12"/>
      <c r="U794" s="12"/>
      <c r="W794" s="38"/>
      <c r="Y794" s="12"/>
    </row>
    <row r="795" ht="15.75" customHeight="1">
      <c r="A795" s="34"/>
      <c r="B795" s="34"/>
      <c r="C795" s="34"/>
      <c r="E795" s="34"/>
      <c r="F795" s="66"/>
      <c r="J795" s="60"/>
      <c r="L795" s="66"/>
      <c r="Q795" s="37"/>
      <c r="R795" s="12"/>
      <c r="S795" s="34"/>
      <c r="T795" s="12"/>
      <c r="U795" s="12"/>
      <c r="W795" s="38"/>
      <c r="Y795" s="12"/>
    </row>
    <row r="796" ht="15.75" customHeight="1">
      <c r="A796" s="34"/>
      <c r="B796" s="34"/>
      <c r="C796" s="34"/>
      <c r="E796" s="34"/>
      <c r="F796" s="66"/>
      <c r="J796" s="60"/>
      <c r="L796" s="66"/>
      <c r="Q796" s="37"/>
      <c r="R796" s="12"/>
      <c r="S796" s="34"/>
      <c r="T796" s="12"/>
      <c r="U796" s="12"/>
      <c r="W796" s="38"/>
      <c r="Y796" s="12"/>
    </row>
    <row r="797" ht="15.75" customHeight="1">
      <c r="A797" s="34"/>
      <c r="B797" s="34"/>
      <c r="C797" s="34"/>
      <c r="E797" s="34"/>
      <c r="F797" s="66"/>
      <c r="J797" s="60"/>
      <c r="L797" s="66"/>
      <c r="Q797" s="37"/>
      <c r="R797" s="12"/>
      <c r="S797" s="34"/>
      <c r="T797" s="12"/>
      <c r="U797" s="12"/>
      <c r="W797" s="38"/>
      <c r="Y797" s="12"/>
    </row>
    <row r="798" ht="15.75" customHeight="1">
      <c r="A798" s="34"/>
      <c r="B798" s="34"/>
      <c r="C798" s="34"/>
      <c r="E798" s="34"/>
      <c r="F798" s="66"/>
      <c r="J798" s="60"/>
      <c r="L798" s="66"/>
      <c r="Q798" s="37"/>
      <c r="R798" s="12"/>
      <c r="S798" s="34"/>
      <c r="T798" s="12"/>
      <c r="U798" s="12"/>
      <c r="W798" s="38"/>
      <c r="Y798" s="12"/>
    </row>
    <row r="799" ht="15.75" customHeight="1">
      <c r="A799" s="34"/>
      <c r="B799" s="34"/>
      <c r="C799" s="34"/>
      <c r="E799" s="34"/>
      <c r="F799" s="66"/>
      <c r="J799" s="60"/>
      <c r="L799" s="66"/>
      <c r="Q799" s="37"/>
      <c r="R799" s="12"/>
      <c r="S799" s="34"/>
      <c r="T799" s="12"/>
      <c r="U799" s="12"/>
      <c r="W799" s="38"/>
      <c r="Y799" s="12"/>
    </row>
    <row r="800" ht="15.75" customHeight="1">
      <c r="A800" s="34"/>
      <c r="B800" s="34"/>
      <c r="C800" s="34"/>
      <c r="E800" s="34"/>
      <c r="F800" s="66"/>
      <c r="J800" s="60"/>
      <c r="L800" s="66"/>
      <c r="Q800" s="37"/>
      <c r="R800" s="12"/>
      <c r="S800" s="34"/>
      <c r="T800" s="12"/>
      <c r="U800" s="12"/>
      <c r="W800" s="38"/>
      <c r="Y800" s="12"/>
    </row>
    <row r="801" ht="15.75" customHeight="1">
      <c r="A801" s="34"/>
      <c r="B801" s="34"/>
      <c r="C801" s="34"/>
      <c r="E801" s="34"/>
      <c r="F801" s="66"/>
      <c r="J801" s="60"/>
      <c r="L801" s="66"/>
      <c r="Q801" s="37"/>
      <c r="R801" s="12"/>
      <c r="S801" s="34"/>
      <c r="T801" s="12"/>
      <c r="U801" s="12"/>
      <c r="W801" s="38"/>
      <c r="Y801" s="12"/>
    </row>
    <row r="802" ht="15.75" customHeight="1">
      <c r="A802" s="34"/>
      <c r="B802" s="34"/>
      <c r="C802" s="34"/>
      <c r="E802" s="34"/>
      <c r="F802" s="66"/>
      <c r="J802" s="60"/>
      <c r="L802" s="66"/>
      <c r="Q802" s="37"/>
      <c r="R802" s="12"/>
      <c r="S802" s="34"/>
      <c r="T802" s="12"/>
      <c r="U802" s="12"/>
      <c r="W802" s="38"/>
      <c r="Y802" s="12"/>
    </row>
    <row r="803" ht="15.75" customHeight="1">
      <c r="A803" s="34"/>
      <c r="B803" s="34"/>
      <c r="C803" s="34"/>
      <c r="E803" s="34"/>
      <c r="F803" s="66"/>
      <c r="J803" s="60"/>
      <c r="L803" s="66"/>
      <c r="Q803" s="37"/>
      <c r="R803" s="12"/>
      <c r="S803" s="34"/>
      <c r="T803" s="12"/>
      <c r="U803" s="12"/>
      <c r="W803" s="38"/>
      <c r="Y803" s="12"/>
    </row>
    <row r="804" ht="15.75" customHeight="1">
      <c r="A804" s="34"/>
      <c r="B804" s="34"/>
      <c r="C804" s="34"/>
      <c r="E804" s="34"/>
      <c r="F804" s="66"/>
      <c r="J804" s="60"/>
      <c r="L804" s="66"/>
      <c r="Q804" s="37"/>
      <c r="R804" s="12"/>
      <c r="S804" s="34"/>
      <c r="T804" s="12"/>
      <c r="U804" s="12"/>
      <c r="W804" s="38"/>
      <c r="Y804" s="12"/>
    </row>
    <row r="805" ht="15.75" customHeight="1">
      <c r="A805" s="34"/>
      <c r="B805" s="34"/>
      <c r="C805" s="34"/>
      <c r="E805" s="34"/>
      <c r="F805" s="66"/>
      <c r="J805" s="60"/>
      <c r="L805" s="66"/>
      <c r="Q805" s="37"/>
      <c r="R805" s="12"/>
      <c r="S805" s="34"/>
      <c r="T805" s="12"/>
      <c r="U805" s="12"/>
      <c r="W805" s="38"/>
      <c r="Y805" s="12"/>
    </row>
    <row r="806" ht="15.75" customHeight="1">
      <c r="A806" s="34"/>
      <c r="B806" s="34"/>
      <c r="C806" s="34"/>
      <c r="E806" s="34"/>
      <c r="F806" s="66"/>
      <c r="J806" s="60"/>
      <c r="L806" s="66"/>
      <c r="Q806" s="37"/>
      <c r="R806" s="12"/>
      <c r="S806" s="34"/>
      <c r="T806" s="12"/>
      <c r="U806" s="12"/>
      <c r="W806" s="38"/>
      <c r="Y806" s="12"/>
    </row>
    <row r="807" ht="15.75" customHeight="1">
      <c r="A807" s="34"/>
      <c r="B807" s="34"/>
      <c r="C807" s="34"/>
      <c r="E807" s="34"/>
      <c r="F807" s="66"/>
      <c r="J807" s="60"/>
      <c r="L807" s="66"/>
      <c r="Q807" s="37"/>
      <c r="R807" s="12"/>
      <c r="S807" s="34"/>
      <c r="T807" s="12"/>
      <c r="U807" s="12"/>
      <c r="W807" s="38"/>
      <c r="Y807" s="12"/>
    </row>
    <row r="808" ht="15.75" customHeight="1">
      <c r="A808" s="34"/>
      <c r="B808" s="34"/>
      <c r="C808" s="34"/>
      <c r="E808" s="34"/>
      <c r="F808" s="66"/>
      <c r="J808" s="60"/>
      <c r="L808" s="66"/>
      <c r="Q808" s="37"/>
      <c r="R808" s="12"/>
      <c r="S808" s="34"/>
      <c r="T808" s="12"/>
      <c r="U808" s="12"/>
      <c r="W808" s="38"/>
      <c r="Y808" s="12"/>
    </row>
    <row r="809" ht="15.75" customHeight="1">
      <c r="A809" s="34"/>
      <c r="B809" s="34"/>
      <c r="C809" s="34"/>
      <c r="E809" s="34"/>
      <c r="F809" s="66"/>
      <c r="J809" s="60"/>
      <c r="L809" s="66"/>
      <c r="Q809" s="37"/>
      <c r="R809" s="12"/>
      <c r="S809" s="34"/>
      <c r="T809" s="12"/>
      <c r="U809" s="12"/>
      <c r="W809" s="38"/>
      <c r="Y809" s="12"/>
    </row>
    <row r="810" ht="15.75" customHeight="1">
      <c r="A810" s="34"/>
      <c r="B810" s="34"/>
      <c r="C810" s="34"/>
      <c r="E810" s="34"/>
      <c r="F810" s="66"/>
      <c r="J810" s="60"/>
      <c r="L810" s="66"/>
      <c r="Q810" s="37"/>
      <c r="R810" s="12"/>
      <c r="S810" s="34"/>
      <c r="T810" s="12"/>
      <c r="U810" s="12"/>
      <c r="W810" s="38"/>
      <c r="Y810" s="12"/>
    </row>
    <row r="811" ht="15.75" customHeight="1">
      <c r="A811" s="34"/>
      <c r="B811" s="34"/>
      <c r="C811" s="34"/>
      <c r="E811" s="34"/>
      <c r="F811" s="66"/>
      <c r="J811" s="60"/>
      <c r="L811" s="66"/>
      <c r="Q811" s="37"/>
      <c r="R811" s="12"/>
      <c r="S811" s="34"/>
      <c r="T811" s="12"/>
      <c r="U811" s="12"/>
      <c r="W811" s="38"/>
      <c r="Y811" s="12"/>
    </row>
    <row r="812" ht="15.75" customHeight="1">
      <c r="A812" s="34"/>
      <c r="B812" s="34"/>
      <c r="C812" s="34"/>
      <c r="E812" s="34"/>
      <c r="F812" s="66"/>
      <c r="J812" s="60"/>
      <c r="L812" s="66"/>
      <c r="Q812" s="37"/>
      <c r="R812" s="12"/>
      <c r="S812" s="34"/>
      <c r="T812" s="12"/>
      <c r="U812" s="12"/>
      <c r="W812" s="38"/>
      <c r="Y812" s="12"/>
    </row>
    <row r="813" ht="15.75" customHeight="1">
      <c r="A813" s="34"/>
      <c r="B813" s="34"/>
      <c r="C813" s="34"/>
      <c r="E813" s="34"/>
      <c r="F813" s="66"/>
      <c r="J813" s="60"/>
      <c r="L813" s="66"/>
      <c r="Q813" s="37"/>
      <c r="R813" s="12"/>
      <c r="S813" s="34"/>
      <c r="T813" s="12"/>
      <c r="U813" s="12"/>
      <c r="W813" s="38"/>
      <c r="Y813" s="12"/>
    </row>
    <row r="814" ht="15.75" customHeight="1">
      <c r="A814" s="34"/>
      <c r="B814" s="34"/>
      <c r="C814" s="34"/>
      <c r="E814" s="34"/>
      <c r="F814" s="66"/>
      <c r="J814" s="60"/>
      <c r="L814" s="66"/>
      <c r="Q814" s="37"/>
      <c r="R814" s="12"/>
      <c r="S814" s="34"/>
      <c r="T814" s="12"/>
      <c r="U814" s="12"/>
      <c r="W814" s="38"/>
      <c r="Y814" s="12"/>
    </row>
    <row r="815" ht="15.75" customHeight="1">
      <c r="A815" s="34"/>
      <c r="B815" s="34"/>
      <c r="C815" s="34"/>
      <c r="E815" s="34"/>
      <c r="F815" s="66"/>
      <c r="J815" s="60"/>
      <c r="L815" s="66"/>
      <c r="Q815" s="37"/>
      <c r="R815" s="12"/>
      <c r="S815" s="34"/>
      <c r="T815" s="12"/>
      <c r="U815" s="12"/>
      <c r="W815" s="38"/>
      <c r="Y815" s="12"/>
    </row>
    <row r="816" ht="15.75" customHeight="1">
      <c r="A816" s="34"/>
      <c r="B816" s="34"/>
      <c r="C816" s="34"/>
      <c r="E816" s="34"/>
      <c r="F816" s="66"/>
      <c r="J816" s="60"/>
      <c r="L816" s="66"/>
      <c r="Q816" s="37"/>
      <c r="R816" s="12"/>
      <c r="S816" s="34"/>
      <c r="T816" s="12"/>
      <c r="U816" s="12"/>
      <c r="W816" s="38"/>
      <c r="Y816" s="12"/>
    </row>
    <row r="817" ht="15.75" customHeight="1">
      <c r="A817" s="34"/>
      <c r="B817" s="34"/>
      <c r="C817" s="34"/>
      <c r="E817" s="34"/>
      <c r="F817" s="66"/>
      <c r="J817" s="60"/>
      <c r="L817" s="66"/>
      <c r="Q817" s="37"/>
      <c r="R817" s="12"/>
      <c r="S817" s="34"/>
      <c r="T817" s="12"/>
      <c r="U817" s="12"/>
      <c r="W817" s="38"/>
      <c r="Y817" s="12"/>
    </row>
    <row r="818" ht="15.75" customHeight="1">
      <c r="A818" s="34"/>
      <c r="B818" s="34"/>
      <c r="C818" s="34"/>
      <c r="E818" s="34"/>
      <c r="F818" s="66"/>
      <c r="J818" s="60"/>
      <c r="L818" s="66"/>
      <c r="Q818" s="37"/>
      <c r="R818" s="12"/>
      <c r="S818" s="34"/>
      <c r="T818" s="12"/>
      <c r="U818" s="12"/>
      <c r="W818" s="38"/>
      <c r="Y818" s="12"/>
    </row>
    <row r="819" ht="15.75" customHeight="1">
      <c r="A819" s="34"/>
      <c r="B819" s="34"/>
      <c r="C819" s="34"/>
      <c r="E819" s="34"/>
      <c r="F819" s="66"/>
      <c r="J819" s="60"/>
      <c r="L819" s="66"/>
      <c r="Q819" s="37"/>
      <c r="R819" s="12"/>
      <c r="S819" s="34"/>
      <c r="T819" s="12"/>
      <c r="U819" s="12"/>
      <c r="W819" s="38"/>
      <c r="Y819" s="12"/>
    </row>
    <row r="820" ht="15.75" customHeight="1">
      <c r="A820" s="34"/>
      <c r="B820" s="34"/>
      <c r="C820" s="34"/>
      <c r="E820" s="34"/>
      <c r="F820" s="66"/>
      <c r="J820" s="60"/>
      <c r="L820" s="66"/>
      <c r="Q820" s="37"/>
      <c r="R820" s="12"/>
      <c r="S820" s="34"/>
      <c r="T820" s="12"/>
      <c r="U820" s="12"/>
      <c r="W820" s="38"/>
      <c r="Y820" s="12"/>
    </row>
    <row r="821" ht="15.75" customHeight="1">
      <c r="A821" s="34"/>
      <c r="B821" s="34"/>
      <c r="C821" s="34"/>
      <c r="E821" s="34"/>
      <c r="F821" s="66"/>
      <c r="J821" s="60"/>
      <c r="L821" s="66"/>
      <c r="Q821" s="37"/>
      <c r="R821" s="12"/>
      <c r="S821" s="34"/>
      <c r="T821" s="12"/>
      <c r="U821" s="12"/>
      <c r="W821" s="38"/>
      <c r="Y821" s="12"/>
    </row>
    <row r="822" ht="15.75" customHeight="1">
      <c r="A822" s="34"/>
      <c r="B822" s="34"/>
      <c r="C822" s="34"/>
      <c r="E822" s="34"/>
      <c r="F822" s="66"/>
      <c r="J822" s="60"/>
      <c r="L822" s="66"/>
      <c r="Q822" s="37"/>
      <c r="R822" s="12"/>
      <c r="S822" s="34"/>
      <c r="T822" s="12"/>
      <c r="U822" s="12"/>
      <c r="W822" s="38"/>
      <c r="Y822" s="12"/>
    </row>
    <row r="823" ht="15.75" customHeight="1">
      <c r="A823" s="34"/>
      <c r="B823" s="34"/>
      <c r="C823" s="34"/>
      <c r="E823" s="34"/>
      <c r="F823" s="66"/>
      <c r="J823" s="60"/>
      <c r="L823" s="66"/>
      <c r="Q823" s="37"/>
      <c r="R823" s="12"/>
      <c r="S823" s="34"/>
      <c r="T823" s="12"/>
      <c r="U823" s="12"/>
      <c r="W823" s="38"/>
      <c r="Y823" s="12"/>
    </row>
    <row r="824" ht="15.75" customHeight="1">
      <c r="A824" s="34"/>
      <c r="B824" s="34"/>
      <c r="C824" s="34"/>
      <c r="E824" s="34"/>
      <c r="F824" s="66"/>
      <c r="J824" s="60"/>
      <c r="L824" s="66"/>
      <c r="Q824" s="37"/>
      <c r="R824" s="12"/>
      <c r="S824" s="34"/>
      <c r="T824" s="12"/>
      <c r="U824" s="12"/>
      <c r="W824" s="38"/>
      <c r="Y824" s="12"/>
    </row>
    <row r="825" ht="15.75" customHeight="1">
      <c r="A825" s="34"/>
      <c r="B825" s="34"/>
      <c r="C825" s="34"/>
      <c r="E825" s="34"/>
      <c r="F825" s="66"/>
      <c r="J825" s="60"/>
      <c r="L825" s="66"/>
      <c r="Q825" s="37"/>
      <c r="R825" s="12"/>
      <c r="S825" s="34"/>
      <c r="T825" s="12"/>
      <c r="U825" s="12"/>
      <c r="W825" s="38"/>
      <c r="Y825" s="12"/>
    </row>
    <row r="826" ht="15.75" customHeight="1">
      <c r="A826" s="34"/>
      <c r="B826" s="34"/>
      <c r="C826" s="34"/>
      <c r="E826" s="34"/>
      <c r="F826" s="66"/>
      <c r="J826" s="60"/>
      <c r="L826" s="66"/>
      <c r="Q826" s="37"/>
      <c r="R826" s="12"/>
      <c r="S826" s="34"/>
      <c r="T826" s="12"/>
      <c r="U826" s="12"/>
      <c r="W826" s="38"/>
      <c r="Y826" s="12"/>
    </row>
    <row r="827" ht="15.75" customHeight="1">
      <c r="A827" s="34"/>
      <c r="B827" s="34"/>
      <c r="C827" s="34"/>
      <c r="E827" s="34"/>
      <c r="F827" s="66"/>
      <c r="J827" s="60"/>
      <c r="L827" s="66"/>
      <c r="Q827" s="37"/>
      <c r="R827" s="12"/>
      <c r="S827" s="34"/>
      <c r="T827" s="12"/>
      <c r="U827" s="12"/>
      <c r="W827" s="38"/>
      <c r="Y827" s="12"/>
    </row>
    <row r="828" ht="15.75" customHeight="1">
      <c r="A828" s="34"/>
      <c r="B828" s="34"/>
      <c r="C828" s="34"/>
      <c r="E828" s="34"/>
      <c r="F828" s="66"/>
      <c r="J828" s="60"/>
      <c r="L828" s="66"/>
      <c r="Q828" s="37"/>
      <c r="R828" s="12"/>
      <c r="S828" s="34"/>
      <c r="T828" s="12"/>
      <c r="U828" s="12"/>
      <c r="W828" s="38"/>
      <c r="Y828" s="12"/>
    </row>
    <row r="829" ht="15.75" customHeight="1">
      <c r="A829" s="34"/>
      <c r="B829" s="34"/>
      <c r="C829" s="34"/>
      <c r="E829" s="34"/>
      <c r="F829" s="66"/>
      <c r="J829" s="60"/>
      <c r="L829" s="66"/>
      <c r="Q829" s="37"/>
      <c r="R829" s="12"/>
      <c r="S829" s="34"/>
      <c r="T829" s="12"/>
      <c r="U829" s="12"/>
      <c r="W829" s="38"/>
      <c r="Y829" s="12"/>
    </row>
    <row r="830" ht="15.75" customHeight="1">
      <c r="A830" s="34"/>
      <c r="B830" s="34"/>
      <c r="C830" s="34"/>
      <c r="E830" s="34"/>
      <c r="F830" s="66"/>
      <c r="J830" s="60"/>
      <c r="L830" s="66"/>
      <c r="Q830" s="37"/>
      <c r="R830" s="12"/>
      <c r="S830" s="34"/>
      <c r="T830" s="12"/>
      <c r="U830" s="12"/>
      <c r="W830" s="38"/>
      <c r="Y830" s="12"/>
    </row>
    <row r="831" ht="15.75" customHeight="1">
      <c r="A831" s="34"/>
      <c r="B831" s="34"/>
      <c r="C831" s="34"/>
      <c r="E831" s="34"/>
      <c r="F831" s="66"/>
      <c r="J831" s="60"/>
      <c r="L831" s="66"/>
      <c r="Q831" s="37"/>
      <c r="R831" s="12"/>
      <c r="S831" s="34"/>
      <c r="T831" s="12"/>
      <c r="U831" s="12"/>
      <c r="W831" s="38"/>
      <c r="Y831" s="12"/>
    </row>
    <row r="832" ht="15.75" customHeight="1">
      <c r="A832" s="34"/>
      <c r="B832" s="34"/>
      <c r="C832" s="34"/>
      <c r="E832" s="34"/>
      <c r="F832" s="66"/>
      <c r="J832" s="60"/>
      <c r="L832" s="66"/>
      <c r="Q832" s="37"/>
      <c r="R832" s="12"/>
      <c r="S832" s="34"/>
      <c r="T832" s="12"/>
      <c r="U832" s="12"/>
      <c r="W832" s="38"/>
      <c r="Y832" s="12"/>
    </row>
    <row r="833" ht="15.75" customHeight="1">
      <c r="A833" s="34"/>
      <c r="B833" s="34"/>
      <c r="C833" s="34"/>
      <c r="E833" s="34"/>
      <c r="F833" s="66"/>
      <c r="J833" s="60"/>
      <c r="L833" s="66"/>
      <c r="Q833" s="37"/>
      <c r="R833" s="12"/>
      <c r="S833" s="34"/>
      <c r="T833" s="12"/>
      <c r="U833" s="12"/>
      <c r="W833" s="38"/>
      <c r="Y833" s="12"/>
    </row>
    <row r="834" ht="15.75" customHeight="1">
      <c r="A834" s="34"/>
      <c r="B834" s="34"/>
      <c r="C834" s="34"/>
      <c r="E834" s="34"/>
      <c r="F834" s="66"/>
      <c r="J834" s="60"/>
      <c r="L834" s="66"/>
      <c r="Q834" s="37"/>
      <c r="R834" s="12"/>
      <c r="S834" s="34"/>
      <c r="T834" s="12"/>
      <c r="U834" s="12"/>
      <c r="W834" s="38"/>
      <c r="Y834" s="12"/>
    </row>
    <row r="835" ht="15.75" customHeight="1">
      <c r="A835" s="34"/>
      <c r="B835" s="34"/>
      <c r="C835" s="34"/>
      <c r="E835" s="34"/>
      <c r="F835" s="66"/>
      <c r="J835" s="60"/>
      <c r="L835" s="66"/>
      <c r="Q835" s="37"/>
      <c r="R835" s="12"/>
      <c r="S835" s="34"/>
      <c r="T835" s="12"/>
      <c r="U835" s="12"/>
      <c r="W835" s="38"/>
      <c r="Y835" s="12"/>
    </row>
    <row r="836" ht="15.75" customHeight="1">
      <c r="A836" s="34"/>
      <c r="B836" s="34"/>
      <c r="C836" s="34"/>
      <c r="E836" s="34"/>
      <c r="F836" s="66"/>
      <c r="J836" s="60"/>
      <c r="L836" s="66"/>
      <c r="Q836" s="37"/>
      <c r="R836" s="12"/>
      <c r="S836" s="34"/>
      <c r="T836" s="12"/>
      <c r="U836" s="12"/>
      <c r="W836" s="38"/>
      <c r="Y836" s="12"/>
    </row>
    <row r="837" ht="15.75" customHeight="1">
      <c r="A837" s="34"/>
      <c r="B837" s="34"/>
      <c r="C837" s="34"/>
      <c r="E837" s="34"/>
      <c r="F837" s="66"/>
      <c r="J837" s="60"/>
      <c r="L837" s="66"/>
      <c r="Q837" s="37"/>
      <c r="R837" s="12"/>
      <c r="S837" s="34"/>
      <c r="T837" s="12"/>
      <c r="U837" s="12"/>
      <c r="W837" s="38"/>
      <c r="Y837" s="12"/>
    </row>
    <row r="838" ht="15.75" customHeight="1">
      <c r="A838" s="34"/>
      <c r="B838" s="34"/>
      <c r="C838" s="34"/>
      <c r="E838" s="34"/>
      <c r="F838" s="66"/>
      <c r="J838" s="60"/>
      <c r="L838" s="66"/>
      <c r="Q838" s="37"/>
      <c r="R838" s="12"/>
      <c r="S838" s="34"/>
      <c r="T838" s="12"/>
      <c r="U838" s="12"/>
      <c r="W838" s="38"/>
      <c r="Y838" s="12"/>
    </row>
    <row r="839" ht="15.75" customHeight="1">
      <c r="A839" s="34"/>
      <c r="B839" s="34"/>
      <c r="C839" s="34"/>
      <c r="E839" s="34"/>
      <c r="F839" s="66"/>
      <c r="J839" s="60"/>
      <c r="L839" s="66"/>
      <c r="Q839" s="37"/>
      <c r="R839" s="12"/>
      <c r="S839" s="34"/>
      <c r="T839" s="12"/>
      <c r="U839" s="12"/>
      <c r="W839" s="38"/>
      <c r="Y839" s="12"/>
    </row>
    <row r="840" ht="15.75" customHeight="1">
      <c r="A840" s="34"/>
      <c r="B840" s="34"/>
      <c r="C840" s="34"/>
      <c r="E840" s="34"/>
      <c r="F840" s="66"/>
      <c r="J840" s="60"/>
      <c r="L840" s="66"/>
      <c r="Q840" s="37"/>
      <c r="R840" s="12"/>
      <c r="S840" s="34"/>
      <c r="T840" s="12"/>
      <c r="U840" s="12"/>
      <c r="W840" s="38"/>
      <c r="Y840" s="12"/>
    </row>
    <row r="841" ht="15.75" customHeight="1">
      <c r="A841" s="34"/>
      <c r="B841" s="34"/>
      <c r="C841" s="34"/>
      <c r="E841" s="34"/>
      <c r="F841" s="66"/>
      <c r="J841" s="60"/>
      <c r="L841" s="66"/>
      <c r="Q841" s="37"/>
      <c r="R841" s="12"/>
      <c r="S841" s="34"/>
      <c r="T841" s="12"/>
      <c r="U841" s="12"/>
      <c r="W841" s="38"/>
      <c r="Y841" s="12"/>
    </row>
    <row r="842" ht="15.75" customHeight="1">
      <c r="A842" s="34"/>
      <c r="B842" s="34"/>
      <c r="C842" s="34"/>
      <c r="E842" s="34"/>
      <c r="F842" s="66"/>
      <c r="J842" s="60"/>
      <c r="L842" s="66"/>
      <c r="Q842" s="37"/>
      <c r="R842" s="12"/>
      <c r="S842" s="34"/>
      <c r="T842" s="12"/>
      <c r="U842" s="12"/>
      <c r="W842" s="38"/>
      <c r="Y842" s="12"/>
    </row>
    <row r="843" ht="15.75" customHeight="1">
      <c r="A843" s="34"/>
      <c r="B843" s="34"/>
      <c r="C843" s="34"/>
      <c r="E843" s="34"/>
      <c r="F843" s="66"/>
      <c r="J843" s="60"/>
      <c r="L843" s="66"/>
      <c r="Q843" s="37"/>
      <c r="R843" s="12"/>
      <c r="S843" s="34"/>
      <c r="T843" s="12"/>
      <c r="U843" s="12"/>
      <c r="W843" s="38"/>
      <c r="Y843" s="12"/>
    </row>
    <row r="844" ht="15.75" customHeight="1">
      <c r="A844" s="34"/>
      <c r="B844" s="34"/>
      <c r="C844" s="34"/>
      <c r="E844" s="34"/>
      <c r="F844" s="66"/>
      <c r="J844" s="60"/>
      <c r="L844" s="66"/>
      <c r="Q844" s="37"/>
      <c r="R844" s="12"/>
      <c r="S844" s="34"/>
      <c r="T844" s="12"/>
      <c r="U844" s="12"/>
      <c r="W844" s="38"/>
      <c r="Y844" s="12"/>
    </row>
    <row r="845" ht="15.75" customHeight="1">
      <c r="A845" s="34"/>
      <c r="B845" s="34"/>
      <c r="C845" s="34"/>
      <c r="E845" s="34"/>
      <c r="F845" s="66"/>
      <c r="J845" s="60"/>
      <c r="L845" s="66"/>
      <c r="Q845" s="37"/>
      <c r="R845" s="12"/>
      <c r="S845" s="34"/>
      <c r="T845" s="12"/>
      <c r="U845" s="12"/>
      <c r="W845" s="38"/>
      <c r="Y845" s="12"/>
    </row>
    <row r="846" ht="15.75" customHeight="1">
      <c r="A846" s="34"/>
      <c r="B846" s="34"/>
      <c r="C846" s="34"/>
      <c r="E846" s="34"/>
      <c r="F846" s="66"/>
      <c r="J846" s="60"/>
      <c r="L846" s="66"/>
      <c r="Q846" s="37"/>
      <c r="R846" s="12"/>
      <c r="S846" s="34"/>
      <c r="T846" s="12"/>
      <c r="U846" s="12"/>
      <c r="W846" s="38"/>
      <c r="Y846" s="12"/>
    </row>
    <row r="847" ht="15.75" customHeight="1">
      <c r="A847" s="34"/>
      <c r="B847" s="34"/>
      <c r="C847" s="34"/>
      <c r="E847" s="34"/>
      <c r="F847" s="66"/>
      <c r="J847" s="60"/>
      <c r="L847" s="66"/>
      <c r="Q847" s="37"/>
      <c r="R847" s="12"/>
      <c r="S847" s="34"/>
      <c r="T847" s="12"/>
      <c r="U847" s="12"/>
      <c r="W847" s="38"/>
      <c r="Y847" s="12"/>
    </row>
    <row r="848" ht="15.75" customHeight="1">
      <c r="A848" s="34"/>
      <c r="B848" s="34"/>
      <c r="C848" s="34"/>
      <c r="E848" s="34"/>
      <c r="F848" s="66"/>
      <c r="J848" s="60"/>
      <c r="L848" s="66"/>
      <c r="Q848" s="37"/>
      <c r="R848" s="12"/>
      <c r="S848" s="34"/>
      <c r="T848" s="12"/>
      <c r="U848" s="12"/>
      <c r="W848" s="38"/>
      <c r="Y848" s="12"/>
    </row>
    <row r="849" ht="15.75" customHeight="1">
      <c r="A849" s="34"/>
      <c r="B849" s="34"/>
      <c r="C849" s="34"/>
      <c r="E849" s="34"/>
      <c r="F849" s="66"/>
      <c r="J849" s="60"/>
      <c r="L849" s="66"/>
      <c r="Q849" s="37"/>
      <c r="R849" s="12"/>
      <c r="S849" s="34"/>
      <c r="T849" s="12"/>
      <c r="U849" s="12"/>
      <c r="W849" s="38"/>
      <c r="Y849" s="12"/>
    </row>
    <row r="850" ht="15.75" customHeight="1">
      <c r="A850" s="34"/>
      <c r="B850" s="34"/>
      <c r="C850" s="34"/>
      <c r="E850" s="34"/>
      <c r="F850" s="66"/>
      <c r="J850" s="60"/>
      <c r="L850" s="66"/>
      <c r="Q850" s="37"/>
      <c r="R850" s="12"/>
      <c r="S850" s="34"/>
      <c r="T850" s="12"/>
      <c r="U850" s="12"/>
      <c r="W850" s="38"/>
      <c r="Y850" s="12"/>
    </row>
    <row r="851" ht="15.75" customHeight="1">
      <c r="A851" s="34"/>
      <c r="B851" s="34"/>
      <c r="C851" s="34"/>
      <c r="E851" s="34"/>
      <c r="F851" s="66"/>
      <c r="J851" s="60"/>
      <c r="L851" s="66"/>
      <c r="Q851" s="37"/>
      <c r="R851" s="12"/>
      <c r="S851" s="34"/>
      <c r="T851" s="12"/>
      <c r="U851" s="12"/>
      <c r="W851" s="38"/>
      <c r="Y851" s="12"/>
    </row>
    <row r="852" ht="15.75" customHeight="1">
      <c r="A852" s="34"/>
      <c r="B852" s="34"/>
      <c r="C852" s="34"/>
      <c r="E852" s="34"/>
      <c r="F852" s="66"/>
      <c r="J852" s="60"/>
      <c r="L852" s="66"/>
      <c r="Q852" s="37"/>
      <c r="R852" s="12"/>
      <c r="S852" s="34"/>
      <c r="T852" s="12"/>
      <c r="U852" s="12"/>
      <c r="W852" s="38"/>
      <c r="Y852" s="12"/>
    </row>
    <row r="853" ht="15.75" customHeight="1">
      <c r="A853" s="34"/>
      <c r="B853" s="34"/>
      <c r="C853" s="34"/>
      <c r="E853" s="34"/>
      <c r="F853" s="66"/>
      <c r="J853" s="60"/>
      <c r="L853" s="66"/>
      <c r="Q853" s="37"/>
      <c r="R853" s="12"/>
      <c r="S853" s="34"/>
      <c r="T853" s="12"/>
      <c r="U853" s="12"/>
      <c r="W853" s="38"/>
      <c r="Y853" s="12"/>
    </row>
    <row r="854" ht="15.75" customHeight="1">
      <c r="A854" s="34"/>
      <c r="B854" s="34"/>
      <c r="C854" s="34"/>
      <c r="E854" s="34"/>
      <c r="F854" s="66"/>
      <c r="J854" s="60"/>
      <c r="L854" s="66"/>
      <c r="Q854" s="37"/>
      <c r="R854" s="12"/>
      <c r="S854" s="34"/>
      <c r="T854" s="12"/>
      <c r="U854" s="12"/>
      <c r="W854" s="38"/>
      <c r="Y854" s="12"/>
    </row>
    <row r="855" ht="15.75" customHeight="1">
      <c r="A855" s="34"/>
      <c r="B855" s="34"/>
      <c r="C855" s="34"/>
      <c r="E855" s="34"/>
      <c r="F855" s="66"/>
      <c r="J855" s="60"/>
      <c r="L855" s="66"/>
      <c r="Q855" s="37"/>
      <c r="R855" s="12"/>
      <c r="S855" s="34"/>
      <c r="T855" s="12"/>
      <c r="U855" s="12"/>
      <c r="W855" s="38"/>
      <c r="Y855" s="12"/>
    </row>
    <row r="856" ht="15.75" customHeight="1">
      <c r="A856" s="34"/>
      <c r="B856" s="34"/>
      <c r="C856" s="34"/>
      <c r="E856" s="34"/>
      <c r="F856" s="66"/>
      <c r="J856" s="60"/>
      <c r="L856" s="66"/>
      <c r="Q856" s="37"/>
      <c r="R856" s="12"/>
      <c r="S856" s="34"/>
      <c r="T856" s="12"/>
      <c r="U856" s="12"/>
      <c r="W856" s="38"/>
      <c r="Y856" s="12"/>
    </row>
    <row r="857" ht="15.75" customHeight="1">
      <c r="A857" s="34"/>
      <c r="B857" s="34"/>
      <c r="C857" s="34"/>
      <c r="E857" s="34"/>
      <c r="F857" s="66"/>
      <c r="J857" s="60"/>
      <c r="L857" s="66"/>
      <c r="Q857" s="37"/>
      <c r="R857" s="12"/>
      <c r="S857" s="34"/>
      <c r="T857" s="12"/>
      <c r="U857" s="12"/>
      <c r="W857" s="38"/>
      <c r="Y857" s="12"/>
    </row>
    <row r="858" ht="15.75" customHeight="1">
      <c r="A858" s="34"/>
      <c r="B858" s="34"/>
      <c r="C858" s="34"/>
      <c r="E858" s="34"/>
      <c r="F858" s="66"/>
      <c r="J858" s="60"/>
      <c r="L858" s="66"/>
      <c r="Q858" s="37"/>
      <c r="R858" s="12"/>
      <c r="S858" s="34"/>
      <c r="T858" s="12"/>
      <c r="U858" s="12"/>
      <c r="W858" s="38"/>
      <c r="Y858" s="12"/>
    </row>
    <row r="859" ht="15.75" customHeight="1">
      <c r="A859" s="34"/>
      <c r="B859" s="34"/>
      <c r="C859" s="34"/>
      <c r="E859" s="34"/>
      <c r="F859" s="66"/>
      <c r="J859" s="60"/>
      <c r="L859" s="66"/>
      <c r="Q859" s="37"/>
      <c r="R859" s="12"/>
      <c r="S859" s="34"/>
      <c r="T859" s="12"/>
      <c r="U859" s="12"/>
      <c r="W859" s="38"/>
      <c r="Y859" s="12"/>
    </row>
    <row r="860" ht="15.75" customHeight="1">
      <c r="A860" s="34"/>
      <c r="B860" s="34"/>
      <c r="C860" s="34"/>
      <c r="E860" s="34"/>
      <c r="F860" s="66"/>
      <c r="J860" s="60"/>
      <c r="L860" s="66"/>
      <c r="Q860" s="37"/>
      <c r="R860" s="12"/>
      <c r="S860" s="34"/>
      <c r="T860" s="12"/>
      <c r="U860" s="12"/>
      <c r="W860" s="38"/>
      <c r="Y860" s="12"/>
    </row>
    <row r="861" ht="15.75" customHeight="1">
      <c r="A861" s="34"/>
      <c r="B861" s="34"/>
      <c r="C861" s="34"/>
      <c r="E861" s="34"/>
      <c r="F861" s="66"/>
      <c r="J861" s="60"/>
      <c r="L861" s="66"/>
      <c r="Q861" s="37"/>
      <c r="R861" s="12"/>
      <c r="S861" s="34"/>
      <c r="T861" s="12"/>
      <c r="U861" s="12"/>
      <c r="W861" s="38"/>
      <c r="Y861" s="12"/>
    </row>
    <row r="862" ht="15.75" customHeight="1">
      <c r="A862" s="34"/>
      <c r="B862" s="34"/>
      <c r="C862" s="34"/>
      <c r="E862" s="34"/>
      <c r="F862" s="66"/>
      <c r="J862" s="60"/>
      <c r="L862" s="66"/>
      <c r="Q862" s="37"/>
      <c r="R862" s="12"/>
      <c r="S862" s="34"/>
      <c r="T862" s="12"/>
      <c r="U862" s="12"/>
      <c r="W862" s="38"/>
      <c r="Y862" s="12"/>
    </row>
    <row r="863" ht="15.75" customHeight="1">
      <c r="A863" s="34"/>
      <c r="B863" s="34"/>
      <c r="C863" s="34"/>
      <c r="E863" s="34"/>
      <c r="F863" s="66"/>
      <c r="J863" s="60"/>
      <c r="L863" s="66"/>
      <c r="Q863" s="37"/>
      <c r="R863" s="12"/>
      <c r="S863" s="34"/>
      <c r="T863" s="12"/>
      <c r="U863" s="12"/>
      <c r="W863" s="38"/>
      <c r="Y863" s="12"/>
    </row>
    <row r="864" ht="15.75" customHeight="1">
      <c r="A864" s="34"/>
      <c r="B864" s="34"/>
      <c r="C864" s="34"/>
      <c r="E864" s="34"/>
      <c r="F864" s="66"/>
      <c r="J864" s="60"/>
      <c r="L864" s="66"/>
      <c r="Q864" s="37"/>
      <c r="R864" s="12"/>
      <c r="S864" s="34"/>
      <c r="T864" s="12"/>
      <c r="U864" s="12"/>
      <c r="W864" s="38"/>
      <c r="Y864" s="12"/>
    </row>
    <row r="865" ht="15.75" customHeight="1">
      <c r="A865" s="34"/>
      <c r="B865" s="34"/>
      <c r="C865" s="34"/>
      <c r="E865" s="34"/>
      <c r="F865" s="66"/>
      <c r="J865" s="60"/>
      <c r="L865" s="66"/>
      <c r="Q865" s="37"/>
      <c r="R865" s="12"/>
      <c r="S865" s="34"/>
      <c r="T865" s="12"/>
      <c r="U865" s="12"/>
      <c r="W865" s="38"/>
      <c r="Y865" s="12"/>
    </row>
    <row r="866" ht="15.75" customHeight="1">
      <c r="A866" s="34"/>
      <c r="B866" s="34"/>
      <c r="C866" s="34"/>
      <c r="E866" s="34"/>
      <c r="F866" s="66"/>
      <c r="J866" s="60"/>
      <c r="L866" s="66"/>
      <c r="Q866" s="37"/>
      <c r="R866" s="12"/>
      <c r="S866" s="34"/>
      <c r="T866" s="12"/>
      <c r="U866" s="12"/>
      <c r="W866" s="38"/>
      <c r="Y866" s="12"/>
    </row>
    <row r="867" ht="15.75" customHeight="1">
      <c r="A867" s="34"/>
      <c r="B867" s="34"/>
      <c r="C867" s="34"/>
      <c r="E867" s="34"/>
      <c r="F867" s="66"/>
      <c r="J867" s="60"/>
      <c r="L867" s="66"/>
      <c r="Q867" s="37"/>
      <c r="R867" s="12"/>
      <c r="S867" s="34"/>
      <c r="T867" s="12"/>
      <c r="U867" s="12"/>
      <c r="W867" s="38"/>
      <c r="Y867" s="12"/>
    </row>
    <row r="868" ht="15.75" customHeight="1">
      <c r="A868" s="34"/>
      <c r="B868" s="34"/>
      <c r="C868" s="34"/>
      <c r="E868" s="34"/>
      <c r="F868" s="66"/>
      <c r="J868" s="60"/>
      <c r="L868" s="66"/>
      <c r="Q868" s="37"/>
      <c r="R868" s="12"/>
      <c r="S868" s="34"/>
      <c r="T868" s="12"/>
      <c r="U868" s="12"/>
      <c r="W868" s="38"/>
      <c r="Y868" s="12"/>
    </row>
    <row r="869" ht="15.75" customHeight="1">
      <c r="A869" s="34"/>
      <c r="B869" s="34"/>
      <c r="C869" s="34"/>
      <c r="E869" s="34"/>
      <c r="F869" s="66"/>
      <c r="J869" s="60"/>
      <c r="L869" s="66"/>
      <c r="Q869" s="37"/>
      <c r="R869" s="12"/>
      <c r="S869" s="34"/>
      <c r="T869" s="12"/>
      <c r="U869" s="12"/>
      <c r="W869" s="38"/>
      <c r="Y869" s="12"/>
    </row>
    <row r="870" ht="15.75" customHeight="1">
      <c r="A870" s="34"/>
      <c r="B870" s="34"/>
      <c r="C870" s="34"/>
      <c r="E870" s="34"/>
      <c r="F870" s="66"/>
      <c r="J870" s="60"/>
      <c r="L870" s="66"/>
      <c r="Q870" s="37"/>
      <c r="R870" s="12"/>
      <c r="S870" s="34"/>
      <c r="T870" s="12"/>
      <c r="U870" s="12"/>
      <c r="W870" s="38"/>
      <c r="Y870" s="12"/>
    </row>
    <row r="871" ht="15.75" customHeight="1">
      <c r="A871" s="34"/>
      <c r="B871" s="34"/>
      <c r="C871" s="34"/>
      <c r="E871" s="34"/>
      <c r="F871" s="66"/>
      <c r="J871" s="60"/>
      <c r="L871" s="66"/>
      <c r="Q871" s="37"/>
      <c r="R871" s="12"/>
      <c r="S871" s="34"/>
      <c r="T871" s="12"/>
      <c r="U871" s="12"/>
      <c r="W871" s="38"/>
      <c r="Y871" s="12"/>
    </row>
    <row r="872" ht="15.75" customHeight="1">
      <c r="A872" s="34"/>
      <c r="B872" s="34"/>
      <c r="C872" s="34"/>
      <c r="E872" s="34"/>
      <c r="F872" s="66"/>
      <c r="J872" s="60"/>
      <c r="L872" s="66"/>
      <c r="Q872" s="37"/>
      <c r="R872" s="12"/>
      <c r="S872" s="34"/>
      <c r="T872" s="12"/>
      <c r="U872" s="12"/>
      <c r="W872" s="38"/>
      <c r="Y872" s="12"/>
    </row>
    <row r="873" ht="15.75" customHeight="1">
      <c r="A873" s="34"/>
      <c r="B873" s="34"/>
      <c r="C873" s="34"/>
      <c r="E873" s="34"/>
      <c r="F873" s="66"/>
      <c r="J873" s="60"/>
      <c r="L873" s="66"/>
      <c r="Q873" s="37"/>
      <c r="R873" s="12"/>
      <c r="S873" s="34"/>
      <c r="T873" s="12"/>
      <c r="U873" s="12"/>
      <c r="W873" s="38"/>
      <c r="Y873" s="12"/>
    </row>
    <row r="874" ht="15.75" customHeight="1">
      <c r="A874" s="34"/>
      <c r="B874" s="34"/>
      <c r="C874" s="34"/>
      <c r="E874" s="34"/>
      <c r="F874" s="66"/>
      <c r="J874" s="60"/>
      <c r="L874" s="66"/>
      <c r="Q874" s="37"/>
      <c r="R874" s="12"/>
      <c r="S874" s="34"/>
      <c r="T874" s="12"/>
      <c r="U874" s="12"/>
      <c r="W874" s="38"/>
      <c r="Y874" s="12"/>
    </row>
    <row r="875" ht="15.75" customHeight="1">
      <c r="A875" s="34"/>
      <c r="B875" s="34"/>
      <c r="C875" s="34"/>
      <c r="E875" s="34"/>
      <c r="F875" s="66"/>
      <c r="J875" s="60"/>
      <c r="L875" s="66"/>
      <c r="Q875" s="37"/>
      <c r="R875" s="12"/>
      <c r="S875" s="34"/>
      <c r="T875" s="12"/>
      <c r="U875" s="12"/>
      <c r="W875" s="38"/>
      <c r="Y875" s="12"/>
    </row>
    <row r="876" ht="15.75" customHeight="1">
      <c r="A876" s="34"/>
      <c r="B876" s="34"/>
      <c r="C876" s="34"/>
      <c r="E876" s="34"/>
      <c r="F876" s="66"/>
      <c r="J876" s="60"/>
      <c r="L876" s="66"/>
      <c r="Q876" s="37"/>
      <c r="R876" s="12"/>
      <c r="S876" s="34"/>
      <c r="T876" s="12"/>
      <c r="U876" s="12"/>
      <c r="W876" s="38"/>
      <c r="Y876" s="12"/>
    </row>
    <row r="877" ht="15.75" customHeight="1">
      <c r="A877" s="34"/>
      <c r="B877" s="34"/>
      <c r="C877" s="34"/>
      <c r="E877" s="34"/>
      <c r="F877" s="66"/>
      <c r="J877" s="60"/>
      <c r="L877" s="66"/>
      <c r="Q877" s="37"/>
      <c r="R877" s="12"/>
      <c r="S877" s="34"/>
      <c r="T877" s="12"/>
      <c r="U877" s="12"/>
      <c r="W877" s="38"/>
      <c r="Y877" s="12"/>
    </row>
    <row r="878" ht="15.75" customHeight="1">
      <c r="A878" s="34"/>
      <c r="B878" s="34"/>
      <c r="C878" s="34"/>
      <c r="E878" s="34"/>
      <c r="F878" s="66"/>
      <c r="J878" s="60"/>
      <c r="L878" s="66"/>
      <c r="Q878" s="37"/>
      <c r="R878" s="12"/>
      <c r="S878" s="34"/>
      <c r="T878" s="12"/>
      <c r="U878" s="12"/>
      <c r="W878" s="38"/>
      <c r="Y878" s="12"/>
    </row>
    <row r="879" ht="15.75" customHeight="1">
      <c r="A879" s="34"/>
      <c r="B879" s="34"/>
      <c r="C879" s="34"/>
      <c r="E879" s="34"/>
      <c r="F879" s="66"/>
      <c r="J879" s="60"/>
      <c r="L879" s="66"/>
      <c r="Q879" s="37"/>
      <c r="R879" s="12"/>
      <c r="S879" s="34"/>
      <c r="T879" s="12"/>
      <c r="U879" s="12"/>
      <c r="W879" s="38"/>
      <c r="Y879" s="12"/>
    </row>
    <row r="880" ht="15.75" customHeight="1">
      <c r="A880" s="34"/>
      <c r="B880" s="34"/>
      <c r="C880" s="34"/>
      <c r="E880" s="34"/>
      <c r="F880" s="66"/>
      <c r="J880" s="60"/>
      <c r="L880" s="66"/>
      <c r="Q880" s="37"/>
      <c r="R880" s="12"/>
      <c r="S880" s="34"/>
      <c r="T880" s="12"/>
      <c r="U880" s="12"/>
      <c r="W880" s="38"/>
      <c r="Y880" s="12"/>
    </row>
    <row r="881" ht="15.75" customHeight="1">
      <c r="A881" s="34"/>
      <c r="B881" s="34"/>
      <c r="C881" s="34"/>
      <c r="E881" s="34"/>
      <c r="F881" s="66"/>
      <c r="J881" s="60"/>
      <c r="L881" s="66"/>
      <c r="Q881" s="37"/>
      <c r="R881" s="12"/>
      <c r="S881" s="34"/>
      <c r="T881" s="12"/>
      <c r="U881" s="12"/>
      <c r="W881" s="38"/>
      <c r="Y881" s="12"/>
    </row>
    <row r="882" ht="15.75" customHeight="1">
      <c r="A882" s="34"/>
      <c r="B882" s="34"/>
      <c r="C882" s="34"/>
      <c r="E882" s="34"/>
      <c r="F882" s="66"/>
      <c r="J882" s="60"/>
      <c r="L882" s="66"/>
      <c r="Q882" s="37"/>
      <c r="R882" s="12"/>
      <c r="S882" s="34"/>
      <c r="T882" s="12"/>
      <c r="U882" s="12"/>
      <c r="W882" s="38"/>
      <c r="Y882" s="12"/>
    </row>
    <row r="883" ht="15.75" customHeight="1">
      <c r="A883" s="34"/>
      <c r="B883" s="34"/>
      <c r="C883" s="34"/>
      <c r="E883" s="34"/>
      <c r="F883" s="66"/>
      <c r="J883" s="60"/>
      <c r="L883" s="66"/>
      <c r="Q883" s="37"/>
      <c r="R883" s="12"/>
      <c r="S883" s="34"/>
      <c r="T883" s="12"/>
      <c r="U883" s="12"/>
      <c r="W883" s="38"/>
      <c r="Y883" s="12"/>
    </row>
    <row r="884" ht="15.75" customHeight="1">
      <c r="A884" s="34"/>
      <c r="B884" s="34"/>
      <c r="C884" s="34"/>
      <c r="E884" s="34"/>
      <c r="F884" s="66"/>
      <c r="J884" s="60"/>
      <c r="L884" s="66"/>
      <c r="Q884" s="37"/>
      <c r="R884" s="12"/>
      <c r="S884" s="34"/>
      <c r="T884" s="12"/>
      <c r="U884" s="12"/>
      <c r="W884" s="38"/>
      <c r="Y884" s="12"/>
    </row>
    <row r="885" ht="15.75" customHeight="1">
      <c r="A885" s="34"/>
      <c r="B885" s="34"/>
      <c r="C885" s="34"/>
      <c r="E885" s="34"/>
      <c r="F885" s="66"/>
      <c r="J885" s="60"/>
      <c r="L885" s="66"/>
      <c r="Q885" s="37"/>
      <c r="R885" s="12"/>
      <c r="S885" s="34"/>
      <c r="T885" s="12"/>
      <c r="U885" s="12"/>
      <c r="W885" s="38"/>
      <c r="Y885" s="12"/>
    </row>
    <row r="886" ht="15.75" customHeight="1">
      <c r="A886" s="34"/>
      <c r="B886" s="34"/>
      <c r="C886" s="34"/>
      <c r="E886" s="34"/>
      <c r="F886" s="66"/>
      <c r="J886" s="60"/>
      <c r="L886" s="66"/>
      <c r="Q886" s="37"/>
      <c r="R886" s="12"/>
      <c r="S886" s="34"/>
      <c r="T886" s="12"/>
      <c r="U886" s="12"/>
      <c r="W886" s="38"/>
      <c r="Y886" s="12"/>
    </row>
    <row r="887" ht="15.75" customHeight="1">
      <c r="A887" s="34"/>
      <c r="B887" s="34"/>
      <c r="C887" s="34"/>
      <c r="E887" s="34"/>
      <c r="F887" s="66"/>
      <c r="J887" s="60"/>
      <c r="L887" s="66"/>
      <c r="Q887" s="37"/>
      <c r="R887" s="12"/>
      <c r="S887" s="34"/>
      <c r="T887" s="12"/>
      <c r="U887" s="12"/>
      <c r="W887" s="38"/>
      <c r="Y887" s="12"/>
    </row>
    <row r="888" ht="15.75" customHeight="1">
      <c r="A888" s="34"/>
      <c r="B888" s="34"/>
      <c r="C888" s="34"/>
      <c r="E888" s="34"/>
      <c r="F888" s="66"/>
      <c r="J888" s="60"/>
      <c r="L888" s="66"/>
      <c r="Q888" s="37"/>
      <c r="R888" s="12"/>
      <c r="S888" s="34"/>
      <c r="T888" s="12"/>
      <c r="U888" s="12"/>
      <c r="W888" s="38"/>
      <c r="Y888" s="12"/>
    </row>
    <row r="889" ht="15.75" customHeight="1">
      <c r="A889" s="34"/>
      <c r="B889" s="34"/>
      <c r="C889" s="34"/>
      <c r="E889" s="34"/>
      <c r="F889" s="66"/>
      <c r="J889" s="60"/>
      <c r="L889" s="66"/>
      <c r="Q889" s="37"/>
      <c r="R889" s="12"/>
      <c r="S889" s="34"/>
      <c r="T889" s="12"/>
      <c r="U889" s="12"/>
      <c r="W889" s="38"/>
      <c r="Y889" s="12"/>
    </row>
    <row r="890" ht="15.75" customHeight="1">
      <c r="A890" s="34"/>
      <c r="B890" s="34"/>
      <c r="C890" s="34"/>
      <c r="E890" s="34"/>
      <c r="F890" s="66"/>
      <c r="J890" s="60"/>
      <c r="L890" s="66"/>
      <c r="Q890" s="37"/>
      <c r="R890" s="12"/>
      <c r="S890" s="34"/>
      <c r="T890" s="12"/>
      <c r="U890" s="12"/>
      <c r="W890" s="38"/>
      <c r="Y890" s="12"/>
    </row>
    <row r="891" ht="15.75" customHeight="1">
      <c r="A891" s="34"/>
      <c r="B891" s="34"/>
      <c r="C891" s="34"/>
      <c r="E891" s="34"/>
      <c r="F891" s="66"/>
      <c r="J891" s="60"/>
      <c r="L891" s="66"/>
      <c r="Q891" s="37"/>
      <c r="R891" s="12"/>
      <c r="S891" s="34"/>
      <c r="T891" s="12"/>
      <c r="U891" s="12"/>
      <c r="W891" s="38"/>
      <c r="Y891" s="12"/>
    </row>
    <row r="892" ht="15.75" customHeight="1">
      <c r="A892" s="34"/>
      <c r="B892" s="34"/>
      <c r="C892" s="34"/>
      <c r="E892" s="34"/>
      <c r="F892" s="66"/>
      <c r="J892" s="60"/>
      <c r="L892" s="66"/>
      <c r="Q892" s="37"/>
      <c r="R892" s="12"/>
      <c r="S892" s="34"/>
      <c r="T892" s="12"/>
      <c r="U892" s="12"/>
      <c r="W892" s="38"/>
      <c r="Y892" s="12"/>
    </row>
    <row r="893" ht="15.75" customHeight="1">
      <c r="A893" s="34"/>
      <c r="B893" s="34"/>
      <c r="C893" s="34"/>
      <c r="E893" s="34"/>
      <c r="F893" s="66"/>
      <c r="J893" s="60"/>
      <c r="L893" s="66"/>
      <c r="Q893" s="37"/>
      <c r="R893" s="12"/>
      <c r="S893" s="34"/>
      <c r="T893" s="12"/>
      <c r="U893" s="12"/>
      <c r="W893" s="38"/>
      <c r="Y893" s="12"/>
    </row>
    <row r="894" ht="15.75" customHeight="1">
      <c r="A894" s="34"/>
      <c r="B894" s="34"/>
      <c r="C894" s="34"/>
      <c r="E894" s="34"/>
      <c r="F894" s="66"/>
      <c r="J894" s="60"/>
      <c r="L894" s="66"/>
      <c r="Q894" s="37"/>
      <c r="R894" s="12"/>
      <c r="S894" s="34"/>
      <c r="T894" s="12"/>
      <c r="U894" s="12"/>
      <c r="W894" s="38"/>
      <c r="Y894" s="12"/>
    </row>
    <row r="895" ht="15.75" customHeight="1">
      <c r="A895" s="34"/>
      <c r="B895" s="34"/>
      <c r="C895" s="34"/>
      <c r="E895" s="34"/>
      <c r="F895" s="66"/>
      <c r="J895" s="60"/>
      <c r="L895" s="66"/>
      <c r="Q895" s="37"/>
      <c r="R895" s="12"/>
      <c r="S895" s="34"/>
      <c r="T895" s="12"/>
      <c r="U895" s="12"/>
      <c r="W895" s="38"/>
      <c r="Y895" s="12"/>
    </row>
    <row r="896" ht="15.75" customHeight="1">
      <c r="A896" s="34"/>
      <c r="B896" s="34"/>
      <c r="C896" s="34"/>
      <c r="E896" s="34"/>
      <c r="F896" s="66"/>
      <c r="J896" s="60"/>
      <c r="L896" s="66"/>
      <c r="Q896" s="37"/>
      <c r="R896" s="12"/>
      <c r="S896" s="34"/>
      <c r="T896" s="12"/>
      <c r="U896" s="12"/>
      <c r="W896" s="38"/>
      <c r="Y896" s="12"/>
    </row>
    <row r="897" ht="15.75" customHeight="1">
      <c r="A897" s="34"/>
      <c r="B897" s="34"/>
      <c r="C897" s="34"/>
      <c r="E897" s="34"/>
      <c r="F897" s="66"/>
      <c r="J897" s="60"/>
      <c r="L897" s="66"/>
      <c r="Q897" s="37"/>
      <c r="R897" s="12"/>
      <c r="S897" s="34"/>
      <c r="T897" s="12"/>
      <c r="U897" s="12"/>
      <c r="W897" s="38"/>
      <c r="Y897" s="12"/>
    </row>
    <row r="898" ht="15.75" customHeight="1">
      <c r="A898" s="34"/>
      <c r="B898" s="34"/>
      <c r="C898" s="34"/>
      <c r="E898" s="34"/>
      <c r="F898" s="66"/>
      <c r="J898" s="60"/>
      <c r="L898" s="66"/>
      <c r="Q898" s="37"/>
      <c r="R898" s="12"/>
      <c r="S898" s="34"/>
      <c r="T898" s="12"/>
      <c r="U898" s="12"/>
      <c r="W898" s="38"/>
      <c r="Y898" s="12"/>
    </row>
    <row r="899" ht="15.75" customHeight="1">
      <c r="A899" s="34"/>
      <c r="B899" s="34"/>
      <c r="C899" s="34"/>
      <c r="E899" s="34"/>
      <c r="F899" s="66"/>
      <c r="J899" s="60"/>
      <c r="L899" s="66"/>
      <c r="Q899" s="37"/>
      <c r="R899" s="12"/>
      <c r="S899" s="34"/>
      <c r="T899" s="12"/>
      <c r="U899" s="12"/>
      <c r="W899" s="38"/>
      <c r="Y899" s="12"/>
    </row>
    <row r="900" ht="15.75" customHeight="1">
      <c r="A900" s="34"/>
      <c r="B900" s="34"/>
      <c r="C900" s="34"/>
      <c r="E900" s="34"/>
      <c r="F900" s="66"/>
      <c r="J900" s="60"/>
      <c r="L900" s="66"/>
      <c r="Q900" s="37"/>
      <c r="R900" s="12"/>
      <c r="S900" s="34"/>
      <c r="T900" s="12"/>
      <c r="U900" s="12"/>
      <c r="W900" s="38"/>
      <c r="Y900" s="12"/>
    </row>
    <row r="901" ht="15.75" customHeight="1">
      <c r="A901" s="34"/>
      <c r="B901" s="34"/>
      <c r="C901" s="34"/>
      <c r="E901" s="34"/>
      <c r="F901" s="66"/>
      <c r="J901" s="60"/>
      <c r="L901" s="66"/>
      <c r="Q901" s="37"/>
      <c r="R901" s="12"/>
      <c r="S901" s="34"/>
      <c r="T901" s="12"/>
      <c r="U901" s="12"/>
      <c r="W901" s="38"/>
      <c r="Y901" s="12"/>
    </row>
    <row r="902" ht="15.75" customHeight="1">
      <c r="A902" s="34"/>
      <c r="B902" s="34"/>
      <c r="C902" s="34"/>
      <c r="E902" s="34"/>
      <c r="F902" s="66"/>
      <c r="J902" s="60"/>
      <c r="L902" s="66"/>
      <c r="Q902" s="37"/>
      <c r="R902" s="12"/>
      <c r="S902" s="34"/>
      <c r="T902" s="12"/>
      <c r="U902" s="12"/>
      <c r="W902" s="38"/>
      <c r="Y902" s="12"/>
    </row>
    <row r="903" ht="15.75" customHeight="1">
      <c r="A903" s="34"/>
      <c r="B903" s="34"/>
      <c r="C903" s="34"/>
      <c r="E903" s="34"/>
      <c r="F903" s="66"/>
      <c r="J903" s="60"/>
      <c r="L903" s="66"/>
      <c r="Q903" s="37"/>
      <c r="R903" s="12"/>
      <c r="S903" s="34"/>
      <c r="T903" s="12"/>
      <c r="U903" s="12"/>
      <c r="W903" s="38"/>
      <c r="Y903" s="12"/>
    </row>
    <row r="904" ht="15.75" customHeight="1">
      <c r="A904" s="34"/>
      <c r="B904" s="34"/>
      <c r="C904" s="34"/>
      <c r="E904" s="34"/>
      <c r="F904" s="66"/>
      <c r="J904" s="60"/>
      <c r="L904" s="66"/>
      <c r="Q904" s="37"/>
      <c r="R904" s="12"/>
      <c r="S904" s="34"/>
      <c r="T904" s="12"/>
      <c r="U904" s="12"/>
      <c r="W904" s="38"/>
      <c r="Y904" s="12"/>
    </row>
    <row r="905" ht="15.75" customHeight="1">
      <c r="A905" s="34"/>
      <c r="B905" s="34"/>
      <c r="C905" s="34"/>
      <c r="E905" s="34"/>
      <c r="F905" s="66"/>
      <c r="J905" s="60"/>
      <c r="L905" s="66"/>
      <c r="Q905" s="37"/>
      <c r="R905" s="12"/>
      <c r="S905" s="34"/>
      <c r="T905" s="12"/>
      <c r="U905" s="12"/>
      <c r="W905" s="38"/>
      <c r="Y905" s="12"/>
    </row>
    <row r="906" ht="15.75" customHeight="1">
      <c r="A906" s="34"/>
      <c r="B906" s="34"/>
      <c r="C906" s="34"/>
      <c r="E906" s="34"/>
      <c r="F906" s="66"/>
      <c r="J906" s="60"/>
      <c r="L906" s="66"/>
      <c r="Q906" s="37"/>
      <c r="R906" s="12"/>
      <c r="S906" s="34"/>
      <c r="T906" s="12"/>
      <c r="U906" s="12"/>
      <c r="W906" s="38"/>
      <c r="Y906" s="12"/>
    </row>
    <row r="907" ht="15.75" customHeight="1">
      <c r="A907" s="34"/>
      <c r="B907" s="34"/>
      <c r="C907" s="34"/>
      <c r="E907" s="34"/>
      <c r="F907" s="66"/>
      <c r="J907" s="60"/>
      <c r="L907" s="66"/>
      <c r="Q907" s="37"/>
      <c r="R907" s="12"/>
      <c r="S907" s="34"/>
      <c r="T907" s="12"/>
      <c r="U907" s="12"/>
      <c r="W907" s="38"/>
      <c r="Y907" s="12"/>
    </row>
    <row r="908" ht="15.75" customHeight="1">
      <c r="A908" s="34"/>
      <c r="B908" s="34"/>
      <c r="C908" s="34"/>
      <c r="E908" s="34"/>
      <c r="F908" s="66"/>
      <c r="J908" s="60"/>
      <c r="L908" s="66"/>
      <c r="Q908" s="37"/>
      <c r="R908" s="12"/>
      <c r="S908" s="34"/>
      <c r="T908" s="12"/>
      <c r="U908" s="12"/>
      <c r="W908" s="38"/>
      <c r="Y908" s="12"/>
    </row>
    <row r="909" ht="15.75" customHeight="1">
      <c r="A909" s="34"/>
      <c r="B909" s="34"/>
      <c r="C909" s="34"/>
      <c r="E909" s="34"/>
      <c r="F909" s="66"/>
      <c r="J909" s="60"/>
      <c r="L909" s="66"/>
      <c r="Q909" s="37"/>
      <c r="R909" s="12"/>
      <c r="S909" s="34"/>
      <c r="T909" s="12"/>
      <c r="U909" s="12"/>
      <c r="W909" s="38"/>
      <c r="Y909" s="12"/>
    </row>
    <row r="910" ht="15.75" customHeight="1">
      <c r="A910" s="34"/>
      <c r="B910" s="34"/>
      <c r="C910" s="34"/>
      <c r="E910" s="34"/>
      <c r="F910" s="66"/>
      <c r="J910" s="60"/>
      <c r="L910" s="66"/>
      <c r="Q910" s="37"/>
      <c r="R910" s="12"/>
      <c r="S910" s="34"/>
      <c r="T910" s="12"/>
      <c r="U910" s="12"/>
      <c r="W910" s="38"/>
      <c r="Y910" s="12"/>
    </row>
    <row r="911" ht="15.75" customHeight="1">
      <c r="A911" s="34"/>
      <c r="B911" s="34"/>
      <c r="C911" s="34"/>
      <c r="E911" s="34"/>
      <c r="F911" s="66"/>
      <c r="J911" s="60"/>
      <c r="L911" s="66"/>
      <c r="Q911" s="37"/>
      <c r="R911" s="12"/>
      <c r="S911" s="34"/>
      <c r="T911" s="12"/>
      <c r="U911" s="12"/>
      <c r="W911" s="38"/>
      <c r="Y911" s="12"/>
    </row>
    <row r="912" ht="15.75" customHeight="1">
      <c r="A912" s="34"/>
      <c r="B912" s="34"/>
      <c r="C912" s="34"/>
      <c r="E912" s="34"/>
      <c r="F912" s="66"/>
      <c r="J912" s="60"/>
      <c r="L912" s="66"/>
      <c r="Q912" s="37"/>
      <c r="R912" s="12"/>
      <c r="S912" s="34"/>
      <c r="T912" s="12"/>
      <c r="U912" s="12"/>
      <c r="W912" s="38"/>
      <c r="Y912" s="12"/>
    </row>
    <row r="913" ht="15.75" customHeight="1">
      <c r="A913" s="34"/>
      <c r="B913" s="34"/>
      <c r="C913" s="34"/>
      <c r="E913" s="34"/>
      <c r="F913" s="66"/>
      <c r="J913" s="60"/>
      <c r="L913" s="66"/>
      <c r="Q913" s="37"/>
      <c r="R913" s="12"/>
      <c r="S913" s="34"/>
      <c r="T913" s="12"/>
      <c r="U913" s="12"/>
      <c r="W913" s="38"/>
      <c r="Y913" s="12"/>
    </row>
    <row r="914" ht="15.75" customHeight="1">
      <c r="A914" s="34"/>
      <c r="B914" s="34"/>
      <c r="C914" s="34"/>
      <c r="E914" s="34"/>
      <c r="F914" s="66"/>
      <c r="J914" s="60"/>
      <c r="L914" s="66"/>
      <c r="Q914" s="37"/>
      <c r="R914" s="12"/>
      <c r="S914" s="34"/>
      <c r="T914" s="12"/>
      <c r="U914" s="12"/>
      <c r="W914" s="38"/>
      <c r="Y914" s="12"/>
    </row>
    <row r="915" ht="15.75" customHeight="1">
      <c r="A915" s="34"/>
      <c r="B915" s="34"/>
      <c r="C915" s="34"/>
      <c r="E915" s="34"/>
      <c r="F915" s="66"/>
      <c r="J915" s="60"/>
      <c r="L915" s="66"/>
      <c r="Q915" s="37"/>
      <c r="R915" s="12"/>
      <c r="S915" s="34"/>
      <c r="T915" s="12"/>
      <c r="U915" s="12"/>
      <c r="W915" s="38"/>
      <c r="Y915" s="12"/>
    </row>
    <row r="916" ht="15.75" customHeight="1">
      <c r="A916" s="34"/>
      <c r="B916" s="34"/>
      <c r="C916" s="34"/>
      <c r="E916" s="34"/>
      <c r="F916" s="66"/>
      <c r="J916" s="60"/>
      <c r="L916" s="66"/>
      <c r="Q916" s="37"/>
      <c r="R916" s="12"/>
      <c r="S916" s="34"/>
      <c r="T916" s="12"/>
      <c r="U916" s="12"/>
      <c r="W916" s="38"/>
      <c r="Y916" s="12"/>
    </row>
    <row r="917" ht="15.75" customHeight="1">
      <c r="A917" s="34"/>
      <c r="B917" s="34"/>
      <c r="C917" s="34"/>
      <c r="E917" s="34"/>
      <c r="F917" s="66"/>
      <c r="J917" s="60"/>
      <c r="L917" s="66"/>
      <c r="Q917" s="37"/>
      <c r="R917" s="12"/>
      <c r="S917" s="34"/>
      <c r="T917" s="12"/>
      <c r="U917" s="12"/>
      <c r="W917" s="38"/>
      <c r="Y917" s="12"/>
    </row>
    <row r="918" ht="15.75" customHeight="1">
      <c r="A918" s="34"/>
      <c r="B918" s="34"/>
      <c r="C918" s="34"/>
      <c r="E918" s="34"/>
      <c r="F918" s="66"/>
      <c r="J918" s="60"/>
      <c r="L918" s="66"/>
      <c r="Q918" s="37"/>
      <c r="R918" s="12"/>
      <c r="S918" s="34"/>
      <c r="T918" s="12"/>
      <c r="U918" s="12"/>
      <c r="W918" s="38"/>
      <c r="Y918" s="12"/>
    </row>
    <row r="919" ht="15.75" customHeight="1">
      <c r="A919" s="34"/>
      <c r="B919" s="34"/>
      <c r="C919" s="34"/>
      <c r="E919" s="34"/>
      <c r="F919" s="66"/>
      <c r="J919" s="60"/>
      <c r="L919" s="66"/>
      <c r="Q919" s="37"/>
      <c r="R919" s="12"/>
      <c r="S919" s="34"/>
      <c r="T919" s="12"/>
      <c r="U919" s="12"/>
      <c r="W919" s="38"/>
      <c r="Y919" s="12"/>
    </row>
    <row r="920" ht="15.75" customHeight="1">
      <c r="A920" s="34"/>
      <c r="B920" s="34"/>
      <c r="C920" s="34"/>
      <c r="E920" s="34"/>
      <c r="F920" s="66"/>
      <c r="J920" s="60"/>
      <c r="L920" s="66"/>
      <c r="Q920" s="37"/>
      <c r="R920" s="12"/>
      <c r="S920" s="34"/>
      <c r="T920" s="12"/>
      <c r="U920" s="12"/>
      <c r="W920" s="38"/>
      <c r="Y920" s="12"/>
    </row>
    <row r="921" ht="15.75" customHeight="1">
      <c r="A921" s="34"/>
      <c r="B921" s="34"/>
      <c r="C921" s="34"/>
      <c r="E921" s="34"/>
      <c r="F921" s="66"/>
      <c r="J921" s="60"/>
      <c r="L921" s="66"/>
      <c r="Q921" s="37"/>
      <c r="R921" s="12"/>
      <c r="S921" s="34"/>
      <c r="T921" s="12"/>
      <c r="U921" s="12"/>
      <c r="W921" s="38"/>
      <c r="Y921" s="12"/>
    </row>
    <row r="922" ht="15.75" customHeight="1">
      <c r="A922" s="34"/>
      <c r="B922" s="34"/>
      <c r="C922" s="34"/>
      <c r="E922" s="34"/>
      <c r="F922" s="66"/>
      <c r="J922" s="60"/>
      <c r="L922" s="66"/>
      <c r="Q922" s="37"/>
      <c r="R922" s="12"/>
      <c r="S922" s="34"/>
      <c r="T922" s="12"/>
      <c r="U922" s="12"/>
      <c r="W922" s="38"/>
      <c r="Y922" s="12"/>
    </row>
    <row r="923" ht="15.75" customHeight="1">
      <c r="A923" s="34"/>
      <c r="B923" s="34"/>
      <c r="C923" s="34"/>
      <c r="E923" s="34"/>
      <c r="F923" s="66"/>
      <c r="J923" s="60"/>
      <c r="L923" s="66"/>
      <c r="Q923" s="37"/>
      <c r="R923" s="12"/>
      <c r="S923" s="34"/>
      <c r="T923" s="12"/>
      <c r="U923" s="12"/>
      <c r="W923" s="38"/>
      <c r="Y923" s="12"/>
    </row>
    <row r="924" ht="15.75" customHeight="1">
      <c r="A924" s="34"/>
      <c r="B924" s="34"/>
      <c r="C924" s="34"/>
      <c r="E924" s="34"/>
      <c r="F924" s="66"/>
      <c r="J924" s="60"/>
      <c r="L924" s="66"/>
      <c r="Q924" s="37"/>
      <c r="R924" s="12"/>
      <c r="S924" s="34"/>
      <c r="T924" s="12"/>
      <c r="U924" s="12"/>
      <c r="W924" s="38"/>
      <c r="Y924" s="12"/>
    </row>
    <row r="925" ht="15.75" customHeight="1">
      <c r="A925" s="34"/>
      <c r="B925" s="34"/>
      <c r="C925" s="34"/>
      <c r="E925" s="34"/>
      <c r="F925" s="66"/>
      <c r="J925" s="60"/>
      <c r="L925" s="66"/>
      <c r="Q925" s="37"/>
      <c r="R925" s="12"/>
      <c r="S925" s="34"/>
      <c r="T925" s="12"/>
      <c r="U925" s="12"/>
      <c r="W925" s="38"/>
      <c r="Y925" s="12"/>
    </row>
    <row r="926" ht="15.75" customHeight="1">
      <c r="A926" s="34"/>
      <c r="B926" s="34"/>
      <c r="C926" s="34"/>
      <c r="E926" s="34"/>
      <c r="F926" s="66"/>
      <c r="J926" s="60"/>
      <c r="L926" s="66"/>
      <c r="Q926" s="37"/>
      <c r="R926" s="12"/>
      <c r="S926" s="34"/>
      <c r="T926" s="12"/>
      <c r="U926" s="12"/>
      <c r="W926" s="38"/>
      <c r="Y926" s="12"/>
    </row>
    <row r="927" ht="15.75" customHeight="1">
      <c r="A927" s="34"/>
      <c r="B927" s="34"/>
      <c r="C927" s="34"/>
      <c r="E927" s="34"/>
      <c r="F927" s="66"/>
      <c r="J927" s="60"/>
      <c r="L927" s="66"/>
      <c r="Q927" s="37"/>
      <c r="R927" s="12"/>
      <c r="S927" s="34"/>
      <c r="T927" s="12"/>
      <c r="U927" s="12"/>
      <c r="W927" s="38"/>
      <c r="Y927" s="12"/>
    </row>
    <row r="928" ht="15.75" customHeight="1">
      <c r="A928" s="34"/>
      <c r="B928" s="34"/>
      <c r="C928" s="34"/>
      <c r="E928" s="34"/>
      <c r="F928" s="66"/>
      <c r="J928" s="60"/>
      <c r="L928" s="66"/>
      <c r="Q928" s="37"/>
      <c r="R928" s="12"/>
      <c r="S928" s="34"/>
      <c r="T928" s="12"/>
      <c r="U928" s="12"/>
      <c r="W928" s="38"/>
      <c r="Y928" s="12"/>
    </row>
    <row r="929" ht="15.75" customHeight="1">
      <c r="A929" s="34"/>
      <c r="B929" s="34"/>
      <c r="C929" s="34"/>
      <c r="E929" s="34"/>
      <c r="F929" s="66"/>
      <c r="J929" s="60"/>
      <c r="L929" s="66"/>
      <c r="Q929" s="37"/>
      <c r="R929" s="12"/>
      <c r="S929" s="34"/>
      <c r="T929" s="12"/>
      <c r="U929" s="12"/>
      <c r="W929" s="38"/>
      <c r="Y929" s="12"/>
    </row>
    <row r="930" ht="15.75" customHeight="1">
      <c r="A930" s="34"/>
      <c r="B930" s="34"/>
      <c r="C930" s="34"/>
      <c r="E930" s="34"/>
      <c r="F930" s="66"/>
      <c r="J930" s="60"/>
      <c r="L930" s="66"/>
      <c r="Q930" s="37"/>
      <c r="R930" s="12"/>
      <c r="S930" s="34"/>
      <c r="T930" s="12"/>
      <c r="U930" s="12"/>
      <c r="W930" s="38"/>
      <c r="Y930" s="12"/>
    </row>
    <row r="931" ht="15.75" customHeight="1">
      <c r="A931" s="34"/>
      <c r="B931" s="34"/>
      <c r="C931" s="34"/>
      <c r="E931" s="34"/>
      <c r="F931" s="66"/>
      <c r="J931" s="60"/>
      <c r="L931" s="66"/>
      <c r="Q931" s="37"/>
      <c r="R931" s="12"/>
      <c r="S931" s="34"/>
      <c r="T931" s="12"/>
      <c r="U931" s="12"/>
      <c r="W931" s="38"/>
      <c r="Y931" s="12"/>
    </row>
    <row r="932" ht="15.75" customHeight="1">
      <c r="A932" s="34"/>
      <c r="B932" s="34"/>
      <c r="C932" s="34"/>
      <c r="E932" s="34"/>
      <c r="F932" s="66"/>
      <c r="J932" s="60"/>
      <c r="L932" s="66"/>
      <c r="Q932" s="37"/>
      <c r="R932" s="12"/>
      <c r="S932" s="34"/>
      <c r="T932" s="12"/>
      <c r="U932" s="12"/>
      <c r="W932" s="38"/>
      <c r="Y932" s="12"/>
    </row>
    <row r="933" ht="15.75" customHeight="1">
      <c r="A933" s="34"/>
      <c r="B933" s="34"/>
      <c r="C933" s="34"/>
      <c r="E933" s="34"/>
      <c r="F933" s="66"/>
      <c r="J933" s="60"/>
      <c r="L933" s="66"/>
      <c r="Q933" s="37"/>
      <c r="R933" s="12"/>
      <c r="S933" s="34"/>
      <c r="T933" s="12"/>
      <c r="U933" s="12"/>
      <c r="W933" s="38"/>
      <c r="Y933" s="12"/>
    </row>
    <row r="934" ht="15.75" customHeight="1">
      <c r="A934" s="34"/>
      <c r="B934" s="34"/>
      <c r="C934" s="34"/>
      <c r="E934" s="34"/>
      <c r="F934" s="66"/>
      <c r="J934" s="60"/>
      <c r="L934" s="66"/>
      <c r="Q934" s="37"/>
      <c r="R934" s="12"/>
      <c r="S934" s="34"/>
      <c r="T934" s="12"/>
      <c r="U934" s="12"/>
      <c r="W934" s="38"/>
      <c r="Y934" s="12"/>
    </row>
    <row r="935" ht="15.75" customHeight="1">
      <c r="A935" s="34"/>
      <c r="B935" s="34"/>
      <c r="C935" s="34"/>
      <c r="E935" s="34"/>
      <c r="F935" s="66"/>
      <c r="J935" s="60"/>
      <c r="L935" s="66"/>
      <c r="Q935" s="37"/>
      <c r="R935" s="12"/>
      <c r="S935" s="34"/>
      <c r="T935" s="12"/>
      <c r="U935" s="12"/>
      <c r="W935" s="38"/>
      <c r="Y935" s="12"/>
    </row>
    <row r="936" ht="15.75" customHeight="1">
      <c r="A936" s="34"/>
      <c r="B936" s="34"/>
      <c r="C936" s="34"/>
      <c r="E936" s="34"/>
      <c r="F936" s="66"/>
      <c r="J936" s="60"/>
      <c r="L936" s="66"/>
      <c r="Q936" s="37"/>
      <c r="R936" s="12"/>
      <c r="S936" s="34"/>
      <c r="T936" s="12"/>
      <c r="U936" s="12"/>
      <c r="W936" s="38"/>
      <c r="Y936" s="12"/>
    </row>
    <row r="937" ht="15.75" customHeight="1">
      <c r="A937" s="34"/>
      <c r="B937" s="34"/>
      <c r="C937" s="34"/>
      <c r="E937" s="34"/>
      <c r="F937" s="66"/>
      <c r="J937" s="60"/>
      <c r="L937" s="66"/>
      <c r="Q937" s="37"/>
      <c r="R937" s="12"/>
      <c r="S937" s="34"/>
      <c r="T937" s="12"/>
      <c r="U937" s="12"/>
      <c r="W937" s="38"/>
      <c r="Y937" s="12"/>
    </row>
    <row r="938" ht="15.75" customHeight="1">
      <c r="A938" s="34"/>
      <c r="B938" s="34"/>
      <c r="C938" s="34"/>
      <c r="E938" s="34"/>
      <c r="F938" s="66"/>
      <c r="J938" s="60"/>
      <c r="L938" s="66"/>
      <c r="Q938" s="37"/>
      <c r="R938" s="12"/>
      <c r="S938" s="34"/>
      <c r="T938" s="12"/>
      <c r="U938" s="12"/>
      <c r="W938" s="38"/>
      <c r="Y938" s="12"/>
    </row>
    <row r="939" ht="15.75" customHeight="1">
      <c r="A939" s="34"/>
      <c r="B939" s="34"/>
      <c r="C939" s="34"/>
      <c r="E939" s="34"/>
      <c r="F939" s="66"/>
      <c r="J939" s="60"/>
      <c r="L939" s="66"/>
      <c r="Q939" s="37"/>
      <c r="R939" s="12"/>
      <c r="S939" s="34"/>
      <c r="T939" s="12"/>
      <c r="U939" s="12"/>
      <c r="W939" s="38"/>
      <c r="Y939" s="12"/>
    </row>
    <row r="940" ht="15.75" customHeight="1">
      <c r="A940" s="34"/>
      <c r="B940" s="34"/>
      <c r="C940" s="34"/>
      <c r="E940" s="34"/>
      <c r="F940" s="66"/>
      <c r="J940" s="60"/>
      <c r="L940" s="66"/>
      <c r="Q940" s="37"/>
      <c r="R940" s="12"/>
      <c r="S940" s="34"/>
      <c r="T940" s="12"/>
      <c r="U940" s="12"/>
      <c r="W940" s="38"/>
      <c r="Y940" s="12"/>
    </row>
    <row r="941" ht="15.75" customHeight="1">
      <c r="A941" s="34"/>
      <c r="B941" s="34"/>
      <c r="C941" s="34"/>
      <c r="E941" s="34"/>
      <c r="F941" s="66"/>
      <c r="J941" s="60"/>
      <c r="L941" s="66"/>
      <c r="Q941" s="37"/>
      <c r="R941" s="12"/>
      <c r="S941" s="34"/>
      <c r="T941" s="12"/>
      <c r="U941" s="12"/>
      <c r="W941" s="38"/>
      <c r="Y941" s="12"/>
    </row>
    <row r="942" ht="15.75" customHeight="1">
      <c r="A942" s="34"/>
      <c r="B942" s="34"/>
      <c r="C942" s="34"/>
      <c r="E942" s="34"/>
      <c r="F942" s="66"/>
      <c r="J942" s="60"/>
      <c r="L942" s="66"/>
      <c r="Q942" s="37"/>
      <c r="R942" s="12"/>
      <c r="S942" s="34"/>
      <c r="T942" s="12"/>
      <c r="U942" s="12"/>
      <c r="W942" s="38"/>
      <c r="Y942" s="12"/>
    </row>
    <row r="943" ht="15.75" customHeight="1">
      <c r="A943" s="34"/>
      <c r="B943" s="34"/>
      <c r="C943" s="34"/>
      <c r="E943" s="34"/>
      <c r="F943" s="66"/>
      <c r="J943" s="60"/>
      <c r="L943" s="66"/>
      <c r="Q943" s="37"/>
      <c r="R943" s="12"/>
      <c r="S943" s="34"/>
      <c r="T943" s="12"/>
      <c r="U943" s="12"/>
      <c r="W943" s="38"/>
      <c r="Y943" s="12"/>
    </row>
    <row r="944" ht="15.75" customHeight="1">
      <c r="A944" s="34"/>
      <c r="B944" s="34"/>
      <c r="C944" s="34"/>
      <c r="E944" s="34"/>
      <c r="F944" s="66"/>
      <c r="J944" s="60"/>
      <c r="L944" s="66"/>
      <c r="Q944" s="37"/>
      <c r="R944" s="12"/>
      <c r="S944" s="34"/>
      <c r="T944" s="12"/>
      <c r="U944" s="12"/>
      <c r="W944" s="38"/>
      <c r="Y944" s="12"/>
    </row>
    <row r="945" ht="15.75" customHeight="1">
      <c r="A945" s="34"/>
      <c r="B945" s="34"/>
      <c r="C945" s="34"/>
      <c r="E945" s="34"/>
      <c r="F945" s="66"/>
      <c r="J945" s="60"/>
      <c r="L945" s="66"/>
      <c r="Q945" s="37"/>
      <c r="R945" s="12"/>
      <c r="S945" s="34"/>
      <c r="T945" s="12"/>
      <c r="U945" s="12"/>
      <c r="W945" s="38"/>
      <c r="Y945" s="12"/>
    </row>
    <row r="946" ht="15.75" customHeight="1">
      <c r="A946" s="34"/>
      <c r="B946" s="34"/>
      <c r="C946" s="34"/>
      <c r="E946" s="34"/>
      <c r="F946" s="66"/>
      <c r="J946" s="60"/>
      <c r="L946" s="66"/>
      <c r="Q946" s="37"/>
      <c r="R946" s="12"/>
      <c r="S946" s="34"/>
      <c r="T946" s="12"/>
      <c r="U946" s="12"/>
      <c r="W946" s="38"/>
      <c r="Y946" s="12"/>
    </row>
    <row r="947" ht="15.75" customHeight="1">
      <c r="A947" s="34"/>
      <c r="B947" s="34"/>
      <c r="C947" s="34"/>
      <c r="E947" s="34"/>
      <c r="F947" s="66"/>
      <c r="J947" s="60"/>
      <c r="L947" s="66"/>
      <c r="Q947" s="37"/>
      <c r="R947" s="12"/>
      <c r="S947" s="34"/>
      <c r="T947" s="12"/>
      <c r="U947" s="12"/>
      <c r="W947" s="38"/>
      <c r="Y947" s="12"/>
    </row>
    <row r="948" ht="15.75" customHeight="1">
      <c r="A948" s="34"/>
      <c r="B948" s="34"/>
      <c r="C948" s="34"/>
      <c r="E948" s="34"/>
      <c r="F948" s="66"/>
      <c r="J948" s="60"/>
      <c r="L948" s="66"/>
      <c r="Q948" s="37"/>
      <c r="R948" s="12"/>
      <c r="S948" s="34"/>
      <c r="T948" s="12"/>
      <c r="U948" s="12"/>
      <c r="W948" s="38"/>
      <c r="Y948" s="12"/>
    </row>
    <row r="949" ht="15.75" customHeight="1">
      <c r="A949" s="34"/>
      <c r="B949" s="34"/>
      <c r="C949" s="34"/>
      <c r="E949" s="34"/>
      <c r="F949" s="66"/>
      <c r="J949" s="60"/>
      <c r="L949" s="66"/>
      <c r="Q949" s="37"/>
      <c r="R949" s="12"/>
      <c r="S949" s="34"/>
      <c r="T949" s="12"/>
      <c r="U949" s="12"/>
      <c r="W949" s="38"/>
      <c r="Y949" s="12"/>
    </row>
    <row r="950" ht="15.75" customHeight="1">
      <c r="A950" s="34"/>
      <c r="B950" s="34"/>
      <c r="C950" s="34"/>
      <c r="E950" s="34"/>
      <c r="F950" s="66"/>
      <c r="J950" s="60"/>
      <c r="L950" s="66"/>
      <c r="Q950" s="37"/>
      <c r="R950" s="12"/>
      <c r="S950" s="34"/>
      <c r="T950" s="12"/>
      <c r="U950" s="12"/>
      <c r="W950" s="38"/>
      <c r="Y950" s="12"/>
    </row>
    <row r="951" ht="15.75" customHeight="1">
      <c r="A951" s="34"/>
      <c r="B951" s="34"/>
      <c r="C951" s="34"/>
      <c r="E951" s="34"/>
      <c r="F951" s="66"/>
      <c r="J951" s="60"/>
      <c r="L951" s="66"/>
      <c r="Q951" s="37"/>
      <c r="R951" s="12"/>
      <c r="S951" s="34"/>
      <c r="T951" s="12"/>
      <c r="U951" s="12"/>
      <c r="W951" s="38"/>
      <c r="Y951" s="12"/>
    </row>
    <row r="952" ht="15.75" customHeight="1">
      <c r="A952" s="34"/>
      <c r="B952" s="34"/>
      <c r="C952" s="34"/>
      <c r="E952" s="34"/>
      <c r="F952" s="66"/>
      <c r="J952" s="60"/>
      <c r="L952" s="66"/>
      <c r="Q952" s="37"/>
      <c r="R952" s="12"/>
      <c r="S952" s="34"/>
      <c r="T952" s="12"/>
      <c r="U952" s="12"/>
      <c r="W952" s="38"/>
      <c r="Y952" s="12"/>
    </row>
    <row r="953" ht="15.75" customHeight="1">
      <c r="A953" s="34"/>
      <c r="B953" s="34"/>
      <c r="C953" s="34"/>
      <c r="E953" s="34"/>
      <c r="F953" s="66"/>
      <c r="J953" s="60"/>
      <c r="L953" s="66"/>
      <c r="Q953" s="37"/>
      <c r="R953" s="12"/>
      <c r="S953" s="34"/>
      <c r="T953" s="12"/>
      <c r="U953" s="12"/>
      <c r="W953" s="38"/>
      <c r="Y953" s="12"/>
    </row>
    <row r="954" ht="15.75" customHeight="1">
      <c r="A954" s="34"/>
      <c r="B954" s="34"/>
      <c r="C954" s="34"/>
      <c r="E954" s="34"/>
      <c r="F954" s="66"/>
      <c r="J954" s="60"/>
      <c r="L954" s="66"/>
      <c r="Q954" s="37"/>
      <c r="R954" s="12"/>
      <c r="S954" s="34"/>
      <c r="T954" s="12"/>
      <c r="U954" s="12"/>
      <c r="W954" s="38"/>
      <c r="Y954" s="12"/>
    </row>
    <row r="955" ht="15.75" customHeight="1">
      <c r="A955" s="34"/>
      <c r="B955" s="34"/>
      <c r="C955" s="34"/>
      <c r="E955" s="34"/>
      <c r="F955" s="66"/>
      <c r="J955" s="60"/>
      <c r="L955" s="66"/>
      <c r="Q955" s="37"/>
      <c r="R955" s="12"/>
      <c r="S955" s="34"/>
      <c r="T955" s="12"/>
      <c r="U955" s="12"/>
      <c r="W955" s="38"/>
      <c r="Y955" s="12"/>
    </row>
    <row r="956" ht="15.75" customHeight="1">
      <c r="A956" s="34"/>
      <c r="B956" s="34"/>
      <c r="C956" s="34"/>
      <c r="E956" s="34"/>
      <c r="F956" s="66"/>
      <c r="J956" s="60"/>
      <c r="L956" s="66"/>
      <c r="Q956" s="37"/>
      <c r="R956" s="12"/>
      <c r="S956" s="34"/>
      <c r="T956" s="12"/>
      <c r="U956" s="12"/>
      <c r="W956" s="38"/>
      <c r="Y956" s="12"/>
    </row>
    <row r="957" ht="15.75" customHeight="1">
      <c r="A957" s="34"/>
      <c r="B957" s="34"/>
      <c r="C957" s="34"/>
      <c r="E957" s="34"/>
      <c r="F957" s="66"/>
      <c r="J957" s="60"/>
      <c r="L957" s="66"/>
      <c r="Q957" s="37"/>
      <c r="R957" s="12"/>
      <c r="S957" s="34"/>
      <c r="T957" s="12"/>
      <c r="U957" s="12"/>
      <c r="W957" s="38"/>
      <c r="Y957" s="12"/>
    </row>
    <row r="958" ht="15.75" customHeight="1">
      <c r="A958" s="34"/>
      <c r="B958" s="34"/>
      <c r="C958" s="34"/>
      <c r="E958" s="34"/>
      <c r="F958" s="66"/>
      <c r="J958" s="60"/>
      <c r="L958" s="66"/>
      <c r="Q958" s="37"/>
      <c r="R958" s="12"/>
      <c r="S958" s="34"/>
      <c r="T958" s="12"/>
      <c r="U958" s="12"/>
      <c r="W958" s="38"/>
      <c r="Y958" s="12"/>
    </row>
    <row r="959" ht="15.75" customHeight="1">
      <c r="A959" s="34"/>
      <c r="B959" s="34"/>
      <c r="C959" s="34"/>
      <c r="E959" s="34"/>
      <c r="F959" s="66"/>
      <c r="J959" s="60"/>
      <c r="L959" s="66"/>
      <c r="Q959" s="37"/>
      <c r="R959" s="12"/>
      <c r="S959" s="34"/>
      <c r="T959" s="12"/>
      <c r="U959" s="12"/>
      <c r="W959" s="38"/>
      <c r="Y959" s="12"/>
    </row>
    <row r="960" ht="15.75" customHeight="1">
      <c r="A960" s="34"/>
      <c r="B960" s="34"/>
      <c r="C960" s="34"/>
      <c r="E960" s="34"/>
      <c r="F960" s="66"/>
      <c r="J960" s="60"/>
      <c r="L960" s="66"/>
      <c r="Q960" s="37"/>
      <c r="R960" s="12"/>
      <c r="S960" s="34"/>
      <c r="T960" s="12"/>
      <c r="U960" s="12"/>
      <c r="W960" s="38"/>
      <c r="Y960" s="12"/>
    </row>
    <row r="961" ht="15.75" customHeight="1">
      <c r="A961" s="34"/>
      <c r="B961" s="34"/>
      <c r="C961" s="34"/>
      <c r="E961" s="34"/>
      <c r="F961" s="66"/>
      <c r="J961" s="60"/>
      <c r="L961" s="66"/>
      <c r="Q961" s="37"/>
      <c r="R961" s="12"/>
      <c r="S961" s="34"/>
      <c r="T961" s="12"/>
      <c r="U961" s="12"/>
      <c r="W961" s="38"/>
      <c r="Y961" s="12"/>
    </row>
    <row r="962" ht="15.75" customHeight="1">
      <c r="A962" s="34"/>
      <c r="B962" s="34"/>
      <c r="C962" s="34"/>
      <c r="E962" s="34"/>
      <c r="F962" s="66"/>
      <c r="J962" s="60"/>
      <c r="L962" s="66"/>
      <c r="Q962" s="37"/>
      <c r="R962" s="12"/>
      <c r="S962" s="34"/>
      <c r="T962" s="12"/>
      <c r="U962" s="12"/>
      <c r="W962" s="38"/>
      <c r="Y962" s="12"/>
    </row>
    <row r="963" ht="15.75" customHeight="1">
      <c r="A963" s="34"/>
      <c r="B963" s="34"/>
      <c r="C963" s="34"/>
      <c r="E963" s="34"/>
      <c r="F963" s="66"/>
      <c r="J963" s="60"/>
      <c r="L963" s="66"/>
      <c r="Q963" s="37"/>
      <c r="R963" s="12"/>
      <c r="S963" s="34"/>
      <c r="T963" s="12"/>
      <c r="U963" s="12"/>
      <c r="W963" s="38"/>
      <c r="Y963" s="12"/>
    </row>
    <row r="964" ht="15.75" customHeight="1">
      <c r="A964" s="34"/>
      <c r="B964" s="34"/>
      <c r="C964" s="34"/>
      <c r="E964" s="34"/>
      <c r="F964" s="66"/>
      <c r="J964" s="60"/>
      <c r="L964" s="66"/>
      <c r="Q964" s="37"/>
      <c r="R964" s="12"/>
      <c r="S964" s="34"/>
      <c r="T964" s="12"/>
      <c r="U964" s="12"/>
      <c r="W964" s="38"/>
      <c r="Y964" s="12"/>
    </row>
    <row r="965" ht="15.75" customHeight="1">
      <c r="A965" s="34"/>
      <c r="B965" s="34"/>
      <c r="C965" s="34"/>
      <c r="E965" s="34"/>
      <c r="F965" s="66"/>
      <c r="J965" s="60"/>
      <c r="L965" s="66"/>
      <c r="Q965" s="37"/>
      <c r="R965" s="12"/>
      <c r="S965" s="34"/>
      <c r="T965" s="12"/>
      <c r="U965" s="12"/>
      <c r="W965" s="38"/>
      <c r="Y965" s="12"/>
    </row>
    <row r="966" ht="15.75" customHeight="1">
      <c r="A966" s="34"/>
      <c r="B966" s="34"/>
      <c r="C966" s="34"/>
      <c r="E966" s="34"/>
      <c r="F966" s="66"/>
      <c r="J966" s="60"/>
      <c r="L966" s="66"/>
      <c r="Q966" s="37"/>
      <c r="R966" s="12"/>
      <c r="S966" s="34"/>
      <c r="T966" s="12"/>
      <c r="U966" s="12"/>
      <c r="W966" s="38"/>
      <c r="Y966" s="12"/>
    </row>
    <row r="967" ht="15.75" customHeight="1">
      <c r="A967" s="34"/>
      <c r="B967" s="34"/>
      <c r="C967" s="34"/>
      <c r="E967" s="34"/>
      <c r="F967" s="66"/>
      <c r="J967" s="60"/>
      <c r="L967" s="66"/>
      <c r="Q967" s="37"/>
      <c r="R967" s="12"/>
      <c r="S967" s="34"/>
      <c r="T967" s="12"/>
      <c r="U967" s="12"/>
      <c r="W967" s="38"/>
      <c r="Y967" s="12"/>
    </row>
    <row r="968" ht="15.75" customHeight="1">
      <c r="A968" s="34"/>
      <c r="B968" s="34"/>
      <c r="C968" s="34"/>
      <c r="E968" s="34"/>
      <c r="F968" s="66"/>
      <c r="J968" s="60"/>
      <c r="L968" s="66"/>
      <c r="Q968" s="37"/>
      <c r="R968" s="12"/>
      <c r="S968" s="34"/>
      <c r="T968" s="12"/>
      <c r="U968" s="12"/>
      <c r="W968" s="38"/>
      <c r="Y968" s="12"/>
    </row>
    <row r="969" ht="15.75" customHeight="1">
      <c r="A969" s="34"/>
      <c r="B969" s="34"/>
      <c r="C969" s="34"/>
      <c r="E969" s="34"/>
      <c r="F969" s="66"/>
      <c r="J969" s="60"/>
      <c r="L969" s="66"/>
      <c r="Q969" s="37"/>
      <c r="R969" s="12"/>
      <c r="S969" s="34"/>
      <c r="T969" s="12"/>
      <c r="U969" s="12"/>
      <c r="W969" s="38"/>
      <c r="Y969" s="12"/>
    </row>
    <row r="970" ht="15.75" customHeight="1">
      <c r="A970" s="34"/>
      <c r="B970" s="34"/>
      <c r="C970" s="34"/>
      <c r="E970" s="34"/>
      <c r="F970" s="66"/>
      <c r="J970" s="60"/>
      <c r="L970" s="66"/>
      <c r="Q970" s="37"/>
      <c r="R970" s="12"/>
      <c r="S970" s="34"/>
      <c r="T970" s="12"/>
      <c r="U970" s="12"/>
      <c r="W970" s="38"/>
      <c r="Y970" s="12"/>
    </row>
    <row r="971" ht="15.75" customHeight="1">
      <c r="A971" s="34"/>
      <c r="B971" s="34"/>
      <c r="C971" s="34"/>
      <c r="E971" s="34"/>
      <c r="F971" s="66"/>
      <c r="J971" s="60"/>
      <c r="L971" s="66"/>
      <c r="Q971" s="37"/>
      <c r="R971" s="12"/>
      <c r="S971" s="34"/>
      <c r="T971" s="12"/>
      <c r="U971" s="12"/>
      <c r="W971" s="38"/>
      <c r="Y971" s="12"/>
    </row>
    <row r="972" ht="15.75" customHeight="1">
      <c r="A972" s="34"/>
      <c r="B972" s="34"/>
      <c r="C972" s="34"/>
      <c r="E972" s="34"/>
      <c r="F972" s="66"/>
      <c r="J972" s="60"/>
      <c r="L972" s="66"/>
      <c r="Q972" s="37"/>
      <c r="R972" s="12"/>
      <c r="S972" s="34"/>
      <c r="T972" s="12"/>
      <c r="U972" s="12"/>
      <c r="W972" s="38"/>
      <c r="Y972" s="12"/>
    </row>
    <row r="973" ht="15.75" customHeight="1">
      <c r="A973" s="34"/>
      <c r="B973" s="34"/>
      <c r="C973" s="34"/>
      <c r="E973" s="34"/>
      <c r="F973" s="66"/>
      <c r="J973" s="60"/>
      <c r="L973" s="66"/>
      <c r="Q973" s="37"/>
      <c r="R973" s="12"/>
      <c r="S973" s="34"/>
      <c r="T973" s="12"/>
      <c r="U973" s="12"/>
      <c r="W973" s="38"/>
      <c r="Y973" s="12"/>
    </row>
    <row r="974" ht="15.75" customHeight="1">
      <c r="A974" s="34"/>
      <c r="B974" s="34"/>
      <c r="C974" s="34"/>
      <c r="E974" s="34"/>
      <c r="F974" s="66"/>
      <c r="J974" s="60"/>
      <c r="L974" s="66"/>
      <c r="Q974" s="37"/>
      <c r="R974" s="12"/>
      <c r="S974" s="34"/>
      <c r="T974" s="12"/>
      <c r="U974" s="12"/>
      <c r="W974" s="38"/>
      <c r="Y974" s="12"/>
    </row>
    <row r="975" ht="15.75" customHeight="1">
      <c r="A975" s="34"/>
      <c r="B975" s="34"/>
      <c r="C975" s="34"/>
      <c r="E975" s="34"/>
      <c r="F975" s="66"/>
      <c r="J975" s="60"/>
      <c r="L975" s="66"/>
      <c r="Q975" s="37"/>
      <c r="R975" s="12"/>
      <c r="S975" s="34"/>
      <c r="T975" s="12"/>
      <c r="U975" s="12"/>
      <c r="W975" s="38"/>
      <c r="Y975" s="12"/>
    </row>
    <row r="976" ht="15.75" customHeight="1">
      <c r="A976" s="34"/>
      <c r="B976" s="34"/>
      <c r="C976" s="34"/>
      <c r="E976" s="34"/>
      <c r="F976" s="66"/>
      <c r="J976" s="60"/>
      <c r="L976" s="66"/>
      <c r="Q976" s="37"/>
      <c r="R976" s="12"/>
      <c r="S976" s="34"/>
      <c r="T976" s="12"/>
      <c r="U976" s="12"/>
      <c r="W976" s="38"/>
      <c r="Y976" s="12"/>
    </row>
    <row r="977" ht="15.75" customHeight="1">
      <c r="A977" s="34"/>
      <c r="B977" s="34"/>
      <c r="C977" s="34"/>
      <c r="E977" s="34"/>
      <c r="F977" s="66"/>
      <c r="J977" s="60"/>
      <c r="L977" s="66"/>
      <c r="Q977" s="37"/>
      <c r="R977" s="12"/>
      <c r="S977" s="34"/>
      <c r="T977" s="12"/>
      <c r="U977" s="12"/>
      <c r="W977" s="38"/>
      <c r="Y977" s="12"/>
    </row>
    <row r="978" ht="15.75" customHeight="1">
      <c r="A978" s="34"/>
      <c r="B978" s="34"/>
      <c r="C978" s="34"/>
      <c r="E978" s="34"/>
      <c r="F978" s="66"/>
      <c r="J978" s="60"/>
      <c r="L978" s="66"/>
      <c r="Q978" s="37"/>
      <c r="R978" s="12"/>
      <c r="S978" s="34"/>
      <c r="T978" s="12"/>
      <c r="U978" s="12"/>
      <c r="W978" s="38"/>
      <c r="Y978" s="12"/>
    </row>
    <row r="979" ht="15.75" customHeight="1">
      <c r="A979" s="34"/>
      <c r="B979" s="34"/>
      <c r="C979" s="34"/>
      <c r="E979" s="34"/>
      <c r="F979" s="66"/>
      <c r="J979" s="60"/>
      <c r="L979" s="66"/>
      <c r="Q979" s="37"/>
      <c r="R979" s="12"/>
      <c r="S979" s="34"/>
      <c r="T979" s="12"/>
      <c r="U979" s="12"/>
      <c r="W979" s="38"/>
      <c r="Y979" s="12"/>
    </row>
    <row r="980" ht="15.75" customHeight="1">
      <c r="A980" s="34"/>
      <c r="B980" s="34"/>
      <c r="C980" s="34"/>
      <c r="E980" s="34"/>
      <c r="F980" s="66"/>
      <c r="J980" s="60"/>
      <c r="L980" s="66"/>
      <c r="Q980" s="37"/>
      <c r="R980" s="12"/>
      <c r="S980" s="34"/>
      <c r="T980" s="12"/>
      <c r="U980" s="12"/>
      <c r="W980" s="38"/>
      <c r="Y980" s="12"/>
    </row>
    <row r="981" ht="15.75" customHeight="1">
      <c r="A981" s="34"/>
      <c r="B981" s="34"/>
      <c r="C981" s="34"/>
      <c r="E981" s="34"/>
      <c r="F981" s="66"/>
      <c r="J981" s="60"/>
      <c r="L981" s="66"/>
      <c r="Q981" s="37"/>
      <c r="R981" s="12"/>
      <c r="S981" s="34"/>
      <c r="T981" s="12"/>
      <c r="U981" s="12"/>
      <c r="W981" s="38"/>
      <c r="Y981" s="12"/>
    </row>
    <row r="982" ht="15.75" customHeight="1">
      <c r="A982" s="34"/>
      <c r="B982" s="34"/>
      <c r="C982" s="34"/>
      <c r="E982" s="34"/>
      <c r="F982" s="66"/>
      <c r="J982" s="60"/>
      <c r="L982" s="66"/>
      <c r="Q982" s="37"/>
      <c r="R982" s="12"/>
      <c r="S982" s="34"/>
      <c r="T982" s="12"/>
      <c r="U982" s="12"/>
      <c r="W982" s="38"/>
      <c r="Y982" s="12"/>
    </row>
    <row r="983" ht="15.75" customHeight="1">
      <c r="A983" s="34"/>
      <c r="B983" s="34"/>
      <c r="C983" s="34"/>
      <c r="E983" s="34"/>
      <c r="F983" s="66"/>
      <c r="J983" s="60"/>
      <c r="L983" s="66"/>
      <c r="Q983" s="37"/>
      <c r="R983" s="12"/>
      <c r="S983" s="34"/>
      <c r="T983" s="12"/>
      <c r="U983" s="12"/>
      <c r="W983" s="38"/>
      <c r="Y983" s="12"/>
    </row>
    <row r="984" ht="15.75" customHeight="1">
      <c r="A984" s="34"/>
      <c r="B984" s="34"/>
      <c r="C984" s="34"/>
      <c r="E984" s="34"/>
      <c r="F984" s="66"/>
      <c r="J984" s="60"/>
      <c r="L984" s="66"/>
      <c r="Q984" s="37"/>
      <c r="R984" s="12"/>
      <c r="S984" s="34"/>
      <c r="T984" s="12"/>
      <c r="U984" s="12"/>
      <c r="W984" s="38"/>
      <c r="Y984" s="12"/>
    </row>
    <row r="985" ht="15.75" customHeight="1">
      <c r="A985" s="34"/>
      <c r="B985" s="34"/>
      <c r="C985" s="34"/>
      <c r="E985" s="34"/>
      <c r="F985" s="66"/>
      <c r="J985" s="60"/>
      <c r="L985" s="66"/>
      <c r="Q985" s="37"/>
      <c r="R985" s="12"/>
      <c r="S985" s="34"/>
      <c r="T985" s="12"/>
      <c r="U985" s="12"/>
      <c r="W985" s="38"/>
      <c r="Y985" s="12"/>
    </row>
    <row r="986" ht="15.75" customHeight="1">
      <c r="A986" s="34"/>
      <c r="B986" s="34"/>
      <c r="C986" s="34"/>
      <c r="E986" s="34"/>
      <c r="F986" s="66"/>
      <c r="J986" s="60"/>
      <c r="L986" s="66"/>
      <c r="Q986" s="37"/>
      <c r="R986" s="12"/>
      <c r="S986" s="34"/>
      <c r="T986" s="12"/>
      <c r="U986" s="12"/>
      <c r="W986" s="38"/>
      <c r="Y986" s="12"/>
    </row>
    <row r="987" ht="15.75" customHeight="1">
      <c r="A987" s="34"/>
      <c r="B987" s="34"/>
      <c r="C987" s="34"/>
      <c r="E987" s="34"/>
      <c r="F987" s="66"/>
      <c r="J987" s="60"/>
      <c r="L987" s="66"/>
      <c r="Q987" s="37"/>
      <c r="R987" s="12"/>
      <c r="S987" s="34"/>
      <c r="T987" s="12"/>
      <c r="U987" s="12"/>
      <c r="W987" s="38"/>
      <c r="Y987" s="12"/>
    </row>
    <row r="988" ht="15.75" customHeight="1">
      <c r="A988" s="34"/>
      <c r="B988" s="34"/>
      <c r="C988" s="34"/>
      <c r="E988" s="34"/>
      <c r="F988" s="66"/>
      <c r="J988" s="60"/>
      <c r="L988" s="66"/>
      <c r="Q988" s="37"/>
      <c r="R988" s="12"/>
      <c r="S988" s="34"/>
      <c r="T988" s="12"/>
      <c r="U988" s="12"/>
      <c r="W988" s="38"/>
      <c r="Y988" s="12"/>
    </row>
    <row r="989" ht="15.75" customHeight="1">
      <c r="A989" s="34"/>
      <c r="B989" s="34"/>
      <c r="C989" s="34"/>
      <c r="E989" s="34"/>
      <c r="F989" s="66"/>
      <c r="J989" s="60"/>
      <c r="L989" s="66"/>
      <c r="Q989" s="37"/>
      <c r="R989" s="12"/>
      <c r="S989" s="34"/>
      <c r="T989" s="12"/>
      <c r="U989" s="12"/>
      <c r="W989" s="38"/>
      <c r="Y989" s="12"/>
    </row>
    <row r="990" ht="15.75" customHeight="1">
      <c r="A990" s="34"/>
      <c r="B990" s="34"/>
      <c r="C990" s="34"/>
      <c r="E990" s="34"/>
      <c r="F990" s="66"/>
      <c r="J990" s="60"/>
      <c r="L990" s="66"/>
      <c r="Q990" s="37"/>
      <c r="R990" s="12"/>
      <c r="S990" s="34"/>
      <c r="T990" s="12"/>
      <c r="U990" s="12"/>
      <c r="W990" s="38"/>
      <c r="Y990" s="12"/>
    </row>
    <row r="991" ht="15.75" customHeight="1">
      <c r="A991" s="34"/>
      <c r="B991" s="34"/>
      <c r="C991" s="34"/>
      <c r="E991" s="34"/>
      <c r="F991" s="66"/>
      <c r="J991" s="60"/>
      <c r="L991" s="66"/>
      <c r="Q991" s="37"/>
      <c r="R991" s="12"/>
      <c r="S991" s="34"/>
      <c r="T991" s="12"/>
      <c r="U991" s="12"/>
      <c r="W991" s="38"/>
      <c r="Y991" s="12"/>
    </row>
    <row r="992" ht="15.75" customHeight="1">
      <c r="A992" s="34"/>
      <c r="B992" s="34"/>
      <c r="C992" s="34"/>
      <c r="E992" s="34"/>
      <c r="F992" s="66"/>
      <c r="J992" s="60"/>
      <c r="L992" s="66"/>
      <c r="Q992" s="37"/>
      <c r="R992" s="12"/>
      <c r="S992" s="34"/>
      <c r="T992" s="12"/>
      <c r="U992" s="12"/>
      <c r="W992" s="38"/>
      <c r="Y992" s="12"/>
    </row>
    <row r="993" ht="15.75" customHeight="1">
      <c r="A993" s="34"/>
      <c r="B993" s="34"/>
      <c r="C993" s="34"/>
      <c r="E993" s="34"/>
      <c r="F993" s="66"/>
      <c r="J993" s="60"/>
      <c r="L993" s="66"/>
      <c r="Q993" s="37"/>
      <c r="R993" s="12"/>
      <c r="S993" s="34"/>
      <c r="T993" s="12"/>
      <c r="U993" s="12"/>
      <c r="W993" s="38"/>
      <c r="Y993" s="12"/>
    </row>
    <row r="994" ht="15.75" customHeight="1">
      <c r="A994" s="34"/>
      <c r="B994" s="34"/>
      <c r="C994" s="34"/>
      <c r="E994" s="34"/>
      <c r="F994" s="66"/>
      <c r="J994" s="60"/>
      <c r="L994" s="66"/>
      <c r="Q994" s="37"/>
      <c r="R994" s="12"/>
      <c r="S994" s="34"/>
      <c r="T994" s="12"/>
      <c r="U994" s="12"/>
      <c r="W994" s="38"/>
      <c r="Y994" s="12"/>
    </row>
    <row r="995" ht="15.75" customHeight="1">
      <c r="A995" s="34"/>
      <c r="B995" s="34"/>
      <c r="C995" s="34"/>
      <c r="E995" s="34"/>
      <c r="F995" s="66"/>
      <c r="J995" s="60"/>
      <c r="L995" s="66"/>
      <c r="Q995" s="37"/>
      <c r="R995" s="12"/>
      <c r="S995" s="34"/>
      <c r="T995" s="12"/>
      <c r="U995" s="12"/>
      <c r="W995" s="38"/>
      <c r="Y995" s="12"/>
    </row>
    <row r="996" ht="15.75" customHeight="1">
      <c r="A996" s="34"/>
      <c r="B996" s="34"/>
      <c r="C996" s="34"/>
      <c r="E996" s="34"/>
      <c r="F996" s="66"/>
      <c r="J996" s="60"/>
      <c r="L996" s="66"/>
      <c r="Q996" s="37"/>
      <c r="R996" s="12"/>
      <c r="S996" s="34"/>
      <c r="T996" s="12"/>
      <c r="U996" s="12"/>
      <c r="W996" s="38"/>
      <c r="Y996" s="12"/>
    </row>
    <row r="997" ht="15.75" customHeight="1">
      <c r="A997" s="34"/>
      <c r="B997" s="34"/>
      <c r="C997" s="34"/>
      <c r="E997" s="34"/>
      <c r="F997" s="66"/>
      <c r="J997" s="60"/>
      <c r="L997" s="66"/>
      <c r="Q997" s="37"/>
      <c r="R997" s="12"/>
      <c r="S997" s="34"/>
      <c r="T997" s="12"/>
      <c r="U997" s="12"/>
      <c r="W997" s="38"/>
      <c r="Y997" s="12"/>
    </row>
    <row r="998" ht="15.75" customHeight="1">
      <c r="A998" s="34"/>
      <c r="B998" s="34"/>
      <c r="C998" s="34"/>
      <c r="E998" s="34"/>
      <c r="F998" s="66"/>
      <c r="J998" s="60"/>
      <c r="L998" s="66"/>
      <c r="Q998" s="37"/>
      <c r="R998" s="12"/>
      <c r="S998" s="34"/>
      <c r="T998" s="12"/>
      <c r="U998" s="12"/>
      <c r="W998" s="38"/>
      <c r="Y998" s="12"/>
    </row>
    <row r="999" ht="15.75" customHeight="1">
      <c r="A999" s="34"/>
      <c r="B999" s="34"/>
      <c r="C999" s="34"/>
      <c r="E999" s="34"/>
      <c r="F999" s="66"/>
      <c r="J999" s="60"/>
      <c r="L999" s="66"/>
      <c r="Q999" s="37"/>
      <c r="R999" s="12"/>
      <c r="S999" s="34"/>
      <c r="T999" s="12"/>
      <c r="U999" s="12"/>
      <c r="W999" s="38"/>
      <c r="Y999" s="12"/>
    </row>
    <row r="1000" ht="15.75" customHeight="1">
      <c r="A1000" s="34"/>
      <c r="B1000" s="34"/>
      <c r="C1000" s="34"/>
      <c r="E1000" s="34"/>
      <c r="F1000" s="66"/>
      <c r="J1000" s="60"/>
      <c r="L1000" s="66"/>
      <c r="Q1000" s="37"/>
      <c r="R1000" s="12"/>
      <c r="S1000" s="34"/>
      <c r="T1000" s="12"/>
      <c r="U1000" s="12"/>
      <c r="W1000" s="38"/>
      <c r="Y1000" s="12"/>
    </row>
  </sheetData>
  <conditionalFormatting sqref="F292:F1000 L1:L291">
    <cfRule type="cellIs" dxfId="4" priority="1" operator="greaterThan">
      <formula>0</formula>
    </cfRule>
  </conditionalFormatting>
  <conditionalFormatting sqref="L292:L1000">
    <cfRule type="cellIs" dxfId="4" priority="2" operator="greaterThan">
      <formula>0</formula>
    </cfRule>
  </conditionalFormatting>
  <dataValidations>
    <dataValidation type="list" allowBlank="1" showErrorMessage="1" sqref="S1:S291">
      <formula1>LISTAS!$A:$A</formula1>
    </dataValidation>
    <dataValidation type="list" allowBlank="1" showErrorMessage="1" sqref="U1:U291">
      <formula1>LISTAS!$E:$E</formula1>
    </dataValidation>
    <dataValidation type="list" allowBlank="1" showErrorMessage="1" sqref="T2:T291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0"/>
    <col customWidth="1" min="2" max="2" width="10.38"/>
    <col customWidth="1" min="3" max="3" width="14.25"/>
    <col customWidth="1" min="4" max="4" width="7.38"/>
    <col customWidth="1" min="5" max="5" width="43.38"/>
    <col customWidth="1" min="6" max="6" width="10.38"/>
    <col customWidth="1" min="7" max="7" width="7.0"/>
    <col customWidth="1" min="8" max="8" width="5.13"/>
    <col customWidth="1" min="9" max="9" width="6.25"/>
    <col customWidth="1" min="10" max="10" width="10.13"/>
    <col customWidth="1" min="11" max="11" width="10.75"/>
    <col customWidth="1" min="12" max="12" width="10.38"/>
    <col customWidth="1" min="13" max="13" width="11.13"/>
    <col customWidth="1" min="14" max="15" width="11.38"/>
    <col customWidth="1" min="16" max="16" width="13.88"/>
    <col customWidth="1" min="17" max="17" width="8.88"/>
    <col customWidth="1" min="18" max="19" width="11.38"/>
    <col customWidth="1" min="20" max="20" width="8.88"/>
    <col customWidth="1" min="21" max="21" width="11.38"/>
    <col customWidth="1" min="22" max="22" width="8.0"/>
    <col customWidth="1" min="23" max="23" width="10.0"/>
    <col customWidth="1" min="24" max="24" width="11.38"/>
    <col customWidth="1" min="25" max="25" width="9.75"/>
    <col customWidth="1" min="26" max="26" width="10.25"/>
    <col customWidth="1" min="27" max="27" width="10.75"/>
    <col customWidth="1" min="28" max="28" width="12.63"/>
    <col customWidth="1" min="29" max="29" width="8.88"/>
    <col customWidth="1" min="30" max="43" width="11.38"/>
  </cols>
  <sheetData>
    <row r="1" ht="24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67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6.5" customHeight="1">
      <c r="A2" s="28" t="s">
        <v>1549</v>
      </c>
      <c r="B2" s="28" t="s">
        <v>12230</v>
      </c>
      <c r="C2" s="15" t="str">
        <f t="shared" ref="C2:C50" si="1">CONCATENATE(LEFT(T2,3),RIGHT(A2,8))</f>
        <v>ALM10983461</v>
      </c>
      <c r="D2" s="15" t="s">
        <v>11857</v>
      </c>
      <c r="E2" s="28" t="s">
        <v>1550</v>
      </c>
      <c r="F2" s="20">
        <v>538.46</v>
      </c>
      <c r="G2" s="29">
        <v>0.0</v>
      </c>
      <c r="H2" s="28" t="s">
        <v>12099</v>
      </c>
      <c r="I2" s="15">
        <v>6.0</v>
      </c>
      <c r="J2" s="15">
        <v>1.0</v>
      </c>
      <c r="K2" s="15"/>
      <c r="L2" s="68">
        <f>(('POP SALADO'!$F2*(1+'POP SALADO'!$G2%))/'POP SALADO'!$J2)+'POP SALADO'!$K2</f>
        <v>538.46</v>
      </c>
      <c r="M2" s="15">
        <v>30.0</v>
      </c>
      <c r="N2" s="43">
        <f>IF(L2&gt;=5,MROUND((L2*(1+('POP SALADO'!$M2/100))),10),10)</f>
        <v>700</v>
      </c>
      <c r="O2" s="29">
        <f>MROUND(('POP SALADO'!$N2/0.6),10)</f>
        <v>1170</v>
      </c>
      <c r="P2" s="15" t="s">
        <v>11858</v>
      </c>
      <c r="Q2" s="15">
        <v>3.0</v>
      </c>
      <c r="R2" s="16">
        <f>'POP SALADO'!$I2+'POP SALADO'!$Q2</f>
        <v>9</v>
      </c>
      <c r="S2" s="15" t="s">
        <v>1551</v>
      </c>
      <c r="T2" s="15" t="s">
        <v>63</v>
      </c>
      <c r="U2" s="15" t="s">
        <v>11816</v>
      </c>
      <c r="V2" s="15" t="s">
        <v>12231</v>
      </c>
      <c r="W2" s="15" t="s">
        <v>11860</v>
      </c>
      <c r="X2" s="15">
        <v>1.0</v>
      </c>
      <c r="Y2" s="29">
        <v>0.0</v>
      </c>
      <c r="Z2" s="29"/>
      <c r="AA2" s="15"/>
      <c r="AB2" s="29">
        <f>'POP SALADO'!$L2*'POP SALADO'!$AA2</f>
        <v>0</v>
      </c>
      <c r="AC2" s="15"/>
      <c r="AD2" s="15"/>
      <c r="AE2" s="15"/>
      <c r="AF2" s="32"/>
      <c r="AG2" s="15"/>
      <c r="AH2" s="32" t="str">
        <f>IF(AND('POP SALADO'!$AF2=0,'POP SALADO'!$AG2=0),"",'POP SALADO'!$AF2-'POP SALADO'!$AG2)</f>
        <v/>
      </c>
      <c r="AI2" s="15"/>
      <c r="AJ2" s="15"/>
      <c r="AK2" s="15"/>
      <c r="AL2" s="15"/>
      <c r="AM2" s="15"/>
      <c r="AN2" s="15"/>
      <c r="AO2" s="16" t="s">
        <v>11857</v>
      </c>
      <c r="AP2" s="15"/>
      <c r="AQ2" s="15"/>
    </row>
    <row r="3" ht="15.75" customHeight="1">
      <c r="A3" s="28" t="s">
        <v>1552</v>
      </c>
      <c r="B3" s="28" t="s">
        <v>12232</v>
      </c>
      <c r="C3" s="15" t="str">
        <f t="shared" si="1"/>
        <v>ALM10985113</v>
      </c>
      <c r="D3" s="15" t="s">
        <v>11857</v>
      </c>
      <c r="E3" s="28" t="s">
        <v>1553</v>
      </c>
      <c r="F3" s="20">
        <v>884.62</v>
      </c>
      <c r="G3" s="29">
        <v>0.0</v>
      </c>
      <c r="H3" s="28" t="s">
        <v>12099</v>
      </c>
      <c r="I3" s="15">
        <v>6.0</v>
      </c>
      <c r="J3" s="15">
        <v>1.0</v>
      </c>
      <c r="K3" s="15"/>
      <c r="L3" s="30">
        <f>(('POP SALADO'!$F3*(1+'POP SALADO'!$G3%))/'POP SALADO'!$J3)+'POP SALADO'!$K3</f>
        <v>884.62</v>
      </c>
      <c r="M3" s="15">
        <v>30.0</v>
      </c>
      <c r="N3" s="43">
        <f>IF(L3&gt;=5,MROUND((L3*(1+('POP SALADO'!$M3/100))),10),10)</f>
        <v>1150</v>
      </c>
      <c r="O3" s="29">
        <f>MROUND(('POP SALADO'!$N3/0.6),10)</f>
        <v>1920</v>
      </c>
      <c r="P3" s="15" t="s">
        <v>11858</v>
      </c>
      <c r="Q3" s="15">
        <v>3.0</v>
      </c>
      <c r="R3" s="16">
        <f>'POP SALADO'!$I3+'POP SALADO'!$Q3</f>
        <v>9</v>
      </c>
      <c r="S3" s="15" t="s">
        <v>1551</v>
      </c>
      <c r="T3" s="15" t="s">
        <v>63</v>
      </c>
      <c r="U3" s="15" t="s">
        <v>11816</v>
      </c>
      <c r="V3" s="15" t="s">
        <v>12231</v>
      </c>
      <c r="W3" s="15" t="s">
        <v>11860</v>
      </c>
      <c r="X3" s="15">
        <v>1.0</v>
      </c>
      <c r="Y3" s="29">
        <v>5.0</v>
      </c>
      <c r="Z3" s="29"/>
      <c r="AA3" s="18"/>
      <c r="AB3" s="25">
        <f>'POP SALADO'!$L3*'POP SALADO'!$AA3</f>
        <v>0</v>
      </c>
      <c r="AC3" s="18"/>
      <c r="AD3" s="18"/>
      <c r="AE3" s="18"/>
      <c r="AF3" s="18"/>
      <c r="AG3" s="18"/>
      <c r="AH3" s="27" t="str">
        <f>IF(AND('POP SALADO'!$AF3=0,'POP SALADO'!$AG3=0),"",'POP SALADO'!$AF3-'POP SALADO'!$AG3)</f>
        <v/>
      </c>
      <c r="AI3" s="18"/>
      <c r="AJ3" s="18"/>
      <c r="AK3" s="18"/>
      <c r="AL3" s="18"/>
      <c r="AM3" s="18"/>
      <c r="AN3" s="18"/>
      <c r="AO3" s="16" t="s">
        <v>11857</v>
      </c>
      <c r="AP3" s="18"/>
      <c r="AQ3" s="18"/>
    </row>
    <row r="4" ht="15.75" customHeight="1">
      <c r="A4" s="28" t="s">
        <v>1554</v>
      </c>
      <c r="B4" s="28" t="s">
        <v>12233</v>
      </c>
      <c r="C4" s="15" t="str">
        <f t="shared" si="1"/>
        <v>ALM10985120</v>
      </c>
      <c r="D4" s="15" t="s">
        <v>11857</v>
      </c>
      <c r="E4" s="28" t="s">
        <v>1555</v>
      </c>
      <c r="F4" s="20">
        <v>1461.53</v>
      </c>
      <c r="G4" s="29">
        <v>0.0</v>
      </c>
      <c r="H4" s="28" t="s">
        <v>12099</v>
      </c>
      <c r="I4" s="15">
        <v>6.0</v>
      </c>
      <c r="J4" s="15">
        <v>1.0</v>
      </c>
      <c r="K4" s="15"/>
      <c r="L4" s="30">
        <f>(('POP SALADO'!$F4*(1+'POP SALADO'!$G4%))/'POP SALADO'!$J4)+'POP SALADO'!$K4</f>
        <v>1461.53</v>
      </c>
      <c r="M4" s="15">
        <v>30.0</v>
      </c>
      <c r="N4" s="43">
        <f>IF(L4&gt;=5,MROUND((L4*(1+('POP SALADO'!$M4/100))),10),10)</f>
        <v>1900</v>
      </c>
      <c r="O4" s="29">
        <f>MROUND(('POP SALADO'!$N4/0.6),10)</f>
        <v>3170</v>
      </c>
      <c r="P4" s="15" t="s">
        <v>11858</v>
      </c>
      <c r="Q4" s="15">
        <v>3.0</v>
      </c>
      <c r="R4" s="16">
        <f>'POP SALADO'!$I4+'POP SALADO'!$Q4</f>
        <v>9</v>
      </c>
      <c r="S4" s="15" t="s">
        <v>1551</v>
      </c>
      <c r="T4" s="15" t="s">
        <v>63</v>
      </c>
      <c r="U4" s="15" t="s">
        <v>11816</v>
      </c>
      <c r="V4" s="15" t="s">
        <v>12231</v>
      </c>
      <c r="W4" s="15" t="s">
        <v>11860</v>
      </c>
      <c r="X4" s="15">
        <v>1.0</v>
      </c>
      <c r="Y4" s="29">
        <v>3.0</v>
      </c>
      <c r="Z4" s="29"/>
      <c r="AA4" s="15"/>
      <c r="AB4" s="29">
        <f>'POP SALADO'!$L4*'POP SALADO'!$AA4</f>
        <v>0</v>
      </c>
      <c r="AC4" s="15"/>
      <c r="AD4" s="15"/>
      <c r="AE4" s="15"/>
      <c r="AF4" s="15"/>
      <c r="AG4" s="15"/>
      <c r="AH4" s="32" t="str">
        <f>IF(AND('POP SALADO'!$AF4=0,'POP SALADO'!$AG4=0),"",'POP SALADO'!$AF4-'POP SALADO'!$AG4)</f>
        <v/>
      </c>
      <c r="AI4" s="15"/>
      <c r="AJ4" s="15"/>
      <c r="AK4" s="15"/>
      <c r="AL4" s="15"/>
      <c r="AM4" s="15"/>
      <c r="AN4" s="15"/>
      <c r="AO4" s="16" t="s">
        <v>11857</v>
      </c>
      <c r="AP4" s="15"/>
      <c r="AQ4" s="15"/>
    </row>
    <row r="5" ht="15.75" customHeight="1">
      <c r="A5" s="69" t="s">
        <v>1556</v>
      </c>
      <c r="B5" s="69" t="s">
        <v>12234</v>
      </c>
      <c r="C5" s="70" t="str">
        <f t="shared" si="1"/>
        <v>ALM10985137</v>
      </c>
      <c r="D5" s="70" t="s">
        <v>11857</v>
      </c>
      <c r="E5" s="69" t="s">
        <v>1557</v>
      </c>
      <c r="F5" s="71">
        <v>2423.07</v>
      </c>
      <c r="G5" s="72">
        <v>0.0</v>
      </c>
      <c r="H5" s="69" t="s">
        <v>12099</v>
      </c>
      <c r="I5" s="70">
        <v>6.0</v>
      </c>
      <c r="J5" s="70">
        <v>1.0</v>
      </c>
      <c r="K5" s="70"/>
      <c r="L5" s="73">
        <f>(('POP SALADO'!$F5*(1+'POP SALADO'!$G5%))/'POP SALADO'!$J5)+'POP SALADO'!$K5</f>
        <v>2423.07</v>
      </c>
      <c r="M5" s="70">
        <v>30.0</v>
      </c>
      <c r="N5" s="74">
        <f>IF(L5&gt;=5,MROUND((L5*(1+('POP SALADO'!$M5/100))),10),10)</f>
        <v>3150</v>
      </c>
      <c r="O5" s="72">
        <f>MROUND(('POP SALADO'!$N5/0.6),10)</f>
        <v>5250</v>
      </c>
      <c r="P5" s="70" t="s">
        <v>11858</v>
      </c>
      <c r="Q5" s="70">
        <v>3.0</v>
      </c>
      <c r="R5" s="70">
        <f>'POP SALADO'!$I5+'POP SALADO'!$Q5</f>
        <v>9</v>
      </c>
      <c r="S5" s="70" t="s">
        <v>1551</v>
      </c>
      <c r="T5" s="70" t="s">
        <v>63</v>
      </c>
      <c r="U5" s="70" t="s">
        <v>11816</v>
      </c>
      <c r="V5" s="70" t="s">
        <v>12231</v>
      </c>
      <c r="W5" s="70" t="s">
        <v>11860</v>
      </c>
      <c r="X5" s="70">
        <v>1.0</v>
      </c>
      <c r="Y5" s="72">
        <v>2.0</v>
      </c>
      <c r="Z5" s="72"/>
      <c r="AA5" s="15"/>
      <c r="AB5" s="29">
        <f>'POP SALADO'!$L5*'POP SALADO'!$AA5</f>
        <v>0</v>
      </c>
      <c r="AC5" s="15"/>
      <c r="AD5" s="15"/>
      <c r="AE5" s="15"/>
      <c r="AF5" s="15"/>
      <c r="AG5" s="15"/>
      <c r="AH5" s="32" t="str">
        <f>IF(AND('POP SALADO'!$AF5=0,'POP SALADO'!$AG5=0),"",'POP SALADO'!$AF5-'POP SALADO'!$AG5)</f>
        <v/>
      </c>
      <c r="AI5" s="15"/>
      <c r="AJ5" s="15"/>
      <c r="AK5" s="15"/>
      <c r="AL5" s="15"/>
      <c r="AM5" s="15"/>
      <c r="AN5" s="15"/>
      <c r="AO5" s="16" t="s">
        <v>11857</v>
      </c>
      <c r="AP5" s="15"/>
      <c r="AQ5" s="15"/>
    </row>
    <row r="6" ht="15.75" customHeight="1">
      <c r="A6" s="28" t="s">
        <v>1558</v>
      </c>
      <c r="B6" s="28" t="s">
        <v>12235</v>
      </c>
      <c r="C6" s="15" t="str">
        <f t="shared" si="1"/>
        <v>ALM10985359</v>
      </c>
      <c r="D6" s="15" t="s">
        <v>11857</v>
      </c>
      <c r="E6" s="28" t="s">
        <v>1559</v>
      </c>
      <c r="F6" s="20">
        <f t="shared" ref="F6:F7" si="2">F3</f>
        <v>884.62</v>
      </c>
      <c r="G6" s="29">
        <v>0.0</v>
      </c>
      <c r="H6" s="28" t="s">
        <v>12099</v>
      </c>
      <c r="I6" s="15">
        <v>6.0</v>
      </c>
      <c r="J6" s="15">
        <v>1.0</v>
      </c>
      <c r="K6" s="15"/>
      <c r="L6" s="30">
        <f>(('POP SALADO'!$F6*(1+'POP SALADO'!$G6%))/'POP SALADO'!$J6)+'POP SALADO'!$K6</f>
        <v>884.62</v>
      </c>
      <c r="M6" s="15">
        <v>30.0</v>
      </c>
      <c r="N6" s="43">
        <f>IF(L6&gt;=5,MROUND((L6*(1+('POP SALADO'!$M6/100))),10),10)</f>
        <v>1150</v>
      </c>
      <c r="O6" s="29">
        <f>MROUND(('POP SALADO'!$N6/0.6),10)</f>
        <v>1920</v>
      </c>
      <c r="P6" s="15" t="s">
        <v>11858</v>
      </c>
      <c r="Q6" s="15">
        <v>3.0</v>
      </c>
      <c r="R6" s="16">
        <f>'POP SALADO'!$I6+'POP SALADO'!$Q6</f>
        <v>9</v>
      </c>
      <c r="S6" s="15" t="s">
        <v>1551</v>
      </c>
      <c r="T6" s="15" t="s">
        <v>63</v>
      </c>
      <c r="U6" s="15" t="s">
        <v>11816</v>
      </c>
      <c r="V6" s="15" t="s">
        <v>12236</v>
      </c>
      <c r="W6" s="15" t="s">
        <v>11860</v>
      </c>
      <c r="X6" s="15">
        <v>1.0</v>
      </c>
      <c r="Y6" s="29">
        <v>4.0</v>
      </c>
      <c r="Z6" s="29"/>
      <c r="AA6" s="15"/>
      <c r="AB6" s="29">
        <f>'POP SALADO'!$L6*'POP SALADO'!$AA6</f>
        <v>0</v>
      </c>
      <c r="AC6" s="15"/>
      <c r="AD6" s="15"/>
      <c r="AE6" s="15"/>
      <c r="AF6" s="15"/>
      <c r="AG6" s="15"/>
      <c r="AH6" s="32" t="str">
        <f>IF(AND('POP SALADO'!$AF6=0,'POP SALADO'!$AG6=0),"",'POP SALADO'!$AF6-'POP SALADO'!$AG6)</f>
        <v/>
      </c>
      <c r="AI6" s="15"/>
      <c r="AJ6" s="15"/>
      <c r="AK6" s="15"/>
      <c r="AL6" s="15"/>
      <c r="AM6" s="15"/>
      <c r="AN6" s="15"/>
      <c r="AO6" s="16" t="s">
        <v>11857</v>
      </c>
      <c r="AP6" s="15"/>
      <c r="AQ6" s="15"/>
    </row>
    <row r="7" ht="15.75" customHeight="1">
      <c r="A7" s="28" t="s">
        <v>12237</v>
      </c>
      <c r="B7" s="28" t="s">
        <v>12235</v>
      </c>
      <c r="C7" s="15" t="str">
        <f t="shared" si="1"/>
        <v>ALM31098535</v>
      </c>
      <c r="D7" s="15" t="s">
        <v>11857</v>
      </c>
      <c r="E7" s="28" t="s">
        <v>1559</v>
      </c>
      <c r="F7" s="20">
        <f t="shared" si="2"/>
        <v>1461.53</v>
      </c>
      <c r="G7" s="29">
        <v>0.0</v>
      </c>
      <c r="H7" s="28" t="s">
        <v>12099</v>
      </c>
      <c r="I7" s="15">
        <v>6.0</v>
      </c>
      <c r="J7" s="15">
        <v>1.0</v>
      </c>
      <c r="K7" s="15"/>
      <c r="L7" s="30">
        <f>(('POP SALADO'!$F7*(1+'POP SALADO'!$G7%))/'POP SALADO'!$J7)+'POP SALADO'!$K7</f>
        <v>1461.53</v>
      </c>
      <c r="M7" s="15">
        <v>30.0</v>
      </c>
      <c r="N7" s="43">
        <f>IF(L7&gt;=5,MROUND((L7*(1+('POP SALADO'!$M7/100))),10),10)</f>
        <v>1900</v>
      </c>
      <c r="O7" s="29">
        <f>MROUND(('POP SALADO'!$N7/0.6),10)</f>
        <v>3170</v>
      </c>
      <c r="P7" s="15" t="s">
        <v>11858</v>
      </c>
      <c r="Q7" s="15">
        <v>3.0</v>
      </c>
      <c r="R7" s="16">
        <f>'POP SALADO'!$I7+'POP SALADO'!$Q7</f>
        <v>9</v>
      </c>
      <c r="S7" s="15" t="s">
        <v>1551</v>
      </c>
      <c r="T7" s="15" t="s">
        <v>63</v>
      </c>
      <c r="U7" s="15" t="s">
        <v>11816</v>
      </c>
      <c r="V7" s="15" t="s">
        <v>12236</v>
      </c>
      <c r="W7" s="15" t="s">
        <v>11860</v>
      </c>
      <c r="X7" s="15">
        <v>1.0</v>
      </c>
      <c r="Y7" s="29">
        <v>4.0</v>
      </c>
      <c r="Z7" s="29"/>
      <c r="AA7" s="15"/>
      <c r="AB7" s="29">
        <f>'POP SALADO'!$L7*'POP SALADO'!$AA7</f>
        <v>0</v>
      </c>
      <c r="AC7" s="15"/>
      <c r="AD7" s="15"/>
      <c r="AE7" s="15"/>
      <c r="AF7" s="15"/>
      <c r="AG7" s="15"/>
      <c r="AH7" s="32" t="str">
        <f>IF(AND('POP SALADO'!$AF7=0,'POP SALADO'!$AG7=0),"",'POP SALADO'!$AF7-'POP SALADO'!$AG7)</f>
        <v/>
      </c>
      <c r="AI7" s="15"/>
      <c r="AJ7" s="15"/>
      <c r="AK7" s="15"/>
      <c r="AL7" s="15"/>
      <c r="AM7" s="15"/>
      <c r="AN7" s="15"/>
      <c r="AO7" s="16" t="s">
        <v>11857</v>
      </c>
      <c r="AP7" s="15"/>
      <c r="AQ7" s="15"/>
    </row>
    <row r="8" ht="15.75" customHeight="1">
      <c r="A8" s="28" t="s">
        <v>1560</v>
      </c>
      <c r="B8" s="28" t="s">
        <v>12238</v>
      </c>
      <c r="C8" s="15" t="str">
        <f t="shared" si="1"/>
        <v>ALM10983157</v>
      </c>
      <c r="D8" s="15" t="s">
        <v>11857</v>
      </c>
      <c r="E8" s="28" t="s">
        <v>1561</v>
      </c>
      <c r="F8" s="20">
        <f t="shared" ref="F8:F11" si="3">F2</f>
        <v>538.46</v>
      </c>
      <c r="G8" s="29">
        <v>0.0</v>
      </c>
      <c r="H8" s="28" t="s">
        <v>12099</v>
      </c>
      <c r="I8" s="15">
        <v>6.0</v>
      </c>
      <c r="J8" s="15">
        <v>1.0</v>
      </c>
      <c r="K8" s="15"/>
      <c r="L8" s="30">
        <f>(('POP SALADO'!$F8*(1+'POP SALADO'!$G8%))/'POP SALADO'!$J8)+'POP SALADO'!$K8</f>
        <v>538.46</v>
      </c>
      <c r="M8" s="15">
        <v>30.0</v>
      </c>
      <c r="N8" s="43">
        <f>IF(L8&gt;=5,MROUND((L8*(1+('POP SALADO'!$M8/100))),10),10)</f>
        <v>700</v>
      </c>
      <c r="O8" s="29">
        <f>MROUND(('POP SALADO'!$N8/0.6),10)</f>
        <v>1170</v>
      </c>
      <c r="P8" s="15" t="s">
        <v>11858</v>
      </c>
      <c r="Q8" s="15">
        <v>3.0</v>
      </c>
      <c r="R8" s="16">
        <f>'POP SALADO'!$I8+'POP SALADO'!$Q8</f>
        <v>9</v>
      </c>
      <c r="S8" s="15" t="s">
        <v>1551</v>
      </c>
      <c r="T8" s="15" t="s">
        <v>63</v>
      </c>
      <c r="U8" s="15" t="s">
        <v>11816</v>
      </c>
      <c r="V8" s="16" t="s">
        <v>12236</v>
      </c>
      <c r="W8" s="15" t="s">
        <v>11860</v>
      </c>
      <c r="X8" s="15">
        <v>1.0</v>
      </c>
      <c r="Y8" s="29">
        <v>0.0</v>
      </c>
      <c r="Z8" s="29"/>
      <c r="AA8" s="15"/>
      <c r="AB8" s="29">
        <f>'POP SALADO'!$L8*'POP SALADO'!$AA8</f>
        <v>0</v>
      </c>
      <c r="AC8" s="15"/>
      <c r="AD8" s="15"/>
      <c r="AE8" s="15"/>
      <c r="AF8" s="15"/>
      <c r="AG8" s="15"/>
      <c r="AH8" s="32" t="str">
        <f>IF(AND('POP SALADO'!$AF8=0,'POP SALADO'!$AG8=0),"",'POP SALADO'!$AF8-'POP SALADO'!$AG8)</f>
        <v/>
      </c>
      <c r="AI8" s="15"/>
      <c r="AJ8" s="15"/>
      <c r="AK8" s="15"/>
      <c r="AL8" s="15"/>
      <c r="AM8" s="15"/>
      <c r="AN8" s="15"/>
      <c r="AO8" s="16" t="s">
        <v>11857</v>
      </c>
      <c r="AP8" s="15"/>
      <c r="AQ8" s="15"/>
    </row>
    <row r="9" ht="15.75" customHeight="1">
      <c r="A9" s="28" t="s">
        <v>1562</v>
      </c>
      <c r="B9" s="28" t="s">
        <v>12239</v>
      </c>
      <c r="C9" s="15" t="str">
        <f t="shared" si="1"/>
        <v>ALM10985274</v>
      </c>
      <c r="D9" s="15" t="s">
        <v>11857</v>
      </c>
      <c r="E9" s="28" t="s">
        <v>1563</v>
      </c>
      <c r="F9" s="20">
        <f t="shared" si="3"/>
        <v>884.62</v>
      </c>
      <c r="G9" s="29">
        <v>0.0</v>
      </c>
      <c r="H9" s="28" t="s">
        <v>12099</v>
      </c>
      <c r="I9" s="15">
        <v>6.0</v>
      </c>
      <c r="J9" s="15">
        <v>1.0</v>
      </c>
      <c r="K9" s="15"/>
      <c r="L9" s="30">
        <f>(('POP SALADO'!$F9*(1+'POP SALADO'!$G9%))/'POP SALADO'!$J9)+'POP SALADO'!$K9</f>
        <v>884.62</v>
      </c>
      <c r="M9" s="15">
        <v>30.0</v>
      </c>
      <c r="N9" s="43">
        <f>IF(L9&gt;=5,MROUND((L9*(1+('POP SALADO'!$M9/100))),10),10)</f>
        <v>1150</v>
      </c>
      <c r="O9" s="29">
        <f>MROUND(('POP SALADO'!$N9/0.6),10)</f>
        <v>1920</v>
      </c>
      <c r="P9" s="15" t="s">
        <v>11858</v>
      </c>
      <c r="Q9" s="15">
        <v>3.0</v>
      </c>
      <c r="R9" s="16">
        <f>'POP SALADO'!$I9+'POP SALADO'!$Q9</f>
        <v>9</v>
      </c>
      <c r="S9" s="15" t="s">
        <v>1551</v>
      </c>
      <c r="T9" s="15" t="s">
        <v>63</v>
      </c>
      <c r="U9" s="15" t="s">
        <v>11816</v>
      </c>
      <c r="V9" s="16" t="s">
        <v>12236</v>
      </c>
      <c r="W9" s="15" t="s">
        <v>11860</v>
      </c>
      <c r="X9" s="15">
        <v>1.0</v>
      </c>
      <c r="Y9" s="29">
        <v>1.0</v>
      </c>
      <c r="Z9" s="29"/>
      <c r="AA9" s="15"/>
      <c r="AB9" s="29">
        <f>'POP SALADO'!$L9*'POP SALADO'!$AA9</f>
        <v>0</v>
      </c>
      <c r="AC9" s="15"/>
      <c r="AD9" s="15"/>
      <c r="AE9" s="15"/>
      <c r="AF9" s="15"/>
      <c r="AG9" s="15"/>
      <c r="AH9" s="32" t="str">
        <f>IF(AND('POP SALADO'!$AF9=0,'POP SALADO'!$AG9=0),"",'POP SALADO'!$AF9-'POP SALADO'!$AG9)</f>
        <v/>
      </c>
      <c r="AI9" s="15"/>
      <c r="AJ9" s="15"/>
      <c r="AK9" s="15"/>
      <c r="AL9" s="15"/>
      <c r="AM9" s="15"/>
      <c r="AN9" s="15"/>
      <c r="AO9" s="16" t="s">
        <v>11857</v>
      </c>
      <c r="AP9" s="15"/>
      <c r="AQ9" s="15"/>
    </row>
    <row r="10" ht="15.75" customHeight="1">
      <c r="A10" s="28" t="s">
        <v>1564</v>
      </c>
      <c r="B10" s="28" t="s">
        <v>12240</v>
      </c>
      <c r="C10" s="15" t="str">
        <f t="shared" si="1"/>
        <v>ALM10985809</v>
      </c>
      <c r="D10" s="15" t="s">
        <v>11857</v>
      </c>
      <c r="E10" s="28" t="s">
        <v>1565</v>
      </c>
      <c r="F10" s="20">
        <f t="shared" si="3"/>
        <v>1461.53</v>
      </c>
      <c r="G10" s="29">
        <v>0.0</v>
      </c>
      <c r="H10" s="28" t="s">
        <v>12099</v>
      </c>
      <c r="I10" s="15">
        <v>6.0</v>
      </c>
      <c r="J10" s="15">
        <v>1.0</v>
      </c>
      <c r="K10" s="15"/>
      <c r="L10" s="30">
        <f>(('POP SALADO'!$F10*(1+'POP SALADO'!$G10%))/'POP SALADO'!$J10)+'POP SALADO'!$K10</f>
        <v>1461.53</v>
      </c>
      <c r="M10" s="15">
        <v>30.0</v>
      </c>
      <c r="N10" s="43">
        <f>IF(L10&gt;=5,MROUND((L10*(1+('POP SALADO'!$M10/100))),10),10)</f>
        <v>1900</v>
      </c>
      <c r="O10" s="29">
        <f>MROUND(('POP SALADO'!$N10/0.6),10)</f>
        <v>3170</v>
      </c>
      <c r="P10" s="15" t="s">
        <v>11858</v>
      </c>
      <c r="Q10" s="15">
        <v>3.0</v>
      </c>
      <c r="R10" s="16">
        <f>'POP SALADO'!$I10+'POP SALADO'!$Q10</f>
        <v>9</v>
      </c>
      <c r="S10" s="15" t="s">
        <v>1551</v>
      </c>
      <c r="T10" s="15" t="s">
        <v>63</v>
      </c>
      <c r="U10" s="15" t="s">
        <v>11816</v>
      </c>
      <c r="V10" s="15" t="s">
        <v>12236</v>
      </c>
      <c r="W10" s="15" t="s">
        <v>11860</v>
      </c>
      <c r="X10" s="15">
        <v>1.0</v>
      </c>
      <c r="Y10" s="29">
        <v>3.0</v>
      </c>
      <c r="Z10" s="29"/>
      <c r="AA10" s="15"/>
      <c r="AB10" s="29">
        <f>'POP SALADO'!$L10*'POP SALADO'!$AA10</f>
        <v>0</v>
      </c>
      <c r="AC10" s="15"/>
      <c r="AD10" s="15"/>
      <c r="AE10" s="15"/>
      <c r="AF10" s="15"/>
      <c r="AG10" s="15"/>
      <c r="AH10" s="32" t="str">
        <f>IF(AND('POP SALADO'!$AF10=0,'POP SALADO'!$AG10=0),"",'POP SALADO'!$AF10-'POP SALADO'!$AG10)</f>
        <v/>
      </c>
      <c r="AI10" s="15"/>
      <c r="AJ10" s="15"/>
      <c r="AK10" s="15"/>
      <c r="AL10" s="15"/>
      <c r="AM10" s="15"/>
      <c r="AN10" s="15"/>
      <c r="AO10" s="16" t="s">
        <v>11857</v>
      </c>
      <c r="AP10" s="15"/>
      <c r="AQ10" s="15"/>
    </row>
    <row r="11" ht="15.75" customHeight="1">
      <c r="A11" s="28" t="s">
        <v>1566</v>
      </c>
      <c r="B11" s="28" t="s">
        <v>12241</v>
      </c>
      <c r="C11" s="15" t="str">
        <f t="shared" si="1"/>
        <v>ALM10985793</v>
      </c>
      <c r="D11" s="15" t="s">
        <v>11857</v>
      </c>
      <c r="E11" s="28" t="s">
        <v>1567</v>
      </c>
      <c r="F11" s="20">
        <f t="shared" si="3"/>
        <v>2423.07</v>
      </c>
      <c r="G11" s="29">
        <v>0.0</v>
      </c>
      <c r="H11" s="28" t="s">
        <v>12099</v>
      </c>
      <c r="I11" s="15">
        <v>6.0</v>
      </c>
      <c r="J11" s="15">
        <v>1.0</v>
      </c>
      <c r="K11" s="15"/>
      <c r="L11" s="30">
        <f>(('POP SALADO'!$F11*(1+'POP SALADO'!$G11%))/'POP SALADO'!$J11)+'POP SALADO'!$K11</f>
        <v>2423.07</v>
      </c>
      <c r="M11" s="15">
        <v>30.0</v>
      </c>
      <c r="N11" s="43">
        <f>IF(L11&gt;=5,MROUND((L11*(1+('POP SALADO'!$M11/100))),10),10)</f>
        <v>3150</v>
      </c>
      <c r="O11" s="29">
        <f>MROUND(('POP SALADO'!$N11/0.6),10)</f>
        <v>5250</v>
      </c>
      <c r="P11" s="15" t="s">
        <v>11858</v>
      </c>
      <c r="Q11" s="15">
        <v>3.0</v>
      </c>
      <c r="R11" s="16">
        <f>'POP SALADO'!$I11+'POP SALADO'!$Q11</f>
        <v>9</v>
      </c>
      <c r="S11" s="15" t="s">
        <v>1551</v>
      </c>
      <c r="T11" s="15" t="s">
        <v>63</v>
      </c>
      <c r="U11" s="15" t="s">
        <v>11816</v>
      </c>
      <c r="V11" s="15" t="s">
        <v>12236</v>
      </c>
      <c r="W11" s="15" t="s">
        <v>11860</v>
      </c>
      <c r="X11" s="15">
        <v>1.0</v>
      </c>
      <c r="Y11" s="29">
        <v>4.0</v>
      </c>
      <c r="Z11" s="29"/>
      <c r="AA11" s="15"/>
      <c r="AB11" s="29">
        <f>'POP SALADO'!$L11*'POP SALADO'!$AA11</f>
        <v>0</v>
      </c>
      <c r="AC11" s="15"/>
      <c r="AD11" s="15"/>
      <c r="AE11" s="15"/>
      <c r="AF11" s="15"/>
      <c r="AG11" s="15"/>
      <c r="AH11" s="32" t="str">
        <f>IF(AND('POP SALADO'!$AF11=0,'POP SALADO'!$AG11=0),"",'POP SALADO'!$AF11-'POP SALADO'!$AG11)</f>
        <v/>
      </c>
      <c r="AI11" s="15"/>
      <c r="AJ11" s="15"/>
      <c r="AK11" s="15"/>
      <c r="AL11" s="15"/>
      <c r="AM11" s="15"/>
      <c r="AN11" s="15"/>
      <c r="AO11" s="16" t="s">
        <v>11857</v>
      </c>
      <c r="AP11" s="15"/>
      <c r="AQ11" s="15"/>
    </row>
    <row r="12" ht="15.75" customHeight="1">
      <c r="A12" s="69" t="s">
        <v>1568</v>
      </c>
      <c r="B12" s="69" t="s">
        <v>12242</v>
      </c>
      <c r="C12" s="70" t="str">
        <f t="shared" si="1"/>
        <v>ALM10984512</v>
      </c>
      <c r="D12" s="70" t="s">
        <v>11857</v>
      </c>
      <c r="E12" s="69" t="s">
        <v>1569</v>
      </c>
      <c r="F12" s="71">
        <v>3276.92</v>
      </c>
      <c r="G12" s="72">
        <v>0.0</v>
      </c>
      <c r="H12" s="69" t="s">
        <v>12099</v>
      </c>
      <c r="I12" s="70">
        <v>6.0</v>
      </c>
      <c r="J12" s="70">
        <v>1.0</v>
      </c>
      <c r="K12" s="70"/>
      <c r="L12" s="73">
        <f>(('POP SALADO'!$F12*(1+'POP SALADO'!$G12%))/'POP SALADO'!$J12)+'POP SALADO'!$K12</f>
        <v>3276.92</v>
      </c>
      <c r="M12" s="70">
        <v>30.0</v>
      </c>
      <c r="N12" s="74">
        <f>IF(L12&gt;=5,MROUND((L12*(1+('POP SALADO'!$M12/100))),10),10)</f>
        <v>4260</v>
      </c>
      <c r="O12" s="72">
        <f>MROUND(('POP SALADO'!$N12/0.6),10)</f>
        <v>7100</v>
      </c>
      <c r="P12" s="70" t="s">
        <v>11858</v>
      </c>
      <c r="Q12" s="70">
        <v>3.0</v>
      </c>
      <c r="R12" s="70">
        <f>'POP SALADO'!$I12+'POP SALADO'!$Q12</f>
        <v>9</v>
      </c>
      <c r="S12" s="70" t="s">
        <v>1551</v>
      </c>
      <c r="T12" s="70" t="s">
        <v>63</v>
      </c>
      <c r="U12" s="70" t="s">
        <v>11816</v>
      </c>
      <c r="V12" s="70" t="s">
        <v>12236</v>
      </c>
      <c r="W12" s="70" t="s">
        <v>11860</v>
      </c>
      <c r="X12" s="70">
        <v>1.0</v>
      </c>
      <c r="Y12" s="72">
        <v>0.0</v>
      </c>
      <c r="Z12" s="72"/>
      <c r="AA12" s="15"/>
      <c r="AB12" s="29">
        <f>'POP SALADO'!$L12*'POP SALADO'!$AA12</f>
        <v>0</v>
      </c>
      <c r="AC12" s="15"/>
      <c r="AD12" s="15"/>
      <c r="AE12" s="15"/>
      <c r="AF12" s="15"/>
      <c r="AG12" s="15"/>
      <c r="AH12" s="32" t="str">
        <f>IF(AND('POP SALADO'!$AF12=0,'POP SALADO'!$AG12=0),"",'POP SALADO'!$AF12-'POP SALADO'!$AG12)</f>
        <v/>
      </c>
      <c r="AI12" s="15"/>
      <c r="AJ12" s="15"/>
      <c r="AK12" s="15"/>
      <c r="AL12" s="15"/>
      <c r="AM12" s="15"/>
      <c r="AN12" s="15"/>
      <c r="AO12" s="16" t="s">
        <v>11857</v>
      </c>
      <c r="AP12" s="15"/>
      <c r="AQ12" s="15"/>
    </row>
    <row r="13" ht="15.75" customHeight="1">
      <c r="A13" s="28" t="s">
        <v>1570</v>
      </c>
      <c r="B13" s="28" t="s">
        <v>12243</v>
      </c>
      <c r="C13" s="15" t="str">
        <f t="shared" si="1"/>
        <v>ALM10985267</v>
      </c>
      <c r="D13" s="15" t="s">
        <v>11857</v>
      </c>
      <c r="E13" s="28" t="s">
        <v>1571</v>
      </c>
      <c r="F13" s="20">
        <f t="shared" ref="F13:F15" si="4">F9</f>
        <v>884.62</v>
      </c>
      <c r="G13" s="29">
        <v>0.0</v>
      </c>
      <c r="H13" s="28" t="s">
        <v>12099</v>
      </c>
      <c r="I13" s="15">
        <v>6.0</v>
      </c>
      <c r="J13" s="15">
        <v>1.0</v>
      </c>
      <c r="K13" s="15"/>
      <c r="L13" s="30">
        <f>(('POP SALADO'!$F13*(1+'POP SALADO'!$G13%))/'POP SALADO'!$J13)+'POP SALADO'!$K13</f>
        <v>884.62</v>
      </c>
      <c r="M13" s="15">
        <v>30.0</v>
      </c>
      <c r="N13" s="43">
        <f>IF(L13&gt;=5,MROUND((L13*(1+('POP SALADO'!$M13/100))),10),10)</f>
        <v>1150</v>
      </c>
      <c r="O13" s="29">
        <f>MROUND(('POP SALADO'!$N13/0.6),10)</f>
        <v>1920</v>
      </c>
      <c r="P13" s="15" t="s">
        <v>11858</v>
      </c>
      <c r="Q13" s="15">
        <v>3.0</v>
      </c>
      <c r="R13" s="16">
        <f>'POP SALADO'!$I13+'POP SALADO'!$Q13</f>
        <v>9</v>
      </c>
      <c r="S13" s="15" t="s">
        <v>1551</v>
      </c>
      <c r="T13" s="15" t="s">
        <v>63</v>
      </c>
      <c r="U13" s="15" t="s">
        <v>11816</v>
      </c>
      <c r="V13" s="16" t="s">
        <v>12244</v>
      </c>
      <c r="W13" s="15" t="s">
        <v>11860</v>
      </c>
      <c r="X13" s="15">
        <v>1.0</v>
      </c>
      <c r="Y13" s="29">
        <v>3.0</v>
      </c>
      <c r="Z13" s="29"/>
      <c r="AA13" s="15"/>
      <c r="AB13" s="29">
        <f>'POP SALADO'!$L13*'POP SALADO'!$AA13</f>
        <v>0</v>
      </c>
      <c r="AC13" s="15"/>
      <c r="AD13" s="15"/>
      <c r="AE13" s="15"/>
      <c r="AF13" s="15"/>
      <c r="AG13" s="15"/>
      <c r="AH13" s="32" t="str">
        <f>IF(AND('POP SALADO'!$AF13=0,'POP SALADO'!$AG13=0),"",'POP SALADO'!$AF13-'POP SALADO'!$AG13)</f>
        <v/>
      </c>
      <c r="AI13" s="15"/>
      <c r="AJ13" s="15"/>
      <c r="AK13" s="15"/>
      <c r="AL13" s="15"/>
      <c r="AM13" s="15"/>
      <c r="AN13" s="15"/>
      <c r="AO13" s="16" t="s">
        <v>11857</v>
      </c>
      <c r="AP13" s="15"/>
      <c r="AQ13" s="15"/>
    </row>
    <row r="14" ht="15.75" customHeight="1">
      <c r="A14" s="28" t="s">
        <v>1572</v>
      </c>
      <c r="B14" s="28" t="s">
        <v>12245</v>
      </c>
      <c r="C14" s="15" t="str">
        <f t="shared" si="1"/>
        <v>ALM10985649</v>
      </c>
      <c r="D14" s="15" t="s">
        <v>11857</v>
      </c>
      <c r="E14" s="28" t="s">
        <v>1573</v>
      </c>
      <c r="F14" s="20">
        <f t="shared" si="4"/>
        <v>1461.53</v>
      </c>
      <c r="G14" s="29">
        <v>0.0</v>
      </c>
      <c r="H14" s="28" t="s">
        <v>12099</v>
      </c>
      <c r="I14" s="15">
        <v>6.0</v>
      </c>
      <c r="J14" s="15">
        <v>1.0</v>
      </c>
      <c r="K14" s="15"/>
      <c r="L14" s="30">
        <f>(('POP SALADO'!$F14*(1+'POP SALADO'!$G14%))/'POP SALADO'!$J14)+'POP SALADO'!$K14</f>
        <v>1461.53</v>
      </c>
      <c r="M14" s="15">
        <v>30.0</v>
      </c>
      <c r="N14" s="43">
        <f>IF(L14&gt;=5,MROUND((L14*(1+('POP SALADO'!$M14/100))),10),10)</f>
        <v>1900</v>
      </c>
      <c r="O14" s="29">
        <f>MROUND(('POP SALADO'!$N14/0.6),10)</f>
        <v>3170</v>
      </c>
      <c r="P14" s="15" t="s">
        <v>11858</v>
      </c>
      <c r="Q14" s="15">
        <v>3.0</v>
      </c>
      <c r="R14" s="16">
        <f>'POP SALADO'!$I14+'POP SALADO'!$Q14</f>
        <v>9</v>
      </c>
      <c r="S14" s="15" t="s">
        <v>1551</v>
      </c>
      <c r="T14" s="15" t="s">
        <v>63</v>
      </c>
      <c r="U14" s="15" t="s">
        <v>11816</v>
      </c>
      <c r="V14" s="16" t="s">
        <v>12244</v>
      </c>
      <c r="W14" s="15" t="s">
        <v>11860</v>
      </c>
      <c r="X14" s="15">
        <v>1.0</v>
      </c>
      <c r="Y14" s="29">
        <v>4.0</v>
      </c>
      <c r="Z14" s="29"/>
      <c r="AA14" s="15"/>
      <c r="AB14" s="29">
        <f>'POP SALADO'!$L14*'POP SALADO'!$AA14</f>
        <v>0</v>
      </c>
      <c r="AC14" s="15"/>
      <c r="AD14" s="15"/>
      <c r="AE14" s="15"/>
      <c r="AF14" s="15"/>
      <c r="AG14" s="15"/>
      <c r="AH14" s="32" t="str">
        <f>IF(AND('POP SALADO'!$AF14=0,'POP SALADO'!$AG14=0),"",'POP SALADO'!$AF14-'POP SALADO'!$AG14)</f>
        <v/>
      </c>
      <c r="AI14" s="15"/>
      <c r="AJ14" s="15"/>
      <c r="AK14" s="15"/>
      <c r="AL14" s="15"/>
      <c r="AM14" s="15"/>
      <c r="AN14" s="15"/>
      <c r="AO14" s="16" t="s">
        <v>11857</v>
      </c>
      <c r="AP14" s="15"/>
      <c r="AQ14" s="15"/>
    </row>
    <row r="15" ht="15.75" customHeight="1">
      <c r="A15" s="28" t="s">
        <v>1574</v>
      </c>
      <c r="B15" s="28" t="s">
        <v>12246</v>
      </c>
      <c r="C15" s="15" t="str">
        <f t="shared" si="1"/>
        <v>ALM10985656</v>
      </c>
      <c r="D15" s="15" t="s">
        <v>11857</v>
      </c>
      <c r="E15" s="28" t="s">
        <v>1575</v>
      </c>
      <c r="F15" s="20">
        <f t="shared" si="4"/>
        <v>2423.07</v>
      </c>
      <c r="G15" s="29">
        <v>0.0</v>
      </c>
      <c r="H15" s="28" t="s">
        <v>12099</v>
      </c>
      <c r="I15" s="15">
        <v>6.0</v>
      </c>
      <c r="J15" s="15">
        <v>1.0</v>
      </c>
      <c r="K15" s="15"/>
      <c r="L15" s="30">
        <f>(('POP SALADO'!$F15*(1+'POP SALADO'!$G15%))/'POP SALADO'!$J15)+'POP SALADO'!$K15</f>
        <v>2423.07</v>
      </c>
      <c r="M15" s="15">
        <v>30.0</v>
      </c>
      <c r="N15" s="43">
        <f>IF(L15&gt;=5,MROUND((L15*(1+('POP SALADO'!$M15/100))),10),10)</f>
        <v>3150</v>
      </c>
      <c r="O15" s="29">
        <f>MROUND(('POP SALADO'!$N15/0.6),10)</f>
        <v>5250</v>
      </c>
      <c r="P15" s="15" t="s">
        <v>11858</v>
      </c>
      <c r="Q15" s="15">
        <v>3.0</v>
      </c>
      <c r="R15" s="16">
        <f>'POP SALADO'!$I15+'POP SALADO'!$Q15</f>
        <v>9</v>
      </c>
      <c r="S15" s="15" t="s">
        <v>1551</v>
      </c>
      <c r="T15" s="15" t="s">
        <v>63</v>
      </c>
      <c r="U15" s="15" t="s">
        <v>11816</v>
      </c>
      <c r="V15" s="15" t="s">
        <v>12244</v>
      </c>
      <c r="W15" s="15" t="s">
        <v>11860</v>
      </c>
      <c r="X15" s="15">
        <v>1.0</v>
      </c>
      <c r="Y15" s="29">
        <v>5.0</v>
      </c>
      <c r="Z15" s="29"/>
      <c r="AA15" s="15"/>
      <c r="AB15" s="29">
        <f>'POP SALADO'!$L15*'POP SALADO'!$AA15</f>
        <v>0</v>
      </c>
      <c r="AC15" s="15"/>
      <c r="AD15" s="15"/>
      <c r="AE15" s="15"/>
      <c r="AF15" s="15"/>
      <c r="AG15" s="15"/>
      <c r="AH15" s="32" t="str">
        <f>IF(AND('POP SALADO'!$AF15=0,'POP SALADO'!$AG15=0),"",'POP SALADO'!$AF15-'POP SALADO'!$AG15)</f>
        <v/>
      </c>
      <c r="AI15" s="15"/>
      <c r="AJ15" s="15"/>
      <c r="AK15" s="15"/>
      <c r="AL15" s="15"/>
      <c r="AM15" s="15"/>
      <c r="AN15" s="15"/>
      <c r="AO15" s="16" t="s">
        <v>11857</v>
      </c>
      <c r="AP15" s="15"/>
      <c r="AQ15" s="15"/>
    </row>
    <row r="16" ht="15.75" customHeight="1">
      <c r="A16" s="28" t="s">
        <v>1576</v>
      </c>
      <c r="B16" s="28" t="s">
        <v>12247</v>
      </c>
      <c r="C16" s="15" t="str">
        <f t="shared" si="1"/>
        <v>ALM10984215</v>
      </c>
      <c r="D16" s="15" t="s">
        <v>11857</v>
      </c>
      <c r="E16" s="28" t="s">
        <v>1577</v>
      </c>
      <c r="F16" s="20">
        <v>3707.69</v>
      </c>
      <c r="G16" s="29">
        <v>0.0</v>
      </c>
      <c r="H16" s="28" t="s">
        <v>12099</v>
      </c>
      <c r="I16" s="15">
        <v>6.0</v>
      </c>
      <c r="J16" s="15">
        <v>1.0</v>
      </c>
      <c r="K16" s="15"/>
      <c r="L16" s="30">
        <f>(('POP SALADO'!$F16*(1+'POP SALADO'!$G16%))/'POP SALADO'!$J16)+'POP SALADO'!$K16</f>
        <v>3707.69</v>
      </c>
      <c r="M16" s="15">
        <v>30.0</v>
      </c>
      <c r="N16" s="43">
        <f>IF(L16&gt;=5,MROUND((L16*(1+('POP SALADO'!$M16/100))),10),10)</f>
        <v>4820</v>
      </c>
      <c r="O16" s="29">
        <f>MROUND(('POP SALADO'!$N16/0.6),10)</f>
        <v>8030</v>
      </c>
      <c r="P16" s="15" t="s">
        <v>11858</v>
      </c>
      <c r="Q16" s="15">
        <v>3.0</v>
      </c>
      <c r="R16" s="16">
        <f>'POP SALADO'!$I16+'POP SALADO'!$Q16</f>
        <v>9</v>
      </c>
      <c r="S16" s="15" t="s">
        <v>1551</v>
      </c>
      <c r="T16" s="15" t="s">
        <v>63</v>
      </c>
      <c r="U16" s="15" t="s">
        <v>11816</v>
      </c>
      <c r="V16" s="15" t="s">
        <v>12244</v>
      </c>
      <c r="W16" s="15" t="s">
        <v>11860</v>
      </c>
      <c r="X16" s="15">
        <v>1.0</v>
      </c>
      <c r="Y16" s="29">
        <v>0.0</v>
      </c>
      <c r="Z16" s="29"/>
      <c r="AA16" s="15"/>
      <c r="AB16" s="29">
        <f>'POP SALADO'!$L16*'POP SALADO'!$AA16</f>
        <v>0</v>
      </c>
      <c r="AC16" s="15"/>
      <c r="AD16" s="15"/>
      <c r="AE16" s="15"/>
      <c r="AF16" s="15"/>
      <c r="AG16" s="15"/>
      <c r="AH16" s="32" t="str">
        <f>IF(AND('POP SALADO'!$AF16=0,'POP SALADO'!$AG16=0),"",'POP SALADO'!$AF16-'POP SALADO'!$AG16)</f>
        <v/>
      </c>
      <c r="AI16" s="15"/>
      <c r="AJ16" s="15"/>
      <c r="AK16" s="15"/>
      <c r="AL16" s="15"/>
      <c r="AM16" s="15"/>
      <c r="AN16" s="15"/>
      <c r="AO16" s="16" t="s">
        <v>11857</v>
      </c>
      <c r="AP16" s="15"/>
      <c r="AQ16" s="15"/>
    </row>
    <row r="17" ht="15.75" customHeight="1">
      <c r="A17" s="28" t="s">
        <v>1578</v>
      </c>
      <c r="B17" s="28" t="s">
        <v>12248</v>
      </c>
      <c r="C17" s="15" t="str">
        <f t="shared" si="1"/>
        <v>ALM10985472</v>
      </c>
      <c r="D17" s="15" t="s">
        <v>11857</v>
      </c>
      <c r="E17" s="28" t="s">
        <v>1579</v>
      </c>
      <c r="F17" s="20">
        <f t="shared" ref="F17:F18" si="5">F13</f>
        <v>884.62</v>
      </c>
      <c r="G17" s="29">
        <v>0.0</v>
      </c>
      <c r="H17" s="28" t="s">
        <v>12099</v>
      </c>
      <c r="I17" s="15">
        <v>6.0</v>
      </c>
      <c r="J17" s="15">
        <v>1.0</v>
      </c>
      <c r="K17" s="15"/>
      <c r="L17" s="30">
        <f>(('POP SALADO'!$F17*(1+'POP SALADO'!$G17%))/'POP SALADO'!$J17)+'POP SALADO'!$K17</f>
        <v>884.62</v>
      </c>
      <c r="M17" s="15">
        <v>30.0</v>
      </c>
      <c r="N17" s="43">
        <f>IF(L17&gt;=5,MROUND((L17*(1+('POP SALADO'!$M17/100))),10),10)</f>
        <v>1150</v>
      </c>
      <c r="O17" s="29">
        <f>MROUND(('POP SALADO'!$N17/0.6),10)</f>
        <v>1920</v>
      </c>
      <c r="P17" s="15" t="s">
        <v>11858</v>
      </c>
      <c r="Q17" s="15">
        <v>3.0</v>
      </c>
      <c r="R17" s="16">
        <f>'POP SALADO'!$I17+'POP SALADO'!$Q17</f>
        <v>9</v>
      </c>
      <c r="S17" s="15" t="s">
        <v>1551</v>
      </c>
      <c r="T17" s="15" t="s">
        <v>63</v>
      </c>
      <c r="U17" s="15" t="s">
        <v>11816</v>
      </c>
      <c r="V17" s="15" t="s">
        <v>12244</v>
      </c>
      <c r="W17" s="15" t="s">
        <v>11860</v>
      </c>
      <c r="X17" s="15">
        <v>1.0</v>
      </c>
      <c r="Y17" s="29">
        <v>2.0</v>
      </c>
      <c r="Z17" s="29"/>
      <c r="AA17" s="15"/>
      <c r="AB17" s="29">
        <f>'POP SALADO'!$L17*'POP SALADO'!$AA17</f>
        <v>0</v>
      </c>
      <c r="AC17" s="15"/>
      <c r="AD17" s="15"/>
      <c r="AE17" s="15"/>
      <c r="AF17" s="15"/>
      <c r="AG17" s="15"/>
      <c r="AH17" s="32" t="str">
        <f>IF(AND('POP SALADO'!$AF17=0,'POP SALADO'!$AG17=0),"",'POP SALADO'!$AF17-'POP SALADO'!$AG17)</f>
        <v/>
      </c>
      <c r="AI17" s="15"/>
      <c r="AJ17" s="15"/>
      <c r="AK17" s="15"/>
      <c r="AL17" s="15"/>
      <c r="AM17" s="15"/>
      <c r="AN17" s="15"/>
      <c r="AO17" s="16" t="s">
        <v>11857</v>
      </c>
      <c r="AP17" s="15"/>
      <c r="AQ17" s="15"/>
    </row>
    <row r="18" ht="15.75" customHeight="1">
      <c r="A18" s="69" t="s">
        <v>1580</v>
      </c>
      <c r="B18" s="69" t="s">
        <v>12249</v>
      </c>
      <c r="C18" s="70" t="str">
        <f t="shared" si="1"/>
        <v>ALM10985489</v>
      </c>
      <c r="D18" s="70" t="s">
        <v>11857</v>
      </c>
      <c r="E18" s="69" t="s">
        <v>1581</v>
      </c>
      <c r="F18" s="71">
        <f t="shared" si="5"/>
        <v>1461.53</v>
      </c>
      <c r="G18" s="72">
        <v>0.0</v>
      </c>
      <c r="H18" s="69" t="s">
        <v>12099</v>
      </c>
      <c r="I18" s="70">
        <v>6.0</v>
      </c>
      <c r="J18" s="70">
        <v>1.0</v>
      </c>
      <c r="K18" s="70"/>
      <c r="L18" s="73">
        <f>(('POP SALADO'!$F18*(1+'POP SALADO'!$G18%))/'POP SALADO'!$J18)+'POP SALADO'!$K18</f>
        <v>1461.53</v>
      </c>
      <c r="M18" s="70">
        <v>30.0</v>
      </c>
      <c r="N18" s="74">
        <f>IF(L18&gt;=5,MROUND((L18*(1+('POP SALADO'!$M18/100))),10),10)</f>
        <v>1900</v>
      </c>
      <c r="O18" s="72">
        <f>MROUND(('POP SALADO'!$N18/0.6),10)</f>
        <v>3170</v>
      </c>
      <c r="P18" s="70" t="s">
        <v>11858</v>
      </c>
      <c r="Q18" s="70">
        <v>3.0</v>
      </c>
      <c r="R18" s="70">
        <f>'POP SALADO'!$I18+'POP SALADO'!$Q18</f>
        <v>9</v>
      </c>
      <c r="S18" s="70" t="s">
        <v>1551</v>
      </c>
      <c r="T18" s="70" t="s">
        <v>63</v>
      </c>
      <c r="U18" s="70" t="s">
        <v>11816</v>
      </c>
      <c r="V18" s="70" t="s">
        <v>12244</v>
      </c>
      <c r="W18" s="70" t="s">
        <v>11860</v>
      </c>
      <c r="X18" s="70">
        <v>1.0</v>
      </c>
      <c r="Y18" s="72">
        <v>0.0</v>
      </c>
      <c r="Z18" s="72"/>
      <c r="AA18" s="15"/>
      <c r="AB18" s="29">
        <f>'POP SALADO'!$L18*'POP SALADO'!$AA18</f>
        <v>0</v>
      </c>
      <c r="AC18" s="15"/>
      <c r="AD18" s="15"/>
      <c r="AE18" s="15"/>
      <c r="AF18" s="15"/>
      <c r="AG18" s="15"/>
      <c r="AH18" s="32" t="str">
        <f>IF(AND('POP SALADO'!$AF18=0,'POP SALADO'!$AG18=0),"",'POP SALADO'!$AF18-'POP SALADO'!$AG18)</f>
        <v/>
      </c>
      <c r="AI18" s="15"/>
      <c r="AJ18" s="15"/>
      <c r="AK18" s="15"/>
      <c r="AL18" s="15"/>
      <c r="AM18" s="15"/>
      <c r="AN18" s="15"/>
      <c r="AO18" s="16" t="s">
        <v>11857</v>
      </c>
      <c r="AP18" s="15"/>
      <c r="AQ18" s="15"/>
    </row>
    <row r="19" ht="15.75" customHeight="1">
      <c r="A19" s="28" t="s">
        <v>1582</v>
      </c>
      <c r="B19" s="28" t="s">
        <v>12250</v>
      </c>
      <c r="C19" s="15" t="str">
        <f t="shared" si="1"/>
        <v>ALM10983614</v>
      </c>
      <c r="D19" s="15" t="s">
        <v>11857</v>
      </c>
      <c r="E19" s="28" t="s">
        <v>1583</v>
      </c>
      <c r="F19" s="20">
        <f t="shared" ref="F19:F22" si="6">F8</f>
        <v>538.46</v>
      </c>
      <c r="G19" s="29">
        <v>0.0</v>
      </c>
      <c r="H19" s="28" t="s">
        <v>12099</v>
      </c>
      <c r="I19" s="15">
        <v>6.0</v>
      </c>
      <c r="J19" s="15">
        <v>1.0</v>
      </c>
      <c r="K19" s="15"/>
      <c r="L19" s="30">
        <f>(('POP SALADO'!$F19*(1+'POP SALADO'!$G19%))/'POP SALADO'!$J19)+'POP SALADO'!$K19</f>
        <v>538.46</v>
      </c>
      <c r="M19" s="15">
        <v>30.0</v>
      </c>
      <c r="N19" s="43">
        <f>IF(L19&gt;=5,MROUND((L19*(1+('POP SALADO'!$M19/100))),10),10)</f>
        <v>700</v>
      </c>
      <c r="O19" s="29">
        <f>MROUND(('POP SALADO'!$N19/0.6),10)</f>
        <v>1170</v>
      </c>
      <c r="P19" s="15" t="s">
        <v>11858</v>
      </c>
      <c r="Q19" s="15">
        <v>3.0</v>
      </c>
      <c r="R19" s="16">
        <f>'POP SALADO'!$I19+'POP SALADO'!$Q19</f>
        <v>9</v>
      </c>
      <c r="S19" s="15" t="s">
        <v>1551</v>
      </c>
      <c r="T19" s="15" t="s">
        <v>63</v>
      </c>
      <c r="U19" s="15" t="s">
        <v>11816</v>
      </c>
      <c r="V19" s="16" t="s">
        <v>12251</v>
      </c>
      <c r="W19" s="15" t="s">
        <v>11860</v>
      </c>
      <c r="X19" s="15">
        <v>1.0</v>
      </c>
      <c r="Y19" s="29">
        <v>0.0</v>
      </c>
      <c r="Z19" s="29"/>
      <c r="AA19" s="15"/>
      <c r="AB19" s="29">
        <f>'POP SALADO'!$L19*'POP SALADO'!$AA19</f>
        <v>0</v>
      </c>
      <c r="AC19" s="15"/>
      <c r="AD19" s="15"/>
      <c r="AE19" s="15"/>
      <c r="AF19" s="15"/>
      <c r="AG19" s="15"/>
      <c r="AH19" s="32" t="str">
        <f>IF(AND('POP SALADO'!$AF19=0,'POP SALADO'!$AG19=0),"",'POP SALADO'!$AF19-'POP SALADO'!$AG19)</f>
        <v/>
      </c>
      <c r="AI19" s="15"/>
      <c r="AJ19" s="15"/>
      <c r="AK19" s="15"/>
      <c r="AL19" s="15"/>
      <c r="AM19" s="15"/>
      <c r="AN19" s="15"/>
      <c r="AO19" s="16" t="s">
        <v>11857</v>
      </c>
      <c r="AP19" s="15"/>
      <c r="AQ19" s="15"/>
    </row>
    <row r="20" ht="15.75" customHeight="1">
      <c r="A20" s="28" t="s">
        <v>1584</v>
      </c>
      <c r="B20" s="28" t="s">
        <v>12252</v>
      </c>
      <c r="C20" s="15" t="str">
        <f t="shared" si="1"/>
        <v>ALM10985236</v>
      </c>
      <c r="D20" s="15" t="s">
        <v>11857</v>
      </c>
      <c r="E20" s="28" t="s">
        <v>1585</v>
      </c>
      <c r="F20" s="20">
        <f t="shared" si="6"/>
        <v>884.62</v>
      </c>
      <c r="G20" s="29">
        <v>0.0</v>
      </c>
      <c r="H20" s="28" t="s">
        <v>12099</v>
      </c>
      <c r="I20" s="15">
        <v>6.0</v>
      </c>
      <c r="J20" s="15">
        <v>1.0</v>
      </c>
      <c r="K20" s="15"/>
      <c r="L20" s="30">
        <f>(('POP SALADO'!$F20*(1+'POP SALADO'!$G20%))/'POP SALADO'!$J20)+'POP SALADO'!$K20</f>
        <v>884.62</v>
      </c>
      <c r="M20" s="15">
        <v>30.0</v>
      </c>
      <c r="N20" s="43">
        <f>IF(L20&gt;=5,MROUND((L20*(1+('POP SALADO'!$M20/100))),10),10)</f>
        <v>1150</v>
      </c>
      <c r="O20" s="29">
        <f>MROUND(('POP SALADO'!$N20/0.6),10)</f>
        <v>1920</v>
      </c>
      <c r="P20" s="15" t="s">
        <v>11858</v>
      </c>
      <c r="Q20" s="15">
        <v>3.0</v>
      </c>
      <c r="R20" s="16">
        <f>'POP SALADO'!$I20+'POP SALADO'!$Q20</f>
        <v>9</v>
      </c>
      <c r="S20" s="15" t="s">
        <v>1551</v>
      </c>
      <c r="T20" s="15" t="s">
        <v>63</v>
      </c>
      <c r="U20" s="15" t="s">
        <v>11816</v>
      </c>
      <c r="V20" s="15" t="s">
        <v>12251</v>
      </c>
      <c r="W20" s="15" t="s">
        <v>11860</v>
      </c>
      <c r="X20" s="15">
        <v>1.0</v>
      </c>
      <c r="Y20" s="29">
        <v>6.0</v>
      </c>
      <c r="Z20" s="29"/>
      <c r="AA20" s="15"/>
      <c r="AB20" s="29">
        <f>'POP SALADO'!$L20*'POP SALADO'!$AA20</f>
        <v>0</v>
      </c>
      <c r="AC20" s="15"/>
      <c r="AD20" s="15"/>
      <c r="AE20" s="15"/>
      <c r="AF20" s="15"/>
      <c r="AG20" s="15"/>
      <c r="AH20" s="32" t="str">
        <f>IF(AND('POP SALADO'!$AF20=0,'POP SALADO'!$AG20=0),"",'POP SALADO'!$AF20-'POP SALADO'!$AG20)</f>
        <v/>
      </c>
      <c r="AI20" s="15"/>
      <c r="AJ20" s="15"/>
      <c r="AK20" s="15"/>
      <c r="AL20" s="15"/>
      <c r="AM20" s="15"/>
      <c r="AN20" s="15"/>
      <c r="AO20" s="16" t="s">
        <v>11857</v>
      </c>
      <c r="AP20" s="15"/>
      <c r="AQ20" s="15"/>
    </row>
    <row r="21" ht="15.75" customHeight="1">
      <c r="A21" s="28" t="s">
        <v>1586</v>
      </c>
      <c r="B21" s="28" t="s">
        <v>12253</v>
      </c>
      <c r="C21" s="15" t="str">
        <f t="shared" si="1"/>
        <v>ALM10985458</v>
      </c>
      <c r="D21" s="15" t="s">
        <v>11857</v>
      </c>
      <c r="E21" s="28" t="s">
        <v>1587</v>
      </c>
      <c r="F21" s="20">
        <f t="shared" si="6"/>
        <v>1461.53</v>
      </c>
      <c r="G21" s="29">
        <v>0.0</v>
      </c>
      <c r="H21" s="28" t="s">
        <v>12099</v>
      </c>
      <c r="I21" s="15">
        <v>6.0</v>
      </c>
      <c r="J21" s="15">
        <v>1.0</v>
      </c>
      <c r="K21" s="15"/>
      <c r="L21" s="30">
        <f>(('POP SALADO'!$F21*(1+'POP SALADO'!$G21%))/'POP SALADO'!$J21)+'POP SALADO'!$K21</f>
        <v>1461.53</v>
      </c>
      <c r="M21" s="15">
        <v>30.0</v>
      </c>
      <c r="N21" s="43">
        <f>IF(L21&gt;=5,MROUND((L21*(1+('POP SALADO'!$M21/100))),10),10)</f>
        <v>1900</v>
      </c>
      <c r="O21" s="29">
        <f>MROUND(('POP SALADO'!$N21/0.6),10)</f>
        <v>3170</v>
      </c>
      <c r="P21" s="15" t="s">
        <v>11858</v>
      </c>
      <c r="Q21" s="15">
        <v>3.0</v>
      </c>
      <c r="R21" s="16">
        <f>'POP SALADO'!$I21+'POP SALADO'!$Q21</f>
        <v>9</v>
      </c>
      <c r="S21" s="15" t="s">
        <v>1551</v>
      </c>
      <c r="T21" s="15" t="s">
        <v>63</v>
      </c>
      <c r="U21" s="15" t="s">
        <v>11816</v>
      </c>
      <c r="V21" s="15" t="s">
        <v>12251</v>
      </c>
      <c r="W21" s="15" t="s">
        <v>11860</v>
      </c>
      <c r="X21" s="15">
        <v>1.0</v>
      </c>
      <c r="Y21" s="29">
        <v>5.0</v>
      </c>
      <c r="Z21" s="29"/>
      <c r="AA21" s="15"/>
      <c r="AB21" s="29">
        <f>'POP SALADO'!$L21*'POP SALADO'!$AA21</f>
        <v>0</v>
      </c>
      <c r="AC21" s="15"/>
      <c r="AD21" s="15"/>
      <c r="AE21" s="15"/>
      <c r="AF21" s="15"/>
      <c r="AG21" s="15"/>
      <c r="AH21" s="32" t="str">
        <f>IF(AND('POP SALADO'!$AF21=0,'POP SALADO'!$AG21=0),"",'POP SALADO'!$AF21-'POP SALADO'!$AG21)</f>
        <v/>
      </c>
      <c r="AI21" s="15"/>
      <c r="AJ21" s="15"/>
      <c r="AK21" s="15"/>
      <c r="AL21" s="15"/>
      <c r="AM21" s="15"/>
      <c r="AN21" s="15"/>
      <c r="AO21" s="16" t="s">
        <v>11857</v>
      </c>
      <c r="AP21" s="15"/>
      <c r="AQ21" s="15"/>
    </row>
    <row r="22" ht="15.75" customHeight="1">
      <c r="A22" s="28" t="s">
        <v>1588</v>
      </c>
      <c r="B22" s="28" t="s">
        <v>12254</v>
      </c>
      <c r="C22" s="15" t="str">
        <f t="shared" si="1"/>
        <v>ALM10985465</v>
      </c>
      <c r="D22" s="15" t="s">
        <v>11857</v>
      </c>
      <c r="E22" s="28" t="s">
        <v>1589</v>
      </c>
      <c r="F22" s="20">
        <f t="shared" si="6"/>
        <v>2423.07</v>
      </c>
      <c r="G22" s="29">
        <v>0.0</v>
      </c>
      <c r="H22" s="28" t="s">
        <v>12099</v>
      </c>
      <c r="I22" s="15">
        <v>6.0</v>
      </c>
      <c r="J22" s="15">
        <v>1.0</v>
      </c>
      <c r="K22" s="15"/>
      <c r="L22" s="30">
        <f>(('POP SALADO'!$F22*(1+'POP SALADO'!$G22%))/'POP SALADO'!$J22)+'POP SALADO'!$K22</f>
        <v>2423.07</v>
      </c>
      <c r="M22" s="15">
        <v>30.0</v>
      </c>
      <c r="N22" s="43">
        <f>IF(L22&gt;=5,MROUND((L22*(1+('POP SALADO'!$M22/100))),10),10)</f>
        <v>3150</v>
      </c>
      <c r="O22" s="29">
        <f>MROUND(('POP SALADO'!$N22/0.6),10)</f>
        <v>5250</v>
      </c>
      <c r="P22" s="15" t="s">
        <v>11858</v>
      </c>
      <c r="Q22" s="15">
        <v>3.0</v>
      </c>
      <c r="R22" s="16">
        <f>'POP SALADO'!$I22+'POP SALADO'!$Q22</f>
        <v>9</v>
      </c>
      <c r="S22" s="15" t="s">
        <v>1551</v>
      </c>
      <c r="T22" s="15" t="s">
        <v>63</v>
      </c>
      <c r="U22" s="15" t="s">
        <v>11816</v>
      </c>
      <c r="V22" s="15" t="s">
        <v>12251</v>
      </c>
      <c r="W22" s="15" t="s">
        <v>11860</v>
      </c>
      <c r="X22" s="15">
        <v>1.0</v>
      </c>
      <c r="Y22" s="29">
        <v>6.0</v>
      </c>
      <c r="Z22" s="29"/>
      <c r="AA22" s="15"/>
      <c r="AB22" s="29">
        <f>'POP SALADO'!$L22*'POP SALADO'!$AA22</f>
        <v>0</v>
      </c>
      <c r="AC22" s="15"/>
      <c r="AD22" s="15"/>
      <c r="AE22" s="15"/>
      <c r="AF22" s="15"/>
      <c r="AG22" s="15"/>
      <c r="AH22" s="32" t="str">
        <f>IF(AND('POP SALADO'!$AF22=0,'POP SALADO'!$AG22=0),"",'POP SALADO'!$AF22-'POP SALADO'!$AG22)</f>
        <v/>
      </c>
      <c r="AI22" s="15"/>
      <c r="AJ22" s="15"/>
      <c r="AK22" s="15"/>
      <c r="AL22" s="15"/>
      <c r="AM22" s="15"/>
      <c r="AN22" s="15"/>
      <c r="AO22" s="16" t="s">
        <v>11857</v>
      </c>
      <c r="AP22" s="15"/>
      <c r="AQ22" s="15"/>
    </row>
    <row r="23" ht="15.75" customHeight="1">
      <c r="A23" s="28" t="s">
        <v>1590</v>
      </c>
      <c r="B23" s="28" t="s">
        <v>12255</v>
      </c>
      <c r="C23" s="15" t="str">
        <f t="shared" si="1"/>
        <v>ALM10984017</v>
      </c>
      <c r="D23" s="15" t="s">
        <v>11857</v>
      </c>
      <c r="E23" s="28" t="s">
        <v>1591</v>
      </c>
      <c r="F23" s="20">
        <f>F16</f>
        <v>3707.69</v>
      </c>
      <c r="G23" s="29">
        <v>0.0</v>
      </c>
      <c r="H23" s="28" t="s">
        <v>12099</v>
      </c>
      <c r="I23" s="15">
        <v>6.0</v>
      </c>
      <c r="J23" s="15">
        <v>1.0</v>
      </c>
      <c r="K23" s="15"/>
      <c r="L23" s="30">
        <f>(('POP SALADO'!$F23*(1+'POP SALADO'!$G23%))/'POP SALADO'!$J23)+'POP SALADO'!$K23</f>
        <v>3707.69</v>
      </c>
      <c r="M23" s="15">
        <v>30.0</v>
      </c>
      <c r="N23" s="43">
        <f>IF(L23&gt;=5,MROUND((L23*(1+('POP SALADO'!$M23/100))),10),10)</f>
        <v>4820</v>
      </c>
      <c r="O23" s="29">
        <f>MROUND(('POP SALADO'!$N23/0.6),10)</f>
        <v>8030</v>
      </c>
      <c r="P23" s="15" t="s">
        <v>11858</v>
      </c>
      <c r="Q23" s="15">
        <v>3.0</v>
      </c>
      <c r="R23" s="16">
        <f>'POP SALADO'!$I23+'POP SALADO'!$Q23</f>
        <v>9</v>
      </c>
      <c r="S23" s="15" t="s">
        <v>1551</v>
      </c>
      <c r="T23" s="15" t="s">
        <v>63</v>
      </c>
      <c r="U23" s="15" t="s">
        <v>11816</v>
      </c>
      <c r="V23" s="15" t="s">
        <v>12251</v>
      </c>
      <c r="W23" s="15" t="s">
        <v>11860</v>
      </c>
      <c r="X23" s="15">
        <v>1.0</v>
      </c>
      <c r="Y23" s="29">
        <v>0.0</v>
      </c>
      <c r="Z23" s="29"/>
      <c r="AA23" s="15"/>
      <c r="AB23" s="29">
        <f>'POP SALADO'!$L23*'POP SALADO'!$AA23</f>
        <v>0</v>
      </c>
      <c r="AC23" s="15"/>
      <c r="AD23" s="15"/>
      <c r="AE23" s="15"/>
      <c r="AF23" s="15"/>
      <c r="AG23" s="15"/>
      <c r="AH23" s="32" t="str">
        <f>IF(AND('POP SALADO'!$AF23=0,'POP SALADO'!$AG23=0),"",'POP SALADO'!$AF23-'POP SALADO'!$AG23)</f>
        <v/>
      </c>
      <c r="AI23" s="15"/>
      <c r="AJ23" s="15"/>
      <c r="AK23" s="15"/>
      <c r="AL23" s="15"/>
      <c r="AM23" s="15"/>
      <c r="AN23" s="15"/>
      <c r="AO23" s="16" t="s">
        <v>11857</v>
      </c>
      <c r="AP23" s="15"/>
      <c r="AQ23" s="15"/>
    </row>
    <row r="24" ht="15.75" customHeight="1">
      <c r="A24" s="28" t="s">
        <v>1592</v>
      </c>
      <c r="B24" s="28" t="s">
        <v>12256</v>
      </c>
      <c r="C24" s="15" t="str">
        <f t="shared" si="1"/>
        <v>ALM10983942</v>
      </c>
      <c r="D24" s="15" t="s">
        <v>11857</v>
      </c>
      <c r="E24" s="28" t="s">
        <v>1593</v>
      </c>
      <c r="F24" s="20">
        <f t="shared" ref="F24:F25" si="7">F20</f>
        <v>884.62</v>
      </c>
      <c r="G24" s="29">
        <v>0.0</v>
      </c>
      <c r="H24" s="28" t="s">
        <v>12099</v>
      </c>
      <c r="I24" s="15">
        <v>6.0</v>
      </c>
      <c r="J24" s="15">
        <v>1.0</v>
      </c>
      <c r="K24" s="15"/>
      <c r="L24" s="30">
        <f>(('POP SALADO'!$F24*(1+'POP SALADO'!$G24%))/'POP SALADO'!$J24)+'POP SALADO'!$K24</f>
        <v>884.62</v>
      </c>
      <c r="M24" s="15">
        <v>30.0</v>
      </c>
      <c r="N24" s="43">
        <f>IF(L24&gt;=5,MROUND((L24*(1+('POP SALADO'!$M24/100))),10),10)</f>
        <v>1150</v>
      </c>
      <c r="O24" s="29">
        <f>MROUND(('POP SALADO'!$N24/0.6),10)</f>
        <v>1920</v>
      </c>
      <c r="P24" s="15" t="s">
        <v>11858</v>
      </c>
      <c r="Q24" s="15">
        <v>3.0</v>
      </c>
      <c r="R24" s="16">
        <f>'POP SALADO'!$I24+'POP SALADO'!$Q24</f>
        <v>9</v>
      </c>
      <c r="S24" s="15" t="s">
        <v>1551</v>
      </c>
      <c r="T24" s="15" t="s">
        <v>63</v>
      </c>
      <c r="U24" s="15" t="s">
        <v>11816</v>
      </c>
      <c r="V24" s="15" t="s">
        <v>12251</v>
      </c>
      <c r="W24" s="15" t="s">
        <v>11860</v>
      </c>
      <c r="X24" s="15">
        <v>1.0</v>
      </c>
      <c r="Y24" s="29">
        <v>0.0</v>
      </c>
      <c r="Z24" s="29"/>
      <c r="AA24" s="15"/>
      <c r="AB24" s="29">
        <f>'POP SALADO'!$L24*'POP SALADO'!$AA24</f>
        <v>0</v>
      </c>
      <c r="AC24" s="15"/>
      <c r="AD24" s="15"/>
      <c r="AE24" s="15"/>
      <c r="AF24" s="15"/>
      <c r="AG24" s="15"/>
      <c r="AH24" s="32" t="str">
        <f>IF(AND('POP SALADO'!$AF24=0,'POP SALADO'!$AG24=0),"",'POP SALADO'!$AF24-'POP SALADO'!$AG24)</f>
        <v/>
      </c>
      <c r="AI24" s="15"/>
      <c r="AJ24" s="15"/>
      <c r="AK24" s="15"/>
      <c r="AL24" s="15"/>
      <c r="AM24" s="15"/>
      <c r="AN24" s="15"/>
      <c r="AO24" s="16" t="s">
        <v>11857</v>
      </c>
      <c r="AP24" s="15"/>
      <c r="AQ24" s="15"/>
    </row>
    <row r="25" ht="15.75" customHeight="1">
      <c r="A25" s="28" t="s">
        <v>1594</v>
      </c>
      <c r="B25" s="28" t="s">
        <v>12257</v>
      </c>
      <c r="C25" s="15" t="str">
        <f t="shared" si="1"/>
        <v>ALM10985434</v>
      </c>
      <c r="D25" s="15" t="s">
        <v>11857</v>
      </c>
      <c r="E25" s="28" t="s">
        <v>1595</v>
      </c>
      <c r="F25" s="20">
        <f t="shared" si="7"/>
        <v>1461.53</v>
      </c>
      <c r="G25" s="29">
        <v>0.0</v>
      </c>
      <c r="H25" s="28" t="s">
        <v>12099</v>
      </c>
      <c r="I25" s="15">
        <v>6.0</v>
      </c>
      <c r="J25" s="15">
        <v>1.0</v>
      </c>
      <c r="K25" s="15"/>
      <c r="L25" s="30">
        <f>(('POP SALADO'!$F25*(1+'POP SALADO'!$G25%))/'POP SALADO'!$J25)+'POP SALADO'!$K25</f>
        <v>1461.53</v>
      </c>
      <c r="M25" s="15">
        <v>30.0</v>
      </c>
      <c r="N25" s="43">
        <f>IF(L25&gt;=5,MROUND((L25*(1+('POP SALADO'!$M25/100))),10),10)</f>
        <v>1900</v>
      </c>
      <c r="O25" s="29">
        <f>MROUND(('POP SALADO'!$N25/0.6),10)</f>
        <v>3170</v>
      </c>
      <c r="P25" s="15" t="s">
        <v>11858</v>
      </c>
      <c r="Q25" s="15">
        <v>3.0</v>
      </c>
      <c r="R25" s="16">
        <f>'POP SALADO'!$I25+'POP SALADO'!$Q25</f>
        <v>9</v>
      </c>
      <c r="S25" s="15" t="s">
        <v>1551</v>
      </c>
      <c r="T25" s="15" t="s">
        <v>63</v>
      </c>
      <c r="U25" s="15" t="s">
        <v>11816</v>
      </c>
      <c r="V25" s="15" t="s">
        <v>12251</v>
      </c>
      <c r="W25" s="15" t="s">
        <v>11860</v>
      </c>
      <c r="X25" s="15">
        <v>1.0</v>
      </c>
      <c r="Y25" s="29">
        <v>2.0</v>
      </c>
      <c r="Z25" s="29"/>
      <c r="AA25" s="15"/>
      <c r="AB25" s="29">
        <f>'POP SALADO'!$L25*'POP SALADO'!$AA25</f>
        <v>0</v>
      </c>
      <c r="AC25" s="15"/>
      <c r="AD25" s="15"/>
      <c r="AE25" s="15"/>
      <c r="AF25" s="15"/>
      <c r="AG25" s="15"/>
      <c r="AH25" s="32" t="str">
        <f>IF(AND('POP SALADO'!$AF25=0,'POP SALADO'!$AG25=0),"",'POP SALADO'!$AF25-'POP SALADO'!$AG25)</f>
        <v/>
      </c>
      <c r="AI25" s="15"/>
      <c r="AJ25" s="15"/>
      <c r="AK25" s="15"/>
      <c r="AL25" s="15"/>
      <c r="AM25" s="15"/>
      <c r="AN25" s="15"/>
      <c r="AO25" s="16" t="s">
        <v>11857</v>
      </c>
      <c r="AP25" s="15"/>
      <c r="AQ25" s="15"/>
    </row>
    <row r="26" ht="15.75" customHeight="1">
      <c r="A26" s="28" t="s">
        <v>12258</v>
      </c>
      <c r="B26" s="28" t="s">
        <v>12259</v>
      </c>
      <c r="C26" s="15" t="str">
        <f t="shared" si="1"/>
        <v>ALM31098397</v>
      </c>
      <c r="D26" s="15" t="s">
        <v>11857</v>
      </c>
      <c r="E26" s="28" t="s">
        <v>12260</v>
      </c>
      <c r="F26" s="20">
        <f t="shared" ref="F26:F33" si="8">F24</f>
        <v>884.62</v>
      </c>
      <c r="G26" s="29">
        <v>0.0</v>
      </c>
      <c r="H26" s="28" t="s">
        <v>12099</v>
      </c>
      <c r="I26" s="15">
        <v>6.0</v>
      </c>
      <c r="J26" s="15">
        <v>1.0</v>
      </c>
      <c r="K26" s="15"/>
      <c r="L26" s="30">
        <f>(('POP SALADO'!$F26*(1+'POP SALADO'!$G26%))/'POP SALADO'!$J26)+'POP SALADO'!$K26</f>
        <v>884.62</v>
      </c>
      <c r="M26" s="15">
        <v>30.0</v>
      </c>
      <c r="N26" s="43">
        <f>IF(L26&gt;=5,MROUND((L26*(1+('POP SALADO'!$M26/100))),10),10)</f>
        <v>1150</v>
      </c>
      <c r="O26" s="29">
        <f>MROUND(('POP SALADO'!$N26/0.6),10)</f>
        <v>1920</v>
      </c>
      <c r="P26" s="15" t="s">
        <v>11858</v>
      </c>
      <c r="Q26" s="15">
        <v>3.0</v>
      </c>
      <c r="R26" s="16">
        <f>'POP SALADO'!$I26+'POP SALADO'!$Q26</f>
        <v>9</v>
      </c>
      <c r="S26" s="15" t="s">
        <v>1551</v>
      </c>
      <c r="T26" s="15" t="s">
        <v>63</v>
      </c>
      <c r="U26" s="15" t="s">
        <v>11816</v>
      </c>
      <c r="V26" s="15" t="s">
        <v>12251</v>
      </c>
      <c r="W26" s="15" t="s">
        <v>11860</v>
      </c>
      <c r="X26" s="15">
        <v>1.0</v>
      </c>
      <c r="Y26" s="29">
        <v>1.0</v>
      </c>
      <c r="Z26" s="29"/>
      <c r="AA26" s="15"/>
      <c r="AB26" s="29">
        <f>'POP SALADO'!$L26*'POP SALADO'!$AA26</f>
        <v>0</v>
      </c>
      <c r="AC26" s="15"/>
      <c r="AD26" s="15"/>
      <c r="AE26" s="15"/>
      <c r="AF26" s="15"/>
      <c r="AG26" s="15"/>
      <c r="AH26" s="32" t="str">
        <f>IF(AND('POP SALADO'!$AF26=0,'POP SALADO'!$AG26=0),"",'POP SALADO'!$AF26-'POP SALADO'!$AG26)</f>
        <v/>
      </c>
      <c r="AI26" s="15"/>
      <c r="AJ26" s="15"/>
      <c r="AK26" s="15"/>
      <c r="AL26" s="15"/>
      <c r="AM26" s="15"/>
      <c r="AN26" s="15"/>
      <c r="AO26" s="16" t="s">
        <v>11857</v>
      </c>
      <c r="AP26" s="15"/>
      <c r="AQ26" s="15"/>
    </row>
    <row r="27" ht="15.75" customHeight="1">
      <c r="A27" s="28" t="s">
        <v>1596</v>
      </c>
      <c r="B27" s="28" t="s">
        <v>12259</v>
      </c>
      <c r="C27" s="15" t="str">
        <f t="shared" si="1"/>
        <v>ALM10983973</v>
      </c>
      <c r="D27" s="15" t="s">
        <v>11857</v>
      </c>
      <c r="E27" s="28" t="s">
        <v>12261</v>
      </c>
      <c r="F27" s="20">
        <f t="shared" si="8"/>
        <v>1461.53</v>
      </c>
      <c r="G27" s="29">
        <v>0.0</v>
      </c>
      <c r="H27" s="28" t="s">
        <v>12099</v>
      </c>
      <c r="I27" s="15">
        <v>6.0</v>
      </c>
      <c r="J27" s="15">
        <v>1.0</v>
      </c>
      <c r="K27" s="15"/>
      <c r="L27" s="30">
        <f>(('POP SALADO'!$F27*(1+'POP SALADO'!$G27%))/'POP SALADO'!$J27)+'POP SALADO'!$K27</f>
        <v>1461.53</v>
      </c>
      <c r="M27" s="15">
        <v>30.0</v>
      </c>
      <c r="N27" s="43">
        <f>IF(L27&gt;=5,MROUND((L27*(1+('POP SALADO'!$M27/100))),10),10)</f>
        <v>1900</v>
      </c>
      <c r="O27" s="29">
        <f>MROUND(('POP SALADO'!$N27/0.6),10)</f>
        <v>3170</v>
      </c>
      <c r="P27" s="15" t="s">
        <v>11858</v>
      </c>
      <c r="Q27" s="15">
        <v>3.0</v>
      </c>
      <c r="R27" s="16">
        <f>'POP SALADO'!$I27+'POP SALADO'!$Q27</f>
        <v>9</v>
      </c>
      <c r="S27" s="15" t="s">
        <v>1551</v>
      </c>
      <c r="T27" s="15" t="s">
        <v>63</v>
      </c>
      <c r="U27" s="15" t="s">
        <v>11816</v>
      </c>
      <c r="V27" s="15" t="s">
        <v>12251</v>
      </c>
      <c r="W27" s="15" t="s">
        <v>11860</v>
      </c>
      <c r="X27" s="15">
        <v>1.0</v>
      </c>
      <c r="Y27" s="29">
        <v>1.0</v>
      </c>
      <c r="Z27" s="29"/>
      <c r="AA27" s="15"/>
      <c r="AB27" s="29">
        <f>'POP SALADO'!$L27*'POP SALADO'!$AA27</f>
        <v>0</v>
      </c>
      <c r="AC27" s="15"/>
      <c r="AD27" s="15"/>
      <c r="AE27" s="15"/>
      <c r="AF27" s="15"/>
      <c r="AG27" s="15"/>
      <c r="AH27" s="32" t="str">
        <f>IF(AND('POP SALADO'!$AF27=0,'POP SALADO'!$AG27=0),"",'POP SALADO'!$AF27-'POP SALADO'!$AG27)</f>
        <v/>
      </c>
      <c r="AI27" s="15"/>
      <c r="AJ27" s="15"/>
      <c r="AK27" s="15"/>
      <c r="AL27" s="15"/>
      <c r="AM27" s="15"/>
      <c r="AN27" s="15"/>
      <c r="AO27" s="16" t="s">
        <v>11857</v>
      </c>
      <c r="AP27" s="15"/>
      <c r="AQ27" s="15"/>
    </row>
    <row r="28" ht="15.75" customHeight="1">
      <c r="A28" s="28" t="s">
        <v>12262</v>
      </c>
      <c r="B28" s="28" t="s">
        <v>12263</v>
      </c>
      <c r="C28" s="15" t="str">
        <f t="shared" si="1"/>
        <v>ALM31000273</v>
      </c>
      <c r="D28" s="15" t="s">
        <v>11857</v>
      </c>
      <c r="E28" s="28" t="s">
        <v>12264</v>
      </c>
      <c r="F28" s="20">
        <f t="shared" si="8"/>
        <v>884.62</v>
      </c>
      <c r="G28" s="29">
        <v>0.0</v>
      </c>
      <c r="H28" s="28" t="s">
        <v>12099</v>
      </c>
      <c r="I28" s="15">
        <v>6.0</v>
      </c>
      <c r="J28" s="15">
        <v>1.0</v>
      </c>
      <c r="K28" s="15"/>
      <c r="L28" s="30">
        <f>(('POP SALADO'!$F28*(1+'POP SALADO'!$G28%))/'POP SALADO'!$J28)+'POP SALADO'!$K28</f>
        <v>884.62</v>
      </c>
      <c r="M28" s="15">
        <v>30.0</v>
      </c>
      <c r="N28" s="43">
        <f>IF(L28&gt;=5,MROUND((L28*(1+('POP SALADO'!$M28/100))),10),10)</f>
        <v>1150</v>
      </c>
      <c r="O28" s="29">
        <f>MROUND(('POP SALADO'!$N28/0.6),10)</f>
        <v>1920</v>
      </c>
      <c r="P28" s="15" t="s">
        <v>11858</v>
      </c>
      <c r="Q28" s="15">
        <v>3.0</v>
      </c>
      <c r="R28" s="16">
        <f>'POP SALADO'!$I28+'POP SALADO'!$Q28</f>
        <v>9</v>
      </c>
      <c r="S28" s="15" t="s">
        <v>1551</v>
      </c>
      <c r="T28" s="15" t="s">
        <v>63</v>
      </c>
      <c r="U28" s="15" t="s">
        <v>11816</v>
      </c>
      <c r="V28" s="16" t="s">
        <v>12251</v>
      </c>
      <c r="W28" s="15" t="s">
        <v>11860</v>
      </c>
      <c r="X28" s="15">
        <v>1.0</v>
      </c>
      <c r="Y28" s="29">
        <v>0.0</v>
      </c>
      <c r="Z28" s="29"/>
      <c r="AA28" s="15"/>
      <c r="AB28" s="29">
        <f>'POP SALADO'!$L28*'POP SALADO'!$AA28</f>
        <v>0</v>
      </c>
      <c r="AC28" s="15"/>
      <c r="AD28" s="15"/>
      <c r="AE28" s="15"/>
      <c r="AF28" s="15"/>
      <c r="AG28" s="15"/>
      <c r="AH28" s="32" t="str">
        <f>IF(AND('POP SALADO'!$AF28=0,'POP SALADO'!$AG28=0),"",'POP SALADO'!$AF28-'POP SALADO'!$AG28)</f>
        <v/>
      </c>
      <c r="AI28" s="15"/>
      <c r="AJ28" s="15"/>
      <c r="AK28" s="15"/>
      <c r="AL28" s="15"/>
      <c r="AM28" s="15"/>
      <c r="AN28" s="15"/>
      <c r="AO28" s="16" t="s">
        <v>11857</v>
      </c>
      <c r="AP28" s="15"/>
      <c r="AQ28" s="15"/>
    </row>
    <row r="29" ht="15.75" customHeight="1">
      <c r="A29" s="28" t="s">
        <v>1598</v>
      </c>
      <c r="B29" s="28" t="s">
        <v>12263</v>
      </c>
      <c r="C29" s="15" t="str">
        <f t="shared" si="1"/>
        <v>ALM10002735</v>
      </c>
      <c r="D29" s="15" t="s">
        <v>11857</v>
      </c>
      <c r="E29" s="28" t="s">
        <v>12265</v>
      </c>
      <c r="F29" s="20">
        <f t="shared" si="8"/>
        <v>1461.53</v>
      </c>
      <c r="G29" s="29">
        <v>0.0</v>
      </c>
      <c r="H29" s="28" t="s">
        <v>12099</v>
      </c>
      <c r="I29" s="15">
        <v>6.0</v>
      </c>
      <c r="J29" s="15">
        <v>1.0</v>
      </c>
      <c r="K29" s="15"/>
      <c r="L29" s="30">
        <f>(('POP SALADO'!$F29*(1+'POP SALADO'!$G29%))/'POP SALADO'!$J29)+'POP SALADO'!$K29</f>
        <v>1461.53</v>
      </c>
      <c r="M29" s="15">
        <v>30.0</v>
      </c>
      <c r="N29" s="43">
        <f>IF(L29&gt;=5,MROUND((L29*(1+('POP SALADO'!$M29/100))),10),10)</f>
        <v>1900</v>
      </c>
      <c r="O29" s="29">
        <f>MROUND(('POP SALADO'!$N29/0.6),10)</f>
        <v>3170</v>
      </c>
      <c r="P29" s="15" t="s">
        <v>11858</v>
      </c>
      <c r="Q29" s="15">
        <v>3.0</v>
      </c>
      <c r="R29" s="16">
        <f>'POP SALADO'!$I29+'POP SALADO'!$Q29</f>
        <v>9</v>
      </c>
      <c r="S29" s="15" t="s">
        <v>1551</v>
      </c>
      <c r="T29" s="15" t="s">
        <v>63</v>
      </c>
      <c r="U29" s="15" t="s">
        <v>11816</v>
      </c>
      <c r="V29" s="16" t="s">
        <v>12251</v>
      </c>
      <c r="W29" s="15" t="s">
        <v>11860</v>
      </c>
      <c r="X29" s="15">
        <v>1.0</v>
      </c>
      <c r="Y29" s="29">
        <v>0.0</v>
      </c>
      <c r="Z29" s="29"/>
      <c r="AA29" s="15"/>
      <c r="AB29" s="29">
        <f>'POP SALADO'!$L29*'POP SALADO'!$AA29</f>
        <v>0</v>
      </c>
      <c r="AC29" s="15"/>
      <c r="AD29" s="15"/>
      <c r="AE29" s="15"/>
      <c r="AF29" s="15"/>
      <c r="AG29" s="15"/>
      <c r="AH29" s="32" t="str">
        <f>IF(AND('POP SALADO'!$AF29=0,'POP SALADO'!$AG29=0),"",'POP SALADO'!$AF29-'POP SALADO'!$AG29)</f>
        <v/>
      </c>
      <c r="AI29" s="15"/>
      <c r="AJ29" s="15"/>
      <c r="AK29" s="15"/>
      <c r="AL29" s="15"/>
      <c r="AM29" s="15"/>
      <c r="AN29" s="15"/>
      <c r="AO29" s="16" t="s">
        <v>11857</v>
      </c>
      <c r="AP29" s="15"/>
      <c r="AQ29" s="15"/>
    </row>
    <row r="30" ht="15.75" customHeight="1">
      <c r="A30" s="28" t="s">
        <v>12266</v>
      </c>
      <c r="B30" s="28" t="s">
        <v>12267</v>
      </c>
      <c r="C30" s="15" t="str">
        <f t="shared" si="1"/>
        <v>ALM31098559</v>
      </c>
      <c r="D30" s="15" t="s">
        <v>11857</v>
      </c>
      <c r="E30" s="28" t="s">
        <v>12268</v>
      </c>
      <c r="F30" s="20">
        <f t="shared" si="8"/>
        <v>884.62</v>
      </c>
      <c r="G30" s="29">
        <v>0.0</v>
      </c>
      <c r="H30" s="28" t="s">
        <v>12099</v>
      </c>
      <c r="I30" s="15">
        <v>6.0</v>
      </c>
      <c r="J30" s="15">
        <v>1.0</v>
      </c>
      <c r="K30" s="15"/>
      <c r="L30" s="30">
        <f>(('POP SALADO'!$F30*(1+'POP SALADO'!$G30%))/'POP SALADO'!$J30)+'POP SALADO'!$K30</f>
        <v>884.62</v>
      </c>
      <c r="M30" s="15">
        <v>30.0</v>
      </c>
      <c r="N30" s="43">
        <f>IF(L30&gt;=5,MROUND((L30*(1+('POP SALADO'!$M30/100))),10),10)</f>
        <v>1150</v>
      </c>
      <c r="O30" s="29">
        <f>MROUND(('POP SALADO'!$N30/0.6),10)</f>
        <v>1920</v>
      </c>
      <c r="P30" s="15" t="s">
        <v>11858</v>
      </c>
      <c r="Q30" s="15">
        <v>3.0</v>
      </c>
      <c r="R30" s="16">
        <f>'POP SALADO'!$I30+'POP SALADO'!$Q30</f>
        <v>9</v>
      </c>
      <c r="S30" s="15" t="s">
        <v>1551</v>
      </c>
      <c r="T30" s="15" t="s">
        <v>63</v>
      </c>
      <c r="U30" s="15" t="s">
        <v>11816</v>
      </c>
      <c r="V30" s="16" t="s">
        <v>12251</v>
      </c>
      <c r="W30" s="15" t="s">
        <v>11860</v>
      </c>
      <c r="X30" s="15">
        <v>1.0</v>
      </c>
      <c r="Y30" s="29">
        <v>0.0</v>
      </c>
      <c r="Z30" s="29"/>
      <c r="AA30" s="15"/>
      <c r="AB30" s="29">
        <f>'POP SALADO'!$L30*'POP SALADO'!$AA30</f>
        <v>0</v>
      </c>
      <c r="AC30" s="15"/>
      <c r="AD30" s="15"/>
      <c r="AE30" s="15"/>
      <c r="AF30" s="15"/>
      <c r="AG30" s="15"/>
      <c r="AH30" s="32" t="str">
        <f>IF(AND('POP SALADO'!$AF30=0,'POP SALADO'!$AG30=0),"",'POP SALADO'!$AF30-'POP SALADO'!$AG30)</f>
        <v/>
      </c>
      <c r="AI30" s="15"/>
      <c r="AJ30" s="15"/>
      <c r="AK30" s="15"/>
      <c r="AL30" s="15"/>
      <c r="AM30" s="15"/>
      <c r="AN30" s="15"/>
      <c r="AO30" s="16" t="s">
        <v>11857</v>
      </c>
      <c r="AP30" s="15"/>
      <c r="AQ30" s="15"/>
    </row>
    <row r="31" ht="15.75" customHeight="1">
      <c r="A31" s="28" t="s">
        <v>1600</v>
      </c>
      <c r="B31" s="28" t="s">
        <v>12267</v>
      </c>
      <c r="C31" s="15" t="str">
        <f t="shared" si="1"/>
        <v>ALM10985595</v>
      </c>
      <c r="D31" s="15" t="s">
        <v>11857</v>
      </c>
      <c r="E31" s="28" t="s">
        <v>12269</v>
      </c>
      <c r="F31" s="20">
        <f t="shared" si="8"/>
        <v>1461.53</v>
      </c>
      <c r="G31" s="29">
        <v>0.0</v>
      </c>
      <c r="H31" s="28" t="s">
        <v>12099</v>
      </c>
      <c r="I31" s="15">
        <v>6.0</v>
      </c>
      <c r="J31" s="15">
        <v>1.0</v>
      </c>
      <c r="K31" s="15"/>
      <c r="L31" s="30">
        <f>(('POP SALADO'!$F31*(1+'POP SALADO'!$G31%))/'POP SALADO'!$J31)+'POP SALADO'!$K31</f>
        <v>1461.53</v>
      </c>
      <c r="M31" s="15">
        <v>30.0</v>
      </c>
      <c r="N31" s="43">
        <f>IF(L31&gt;=5,MROUND((L31*(1+('POP SALADO'!$M31/100))),10),10)</f>
        <v>1900</v>
      </c>
      <c r="O31" s="29">
        <f>MROUND(('POP SALADO'!$N31/0.6),10)</f>
        <v>3170</v>
      </c>
      <c r="P31" s="15" t="s">
        <v>11858</v>
      </c>
      <c r="Q31" s="15">
        <v>3.0</v>
      </c>
      <c r="R31" s="16">
        <f>'POP SALADO'!$I31+'POP SALADO'!$Q31</f>
        <v>9</v>
      </c>
      <c r="S31" s="15" t="s">
        <v>1551</v>
      </c>
      <c r="T31" s="15" t="s">
        <v>63</v>
      </c>
      <c r="U31" s="15" t="s">
        <v>11816</v>
      </c>
      <c r="V31" s="16" t="s">
        <v>12251</v>
      </c>
      <c r="W31" s="15" t="s">
        <v>11860</v>
      </c>
      <c r="X31" s="15">
        <v>1.0</v>
      </c>
      <c r="Y31" s="29">
        <v>0.0</v>
      </c>
      <c r="Z31" s="29"/>
      <c r="AA31" s="15"/>
      <c r="AB31" s="29">
        <f>'POP SALADO'!$L31*'POP SALADO'!$AA31</f>
        <v>0</v>
      </c>
      <c r="AC31" s="15"/>
      <c r="AD31" s="15"/>
      <c r="AE31" s="15"/>
      <c r="AF31" s="15"/>
      <c r="AG31" s="15"/>
      <c r="AH31" s="32" t="str">
        <f>IF(AND('POP SALADO'!$AF31=0,'POP SALADO'!$AG31=0),"",'POP SALADO'!$AF31-'POP SALADO'!$AG31)</f>
        <v/>
      </c>
      <c r="AI31" s="15"/>
      <c r="AJ31" s="15"/>
      <c r="AK31" s="15"/>
      <c r="AL31" s="15"/>
      <c r="AM31" s="15"/>
      <c r="AN31" s="15"/>
      <c r="AO31" s="16" t="s">
        <v>11857</v>
      </c>
      <c r="AP31" s="15"/>
      <c r="AQ31" s="15"/>
    </row>
    <row r="32" ht="15.75" customHeight="1">
      <c r="A32" s="28" t="s">
        <v>1602</v>
      </c>
      <c r="B32" s="28" t="s">
        <v>12270</v>
      </c>
      <c r="C32" s="15" t="str">
        <f t="shared" si="1"/>
        <v>ALM10985335</v>
      </c>
      <c r="D32" s="15" t="s">
        <v>11857</v>
      </c>
      <c r="E32" s="28" t="s">
        <v>1603</v>
      </c>
      <c r="F32" s="20">
        <f t="shared" si="8"/>
        <v>884.62</v>
      </c>
      <c r="G32" s="29">
        <v>0.0</v>
      </c>
      <c r="H32" s="28" t="s">
        <v>12099</v>
      </c>
      <c r="I32" s="15">
        <v>6.0</v>
      </c>
      <c r="J32" s="15">
        <v>1.0</v>
      </c>
      <c r="K32" s="15"/>
      <c r="L32" s="30">
        <f>(('POP SALADO'!$F32*(1+'POP SALADO'!$G32%))/'POP SALADO'!$J32)+'POP SALADO'!$K32</f>
        <v>884.62</v>
      </c>
      <c r="M32" s="15">
        <v>30.0</v>
      </c>
      <c r="N32" s="43">
        <f>IF(L32&gt;=5,MROUND((L32*(1+('POP SALADO'!$M32/100))),10),10)</f>
        <v>1150</v>
      </c>
      <c r="O32" s="29">
        <f>MROUND(('POP SALADO'!$N32/0.6),10)</f>
        <v>1920</v>
      </c>
      <c r="P32" s="15" t="s">
        <v>11858</v>
      </c>
      <c r="Q32" s="15">
        <v>3.0</v>
      </c>
      <c r="R32" s="16">
        <f>'POP SALADO'!$I32+'POP SALADO'!$Q32</f>
        <v>9</v>
      </c>
      <c r="S32" s="15" t="s">
        <v>1551</v>
      </c>
      <c r="T32" s="15" t="s">
        <v>63</v>
      </c>
      <c r="U32" s="15" t="s">
        <v>11816</v>
      </c>
      <c r="V32" s="15" t="s">
        <v>12251</v>
      </c>
      <c r="W32" s="15" t="s">
        <v>11860</v>
      </c>
      <c r="X32" s="15">
        <v>1.0</v>
      </c>
      <c r="Y32" s="29">
        <v>3.0</v>
      </c>
      <c r="Z32" s="29"/>
      <c r="AA32" s="15"/>
      <c r="AB32" s="29">
        <f>'POP SALADO'!$L32*'POP SALADO'!$AA32</f>
        <v>0</v>
      </c>
      <c r="AC32" s="15"/>
      <c r="AD32" s="15"/>
      <c r="AE32" s="15"/>
      <c r="AF32" s="15"/>
      <c r="AG32" s="15"/>
      <c r="AH32" s="32" t="str">
        <f>IF(AND('POP SALADO'!$AF32=0,'POP SALADO'!$AG32=0),"",'POP SALADO'!$AF32-'POP SALADO'!$AG32)</f>
        <v/>
      </c>
      <c r="AI32" s="15"/>
      <c r="AJ32" s="15"/>
      <c r="AK32" s="15"/>
      <c r="AL32" s="15"/>
      <c r="AM32" s="15"/>
      <c r="AN32" s="15"/>
      <c r="AO32" s="16" t="s">
        <v>11857</v>
      </c>
      <c r="AP32" s="15"/>
      <c r="AQ32" s="15"/>
    </row>
    <row r="33" ht="15.75" customHeight="1">
      <c r="A33" s="28" t="s">
        <v>1604</v>
      </c>
      <c r="B33" s="28" t="s">
        <v>12271</v>
      </c>
      <c r="C33" s="15" t="str">
        <f t="shared" si="1"/>
        <v>ALM10985328</v>
      </c>
      <c r="D33" s="15" t="s">
        <v>11857</v>
      </c>
      <c r="E33" s="28" t="s">
        <v>1605</v>
      </c>
      <c r="F33" s="20">
        <f t="shared" si="8"/>
        <v>1461.53</v>
      </c>
      <c r="G33" s="29">
        <v>0.0</v>
      </c>
      <c r="H33" s="28" t="s">
        <v>12099</v>
      </c>
      <c r="I33" s="15">
        <v>6.0</v>
      </c>
      <c r="J33" s="15">
        <v>1.0</v>
      </c>
      <c r="K33" s="15"/>
      <c r="L33" s="30">
        <f>(('POP SALADO'!$F33*(1+'POP SALADO'!$G33%))/'POP SALADO'!$J33)+'POP SALADO'!$K33</f>
        <v>1461.53</v>
      </c>
      <c r="M33" s="15">
        <v>30.0</v>
      </c>
      <c r="N33" s="43">
        <f>IF(L33&gt;=5,MROUND((L33*(1+('POP SALADO'!$M33/100))),10),10)</f>
        <v>1900</v>
      </c>
      <c r="O33" s="29">
        <f>MROUND(('POP SALADO'!$N33/0.6),10)</f>
        <v>3170</v>
      </c>
      <c r="P33" s="15" t="s">
        <v>11858</v>
      </c>
      <c r="Q33" s="15">
        <v>3.0</v>
      </c>
      <c r="R33" s="16">
        <f>'POP SALADO'!$I33+'POP SALADO'!$Q33</f>
        <v>9</v>
      </c>
      <c r="S33" s="15" t="s">
        <v>1551</v>
      </c>
      <c r="T33" s="15" t="s">
        <v>63</v>
      </c>
      <c r="U33" s="15" t="s">
        <v>11816</v>
      </c>
      <c r="V33" s="15" t="s">
        <v>12251</v>
      </c>
      <c r="W33" s="15" t="s">
        <v>11860</v>
      </c>
      <c r="X33" s="15">
        <v>1.0</v>
      </c>
      <c r="Y33" s="29">
        <v>0.0</v>
      </c>
      <c r="Z33" s="29"/>
      <c r="AA33" s="15"/>
      <c r="AB33" s="29">
        <f>'POP SALADO'!$L33*'POP SALADO'!$AA33</f>
        <v>0</v>
      </c>
      <c r="AC33" s="15"/>
      <c r="AD33" s="15"/>
      <c r="AE33" s="15"/>
      <c r="AF33" s="15"/>
      <c r="AG33" s="15"/>
      <c r="AH33" s="32" t="str">
        <f>IF(AND('POP SALADO'!$AF33=0,'POP SALADO'!$AG33=0),"",'POP SALADO'!$AF33-'POP SALADO'!$AG33)</f>
        <v/>
      </c>
      <c r="AI33" s="15"/>
      <c r="AJ33" s="15"/>
      <c r="AK33" s="15"/>
      <c r="AL33" s="15"/>
      <c r="AM33" s="15"/>
      <c r="AN33" s="15"/>
      <c r="AO33" s="16" t="s">
        <v>11857</v>
      </c>
      <c r="AP33" s="15"/>
      <c r="AQ33" s="15"/>
    </row>
    <row r="34" ht="15.75" customHeight="1">
      <c r="A34" s="69" t="s">
        <v>1606</v>
      </c>
      <c r="B34" s="69" t="s">
        <v>12272</v>
      </c>
      <c r="C34" s="70" t="str">
        <f t="shared" si="1"/>
        <v>ALM10985007</v>
      </c>
      <c r="D34" s="70" t="s">
        <v>11857</v>
      </c>
      <c r="E34" s="69" t="s">
        <v>12273</v>
      </c>
      <c r="F34" s="71">
        <f>F33</f>
        <v>1461.53</v>
      </c>
      <c r="G34" s="72">
        <v>0.0</v>
      </c>
      <c r="H34" s="69" t="s">
        <v>12099</v>
      </c>
      <c r="I34" s="70">
        <v>6.0</v>
      </c>
      <c r="J34" s="70">
        <v>1.0</v>
      </c>
      <c r="K34" s="70"/>
      <c r="L34" s="73">
        <f>(('POP SALADO'!$F34*(1+'POP SALADO'!$G34%))/'POP SALADO'!$J34)+'POP SALADO'!$K34</f>
        <v>1461.53</v>
      </c>
      <c r="M34" s="70">
        <v>30.0</v>
      </c>
      <c r="N34" s="74">
        <f>IF(L34&gt;=5,MROUND((L34*(1+('POP SALADO'!$M34/100))),10),10)</f>
        <v>1900</v>
      </c>
      <c r="O34" s="72">
        <f>MROUND(('POP SALADO'!$N34/0.6),10)</f>
        <v>3170</v>
      </c>
      <c r="P34" s="70" t="s">
        <v>11858</v>
      </c>
      <c r="Q34" s="70">
        <v>3.0</v>
      </c>
      <c r="R34" s="70">
        <f>'POP SALADO'!$I34+'POP SALADO'!$Q34</f>
        <v>9</v>
      </c>
      <c r="S34" s="70" t="s">
        <v>1551</v>
      </c>
      <c r="T34" s="70" t="s">
        <v>63</v>
      </c>
      <c r="U34" s="70" t="s">
        <v>11816</v>
      </c>
      <c r="V34" s="70" t="s">
        <v>12251</v>
      </c>
      <c r="W34" s="70" t="s">
        <v>11860</v>
      </c>
      <c r="X34" s="70">
        <v>1.0</v>
      </c>
      <c r="Y34" s="72">
        <v>0.0</v>
      </c>
      <c r="Z34" s="72"/>
      <c r="AA34" s="15"/>
      <c r="AB34" s="29">
        <f>'POP SALADO'!$L34*'POP SALADO'!$AA34</f>
        <v>0</v>
      </c>
      <c r="AC34" s="15"/>
      <c r="AD34" s="15"/>
      <c r="AE34" s="15"/>
      <c r="AF34" s="15"/>
      <c r="AG34" s="15"/>
      <c r="AH34" s="32" t="str">
        <f>IF(AND('POP SALADO'!$AF34=0,'POP SALADO'!$AG34=0),"",'POP SALADO'!$AF34-'POP SALADO'!$AG34)</f>
        <v/>
      </c>
      <c r="AI34" s="15"/>
      <c r="AJ34" s="15"/>
      <c r="AK34" s="15"/>
      <c r="AL34" s="15"/>
      <c r="AM34" s="15"/>
      <c r="AN34" s="15"/>
      <c r="AO34" s="16" t="s">
        <v>11857</v>
      </c>
      <c r="AP34" s="15"/>
      <c r="AQ34" s="15"/>
    </row>
    <row r="35" ht="15.75" customHeight="1">
      <c r="A35" s="28" t="s">
        <v>1608</v>
      </c>
      <c r="B35" s="28" t="s">
        <v>12274</v>
      </c>
      <c r="C35" s="15" t="str">
        <f t="shared" si="1"/>
        <v>ALM10006818</v>
      </c>
      <c r="D35" s="15" t="s">
        <v>11857</v>
      </c>
      <c r="E35" s="28" t="s">
        <v>1609</v>
      </c>
      <c r="F35" s="20">
        <v>615.38</v>
      </c>
      <c r="G35" s="29">
        <v>0.0</v>
      </c>
      <c r="H35" s="28" t="s">
        <v>12099</v>
      </c>
      <c r="I35" s="15">
        <v>6.0</v>
      </c>
      <c r="J35" s="15">
        <v>1.0</v>
      </c>
      <c r="K35" s="15"/>
      <c r="L35" s="30">
        <f>(('POP SALADO'!$F35*(1+'POP SALADO'!$G35%))/'POP SALADO'!$J35)+'POP SALADO'!$K35</f>
        <v>615.38</v>
      </c>
      <c r="M35" s="15">
        <v>30.0</v>
      </c>
      <c r="N35" s="43">
        <f>IF(L35&gt;=5,MROUND((L35*(1+('POP SALADO'!$M35/100))),10),10)</f>
        <v>800</v>
      </c>
      <c r="O35" s="29">
        <f>MROUND(('POP SALADO'!$N35/0.6),10)</f>
        <v>1330</v>
      </c>
      <c r="P35" s="15" t="s">
        <v>11858</v>
      </c>
      <c r="Q35" s="15">
        <v>3.0</v>
      </c>
      <c r="R35" s="16">
        <f>'POP SALADO'!$I35+'POP SALADO'!$Q35</f>
        <v>9</v>
      </c>
      <c r="S35" s="15" t="s">
        <v>1551</v>
      </c>
      <c r="T35" s="15" t="s">
        <v>63</v>
      </c>
      <c r="U35" s="15" t="s">
        <v>11816</v>
      </c>
      <c r="V35" s="15" t="s">
        <v>12275</v>
      </c>
      <c r="W35" s="15" t="s">
        <v>11860</v>
      </c>
      <c r="X35" s="15">
        <v>1.0</v>
      </c>
      <c r="Y35" s="29">
        <v>0.0</v>
      </c>
      <c r="Z35" s="29"/>
      <c r="AA35" s="15"/>
      <c r="AB35" s="29">
        <f>'POP SALADO'!$L35*'POP SALADO'!$AA35</f>
        <v>0</v>
      </c>
      <c r="AC35" s="15"/>
      <c r="AD35" s="15"/>
      <c r="AE35" s="15"/>
      <c r="AF35" s="15"/>
      <c r="AG35" s="15"/>
      <c r="AH35" s="32" t="str">
        <f>IF(AND('POP SALADO'!$AF35=0,'POP SALADO'!$AG35=0),"",'POP SALADO'!$AF35-'POP SALADO'!$AG35)</f>
        <v/>
      </c>
      <c r="AI35" s="15"/>
      <c r="AJ35" s="15"/>
      <c r="AK35" s="15"/>
      <c r="AL35" s="15"/>
      <c r="AM35" s="15"/>
      <c r="AN35" s="15"/>
      <c r="AO35" s="16" t="s">
        <v>11857</v>
      </c>
      <c r="AP35" s="15"/>
      <c r="AQ35" s="15"/>
    </row>
    <row r="36" ht="15.75" customHeight="1">
      <c r="A36" s="28" t="s">
        <v>1610</v>
      </c>
      <c r="B36" s="28" t="s">
        <v>12276</v>
      </c>
      <c r="C36" s="15" t="str">
        <f t="shared" si="1"/>
        <v>ALM10984307</v>
      </c>
      <c r="D36" s="15" t="s">
        <v>11857</v>
      </c>
      <c r="E36" s="28" t="s">
        <v>1611</v>
      </c>
      <c r="F36" s="20">
        <v>1115.39</v>
      </c>
      <c r="G36" s="29">
        <v>0.0</v>
      </c>
      <c r="H36" s="28" t="s">
        <v>12099</v>
      </c>
      <c r="I36" s="15">
        <v>6.0</v>
      </c>
      <c r="J36" s="15">
        <v>1.0</v>
      </c>
      <c r="K36" s="15"/>
      <c r="L36" s="30">
        <f>(('POP SALADO'!$F36*(1+'POP SALADO'!$G36%))/'POP SALADO'!$J36)+'POP SALADO'!$K36</f>
        <v>1115.39</v>
      </c>
      <c r="M36" s="15">
        <v>30.0</v>
      </c>
      <c r="N36" s="43">
        <f>IF(L36&gt;=5,MROUND((L36*(1+('POP SALADO'!$M36/100))),10),10)</f>
        <v>1450</v>
      </c>
      <c r="O36" s="29">
        <f>MROUND(('POP SALADO'!$N36/0.6),10)</f>
        <v>2420</v>
      </c>
      <c r="P36" s="15" t="s">
        <v>11858</v>
      </c>
      <c r="Q36" s="15">
        <v>3.0</v>
      </c>
      <c r="R36" s="16">
        <f>'POP SALADO'!$I36+'POP SALADO'!$Q36</f>
        <v>9</v>
      </c>
      <c r="S36" s="15" t="s">
        <v>1551</v>
      </c>
      <c r="T36" s="15" t="s">
        <v>63</v>
      </c>
      <c r="U36" s="15" t="s">
        <v>11816</v>
      </c>
      <c r="V36" s="16" t="s">
        <v>12275</v>
      </c>
      <c r="W36" s="15" t="s">
        <v>11860</v>
      </c>
      <c r="X36" s="15">
        <v>1.0</v>
      </c>
      <c r="Y36" s="29">
        <v>0.0</v>
      </c>
      <c r="Z36" s="29"/>
      <c r="AA36" s="15"/>
      <c r="AB36" s="29">
        <f>'POP SALADO'!$L36*'POP SALADO'!$AA36</f>
        <v>0</v>
      </c>
      <c r="AC36" s="15"/>
      <c r="AD36" s="15"/>
      <c r="AE36" s="15"/>
      <c r="AF36" s="15"/>
      <c r="AG36" s="15"/>
      <c r="AH36" s="32" t="str">
        <f>IF(AND('POP SALADO'!$AF36=0,'POP SALADO'!$AG36=0),"",'POP SALADO'!$AF36-'POP SALADO'!$AG36)</f>
        <v/>
      </c>
      <c r="AI36" s="15"/>
      <c r="AJ36" s="15"/>
      <c r="AK36" s="15"/>
      <c r="AL36" s="15"/>
      <c r="AM36" s="15"/>
      <c r="AN36" s="15"/>
      <c r="AO36" s="16" t="s">
        <v>11857</v>
      </c>
      <c r="AP36" s="15"/>
      <c r="AQ36" s="15"/>
    </row>
    <row r="37" ht="15.75" customHeight="1">
      <c r="A37" s="28" t="s">
        <v>1612</v>
      </c>
      <c r="B37" s="28" t="s">
        <v>12277</v>
      </c>
      <c r="C37" s="15" t="str">
        <f t="shared" si="1"/>
        <v>ALM10920398</v>
      </c>
      <c r="D37" s="15" t="s">
        <v>11857</v>
      </c>
      <c r="E37" s="28" t="s">
        <v>1613</v>
      </c>
      <c r="F37" s="20">
        <f t="shared" ref="F37:F40" si="9">F35</f>
        <v>615.38</v>
      </c>
      <c r="G37" s="29">
        <v>0.0</v>
      </c>
      <c r="H37" s="28" t="s">
        <v>12099</v>
      </c>
      <c r="I37" s="15">
        <v>6.0</v>
      </c>
      <c r="J37" s="15">
        <v>1.0</v>
      </c>
      <c r="K37" s="15"/>
      <c r="L37" s="30">
        <f>(('POP SALADO'!$F37*(1+'POP SALADO'!$G37%))/'POP SALADO'!$J37)+'POP SALADO'!$K37</f>
        <v>615.38</v>
      </c>
      <c r="M37" s="15">
        <v>30.0</v>
      </c>
      <c r="N37" s="43">
        <f>IF(L37&gt;=5,MROUND((L37*(1+('POP SALADO'!$M37/100))),10),10)</f>
        <v>800</v>
      </c>
      <c r="O37" s="29">
        <f>MROUND(('POP SALADO'!$N37/0.6),10)</f>
        <v>1330</v>
      </c>
      <c r="P37" s="15" t="s">
        <v>11858</v>
      </c>
      <c r="Q37" s="15">
        <v>3.0</v>
      </c>
      <c r="R37" s="16">
        <f>'POP SALADO'!$I37+'POP SALADO'!$Q37</f>
        <v>9</v>
      </c>
      <c r="S37" s="15" t="s">
        <v>1551</v>
      </c>
      <c r="T37" s="15" t="s">
        <v>63</v>
      </c>
      <c r="U37" s="15" t="s">
        <v>11816</v>
      </c>
      <c r="V37" s="15" t="s">
        <v>12275</v>
      </c>
      <c r="W37" s="15" t="s">
        <v>11860</v>
      </c>
      <c r="X37" s="15">
        <v>1.0</v>
      </c>
      <c r="Y37" s="29">
        <v>5.0</v>
      </c>
      <c r="Z37" s="29"/>
      <c r="AA37" s="15"/>
      <c r="AB37" s="29">
        <f>'POP SALADO'!$L37*'POP SALADO'!$AA37</f>
        <v>0</v>
      </c>
      <c r="AC37" s="15"/>
      <c r="AD37" s="15"/>
      <c r="AE37" s="15"/>
      <c r="AF37" s="15"/>
      <c r="AG37" s="15"/>
      <c r="AH37" s="32" t="str">
        <f>IF(AND('POP SALADO'!$AF37=0,'POP SALADO'!$AG37=0),"",'POP SALADO'!$AF37-'POP SALADO'!$AG37)</f>
        <v/>
      </c>
      <c r="AI37" s="15"/>
      <c r="AJ37" s="15"/>
      <c r="AK37" s="15"/>
      <c r="AL37" s="15"/>
      <c r="AM37" s="15"/>
      <c r="AN37" s="15"/>
      <c r="AO37" s="16" t="s">
        <v>11857</v>
      </c>
      <c r="AP37" s="15"/>
      <c r="AQ37" s="15"/>
    </row>
    <row r="38" ht="15.75" customHeight="1">
      <c r="A38" s="28" t="s">
        <v>1616</v>
      </c>
      <c r="B38" s="28" t="s">
        <v>12278</v>
      </c>
      <c r="C38" s="15" t="str">
        <f t="shared" si="1"/>
        <v>ALM10984321</v>
      </c>
      <c r="D38" s="15" t="s">
        <v>11857</v>
      </c>
      <c r="E38" s="28" t="s">
        <v>1617</v>
      </c>
      <c r="F38" s="20">
        <f t="shared" si="9"/>
        <v>1115.39</v>
      </c>
      <c r="G38" s="29">
        <v>0.0</v>
      </c>
      <c r="H38" s="28" t="s">
        <v>12099</v>
      </c>
      <c r="I38" s="15">
        <v>6.0</v>
      </c>
      <c r="J38" s="15">
        <v>1.0</v>
      </c>
      <c r="K38" s="15"/>
      <c r="L38" s="30">
        <f>(('POP SALADO'!$F38*(1+'POP SALADO'!$G38%))/'POP SALADO'!$J38)+'POP SALADO'!$K38</f>
        <v>1115.39</v>
      </c>
      <c r="M38" s="15">
        <v>30.0</v>
      </c>
      <c r="N38" s="43">
        <f>IF(L38&gt;=5,MROUND((L38*(1+('POP SALADO'!$M38/100))),10),10)</f>
        <v>1450</v>
      </c>
      <c r="O38" s="29">
        <f>MROUND(('POP SALADO'!$N38/0.6),10)</f>
        <v>2420</v>
      </c>
      <c r="P38" s="15" t="s">
        <v>11858</v>
      </c>
      <c r="Q38" s="15">
        <v>3.0</v>
      </c>
      <c r="R38" s="16">
        <f>'POP SALADO'!$I38+'POP SALADO'!$Q38</f>
        <v>9</v>
      </c>
      <c r="S38" s="15" t="s">
        <v>1551</v>
      </c>
      <c r="T38" s="15" t="s">
        <v>63</v>
      </c>
      <c r="U38" s="15" t="s">
        <v>11816</v>
      </c>
      <c r="V38" s="15" t="s">
        <v>12275</v>
      </c>
      <c r="W38" s="15" t="s">
        <v>11860</v>
      </c>
      <c r="X38" s="15">
        <v>1.0</v>
      </c>
      <c r="Y38" s="29">
        <v>1.0</v>
      </c>
      <c r="Z38" s="29"/>
      <c r="AA38" s="15"/>
      <c r="AB38" s="29">
        <f>'POP SALADO'!$L38*'POP SALADO'!$AA38</f>
        <v>0</v>
      </c>
      <c r="AC38" s="15"/>
      <c r="AD38" s="15"/>
      <c r="AE38" s="15"/>
      <c r="AF38" s="15"/>
      <c r="AG38" s="15"/>
      <c r="AH38" s="32" t="str">
        <f>IF(AND('POP SALADO'!$AF38=0,'POP SALADO'!$AG38=0),"",'POP SALADO'!$AF38-'POP SALADO'!$AG38)</f>
        <v/>
      </c>
      <c r="AI38" s="15"/>
      <c r="AJ38" s="15"/>
      <c r="AK38" s="15"/>
      <c r="AL38" s="15"/>
      <c r="AM38" s="15"/>
      <c r="AN38" s="15"/>
      <c r="AO38" s="16" t="s">
        <v>11857</v>
      </c>
      <c r="AP38" s="15"/>
      <c r="AQ38" s="15"/>
    </row>
    <row r="39" ht="15.75" customHeight="1">
      <c r="A39" s="28" t="s">
        <v>1618</v>
      </c>
      <c r="B39" s="28" t="s">
        <v>12279</v>
      </c>
      <c r="C39" s="15" t="str">
        <f t="shared" si="1"/>
        <v>ALM10985168</v>
      </c>
      <c r="D39" s="15" t="s">
        <v>11857</v>
      </c>
      <c r="E39" s="28" t="s">
        <v>1619</v>
      </c>
      <c r="F39" s="20">
        <f t="shared" si="9"/>
        <v>615.38</v>
      </c>
      <c r="G39" s="29">
        <v>0.0</v>
      </c>
      <c r="H39" s="28" t="s">
        <v>12099</v>
      </c>
      <c r="I39" s="15">
        <v>6.0</v>
      </c>
      <c r="J39" s="15">
        <v>1.0</v>
      </c>
      <c r="K39" s="15"/>
      <c r="L39" s="30">
        <f>(('POP SALADO'!$F39*(1+'POP SALADO'!$G39%))/'POP SALADO'!$J39)+'POP SALADO'!$K39</f>
        <v>615.38</v>
      </c>
      <c r="M39" s="15">
        <v>30.0</v>
      </c>
      <c r="N39" s="43">
        <f>IF(L39&gt;=5,MROUND((L39*(1+('POP SALADO'!$M39/100))),10),10)</f>
        <v>800</v>
      </c>
      <c r="O39" s="29">
        <f>MROUND(('POP SALADO'!$N39/0.6),10)</f>
        <v>1330</v>
      </c>
      <c r="P39" s="15" t="s">
        <v>11858</v>
      </c>
      <c r="Q39" s="15">
        <v>3.0</v>
      </c>
      <c r="R39" s="16">
        <f>'POP SALADO'!$I39+'POP SALADO'!$Q39</f>
        <v>9</v>
      </c>
      <c r="S39" s="15" t="s">
        <v>1551</v>
      </c>
      <c r="T39" s="15" t="s">
        <v>63</v>
      </c>
      <c r="U39" s="15" t="s">
        <v>11816</v>
      </c>
      <c r="V39" s="15" t="s">
        <v>12275</v>
      </c>
      <c r="W39" s="15" t="s">
        <v>11860</v>
      </c>
      <c r="X39" s="15">
        <v>1.0</v>
      </c>
      <c r="Y39" s="29">
        <v>0.0</v>
      </c>
      <c r="Z39" s="29"/>
      <c r="AA39" s="15"/>
      <c r="AB39" s="29">
        <f>'POP SALADO'!$L39*'POP SALADO'!$AA39</f>
        <v>0</v>
      </c>
      <c r="AC39" s="15"/>
      <c r="AD39" s="15"/>
      <c r="AE39" s="15"/>
      <c r="AF39" s="15"/>
      <c r="AG39" s="15"/>
      <c r="AH39" s="32" t="str">
        <f>IF(AND('POP SALADO'!$AF39=0,'POP SALADO'!$AG39=0),"",'POP SALADO'!$AF39-'POP SALADO'!$AG39)</f>
        <v/>
      </c>
      <c r="AI39" s="15"/>
      <c r="AJ39" s="15"/>
      <c r="AK39" s="15"/>
      <c r="AL39" s="15"/>
      <c r="AM39" s="15"/>
      <c r="AN39" s="15"/>
      <c r="AO39" s="16" t="s">
        <v>11857</v>
      </c>
      <c r="AP39" s="15"/>
      <c r="AQ39" s="15"/>
    </row>
    <row r="40" ht="15.75" customHeight="1">
      <c r="A40" s="69" t="s">
        <v>1620</v>
      </c>
      <c r="B40" s="69" t="s">
        <v>12280</v>
      </c>
      <c r="C40" s="70" t="str">
        <f t="shared" si="1"/>
        <v>ALM10985182</v>
      </c>
      <c r="D40" s="70" t="s">
        <v>11857</v>
      </c>
      <c r="E40" s="69" t="s">
        <v>1621</v>
      </c>
      <c r="F40" s="71">
        <f t="shared" si="9"/>
        <v>1115.39</v>
      </c>
      <c r="G40" s="72">
        <v>0.0</v>
      </c>
      <c r="H40" s="69" t="s">
        <v>12099</v>
      </c>
      <c r="I40" s="70">
        <v>6.0</v>
      </c>
      <c r="J40" s="70">
        <v>1.0</v>
      </c>
      <c r="K40" s="70"/>
      <c r="L40" s="73">
        <f>(('POP SALADO'!$F40*(1+'POP SALADO'!$G40%))/'POP SALADO'!$J40)+'POP SALADO'!$K40</f>
        <v>1115.39</v>
      </c>
      <c r="M40" s="70">
        <v>30.0</v>
      </c>
      <c r="N40" s="74">
        <f>IF(L40&gt;=5,MROUND((L40*(1+('POP SALADO'!$M40/100))),10),10)</f>
        <v>1450</v>
      </c>
      <c r="O40" s="72">
        <f>MROUND(('POP SALADO'!$N40/0.6),10)</f>
        <v>2420</v>
      </c>
      <c r="P40" s="70" t="s">
        <v>11858</v>
      </c>
      <c r="Q40" s="70">
        <v>3.0</v>
      </c>
      <c r="R40" s="70">
        <f>'POP SALADO'!$I40+'POP SALADO'!$Q40</f>
        <v>9</v>
      </c>
      <c r="S40" s="70" t="s">
        <v>1551</v>
      </c>
      <c r="T40" s="70" t="s">
        <v>63</v>
      </c>
      <c r="U40" s="70" t="s">
        <v>11816</v>
      </c>
      <c r="V40" s="70" t="s">
        <v>12275</v>
      </c>
      <c r="W40" s="70" t="s">
        <v>11860</v>
      </c>
      <c r="X40" s="70">
        <v>1.0</v>
      </c>
      <c r="Y40" s="72">
        <v>0.0</v>
      </c>
      <c r="Z40" s="72"/>
      <c r="AA40" s="15"/>
      <c r="AB40" s="29">
        <f>'POP SALADO'!$L40*'POP SALADO'!$AA40</f>
        <v>0</v>
      </c>
      <c r="AC40" s="15"/>
      <c r="AD40" s="15"/>
      <c r="AE40" s="15"/>
      <c r="AF40" s="15"/>
      <c r="AG40" s="15"/>
      <c r="AH40" s="32" t="str">
        <f>IF(AND('POP SALADO'!$AF40=0,'POP SALADO'!$AG40=0),"",'POP SALADO'!$AF40-'POP SALADO'!$AG40)</f>
        <v/>
      </c>
      <c r="AI40" s="15"/>
      <c r="AJ40" s="15"/>
      <c r="AK40" s="15"/>
      <c r="AL40" s="15"/>
      <c r="AM40" s="15"/>
      <c r="AN40" s="15"/>
      <c r="AO40" s="16" t="s">
        <v>11857</v>
      </c>
      <c r="AP40" s="15"/>
      <c r="AQ40" s="15"/>
    </row>
    <row r="41" ht="15.75" customHeight="1">
      <c r="A41" s="28" t="s">
        <v>1622</v>
      </c>
      <c r="B41" s="28" t="s">
        <v>12281</v>
      </c>
      <c r="C41" s="15" t="str">
        <f t="shared" si="1"/>
        <v>ALM10984451</v>
      </c>
      <c r="D41" s="15" t="s">
        <v>11857</v>
      </c>
      <c r="E41" s="28" t="s">
        <v>1623</v>
      </c>
      <c r="F41" s="20">
        <v>861.54</v>
      </c>
      <c r="G41" s="29">
        <v>0.0</v>
      </c>
      <c r="H41" s="28" t="s">
        <v>12099</v>
      </c>
      <c r="I41" s="15">
        <v>6.0</v>
      </c>
      <c r="J41" s="15">
        <v>1.0</v>
      </c>
      <c r="K41" s="15"/>
      <c r="L41" s="30">
        <f>(('POP SALADO'!$F41*(1+'POP SALADO'!$G41%))/'POP SALADO'!$J41)+'POP SALADO'!$K41</f>
        <v>861.54</v>
      </c>
      <c r="M41" s="15">
        <v>30.0</v>
      </c>
      <c r="N41" s="43">
        <f>IF(L41&gt;=5,MROUND((L41*(1+('POP SALADO'!$M41/100))),10),10)</f>
        <v>1120</v>
      </c>
      <c r="O41" s="29">
        <f>MROUND(('POP SALADO'!$N41/0.6),10)</f>
        <v>1870</v>
      </c>
      <c r="P41" s="15" t="s">
        <v>11858</v>
      </c>
      <c r="Q41" s="15">
        <v>3.0</v>
      </c>
      <c r="R41" s="16">
        <f>'POP SALADO'!$I41+'POP SALADO'!$Q41</f>
        <v>9</v>
      </c>
      <c r="S41" s="15" t="s">
        <v>1551</v>
      </c>
      <c r="T41" s="15" t="s">
        <v>63</v>
      </c>
      <c r="U41" s="15" t="s">
        <v>11816</v>
      </c>
      <c r="V41" s="15" t="s">
        <v>12282</v>
      </c>
      <c r="W41" s="15" t="s">
        <v>11860</v>
      </c>
      <c r="X41" s="15">
        <v>1.0</v>
      </c>
      <c r="Y41" s="29"/>
      <c r="Z41" s="29"/>
      <c r="AA41" s="15"/>
      <c r="AB41" s="29">
        <f>'POP SALADO'!$L41*'POP SALADO'!$AA41</f>
        <v>0</v>
      </c>
      <c r="AC41" s="15"/>
      <c r="AD41" s="15"/>
      <c r="AE41" s="15"/>
      <c r="AF41" s="15"/>
      <c r="AG41" s="15"/>
      <c r="AH41" s="32" t="str">
        <f>IF(AND('POP SALADO'!$AF41=0,'POP SALADO'!$AG41=0),"",'POP SALADO'!$AF41-'POP SALADO'!$AG41)</f>
        <v/>
      </c>
      <c r="AI41" s="15"/>
      <c r="AJ41" s="15"/>
      <c r="AK41" s="15"/>
      <c r="AL41" s="15"/>
      <c r="AM41" s="15"/>
      <c r="AN41" s="15"/>
      <c r="AO41" s="16" t="s">
        <v>11857</v>
      </c>
      <c r="AP41" s="15"/>
      <c r="AQ41" s="15"/>
    </row>
    <row r="42" ht="15.75" customHeight="1">
      <c r="A42" s="28" t="s">
        <v>1624</v>
      </c>
      <c r="B42" s="28" t="s">
        <v>12283</v>
      </c>
      <c r="C42" s="15" t="str">
        <f t="shared" si="1"/>
        <v>ALM10984420</v>
      </c>
      <c r="D42" s="15" t="s">
        <v>11857</v>
      </c>
      <c r="E42" s="28" t="s">
        <v>1625</v>
      </c>
      <c r="F42" s="20">
        <f>F41</f>
        <v>861.54</v>
      </c>
      <c r="G42" s="29">
        <v>0.0</v>
      </c>
      <c r="H42" s="28" t="s">
        <v>12099</v>
      </c>
      <c r="I42" s="15">
        <v>6.0</v>
      </c>
      <c r="J42" s="15">
        <v>1.0</v>
      </c>
      <c r="K42" s="15"/>
      <c r="L42" s="30">
        <f>(('POP SALADO'!$F42*(1+'POP SALADO'!$G42%))/'POP SALADO'!$J42)+'POP SALADO'!$K42</f>
        <v>861.54</v>
      </c>
      <c r="M42" s="15">
        <v>30.0</v>
      </c>
      <c r="N42" s="43">
        <f>IF(L42&gt;=5,MROUND((L42*(1+('POP SALADO'!$M42/100))),10),10)</f>
        <v>1120</v>
      </c>
      <c r="O42" s="29">
        <f>MROUND(('POP SALADO'!$N42/0.6),10)</f>
        <v>1870</v>
      </c>
      <c r="P42" s="15" t="s">
        <v>11858</v>
      </c>
      <c r="Q42" s="15">
        <v>3.0</v>
      </c>
      <c r="R42" s="16">
        <f>'POP SALADO'!$I42+'POP SALADO'!$Q42</f>
        <v>9</v>
      </c>
      <c r="S42" s="15" t="s">
        <v>1551</v>
      </c>
      <c r="T42" s="15" t="s">
        <v>63</v>
      </c>
      <c r="U42" s="15" t="s">
        <v>11816</v>
      </c>
      <c r="V42" s="15" t="s">
        <v>12282</v>
      </c>
      <c r="W42" s="15" t="s">
        <v>11860</v>
      </c>
      <c r="X42" s="15">
        <v>1.0</v>
      </c>
      <c r="Y42" s="29"/>
      <c r="Z42" s="29"/>
      <c r="AA42" s="15"/>
      <c r="AB42" s="29">
        <f>'POP SALADO'!$L42*'POP SALADO'!$AA42</f>
        <v>0</v>
      </c>
      <c r="AC42" s="15"/>
      <c r="AD42" s="15"/>
      <c r="AE42" s="15"/>
      <c r="AF42" s="15"/>
      <c r="AG42" s="15"/>
      <c r="AH42" s="32" t="str">
        <f>IF(AND('POP SALADO'!$AF42=0,'POP SALADO'!$AG42=0),"",'POP SALADO'!$AF42-'POP SALADO'!$AG42)</f>
        <v/>
      </c>
      <c r="AI42" s="15"/>
      <c r="AJ42" s="15"/>
      <c r="AK42" s="15"/>
      <c r="AL42" s="15"/>
      <c r="AM42" s="15"/>
      <c r="AN42" s="15"/>
      <c r="AO42" s="16" t="s">
        <v>11857</v>
      </c>
      <c r="AP42" s="15"/>
      <c r="AQ42" s="15"/>
    </row>
    <row r="43" ht="15.75" customHeight="1">
      <c r="A43" s="28" t="s">
        <v>1626</v>
      </c>
      <c r="B43" s="28" t="s">
        <v>12284</v>
      </c>
      <c r="C43" s="15" t="str">
        <f t="shared" si="1"/>
        <v>ALM10984468</v>
      </c>
      <c r="D43" s="15" t="s">
        <v>11857</v>
      </c>
      <c r="E43" s="28" t="s">
        <v>1627</v>
      </c>
      <c r="F43" s="20">
        <v>1461.53</v>
      </c>
      <c r="G43" s="29">
        <v>0.0</v>
      </c>
      <c r="H43" s="28" t="s">
        <v>12099</v>
      </c>
      <c r="I43" s="15">
        <v>6.0</v>
      </c>
      <c r="J43" s="15">
        <v>1.0</v>
      </c>
      <c r="K43" s="15"/>
      <c r="L43" s="30">
        <f>(('POP SALADO'!$F43*(1+'POP SALADO'!$G43%))/'POP SALADO'!$J43)+'POP SALADO'!$K43</f>
        <v>1461.53</v>
      </c>
      <c r="M43" s="15">
        <v>30.0</v>
      </c>
      <c r="N43" s="43">
        <f>IF(L43&gt;=5,MROUND((L43*(1+('POP SALADO'!$M43/100))),10),10)</f>
        <v>1900</v>
      </c>
      <c r="O43" s="29">
        <f>MROUND(('POP SALADO'!$N43/0.6),10)</f>
        <v>3170</v>
      </c>
      <c r="P43" s="15" t="s">
        <v>11858</v>
      </c>
      <c r="Q43" s="15">
        <v>3.0</v>
      </c>
      <c r="R43" s="16">
        <f>'POP SALADO'!$I43+'POP SALADO'!$Q43</f>
        <v>9</v>
      </c>
      <c r="S43" s="15" t="s">
        <v>1551</v>
      </c>
      <c r="T43" s="15" t="s">
        <v>63</v>
      </c>
      <c r="U43" s="15" t="s">
        <v>11816</v>
      </c>
      <c r="V43" s="15" t="s">
        <v>12282</v>
      </c>
      <c r="W43" s="15" t="s">
        <v>11860</v>
      </c>
      <c r="X43" s="15">
        <v>1.0</v>
      </c>
      <c r="Y43" s="29"/>
      <c r="Z43" s="29"/>
      <c r="AA43" s="15"/>
      <c r="AB43" s="29">
        <f>'POP SALADO'!$L43*'POP SALADO'!$AA43</f>
        <v>0</v>
      </c>
      <c r="AC43" s="15"/>
      <c r="AD43" s="15"/>
      <c r="AE43" s="15"/>
      <c r="AF43" s="15"/>
      <c r="AG43" s="15"/>
      <c r="AH43" s="32" t="str">
        <f>IF(AND('POP SALADO'!$AF43=0,'POP SALADO'!$AG43=0),"",'POP SALADO'!$AF43-'POP SALADO'!$AG43)</f>
        <v/>
      </c>
      <c r="AI43" s="15"/>
      <c r="AJ43" s="15"/>
      <c r="AK43" s="15"/>
      <c r="AL43" s="15"/>
      <c r="AM43" s="15"/>
      <c r="AN43" s="15"/>
      <c r="AO43" s="16" t="s">
        <v>11857</v>
      </c>
      <c r="AP43" s="15"/>
      <c r="AQ43" s="15"/>
    </row>
    <row r="44" ht="15.75" customHeight="1">
      <c r="A44" s="28" t="s">
        <v>1628</v>
      </c>
      <c r="B44" s="28" t="s">
        <v>12285</v>
      </c>
      <c r="C44" s="15" t="str">
        <f t="shared" si="1"/>
        <v>ALM10984437</v>
      </c>
      <c r="D44" s="15" t="s">
        <v>11857</v>
      </c>
      <c r="E44" s="28" t="s">
        <v>1629</v>
      </c>
      <c r="F44" s="20">
        <f>F43</f>
        <v>1461.53</v>
      </c>
      <c r="G44" s="29">
        <v>0.0</v>
      </c>
      <c r="H44" s="28" t="s">
        <v>12099</v>
      </c>
      <c r="I44" s="15">
        <v>6.0</v>
      </c>
      <c r="J44" s="15">
        <v>1.0</v>
      </c>
      <c r="K44" s="15"/>
      <c r="L44" s="30">
        <f>(('POP SALADO'!$F44*(1+'POP SALADO'!$G44%))/'POP SALADO'!$J44)+'POP SALADO'!$K44</f>
        <v>1461.53</v>
      </c>
      <c r="M44" s="15">
        <v>30.0</v>
      </c>
      <c r="N44" s="43">
        <f>IF(L44&gt;=5,MROUND((L44*(1+('POP SALADO'!$M44/100))),10),10)</f>
        <v>1900</v>
      </c>
      <c r="O44" s="29">
        <f>MROUND(('POP SALADO'!$N44/0.6),10)</f>
        <v>3170</v>
      </c>
      <c r="P44" s="15" t="s">
        <v>11858</v>
      </c>
      <c r="Q44" s="15">
        <v>3.0</v>
      </c>
      <c r="R44" s="16">
        <f>'POP SALADO'!$I44+'POP SALADO'!$Q44</f>
        <v>9</v>
      </c>
      <c r="S44" s="15" t="s">
        <v>1551</v>
      </c>
      <c r="T44" s="15" t="s">
        <v>63</v>
      </c>
      <c r="U44" s="15" t="s">
        <v>11816</v>
      </c>
      <c r="V44" s="15" t="s">
        <v>12282</v>
      </c>
      <c r="W44" s="15" t="s">
        <v>11860</v>
      </c>
      <c r="X44" s="15">
        <v>1.0</v>
      </c>
      <c r="Y44" s="29"/>
      <c r="Z44" s="29"/>
      <c r="AA44" s="15"/>
      <c r="AB44" s="29">
        <f>'POP SALADO'!$L44*'POP SALADO'!$AA44</f>
        <v>0</v>
      </c>
      <c r="AC44" s="15"/>
      <c r="AD44" s="15"/>
      <c r="AE44" s="15"/>
      <c r="AF44" s="15"/>
      <c r="AG44" s="15"/>
      <c r="AH44" s="32" t="str">
        <f>IF(AND('POP SALADO'!$AF44=0,'POP SALADO'!$AG44=0),"",'POP SALADO'!$AF44-'POP SALADO'!$AG44)</f>
        <v/>
      </c>
      <c r="AI44" s="15"/>
      <c r="AJ44" s="15"/>
      <c r="AK44" s="15"/>
      <c r="AL44" s="15"/>
      <c r="AM44" s="15"/>
      <c r="AN44" s="15"/>
      <c r="AO44" s="16" t="s">
        <v>11857</v>
      </c>
      <c r="AP44" s="15"/>
      <c r="AQ44" s="15"/>
    </row>
    <row r="45" ht="15.75" customHeight="1">
      <c r="A45" s="28" t="s">
        <v>1630</v>
      </c>
      <c r="B45" s="28" t="s">
        <v>12286</v>
      </c>
      <c r="C45" s="15" t="str">
        <f t="shared" si="1"/>
        <v>ALM10982945</v>
      </c>
      <c r="D45" s="15" t="s">
        <v>11857</v>
      </c>
      <c r="E45" s="28" t="s">
        <v>1631</v>
      </c>
      <c r="F45" s="20">
        <v>1230.76</v>
      </c>
      <c r="G45" s="29">
        <v>0.0</v>
      </c>
      <c r="H45" s="28" t="s">
        <v>12099</v>
      </c>
      <c r="I45" s="15">
        <v>6.0</v>
      </c>
      <c r="J45" s="15">
        <v>1.0</v>
      </c>
      <c r="K45" s="15"/>
      <c r="L45" s="30">
        <f>(('POP SALADO'!$F45*(1+'POP SALADO'!$G45%))/'POP SALADO'!$J45)+'POP SALADO'!$K45</f>
        <v>1230.76</v>
      </c>
      <c r="M45" s="15">
        <v>30.0</v>
      </c>
      <c r="N45" s="43">
        <f>IF(L45&gt;=5,MROUND((L45*(1+('POP SALADO'!$M45/100))),10),10)</f>
        <v>1600</v>
      </c>
      <c r="O45" s="29">
        <f>MROUND(('POP SALADO'!$N45/0.6),10)</f>
        <v>2670</v>
      </c>
      <c r="P45" s="15" t="s">
        <v>11858</v>
      </c>
      <c r="Q45" s="15">
        <v>3.0</v>
      </c>
      <c r="R45" s="16">
        <f>'POP SALADO'!$I45+'POP SALADO'!$Q45</f>
        <v>9</v>
      </c>
      <c r="S45" s="15" t="s">
        <v>1551</v>
      </c>
      <c r="T45" s="15" t="s">
        <v>63</v>
      </c>
      <c r="U45" s="15" t="s">
        <v>11816</v>
      </c>
      <c r="V45" s="16" t="s">
        <v>12287</v>
      </c>
      <c r="W45" s="15" t="s">
        <v>11860</v>
      </c>
      <c r="X45" s="15">
        <v>1.0</v>
      </c>
      <c r="Y45" s="29"/>
      <c r="Z45" s="29"/>
      <c r="AA45" s="15"/>
      <c r="AB45" s="29">
        <f>'POP SALADO'!$L45*'POP SALADO'!$AA45</f>
        <v>0</v>
      </c>
      <c r="AC45" s="15"/>
      <c r="AD45" s="15"/>
      <c r="AE45" s="15"/>
      <c r="AF45" s="15"/>
      <c r="AG45" s="15"/>
      <c r="AH45" s="32" t="str">
        <f>IF(AND('POP SALADO'!$AF45=0,'POP SALADO'!$AG45=0),"",'POP SALADO'!$AF45-'POP SALADO'!$AG45)</f>
        <v/>
      </c>
      <c r="AI45" s="15"/>
      <c r="AJ45" s="15"/>
      <c r="AK45" s="15"/>
      <c r="AL45" s="15"/>
      <c r="AM45" s="15"/>
      <c r="AN45" s="15"/>
      <c r="AO45" s="16" t="s">
        <v>11857</v>
      </c>
      <c r="AP45" s="15"/>
      <c r="AQ45" s="15"/>
    </row>
    <row r="46" ht="15.75" customHeight="1">
      <c r="A46" s="28" t="s">
        <v>1632</v>
      </c>
      <c r="B46" s="28" t="s">
        <v>12288</v>
      </c>
      <c r="C46" s="15" t="str">
        <f t="shared" si="1"/>
        <v>ALM10982938</v>
      </c>
      <c r="D46" s="15" t="s">
        <v>11857</v>
      </c>
      <c r="E46" s="28" t="s">
        <v>1633</v>
      </c>
      <c r="F46" s="20">
        <f>F45</f>
        <v>1230.76</v>
      </c>
      <c r="G46" s="29">
        <v>0.0</v>
      </c>
      <c r="H46" s="28" t="s">
        <v>12099</v>
      </c>
      <c r="I46" s="15">
        <v>6.0</v>
      </c>
      <c r="J46" s="15">
        <v>1.0</v>
      </c>
      <c r="K46" s="15"/>
      <c r="L46" s="30">
        <f>(('POP SALADO'!$F46*(1+'POP SALADO'!$G46%))/'POP SALADO'!$J46)+'POP SALADO'!$K46</f>
        <v>1230.76</v>
      </c>
      <c r="M46" s="15">
        <v>30.0</v>
      </c>
      <c r="N46" s="43">
        <f>IF(L46&gt;=5,MROUND((L46*(1+('POP SALADO'!$M46/100))),10),10)</f>
        <v>1600</v>
      </c>
      <c r="O46" s="29">
        <f>MROUND(('POP SALADO'!$N46/0.6),10)</f>
        <v>2670</v>
      </c>
      <c r="P46" s="15" t="s">
        <v>11858</v>
      </c>
      <c r="Q46" s="15">
        <v>3.0</v>
      </c>
      <c r="R46" s="16">
        <f>'POP SALADO'!$I46+'POP SALADO'!$Q46</f>
        <v>9</v>
      </c>
      <c r="S46" s="15" t="s">
        <v>1551</v>
      </c>
      <c r="T46" s="15" t="s">
        <v>63</v>
      </c>
      <c r="U46" s="15" t="s">
        <v>11816</v>
      </c>
      <c r="V46" s="16" t="s">
        <v>12287</v>
      </c>
      <c r="W46" s="15" t="s">
        <v>11860</v>
      </c>
      <c r="X46" s="15">
        <v>1.0</v>
      </c>
      <c r="Y46" s="29"/>
      <c r="Z46" s="29"/>
      <c r="AA46" s="15"/>
      <c r="AB46" s="29">
        <f>'POP SALADO'!$L46*'POP SALADO'!$AA46</f>
        <v>0</v>
      </c>
      <c r="AC46" s="15"/>
      <c r="AD46" s="15"/>
      <c r="AE46" s="15"/>
      <c r="AF46" s="15"/>
      <c r="AG46" s="15"/>
      <c r="AH46" s="32" t="str">
        <f>IF(AND('POP SALADO'!$AF46=0,'POP SALADO'!$AG46=0),"",'POP SALADO'!$AF46-'POP SALADO'!$AG46)</f>
        <v/>
      </c>
      <c r="AI46" s="15"/>
      <c r="AJ46" s="15"/>
      <c r="AK46" s="15"/>
      <c r="AL46" s="15"/>
      <c r="AM46" s="15"/>
      <c r="AN46" s="15"/>
      <c r="AO46" s="16" t="s">
        <v>11857</v>
      </c>
      <c r="AP46" s="15"/>
      <c r="AQ46" s="15"/>
    </row>
    <row r="47" ht="15.75" customHeight="1">
      <c r="A47" s="28" t="s">
        <v>1634</v>
      </c>
      <c r="B47" s="28" t="s">
        <v>12289</v>
      </c>
      <c r="C47" s="15" t="str">
        <f t="shared" si="1"/>
        <v>ALM10983904</v>
      </c>
      <c r="D47" s="15" t="s">
        <v>11857</v>
      </c>
      <c r="E47" s="28" t="s">
        <v>1635</v>
      </c>
      <c r="F47" s="20">
        <v>1038.46</v>
      </c>
      <c r="G47" s="29">
        <v>0.0</v>
      </c>
      <c r="H47" s="28" t="s">
        <v>12099</v>
      </c>
      <c r="I47" s="15">
        <v>6.0</v>
      </c>
      <c r="J47" s="15">
        <v>1.0</v>
      </c>
      <c r="K47" s="15"/>
      <c r="L47" s="30">
        <f>(('POP SALADO'!$F47*(1+'POP SALADO'!$G47%))/'POP SALADO'!$J47)+'POP SALADO'!$K47</f>
        <v>1038.46</v>
      </c>
      <c r="M47" s="15">
        <v>30.0</v>
      </c>
      <c r="N47" s="43">
        <f>IF(L47&gt;=5,MROUND((L47*(1+('POP SALADO'!$M47/100))),10),10)</f>
        <v>1350</v>
      </c>
      <c r="O47" s="29">
        <f>MROUND(('POP SALADO'!$N47/0.6),10)</f>
        <v>2250</v>
      </c>
      <c r="P47" s="15" t="s">
        <v>11858</v>
      </c>
      <c r="Q47" s="15">
        <v>3.0</v>
      </c>
      <c r="R47" s="16">
        <f>'POP SALADO'!$I47+'POP SALADO'!$Q47</f>
        <v>9</v>
      </c>
      <c r="S47" s="15" t="s">
        <v>1551</v>
      </c>
      <c r="T47" s="15" t="s">
        <v>63</v>
      </c>
      <c r="U47" s="15" t="s">
        <v>11816</v>
      </c>
      <c r="V47" s="16" t="s">
        <v>12287</v>
      </c>
      <c r="W47" s="15" t="s">
        <v>11860</v>
      </c>
      <c r="X47" s="15">
        <v>1.0</v>
      </c>
      <c r="Y47" s="29"/>
      <c r="Z47" s="29"/>
      <c r="AA47" s="15"/>
      <c r="AB47" s="29">
        <f>'POP SALADO'!$L47*'POP SALADO'!$AA47</f>
        <v>0</v>
      </c>
      <c r="AC47" s="15"/>
      <c r="AD47" s="15"/>
      <c r="AE47" s="15"/>
      <c r="AF47" s="15"/>
      <c r="AG47" s="15"/>
      <c r="AH47" s="32" t="str">
        <f>IF(AND('POP SALADO'!$AF47=0,'POP SALADO'!$AG47=0),"",'POP SALADO'!$AF47-'POP SALADO'!$AG47)</f>
        <v/>
      </c>
      <c r="AI47" s="15"/>
      <c r="AJ47" s="15"/>
      <c r="AK47" s="15"/>
      <c r="AL47" s="15"/>
      <c r="AM47" s="15"/>
      <c r="AN47" s="15"/>
      <c r="AO47" s="16" t="s">
        <v>11857</v>
      </c>
      <c r="AP47" s="15"/>
      <c r="AQ47" s="15"/>
    </row>
    <row r="48" ht="15.75" customHeight="1">
      <c r="A48" s="69" t="s">
        <v>1636</v>
      </c>
      <c r="B48" s="69" t="s">
        <v>12290</v>
      </c>
      <c r="C48" s="70" t="str">
        <f t="shared" si="1"/>
        <v>ALM10983911</v>
      </c>
      <c r="D48" s="70" t="s">
        <v>11857</v>
      </c>
      <c r="E48" s="69" t="s">
        <v>1637</v>
      </c>
      <c r="F48" s="71">
        <f>F47</f>
        <v>1038.46</v>
      </c>
      <c r="G48" s="72">
        <v>0.0</v>
      </c>
      <c r="H48" s="69" t="s">
        <v>12099</v>
      </c>
      <c r="I48" s="70">
        <v>6.0</v>
      </c>
      <c r="J48" s="70">
        <v>1.0</v>
      </c>
      <c r="K48" s="70"/>
      <c r="L48" s="73">
        <f>(('POP SALADO'!$F48*(1+'POP SALADO'!$G48%))/'POP SALADO'!$J48)+'POP SALADO'!$K48</f>
        <v>1038.46</v>
      </c>
      <c r="M48" s="70">
        <v>30.0</v>
      </c>
      <c r="N48" s="74">
        <f>IF(L48&gt;=5,MROUND((L48*(1+('POP SALADO'!$M48/100))),10),10)</f>
        <v>1350</v>
      </c>
      <c r="O48" s="72">
        <f>MROUND(('POP SALADO'!$N48/0.6),10)</f>
        <v>2250</v>
      </c>
      <c r="P48" s="70" t="s">
        <v>11858</v>
      </c>
      <c r="Q48" s="70">
        <v>3.0</v>
      </c>
      <c r="R48" s="70">
        <f>'POP SALADO'!$I48+'POP SALADO'!$Q48</f>
        <v>9</v>
      </c>
      <c r="S48" s="70" t="s">
        <v>1551</v>
      </c>
      <c r="T48" s="70" t="s">
        <v>63</v>
      </c>
      <c r="U48" s="70" t="s">
        <v>11816</v>
      </c>
      <c r="V48" s="70" t="s">
        <v>12287</v>
      </c>
      <c r="W48" s="70" t="s">
        <v>11860</v>
      </c>
      <c r="X48" s="70">
        <v>1.0</v>
      </c>
      <c r="Y48" s="72"/>
      <c r="Z48" s="72"/>
      <c r="AA48" s="15"/>
      <c r="AB48" s="29">
        <f>'POP SALADO'!$L48*'POP SALADO'!$AA48</f>
        <v>0</v>
      </c>
      <c r="AC48" s="15"/>
      <c r="AD48" s="15"/>
      <c r="AE48" s="15"/>
      <c r="AF48" s="15"/>
      <c r="AG48" s="15"/>
      <c r="AH48" s="32" t="str">
        <f>IF(AND('POP SALADO'!$AF48=0,'POP SALADO'!$AG48=0),"",'POP SALADO'!$AF48-'POP SALADO'!$AG48)</f>
        <v/>
      </c>
      <c r="AI48" s="15"/>
      <c r="AJ48" s="15"/>
      <c r="AK48" s="15"/>
      <c r="AL48" s="15"/>
      <c r="AM48" s="15"/>
      <c r="AN48" s="15"/>
      <c r="AO48" s="16" t="s">
        <v>11857</v>
      </c>
      <c r="AP48" s="15"/>
      <c r="AQ48" s="15"/>
    </row>
    <row r="49" ht="15.75" customHeight="1">
      <c r="A49" s="28" t="s">
        <v>1638</v>
      </c>
      <c r="B49" s="28" t="s">
        <v>12291</v>
      </c>
      <c r="C49" s="15" t="str">
        <f t="shared" si="1"/>
        <v>VEN70555314</v>
      </c>
      <c r="D49" s="15" t="s">
        <v>11857</v>
      </c>
      <c r="E49" s="28" t="s">
        <v>1639</v>
      </c>
      <c r="F49" s="20">
        <v>1968.08</v>
      </c>
      <c r="G49" s="29">
        <v>0.0</v>
      </c>
      <c r="H49" s="28" t="s">
        <v>12099</v>
      </c>
      <c r="I49" s="15">
        <v>3.0</v>
      </c>
      <c r="J49" s="15">
        <v>1.0</v>
      </c>
      <c r="K49" s="15"/>
      <c r="L49" s="30">
        <f>(('POP SALADO'!$F49*(1+'POP SALADO'!$G49%))/'POP SALADO'!$J49)+'POP SALADO'!$K49</f>
        <v>1968.08</v>
      </c>
      <c r="M49" s="15">
        <v>37.0</v>
      </c>
      <c r="N49" s="43">
        <f>IF(L49&gt;=5,MROUND((L49*(1+('POP SALADO'!$M49/100))),10),10)</f>
        <v>2700</v>
      </c>
      <c r="O49" s="29">
        <f>MROUND(('POP SALADO'!$N49/0.6),10)</f>
        <v>4500</v>
      </c>
      <c r="P49" s="15" t="s">
        <v>11858</v>
      </c>
      <c r="Q49" s="15">
        <v>1.0</v>
      </c>
      <c r="R49" s="16">
        <f>'POP SALADO'!$I49+'POP SALADO'!$Q49</f>
        <v>4</v>
      </c>
      <c r="S49" s="15" t="s">
        <v>1551</v>
      </c>
      <c r="T49" s="15" t="s">
        <v>195</v>
      </c>
      <c r="U49" s="15" t="s">
        <v>11780</v>
      </c>
      <c r="V49" s="15" t="s">
        <v>12292</v>
      </c>
      <c r="W49" s="15" t="s">
        <v>11860</v>
      </c>
      <c r="X49" s="15">
        <v>1.0</v>
      </c>
      <c r="Y49" s="29"/>
      <c r="Z49" s="29"/>
      <c r="AA49" s="15"/>
      <c r="AB49" s="29">
        <f>'POP SALADO'!$L49*'POP SALADO'!$AA49</f>
        <v>0</v>
      </c>
      <c r="AC49" s="15"/>
      <c r="AD49" s="15"/>
      <c r="AE49" s="15"/>
      <c r="AF49" s="15"/>
      <c r="AG49" s="15"/>
      <c r="AH49" s="32" t="str">
        <f>IF(AND('POP SALADO'!$AF49=0,'POP SALADO'!$AG49=0),"",'POP SALADO'!$AF49-'POP SALADO'!$AG49)</f>
        <v/>
      </c>
      <c r="AI49" s="15"/>
      <c r="AJ49" s="15"/>
      <c r="AK49" s="15"/>
      <c r="AL49" s="15"/>
      <c r="AM49" s="15"/>
      <c r="AN49" s="15"/>
      <c r="AO49" s="16" t="s">
        <v>11857</v>
      </c>
      <c r="AP49" s="15"/>
      <c r="AQ49" s="15"/>
    </row>
    <row r="50" ht="15.75" customHeight="1">
      <c r="A50" s="28" t="s">
        <v>1640</v>
      </c>
      <c r="B50" s="28" t="s">
        <v>12293</v>
      </c>
      <c r="C50" s="15" t="str">
        <f t="shared" si="1"/>
        <v>VEN70555345</v>
      </c>
      <c r="D50" s="15" t="s">
        <v>11857</v>
      </c>
      <c r="E50" s="28" t="s">
        <v>1641</v>
      </c>
      <c r="F50" s="20">
        <v>1275.61</v>
      </c>
      <c r="G50" s="29">
        <v>0.0</v>
      </c>
      <c r="H50" s="28" t="s">
        <v>12099</v>
      </c>
      <c r="I50" s="15">
        <v>3.0</v>
      </c>
      <c r="J50" s="15">
        <v>1.0</v>
      </c>
      <c r="K50" s="15"/>
      <c r="L50" s="30">
        <f>(('POP SALADO'!$F50*(1+'POP SALADO'!$G50%))/'POP SALADO'!$J50)+'POP SALADO'!$K50</f>
        <v>1275.61</v>
      </c>
      <c r="M50" s="15">
        <v>37.0</v>
      </c>
      <c r="N50" s="43">
        <f>IF(L50&gt;=5,MROUND((L50*(1+('POP SALADO'!$M50/100))),10),10)</f>
        <v>1750</v>
      </c>
      <c r="O50" s="29">
        <f>MROUND(('POP SALADO'!$N50/0.6),10)</f>
        <v>2920</v>
      </c>
      <c r="P50" s="15" t="s">
        <v>11858</v>
      </c>
      <c r="Q50" s="15">
        <v>1.0</v>
      </c>
      <c r="R50" s="16">
        <f>'POP SALADO'!$I50+'POP SALADO'!$Q50</f>
        <v>4</v>
      </c>
      <c r="S50" s="15" t="s">
        <v>1551</v>
      </c>
      <c r="T50" s="15" t="s">
        <v>195</v>
      </c>
      <c r="U50" s="15" t="s">
        <v>11780</v>
      </c>
      <c r="V50" s="15" t="s">
        <v>12292</v>
      </c>
      <c r="W50" s="15" t="s">
        <v>11860</v>
      </c>
      <c r="X50" s="15">
        <v>1.0</v>
      </c>
      <c r="Y50" s="29"/>
      <c r="Z50" s="29"/>
      <c r="AA50" s="15"/>
      <c r="AB50" s="29">
        <f>'POP SALADO'!$L50*'POP SALADO'!$AA50</f>
        <v>0</v>
      </c>
      <c r="AC50" s="15"/>
      <c r="AD50" s="15"/>
      <c r="AE50" s="15"/>
      <c r="AF50" s="15"/>
      <c r="AG50" s="15"/>
      <c r="AH50" s="32" t="str">
        <f>IF(AND('POP SALADO'!$AF50=0,'POP SALADO'!$AG50=0),"",'POP SALADO'!$AF50-'POP SALADO'!$AG50)</f>
        <v/>
      </c>
      <c r="AI50" s="15"/>
      <c r="AJ50" s="15"/>
      <c r="AK50" s="15"/>
      <c r="AL50" s="15"/>
      <c r="AM50" s="15"/>
      <c r="AN50" s="15"/>
      <c r="AO50" s="16" t="s">
        <v>11857</v>
      </c>
      <c r="AP50" s="15"/>
      <c r="AQ50" s="15"/>
    </row>
    <row r="51" ht="15.75" customHeight="1">
      <c r="A51" s="34"/>
      <c r="B51" s="34"/>
      <c r="C51" s="34"/>
      <c r="E51" s="34"/>
      <c r="F51" s="66"/>
      <c r="J51" s="49"/>
      <c r="L51" s="75"/>
      <c r="Y51" s="12"/>
      <c r="Z51" s="12"/>
    </row>
    <row r="52" ht="15.75" customHeight="1">
      <c r="A52" s="34"/>
      <c r="B52" s="34"/>
      <c r="C52" s="34"/>
      <c r="E52" s="34"/>
      <c r="F52" s="66"/>
      <c r="J52" s="49"/>
      <c r="L52" s="75"/>
      <c r="Y52" s="12"/>
      <c r="Z52" s="12"/>
    </row>
    <row r="53" ht="15.75" customHeight="1">
      <c r="A53" s="34"/>
      <c r="B53" s="34"/>
      <c r="C53" s="34"/>
      <c r="E53" s="34"/>
      <c r="F53" s="66"/>
      <c r="J53" s="49"/>
      <c r="L53" s="75"/>
      <c r="Y53" s="12"/>
      <c r="Z53" s="12"/>
      <c r="AA53" s="12"/>
    </row>
    <row r="54" ht="15.75" customHeight="1">
      <c r="A54" s="34"/>
      <c r="B54" s="34"/>
      <c r="C54" s="34"/>
      <c r="E54" s="34"/>
      <c r="F54" s="66"/>
      <c r="J54" s="49"/>
      <c r="L54" s="75"/>
      <c r="Y54" s="12"/>
      <c r="Z54" s="12"/>
      <c r="AA54" s="12"/>
    </row>
    <row r="55" ht="15.75" customHeight="1">
      <c r="A55" s="34"/>
      <c r="B55" s="34"/>
      <c r="C55" s="34"/>
      <c r="E55" s="34"/>
      <c r="F55" s="66"/>
      <c r="J55" s="49"/>
      <c r="L55" s="75"/>
      <c r="Y55" s="12"/>
      <c r="Z55" s="12"/>
      <c r="AA55" s="12"/>
    </row>
    <row r="56" ht="15.75" customHeight="1">
      <c r="A56" s="34"/>
      <c r="B56" s="34"/>
      <c r="C56" s="34"/>
      <c r="E56" s="34"/>
      <c r="F56" s="66"/>
      <c r="J56" s="49"/>
      <c r="L56" s="75"/>
      <c r="Y56" s="12"/>
      <c r="Z56" s="12"/>
      <c r="AA56" s="12"/>
    </row>
    <row r="57" ht="15.75" customHeight="1">
      <c r="A57" s="34"/>
      <c r="B57" s="34"/>
      <c r="C57" s="34"/>
      <c r="E57" s="34"/>
      <c r="F57" s="66"/>
      <c r="J57" s="49"/>
      <c r="L57" s="75"/>
      <c r="Y57" s="12"/>
      <c r="Z57" s="12"/>
      <c r="AA57" s="12"/>
    </row>
    <row r="58" ht="15.75" customHeight="1">
      <c r="A58" s="34"/>
      <c r="B58" s="34"/>
      <c r="C58" s="34"/>
      <c r="E58" s="34"/>
      <c r="F58" s="66"/>
      <c r="J58" s="49"/>
      <c r="L58" s="75"/>
      <c r="Y58" s="12"/>
      <c r="Z58" s="12"/>
      <c r="AA58" s="12"/>
    </row>
    <row r="59" ht="15.75" customHeight="1">
      <c r="A59" s="34"/>
      <c r="B59" s="34"/>
      <c r="C59" s="34"/>
      <c r="E59" s="34"/>
      <c r="F59" s="66"/>
      <c r="J59" s="49"/>
      <c r="L59" s="75"/>
      <c r="Y59" s="12"/>
      <c r="Z59" s="12"/>
      <c r="AA59" s="12"/>
    </row>
    <row r="60" ht="15.75" customHeight="1">
      <c r="A60" s="34"/>
      <c r="B60" s="34"/>
      <c r="C60" s="34"/>
      <c r="E60" s="34"/>
      <c r="F60" s="66"/>
      <c r="J60" s="49"/>
      <c r="L60" s="75"/>
      <c r="Y60" s="12"/>
      <c r="Z60" s="12"/>
      <c r="AA60" s="12"/>
    </row>
    <row r="61" ht="15.75" customHeight="1">
      <c r="A61" s="34"/>
      <c r="B61" s="34"/>
      <c r="C61" s="34"/>
      <c r="E61" s="34"/>
      <c r="F61" s="66"/>
      <c r="J61" s="49"/>
      <c r="L61" s="75"/>
      <c r="Y61" s="12"/>
      <c r="Z61" s="12"/>
      <c r="AA61" s="12"/>
    </row>
    <row r="62" ht="15.75" customHeight="1">
      <c r="A62" s="34"/>
      <c r="B62" s="34"/>
      <c r="C62" s="34"/>
      <c r="E62" s="34"/>
      <c r="F62" s="66"/>
      <c r="J62" s="49"/>
      <c r="L62" s="75"/>
      <c r="Y62" s="12"/>
      <c r="Z62" s="12"/>
      <c r="AA62" s="12"/>
    </row>
    <row r="63" ht="15.75" customHeight="1">
      <c r="A63" s="34"/>
      <c r="B63" s="34"/>
      <c r="C63" s="34"/>
      <c r="E63" s="34"/>
      <c r="F63" s="66"/>
      <c r="J63" s="49"/>
      <c r="L63" s="75"/>
      <c r="Y63" s="12"/>
      <c r="Z63" s="12"/>
      <c r="AA63" s="12"/>
    </row>
    <row r="64" ht="15.75" customHeight="1">
      <c r="A64" s="34"/>
      <c r="B64" s="34"/>
      <c r="C64" s="34"/>
      <c r="E64" s="34"/>
      <c r="F64" s="66"/>
      <c r="J64" s="49"/>
      <c r="L64" s="75"/>
      <c r="Y64" s="12"/>
      <c r="Z64" s="12"/>
      <c r="AA64" s="12"/>
    </row>
    <row r="65" ht="15.75" customHeight="1">
      <c r="A65" s="34"/>
      <c r="B65" s="34"/>
      <c r="C65" s="34"/>
      <c r="E65" s="34"/>
      <c r="F65" s="66"/>
      <c r="J65" s="49"/>
      <c r="L65" s="75"/>
      <c r="Y65" s="12"/>
      <c r="Z65" s="12"/>
      <c r="AA65" s="12"/>
    </row>
    <row r="66" ht="15.75" customHeight="1">
      <c r="A66" s="34"/>
      <c r="B66" s="34"/>
      <c r="C66" s="34"/>
      <c r="E66" s="34"/>
      <c r="F66" s="66"/>
      <c r="J66" s="49"/>
      <c r="L66" s="75"/>
      <c r="Y66" s="12"/>
      <c r="Z66" s="12"/>
      <c r="AA66" s="12"/>
    </row>
    <row r="67" ht="15.75" customHeight="1">
      <c r="A67" s="34"/>
      <c r="B67" s="34"/>
      <c r="C67" s="34"/>
      <c r="E67" s="34"/>
      <c r="F67" s="66"/>
      <c r="J67" s="49"/>
      <c r="L67" s="75"/>
      <c r="Y67" s="12"/>
      <c r="Z67" s="12"/>
      <c r="AA67" s="12"/>
    </row>
    <row r="68" ht="15.75" customHeight="1">
      <c r="A68" s="34"/>
      <c r="B68" s="34"/>
      <c r="C68" s="34"/>
      <c r="E68" s="34"/>
      <c r="F68" s="66"/>
      <c r="J68" s="49"/>
      <c r="L68" s="75"/>
      <c r="Y68" s="12"/>
      <c r="Z68" s="12"/>
      <c r="AA68" s="12"/>
    </row>
    <row r="69" ht="15.75" customHeight="1">
      <c r="A69" s="34"/>
      <c r="B69" s="34"/>
      <c r="C69" s="34"/>
      <c r="E69" s="34"/>
      <c r="F69" s="66"/>
      <c r="J69" s="49"/>
      <c r="L69" s="75"/>
      <c r="Y69" s="12"/>
      <c r="Z69" s="12"/>
      <c r="AA69" s="12"/>
    </row>
    <row r="70" ht="15.75" customHeight="1">
      <c r="A70" s="34"/>
      <c r="B70" s="34"/>
      <c r="C70" s="34"/>
      <c r="E70" s="34"/>
      <c r="F70" s="66"/>
      <c r="J70" s="49"/>
      <c r="L70" s="75"/>
      <c r="Y70" s="12"/>
      <c r="Z70" s="12"/>
      <c r="AA70" s="12"/>
    </row>
    <row r="71" ht="15.75" customHeight="1">
      <c r="A71" s="34"/>
      <c r="B71" s="34"/>
      <c r="C71" s="34"/>
      <c r="E71" s="34"/>
      <c r="F71" s="66"/>
      <c r="J71" s="49"/>
      <c r="L71" s="75"/>
      <c r="Y71" s="12"/>
      <c r="Z71" s="12"/>
      <c r="AA71" s="12"/>
    </row>
    <row r="72" ht="15.75" customHeight="1">
      <c r="A72" s="34"/>
      <c r="B72" s="34"/>
      <c r="C72" s="34"/>
      <c r="E72" s="34"/>
      <c r="F72" s="66"/>
      <c r="J72" s="49"/>
      <c r="L72" s="75"/>
      <c r="Y72" s="12"/>
      <c r="Z72" s="12"/>
      <c r="AA72" s="12"/>
    </row>
    <row r="73" ht="15.75" customHeight="1">
      <c r="A73" s="34"/>
      <c r="B73" s="34"/>
      <c r="C73" s="34"/>
      <c r="E73" s="34"/>
      <c r="F73" s="66"/>
      <c r="J73" s="49"/>
      <c r="L73" s="75"/>
      <c r="Y73" s="12"/>
      <c r="Z73" s="12"/>
      <c r="AA73" s="12"/>
    </row>
    <row r="74" ht="15.75" customHeight="1">
      <c r="A74" s="34"/>
      <c r="B74" s="34"/>
      <c r="C74" s="34"/>
      <c r="E74" s="34"/>
      <c r="F74" s="66"/>
      <c r="J74" s="49"/>
      <c r="L74" s="75"/>
      <c r="Y74" s="12"/>
      <c r="Z74" s="12"/>
      <c r="AA74" s="12"/>
    </row>
    <row r="75" ht="15.75" customHeight="1">
      <c r="A75" s="34"/>
      <c r="B75" s="34"/>
      <c r="C75" s="34"/>
      <c r="E75" s="34"/>
      <c r="F75" s="66"/>
      <c r="J75" s="49"/>
      <c r="L75" s="75"/>
      <c r="Y75" s="12"/>
      <c r="Z75" s="12"/>
      <c r="AA75" s="12"/>
    </row>
    <row r="76" ht="15.75" customHeight="1">
      <c r="A76" s="34"/>
      <c r="B76" s="34"/>
      <c r="C76" s="34"/>
      <c r="E76" s="34"/>
      <c r="F76" s="66"/>
      <c r="J76" s="49"/>
      <c r="L76" s="75"/>
      <c r="Y76" s="12"/>
      <c r="Z76" s="12"/>
      <c r="AA76" s="12"/>
    </row>
    <row r="77" ht="15.75" customHeight="1">
      <c r="A77" s="34"/>
      <c r="B77" s="34"/>
      <c r="C77" s="34"/>
      <c r="E77" s="34"/>
      <c r="F77" s="66"/>
      <c r="J77" s="49"/>
      <c r="L77" s="75"/>
      <c r="Y77" s="12"/>
      <c r="Z77" s="12"/>
      <c r="AA77" s="12"/>
    </row>
    <row r="78" ht="15.75" customHeight="1">
      <c r="A78" s="34"/>
      <c r="B78" s="34"/>
      <c r="C78" s="34"/>
      <c r="E78" s="34"/>
      <c r="F78" s="66"/>
      <c r="J78" s="49"/>
      <c r="L78" s="75"/>
      <c r="Y78" s="12"/>
      <c r="Z78" s="12"/>
      <c r="AA78" s="12"/>
    </row>
    <row r="79" ht="15.75" customHeight="1">
      <c r="A79" s="34"/>
      <c r="B79" s="34"/>
      <c r="C79" s="34"/>
      <c r="E79" s="34"/>
      <c r="F79" s="66"/>
      <c r="J79" s="49"/>
      <c r="L79" s="75"/>
      <c r="Y79" s="12"/>
      <c r="Z79" s="12"/>
      <c r="AA79" s="12"/>
    </row>
    <row r="80" ht="15.75" customHeight="1">
      <c r="A80" s="34"/>
      <c r="B80" s="34"/>
      <c r="C80" s="34"/>
      <c r="E80" s="34"/>
      <c r="F80" s="66"/>
      <c r="J80" s="49"/>
      <c r="L80" s="75"/>
      <c r="Y80" s="12"/>
      <c r="Z80" s="12"/>
      <c r="AA80" s="12"/>
    </row>
    <row r="81" ht="15.75" customHeight="1">
      <c r="A81" s="34"/>
      <c r="B81" s="34"/>
      <c r="C81" s="34"/>
      <c r="E81" s="34"/>
      <c r="F81" s="66"/>
      <c r="J81" s="49"/>
      <c r="L81" s="75"/>
      <c r="Y81" s="12"/>
      <c r="Z81" s="12"/>
      <c r="AA81" s="12"/>
    </row>
    <row r="82" ht="15.75" customHeight="1">
      <c r="A82" s="34"/>
      <c r="B82" s="34"/>
      <c r="C82" s="34"/>
      <c r="E82" s="34"/>
      <c r="F82" s="66"/>
      <c r="J82" s="49"/>
      <c r="L82" s="75"/>
      <c r="Y82" s="12"/>
      <c r="Z82" s="12"/>
      <c r="AA82" s="12"/>
    </row>
    <row r="83" ht="15.75" customHeight="1">
      <c r="A83" s="34"/>
      <c r="B83" s="34"/>
      <c r="C83" s="34"/>
      <c r="E83" s="34"/>
      <c r="F83" s="66"/>
      <c r="J83" s="49"/>
      <c r="L83" s="75"/>
      <c r="Y83" s="12"/>
      <c r="Z83" s="12"/>
      <c r="AA83" s="12"/>
    </row>
    <row r="84" ht="15.75" customHeight="1">
      <c r="A84" s="34"/>
      <c r="B84" s="34"/>
      <c r="C84" s="34"/>
      <c r="E84" s="34"/>
      <c r="F84" s="66"/>
      <c r="J84" s="49"/>
      <c r="L84" s="75"/>
      <c r="Y84" s="12"/>
      <c r="Z84" s="12"/>
      <c r="AA84" s="12"/>
    </row>
    <row r="85" ht="15.75" customHeight="1">
      <c r="A85" s="34"/>
      <c r="B85" s="34"/>
      <c r="C85" s="34"/>
      <c r="E85" s="34"/>
      <c r="F85" s="66"/>
      <c r="J85" s="49"/>
      <c r="L85" s="75"/>
      <c r="Y85" s="12"/>
      <c r="Z85" s="12"/>
      <c r="AA85" s="12"/>
    </row>
    <row r="86" ht="15.75" customHeight="1">
      <c r="A86" s="34"/>
      <c r="B86" s="34"/>
      <c r="C86" s="34"/>
      <c r="E86" s="34"/>
      <c r="F86" s="66"/>
      <c r="J86" s="49"/>
      <c r="L86" s="75"/>
      <c r="Y86" s="12"/>
      <c r="Z86" s="12"/>
      <c r="AA86" s="12"/>
    </row>
    <row r="87" ht="15.75" customHeight="1">
      <c r="A87" s="34"/>
      <c r="B87" s="34"/>
      <c r="C87" s="34"/>
      <c r="E87" s="34"/>
      <c r="F87" s="66"/>
      <c r="J87" s="49"/>
      <c r="L87" s="75"/>
      <c r="Y87" s="12"/>
      <c r="Z87" s="12"/>
      <c r="AA87" s="12"/>
    </row>
    <row r="88" ht="15.75" customHeight="1">
      <c r="A88" s="34"/>
      <c r="B88" s="34"/>
      <c r="C88" s="34"/>
      <c r="E88" s="34"/>
      <c r="F88" s="66"/>
      <c r="J88" s="49"/>
      <c r="L88" s="75"/>
      <c r="Y88" s="12"/>
      <c r="Z88" s="12"/>
      <c r="AA88" s="12"/>
    </row>
    <row r="89" ht="15.75" customHeight="1">
      <c r="A89" s="34"/>
      <c r="B89" s="34"/>
      <c r="C89" s="34"/>
      <c r="E89" s="34"/>
      <c r="F89" s="66"/>
      <c r="J89" s="49"/>
      <c r="L89" s="75"/>
      <c r="Y89" s="12"/>
      <c r="Z89" s="12"/>
      <c r="AA89" s="12"/>
    </row>
    <row r="90" ht="15.75" customHeight="1">
      <c r="A90" s="34"/>
      <c r="B90" s="34"/>
      <c r="C90" s="34"/>
      <c r="E90" s="34"/>
      <c r="F90" s="66"/>
      <c r="J90" s="49"/>
      <c r="L90" s="75"/>
      <c r="Y90" s="12"/>
      <c r="Z90" s="12"/>
      <c r="AA90" s="12"/>
    </row>
    <row r="91" ht="15.75" customHeight="1">
      <c r="A91" s="34"/>
      <c r="B91" s="34"/>
      <c r="C91" s="34"/>
      <c r="E91" s="34"/>
      <c r="F91" s="66"/>
      <c r="J91" s="49"/>
      <c r="L91" s="75"/>
      <c r="Y91" s="12"/>
      <c r="Z91" s="12"/>
      <c r="AA91" s="12"/>
    </row>
    <row r="92" ht="15.75" customHeight="1">
      <c r="A92" s="34"/>
      <c r="B92" s="34"/>
      <c r="C92" s="34"/>
      <c r="E92" s="34"/>
      <c r="F92" s="66"/>
      <c r="J92" s="49"/>
      <c r="L92" s="75"/>
      <c r="Y92" s="12"/>
      <c r="Z92" s="12"/>
      <c r="AA92" s="12"/>
    </row>
    <row r="93" ht="15.75" customHeight="1">
      <c r="A93" s="34"/>
      <c r="B93" s="34"/>
      <c r="C93" s="34"/>
      <c r="E93" s="34"/>
      <c r="F93" s="66"/>
      <c r="J93" s="49"/>
      <c r="L93" s="75"/>
      <c r="Y93" s="12"/>
      <c r="Z93" s="12"/>
      <c r="AA93" s="12"/>
    </row>
    <row r="94" ht="15.75" customHeight="1">
      <c r="A94" s="34"/>
      <c r="B94" s="34"/>
      <c r="C94" s="34"/>
      <c r="E94" s="34"/>
      <c r="F94" s="66"/>
      <c r="J94" s="49"/>
      <c r="L94" s="75"/>
      <c r="Y94" s="12"/>
      <c r="Z94" s="12"/>
      <c r="AA94" s="12"/>
    </row>
    <row r="95" ht="15.75" customHeight="1">
      <c r="A95" s="34"/>
      <c r="B95" s="34"/>
      <c r="C95" s="34"/>
      <c r="E95" s="34"/>
      <c r="F95" s="66"/>
      <c r="J95" s="49"/>
      <c r="L95" s="75"/>
      <c r="Y95" s="12"/>
      <c r="Z95" s="12"/>
      <c r="AA95" s="12"/>
    </row>
    <row r="96" ht="15.75" customHeight="1">
      <c r="A96" s="34"/>
      <c r="B96" s="34"/>
      <c r="C96" s="34"/>
      <c r="E96" s="34"/>
      <c r="F96" s="66"/>
      <c r="J96" s="49"/>
      <c r="L96" s="75"/>
      <c r="Y96" s="12"/>
      <c r="Z96" s="12"/>
      <c r="AA96" s="12"/>
    </row>
    <row r="97" ht="15.75" customHeight="1">
      <c r="A97" s="34"/>
      <c r="B97" s="34"/>
      <c r="C97" s="34"/>
      <c r="E97" s="34"/>
      <c r="F97" s="66"/>
      <c r="J97" s="49"/>
      <c r="L97" s="75"/>
      <c r="Y97" s="12"/>
      <c r="Z97" s="12"/>
      <c r="AA97" s="12"/>
    </row>
    <row r="98" ht="15.75" customHeight="1">
      <c r="A98" s="34"/>
      <c r="B98" s="34"/>
      <c r="C98" s="34"/>
      <c r="E98" s="34"/>
      <c r="F98" s="66"/>
      <c r="J98" s="49"/>
      <c r="L98" s="75"/>
      <c r="Y98" s="12"/>
      <c r="Z98" s="12"/>
      <c r="AA98" s="12"/>
    </row>
    <row r="99" ht="15.75" customHeight="1">
      <c r="A99" s="34"/>
      <c r="B99" s="34"/>
      <c r="C99" s="34"/>
      <c r="E99" s="34"/>
      <c r="F99" s="66"/>
      <c r="J99" s="49"/>
      <c r="L99" s="75"/>
      <c r="Y99" s="12"/>
      <c r="Z99" s="12"/>
      <c r="AA99" s="12"/>
    </row>
    <row r="100" ht="15.75" customHeight="1">
      <c r="A100" s="34"/>
      <c r="B100" s="34"/>
      <c r="C100" s="34"/>
      <c r="E100" s="34"/>
      <c r="F100" s="66"/>
      <c r="J100" s="49"/>
      <c r="L100" s="75"/>
      <c r="Y100" s="12"/>
      <c r="Z100" s="12"/>
      <c r="AA100" s="12"/>
    </row>
    <row r="101" ht="15.75" customHeight="1">
      <c r="A101" s="34"/>
      <c r="B101" s="34"/>
      <c r="C101" s="34"/>
      <c r="E101" s="34"/>
      <c r="F101" s="66"/>
      <c r="J101" s="49"/>
      <c r="L101" s="75"/>
      <c r="Y101" s="12"/>
      <c r="Z101" s="12"/>
      <c r="AA101" s="12"/>
    </row>
    <row r="102" ht="15.75" customHeight="1">
      <c r="A102" s="34"/>
      <c r="B102" s="34"/>
      <c r="C102" s="34"/>
      <c r="E102" s="34"/>
      <c r="F102" s="66"/>
      <c r="J102" s="49"/>
      <c r="L102" s="75"/>
      <c r="Y102" s="12"/>
      <c r="Z102" s="12"/>
      <c r="AA102" s="12"/>
    </row>
    <row r="103" ht="15.75" customHeight="1">
      <c r="A103" s="34"/>
      <c r="B103" s="34"/>
      <c r="C103" s="34"/>
      <c r="E103" s="34"/>
      <c r="F103" s="66"/>
      <c r="J103" s="49"/>
      <c r="L103" s="75"/>
      <c r="Y103" s="12"/>
      <c r="Z103" s="12"/>
      <c r="AA103" s="12"/>
    </row>
    <row r="104" ht="15.75" customHeight="1">
      <c r="A104" s="34"/>
      <c r="B104" s="34"/>
      <c r="C104" s="34"/>
      <c r="E104" s="34"/>
      <c r="F104" s="66"/>
      <c r="J104" s="49"/>
      <c r="L104" s="75"/>
      <c r="Y104" s="12"/>
      <c r="Z104" s="12"/>
      <c r="AA104" s="12"/>
    </row>
    <row r="105" ht="15.75" customHeight="1">
      <c r="A105" s="34"/>
      <c r="B105" s="34"/>
      <c r="C105" s="34"/>
      <c r="E105" s="34"/>
      <c r="F105" s="66"/>
      <c r="J105" s="49"/>
      <c r="L105" s="75"/>
      <c r="Y105" s="12"/>
      <c r="Z105" s="12"/>
      <c r="AA105" s="12"/>
    </row>
    <row r="106" ht="15.75" customHeight="1">
      <c r="A106" s="34"/>
      <c r="B106" s="34"/>
      <c r="C106" s="34"/>
      <c r="E106" s="34"/>
      <c r="F106" s="66"/>
      <c r="J106" s="49"/>
      <c r="L106" s="75"/>
      <c r="Y106" s="12"/>
      <c r="Z106" s="12"/>
      <c r="AA106" s="12"/>
    </row>
    <row r="107" ht="15.75" customHeight="1">
      <c r="A107" s="34"/>
      <c r="B107" s="34"/>
      <c r="C107" s="34"/>
      <c r="E107" s="34"/>
      <c r="F107" s="66"/>
      <c r="J107" s="49"/>
      <c r="L107" s="75"/>
      <c r="Y107" s="12"/>
      <c r="Z107" s="12"/>
      <c r="AA107" s="12"/>
    </row>
    <row r="108" ht="15.75" customHeight="1">
      <c r="A108" s="34"/>
      <c r="B108" s="34"/>
      <c r="C108" s="34"/>
      <c r="E108" s="34"/>
      <c r="F108" s="66"/>
      <c r="J108" s="49"/>
      <c r="L108" s="75"/>
      <c r="Y108" s="12"/>
      <c r="Z108" s="12"/>
      <c r="AA108" s="12"/>
    </row>
    <row r="109" ht="15.75" customHeight="1">
      <c r="A109" s="34"/>
      <c r="B109" s="34"/>
      <c r="C109" s="34"/>
      <c r="E109" s="34"/>
      <c r="F109" s="66"/>
      <c r="J109" s="49"/>
      <c r="L109" s="75"/>
      <c r="Y109" s="12"/>
      <c r="Z109" s="12"/>
      <c r="AA109" s="12"/>
    </row>
    <row r="110" ht="15.75" customHeight="1">
      <c r="A110" s="34"/>
      <c r="B110" s="34"/>
      <c r="C110" s="34"/>
      <c r="E110" s="34"/>
      <c r="F110" s="66"/>
      <c r="J110" s="49"/>
      <c r="L110" s="75"/>
      <c r="Y110" s="12"/>
      <c r="Z110" s="12"/>
      <c r="AA110" s="12"/>
    </row>
    <row r="111" ht="15.75" customHeight="1">
      <c r="A111" s="34"/>
      <c r="B111" s="34"/>
      <c r="C111" s="34"/>
      <c r="E111" s="34"/>
      <c r="F111" s="66"/>
      <c r="J111" s="49"/>
      <c r="L111" s="75"/>
      <c r="Y111" s="12"/>
      <c r="Z111" s="12"/>
      <c r="AA111" s="12"/>
    </row>
    <row r="112" ht="15.75" customHeight="1">
      <c r="A112" s="34"/>
      <c r="B112" s="34"/>
      <c r="C112" s="34"/>
      <c r="E112" s="34"/>
      <c r="F112" s="66"/>
      <c r="J112" s="49"/>
      <c r="L112" s="75"/>
      <c r="Y112" s="12"/>
      <c r="Z112" s="12"/>
      <c r="AA112" s="12"/>
    </row>
    <row r="113" ht="15.75" customHeight="1">
      <c r="A113" s="34"/>
      <c r="B113" s="34"/>
      <c r="C113" s="34"/>
      <c r="E113" s="34"/>
      <c r="F113" s="66"/>
      <c r="J113" s="49"/>
      <c r="L113" s="75"/>
      <c r="Y113" s="12"/>
      <c r="Z113" s="12"/>
      <c r="AA113" s="12"/>
    </row>
    <row r="114" ht="15.75" customHeight="1">
      <c r="A114" s="34"/>
      <c r="B114" s="34"/>
      <c r="C114" s="34"/>
      <c r="E114" s="34"/>
      <c r="F114" s="66"/>
      <c r="J114" s="49"/>
      <c r="L114" s="75"/>
      <c r="Y114" s="12"/>
      <c r="Z114" s="12"/>
      <c r="AA114" s="12"/>
    </row>
    <row r="115" ht="15.75" customHeight="1">
      <c r="A115" s="34"/>
      <c r="B115" s="34"/>
      <c r="C115" s="34"/>
      <c r="E115" s="34"/>
      <c r="F115" s="66"/>
      <c r="J115" s="49"/>
      <c r="L115" s="75"/>
      <c r="Y115" s="12"/>
      <c r="Z115" s="12"/>
      <c r="AA115" s="12"/>
    </row>
    <row r="116" ht="15.75" customHeight="1">
      <c r="A116" s="34"/>
      <c r="B116" s="34"/>
      <c r="C116" s="34"/>
      <c r="E116" s="34"/>
      <c r="F116" s="66"/>
      <c r="J116" s="49"/>
      <c r="L116" s="75"/>
      <c r="Y116" s="12"/>
      <c r="Z116" s="12"/>
      <c r="AA116" s="12"/>
    </row>
    <row r="117" ht="15.75" customHeight="1">
      <c r="A117" s="34"/>
      <c r="B117" s="34"/>
      <c r="C117" s="34"/>
      <c r="E117" s="34"/>
      <c r="F117" s="66"/>
      <c r="J117" s="49"/>
      <c r="L117" s="75"/>
      <c r="Y117" s="12"/>
      <c r="Z117" s="12"/>
      <c r="AA117" s="12"/>
    </row>
    <row r="118" ht="15.75" customHeight="1">
      <c r="A118" s="34"/>
      <c r="B118" s="34"/>
      <c r="C118" s="34"/>
      <c r="E118" s="34"/>
      <c r="F118" s="66"/>
      <c r="J118" s="49"/>
      <c r="L118" s="75"/>
      <c r="Y118" s="12"/>
      <c r="Z118" s="12"/>
      <c r="AA118" s="12"/>
    </row>
    <row r="119" ht="15.75" customHeight="1">
      <c r="A119" s="34"/>
      <c r="B119" s="34"/>
      <c r="C119" s="34"/>
      <c r="E119" s="34"/>
      <c r="F119" s="66"/>
      <c r="J119" s="49"/>
      <c r="L119" s="75"/>
      <c r="Y119" s="12"/>
      <c r="Z119" s="12"/>
      <c r="AA119" s="12"/>
    </row>
    <row r="120" ht="15.75" customHeight="1">
      <c r="A120" s="34"/>
      <c r="B120" s="34"/>
      <c r="C120" s="34"/>
      <c r="E120" s="34"/>
      <c r="F120" s="66"/>
      <c r="J120" s="49"/>
      <c r="L120" s="75"/>
      <c r="Y120" s="12"/>
      <c r="Z120" s="12"/>
      <c r="AA120" s="12"/>
    </row>
    <row r="121" ht="15.75" customHeight="1">
      <c r="A121" s="34"/>
      <c r="B121" s="34"/>
      <c r="C121" s="34"/>
      <c r="E121" s="34"/>
      <c r="F121" s="66"/>
      <c r="J121" s="49"/>
      <c r="L121" s="75"/>
      <c r="Y121" s="12"/>
      <c r="Z121" s="12"/>
      <c r="AA121" s="12"/>
    </row>
    <row r="122" ht="15.75" customHeight="1">
      <c r="A122" s="34"/>
      <c r="B122" s="34"/>
      <c r="C122" s="34"/>
      <c r="E122" s="34"/>
      <c r="F122" s="66"/>
      <c r="J122" s="49"/>
      <c r="L122" s="75"/>
      <c r="Y122" s="12"/>
      <c r="Z122" s="12"/>
      <c r="AA122" s="12"/>
    </row>
    <row r="123" ht="15.75" customHeight="1">
      <c r="A123" s="34"/>
      <c r="B123" s="34"/>
      <c r="C123" s="34"/>
      <c r="E123" s="34"/>
      <c r="F123" s="66"/>
      <c r="J123" s="49"/>
      <c r="L123" s="75"/>
      <c r="Y123" s="12"/>
      <c r="Z123" s="12"/>
      <c r="AA123" s="12"/>
    </row>
    <row r="124" ht="15.75" customHeight="1">
      <c r="A124" s="34"/>
      <c r="B124" s="34"/>
      <c r="C124" s="34"/>
      <c r="E124" s="34"/>
      <c r="F124" s="66"/>
      <c r="J124" s="49"/>
      <c r="L124" s="75"/>
      <c r="Y124" s="12"/>
      <c r="Z124" s="12"/>
      <c r="AA124" s="12"/>
    </row>
    <row r="125" ht="15.75" customHeight="1">
      <c r="A125" s="34"/>
      <c r="B125" s="34"/>
      <c r="C125" s="34"/>
      <c r="E125" s="34"/>
      <c r="F125" s="66"/>
      <c r="J125" s="49"/>
      <c r="L125" s="75"/>
      <c r="Y125" s="12"/>
      <c r="Z125" s="12"/>
      <c r="AA125" s="12"/>
    </row>
    <row r="126" ht="15.75" customHeight="1">
      <c r="A126" s="34"/>
      <c r="B126" s="34"/>
      <c r="C126" s="34"/>
      <c r="E126" s="34"/>
      <c r="F126" s="66"/>
      <c r="J126" s="49"/>
      <c r="L126" s="75"/>
      <c r="Y126" s="12"/>
      <c r="Z126" s="12"/>
      <c r="AA126" s="12"/>
    </row>
    <row r="127" ht="15.75" customHeight="1">
      <c r="A127" s="34"/>
      <c r="B127" s="34"/>
      <c r="C127" s="34"/>
      <c r="E127" s="34"/>
      <c r="F127" s="66"/>
      <c r="J127" s="49"/>
      <c r="L127" s="75"/>
      <c r="Y127" s="12"/>
      <c r="Z127" s="12"/>
      <c r="AA127" s="12"/>
    </row>
    <row r="128" ht="15.75" customHeight="1">
      <c r="A128" s="34"/>
      <c r="B128" s="34"/>
      <c r="C128" s="34"/>
      <c r="E128" s="34"/>
      <c r="F128" s="66"/>
      <c r="J128" s="49"/>
      <c r="L128" s="75"/>
      <c r="Y128" s="12"/>
      <c r="Z128" s="12"/>
      <c r="AA128" s="12"/>
    </row>
    <row r="129" ht="15.75" customHeight="1">
      <c r="A129" s="34"/>
      <c r="B129" s="34"/>
      <c r="C129" s="34"/>
      <c r="E129" s="34"/>
      <c r="F129" s="66"/>
      <c r="J129" s="49"/>
      <c r="L129" s="75"/>
      <c r="Y129" s="12"/>
      <c r="Z129" s="12"/>
      <c r="AA129" s="12"/>
    </row>
    <row r="130" ht="15.75" customHeight="1">
      <c r="A130" s="34"/>
      <c r="B130" s="34"/>
      <c r="C130" s="34"/>
      <c r="E130" s="34"/>
      <c r="F130" s="66"/>
      <c r="J130" s="49"/>
      <c r="L130" s="75"/>
      <c r="Y130" s="12"/>
      <c r="Z130" s="12"/>
      <c r="AA130" s="12"/>
    </row>
    <row r="131" ht="15.75" customHeight="1">
      <c r="A131" s="34"/>
      <c r="B131" s="34"/>
      <c r="C131" s="34"/>
      <c r="E131" s="34"/>
      <c r="F131" s="66"/>
      <c r="J131" s="49"/>
      <c r="L131" s="75"/>
      <c r="Y131" s="12"/>
      <c r="Z131" s="12"/>
      <c r="AA131" s="12"/>
    </row>
    <row r="132" ht="15.75" customHeight="1">
      <c r="A132" s="34"/>
      <c r="B132" s="34"/>
      <c r="C132" s="34"/>
      <c r="E132" s="34"/>
      <c r="F132" s="66"/>
      <c r="J132" s="49"/>
      <c r="L132" s="75"/>
      <c r="Y132" s="12"/>
      <c r="Z132" s="12"/>
      <c r="AA132" s="12"/>
    </row>
    <row r="133" ht="15.75" customHeight="1">
      <c r="A133" s="34"/>
      <c r="B133" s="34"/>
      <c r="C133" s="34"/>
      <c r="E133" s="34"/>
      <c r="F133" s="66"/>
      <c r="J133" s="49"/>
      <c r="L133" s="75"/>
      <c r="Y133" s="12"/>
      <c r="Z133" s="12"/>
      <c r="AA133" s="12"/>
    </row>
    <row r="134" ht="15.75" customHeight="1">
      <c r="A134" s="34"/>
      <c r="B134" s="34"/>
      <c r="C134" s="34"/>
      <c r="E134" s="34"/>
      <c r="F134" s="66"/>
      <c r="J134" s="49"/>
      <c r="L134" s="75"/>
      <c r="Y134" s="12"/>
      <c r="Z134" s="12"/>
      <c r="AA134" s="12"/>
    </row>
    <row r="135" ht="15.75" customHeight="1">
      <c r="A135" s="34"/>
      <c r="B135" s="34"/>
      <c r="C135" s="34"/>
      <c r="E135" s="34"/>
      <c r="F135" s="66"/>
      <c r="J135" s="49"/>
      <c r="L135" s="75"/>
      <c r="Y135" s="12"/>
      <c r="Z135" s="12"/>
      <c r="AA135" s="12"/>
    </row>
    <row r="136" ht="15.75" customHeight="1">
      <c r="A136" s="34"/>
      <c r="B136" s="34"/>
      <c r="C136" s="34"/>
      <c r="E136" s="34"/>
      <c r="F136" s="66"/>
      <c r="J136" s="49"/>
      <c r="L136" s="75"/>
      <c r="Y136" s="12"/>
      <c r="Z136" s="12"/>
      <c r="AA136" s="12"/>
    </row>
    <row r="137" ht="15.75" customHeight="1">
      <c r="A137" s="34"/>
      <c r="B137" s="34"/>
      <c r="C137" s="34"/>
      <c r="E137" s="34"/>
      <c r="F137" s="66"/>
      <c r="J137" s="49"/>
      <c r="L137" s="75"/>
      <c r="Y137" s="12"/>
      <c r="Z137" s="12"/>
      <c r="AA137" s="12"/>
    </row>
    <row r="138" ht="15.75" customHeight="1">
      <c r="A138" s="34"/>
      <c r="B138" s="34"/>
      <c r="C138" s="34"/>
      <c r="E138" s="34"/>
      <c r="F138" s="66"/>
      <c r="J138" s="49"/>
      <c r="L138" s="75"/>
      <c r="Y138" s="12"/>
      <c r="Z138" s="12"/>
      <c r="AA138" s="12"/>
    </row>
    <row r="139" ht="15.75" customHeight="1">
      <c r="A139" s="34"/>
      <c r="B139" s="34"/>
      <c r="C139" s="34"/>
      <c r="E139" s="34"/>
      <c r="F139" s="66"/>
      <c r="J139" s="49"/>
      <c r="L139" s="75"/>
      <c r="Y139" s="12"/>
      <c r="Z139" s="12"/>
      <c r="AA139" s="12"/>
    </row>
    <row r="140" ht="15.75" customHeight="1">
      <c r="A140" s="34"/>
      <c r="B140" s="34"/>
      <c r="C140" s="34"/>
      <c r="E140" s="34"/>
      <c r="F140" s="66"/>
      <c r="J140" s="49"/>
      <c r="L140" s="75"/>
      <c r="Y140" s="12"/>
      <c r="Z140" s="12"/>
      <c r="AA140" s="12"/>
    </row>
    <row r="141" ht="15.75" customHeight="1">
      <c r="A141" s="34"/>
      <c r="B141" s="34"/>
      <c r="C141" s="34"/>
      <c r="E141" s="34"/>
      <c r="F141" s="66"/>
      <c r="J141" s="49"/>
      <c r="L141" s="75"/>
      <c r="Y141" s="12"/>
      <c r="Z141" s="12"/>
      <c r="AA141" s="12"/>
    </row>
    <row r="142" ht="15.75" customHeight="1">
      <c r="A142" s="34"/>
      <c r="B142" s="34"/>
      <c r="C142" s="34"/>
      <c r="E142" s="34"/>
      <c r="F142" s="66"/>
      <c r="J142" s="49"/>
      <c r="L142" s="75"/>
      <c r="Y142" s="12"/>
      <c r="Z142" s="12"/>
      <c r="AA142" s="12"/>
    </row>
    <row r="143" ht="15.75" customHeight="1">
      <c r="A143" s="34"/>
      <c r="B143" s="34"/>
      <c r="C143" s="34"/>
      <c r="E143" s="34"/>
      <c r="F143" s="66"/>
      <c r="J143" s="49"/>
      <c r="L143" s="75"/>
      <c r="Y143" s="12"/>
      <c r="Z143" s="12"/>
      <c r="AA143" s="12"/>
    </row>
    <row r="144" ht="15.75" customHeight="1">
      <c r="A144" s="34"/>
      <c r="B144" s="34"/>
      <c r="C144" s="34"/>
      <c r="E144" s="34"/>
      <c r="F144" s="66"/>
      <c r="J144" s="49"/>
      <c r="L144" s="75"/>
      <c r="Y144" s="12"/>
      <c r="Z144" s="12"/>
      <c r="AA144" s="12"/>
    </row>
    <row r="145" ht="15.75" customHeight="1">
      <c r="A145" s="34"/>
      <c r="B145" s="34"/>
      <c r="C145" s="34"/>
      <c r="E145" s="34"/>
      <c r="F145" s="66"/>
      <c r="J145" s="49"/>
      <c r="L145" s="75"/>
      <c r="Y145" s="12"/>
      <c r="Z145" s="12"/>
      <c r="AA145" s="12"/>
    </row>
    <row r="146" ht="15.75" customHeight="1">
      <c r="A146" s="34"/>
      <c r="B146" s="34"/>
      <c r="C146" s="34"/>
      <c r="E146" s="34"/>
      <c r="F146" s="66"/>
      <c r="J146" s="49"/>
      <c r="L146" s="75"/>
      <c r="Y146" s="12"/>
      <c r="Z146" s="12"/>
      <c r="AA146" s="12"/>
    </row>
    <row r="147" ht="15.75" customHeight="1">
      <c r="A147" s="34"/>
      <c r="B147" s="34"/>
      <c r="C147" s="34"/>
      <c r="E147" s="34"/>
      <c r="F147" s="66"/>
      <c r="J147" s="49"/>
      <c r="L147" s="75"/>
      <c r="Y147" s="12"/>
      <c r="Z147" s="12"/>
      <c r="AA147" s="12"/>
    </row>
    <row r="148" ht="15.75" customHeight="1">
      <c r="A148" s="34"/>
      <c r="B148" s="34"/>
      <c r="C148" s="34"/>
      <c r="E148" s="34"/>
      <c r="F148" s="66"/>
      <c r="J148" s="49"/>
      <c r="L148" s="75"/>
      <c r="Y148" s="12"/>
      <c r="Z148" s="12"/>
      <c r="AA148" s="12"/>
    </row>
    <row r="149" ht="15.75" customHeight="1">
      <c r="A149" s="34"/>
      <c r="B149" s="34"/>
      <c r="C149" s="34"/>
      <c r="E149" s="34"/>
      <c r="F149" s="66"/>
      <c r="J149" s="49"/>
      <c r="L149" s="75"/>
      <c r="Y149" s="12"/>
      <c r="Z149" s="12"/>
      <c r="AA149" s="12"/>
    </row>
    <row r="150" ht="15.75" customHeight="1">
      <c r="A150" s="34"/>
      <c r="B150" s="34"/>
      <c r="C150" s="34"/>
      <c r="E150" s="34"/>
      <c r="F150" s="66"/>
      <c r="J150" s="49"/>
      <c r="L150" s="75"/>
      <c r="Y150" s="12"/>
      <c r="Z150" s="12"/>
      <c r="AA150" s="12"/>
    </row>
    <row r="151" ht="15.75" customHeight="1">
      <c r="A151" s="34"/>
      <c r="B151" s="34"/>
      <c r="C151" s="34"/>
      <c r="E151" s="34"/>
      <c r="F151" s="66"/>
      <c r="J151" s="49"/>
      <c r="L151" s="75"/>
      <c r="Y151" s="12"/>
      <c r="Z151" s="12"/>
      <c r="AA151" s="12"/>
    </row>
    <row r="152" ht="15.75" customHeight="1">
      <c r="A152" s="34"/>
      <c r="B152" s="34"/>
      <c r="C152" s="34"/>
      <c r="E152" s="34"/>
      <c r="F152" s="66"/>
      <c r="J152" s="49"/>
      <c r="L152" s="75"/>
      <c r="Y152" s="12"/>
      <c r="Z152" s="12"/>
      <c r="AA152" s="12"/>
    </row>
    <row r="153" ht="15.75" customHeight="1">
      <c r="A153" s="34"/>
      <c r="B153" s="34"/>
      <c r="C153" s="34"/>
      <c r="E153" s="34"/>
      <c r="F153" s="66"/>
      <c r="J153" s="49"/>
      <c r="L153" s="75"/>
      <c r="Y153" s="12"/>
      <c r="Z153" s="12"/>
      <c r="AA153" s="12"/>
    </row>
    <row r="154" ht="15.75" customHeight="1">
      <c r="A154" s="34"/>
      <c r="B154" s="34"/>
      <c r="C154" s="34"/>
      <c r="E154" s="34"/>
      <c r="F154" s="66"/>
      <c r="J154" s="49"/>
      <c r="L154" s="75"/>
      <c r="Y154" s="12"/>
      <c r="Z154" s="12"/>
      <c r="AA154" s="12"/>
    </row>
    <row r="155" ht="15.75" customHeight="1">
      <c r="A155" s="34"/>
      <c r="B155" s="34"/>
      <c r="C155" s="34"/>
      <c r="E155" s="34"/>
      <c r="F155" s="66"/>
      <c r="J155" s="49"/>
      <c r="L155" s="75"/>
      <c r="Y155" s="12"/>
      <c r="Z155" s="12"/>
      <c r="AA155" s="12"/>
    </row>
    <row r="156" ht="15.75" customHeight="1">
      <c r="A156" s="34"/>
      <c r="B156" s="34"/>
      <c r="C156" s="34"/>
      <c r="E156" s="34"/>
      <c r="F156" s="66"/>
      <c r="J156" s="49"/>
      <c r="L156" s="75"/>
      <c r="Y156" s="12"/>
      <c r="Z156" s="12"/>
      <c r="AA156" s="12"/>
    </row>
    <row r="157" ht="15.75" customHeight="1">
      <c r="A157" s="34"/>
      <c r="B157" s="34"/>
      <c r="C157" s="34"/>
      <c r="E157" s="34"/>
      <c r="F157" s="66"/>
      <c r="J157" s="49"/>
      <c r="L157" s="75"/>
      <c r="Y157" s="12"/>
      <c r="Z157" s="12"/>
      <c r="AA157" s="12"/>
    </row>
    <row r="158" ht="15.75" customHeight="1">
      <c r="A158" s="34"/>
      <c r="B158" s="34"/>
      <c r="C158" s="34"/>
      <c r="E158" s="34"/>
      <c r="F158" s="66"/>
      <c r="J158" s="49"/>
      <c r="L158" s="75"/>
      <c r="Y158" s="12"/>
      <c r="Z158" s="12"/>
      <c r="AA158" s="12"/>
    </row>
    <row r="159" ht="15.75" customHeight="1">
      <c r="A159" s="34"/>
      <c r="B159" s="34"/>
      <c r="C159" s="34"/>
      <c r="E159" s="34"/>
      <c r="F159" s="66"/>
      <c r="J159" s="49"/>
      <c r="L159" s="75"/>
      <c r="Y159" s="12"/>
      <c r="Z159" s="12"/>
      <c r="AA159" s="12"/>
    </row>
    <row r="160" ht="15.75" customHeight="1">
      <c r="A160" s="34"/>
      <c r="B160" s="34"/>
      <c r="C160" s="34"/>
      <c r="E160" s="34"/>
      <c r="F160" s="66"/>
      <c r="J160" s="49"/>
      <c r="L160" s="75"/>
      <c r="Y160" s="12"/>
      <c r="Z160" s="12"/>
      <c r="AA160" s="12"/>
    </row>
    <row r="161" ht="15.75" customHeight="1">
      <c r="A161" s="34"/>
      <c r="B161" s="34"/>
      <c r="C161" s="34"/>
      <c r="E161" s="34"/>
      <c r="F161" s="66"/>
      <c r="J161" s="49"/>
      <c r="L161" s="75"/>
      <c r="Y161" s="12"/>
      <c r="Z161" s="12"/>
      <c r="AA161" s="12"/>
    </row>
    <row r="162" ht="15.75" customHeight="1">
      <c r="A162" s="34"/>
      <c r="B162" s="34"/>
      <c r="C162" s="34"/>
      <c r="E162" s="34"/>
      <c r="F162" s="66"/>
      <c r="J162" s="49"/>
      <c r="L162" s="75"/>
      <c r="Y162" s="12"/>
      <c r="Z162" s="12"/>
      <c r="AA162" s="12"/>
    </row>
    <row r="163" ht="15.75" customHeight="1">
      <c r="A163" s="34"/>
      <c r="B163" s="34"/>
      <c r="C163" s="34"/>
      <c r="E163" s="34"/>
      <c r="F163" s="66"/>
      <c r="J163" s="49"/>
      <c r="L163" s="75"/>
      <c r="Y163" s="12"/>
      <c r="Z163" s="12"/>
      <c r="AA163" s="12"/>
    </row>
    <row r="164" ht="15.75" customHeight="1">
      <c r="A164" s="34"/>
      <c r="B164" s="34"/>
      <c r="C164" s="34"/>
      <c r="E164" s="34"/>
      <c r="F164" s="66"/>
      <c r="J164" s="49"/>
      <c r="L164" s="75"/>
      <c r="Y164" s="12"/>
      <c r="Z164" s="12"/>
      <c r="AA164" s="12"/>
    </row>
    <row r="165" ht="15.75" customHeight="1">
      <c r="A165" s="34"/>
      <c r="B165" s="34"/>
      <c r="C165" s="34"/>
      <c r="E165" s="34"/>
      <c r="F165" s="66"/>
      <c r="J165" s="49"/>
      <c r="L165" s="75"/>
      <c r="Y165" s="12"/>
      <c r="Z165" s="12"/>
      <c r="AA165" s="12"/>
    </row>
    <row r="166" ht="15.75" customHeight="1">
      <c r="A166" s="34"/>
      <c r="B166" s="34"/>
      <c r="C166" s="34"/>
      <c r="E166" s="34"/>
      <c r="F166" s="66"/>
      <c r="J166" s="49"/>
      <c r="L166" s="75"/>
      <c r="Y166" s="12"/>
      <c r="Z166" s="12"/>
      <c r="AA166" s="12"/>
    </row>
    <row r="167" ht="15.75" customHeight="1">
      <c r="A167" s="34"/>
      <c r="B167" s="34"/>
      <c r="C167" s="34"/>
      <c r="E167" s="34"/>
      <c r="F167" s="66"/>
      <c r="J167" s="49"/>
      <c r="L167" s="75"/>
      <c r="Y167" s="12"/>
      <c r="Z167" s="12"/>
      <c r="AA167" s="12"/>
    </row>
    <row r="168" ht="15.75" customHeight="1">
      <c r="A168" s="34"/>
      <c r="B168" s="34"/>
      <c r="C168" s="34"/>
      <c r="E168" s="34"/>
      <c r="F168" s="66"/>
      <c r="J168" s="49"/>
      <c r="L168" s="75"/>
      <c r="Y168" s="12"/>
      <c r="Z168" s="12"/>
      <c r="AA168" s="12"/>
    </row>
    <row r="169" ht="15.75" customHeight="1">
      <c r="A169" s="34"/>
      <c r="B169" s="34"/>
      <c r="C169" s="34"/>
      <c r="E169" s="34"/>
      <c r="F169" s="66"/>
      <c r="J169" s="49"/>
      <c r="L169" s="75"/>
      <c r="Y169" s="12"/>
      <c r="Z169" s="12"/>
      <c r="AA169" s="12"/>
    </row>
    <row r="170" ht="15.75" customHeight="1">
      <c r="A170" s="34"/>
      <c r="B170" s="34"/>
      <c r="C170" s="34"/>
      <c r="E170" s="34"/>
      <c r="F170" s="66"/>
      <c r="J170" s="49"/>
      <c r="L170" s="75"/>
      <c r="Y170" s="12"/>
      <c r="Z170" s="12"/>
      <c r="AA170" s="12"/>
    </row>
    <row r="171" ht="15.75" customHeight="1">
      <c r="A171" s="34"/>
      <c r="B171" s="34"/>
      <c r="C171" s="34"/>
      <c r="E171" s="34"/>
      <c r="F171" s="66"/>
      <c r="J171" s="49"/>
      <c r="L171" s="75"/>
      <c r="Y171" s="12"/>
      <c r="Z171" s="12"/>
      <c r="AA171" s="12"/>
    </row>
    <row r="172" ht="15.75" customHeight="1">
      <c r="A172" s="34"/>
      <c r="B172" s="34"/>
      <c r="C172" s="34"/>
      <c r="E172" s="34"/>
      <c r="F172" s="66"/>
      <c r="J172" s="49"/>
      <c r="L172" s="75"/>
      <c r="Y172" s="12"/>
      <c r="Z172" s="12"/>
      <c r="AA172" s="12"/>
    </row>
    <row r="173" ht="15.75" customHeight="1">
      <c r="A173" s="34"/>
      <c r="B173" s="34"/>
      <c r="C173" s="34"/>
      <c r="E173" s="34"/>
      <c r="F173" s="66"/>
      <c r="J173" s="49"/>
      <c r="L173" s="75"/>
      <c r="Y173" s="12"/>
      <c r="Z173" s="12"/>
      <c r="AA173" s="12"/>
    </row>
    <row r="174" ht="15.75" customHeight="1">
      <c r="A174" s="34"/>
      <c r="B174" s="34"/>
      <c r="C174" s="34"/>
      <c r="E174" s="34"/>
      <c r="F174" s="66"/>
      <c r="J174" s="49"/>
      <c r="L174" s="75"/>
      <c r="Y174" s="12"/>
      <c r="Z174" s="12"/>
      <c r="AA174" s="12"/>
    </row>
    <row r="175" ht="15.75" customHeight="1">
      <c r="A175" s="34"/>
      <c r="B175" s="34"/>
      <c r="C175" s="34"/>
      <c r="E175" s="34"/>
      <c r="F175" s="66"/>
      <c r="J175" s="49"/>
      <c r="L175" s="75"/>
      <c r="Y175" s="12"/>
      <c r="Z175" s="12"/>
      <c r="AA175" s="12"/>
    </row>
    <row r="176" ht="15.75" customHeight="1">
      <c r="A176" s="34"/>
      <c r="B176" s="34"/>
      <c r="C176" s="34"/>
      <c r="E176" s="34"/>
      <c r="F176" s="66"/>
      <c r="J176" s="49"/>
      <c r="L176" s="75"/>
      <c r="Y176" s="12"/>
      <c r="Z176" s="12"/>
      <c r="AA176" s="12"/>
    </row>
    <row r="177" ht="15.75" customHeight="1">
      <c r="A177" s="34"/>
      <c r="B177" s="34"/>
      <c r="C177" s="34"/>
      <c r="E177" s="34"/>
      <c r="F177" s="66"/>
      <c r="J177" s="49"/>
      <c r="L177" s="75"/>
      <c r="Y177" s="12"/>
      <c r="Z177" s="12"/>
      <c r="AA177" s="12"/>
    </row>
    <row r="178" ht="15.75" customHeight="1">
      <c r="A178" s="34"/>
      <c r="B178" s="34"/>
      <c r="C178" s="34"/>
      <c r="E178" s="34"/>
      <c r="F178" s="66"/>
      <c r="J178" s="49"/>
      <c r="L178" s="75"/>
      <c r="Y178" s="12"/>
      <c r="Z178" s="12"/>
      <c r="AA178" s="12"/>
    </row>
    <row r="179" ht="15.75" customHeight="1">
      <c r="A179" s="34"/>
      <c r="B179" s="34"/>
      <c r="C179" s="34"/>
      <c r="E179" s="34"/>
      <c r="F179" s="66"/>
      <c r="J179" s="49"/>
      <c r="L179" s="75"/>
      <c r="Y179" s="12"/>
      <c r="Z179" s="12"/>
      <c r="AA179" s="12"/>
    </row>
    <row r="180" ht="15.75" customHeight="1">
      <c r="A180" s="34"/>
      <c r="B180" s="34"/>
      <c r="C180" s="34"/>
      <c r="E180" s="34"/>
      <c r="F180" s="66"/>
      <c r="J180" s="49"/>
      <c r="L180" s="75"/>
      <c r="Y180" s="12"/>
      <c r="Z180" s="12"/>
      <c r="AA180" s="12"/>
    </row>
    <row r="181" ht="15.75" customHeight="1">
      <c r="A181" s="34"/>
      <c r="B181" s="34"/>
      <c r="C181" s="34"/>
      <c r="E181" s="34"/>
      <c r="F181" s="66"/>
      <c r="J181" s="49"/>
      <c r="L181" s="75"/>
      <c r="Y181" s="12"/>
      <c r="Z181" s="12"/>
      <c r="AA181" s="12"/>
    </row>
    <row r="182" ht="15.75" customHeight="1">
      <c r="A182" s="34"/>
      <c r="B182" s="34"/>
      <c r="C182" s="34"/>
      <c r="E182" s="34"/>
      <c r="F182" s="66"/>
      <c r="J182" s="49"/>
      <c r="L182" s="75"/>
      <c r="Y182" s="12"/>
      <c r="Z182" s="12"/>
      <c r="AA182" s="12"/>
    </row>
    <row r="183" ht="15.75" customHeight="1">
      <c r="A183" s="34"/>
      <c r="B183" s="34"/>
      <c r="C183" s="34"/>
      <c r="E183" s="34"/>
      <c r="F183" s="66"/>
      <c r="J183" s="49"/>
      <c r="L183" s="75"/>
      <c r="Y183" s="12"/>
      <c r="Z183" s="12"/>
      <c r="AA183" s="12"/>
    </row>
    <row r="184" ht="15.75" customHeight="1">
      <c r="A184" s="34"/>
      <c r="B184" s="34"/>
      <c r="C184" s="34"/>
      <c r="E184" s="34"/>
      <c r="F184" s="66"/>
      <c r="J184" s="49"/>
      <c r="L184" s="75"/>
      <c r="Y184" s="12"/>
      <c r="Z184" s="12"/>
      <c r="AA184" s="12"/>
    </row>
    <row r="185" ht="15.75" customHeight="1">
      <c r="A185" s="34"/>
      <c r="B185" s="34"/>
      <c r="C185" s="34"/>
      <c r="E185" s="34"/>
      <c r="F185" s="66"/>
      <c r="J185" s="49"/>
      <c r="L185" s="75"/>
      <c r="Y185" s="12"/>
      <c r="Z185" s="12"/>
      <c r="AA185" s="12"/>
    </row>
    <row r="186" ht="15.75" customHeight="1">
      <c r="A186" s="34"/>
      <c r="B186" s="34"/>
      <c r="C186" s="34"/>
      <c r="E186" s="34"/>
      <c r="F186" s="66"/>
      <c r="J186" s="49"/>
      <c r="L186" s="75"/>
      <c r="Y186" s="12"/>
      <c r="Z186" s="12"/>
      <c r="AA186" s="12"/>
    </row>
    <row r="187" ht="15.75" customHeight="1">
      <c r="A187" s="34"/>
      <c r="B187" s="34"/>
      <c r="C187" s="34"/>
      <c r="E187" s="34"/>
      <c r="F187" s="66"/>
      <c r="J187" s="49"/>
      <c r="L187" s="75"/>
      <c r="Y187" s="12"/>
      <c r="Z187" s="12"/>
      <c r="AA187" s="12"/>
    </row>
    <row r="188" ht="15.75" customHeight="1">
      <c r="A188" s="34"/>
      <c r="B188" s="34"/>
      <c r="C188" s="34"/>
      <c r="E188" s="34"/>
      <c r="F188" s="66"/>
      <c r="J188" s="49"/>
      <c r="L188" s="75"/>
      <c r="Y188" s="12"/>
      <c r="Z188" s="12"/>
      <c r="AA188" s="12"/>
    </row>
    <row r="189" ht="15.75" customHeight="1">
      <c r="A189" s="34"/>
      <c r="B189" s="34"/>
      <c r="C189" s="34"/>
      <c r="E189" s="34"/>
      <c r="F189" s="66"/>
      <c r="J189" s="49"/>
      <c r="L189" s="75"/>
      <c r="Y189" s="12"/>
      <c r="Z189" s="12"/>
      <c r="AA189" s="12"/>
    </row>
    <row r="190" ht="15.75" customHeight="1">
      <c r="A190" s="34"/>
      <c r="B190" s="34"/>
      <c r="C190" s="34"/>
      <c r="E190" s="34"/>
      <c r="F190" s="66"/>
      <c r="J190" s="49"/>
      <c r="L190" s="75"/>
      <c r="Y190" s="12"/>
      <c r="Z190" s="12"/>
      <c r="AA190" s="12"/>
    </row>
    <row r="191" ht="15.75" customHeight="1">
      <c r="A191" s="34"/>
      <c r="B191" s="34"/>
      <c r="C191" s="34"/>
      <c r="E191" s="34"/>
      <c r="F191" s="66"/>
      <c r="J191" s="49"/>
      <c r="L191" s="75"/>
      <c r="Y191" s="12"/>
      <c r="Z191" s="12"/>
      <c r="AA191" s="12"/>
    </row>
    <row r="192" ht="15.75" customHeight="1">
      <c r="A192" s="34"/>
      <c r="B192" s="34"/>
      <c r="C192" s="34"/>
      <c r="E192" s="34"/>
      <c r="F192" s="66"/>
      <c r="J192" s="49"/>
      <c r="L192" s="75"/>
      <c r="Y192" s="12"/>
      <c r="Z192" s="12"/>
      <c r="AA192" s="12"/>
    </row>
    <row r="193" ht="15.75" customHeight="1">
      <c r="A193" s="34"/>
      <c r="B193" s="34"/>
      <c r="C193" s="34"/>
      <c r="E193" s="34"/>
      <c r="F193" s="66"/>
      <c r="J193" s="49"/>
      <c r="L193" s="75"/>
      <c r="Y193" s="12"/>
      <c r="Z193" s="12"/>
      <c r="AA193" s="12"/>
    </row>
    <row r="194" ht="15.75" customHeight="1">
      <c r="A194" s="34"/>
      <c r="B194" s="34"/>
      <c r="C194" s="34"/>
      <c r="E194" s="34"/>
      <c r="F194" s="66"/>
      <c r="J194" s="49"/>
      <c r="L194" s="75"/>
      <c r="Y194" s="12"/>
      <c r="Z194" s="12"/>
      <c r="AA194" s="12"/>
    </row>
    <row r="195" ht="15.75" customHeight="1">
      <c r="A195" s="34"/>
      <c r="B195" s="34"/>
      <c r="C195" s="34"/>
      <c r="E195" s="34"/>
      <c r="F195" s="66"/>
      <c r="J195" s="49"/>
      <c r="L195" s="75"/>
      <c r="Y195" s="12"/>
      <c r="Z195" s="12"/>
      <c r="AA195" s="12"/>
    </row>
    <row r="196" ht="15.75" customHeight="1">
      <c r="A196" s="34"/>
      <c r="B196" s="34"/>
      <c r="C196" s="34"/>
      <c r="E196" s="34"/>
      <c r="F196" s="66"/>
      <c r="J196" s="49"/>
      <c r="L196" s="75"/>
      <c r="Y196" s="12"/>
      <c r="Z196" s="12"/>
      <c r="AA196" s="12"/>
    </row>
    <row r="197" ht="15.75" customHeight="1">
      <c r="A197" s="34"/>
      <c r="B197" s="34"/>
      <c r="C197" s="34"/>
      <c r="E197" s="34"/>
      <c r="F197" s="66"/>
      <c r="J197" s="49"/>
      <c r="L197" s="75"/>
      <c r="Y197" s="12"/>
      <c r="Z197" s="12"/>
      <c r="AA197" s="12"/>
    </row>
    <row r="198" ht="15.75" customHeight="1">
      <c r="A198" s="34"/>
      <c r="B198" s="34"/>
      <c r="C198" s="34"/>
      <c r="E198" s="34"/>
      <c r="F198" s="66"/>
      <c r="J198" s="49"/>
      <c r="L198" s="75"/>
      <c r="Y198" s="12"/>
      <c r="Z198" s="12"/>
      <c r="AA198" s="12"/>
    </row>
    <row r="199" ht="15.75" customHeight="1">
      <c r="A199" s="34"/>
      <c r="B199" s="34"/>
      <c r="C199" s="34"/>
      <c r="E199" s="34"/>
      <c r="F199" s="66"/>
      <c r="J199" s="49"/>
      <c r="L199" s="75"/>
      <c r="Y199" s="12"/>
      <c r="Z199" s="12"/>
      <c r="AA199" s="12"/>
    </row>
    <row r="200" ht="15.75" customHeight="1">
      <c r="A200" s="34"/>
      <c r="B200" s="34"/>
      <c r="C200" s="34"/>
      <c r="E200" s="34"/>
      <c r="F200" s="66"/>
      <c r="J200" s="49"/>
      <c r="L200" s="75"/>
      <c r="Y200" s="12"/>
      <c r="Z200" s="12"/>
      <c r="AA200" s="12"/>
    </row>
    <row r="201" ht="15.75" customHeight="1">
      <c r="A201" s="34"/>
      <c r="B201" s="34"/>
      <c r="C201" s="34"/>
      <c r="E201" s="34"/>
      <c r="F201" s="66"/>
      <c r="J201" s="49"/>
      <c r="L201" s="75"/>
      <c r="Y201" s="12"/>
      <c r="Z201" s="12"/>
      <c r="AA201" s="12"/>
    </row>
    <row r="202" ht="15.75" customHeight="1">
      <c r="A202" s="34"/>
      <c r="B202" s="34"/>
      <c r="C202" s="34"/>
      <c r="E202" s="34"/>
      <c r="F202" s="66"/>
      <c r="J202" s="49"/>
      <c r="L202" s="75"/>
      <c r="Y202" s="12"/>
      <c r="Z202" s="12"/>
      <c r="AA202" s="12"/>
    </row>
    <row r="203" ht="15.75" customHeight="1">
      <c r="A203" s="34"/>
      <c r="B203" s="34"/>
      <c r="C203" s="34"/>
      <c r="E203" s="34"/>
      <c r="F203" s="66"/>
      <c r="J203" s="49"/>
      <c r="L203" s="75"/>
      <c r="Y203" s="12"/>
      <c r="Z203" s="12"/>
      <c r="AA203" s="12"/>
    </row>
    <row r="204" ht="15.75" customHeight="1">
      <c r="A204" s="34"/>
      <c r="B204" s="34"/>
      <c r="C204" s="34"/>
      <c r="E204" s="34"/>
      <c r="F204" s="66"/>
      <c r="J204" s="49"/>
      <c r="L204" s="75"/>
      <c r="Y204" s="12"/>
      <c r="Z204" s="12"/>
      <c r="AA204" s="12"/>
    </row>
    <row r="205" ht="15.75" customHeight="1">
      <c r="A205" s="34"/>
      <c r="B205" s="34"/>
      <c r="C205" s="34"/>
      <c r="E205" s="34"/>
      <c r="F205" s="66"/>
      <c r="J205" s="49"/>
      <c r="L205" s="75"/>
      <c r="Y205" s="12"/>
      <c r="Z205" s="12"/>
      <c r="AA205" s="12"/>
    </row>
    <row r="206" ht="15.75" customHeight="1">
      <c r="A206" s="34"/>
      <c r="B206" s="34"/>
      <c r="C206" s="34"/>
      <c r="E206" s="34"/>
      <c r="F206" s="66"/>
      <c r="J206" s="49"/>
      <c r="L206" s="75"/>
      <c r="Y206" s="12"/>
      <c r="Z206" s="12"/>
      <c r="AA206" s="12"/>
    </row>
    <row r="207" ht="15.75" customHeight="1">
      <c r="A207" s="34"/>
      <c r="B207" s="34"/>
      <c r="C207" s="34"/>
      <c r="E207" s="34"/>
      <c r="F207" s="66"/>
      <c r="J207" s="49"/>
      <c r="L207" s="75"/>
      <c r="Y207" s="12"/>
      <c r="Z207" s="12"/>
      <c r="AA207" s="12"/>
    </row>
    <row r="208" ht="15.75" customHeight="1">
      <c r="A208" s="34"/>
      <c r="B208" s="34"/>
      <c r="C208" s="34"/>
      <c r="E208" s="34"/>
      <c r="F208" s="66"/>
      <c r="J208" s="49"/>
      <c r="L208" s="75"/>
      <c r="Y208" s="12"/>
      <c r="Z208" s="12"/>
      <c r="AA208" s="12"/>
    </row>
    <row r="209" ht="15.75" customHeight="1">
      <c r="A209" s="34"/>
      <c r="B209" s="34"/>
      <c r="C209" s="34"/>
      <c r="E209" s="34"/>
      <c r="F209" s="66"/>
      <c r="J209" s="49"/>
      <c r="L209" s="75"/>
      <c r="Y209" s="12"/>
      <c r="Z209" s="12"/>
      <c r="AA209" s="12"/>
    </row>
    <row r="210" ht="15.75" customHeight="1">
      <c r="A210" s="34"/>
      <c r="B210" s="34"/>
      <c r="C210" s="34"/>
      <c r="E210" s="34"/>
      <c r="F210" s="66"/>
      <c r="J210" s="49"/>
      <c r="L210" s="75"/>
      <c r="Y210" s="12"/>
      <c r="Z210" s="12"/>
      <c r="AA210" s="12"/>
    </row>
    <row r="211" ht="15.75" customHeight="1">
      <c r="A211" s="34"/>
      <c r="B211" s="34"/>
      <c r="C211" s="34"/>
      <c r="E211" s="34"/>
      <c r="F211" s="66"/>
      <c r="J211" s="49"/>
      <c r="L211" s="75"/>
      <c r="Y211" s="12"/>
      <c r="Z211" s="12"/>
      <c r="AA211" s="12"/>
    </row>
    <row r="212" ht="15.75" customHeight="1">
      <c r="A212" s="34"/>
      <c r="B212" s="34"/>
      <c r="C212" s="34"/>
      <c r="E212" s="34"/>
      <c r="F212" s="66"/>
      <c r="J212" s="49"/>
      <c r="L212" s="75"/>
      <c r="Y212" s="12"/>
      <c r="Z212" s="12"/>
      <c r="AA212" s="12"/>
    </row>
    <row r="213" ht="15.75" customHeight="1">
      <c r="A213" s="34"/>
      <c r="B213" s="34"/>
      <c r="C213" s="34"/>
      <c r="E213" s="34"/>
      <c r="F213" s="66"/>
      <c r="J213" s="49"/>
      <c r="L213" s="75"/>
      <c r="Y213" s="12"/>
      <c r="Z213" s="12"/>
      <c r="AA213" s="12"/>
    </row>
    <row r="214" ht="15.75" customHeight="1">
      <c r="A214" s="34"/>
      <c r="B214" s="34"/>
      <c r="C214" s="34"/>
      <c r="E214" s="34"/>
      <c r="F214" s="66"/>
      <c r="J214" s="49"/>
      <c r="L214" s="75"/>
      <c r="Y214" s="12"/>
      <c r="Z214" s="12"/>
      <c r="AA214" s="12"/>
    </row>
    <row r="215" ht="15.75" customHeight="1">
      <c r="A215" s="34"/>
      <c r="B215" s="34"/>
      <c r="C215" s="34"/>
      <c r="E215" s="34"/>
      <c r="F215" s="66"/>
      <c r="J215" s="49"/>
      <c r="L215" s="75"/>
      <c r="Y215" s="12"/>
      <c r="Z215" s="12"/>
      <c r="AA215" s="12"/>
    </row>
    <row r="216" ht="15.75" customHeight="1">
      <c r="A216" s="34"/>
      <c r="B216" s="34"/>
      <c r="C216" s="34"/>
      <c r="E216" s="34"/>
      <c r="F216" s="66"/>
      <c r="J216" s="49"/>
      <c r="L216" s="75"/>
      <c r="Y216" s="12"/>
      <c r="Z216" s="12"/>
      <c r="AA216" s="12"/>
    </row>
    <row r="217" ht="15.75" customHeight="1">
      <c r="A217" s="34"/>
      <c r="B217" s="34"/>
      <c r="C217" s="34"/>
      <c r="E217" s="34"/>
      <c r="F217" s="66"/>
      <c r="J217" s="49"/>
      <c r="L217" s="75"/>
      <c r="Y217" s="12"/>
      <c r="Z217" s="12"/>
      <c r="AA217" s="12"/>
    </row>
    <row r="218" ht="15.75" customHeight="1">
      <c r="A218" s="34"/>
      <c r="B218" s="34"/>
      <c r="C218" s="34"/>
      <c r="E218" s="34"/>
      <c r="F218" s="66"/>
      <c r="J218" s="49"/>
      <c r="L218" s="75"/>
      <c r="Y218" s="12"/>
      <c r="Z218" s="12"/>
      <c r="AA218" s="12"/>
    </row>
    <row r="219" ht="15.75" customHeight="1">
      <c r="A219" s="34"/>
      <c r="B219" s="34"/>
      <c r="C219" s="34"/>
      <c r="E219" s="34"/>
      <c r="F219" s="66"/>
      <c r="J219" s="49"/>
      <c r="L219" s="75"/>
      <c r="Y219" s="12"/>
      <c r="Z219" s="12"/>
      <c r="AA219" s="12"/>
    </row>
    <row r="220" ht="15.75" customHeight="1">
      <c r="A220" s="34"/>
      <c r="B220" s="34"/>
      <c r="C220" s="34"/>
      <c r="E220" s="34"/>
      <c r="F220" s="66"/>
      <c r="J220" s="49"/>
      <c r="L220" s="75"/>
      <c r="Y220" s="12"/>
      <c r="Z220" s="12"/>
      <c r="AA220" s="12"/>
    </row>
    <row r="221" ht="15.75" customHeight="1">
      <c r="A221" s="34"/>
      <c r="B221" s="34"/>
      <c r="C221" s="34"/>
      <c r="E221" s="34"/>
      <c r="F221" s="66"/>
      <c r="J221" s="49"/>
      <c r="L221" s="75"/>
      <c r="Y221" s="12"/>
      <c r="Z221" s="12"/>
      <c r="AA221" s="12"/>
    </row>
    <row r="222" ht="15.75" customHeight="1">
      <c r="A222" s="34"/>
      <c r="B222" s="34"/>
      <c r="C222" s="34"/>
      <c r="E222" s="34"/>
      <c r="F222" s="66"/>
      <c r="J222" s="49"/>
      <c r="L222" s="75"/>
      <c r="Y222" s="12"/>
      <c r="Z222" s="12"/>
      <c r="AA222" s="12"/>
    </row>
    <row r="223" ht="15.75" customHeight="1">
      <c r="A223" s="34"/>
      <c r="B223" s="34"/>
      <c r="C223" s="34"/>
      <c r="E223" s="34"/>
      <c r="F223" s="66"/>
      <c r="J223" s="49"/>
      <c r="L223" s="75"/>
      <c r="Y223" s="12"/>
      <c r="Z223" s="12"/>
      <c r="AA223" s="12"/>
    </row>
    <row r="224" ht="15.75" customHeight="1">
      <c r="A224" s="34"/>
      <c r="B224" s="34"/>
      <c r="C224" s="34"/>
      <c r="E224" s="34"/>
      <c r="F224" s="66"/>
      <c r="J224" s="49"/>
      <c r="L224" s="75"/>
      <c r="Y224" s="12"/>
      <c r="Z224" s="12"/>
      <c r="AA224" s="12"/>
    </row>
    <row r="225" ht="15.75" customHeight="1">
      <c r="A225" s="34"/>
      <c r="B225" s="34"/>
      <c r="C225" s="34"/>
      <c r="E225" s="34"/>
      <c r="F225" s="66"/>
      <c r="J225" s="49"/>
      <c r="L225" s="75"/>
      <c r="Y225" s="12"/>
      <c r="Z225" s="12"/>
      <c r="AA225" s="12"/>
    </row>
    <row r="226" ht="15.75" customHeight="1">
      <c r="A226" s="34"/>
      <c r="B226" s="34"/>
      <c r="C226" s="34"/>
      <c r="E226" s="34"/>
      <c r="F226" s="66"/>
      <c r="J226" s="49"/>
      <c r="L226" s="75"/>
      <c r="Y226" s="12"/>
      <c r="Z226" s="12"/>
      <c r="AA226" s="12"/>
    </row>
    <row r="227" ht="15.75" customHeight="1">
      <c r="A227" s="34"/>
      <c r="B227" s="34"/>
      <c r="C227" s="34"/>
      <c r="E227" s="34"/>
      <c r="F227" s="66"/>
      <c r="J227" s="49"/>
      <c r="L227" s="75"/>
      <c r="Y227" s="12"/>
      <c r="Z227" s="12"/>
      <c r="AA227" s="12"/>
    </row>
    <row r="228" ht="15.75" customHeight="1">
      <c r="A228" s="34"/>
      <c r="B228" s="34"/>
      <c r="C228" s="34"/>
      <c r="E228" s="34"/>
      <c r="F228" s="66"/>
      <c r="J228" s="49"/>
      <c r="L228" s="75"/>
      <c r="Y228" s="12"/>
      <c r="Z228" s="12"/>
      <c r="AA228" s="12"/>
    </row>
    <row r="229" ht="15.75" customHeight="1">
      <c r="A229" s="34"/>
      <c r="B229" s="34"/>
      <c r="C229" s="34"/>
      <c r="E229" s="34"/>
      <c r="F229" s="66"/>
      <c r="J229" s="49"/>
      <c r="L229" s="75"/>
      <c r="Y229" s="12"/>
      <c r="Z229" s="12"/>
      <c r="AA229" s="12"/>
    </row>
    <row r="230" ht="15.75" customHeight="1">
      <c r="A230" s="34"/>
      <c r="B230" s="34"/>
      <c r="C230" s="34"/>
      <c r="E230" s="34"/>
      <c r="F230" s="66"/>
      <c r="J230" s="49"/>
      <c r="L230" s="75"/>
      <c r="Y230" s="12"/>
      <c r="Z230" s="12"/>
      <c r="AA230" s="12"/>
    </row>
    <row r="231" ht="15.75" customHeight="1">
      <c r="A231" s="34"/>
      <c r="B231" s="34"/>
      <c r="C231" s="34"/>
      <c r="E231" s="34"/>
      <c r="F231" s="66"/>
      <c r="J231" s="49"/>
      <c r="L231" s="75"/>
      <c r="Y231" s="12"/>
      <c r="Z231" s="12"/>
      <c r="AA231" s="12"/>
    </row>
    <row r="232" ht="15.75" customHeight="1">
      <c r="A232" s="34"/>
      <c r="B232" s="34"/>
      <c r="C232" s="34"/>
      <c r="E232" s="34"/>
      <c r="F232" s="66"/>
      <c r="J232" s="49"/>
      <c r="L232" s="75"/>
      <c r="Y232" s="12"/>
      <c r="Z232" s="12"/>
      <c r="AA232" s="12"/>
    </row>
    <row r="233" ht="15.75" customHeight="1">
      <c r="A233" s="34"/>
      <c r="B233" s="34"/>
      <c r="C233" s="34"/>
      <c r="E233" s="34"/>
      <c r="F233" s="66"/>
      <c r="J233" s="49"/>
      <c r="L233" s="75"/>
      <c r="Y233" s="12"/>
      <c r="Z233" s="12"/>
      <c r="AA233" s="12"/>
    </row>
    <row r="234" ht="15.75" customHeight="1">
      <c r="A234" s="34"/>
      <c r="B234" s="34"/>
      <c r="C234" s="34"/>
      <c r="E234" s="34"/>
      <c r="F234" s="66"/>
      <c r="J234" s="49"/>
      <c r="L234" s="75"/>
      <c r="Y234" s="12"/>
      <c r="Z234" s="12"/>
      <c r="AA234" s="12"/>
    </row>
    <row r="235" ht="15.75" customHeight="1">
      <c r="A235" s="34"/>
      <c r="B235" s="34"/>
      <c r="C235" s="34"/>
      <c r="E235" s="34"/>
      <c r="F235" s="66"/>
      <c r="J235" s="49"/>
      <c r="L235" s="75"/>
      <c r="Y235" s="12"/>
      <c r="Z235" s="12"/>
      <c r="AA235" s="12"/>
    </row>
    <row r="236" ht="15.75" customHeight="1">
      <c r="A236" s="34"/>
      <c r="B236" s="34"/>
      <c r="C236" s="34"/>
      <c r="E236" s="34"/>
      <c r="F236" s="66"/>
      <c r="J236" s="49"/>
      <c r="L236" s="75"/>
      <c r="Y236" s="12"/>
      <c r="Z236" s="12"/>
      <c r="AA236" s="12"/>
    </row>
    <row r="237" ht="15.75" customHeight="1">
      <c r="A237" s="34"/>
      <c r="B237" s="34"/>
      <c r="C237" s="34"/>
      <c r="E237" s="34"/>
      <c r="F237" s="66"/>
      <c r="J237" s="49"/>
      <c r="L237" s="75"/>
      <c r="Y237" s="12"/>
      <c r="Z237" s="12"/>
      <c r="AA237" s="12"/>
    </row>
    <row r="238" ht="15.75" customHeight="1">
      <c r="A238" s="34"/>
      <c r="B238" s="34"/>
      <c r="C238" s="34"/>
      <c r="E238" s="34"/>
      <c r="F238" s="66"/>
      <c r="J238" s="49"/>
      <c r="L238" s="75"/>
      <c r="Y238" s="12"/>
      <c r="Z238" s="12"/>
      <c r="AA238" s="12"/>
    </row>
    <row r="239" ht="15.75" customHeight="1">
      <c r="A239" s="34"/>
      <c r="B239" s="34"/>
      <c r="C239" s="34"/>
      <c r="E239" s="34"/>
      <c r="F239" s="66"/>
      <c r="J239" s="49"/>
      <c r="L239" s="75"/>
      <c r="Y239" s="12"/>
      <c r="Z239" s="12"/>
      <c r="AA239" s="12"/>
    </row>
    <row r="240" ht="15.75" customHeight="1">
      <c r="A240" s="34"/>
      <c r="B240" s="34"/>
      <c r="C240" s="34"/>
      <c r="E240" s="34"/>
      <c r="F240" s="66"/>
      <c r="J240" s="49"/>
      <c r="L240" s="75"/>
      <c r="Y240" s="12"/>
      <c r="Z240" s="12"/>
      <c r="AA240" s="12"/>
    </row>
    <row r="241" ht="15.75" customHeight="1">
      <c r="A241" s="34"/>
      <c r="B241" s="34"/>
      <c r="C241" s="34"/>
      <c r="E241" s="34"/>
      <c r="F241" s="66"/>
      <c r="J241" s="49"/>
      <c r="L241" s="75"/>
      <c r="Y241" s="12"/>
      <c r="Z241" s="12"/>
      <c r="AA241" s="12"/>
    </row>
    <row r="242" ht="15.75" customHeight="1">
      <c r="A242" s="34"/>
      <c r="B242" s="34"/>
      <c r="C242" s="34"/>
      <c r="E242" s="34"/>
      <c r="F242" s="66"/>
      <c r="J242" s="49"/>
      <c r="L242" s="75"/>
      <c r="Y242" s="12"/>
      <c r="Z242" s="12"/>
      <c r="AA242" s="12"/>
    </row>
    <row r="243" ht="15.75" customHeight="1">
      <c r="A243" s="34"/>
      <c r="B243" s="34"/>
      <c r="C243" s="34"/>
      <c r="E243" s="34"/>
      <c r="F243" s="66"/>
      <c r="J243" s="49"/>
      <c r="L243" s="75"/>
      <c r="Y243" s="12"/>
      <c r="Z243" s="12"/>
      <c r="AA243" s="12"/>
    </row>
    <row r="244" ht="15.75" customHeight="1">
      <c r="A244" s="34"/>
      <c r="B244" s="34"/>
      <c r="C244" s="34"/>
      <c r="E244" s="34"/>
      <c r="F244" s="66"/>
      <c r="J244" s="49"/>
      <c r="L244" s="75"/>
      <c r="Y244" s="12"/>
      <c r="Z244" s="12"/>
      <c r="AA244" s="12"/>
    </row>
    <row r="245" ht="15.75" customHeight="1">
      <c r="A245" s="34"/>
      <c r="B245" s="34"/>
      <c r="C245" s="34"/>
      <c r="E245" s="34"/>
      <c r="F245" s="66"/>
      <c r="J245" s="49"/>
      <c r="L245" s="75"/>
      <c r="Y245" s="12"/>
      <c r="Z245" s="12"/>
      <c r="AA245" s="12"/>
    </row>
    <row r="246" ht="15.75" customHeight="1">
      <c r="A246" s="34"/>
      <c r="B246" s="34"/>
      <c r="C246" s="34"/>
      <c r="E246" s="34"/>
      <c r="F246" s="66"/>
      <c r="J246" s="49"/>
      <c r="L246" s="75"/>
      <c r="Y246" s="12"/>
      <c r="Z246" s="12"/>
      <c r="AA246" s="12"/>
    </row>
    <row r="247" ht="15.75" customHeight="1">
      <c r="A247" s="34"/>
      <c r="B247" s="34"/>
      <c r="C247" s="34"/>
      <c r="E247" s="34"/>
      <c r="F247" s="66"/>
      <c r="J247" s="49"/>
      <c r="L247" s="75"/>
      <c r="Y247" s="12"/>
      <c r="Z247" s="12"/>
      <c r="AA247" s="12"/>
    </row>
    <row r="248" ht="15.75" customHeight="1">
      <c r="A248" s="34"/>
      <c r="B248" s="34"/>
      <c r="C248" s="34"/>
      <c r="E248" s="34"/>
      <c r="F248" s="66"/>
      <c r="J248" s="49"/>
      <c r="L248" s="75"/>
      <c r="Y248" s="12"/>
      <c r="Z248" s="12"/>
      <c r="AA248" s="12"/>
    </row>
    <row r="249" ht="15.75" customHeight="1">
      <c r="A249" s="34"/>
      <c r="B249" s="34"/>
      <c r="C249" s="34"/>
      <c r="E249" s="34"/>
      <c r="F249" s="66"/>
      <c r="J249" s="49"/>
      <c r="L249" s="75"/>
      <c r="Y249" s="12"/>
      <c r="Z249" s="12"/>
      <c r="AA249" s="12"/>
    </row>
    <row r="250" ht="15.75" customHeight="1">
      <c r="A250" s="34"/>
      <c r="B250" s="34"/>
      <c r="C250" s="34"/>
      <c r="E250" s="34"/>
      <c r="F250" s="66"/>
      <c r="J250" s="49"/>
      <c r="L250" s="75"/>
      <c r="Y250" s="12"/>
      <c r="Z250" s="12"/>
      <c r="AA250" s="12"/>
    </row>
    <row r="251" ht="15.75" customHeight="1">
      <c r="A251" s="34"/>
      <c r="B251" s="34"/>
      <c r="C251" s="34"/>
      <c r="E251" s="34"/>
      <c r="F251" s="66"/>
      <c r="J251" s="49"/>
      <c r="L251" s="75"/>
      <c r="Y251" s="12"/>
      <c r="Z251" s="12"/>
      <c r="AA251" s="12"/>
    </row>
    <row r="252" ht="15.75" customHeight="1">
      <c r="A252" s="34"/>
      <c r="B252" s="34"/>
      <c r="C252" s="34"/>
      <c r="E252" s="34"/>
      <c r="F252" s="66"/>
      <c r="J252" s="49"/>
      <c r="L252" s="75"/>
      <c r="Y252" s="12"/>
      <c r="Z252" s="12"/>
      <c r="AA252" s="12"/>
    </row>
    <row r="253" ht="15.75" customHeight="1">
      <c r="A253" s="34"/>
      <c r="B253" s="34"/>
      <c r="C253" s="34"/>
      <c r="E253" s="34"/>
      <c r="F253" s="66"/>
      <c r="J253" s="49"/>
      <c r="L253" s="75"/>
      <c r="Y253" s="12"/>
      <c r="Z253" s="12"/>
      <c r="AA253" s="12"/>
    </row>
    <row r="254" ht="15.75" customHeight="1">
      <c r="A254" s="34"/>
      <c r="B254" s="34"/>
      <c r="C254" s="34"/>
      <c r="E254" s="34"/>
      <c r="F254" s="66"/>
      <c r="J254" s="49"/>
      <c r="L254" s="75"/>
      <c r="Y254" s="12"/>
      <c r="Z254" s="12"/>
      <c r="AA254" s="12"/>
    </row>
    <row r="255" ht="15.75" customHeight="1">
      <c r="A255" s="34"/>
      <c r="B255" s="34"/>
      <c r="C255" s="34"/>
      <c r="E255" s="34"/>
      <c r="F255" s="66"/>
      <c r="J255" s="49"/>
      <c r="L255" s="75"/>
      <c r="Y255" s="12"/>
      <c r="Z255" s="12"/>
      <c r="AA255" s="12"/>
    </row>
    <row r="256" ht="15.75" customHeight="1">
      <c r="A256" s="34"/>
      <c r="B256" s="34"/>
      <c r="C256" s="34"/>
      <c r="E256" s="34"/>
      <c r="F256" s="66"/>
      <c r="J256" s="49"/>
      <c r="L256" s="75"/>
      <c r="Y256" s="12"/>
      <c r="Z256" s="12"/>
      <c r="AA256" s="12"/>
    </row>
    <row r="257" ht="15.75" customHeight="1">
      <c r="A257" s="34"/>
      <c r="B257" s="34"/>
      <c r="C257" s="34"/>
      <c r="E257" s="34"/>
      <c r="F257" s="66"/>
      <c r="J257" s="49"/>
      <c r="L257" s="75"/>
      <c r="Y257" s="12"/>
      <c r="Z257" s="12"/>
      <c r="AA257" s="12"/>
    </row>
    <row r="258" ht="15.75" customHeight="1">
      <c r="A258" s="34"/>
      <c r="B258" s="34"/>
      <c r="C258" s="34"/>
      <c r="E258" s="34"/>
      <c r="F258" s="66"/>
      <c r="J258" s="49"/>
      <c r="L258" s="75"/>
      <c r="Y258" s="12"/>
      <c r="Z258" s="12"/>
      <c r="AA258" s="12"/>
    </row>
    <row r="259" ht="15.75" customHeight="1">
      <c r="A259" s="34"/>
      <c r="B259" s="34"/>
      <c r="C259" s="34"/>
      <c r="E259" s="34"/>
      <c r="F259" s="66"/>
      <c r="J259" s="49"/>
      <c r="L259" s="75"/>
      <c r="Y259" s="12"/>
      <c r="Z259" s="12"/>
      <c r="AA259" s="12"/>
    </row>
    <row r="260" ht="15.75" customHeight="1">
      <c r="A260" s="34"/>
      <c r="B260" s="34"/>
      <c r="C260" s="34"/>
      <c r="E260" s="34"/>
      <c r="F260" s="66"/>
      <c r="J260" s="49"/>
      <c r="L260" s="75"/>
      <c r="Y260" s="12"/>
      <c r="Z260" s="12"/>
      <c r="AA260" s="12"/>
    </row>
    <row r="261" ht="15.75" customHeight="1">
      <c r="A261" s="34"/>
      <c r="B261" s="34"/>
      <c r="C261" s="34"/>
      <c r="E261" s="34"/>
      <c r="F261" s="66"/>
      <c r="J261" s="49"/>
      <c r="L261" s="75"/>
      <c r="Y261" s="12"/>
      <c r="Z261" s="12"/>
      <c r="AA261" s="12"/>
    </row>
    <row r="262" ht="15.75" customHeight="1">
      <c r="A262" s="34"/>
      <c r="B262" s="34"/>
      <c r="C262" s="34"/>
      <c r="E262" s="34"/>
      <c r="F262" s="66"/>
      <c r="J262" s="49"/>
      <c r="L262" s="75"/>
      <c r="Y262" s="12"/>
      <c r="Z262" s="12"/>
      <c r="AA262" s="12"/>
    </row>
    <row r="263" ht="15.75" customHeight="1">
      <c r="A263" s="34"/>
      <c r="B263" s="34"/>
      <c r="C263" s="34"/>
      <c r="E263" s="34"/>
      <c r="F263" s="66"/>
      <c r="J263" s="49"/>
      <c r="L263" s="75"/>
      <c r="Y263" s="12"/>
      <c r="Z263" s="12"/>
      <c r="AA263" s="12"/>
    </row>
    <row r="264" ht="15.75" customHeight="1">
      <c r="A264" s="34"/>
      <c r="B264" s="34"/>
      <c r="C264" s="34"/>
      <c r="E264" s="34"/>
      <c r="F264" s="66"/>
      <c r="J264" s="49"/>
      <c r="L264" s="75"/>
      <c r="Y264" s="12"/>
      <c r="Z264" s="12"/>
      <c r="AA264" s="12"/>
    </row>
    <row r="265" ht="15.75" customHeight="1">
      <c r="A265" s="34"/>
      <c r="B265" s="34"/>
      <c r="C265" s="34"/>
      <c r="E265" s="34"/>
      <c r="F265" s="66"/>
      <c r="J265" s="49"/>
      <c r="L265" s="75"/>
      <c r="Y265" s="12"/>
      <c r="Z265" s="12"/>
      <c r="AA265" s="12"/>
    </row>
    <row r="266" ht="15.75" customHeight="1">
      <c r="A266" s="34"/>
      <c r="B266" s="34"/>
      <c r="C266" s="34"/>
      <c r="E266" s="34"/>
      <c r="F266" s="66"/>
      <c r="J266" s="49"/>
      <c r="L266" s="75"/>
      <c r="Y266" s="12"/>
      <c r="Z266" s="12"/>
      <c r="AA266" s="12"/>
    </row>
    <row r="267" ht="15.75" customHeight="1">
      <c r="A267" s="34"/>
      <c r="B267" s="34"/>
      <c r="C267" s="34"/>
      <c r="E267" s="34"/>
      <c r="F267" s="66"/>
      <c r="J267" s="49"/>
      <c r="L267" s="75"/>
      <c r="Y267" s="12"/>
      <c r="Z267" s="12"/>
      <c r="AA267" s="12"/>
    </row>
    <row r="268" ht="15.75" customHeight="1">
      <c r="A268" s="34"/>
      <c r="B268" s="34"/>
      <c r="C268" s="34"/>
      <c r="E268" s="34"/>
      <c r="F268" s="66"/>
      <c r="J268" s="49"/>
      <c r="L268" s="75"/>
      <c r="Y268" s="12"/>
      <c r="Z268" s="12"/>
      <c r="AA268" s="12"/>
    </row>
    <row r="269" ht="15.75" customHeight="1">
      <c r="A269" s="34"/>
      <c r="B269" s="34"/>
      <c r="C269" s="34"/>
      <c r="E269" s="34"/>
      <c r="F269" s="66"/>
      <c r="J269" s="49"/>
      <c r="L269" s="75"/>
      <c r="Y269" s="12"/>
      <c r="Z269" s="12"/>
      <c r="AA269" s="12"/>
    </row>
    <row r="270" ht="15.75" customHeight="1">
      <c r="A270" s="34"/>
      <c r="B270" s="34"/>
      <c r="C270" s="34"/>
      <c r="E270" s="34"/>
      <c r="F270" s="66"/>
      <c r="J270" s="49"/>
      <c r="L270" s="75"/>
      <c r="Y270" s="12"/>
      <c r="Z270" s="12"/>
      <c r="AA270" s="12"/>
    </row>
    <row r="271" ht="15.75" customHeight="1">
      <c r="A271" s="34"/>
      <c r="B271" s="34"/>
      <c r="C271" s="34"/>
      <c r="E271" s="34"/>
      <c r="F271" s="66"/>
      <c r="J271" s="49"/>
      <c r="L271" s="75"/>
      <c r="Y271" s="12"/>
      <c r="Z271" s="12"/>
      <c r="AA271" s="12"/>
    </row>
    <row r="272" ht="15.75" customHeight="1">
      <c r="A272" s="34"/>
      <c r="B272" s="34"/>
      <c r="C272" s="34"/>
      <c r="E272" s="34"/>
      <c r="F272" s="66"/>
      <c r="J272" s="49"/>
      <c r="L272" s="75"/>
      <c r="Y272" s="12"/>
      <c r="Z272" s="12"/>
      <c r="AA272" s="12"/>
    </row>
    <row r="273" ht="15.75" customHeight="1">
      <c r="A273" s="34"/>
      <c r="B273" s="34"/>
      <c r="C273" s="34"/>
      <c r="E273" s="34"/>
      <c r="F273" s="66"/>
      <c r="J273" s="49"/>
      <c r="L273" s="75"/>
      <c r="Y273" s="12"/>
      <c r="Z273" s="12"/>
      <c r="AA273" s="12"/>
    </row>
    <row r="274" ht="15.75" customHeight="1">
      <c r="A274" s="34"/>
      <c r="B274" s="34"/>
      <c r="C274" s="34"/>
      <c r="E274" s="34"/>
      <c r="F274" s="66"/>
      <c r="J274" s="49"/>
      <c r="L274" s="75"/>
      <c r="Y274" s="12"/>
      <c r="Z274" s="12"/>
      <c r="AA274" s="12"/>
    </row>
    <row r="275" ht="15.75" customHeight="1">
      <c r="A275" s="34"/>
      <c r="B275" s="34"/>
      <c r="C275" s="34"/>
      <c r="E275" s="34"/>
      <c r="F275" s="66"/>
      <c r="J275" s="49"/>
      <c r="L275" s="75"/>
      <c r="Y275" s="12"/>
      <c r="Z275" s="12"/>
      <c r="AA275" s="12"/>
    </row>
    <row r="276" ht="15.75" customHeight="1">
      <c r="A276" s="34"/>
      <c r="B276" s="34"/>
      <c r="C276" s="34"/>
      <c r="E276" s="34"/>
      <c r="F276" s="66"/>
      <c r="J276" s="49"/>
      <c r="L276" s="75"/>
      <c r="Y276" s="12"/>
      <c r="Z276" s="12"/>
      <c r="AA276" s="12"/>
    </row>
    <row r="277" ht="15.75" customHeight="1">
      <c r="A277" s="34"/>
      <c r="B277" s="34"/>
      <c r="C277" s="34"/>
      <c r="E277" s="34"/>
      <c r="F277" s="66"/>
      <c r="J277" s="49"/>
      <c r="L277" s="75"/>
      <c r="Y277" s="12"/>
      <c r="Z277" s="12"/>
      <c r="AA277" s="12"/>
    </row>
    <row r="278" ht="15.75" customHeight="1">
      <c r="A278" s="34"/>
      <c r="B278" s="34"/>
      <c r="C278" s="34"/>
      <c r="E278" s="34"/>
      <c r="F278" s="66"/>
      <c r="J278" s="49"/>
      <c r="L278" s="75"/>
      <c r="Y278" s="12"/>
      <c r="Z278" s="12"/>
      <c r="AA278" s="12"/>
    </row>
    <row r="279" ht="15.75" customHeight="1">
      <c r="A279" s="34"/>
      <c r="B279" s="34"/>
      <c r="C279" s="34"/>
      <c r="E279" s="34"/>
      <c r="F279" s="66"/>
      <c r="J279" s="49"/>
      <c r="L279" s="75"/>
      <c r="Y279" s="12"/>
      <c r="Z279" s="12"/>
      <c r="AA279" s="12"/>
    </row>
    <row r="280" ht="15.75" customHeight="1">
      <c r="A280" s="34"/>
      <c r="B280" s="34"/>
      <c r="C280" s="34"/>
      <c r="E280" s="34"/>
      <c r="F280" s="66"/>
      <c r="J280" s="49"/>
      <c r="L280" s="75"/>
      <c r="Y280" s="12"/>
      <c r="Z280" s="12"/>
      <c r="AA280" s="12"/>
    </row>
    <row r="281" ht="15.75" customHeight="1">
      <c r="A281" s="34"/>
      <c r="B281" s="34"/>
      <c r="C281" s="34"/>
      <c r="E281" s="34"/>
      <c r="F281" s="66"/>
      <c r="J281" s="49"/>
      <c r="L281" s="75"/>
      <c r="Y281" s="12"/>
      <c r="Z281" s="12"/>
      <c r="AA281" s="12"/>
    </row>
    <row r="282" ht="15.75" customHeight="1">
      <c r="A282" s="34"/>
      <c r="B282" s="34"/>
      <c r="C282" s="34"/>
      <c r="E282" s="34"/>
      <c r="F282" s="66"/>
      <c r="J282" s="49"/>
      <c r="L282" s="75"/>
      <c r="Y282" s="12"/>
      <c r="Z282" s="12"/>
      <c r="AA282" s="12"/>
    </row>
    <row r="283" ht="15.75" customHeight="1">
      <c r="A283" s="34"/>
      <c r="B283" s="34"/>
      <c r="C283" s="34"/>
      <c r="E283" s="34"/>
      <c r="F283" s="66"/>
      <c r="J283" s="49"/>
      <c r="L283" s="75"/>
      <c r="Y283" s="12"/>
      <c r="Z283" s="12"/>
      <c r="AA283" s="12"/>
    </row>
    <row r="284" ht="15.75" customHeight="1">
      <c r="A284" s="34"/>
      <c r="B284" s="34"/>
      <c r="C284" s="34"/>
      <c r="E284" s="34"/>
      <c r="F284" s="66"/>
      <c r="J284" s="49"/>
      <c r="L284" s="75"/>
      <c r="Y284" s="12"/>
      <c r="Z284" s="12"/>
      <c r="AA284" s="12"/>
    </row>
    <row r="285" ht="15.75" customHeight="1">
      <c r="A285" s="34"/>
      <c r="B285" s="34"/>
      <c r="C285" s="34"/>
      <c r="E285" s="34"/>
      <c r="F285" s="66"/>
      <c r="J285" s="49"/>
      <c r="L285" s="75"/>
      <c r="Y285" s="12"/>
      <c r="Z285" s="12"/>
      <c r="AA285" s="12"/>
    </row>
    <row r="286" ht="15.75" customHeight="1">
      <c r="A286" s="34"/>
      <c r="B286" s="34"/>
      <c r="C286" s="34"/>
      <c r="E286" s="34"/>
      <c r="F286" s="66"/>
      <c r="J286" s="49"/>
      <c r="L286" s="75"/>
      <c r="Y286" s="12"/>
      <c r="Z286" s="12"/>
      <c r="AA286" s="12"/>
    </row>
    <row r="287" ht="15.75" customHeight="1">
      <c r="A287" s="34"/>
      <c r="B287" s="34"/>
      <c r="C287" s="34"/>
      <c r="E287" s="34"/>
      <c r="F287" s="66"/>
      <c r="J287" s="49"/>
      <c r="L287" s="75"/>
      <c r="Y287" s="12"/>
      <c r="Z287" s="12"/>
      <c r="AA287" s="12"/>
    </row>
    <row r="288" ht="15.75" customHeight="1">
      <c r="A288" s="34"/>
      <c r="B288" s="34"/>
      <c r="C288" s="34"/>
      <c r="E288" s="34"/>
      <c r="F288" s="66"/>
      <c r="J288" s="49"/>
      <c r="L288" s="75"/>
      <c r="Y288" s="12"/>
      <c r="Z288" s="12"/>
      <c r="AA288" s="12"/>
    </row>
    <row r="289" ht="15.75" customHeight="1">
      <c r="A289" s="34"/>
      <c r="B289" s="34"/>
      <c r="C289" s="34"/>
      <c r="E289" s="34"/>
      <c r="F289" s="66"/>
      <c r="J289" s="49"/>
      <c r="L289" s="75"/>
      <c r="Y289" s="12"/>
      <c r="Z289" s="12"/>
      <c r="AA289" s="12"/>
    </row>
    <row r="290" ht="15.75" customHeight="1">
      <c r="A290" s="34"/>
      <c r="B290" s="34"/>
      <c r="C290" s="34"/>
      <c r="E290" s="34"/>
      <c r="F290" s="66"/>
      <c r="J290" s="49"/>
      <c r="L290" s="75"/>
      <c r="Y290" s="12"/>
      <c r="Z290" s="12"/>
      <c r="AA290" s="12"/>
    </row>
    <row r="291" ht="15.75" customHeight="1">
      <c r="A291" s="34"/>
      <c r="B291" s="34"/>
      <c r="C291" s="34"/>
      <c r="E291" s="34"/>
      <c r="F291" s="66"/>
      <c r="J291" s="49"/>
      <c r="L291" s="75"/>
      <c r="Y291" s="12"/>
      <c r="Z291" s="12"/>
      <c r="AA291" s="12"/>
    </row>
    <row r="292" ht="15.75" customHeight="1">
      <c r="A292" s="34"/>
      <c r="B292" s="34"/>
      <c r="C292" s="34"/>
      <c r="E292" s="34"/>
      <c r="F292" s="66"/>
      <c r="J292" s="49"/>
      <c r="L292" s="75"/>
      <c r="Y292" s="12"/>
      <c r="Z292" s="12"/>
      <c r="AA292" s="12"/>
    </row>
    <row r="293" ht="15.75" customHeight="1">
      <c r="A293" s="34"/>
      <c r="B293" s="34"/>
      <c r="C293" s="34"/>
      <c r="E293" s="34"/>
      <c r="F293" s="66"/>
      <c r="J293" s="49"/>
      <c r="L293" s="75"/>
      <c r="Y293" s="12"/>
      <c r="Z293" s="12"/>
      <c r="AA293" s="12"/>
    </row>
    <row r="294" ht="15.75" customHeight="1">
      <c r="A294" s="34"/>
      <c r="B294" s="34"/>
      <c r="C294" s="34"/>
      <c r="E294" s="34"/>
      <c r="F294" s="66"/>
      <c r="J294" s="49"/>
      <c r="L294" s="75"/>
      <c r="Y294" s="12"/>
      <c r="Z294" s="12"/>
      <c r="AA294" s="12"/>
    </row>
    <row r="295" ht="15.75" customHeight="1">
      <c r="A295" s="34"/>
      <c r="B295" s="34"/>
      <c r="C295" s="34"/>
      <c r="E295" s="34"/>
      <c r="F295" s="66"/>
      <c r="J295" s="49"/>
      <c r="L295" s="75"/>
      <c r="Y295" s="12"/>
      <c r="Z295" s="12"/>
      <c r="AA295" s="12"/>
    </row>
    <row r="296" ht="15.75" customHeight="1">
      <c r="A296" s="34"/>
      <c r="B296" s="34"/>
      <c r="C296" s="34"/>
      <c r="E296" s="34"/>
      <c r="F296" s="66"/>
      <c r="J296" s="49"/>
      <c r="L296" s="75"/>
      <c r="Y296" s="12"/>
      <c r="Z296" s="12"/>
      <c r="AA296" s="12"/>
    </row>
    <row r="297" ht="15.75" customHeight="1">
      <c r="A297" s="34"/>
      <c r="B297" s="34"/>
      <c r="C297" s="34"/>
      <c r="E297" s="34"/>
      <c r="F297" s="66"/>
      <c r="J297" s="49"/>
      <c r="L297" s="75"/>
      <c r="Y297" s="12"/>
      <c r="Z297" s="12"/>
      <c r="AA297" s="12"/>
    </row>
    <row r="298" ht="15.75" customHeight="1">
      <c r="A298" s="34"/>
      <c r="B298" s="34"/>
      <c r="C298" s="34"/>
      <c r="E298" s="34"/>
      <c r="F298" s="66"/>
      <c r="J298" s="49"/>
      <c r="L298" s="75"/>
      <c r="Y298" s="12"/>
      <c r="Z298" s="12"/>
      <c r="AA298" s="12"/>
    </row>
    <row r="299" ht="15.75" customHeight="1">
      <c r="A299" s="34"/>
      <c r="B299" s="34"/>
      <c r="C299" s="34"/>
      <c r="E299" s="34"/>
      <c r="F299" s="66"/>
      <c r="J299" s="49"/>
      <c r="L299" s="75"/>
      <c r="Y299" s="12"/>
      <c r="Z299" s="12"/>
      <c r="AA299" s="12"/>
    </row>
    <row r="300" ht="15.75" customHeight="1">
      <c r="A300" s="34"/>
      <c r="B300" s="34"/>
      <c r="C300" s="34"/>
      <c r="E300" s="34"/>
      <c r="F300" s="66"/>
      <c r="J300" s="49"/>
      <c r="L300" s="75"/>
      <c r="Y300" s="12"/>
      <c r="Z300" s="12"/>
      <c r="AA300" s="12"/>
    </row>
    <row r="301" ht="15.75" customHeight="1">
      <c r="A301" s="34"/>
      <c r="B301" s="34"/>
      <c r="C301" s="34"/>
      <c r="E301" s="34"/>
      <c r="F301" s="66"/>
      <c r="J301" s="49"/>
      <c r="L301" s="75"/>
      <c r="Y301" s="12"/>
      <c r="Z301" s="12"/>
      <c r="AA301" s="12"/>
    </row>
    <row r="302" ht="15.75" customHeight="1">
      <c r="A302" s="34"/>
      <c r="B302" s="34"/>
      <c r="C302" s="34"/>
      <c r="E302" s="34"/>
      <c r="F302" s="66"/>
      <c r="J302" s="49"/>
      <c r="L302" s="75"/>
      <c r="Y302" s="12"/>
      <c r="Z302" s="12"/>
      <c r="AA302" s="12"/>
    </row>
    <row r="303" ht="15.75" customHeight="1">
      <c r="A303" s="34"/>
      <c r="B303" s="34"/>
      <c r="C303" s="34"/>
      <c r="E303" s="34"/>
      <c r="F303" s="66"/>
      <c r="J303" s="49"/>
      <c r="L303" s="75"/>
      <c r="Y303" s="12"/>
      <c r="Z303" s="12"/>
      <c r="AA303" s="12"/>
    </row>
    <row r="304" ht="15.75" customHeight="1">
      <c r="A304" s="34"/>
      <c r="B304" s="34"/>
      <c r="C304" s="34"/>
      <c r="E304" s="34"/>
      <c r="F304" s="66"/>
      <c r="J304" s="49"/>
      <c r="L304" s="75"/>
      <c r="Y304" s="12"/>
      <c r="Z304" s="12"/>
      <c r="AA304" s="12"/>
    </row>
    <row r="305" ht="15.75" customHeight="1">
      <c r="A305" s="34"/>
      <c r="B305" s="34"/>
      <c r="C305" s="34"/>
      <c r="E305" s="34"/>
      <c r="F305" s="66"/>
      <c r="J305" s="49"/>
      <c r="L305" s="75"/>
      <c r="Y305" s="12"/>
      <c r="Z305" s="12"/>
      <c r="AA305" s="12"/>
    </row>
    <row r="306" ht="15.75" customHeight="1">
      <c r="A306" s="34"/>
      <c r="B306" s="34"/>
      <c r="C306" s="34"/>
      <c r="E306" s="34"/>
      <c r="F306" s="66"/>
      <c r="J306" s="49"/>
      <c r="L306" s="75"/>
      <c r="Y306" s="12"/>
      <c r="Z306" s="12"/>
      <c r="AA306" s="12"/>
    </row>
    <row r="307" ht="15.75" customHeight="1">
      <c r="A307" s="34"/>
      <c r="B307" s="34"/>
      <c r="C307" s="34"/>
      <c r="E307" s="34"/>
      <c r="F307" s="66"/>
      <c r="J307" s="49"/>
      <c r="L307" s="75"/>
      <c r="Y307" s="12"/>
      <c r="Z307" s="12"/>
      <c r="AA307" s="12"/>
    </row>
    <row r="308" ht="15.75" customHeight="1">
      <c r="A308" s="34"/>
      <c r="B308" s="34"/>
      <c r="C308" s="34"/>
      <c r="E308" s="34"/>
      <c r="F308" s="66"/>
      <c r="J308" s="49"/>
      <c r="L308" s="75"/>
      <c r="Y308" s="12"/>
      <c r="Z308" s="12"/>
      <c r="AA308" s="12"/>
    </row>
    <row r="309" ht="15.75" customHeight="1">
      <c r="A309" s="34"/>
      <c r="B309" s="34"/>
      <c r="C309" s="34"/>
      <c r="E309" s="34"/>
      <c r="F309" s="66"/>
      <c r="J309" s="49"/>
      <c r="L309" s="75"/>
      <c r="Y309" s="12"/>
      <c r="Z309" s="12"/>
      <c r="AA309" s="12"/>
    </row>
    <row r="310" ht="15.75" customHeight="1">
      <c r="A310" s="34"/>
      <c r="B310" s="34"/>
      <c r="C310" s="34"/>
      <c r="E310" s="34"/>
      <c r="F310" s="66"/>
      <c r="J310" s="49"/>
      <c r="L310" s="75"/>
      <c r="Y310" s="12"/>
      <c r="Z310" s="12"/>
      <c r="AA310" s="12"/>
    </row>
    <row r="311" ht="15.75" customHeight="1">
      <c r="A311" s="34"/>
      <c r="B311" s="34"/>
      <c r="C311" s="34"/>
      <c r="E311" s="34"/>
      <c r="F311" s="66"/>
      <c r="J311" s="49"/>
      <c r="L311" s="75"/>
      <c r="Y311" s="12"/>
      <c r="Z311" s="12"/>
      <c r="AA311" s="12"/>
    </row>
    <row r="312" ht="15.75" customHeight="1">
      <c r="A312" s="34"/>
      <c r="B312" s="34"/>
      <c r="C312" s="34"/>
      <c r="E312" s="34"/>
      <c r="F312" s="66"/>
      <c r="J312" s="49"/>
      <c r="L312" s="75"/>
      <c r="Y312" s="12"/>
      <c r="Z312" s="12"/>
      <c r="AA312" s="12"/>
    </row>
    <row r="313" ht="15.75" customHeight="1">
      <c r="A313" s="34"/>
      <c r="B313" s="34"/>
      <c r="C313" s="34"/>
      <c r="E313" s="34"/>
      <c r="F313" s="66"/>
      <c r="J313" s="49"/>
      <c r="L313" s="75"/>
      <c r="Y313" s="12"/>
      <c r="Z313" s="12"/>
      <c r="AA313" s="12"/>
    </row>
    <row r="314" ht="15.75" customHeight="1">
      <c r="A314" s="34"/>
      <c r="B314" s="34"/>
      <c r="C314" s="34"/>
      <c r="E314" s="34"/>
      <c r="F314" s="66"/>
      <c r="J314" s="49"/>
      <c r="L314" s="75"/>
      <c r="Y314" s="12"/>
      <c r="Z314" s="12"/>
      <c r="AA314" s="12"/>
    </row>
    <row r="315" ht="15.75" customHeight="1">
      <c r="A315" s="34"/>
      <c r="B315" s="34"/>
      <c r="C315" s="34"/>
      <c r="E315" s="34"/>
      <c r="F315" s="66"/>
      <c r="J315" s="49"/>
      <c r="L315" s="75"/>
      <c r="Y315" s="12"/>
      <c r="Z315" s="12"/>
      <c r="AA315" s="12"/>
    </row>
    <row r="316" ht="15.75" customHeight="1">
      <c r="A316" s="34"/>
      <c r="B316" s="34"/>
      <c r="C316" s="34"/>
      <c r="E316" s="34"/>
      <c r="F316" s="66"/>
      <c r="J316" s="49"/>
      <c r="L316" s="75"/>
      <c r="Y316" s="12"/>
      <c r="Z316" s="12"/>
      <c r="AA316" s="12"/>
    </row>
    <row r="317" ht="15.75" customHeight="1">
      <c r="A317" s="34"/>
      <c r="B317" s="34"/>
      <c r="C317" s="34"/>
      <c r="E317" s="34"/>
      <c r="F317" s="66"/>
      <c r="J317" s="49"/>
      <c r="L317" s="75"/>
      <c r="Y317" s="12"/>
      <c r="Z317" s="12"/>
      <c r="AA317" s="12"/>
    </row>
    <row r="318" ht="15.75" customHeight="1">
      <c r="A318" s="34"/>
      <c r="B318" s="34"/>
      <c r="C318" s="34"/>
      <c r="E318" s="34"/>
      <c r="F318" s="66"/>
      <c r="J318" s="49"/>
      <c r="L318" s="75"/>
      <c r="Y318" s="12"/>
      <c r="Z318" s="12"/>
      <c r="AA318" s="12"/>
    </row>
    <row r="319" ht="15.75" customHeight="1">
      <c r="A319" s="34"/>
      <c r="B319" s="34"/>
      <c r="C319" s="34"/>
      <c r="E319" s="34"/>
      <c r="F319" s="66"/>
      <c r="J319" s="49"/>
      <c r="L319" s="75"/>
      <c r="Y319" s="12"/>
      <c r="Z319" s="12"/>
      <c r="AA319" s="12"/>
    </row>
    <row r="320" ht="15.75" customHeight="1">
      <c r="A320" s="34"/>
      <c r="B320" s="34"/>
      <c r="C320" s="34"/>
      <c r="E320" s="34"/>
      <c r="F320" s="66"/>
      <c r="J320" s="49"/>
      <c r="L320" s="75"/>
      <c r="Y320" s="12"/>
      <c r="Z320" s="12"/>
      <c r="AA320" s="12"/>
    </row>
    <row r="321" ht="15.75" customHeight="1">
      <c r="A321" s="34"/>
      <c r="B321" s="34"/>
      <c r="C321" s="34"/>
      <c r="E321" s="34"/>
      <c r="F321" s="66"/>
      <c r="J321" s="49"/>
      <c r="L321" s="75"/>
      <c r="Y321" s="12"/>
      <c r="Z321" s="12"/>
      <c r="AA321" s="12"/>
    </row>
    <row r="322" ht="15.75" customHeight="1">
      <c r="A322" s="34"/>
      <c r="B322" s="34"/>
      <c r="C322" s="34"/>
      <c r="E322" s="34"/>
      <c r="F322" s="66"/>
      <c r="J322" s="49"/>
      <c r="L322" s="75"/>
      <c r="Y322" s="12"/>
      <c r="Z322" s="12"/>
      <c r="AA322" s="12"/>
    </row>
    <row r="323" ht="15.75" customHeight="1">
      <c r="A323" s="34"/>
      <c r="B323" s="34"/>
      <c r="C323" s="34"/>
      <c r="E323" s="34"/>
      <c r="F323" s="66"/>
      <c r="J323" s="49"/>
      <c r="L323" s="75"/>
      <c r="Y323" s="12"/>
      <c r="Z323" s="12"/>
      <c r="AA323" s="12"/>
    </row>
    <row r="324" ht="15.75" customHeight="1">
      <c r="A324" s="34"/>
      <c r="B324" s="34"/>
      <c r="C324" s="34"/>
      <c r="E324" s="34"/>
      <c r="F324" s="66"/>
      <c r="J324" s="49"/>
      <c r="L324" s="75"/>
      <c r="Y324" s="12"/>
      <c r="Z324" s="12"/>
      <c r="AA324" s="12"/>
    </row>
    <row r="325" ht="15.75" customHeight="1">
      <c r="A325" s="34"/>
      <c r="B325" s="34"/>
      <c r="C325" s="34"/>
      <c r="E325" s="34"/>
      <c r="F325" s="66"/>
      <c r="J325" s="49"/>
      <c r="L325" s="75"/>
      <c r="Y325" s="12"/>
      <c r="Z325" s="12"/>
      <c r="AA325" s="12"/>
    </row>
    <row r="326" ht="15.75" customHeight="1">
      <c r="A326" s="34"/>
      <c r="B326" s="34"/>
      <c r="C326" s="34"/>
      <c r="E326" s="34"/>
      <c r="F326" s="66"/>
      <c r="J326" s="49"/>
      <c r="L326" s="75"/>
      <c r="Y326" s="12"/>
      <c r="Z326" s="12"/>
      <c r="AA326" s="12"/>
    </row>
    <row r="327" ht="15.75" customHeight="1">
      <c r="A327" s="34"/>
      <c r="B327" s="34"/>
      <c r="C327" s="34"/>
      <c r="E327" s="34"/>
      <c r="F327" s="66"/>
      <c r="J327" s="49"/>
      <c r="L327" s="75"/>
      <c r="Y327" s="12"/>
      <c r="Z327" s="12"/>
      <c r="AA327" s="12"/>
    </row>
    <row r="328" ht="15.75" customHeight="1">
      <c r="A328" s="34"/>
      <c r="B328" s="34"/>
      <c r="C328" s="34"/>
      <c r="E328" s="34"/>
      <c r="F328" s="66"/>
      <c r="J328" s="49"/>
      <c r="L328" s="75"/>
      <c r="Y328" s="12"/>
      <c r="Z328" s="12"/>
      <c r="AA328" s="12"/>
    </row>
    <row r="329" ht="15.75" customHeight="1">
      <c r="A329" s="34"/>
      <c r="B329" s="34"/>
      <c r="C329" s="34"/>
      <c r="E329" s="34"/>
      <c r="F329" s="66"/>
      <c r="J329" s="49"/>
      <c r="L329" s="75"/>
      <c r="Y329" s="12"/>
      <c r="Z329" s="12"/>
      <c r="AA329" s="12"/>
    </row>
    <row r="330" ht="15.75" customHeight="1">
      <c r="A330" s="34"/>
      <c r="B330" s="34"/>
      <c r="C330" s="34"/>
      <c r="E330" s="34"/>
      <c r="F330" s="66"/>
      <c r="J330" s="49"/>
      <c r="L330" s="75"/>
      <c r="Y330" s="12"/>
      <c r="Z330" s="12"/>
      <c r="AA330" s="12"/>
    </row>
    <row r="331" ht="15.75" customHeight="1">
      <c r="A331" s="34"/>
      <c r="B331" s="34"/>
      <c r="C331" s="34"/>
      <c r="E331" s="34"/>
      <c r="F331" s="66"/>
      <c r="J331" s="49"/>
      <c r="L331" s="75"/>
      <c r="Y331" s="12"/>
      <c r="Z331" s="12"/>
      <c r="AA331" s="12"/>
    </row>
    <row r="332" ht="15.75" customHeight="1">
      <c r="A332" s="34"/>
      <c r="B332" s="34"/>
      <c r="C332" s="34"/>
      <c r="E332" s="34"/>
      <c r="F332" s="66"/>
      <c r="J332" s="49"/>
      <c r="L332" s="75"/>
      <c r="Y332" s="12"/>
      <c r="Z332" s="12"/>
      <c r="AA332" s="12"/>
    </row>
    <row r="333" ht="15.75" customHeight="1">
      <c r="A333" s="34"/>
      <c r="B333" s="34"/>
      <c r="C333" s="34"/>
      <c r="E333" s="34"/>
      <c r="F333" s="66"/>
      <c r="J333" s="49"/>
      <c r="L333" s="75"/>
      <c r="Y333" s="12"/>
      <c r="Z333" s="12"/>
      <c r="AA333" s="12"/>
    </row>
    <row r="334" ht="15.75" customHeight="1">
      <c r="A334" s="34"/>
      <c r="B334" s="34"/>
      <c r="C334" s="34"/>
      <c r="E334" s="34"/>
      <c r="F334" s="66"/>
      <c r="J334" s="49"/>
      <c r="L334" s="75"/>
      <c r="Y334" s="12"/>
      <c r="Z334" s="12"/>
      <c r="AA334" s="12"/>
    </row>
    <row r="335" ht="15.75" customHeight="1">
      <c r="A335" s="34"/>
      <c r="B335" s="34"/>
      <c r="C335" s="34"/>
      <c r="E335" s="34"/>
      <c r="F335" s="66"/>
      <c r="J335" s="49"/>
      <c r="L335" s="75"/>
      <c r="Y335" s="12"/>
      <c r="Z335" s="12"/>
      <c r="AA335" s="12"/>
    </row>
    <row r="336" ht="15.75" customHeight="1">
      <c r="A336" s="34"/>
      <c r="B336" s="34"/>
      <c r="C336" s="34"/>
      <c r="E336" s="34"/>
      <c r="F336" s="66"/>
      <c r="J336" s="49"/>
      <c r="L336" s="75"/>
      <c r="Y336" s="12"/>
      <c r="Z336" s="12"/>
      <c r="AA336" s="12"/>
    </row>
    <row r="337" ht="15.75" customHeight="1">
      <c r="A337" s="34"/>
      <c r="B337" s="34"/>
      <c r="C337" s="34"/>
      <c r="E337" s="34"/>
      <c r="F337" s="66"/>
      <c r="J337" s="49"/>
      <c r="L337" s="75"/>
      <c r="Y337" s="12"/>
      <c r="Z337" s="12"/>
      <c r="AA337" s="12"/>
    </row>
    <row r="338" ht="15.75" customHeight="1">
      <c r="A338" s="34"/>
      <c r="B338" s="34"/>
      <c r="C338" s="34"/>
      <c r="E338" s="34"/>
      <c r="F338" s="66"/>
      <c r="J338" s="49"/>
      <c r="L338" s="75"/>
      <c r="Y338" s="12"/>
      <c r="Z338" s="12"/>
      <c r="AA338" s="12"/>
    </row>
    <row r="339" ht="15.75" customHeight="1">
      <c r="A339" s="34"/>
      <c r="B339" s="34"/>
      <c r="C339" s="34"/>
      <c r="E339" s="34"/>
      <c r="F339" s="66"/>
      <c r="J339" s="49"/>
      <c r="L339" s="75"/>
      <c r="Y339" s="12"/>
      <c r="Z339" s="12"/>
      <c r="AA339" s="12"/>
    </row>
    <row r="340" ht="15.75" customHeight="1">
      <c r="A340" s="34"/>
      <c r="B340" s="34"/>
      <c r="C340" s="34"/>
      <c r="E340" s="34"/>
      <c r="F340" s="66"/>
      <c r="J340" s="49"/>
      <c r="L340" s="75"/>
      <c r="Y340" s="12"/>
      <c r="Z340" s="12"/>
      <c r="AA340" s="12"/>
    </row>
    <row r="341" ht="15.75" customHeight="1">
      <c r="A341" s="34"/>
      <c r="B341" s="34"/>
      <c r="C341" s="34"/>
      <c r="E341" s="34"/>
      <c r="F341" s="66"/>
      <c r="J341" s="49"/>
      <c r="L341" s="75"/>
      <c r="Y341" s="12"/>
      <c r="Z341" s="12"/>
      <c r="AA341" s="12"/>
    </row>
    <row r="342" ht="15.75" customHeight="1">
      <c r="A342" s="34"/>
      <c r="B342" s="34"/>
      <c r="C342" s="34"/>
      <c r="E342" s="34"/>
      <c r="F342" s="66"/>
      <c r="J342" s="49"/>
      <c r="L342" s="75"/>
      <c r="Y342" s="12"/>
      <c r="Z342" s="12"/>
      <c r="AA342" s="12"/>
    </row>
    <row r="343" ht="15.75" customHeight="1">
      <c r="A343" s="34"/>
      <c r="B343" s="34"/>
      <c r="C343" s="34"/>
      <c r="E343" s="34"/>
      <c r="F343" s="66"/>
      <c r="J343" s="49"/>
      <c r="L343" s="75"/>
      <c r="Y343" s="12"/>
      <c r="Z343" s="12"/>
      <c r="AA343" s="12"/>
    </row>
    <row r="344" ht="15.75" customHeight="1">
      <c r="A344" s="34"/>
      <c r="B344" s="34"/>
      <c r="C344" s="34"/>
      <c r="E344" s="34"/>
      <c r="F344" s="66"/>
      <c r="J344" s="49"/>
      <c r="L344" s="75"/>
      <c r="Y344" s="12"/>
      <c r="Z344" s="12"/>
      <c r="AA344" s="12"/>
    </row>
    <row r="345" ht="15.75" customHeight="1">
      <c r="A345" s="34"/>
      <c r="B345" s="34"/>
      <c r="C345" s="34"/>
      <c r="E345" s="34"/>
      <c r="F345" s="66"/>
      <c r="J345" s="49"/>
      <c r="L345" s="75"/>
      <c r="Y345" s="12"/>
      <c r="Z345" s="12"/>
      <c r="AA345" s="12"/>
    </row>
    <row r="346" ht="15.75" customHeight="1">
      <c r="A346" s="34"/>
      <c r="B346" s="34"/>
      <c r="C346" s="34"/>
      <c r="E346" s="34"/>
      <c r="F346" s="66"/>
      <c r="J346" s="49"/>
      <c r="L346" s="75"/>
      <c r="Y346" s="12"/>
      <c r="Z346" s="12"/>
      <c r="AA346" s="12"/>
    </row>
    <row r="347" ht="15.75" customHeight="1">
      <c r="A347" s="34"/>
      <c r="B347" s="34"/>
      <c r="C347" s="34"/>
      <c r="E347" s="34"/>
      <c r="F347" s="66"/>
      <c r="J347" s="49"/>
      <c r="L347" s="75"/>
      <c r="Y347" s="12"/>
      <c r="Z347" s="12"/>
      <c r="AA347" s="12"/>
    </row>
    <row r="348" ht="15.75" customHeight="1">
      <c r="A348" s="34"/>
      <c r="B348" s="34"/>
      <c r="C348" s="34"/>
      <c r="E348" s="34"/>
      <c r="F348" s="66"/>
      <c r="J348" s="49"/>
      <c r="L348" s="75"/>
      <c r="Y348" s="12"/>
      <c r="Z348" s="12"/>
      <c r="AA348" s="12"/>
    </row>
    <row r="349" ht="15.75" customHeight="1">
      <c r="A349" s="34"/>
      <c r="B349" s="34"/>
      <c r="C349" s="34"/>
      <c r="E349" s="34"/>
      <c r="F349" s="66"/>
      <c r="J349" s="49"/>
      <c r="L349" s="75"/>
      <c r="Y349" s="12"/>
      <c r="Z349" s="12"/>
      <c r="AA349" s="12"/>
    </row>
    <row r="350" ht="15.75" customHeight="1">
      <c r="A350" s="34"/>
      <c r="B350" s="34"/>
      <c r="C350" s="34"/>
      <c r="E350" s="34"/>
      <c r="F350" s="66"/>
      <c r="J350" s="49"/>
      <c r="L350" s="75"/>
      <c r="Y350" s="12"/>
      <c r="Z350" s="12"/>
      <c r="AA350" s="12"/>
    </row>
    <row r="351" ht="15.75" customHeight="1">
      <c r="A351" s="34"/>
      <c r="B351" s="34"/>
      <c r="C351" s="34"/>
      <c r="E351" s="34"/>
      <c r="F351" s="66"/>
      <c r="J351" s="49"/>
      <c r="L351" s="75"/>
      <c r="Y351" s="12"/>
      <c r="Z351" s="12"/>
      <c r="AA351" s="12"/>
    </row>
    <row r="352" ht="15.75" customHeight="1">
      <c r="A352" s="34"/>
      <c r="B352" s="34"/>
      <c r="C352" s="34"/>
      <c r="E352" s="34"/>
      <c r="F352" s="66"/>
      <c r="J352" s="49"/>
      <c r="L352" s="75"/>
      <c r="Y352" s="12"/>
      <c r="Z352" s="12"/>
      <c r="AA352" s="12"/>
    </row>
    <row r="353" ht="15.75" customHeight="1">
      <c r="A353" s="34"/>
      <c r="B353" s="34"/>
      <c r="C353" s="34"/>
      <c r="E353" s="34"/>
      <c r="F353" s="66"/>
      <c r="J353" s="49"/>
      <c r="L353" s="75"/>
      <c r="Y353" s="12"/>
      <c r="Z353" s="12"/>
      <c r="AA353" s="12"/>
    </row>
    <row r="354" ht="15.75" customHeight="1">
      <c r="A354" s="34"/>
      <c r="B354" s="34"/>
      <c r="C354" s="34"/>
      <c r="E354" s="34"/>
      <c r="F354" s="66"/>
      <c r="J354" s="49"/>
      <c r="L354" s="75"/>
      <c r="Y354" s="12"/>
      <c r="Z354" s="12"/>
      <c r="AA354" s="12"/>
    </row>
    <row r="355" ht="15.75" customHeight="1">
      <c r="A355" s="34"/>
      <c r="B355" s="34"/>
      <c r="C355" s="34"/>
      <c r="E355" s="34"/>
      <c r="F355" s="66"/>
      <c r="J355" s="49"/>
      <c r="L355" s="75"/>
      <c r="Y355" s="12"/>
      <c r="Z355" s="12"/>
      <c r="AA355" s="12"/>
    </row>
    <row r="356" ht="15.75" customHeight="1">
      <c r="A356" s="34"/>
      <c r="B356" s="34"/>
      <c r="C356" s="34"/>
      <c r="E356" s="34"/>
      <c r="F356" s="66"/>
      <c r="J356" s="49"/>
      <c r="L356" s="75"/>
      <c r="Y356" s="12"/>
      <c r="Z356" s="12"/>
      <c r="AA356" s="12"/>
    </row>
    <row r="357" ht="15.75" customHeight="1">
      <c r="A357" s="34"/>
      <c r="B357" s="34"/>
      <c r="C357" s="34"/>
      <c r="E357" s="34"/>
      <c r="F357" s="66"/>
      <c r="J357" s="49"/>
      <c r="L357" s="75"/>
      <c r="Y357" s="12"/>
      <c r="Z357" s="12"/>
      <c r="AA357" s="12"/>
    </row>
    <row r="358" ht="15.75" customHeight="1">
      <c r="A358" s="34"/>
      <c r="B358" s="34"/>
      <c r="C358" s="34"/>
      <c r="E358" s="34"/>
      <c r="F358" s="66"/>
      <c r="J358" s="49"/>
      <c r="L358" s="75"/>
      <c r="Y358" s="12"/>
      <c r="Z358" s="12"/>
      <c r="AA358" s="12"/>
    </row>
    <row r="359" ht="15.75" customHeight="1">
      <c r="A359" s="34"/>
      <c r="B359" s="34"/>
      <c r="C359" s="34"/>
      <c r="E359" s="34"/>
      <c r="F359" s="66"/>
      <c r="J359" s="49"/>
      <c r="L359" s="75"/>
      <c r="Y359" s="12"/>
      <c r="Z359" s="12"/>
      <c r="AA359" s="12"/>
    </row>
    <row r="360" ht="15.75" customHeight="1">
      <c r="A360" s="34"/>
      <c r="B360" s="34"/>
      <c r="C360" s="34"/>
      <c r="E360" s="34"/>
      <c r="F360" s="66"/>
      <c r="J360" s="49"/>
      <c r="L360" s="75"/>
      <c r="Y360" s="12"/>
      <c r="Z360" s="12"/>
      <c r="AA360" s="12"/>
    </row>
    <row r="361" ht="15.75" customHeight="1">
      <c r="A361" s="34"/>
      <c r="B361" s="34"/>
      <c r="C361" s="34"/>
      <c r="E361" s="34"/>
      <c r="F361" s="66"/>
      <c r="J361" s="49"/>
      <c r="L361" s="75"/>
      <c r="Y361" s="12"/>
      <c r="Z361" s="12"/>
      <c r="AA361" s="12"/>
    </row>
    <row r="362" ht="15.75" customHeight="1">
      <c r="A362" s="34"/>
      <c r="B362" s="34"/>
      <c r="C362" s="34"/>
      <c r="E362" s="34"/>
      <c r="F362" s="66"/>
      <c r="J362" s="49"/>
      <c r="L362" s="75"/>
      <c r="Y362" s="12"/>
      <c r="Z362" s="12"/>
      <c r="AA362" s="12"/>
    </row>
    <row r="363" ht="15.75" customHeight="1">
      <c r="A363" s="34"/>
      <c r="B363" s="34"/>
      <c r="C363" s="34"/>
      <c r="E363" s="34"/>
      <c r="F363" s="66"/>
      <c r="J363" s="49"/>
      <c r="L363" s="75"/>
      <c r="Y363" s="12"/>
      <c r="Z363" s="12"/>
      <c r="AA363" s="12"/>
    </row>
    <row r="364" ht="15.75" customHeight="1">
      <c r="A364" s="34"/>
      <c r="B364" s="34"/>
      <c r="C364" s="34"/>
      <c r="E364" s="34"/>
      <c r="F364" s="66"/>
      <c r="J364" s="49"/>
      <c r="L364" s="75"/>
      <c r="Y364" s="12"/>
      <c r="Z364" s="12"/>
      <c r="AA364" s="12"/>
    </row>
    <row r="365" ht="15.75" customHeight="1">
      <c r="A365" s="34"/>
      <c r="B365" s="34"/>
      <c r="C365" s="34"/>
      <c r="E365" s="34"/>
      <c r="F365" s="66"/>
      <c r="J365" s="49"/>
      <c r="L365" s="75"/>
      <c r="Y365" s="12"/>
      <c r="Z365" s="12"/>
      <c r="AA365" s="12"/>
    </row>
    <row r="366" ht="15.75" customHeight="1">
      <c r="A366" s="34"/>
      <c r="B366" s="34"/>
      <c r="C366" s="34"/>
      <c r="E366" s="34"/>
      <c r="F366" s="66"/>
      <c r="J366" s="49"/>
      <c r="L366" s="75"/>
      <c r="Y366" s="12"/>
      <c r="Z366" s="12"/>
      <c r="AA366" s="12"/>
    </row>
    <row r="367" ht="15.75" customHeight="1">
      <c r="A367" s="34"/>
      <c r="B367" s="34"/>
      <c r="C367" s="34"/>
      <c r="E367" s="34"/>
      <c r="F367" s="66"/>
      <c r="J367" s="49"/>
      <c r="L367" s="75"/>
      <c r="Y367" s="12"/>
      <c r="Z367" s="12"/>
      <c r="AA367" s="12"/>
    </row>
    <row r="368" ht="15.75" customHeight="1">
      <c r="A368" s="34"/>
      <c r="B368" s="34"/>
      <c r="C368" s="34"/>
      <c r="E368" s="34"/>
      <c r="F368" s="66"/>
      <c r="J368" s="49"/>
      <c r="L368" s="75"/>
      <c r="Y368" s="12"/>
      <c r="Z368" s="12"/>
      <c r="AA368" s="12"/>
    </row>
    <row r="369" ht="15.75" customHeight="1">
      <c r="A369" s="34"/>
      <c r="B369" s="34"/>
      <c r="C369" s="34"/>
      <c r="E369" s="34"/>
      <c r="F369" s="66"/>
      <c r="J369" s="49"/>
      <c r="L369" s="75"/>
      <c r="Y369" s="12"/>
      <c r="Z369" s="12"/>
      <c r="AA369" s="12"/>
    </row>
    <row r="370" ht="15.75" customHeight="1">
      <c r="A370" s="34"/>
      <c r="B370" s="34"/>
      <c r="C370" s="34"/>
      <c r="E370" s="34"/>
      <c r="F370" s="66"/>
      <c r="J370" s="49"/>
      <c r="L370" s="75"/>
      <c r="Y370" s="12"/>
      <c r="Z370" s="12"/>
      <c r="AA370" s="12"/>
    </row>
    <row r="371" ht="15.75" customHeight="1">
      <c r="A371" s="34"/>
      <c r="B371" s="34"/>
      <c r="C371" s="34"/>
      <c r="E371" s="34"/>
      <c r="F371" s="66"/>
      <c r="J371" s="49"/>
      <c r="L371" s="75"/>
      <c r="Y371" s="12"/>
      <c r="Z371" s="12"/>
      <c r="AA371" s="12"/>
    </row>
    <row r="372" ht="15.75" customHeight="1">
      <c r="A372" s="34"/>
      <c r="B372" s="34"/>
      <c r="C372" s="34"/>
      <c r="E372" s="34"/>
      <c r="F372" s="66"/>
      <c r="J372" s="49"/>
      <c r="L372" s="75"/>
      <c r="Y372" s="12"/>
      <c r="Z372" s="12"/>
      <c r="AA372" s="12"/>
    </row>
    <row r="373" ht="15.75" customHeight="1">
      <c r="A373" s="34"/>
      <c r="B373" s="34"/>
      <c r="C373" s="34"/>
      <c r="E373" s="34"/>
      <c r="F373" s="66"/>
      <c r="J373" s="49"/>
      <c r="L373" s="75"/>
      <c r="Y373" s="12"/>
      <c r="Z373" s="12"/>
      <c r="AA373" s="12"/>
    </row>
    <row r="374" ht="15.75" customHeight="1">
      <c r="A374" s="34"/>
      <c r="B374" s="34"/>
      <c r="C374" s="34"/>
      <c r="E374" s="34"/>
      <c r="F374" s="66"/>
      <c r="J374" s="49"/>
      <c r="L374" s="75"/>
      <c r="Y374" s="12"/>
      <c r="Z374" s="12"/>
      <c r="AA374" s="12"/>
    </row>
    <row r="375" ht="15.75" customHeight="1">
      <c r="A375" s="34"/>
      <c r="B375" s="34"/>
      <c r="C375" s="34"/>
      <c r="E375" s="34"/>
      <c r="F375" s="66"/>
      <c r="J375" s="49"/>
      <c r="L375" s="75"/>
      <c r="Y375" s="12"/>
      <c r="Z375" s="12"/>
      <c r="AA375" s="12"/>
    </row>
    <row r="376" ht="15.75" customHeight="1">
      <c r="A376" s="34"/>
      <c r="B376" s="34"/>
      <c r="C376" s="34"/>
      <c r="E376" s="34"/>
      <c r="F376" s="66"/>
      <c r="J376" s="49"/>
      <c r="L376" s="75"/>
      <c r="Y376" s="12"/>
      <c r="Z376" s="12"/>
      <c r="AA376" s="12"/>
    </row>
    <row r="377" ht="15.75" customHeight="1">
      <c r="A377" s="34"/>
      <c r="B377" s="34"/>
      <c r="C377" s="34"/>
      <c r="E377" s="34"/>
      <c r="F377" s="66"/>
      <c r="J377" s="49"/>
      <c r="L377" s="75"/>
      <c r="Y377" s="12"/>
      <c r="Z377" s="12"/>
      <c r="AA377" s="12"/>
    </row>
    <row r="378" ht="15.75" customHeight="1">
      <c r="A378" s="34"/>
      <c r="B378" s="34"/>
      <c r="C378" s="34"/>
      <c r="E378" s="34"/>
      <c r="F378" s="66"/>
      <c r="J378" s="49"/>
      <c r="L378" s="75"/>
      <c r="Y378" s="12"/>
      <c r="Z378" s="12"/>
      <c r="AA378" s="12"/>
    </row>
    <row r="379" ht="15.75" customHeight="1">
      <c r="A379" s="34"/>
      <c r="B379" s="34"/>
      <c r="C379" s="34"/>
      <c r="E379" s="34"/>
      <c r="F379" s="66"/>
      <c r="J379" s="49"/>
      <c r="L379" s="75"/>
      <c r="Y379" s="12"/>
      <c r="Z379" s="12"/>
      <c r="AA379" s="12"/>
    </row>
    <row r="380" ht="15.75" customHeight="1">
      <c r="A380" s="34"/>
      <c r="B380" s="34"/>
      <c r="C380" s="34"/>
      <c r="E380" s="34"/>
      <c r="F380" s="66"/>
      <c r="J380" s="49"/>
      <c r="L380" s="75"/>
      <c r="Y380" s="12"/>
      <c r="Z380" s="12"/>
      <c r="AA380" s="12"/>
    </row>
    <row r="381" ht="15.75" customHeight="1">
      <c r="A381" s="34"/>
      <c r="B381" s="34"/>
      <c r="C381" s="34"/>
      <c r="E381" s="34"/>
      <c r="F381" s="66"/>
      <c r="J381" s="49"/>
      <c r="L381" s="75"/>
      <c r="Y381" s="12"/>
      <c r="Z381" s="12"/>
      <c r="AA381" s="12"/>
    </row>
    <row r="382" ht="15.75" customHeight="1">
      <c r="A382" s="34"/>
      <c r="B382" s="34"/>
      <c r="C382" s="34"/>
      <c r="E382" s="34"/>
      <c r="F382" s="66"/>
      <c r="J382" s="49"/>
      <c r="L382" s="75"/>
      <c r="Y382" s="12"/>
      <c r="Z382" s="12"/>
      <c r="AA382" s="12"/>
    </row>
    <row r="383" ht="15.75" customHeight="1">
      <c r="A383" s="34"/>
      <c r="B383" s="34"/>
      <c r="C383" s="34"/>
      <c r="E383" s="34"/>
      <c r="F383" s="66"/>
      <c r="J383" s="49"/>
      <c r="L383" s="75"/>
      <c r="Y383" s="12"/>
      <c r="Z383" s="12"/>
      <c r="AA383" s="12"/>
    </row>
    <row r="384" ht="15.75" customHeight="1">
      <c r="A384" s="34"/>
      <c r="B384" s="34"/>
      <c r="C384" s="34"/>
      <c r="E384" s="34"/>
      <c r="F384" s="66"/>
      <c r="J384" s="49"/>
      <c r="L384" s="75"/>
      <c r="Y384" s="12"/>
      <c r="Z384" s="12"/>
      <c r="AA384" s="12"/>
    </row>
    <row r="385" ht="15.75" customHeight="1">
      <c r="A385" s="34"/>
      <c r="B385" s="34"/>
      <c r="C385" s="34"/>
      <c r="E385" s="34"/>
      <c r="F385" s="66"/>
      <c r="J385" s="49"/>
      <c r="L385" s="75"/>
      <c r="Y385" s="12"/>
      <c r="Z385" s="12"/>
      <c r="AA385" s="12"/>
    </row>
    <row r="386" ht="15.75" customHeight="1">
      <c r="A386" s="34"/>
      <c r="B386" s="34"/>
      <c r="C386" s="34"/>
      <c r="E386" s="34"/>
      <c r="F386" s="66"/>
      <c r="J386" s="49"/>
      <c r="L386" s="75"/>
      <c r="Y386" s="12"/>
      <c r="Z386" s="12"/>
      <c r="AA386" s="12"/>
    </row>
    <row r="387" ht="15.75" customHeight="1">
      <c r="A387" s="34"/>
      <c r="B387" s="34"/>
      <c r="C387" s="34"/>
      <c r="E387" s="34"/>
      <c r="F387" s="66"/>
      <c r="J387" s="49"/>
      <c r="L387" s="75"/>
      <c r="Y387" s="12"/>
      <c r="Z387" s="12"/>
      <c r="AA387" s="12"/>
    </row>
    <row r="388" ht="15.75" customHeight="1">
      <c r="A388" s="34"/>
      <c r="B388" s="34"/>
      <c r="C388" s="34"/>
      <c r="E388" s="34"/>
      <c r="F388" s="66"/>
      <c r="J388" s="49"/>
      <c r="L388" s="75"/>
      <c r="Y388" s="12"/>
      <c r="Z388" s="12"/>
      <c r="AA388" s="12"/>
    </row>
    <row r="389" ht="15.75" customHeight="1">
      <c r="A389" s="34"/>
      <c r="B389" s="34"/>
      <c r="C389" s="34"/>
      <c r="E389" s="34"/>
      <c r="F389" s="66"/>
      <c r="J389" s="49"/>
      <c r="L389" s="75"/>
      <c r="Y389" s="12"/>
      <c r="Z389" s="12"/>
      <c r="AA389" s="12"/>
    </row>
    <row r="390" ht="15.75" customHeight="1">
      <c r="A390" s="34"/>
      <c r="B390" s="34"/>
      <c r="C390" s="34"/>
      <c r="E390" s="34"/>
      <c r="F390" s="66"/>
      <c r="J390" s="49"/>
      <c r="L390" s="75"/>
      <c r="Y390" s="12"/>
      <c r="Z390" s="12"/>
      <c r="AA390" s="12"/>
    </row>
    <row r="391" ht="15.75" customHeight="1">
      <c r="A391" s="34"/>
      <c r="B391" s="34"/>
      <c r="C391" s="34"/>
      <c r="E391" s="34"/>
      <c r="F391" s="66"/>
      <c r="J391" s="49"/>
      <c r="L391" s="75"/>
      <c r="Y391" s="12"/>
      <c r="Z391" s="12"/>
      <c r="AA391" s="12"/>
    </row>
    <row r="392" ht="15.75" customHeight="1">
      <c r="A392" s="34"/>
      <c r="B392" s="34"/>
      <c r="C392" s="34"/>
      <c r="E392" s="34"/>
      <c r="F392" s="66"/>
      <c r="J392" s="49"/>
      <c r="L392" s="75"/>
      <c r="Y392" s="12"/>
      <c r="Z392" s="12"/>
      <c r="AA392" s="12"/>
    </row>
    <row r="393" ht="15.75" customHeight="1">
      <c r="A393" s="34"/>
      <c r="B393" s="34"/>
      <c r="C393" s="34"/>
      <c r="E393" s="34"/>
      <c r="F393" s="66"/>
      <c r="J393" s="49"/>
      <c r="L393" s="75"/>
      <c r="Y393" s="12"/>
      <c r="Z393" s="12"/>
      <c r="AA393" s="12"/>
    </row>
    <row r="394" ht="15.75" customHeight="1">
      <c r="A394" s="34"/>
      <c r="B394" s="34"/>
      <c r="C394" s="34"/>
      <c r="E394" s="34"/>
      <c r="F394" s="66"/>
      <c r="J394" s="49"/>
      <c r="L394" s="75"/>
      <c r="Y394" s="12"/>
      <c r="Z394" s="12"/>
      <c r="AA394" s="12"/>
    </row>
    <row r="395" ht="15.75" customHeight="1">
      <c r="A395" s="34"/>
      <c r="B395" s="34"/>
      <c r="C395" s="34"/>
      <c r="E395" s="34"/>
      <c r="F395" s="66"/>
      <c r="J395" s="49"/>
      <c r="L395" s="75"/>
      <c r="Y395" s="12"/>
      <c r="Z395" s="12"/>
      <c r="AA395" s="12"/>
    </row>
    <row r="396" ht="15.75" customHeight="1">
      <c r="A396" s="34"/>
      <c r="B396" s="34"/>
      <c r="C396" s="34"/>
      <c r="E396" s="34"/>
      <c r="F396" s="66"/>
      <c r="J396" s="49"/>
      <c r="L396" s="75"/>
      <c r="Y396" s="12"/>
      <c r="Z396" s="12"/>
      <c r="AA396" s="12"/>
    </row>
    <row r="397" ht="15.75" customHeight="1">
      <c r="A397" s="34"/>
      <c r="B397" s="34"/>
      <c r="C397" s="34"/>
      <c r="E397" s="34"/>
      <c r="F397" s="66"/>
      <c r="J397" s="49"/>
      <c r="L397" s="75"/>
      <c r="Y397" s="12"/>
      <c r="Z397" s="12"/>
      <c r="AA397" s="12"/>
    </row>
    <row r="398" ht="15.75" customHeight="1">
      <c r="A398" s="34"/>
      <c r="B398" s="34"/>
      <c r="C398" s="34"/>
      <c r="E398" s="34"/>
      <c r="F398" s="66"/>
      <c r="J398" s="49"/>
      <c r="L398" s="75"/>
      <c r="Y398" s="12"/>
      <c r="Z398" s="12"/>
      <c r="AA398" s="12"/>
    </row>
    <row r="399" ht="15.75" customHeight="1">
      <c r="A399" s="34"/>
      <c r="B399" s="34"/>
      <c r="C399" s="34"/>
      <c r="E399" s="34"/>
      <c r="F399" s="66"/>
      <c r="J399" s="49"/>
      <c r="L399" s="75"/>
      <c r="Y399" s="12"/>
      <c r="Z399" s="12"/>
      <c r="AA399" s="12"/>
    </row>
    <row r="400" ht="15.75" customHeight="1">
      <c r="A400" s="34"/>
      <c r="B400" s="34"/>
      <c r="C400" s="34"/>
      <c r="E400" s="34"/>
      <c r="F400" s="66"/>
      <c r="J400" s="49"/>
      <c r="L400" s="75"/>
      <c r="Y400" s="12"/>
      <c r="Z400" s="12"/>
      <c r="AA400" s="12"/>
    </row>
    <row r="401" ht="15.75" customHeight="1">
      <c r="A401" s="34"/>
      <c r="B401" s="34"/>
      <c r="C401" s="34"/>
      <c r="E401" s="34"/>
      <c r="F401" s="66"/>
      <c r="J401" s="49"/>
      <c r="L401" s="75"/>
      <c r="Y401" s="12"/>
      <c r="Z401" s="12"/>
      <c r="AA401" s="12"/>
    </row>
    <row r="402" ht="15.75" customHeight="1">
      <c r="A402" s="34"/>
      <c r="B402" s="34"/>
      <c r="C402" s="34"/>
      <c r="E402" s="34"/>
      <c r="F402" s="66"/>
      <c r="J402" s="49"/>
      <c r="L402" s="75"/>
      <c r="Y402" s="12"/>
      <c r="Z402" s="12"/>
      <c r="AA402" s="12"/>
    </row>
    <row r="403" ht="15.75" customHeight="1">
      <c r="A403" s="34"/>
      <c r="B403" s="34"/>
      <c r="C403" s="34"/>
      <c r="E403" s="34"/>
      <c r="F403" s="66"/>
      <c r="J403" s="49"/>
      <c r="L403" s="75"/>
      <c r="Y403" s="12"/>
      <c r="Z403" s="12"/>
      <c r="AA403" s="12"/>
    </row>
    <row r="404" ht="15.75" customHeight="1">
      <c r="A404" s="34"/>
      <c r="B404" s="34"/>
      <c r="C404" s="34"/>
      <c r="E404" s="34"/>
      <c r="F404" s="66"/>
      <c r="J404" s="49"/>
      <c r="L404" s="75"/>
      <c r="Y404" s="12"/>
      <c r="Z404" s="12"/>
      <c r="AA404" s="12"/>
    </row>
    <row r="405" ht="15.75" customHeight="1">
      <c r="A405" s="34"/>
      <c r="B405" s="34"/>
      <c r="C405" s="34"/>
      <c r="E405" s="34"/>
      <c r="F405" s="66"/>
      <c r="J405" s="49"/>
      <c r="L405" s="75"/>
      <c r="Y405" s="12"/>
      <c r="Z405" s="12"/>
      <c r="AA405" s="12"/>
    </row>
    <row r="406" ht="15.75" customHeight="1">
      <c r="A406" s="34"/>
      <c r="B406" s="34"/>
      <c r="C406" s="34"/>
      <c r="E406" s="34"/>
      <c r="F406" s="66"/>
      <c r="J406" s="49"/>
      <c r="L406" s="75"/>
      <c r="Y406" s="12"/>
      <c r="Z406" s="12"/>
      <c r="AA406" s="12"/>
    </row>
    <row r="407" ht="15.75" customHeight="1">
      <c r="A407" s="34"/>
      <c r="B407" s="34"/>
      <c r="C407" s="34"/>
      <c r="E407" s="34"/>
      <c r="F407" s="66"/>
      <c r="J407" s="49"/>
      <c r="L407" s="75"/>
      <c r="Y407" s="12"/>
      <c r="Z407" s="12"/>
      <c r="AA407" s="12"/>
    </row>
    <row r="408" ht="15.75" customHeight="1">
      <c r="A408" s="34"/>
      <c r="B408" s="34"/>
      <c r="C408" s="34"/>
      <c r="E408" s="34"/>
      <c r="F408" s="66"/>
      <c r="J408" s="49"/>
      <c r="L408" s="75"/>
      <c r="Y408" s="12"/>
      <c r="Z408" s="12"/>
      <c r="AA408" s="12"/>
    </row>
    <row r="409" ht="15.75" customHeight="1">
      <c r="A409" s="34"/>
      <c r="B409" s="34"/>
      <c r="C409" s="34"/>
      <c r="E409" s="34"/>
      <c r="F409" s="66"/>
      <c r="J409" s="49"/>
      <c r="L409" s="75"/>
      <c r="Y409" s="12"/>
      <c r="Z409" s="12"/>
      <c r="AA409" s="12"/>
    </row>
    <row r="410" ht="15.75" customHeight="1">
      <c r="A410" s="34"/>
      <c r="B410" s="34"/>
      <c r="C410" s="34"/>
      <c r="E410" s="34"/>
      <c r="F410" s="66"/>
      <c r="J410" s="49"/>
      <c r="L410" s="75"/>
      <c r="Y410" s="12"/>
      <c r="Z410" s="12"/>
      <c r="AA410" s="12"/>
    </row>
    <row r="411" ht="15.75" customHeight="1">
      <c r="A411" s="34"/>
      <c r="B411" s="34"/>
      <c r="C411" s="34"/>
      <c r="E411" s="34"/>
      <c r="F411" s="66"/>
      <c r="J411" s="49"/>
      <c r="L411" s="75"/>
      <c r="Y411" s="12"/>
      <c r="Z411" s="12"/>
      <c r="AA411" s="12"/>
    </row>
    <row r="412" ht="15.75" customHeight="1">
      <c r="A412" s="34"/>
      <c r="B412" s="34"/>
      <c r="C412" s="34"/>
      <c r="E412" s="34"/>
      <c r="F412" s="66"/>
      <c r="J412" s="49"/>
      <c r="L412" s="75"/>
      <c r="Y412" s="12"/>
      <c r="Z412" s="12"/>
      <c r="AA412" s="12"/>
    </row>
    <row r="413" ht="15.75" customHeight="1">
      <c r="A413" s="34"/>
      <c r="B413" s="34"/>
      <c r="C413" s="34"/>
      <c r="E413" s="34"/>
      <c r="F413" s="66"/>
      <c r="J413" s="49"/>
      <c r="L413" s="75"/>
      <c r="Y413" s="12"/>
      <c r="Z413" s="12"/>
      <c r="AA413" s="12"/>
    </row>
    <row r="414" ht="15.75" customHeight="1">
      <c r="A414" s="34"/>
      <c r="B414" s="34"/>
      <c r="C414" s="34"/>
      <c r="E414" s="34"/>
      <c r="F414" s="66"/>
      <c r="J414" s="49"/>
      <c r="L414" s="75"/>
      <c r="Y414" s="12"/>
      <c r="Z414" s="12"/>
      <c r="AA414" s="12"/>
    </row>
    <row r="415" ht="15.75" customHeight="1">
      <c r="A415" s="34"/>
      <c r="B415" s="34"/>
      <c r="C415" s="34"/>
      <c r="E415" s="34"/>
      <c r="F415" s="66"/>
      <c r="J415" s="49"/>
      <c r="L415" s="75"/>
      <c r="Y415" s="12"/>
      <c r="Z415" s="12"/>
      <c r="AA415" s="12"/>
    </row>
    <row r="416" ht="15.75" customHeight="1">
      <c r="A416" s="34"/>
      <c r="B416" s="34"/>
      <c r="C416" s="34"/>
      <c r="E416" s="34"/>
      <c r="F416" s="66"/>
      <c r="J416" s="49"/>
      <c r="L416" s="75"/>
      <c r="Y416" s="12"/>
      <c r="Z416" s="12"/>
      <c r="AA416" s="12"/>
    </row>
    <row r="417" ht="15.75" customHeight="1">
      <c r="A417" s="34"/>
      <c r="B417" s="34"/>
      <c r="C417" s="34"/>
      <c r="E417" s="34"/>
      <c r="F417" s="66"/>
      <c r="J417" s="49"/>
      <c r="L417" s="75"/>
      <c r="Y417" s="12"/>
      <c r="Z417" s="12"/>
      <c r="AA417" s="12"/>
    </row>
    <row r="418" ht="15.75" customHeight="1">
      <c r="A418" s="34"/>
      <c r="B418" s="34"/>
      <c r="C418" s="34"/>
      <c r="E418" s="34"/>
      <c r="F418" s="66"/>
      <c r="J418" s="49"/>
      <c r="L418" s="75"/>
      <c r="Y418" s="12"/>
      <c r="Z418" s="12"/>
      <c r="AA418" s="12"/>
    </row>
    <row r="419" ht="15.75" customHeight="1">
      <c r="A419" s="34"/>
      <c r="B419" s="34"/>
      <c r="C419" s="34"/>
      <c r="E419" s="34"/>
      <c r="F419" s="66"/>
      <c r="J419" s="49"/>
      <c r="L419" s="75"/>
      <c r="Y419" s="12"/>
      <c r="Z419" s="12"/>
      <c r="AA419" s="12"/>
    </row>
    <row r="420" ht="15.75" customHeight="1">
      <c r="A420" s="34"/>
      <c r="B420" s="34"/>
      <c r="C420" s="34"/>
      <c r="E420" s="34"/>
      <c r="F420" s="66"/>
      <c r="J420" s="49"/>
      <c r="L420" s="75"/>
      <c r="Y420" s="12"/>
      <c r="Z420" s="12"/>
      <c r="AA420" s="12"/>
    </row>
    <row r="421" ht="15.75" customHeight="1">
      <c r="A421" s="34"/>
      <c r="B421" s="34"/>
      <c r="C421" s="34"/>
      <c r="E421" s="34"/>
      <c r="F421" s="66"/>
      <c r="J421" s="49"/>
      <c r="L421" s="75"/>
      <c r="Y421" s="12"/>
      <c r="Z421" s="12"/>
      <c r="AA421" s="12"/>
    </row>
    <row r="422" ht="15.75" customHeight="1">
      <c r="A422" s="34"/>
      <c r="B422" s="34"/>
      <c r="C422" s="34"/>
      <c r="E422" s="34"/>
      <c r="F422" s="66"/>
      <c r="J422" s="49"/>
      <c r="L422" s="75"/>
      <c r="Y422" s="12"/>
      <c r="Z422" s="12"/>
      <c r="AA422" s="12"/>
    </row>
    <row r="423" ht="15.75" customHeight="1">
      <c r="A423" s="34"/>
      <c r="B423" s="34"/>
      <c r="C423" s="34"/>
      <c r="E423" s="34"/>
      <c r="F423" s="66"/>
      <c r="J423" s="49"/>
      <c r="L423" s="75"/>
      <c r="Y423" s="12"/>
      <c r="Z423" s="12"/>
      <c r="AA423" s="12"/>
    </row>
    <row r="424" ht="15.75" customHeight="1">
      <c r="A424" s="34"/>
      <c r="B424" s="34"/>
      <c r="C424" s="34"/>
      <c r="E424" s="34"/>
      <c r="F424" s="66"/>
      <c r="J424" s="49"/>
      <c r="L424" s="75"/>
      <c r="Y424" s="12"/>
      <c r="Z424" s="12"/>
      <c r="AA424" s="12"/>
    </row>
    <row r="425" ht="15.75" customHeight="1">
      <c r="A425" s="34"/>
      <c r="B425" s="34"/>
      <c r="C425" s="34"/>
      <c r="E425" s="34"/>
      <c r="F425" s="66"/>
      <c r="J425" s="49"/>
      <c r="L425" s="75"/>
      <c r="Y425" s="12"/>
      <c r="Z425" s="12"/>
      <c r="AA425" s="12"/>
    </row>
    <row r="426" ht="15.75" customHeight="1">
      <c r="A426" s="34"/>
      <c r="B426" s="34"/>
      <c r="C426" s="34"/>
      <c r="E426" s="34"/>
      <c r="F426" s="66"/>
      <c r="J426" s="49"/>
      <c r="L426" s="75"/>
      <c r="Y426" s="12"/>
      <c r="Z426" s="12"/>
      <c r="AA426" s="12"/>
    </row>
    <row r="427" ht="15.75" customHeight="1">
      <c r="A427" s="34"/>
      <c r="B427" s="34"/>
      <c r="C427" s="34"/>
      <c r="E427" s="34"/>
      <c r="F427" s="66"/>
      <c r="J427" s="49"/>
      <c r="L427" s="75"/>
      <c r="Y427" s="12"/>
      <c r="Z427" s="12"/>
      <c r="AA427" s="12"/>
    </row>
    <row r="428" ht="15.75" customHeight="1">
      <c r="A428" s="34"/>
      <c r="B428" s="34"/>
      <c r="C428" s="34"/>
      <c r="E428" s="34"/>
      <c r="F428" s="66"/>
      <c r="J428" s="49"/>
      <c r="L428" s="75"/>
      <c r="Y428" s="12"/>
      <c r="Z428" s="12"/>
      <c r="AA428" s="12"/>
    </row>
    <row r="429" ht="15.75" customHeight="1">
      <c r="A429" s="34"/>
      <c r="B429" s="34"/>
      <c r="C429" s="34"/>
      <c r="E429" s="34"/>
      <c r="F429" s="66"/>
      <c r="J429" s="49"/>
      <c r="L429" s="75"/>
      <c r="Y429" s="12"/>
      <c r="Z429" s="12"/>
      <c r="AA429" s="12"/>
    </row>
    <row r="430" ht="15.75" customHeight="1">
      <c r="A430" s="34"/>
      <c r="B430" s="34"/>
      <c r="C430" s="34"/>
      <c r="E430" s="34"/>
      <c r="F430" s="66"/>
      <c r="J430" s="49"/>
      <c r="L430" s="75"/>
      <c r="Y430" s="12"/>
      <c r="Z430" s="12"/>
      <c r="AA430" s="12"/>
    </row>
    <row r="431" ht="15.75" customHeight="1">
      <c r="A431" s="34"/>
      <c r="B431" s="34"/>
      <c r="C431" s="34"/>
      <c r="E431" s="34"/>
      <c r="F431" s="66"/>
      <c r="J431" s="49"/>
      <c r="L431" s="75"/>
      <c r="Y431" s="12"/>
      <c r="Z431" s="12"/>
      <c r="AA431" s="12"/>
    </row>
    <row r="432" ht="15.75" customHeight="1">
      <c r="A432" s="34"/>
      <c r="B432" s="34"/>
      <c r="C432" s="34"/>
      <c r="E432" s="34"/>
      <c r="F432" s="66"/>
      <c r="J432" s="49"/>
      <c r="L432" s="75"/>
      <c r="Y432" s="12"/>
      <c r="Z432" s="12"/>
      <c r="AA432" s="12"/>
    </row>
    <row r="433" ht="15.75" customHeight="1">
      <c r="A433" s="34"/>
      <c r="B433" s="34"/>
      <c r="C433" s="34"/>
      <c r="E433" s="34"/>
      <c r="F433" s="66"/>
      <c r="J433" s="49"/>
      <c r="L433" s="75"/>
      <c r="Y433" s="12"/>
      <c r="Z433" s="12"/>
      <c r="AA433" s="12"/>
    </row>
    <row r="434" ht="15.75" customHeight="1">
      <c r="A434" s="34"/>
      <c r="B434" s="34"/>
      <c r="C434" s="34"/>
      <c r="E434" s="34"/>
      <c r="F434" s="66"/>
      <c r="J434" s="49"/>
      <c r="L434" s="75"/>
      <c r="Y434" s="12"/>
      <c r="Z434" s="12"/>
      <c r="AA434" s="12"/>
    </row>
    <row r="435" ht="15.75" customHeight="1">
      <c r="A435" s="34"/>
      <c r="B435" s="34"/>
      <c r="C435" s="34"/>
      <c r="E435" s="34"/>
      <c r="F435" s="66"/>
      <c r="J435" s="49"/>
      <c r="L435" s="75"/>
      <c r="Y435" s="12"/>
      <c r="Z435" s="12"/>
      <c r="AA435" s="12"/>
    </row>
    <row r="436" ht="15.75" customHeight="1">
      <c r="A436" s="34"/>
      <c r="B436" s="34"/>
      <c r="C436" s="34"/>
      <c r="E436" s="34"/>
      <c r="F436" s="66"/>
      <c r="J436" s="49"/>
      <c r="L436" s="75"/>
      <c r="Y436" s="12"/>
      <c r="Z436" s="12"/>
      <c r="AA436" s="12"/>
    </row>
    <row r="437" ht="15.75" customHeight="1">
      <c r="A437" s="34"/>
      <c r="B437" s="34"/>
      <c r="C437" s="34"/>
      <c r="E437" s="34"/>
      <c r="F437" s="66"/>
      <c r="J437" s="49"/>
      <c r="L437" s="75"/>
      <c r="Y437" s="12"/>
      <c r="Z437" s="12"/>
      <c r="AA437" s="12"/>
    </row>
    <row r="438" ht="15.75" customHeight="1">
      <c r="A438" s="34"/>
      <c r="B438" s="34"/>
      <c r="C438" s="34"/>
      <c r="E438" s="34"/>
      <c r="F438" s="66"/>
      <c r="J438" s="49"/>
      <c r="L438" s="75"/>
      <c r="Y438" s="12"/>
      <c r="Z438" s="12"/>
      <c r="AA438" s="12"/>
    </row>
    <row r="439" ht="15.75" customHeight="1">
      <c r="A439" s="34"/>
      <c r="B439" s="34"/>
      <c r="C439" s="34"/>
      <c r="E439" s="34"/>
      <c r="F439" s="66"/>
      <c r="J439" s="49"/>
      <c r="L439" s="75"/>
      <c r="Y439" s="12"/>
      <c r="Z439" s="12"/>
      <c r="AA439" s="12"/>
    </row>
    <row r="440" ht="15.75" customHeight="1">
      <c r="A440" s="34"/>
      <c r="B440" s="34"/>
      <c r="C440" s="34"/>
      <c r="E440" s="34"/>
      <c r="F440" s="66"/>
      <c r="J440" s="49"/>
      <c r="L440" s="75"/>
      <c r="Y440" s="12"/>
      <c r="Z440" s="12"/>
      <c r="AA440" s="12"/>
    </row>
    <row r="441" ht="15.75" customHeight="1">
      <c r="A441" s="34"/>
      <c r="B441" s="34"/>
      <c r="C441" s="34"/>
      <c r="E441" s="34"/>
      <c r="F441" s="66"/>
      <c r="J441" s="49"/>
      <c r="L441" s="75"/>
      <c r="Y441" s="12"/>
      <c r="Z441" s="12"/>
      <c r="AA441" s="12"/>
    </row>
    <row r="442" ht="15.75" customHeight="1">
      <c r="A442" s="34"/>
      <c r="B442" s="34"/>
      <c r="C442" s="34"/>
      <c r="E442" s="34"/>
      <c r="F442" s="66"/>
      <c r="J442" s="49"/>
      <c r="L442" s="75"/>
      <c r="Y442" s="12"/>
      <c r="Z442" s="12"/>
      <c r="AA442" s="12"/>
    </row>
    <row r="443" ht="15.75" customHeight="1">
      <c r="A443" s="34"/>
      <c r="B443" s="34"/>
      <c r="C443" s="34"/>
      <c r="E443" s="34"/>
      <c r="F443" s="66"/>
      <c r="J443" s="49"/>
      <c r="L443" s="75"/>
      <c r="Y443" s="12"/>
      <c r="Z443" s="12"/>
      <c r="AA443" s="12"/>
    </row>
    <row r="444" ht="15.75" customHeight="1">
      <c r="A444" s="34"/>
      <c r="B444" s="34"/>
      <c r="C444" s="34"/>
      <c r="E444" s="34"/>
      <c r="F444" s="66"/>
      <c r="J444" s="49"/>
      <c r="L444" s="75"/>
      <c r="Y444" s="12"/>
      <c r="Z444" s="12"/>
      <c r="AA444" s="12"/>
    </row>
    <row r="445" ht="15.75" customHeight="1">
      <c r="A445" s="34"/>
      <c r="B445" s="34"/>
      <c r="C445" s="34"/>
      <c r="E445" s="34"/>
      <c r="F445" s="66"/>
      <c r="J445" s="49"/>
      <c r="L445" s="75"/>
      <c r="Y445" s="12"/>
      <c r="Z445" s="12"/>
      <c r="AA445" s="12"/>
    </row>
    <row r="446" ht="15.75" customHeight="1">
      <c r="A446" s="34"/>
      <c r="B446" s="34"/>
      <c r="C446" s="34"/>
      <c r="E446" s="34"/>
      <c r="F446" s="66"/>
      <c r="J446" s="49"/>
      <c r="L446" s="75"/>
      <c r="Y446" s="12"/>
      <c r="Z446" s="12"/>
      <c r="AA446" s="12"/>
    </row>
    <row r="447" ht="15.75" customHeight="1">
      <c r="A447" s="34"/>
      <c r="B447" s="34"/>
      <c r="C447" s="34"/>
      <c r="E447" s="34"/>
      <c r="F447" s="66"/>
      <c r="J447" s="49"/>
      <c r="L447" s="75"/>
      <c r="Y447" s="12"/>
      <c r="Z447" s="12"/>
      <c r="AA447" s="12"/>
    </row>
    <row r="448" ht="15.75" customHeight="1">
      <c r="A448" s="34"/>
      <c r="B448" s="34"/>
      <c r="C448" s="34"/>
      <c r="E448" s="34"/>
      <c r="F448" s="66"/>
      <c r="J448" s="49"/>
      <c r="L448" s="75"/>
      <c r="Y448" s="12"/>
      <c r="Z448" s="12"/>
      <c r="AA448" s="12"/>
    </row>
    <row r="449" ht="15.75" customHeight="1">
      <c r="A449" s="34"/>
      <c r="B449" s="34"/>
      <c r="C449" s="34"/>
      <c r="E449" s="34"/>
      <c r="F449" s="66"/>
      <c r="J449" s="49"/>
      <c r="L449" s="75"/>
      <c r="Y449" s="12"/>
      <c r="Z449" s="12"/>
      <c r="AA449" s="12"/>
    </row>
    <row r="450" ht="15.75" customHeight="1">
      <c r="A450" s="34"/>
      <c r="B450" s="34"/>
      <c r="C450" s="34"/>
      <c r="E450" s="34"/>
      <c r="F450" s="66"/>
      <c r="J450" s="49"/>
      <c r="L450" s="75"/>
      <c r="Y450" s="12"/>
      <c r="Z450" s="12"/>
      <c r="AA450" s="12"/>
    </row>
    <row r="451" ht="15.75" customHeight="1">
      <c r="A451" s="34"/>
      <c r="B451" s="34"/>
      <c r="C451" s="34"/>
      <c r="E451" s="34"/>
      <c r="F451" s="66"/>
      <c r="J451" s="49"/>
      <c r="L451" s="75"/>
      <c r="Y451" s="12"/>
      <c r="Z451" s="12"/>
      <c r="AA451" s="12"/>
    </row>
    <row r="452" ht="15.75" customHeight="1">
      <c r="A452" s="34"/>
      <c r="B452" s="34"/>
      <c r="C452" s="34"/>
      <c r="E452" s="34"/>
      <c r="F452" s="66"/>
      <c r="J452" s="49"/>
      <c r="L452" s="75"/>
      <c r="Y452" s="12"/>
      <c r="Z452" s="12"/>
      <c r="AA452" s="12"/>
    </row>
    <row r="453" ht="15.75" customHeight="1">
      <c r="A453" s="34"/>
      <c r="B453" s="34"/>
      <c r="C453" s="34"/>
      <c r="E453" s="34"/>
      <c r="F453" s="66"/>
      <c r="J453" s="49"/>
      <c r="L453" s="75"/>
      <c r="Y453" s="12"/>
      <c r="Z453" s="12"/>
      <c r="AA453" s="12"/>
    </row>
    <row r="454" ht="15.75" customHeight="1">
      <c r="A454" s="34"/>
      <c r="B454" s="34"/>
      <c r="C454" s="34"/>
      <c r="E454" s="34"/>
      <c r="F454" s="66"/>
      <c r="J454" s="49"/>
      <c r="L454" s="75"/>
      <c r="Y454" s="12"/>
      <c r="Z454" s="12"/>
      <c r="AA454" s="12"/>
    </row>
    <row r="455" ht="15.75" customHeight="1">
      <c r="A455" s="34"/>
      <c r="B455" s="34"/>
      <c r="C455" s="34"/>
      <c r="E455" s="34"/>
      <c r="F455" s="66"/>
      <c r="J455" s="49"/>
      <c r="L455" s="75"/>
      <c r="Y455" s="12"/>
      <c r="Z455" s="12"/>
      <c r="AA455" s="12"/>
    </row>
    <row r="456" ht="15.75" customHeight="1">
      <c r="A456" s="34"/>
      <c r="B456" s="34"/>
      <c r="C456" s="34"/>
      <c r="E456" s="34"/>
      <c r="F456" s="66"/>
      <c r="J456" s="49"/>
      <c r="L456" s="75"/>
      <c r="Y456" s="12"/>
      <c r="Z456" s="12"/>
      <c r="AA456" s="12"/>
    </row>
    <row r="457" ht="15.75" customHeight="1">
      <c r="A457" s="34"/>
      <c r="B457" s="34"/>
      <c r="C457" s="34"/>
      <c r="E457" s="34"/>
      <c r="F457" s="66"/>
      <c r="J457" s="49"/>
      <c r="L457" s="75"/>
      <c r="Y457" s="12"/>
      <c r="Z457" s="12"/>
      <c r="AA457" s="12"/>
    </row>
    <row r="458" ht="15.75" customHeight="1">
      <c r="A458" s="34"/>
      <c r="B458" s="34"/>
      <c r="C458" s="34"/>
      <c r="E458" s="34"/>
      <c r="F458" s="66"/>
      <c r="J458" s="49"/>
      <c r="L458" s="75"/>
      <c r="Y458" s="12"/>
      <c r="Z458" s="12"/>
      <c r="AA458" s="12"/>
    </row>
    <row r="459" ht="15.75" customHeight="1">
      <c r="A459" s="34"/>
      <c r="B459" s="34"/>
      <c r="C459" s="34"/>
      <c r="E459" s="34"/>
      <c r="F459" s="66"/>
      <c r="J459" s="49"/>
      <c r="L459" s="75"/>
      <c r="Y459" s="12"/>
      <c r="Z459" s="12"/>
      <c r="AA459" s="12"/>
    </row>
    <row r="460" ht="15.75" customHeight="1">
      <c r="A460" s="34"/>
      <c r="B460" s="34"/>
      <c r="C460" s="34"/>
      <c r="E460" s="34"/>
      <c r="F460" s="66"/>
      <c r="J460" s="49"/>
      <c r="L460" s="75"/>
      <c r="Y460" s="12"/>
      <c r="Z460" s="12"/>
      <c r="AA460" s="12"/>
    </row>
    <row r="461" ht="15.75" customHeight="1">
      <c r="A461" s="34"/>
      <c r="B461" s="34"/>
      <c r="C461" s="34"/>
      <c r="E461" s="34"/>
      <c r="F461" s="66"/>
      <c r="J461" s="49"/>
      <c r="L461" s="75"/>
      <c r="Y461" s="12"/>
      <c r="Z461" s="12"/>
      <c r="AA461" s="12"/>
    </row>
    <row r="462" ht="15.75" customHeight="1">
      <c r="A462" s="34"/>
      <c r="B462" s="34"/>
      <c r="C462" s="34"/>
      <c r="E462" s="34"/>
      <c r="F462" s="66"/>
      <c r="J462" s="49"/>
      <c r="L462" s="75"/>
      <c r="Y462" s="12"/>
      <c r="Z462" s="12"/>
      <c r="AA462" s="12"/>
    </row>
    <row r="463" ht="15.75" customHeight="1">
      <c r="A463" s="34"/>
      <c r="B463" s="34"/>
      <c r="C463" s="34"/>
      <c r="E463" s="34"/>
      <c r="F463" s="66"/>
      <c r="J463" s="49"/>
      <c r="L463" s="75"/>
      <c r="Y463" s="12"/>
      <c r="Z463" s="12"/>
      <c r="AA463" s="12"/>
    </row>
    <row r="464" ht="15.75" customHeight="1">
      <c r="A464" s="34"/>
      <c r="B464" s="34"/>
      <c r="C464" s="34"/>
      <c r="E464" s="34"/>
      <c r="F464" s="66"/>
      <c r="J464" s="49"/>
      <c r="L464" s="75"/>
      <c r="Y464" s="12"/>
      <c r="Z464" s="12"/>
      <c r="AA464" s="12"/>
    </row>
    <row r="465" ht="15.75" customHeight="1">
      <c r="A465" s="34"/>
      <c r="B465" s="34"/>
      <c r="C465" s="34"/>
      <c r="E465" s="34"/>
      <c r="F465" s="66"/>
      <c r="J465" s="49"/>
      <c r="L465" s="75"/>
      <c r="Y465" s="12"/>
      <c r="Z465" s="12"/>
      <c r="AA465" s="12"/>
    </row>
    <row r="466" ht="15.75" customHeight="1">
      <c r="A466" s="34"/>
      <c r="B466" s="34"/>
      <c r="C466" s="34"/>
      <c r="E466" s="34"/>
      <c r="F466" s="66"/>
      <c r="J466" s="49"/>
      <c r="L466" s="75"/>
      <c r="Y466" s="12"/>
      <c r="Z466" s="12"/>
      <c r="AA466" s="12"/>
    </row>
    <row r="467" ht="15.75" customHeight="1">
      <c r="A467" s="34"/>
      <c r="B467" s="34"/>
      <c r="C467" s="34"/>
      <c r="E467" s="34"/>
      <c r="F467" s="66"/>
      <c r="J467" s="49"/>
      <c r="L467" s="75"/>
      <c r="Y467" s="12"/>
      <c r="Z467" s="12"/>
      <c r="AA467" s="12"/>
    </row>
    <row r="468" ht="15.75" customHeight="1">
      <c r="A468" s="34"/>
      <c r="B468" s="34"/>
      <c r="C468" s="34"/>
      <c r="E468" s="34"/>
      <c r="F468" s="66"/>
      <c r="J468" s="49"/>
      <c r="L468" s="75"/>
      <c r="Y468" s="12"/>
      <c r="Z468" s="12"/>
      <c r="AA468" s="12"/>
    </row>
    <row r="469" ht="15.75" customHeight="1">
      <c r="A469" s="34"/>
      <c r="B469" s="34"/>
      <c r="C469" s="34"/>
      <c r="E469" s="34"/>
      <c r="F469" s="66"/>
      <c r="J469" s="49"/>
      <c r="L469" s="75"/>
      <c r="Y469" s="12"/>
      <c r="Z469" s="12"/>
      <c r="AA469" s="12"/>
    </row>
    <row r="470" ht="15.75" customHeight="1">
      <c r="A470" s="34"/>
      <c r="B470" s="34"/>
      <c r="C470" s="34"/>
      <c r="E470" s="34"/>
      <c r="F470" s="66"/>
      <c r="J470" s="49"/>
      <c r="L470" s="75"/>
      <c r="Y470" s="12"/>
      <c r="Z470" s="12"/>
      <c r="AA470" s="12"/>
    </row>
    <row r="471" ht="15.75" customHeight="1">
      <c r="A471" s="34"/>
      <c r="B471" s="34"/>
      <c r="C471" s="34"/>
      <c r="E471" s="34"/>
      <c r="F471" s="66"/>
      <c r="J471" s="49"/>
      <c r="L471" s="75"/>
      <c r="Y471" s="12"/>
      <c r="Z471" s="12"/>
      <c r="AA471" s="12"/>
    </row>
    <row r="472" ht="15.75" customHeight="1">
      <c r="A472" s="34"/>
      <c r="B472" s="34"/>
      <c r="C472" s="34"/>
      <c r="E472" s="34"/>
      <c r="F472" s="66"/>
      <c r="J472" s="49"/>
      <c r="L472" s="75"/>
      <c r="Y472" s="12"/>
      <c r="Z472" s="12"/>
      <c r="AA472" s="12"/>
    </row>
    <row r="473" ht="15.75" customHeight="1">
      <c r="A473" s="34"/>
      <c r="B473" s="34"/>
      <c r="C473" s="34"/>
      <c r="E473" s="34"/>
      <c r="F473" s="66"/>
      <c r="J473" s="49"/>
      <c r="L473" s="75"/>
      <c r="Y473" s="12"/>
      <c r="Z473" s="12"/>
      <c r="AA473" s="12"/>
    </row>
    <row r="474" ht="15.75" customHeight="1">
      <c r="A474" s="34"/>
      <c r="B474" s="34"/>
      <c r="C474" s="34"/>
      <c r="E474" s="34"/>
      <c r="F474" s="66"/>
      <c r="J474" s="49"/>
      <c r="L474" s="75"/>
      <c r="Y474" s="12"/>
      <c r="Z474" s="12"/>
      <c r="AA474" s="12"/>
    </row>
    <row r="475" ht="15.75" customHeight="1">
      <c r="A475" s="34"/>
      <c r="B475" s="34"/>
      <c r="C475" s="34"/>
      <c r="E475" s="34"/>
      <c r="F475" s="66"/>
      <c r="J475" s="49"/>
      <c r="L475" s="75"/>
      <c r="Y475" s="12"/>
      <c r="Z475" s="12"/>
      <c r="AA475" s="12"/>
    </row>
    <row r="476" ht="15.75" customHeight="1">
      <c r="A476" s="34"/>
      <c r="B476" s="34"/>
      <c r="C476" s="34"/>
      <c r="E476" s="34"/>
      <c r="F476" s="66"/>
      <c r="J476" s="49"/>
      <c r="L476" s="75"/>
      <c r="Y476" s="12"/>
      <c r="Z476" s="12"/>
      <c r="AA476" s="12"/>
    </row>
    <row r="477" ht="15.75" customHeight="1">
      <c r="A477" s="34"/>
      <c r="B477" s="34"/>
      <c r="C477" s="34"/>
      <c r="E477" s="34"/>
      <c r="F477" s="66"/>
      <c r="J477" s="49"/>
      <c r="L477" s="75"/>
      <c r="Y477" s="12"/>
      <c r="Z477" s="12"/>
      <c r="AA477" s="12"/>
    </row>
    <row r="478" ht="15.75" customHeight="1">
      <c r="A478" s="34"/>
      <c r="B478" s="34"/>
      <c r="C478" s="34"/>
      <c r="E478" s="34"/>
      <c r="F478" s="66"/>
      <c r="J478" s="49"/>
      <c r="L478" s="75"/>
      <c r="Y478" s="12"/>
      <c r="Z478" s="12"/>
      <c r="AA478" s="12"/>
    </row>
    <row r="479" ht="15.75" customHeight="1">
      <c r="A479" s="34"/>
      <c r="B479" s="34"/>
      <c r="C479" s="34"/>
      <c r="E479" s="34"/>
      <c r="F479" s="66"/>
      <c r="J479" s="49"/>
      <c r="L479" s="75"/>
      <c r="Y479" s="12"/>
      <c r="Z479" s="12"/>
      <c r="AA479" s="12"/>
    </row>
    <row r="480" ht="15.75" customHeight="1">
      <c r="A480" s="34"/>
      <c r="B480" s="34"/>
      <c r="C480" s="34"/>
      <c r="E480" s="34"/>
      <c r="F480" s="66"/>
      <c r="J480" s="49"/>
      <c r="L480" s="75"/>
      <c r="Y480" s="12"/>
      <c r="Z480" s="12"/>
      <c r="AA480" s="12"/>
    </row>
    <row r="481" ht="15.75" customHeight="1">
      <c r="A481" s="34"/>
      <c r="B481" s="34"/>
      <c r="C481" s="34"/>
      <c r="E481" s="34"/>
      <c r="F481" s="66"/>
      <c r="J481" s="49"/>
      <c r="L481" s="75"/>
      <c r="Y481" s="12"/>
      <c r="Z481" s="12"/>
      <c r="AA481" s="12"/>
    </row>
    <row r="482" ht="15.75" customHeight="1">
      <c r="A482" s="34"/>
      <c r="B482" s="34"/>
      <c r="C482" s="34"/>
      <c r="E482" s="34"/>
      <c r="F482" s="66"/>
      <c r="J482" s="49"/>
      <c r="L482" s="75"/>
      <c r="Y482" s="12"/>
      <c r="Z482" s="12"/>
      <c r="AA482" s="12"/>
    </row>
    <row r="483" ht="15.75" customHeight="1">
      <c r="A483" s="34"/>
      <c r="B483" s="34"/>
      <c r="C483" s="34"/>
      <c r="E483" s="34"/>
      <c r="F483" s="66"/>
      <c r="J483" s="49"/>
      <c r="L483" s="75"/>
      <c r="Y483" s="12"/>
      <c r="Z483" s="12"/>
      <c r="AA483" s="12"/>
    </row>
    <row r="484" ht="15.75" customHeight="1">
      <c r="A484" s="34"/>
      <c r="B484" s="34"/>
      <c r="C484" s="34"/>
      <c r="E484" s="34"/>
      <c r="F484" s="66"/>
      <c r="J484" s="49"/>
      <c r="L484" s="75"/>
      <c r="Y484" s="12"/>
      <c r="Z484" s="12"/>
      <c r="AA484" s="12"/>
    </row>
    <row r="485" ht="15.75" customHeight="1">
      <c r="A485" s="34"/>
      <c r="B485" s="34"/>
      <c r="C485" s="34"/>
      <c r="E485" s="34"/>
      <c r="F485" s="66"/>
      <c r="J485" s="49"/>
      <c r="L485" s="75"/>
      <c r="Y485" s="12"/>
      <c r="Z485" s="12"/>
      <c r="AA485" s="12"/>
    </row>
    <row r="486" ht="15.75" customHeight="1">
      <c r="A486" s="34"/>
      <c r="B486" s="34"/>
      <c r="C486" s="34"/>
      <c r="E486" s="34"/>
      <c r="F486" s="66"/>
      <c r="J486" s="49"/>
      <c r="L486" s="75"/>
      <c r="Y486" s="12"/>
      <c r="Z486" s="12"/>
      <c r="AA486" s="12"/>
    </row>
    <row r="487" ht="15.75" customHeight="1">
      <c r="A487" s="34"/>
      <c r="B487" s="34"/>
      <c r="C487" s="34"/>
      <c r="E487" s="34"/>
      <c r="F487" s="66"/>
      <c r="J487" s="49"/>
      <c r="L487" s="75"/>
      <c r="Y487" s="12"/>
      <c r="Z487" s="12"/>
      <c r="AA487" s="12"/>
    </row>
    <row r="488" ht="15.75" customHeight="1">
      <c r="A488" s="34"/>
      <c r="B488" s="34"/>
      <c r="C488" s="34"/>
      <c r="E488" s="34"/>
      <c r="F488" s="66"/>
      <c r="J488" s="49"/>
      <c r="L488" s="75"/>
      <c r="Y488" s="12"/>
      <c r="Z488" s="12"/>
      <c r="AA488" s="12"/>
    </row>
    <row r="489" ht="15.75" customHeight="1">
      <c r="A489" s="34"/>
      <c r="B489" s="34"/>
      <c r="C489" s="34"/>
      <c r="E489" s="34"/>
      <c r="F489" s="66"/>
      <c r="J489" s="49"/>
      <c r="L489" s="75"/>
      <c r="Y489" s="12"/>
      <c r="Z489" s="12"/>
      <c r="AA489" s="12"/>
    </row>
    <row r="490" ht="15.75" customHeight="1">
      <c r="A490" s="34"/>
      <c r="B490" s="34"/>
      <c r="C490" s="34"/>
      <c r="E490" s="34"/>
      <c r="F490" s="66"/>
      <c r="J490" s="49"/>
      <c r="L490" s="75"/>
      <c r="Y490" s="12"/>
      <c r="Z490" s="12"/>
      <c r="AA490" s="12"/>
    </row>
    <row r="491" ht="15.75" customHeight="1">
      <c r="A491" s="34"/>
      <c r="B491" s="34"/>
      <c r="C491" s="34"/>
      <c r="E491" s="34"/>
      <c r="F491" s="66"/>
      <c r="J491" s="49"/>
      <c r="L491" s="75"/>
      <c r="Y491" s="12"/>
      <c r="Z491" s="12"/>
      <c r="AA491" s="12"/>
    </row>
    <row r="492" ht="15.75" customHeight="1">
      <c r="A492" s="34"/>
      <c r="B492" s="34"/>
      <c r="C492" s="34"/>
      <c r="E492" s="34"/>
      <c r="F492" s="66"/>
      <c r="J492" s="49"/>
      <c r="L492" s="75"/>
      <c r="Y492" s="12"/>
      <c r="Z492" s="12"/>
      <c r="AA492" s="12"/>
    </row>
    <row r="493" ht="15.75" customHeight="1">
      <c r="A493" s="34"/>
      <c r="B493" s="34"/>
      <c r="C493" s="34"/>
      <c r="E493" s="34"/>
      <c r="F493" s="66"/>
      <c r="J493" s="49"/>
      <c r="L493" s="75"/>
      <c r="Y493" s="12"/>
      <c r="Z493" s="12"/>
      <c r="AA493" s="12"/>
    </row>
    <row r="494" ht="15.75" customHeight="1">
      <c r="A494" s="34"/>
      <c r="B494" s="34"/>
      <c r="C494" s="34"/>
      <c r="E494" s="34"/>
      <c r="F494" s="66"/>
      <c r="J494" s="49"/>
      <c r="L494" s="75"/>
      <c r="Y494" s="12"/>
      <c r="Z494" s="12"/>
      <c r="AA494" s="12"/>
    </row>
    <row r="495" ht="15.75" customHeight="1">
      <c r="A495" s="34"/>
      <c r="B495" s="34"/>
      <c r="C495" s="34"/>
      <c r="E495" s="34"/>
      <c r="F495" s="66"/>
      <c r="J495" s="49"/>
      <c r="L495" s="75"/>
      <c r="Y495" s="12"/>
      <c r="Z495" s="12"/>
      <c r="AA495" s="12"/>
    </row>
    <row r="496" ht="15.75" customHeight="1">
      <c r="A496" s="34"/>
      <c r="B496" s="34"/>
      <c r="C496" s="34"/>
      <c r="E496" s="34"/>
      <c r="F496" s="66"/>
      <c r="J496" s="49"/>
      <c r="L496" s="75"/>
      <c r="Y496" s="12"/>
      <c r="Z496" s="12"/>
      <c r="AA496" s="12"/>
    </row>
    <row r="497" ht="15.75" customHeight="1">
      <c r="A497" s="34"/>
      <c r="B497" s="34"/>
      <c r="C497" s="34"/>
      <c r="E497" s="34"/>
      <c r="F497" s="66"/>
      <c r="J497" s="49"/>
      <c r="L497" s="75"/>
      <c r="Y497" s="12"/>
      <c r="Z497" s="12"/>
      <c r="AA497" s="12"/>
    </row>
    <row r="498" ht="15.75" customHeight="1">
      <c r="A498" s="34"/>
      <c r="B498" s="34"/>
      <c r="C498" s="34"/>
      <c r="E498" s="34"/>
      <c r="F498" s="66"/>
      <c r="J498" s="49"/>
      <c r="L498" s="75"/>
      <c r="Y498" s="12"/>
      <c r="Z498" s="12"/>
      <c r="AA498" s="12"/>
    </row>
    <row r="499" ht="15.75" customHeight="1">
      <c r="A499" s="34"/>
      <c r="B499" s="34"/>
      <c r="C499" s="34"/>
      <c r="E499" s="34"/>
      <c r="F499" s="66"/>
      <c r="J499" s="49"/>
      <c r="L499" s="75"/>
      <c r="Y499" s="12"/>
      <c r="Z499" s="12"/>
      <c r="AA499" s="12"/>
    </row>
    <row r="500" ht="15.75" customHeight="1">
      <c r="A500" s="34"/>
      <c r="B500" s="34"/>
      <c r="C500" s="34"/>
      <c r="E500" s="34"/>
      <c r="F500" s="66"/>
      <c r="J500" s="49"/>
      <c r="L500" s="75"/>
      <c r="Y500" s="12"/>
      <c r="Z500" s="12"/>
      <c r="AA500" s="12"/>
    </row>
    <row r="501" ht="15.75" customHeight="1">
      <c r="A501" s="34"/>
      <c r="B501" s="34"/>
      <c r="C501" s="34"/>
      <c r="E501" s="34"/>
      <c r="F501" s="66"/>
      <c r="J501" s="49"/>
      <c r="L501" s="75"/>
      <c r="Y501" s="12"/>
      <c r="Z501" s="12"/>
      <c r="AA501" s="12"/>
    </row>
    <row r="502" ht="15.75" customHeight="1">
      <c r="A502" s="34"/>
      <c r="B502" s="34"/>
      <c r="C502" s="34"/>
      <c r="E502" s="34"/>
      <c r="F502" s="66"/>
      <c r="J502" s="49"/>
      <c r="L502" s="75"/>
      <c r="Y502" s="12"/>
      <c r="Z502" s="12"/>
      <c r="AA502" s="12"/>
    </row>
    <row r="503" ht="15.75" customHeight="1">
      <c r="A503" s="34"/>
      <c r="B503" s="34"/>
      <c r="C503" s="34"/>
      <c r="E503" s="34"/>
      <c r="F503" s="66"/>
      <c r="J503" s="49"/>
      <c r="L503" s="75"/>
      <c r="Y503" s="12"/>
      <c r="Z503" s="12"/>
      <c r="AA503" s="12"/>
    </row>
    <row r="504" ht="15.75" customHeight="1">
      <c r="A504" s="34"/>
      <c r="B504" s="34"/>
      <c r="C504" s="34"/>
      <c r="E504" s="34"/>
      <c r="F504" s="66"/>
      <c r="J504" s="49"/>
      <c r="L504" s="75"/>
      <c r="Y504" s="12"/>
      <c r="Z504" s="12"/>
      <c r="AA504" s="12"/>
    </row>
    <row r="505" ht="15.75" customHeight="1">
      <c r="A505" s="34"/>
      <c r="B505" s="34"/>
      <c r="C505" s="34"/>
      <c r="E505" s="34"/>
      <c r="F505" s="66"/>
      <c r="J505" s="49"/>
      <c r="L505" s="75"/>
      <c r="Y505" s="12"/>
      <c r="Z505" s="12"/>
      <c r="AA505" s="12"/>
    </row>
    <row r="506" ht="15.75" customHeight="1">
      <c r="A506" s="34"/>
      <c r="B506" s="34"/>
      <c r="C506" s="34"/>
      <c r="E506" s="34"/>
      <c r="F506" s="66"/>
      <c r="J506" s="49"/>
      <c r="L506" s="75"/>
      <c r="Y506" s="12"/>
      <c r="Z506" s="12"/>
      <c r="AA506" s="12"/>
    </row>
    <row r="507" ht="15.75" customHeight="1">
      <c r="A507" s="34"/>
      <c r="B507" s="34"/>
      <c r="C507" s="34"/>
      <c r="E507" s="34"/>
      <c r="F507" s="66"/>
      <c r="J507" s="49"/>
      <c r="L507" s="75"/>
      <c r="Y507" s="12"/>
      <c r="Z507" s="12"/>
      <c r="AA507" s="12"/>
    </row>
    <row r="508" ht="15.75" customHeight="1">
      <c r="A508" s="34"/>
      <c r="B508" s="34"/>
      <c r="C508" s="34"/>
      <c r="E508" s="34"/>
      <c r="F508" s="66"/>
      <c r="J508" s="49"/>
      <c r="L508" s="75"/>
      <c r="Y508" s="12"/>
      <c r="Z508" s="12"/>
      <c r="AA508" s="12"/>
    </row>
    <row r="509" ht="15.75" customHeight="1">
      <c r="A509" s="34"/>
      <c r="B509" s="34"/>
      <c r="C509" s="34"/>
      <c r="E509" s="34"/>
      <c r="F509" s="66"/>
      <c r="J509" s="49"/>
      <c r="L509" s="75"/>
      <c r="Y509" s="12"/>
      <c r="Z509" s="12"/>
      <c r="AA509" s="12"/>
    </row>
    <row r="510" ht="15.75" customHeight="1">
      <c r="A510" s="34"/>
      <c r="B510" s="34"/>
      <c r="C510" s="34"/>
      <c r="E510" s="34"/>
      <c r="F510" s="66"/>
      <c r="J510" s="49"/>
      <c r="L510" s="75"/>
      <c r="Y510" s="12"/>
      <c r="Z510" s="12"/>
      <c r="AA510" s="12"/>
    </row>
    <row r="511" ht="15.75" customHeight="1">
      <c r="A511" s="34"/>
      <c r="B511" s="34"/>
      <c r="C511" s="34"/>
      <c r="E511" s="34"/>
      <c r="F511" s="66"/>
      <c r="J511" s="49"/>
      <c r="L511" s="75"/>
      <c r="Y511" s="12"/>
      <c r="Z511" s="12"/>
      <c r="AA511" s="12"/>
    </row>
    <row r="512" ht="15.75" customHeight="1">
      <c r="A512" s="34"/>
      <c r="B512" s="34"/>
      <c r="C512" s="34"/>
      <c r="E512" s="34"/>
      <c r="F512" s="66"/>
      <c r="J512" s="49"/>
      <c r="L512" s="75"/>
      <c r="Y512" s="12"/>
      <c r="Z512" s="12"/>
      <c r="AA512" s="12"/>
    </row>
    <row r="513" ht="15.75" customHeight="1">
      <c r="A513" s="34"/>
      <c r="B513" s="34"/>
      <c r="C513" s="34"/>
      <c r="E513" s="34"/>
      <c r="F513" s="66"/>
      <c r="J513" s="49"/>
      <c r="L513" s="75"/>
      <c r="Y513" s="12"/>
      <c r="Z513" s="12"/>
      <c r="AA513" s="12"/>
    </row>
    <row r="514" ht="15.75" customHeight="1">
      <c r="A514" s="34"/>
      <c r="B514" s="34"/>
      <c r="C514" s="34"/>
      <c r="E514" s="34"/>
      <c r="F514" s="66"/>
      <c r="J514" s="49"/>
      <c r="L514" s="75"/>
      <c r="Y514" s="12"/>
      <c r="Z514" s="12"/>
      <c r="AA514" s="12"/>
    </row>
    <row r="515" ht="15.75" customHeight="1">
      <c r="A515" s="34"/>
      <c r="B515" s="34"/>
      <c r="C515" s="34"/>
      <c r="E515" s="34"/>
      <c r="F515" s="66"/>
      <c r="J515" s="49"/>
      <c r="L515" s="75"/>
      <c r="Y515" s="12"/>
      <c r="Z515" s="12"/>
      <c r="AA515" s="12"/>
    </row>
    <row r="516" ht="15.75" customHeight="1">
      <c r="A516" s="34"/>
      <c r="B516" s="34"/>
      <c r="C516" s="34"/>
      <c r="E516" s="34"/>
      <c r="F516" s="66"/>
      <c r="J516" s="49"/>
      <c r="L516" s="75"/>
      <c r="Y516" s="12"/>
      <c r="Z516" s="12"/>
      <c r="AA516" s="12"/>
    </row>
    <row r="517" ht="15.75" customHeight="1">
      <c r="A517" s="34"/>
      <c r="B517" s="34"/>
      <c r="C517" s="34"/>
      <c r="E517" s="34"/>
      <c r="F517" s="66"/>
      <c r="J517" s="49"/>
      <c r="L517" s="75"/>
      <c r="Y517" s="12"/>
      <c r="Z517" s="12"/>
      <c r="AA517" s="12"/>
    </row>
    <row r="518" ht="15.75" customHeight="1">
      <c r="A518" s="34"/>
      <c r="B518" s="34"/>
      <c r="C518" s="34"/>
      <c r="E518" s="34"/>
      <c r="F518" s="66"/>
      <c r="J518" s="49"/>
      <c r="L518" s="75"/>
      <c r="Y518" s="12"/>
      <c r="Z518" s="12"/>
      <c r="AA518" s="12"/>
    </row>
    <row r="519" ht="15.75" customHeight="1">
      <c r="A519" s="34"/>
      <c r="B519" s="34"/>
      <c r="C519" s="34"/>
      <c r="E519" s="34"/>
      <c r="F519" s="66"/>
      <c r="J519" s="49"/>
      <c r="L519" s="75"/>
      <c r="Y519" s="12"/>
      <c r="Z519" s="12"/>
      <c r="AA519" s="12"/>
    </row>
    <row r="520" ht="15.75" customHeight="1">
      <c r="A520" s="34"/>
      <c r="B520" s="34"/>
      <c r="C520" s="34"/>
      <c r="E520" s="34"/>
      <c r="F520" s="66"/>
      <c r="J520" s="49"/>
      <c r="L520" s="75"/>
      <c r="Y520" s="12"/>
      <c r="Z520" s="12"/>
      <c r="AA520" s="12"/>
    </row>
    <row r="521" ht="15.75" customHeight="1">
      <c r="A521" s="34"/>
      <c r="B521" s="34"/>
      <c r="C521" s="34"/>
      <c r="E521" s="34"/>
      <c r="F521" s="66"/>
      <c r="J521" s="49"/>
      <c r="L521" s="75"/>
      <c r="Y521" s="12"/>
      <c r="Z521" s="12"/>
      <c r="AA521" s="12"/>
    </row>
    <row r="522" ht="15.75" customHeight="1">
      <c r="A522" s="34"/>
      <c r="B522" s="34"/>
      <c r="C522" s="34"/>
      <c r="E522" s="34"/>
      <c r="F522" s="66"/>
      <c r="J522" s="49"/>
      <c r="L522" s="75"/>
      <c r="Y522" s="12"/>
      <c r="Z522" s="12"/>
      <c r="AA522" s="12"/>
    </row>
    <row r="523" ht="15.75" customHeight="1">
      <c r="A523" s="34"/>
      <c r="B523" s="34"/>
      <c r="C523" s="34"/>
      <c r="E523" s="34"/>
      <c r="F523" s="66"/>
      <c r="J523" s="49"/>
      <c r="L523" s="75"/>
      <c r="Y523" s="12"/>
      <c r="Z523" s="12"/>
      <c r="AA523" s="12"/>
    </row>
    <row r="524" ht="15.75" customHeight="1">
      <c r="A524" s="34"/>
      <c r="B524" s="34"/>
      <c r="C524" s="34"/>
      <c r="E524" s="34"/>
      <c r="F524" s="66"/>
      <c r="J524" s="49"/>
      <c r="L524" s="75"/>
      <c r="Y524" s="12"/>
      <c r="Z524" s="12"/>
      <c r="AA524" s="12"/>
    </row>
    <row r="525" ht="15.75" customHeight="1">
      <c r="A525" s="34"/>
      <c r="B525" s="34"/>
      <c r="C525" s="34"/>
      <c r="E525" s="34"/>
      <c r="F525" s="66"/>
      <c r="J525" s="49"/>
      <c r="L525" s="75"/>
      <c r="Y525" s="12"/>
      <c r="Z525" s="12"/>
      <c r="AA525" s="12"/>
    </row>
    <row r="526" ht="15.75" customHeight="1">
      <c r="A526" s="34"/>
      <c r="B526" s="34"/>
      <c r="C526" s="34"/>
      <c r="E526" s="34"/>
      <c r="F526" s="66"/>
      <c r="J526" s="49"/>
      <c r="L526" s="75"/>
      <c r="Y526" s="12"/>
      <c r="Z526" s="12"/>
      <c r="AA526" s="12"/>
    </row>
    <row r="527" ht="15.75" customHeight="1">
      <c r="A527" s="34"/>
      <c r="B527" s="34"/>
      <c r="C527" s="34"/>
      <c r="E527" s="34"/>
      <c r="F527" s="66"/>
      <c r="J527" s="49"/>
      <c r="L527" s="75"/>
      <c r="Y527" s="12"/>
      <c r="Z527" s="12"/>
      <c r="AA527" s="12"/>
    </row>
    <row r="528" ht="15.75" customHeight="1">
      <c r="A528" s="34"/>
      <c r="B528" s="34"/>
      <c r="C528" s="34"/>
      <c r="E528" s="34"/>
      <c r="F528" s="66"/>
      <c r="J528" s="49"/>
      <c r="L528" s="75"/>
      <c r="Y528" s="12"/>
      <c r="Z528" s="12"/>
      <c r="AA528" s="12"/>
    </row>
    <row r="529" ht="15.75" customHeight="1">
      <c r="A529" s="34"/>
      <c r="B529" s="34"/>
      <c r="C529" s="34"/>
      <c r="E529" s="34"/>
      <c r="F529" s="66"/>
      <c r="J529" s="49"/>
      <c r="L529" s="75"/>
      <c r="Y529" s="12"/>
      <c r="Z529" s="12"/>
      <c r="AA529" s="12"/>
    </row>
    <row r="530" ht="15.75" customHeight="1">
      <c r="A530" s="34"/>
      <c r="B530" s="34"/>
      <c r="C530" s="34"/>
      <c r="E530" s="34"/>
      <c r="F530" s="66"/>
      <c r="J530" s="49"/>
      <c r="L530" s="75"/>
      <c r="Y530" s="12"/>
      <c r="Z530" s="12"/>
      <c r="AA530" s="12"/>
    </row>
    <row r="531" ht="15.75" customHeight="1">
      <c r="A531" s="34"/>
      <c r="B531" s="34"/>
      <c r="C531" s="34"/>
      <c r="E531" s="34"/>
      <c r="F531" s="66"/>
      <c r="J531" s="49"/>
      <c r="L531" s="75"/>
      <c r="Y531" s="12"/>
      <c r="Z531" s="12"/>
      <c r="AA531" s="12"/>
    </row>
    <row r="532" ht="15.75" customHeight="1">
      <c r="A532" s="34"/>
      <c r="B532" s="34"/>
      <c r="C532" s="34"/>
      <c r="E532" s="34"/>
      <c r="F532" s="66"/>
      <c r="J532" s="49"/>
      <c r="L532" s="75"/>
      <c r="Y532" s="12"/>
      <c r="Z532" s="12"/>
      <c r="AA532" s="12"/>
    </row>
    <row r="533" ht="15.75" customHeight="1">
      <c r="A533" s="34"/>
      <c r="B533" s="34"/>
      <c r="C533" s="34"/>
      <c r="E533" s="34"/>
      <c r="F533" s="66"/>
      <c r="J533" s="49"/>
      <c r="L533" s="75"/>
      <c r="Y533" s="12"/>
      <c r="Z533" s="12"/>
      <c r="AA533" s="12"/>
    </row>
    <row r="534" ht="15.75" customHeight="1">
      <c r="A534" s="34"/>
      <c r="B534" s="34"/>
      <c r="C534" s="34"/>
      <c r="E534" s="34"/>
      <c r="F534" s="66"/>
      <c r="J534" s="49"/>
      <c r="L534" s="75"/>
      <c r="Y534" s="12"/>
      <c r="Z534" s="12"/>
      <c r="AA534" s="12"/>
    </row>
    <row r="535" ht="15.75" customHeight="1">
      <c r="A535" s="34"/>
      <c r="B535" s="34"/>
      <c r="C535" s="34"/>
      <c r="E535" s="34"/>
      <c r="F535" s="66"/>
      <c r="J535" s="49"/>
      <c r="L535" s="75"/>
      <c r="Y535" s="12"/>
      <c r="Z535" s="12"/>
      <c r="AA535" s="12"/>
    </row>
    <row r="536" ht="15.75" customHeight="1">
      <c r="A536" s="34"/>
      <c r="B536" s="34"/>
      <c r="C536" s="34"/>
      <c r="E536" s="34"/>
      <c r="F536" s="66"/>
      <c r="J536" s="49"/>
      <c r="L536" s="75"/>
      <c r="Y536" s="12"/>
      <c r="Z536" s="12"/>
      <c r="AA536" s="12"/>
    </row>
    <row r="537" ht="15.75" customHeight="1">
      <c r="A537" s="34"/>
      <c r="B537" s="34"/>
      <c r="C537" s="34"/>
      <c r="E537" s="34"/>
      <c r="F537" s="66"/>
      <c r="J537" s="49"/>
      <c r="L537" s="75"/>
      <c r="Y537" s="12"/>
      <c r="Z537" s="12"/>
      <c r="AA537" s="12"/>
    </row>
    <row r="538" ht="15.75" customHeight="1">
      <c r="A538" s="34"/>
      <c r="B538" s="34"/>
      <c r="C538" s="34"/>
      <c r="E538" s="34"/>
      <c r="F538" s="66"/>
      <c r="J538" s="49"/>
      <c r="L538" s="75"/>
      <c r="Y538" s="12"/>
      <c r="Z538" s="12"/>
      <c r="AA538" s="12"/>
    </row>
    <row r="539" ht="15.75" customHeight="1">
      <c r="A539" s="34"/>
      <c r="B539" s="34"/>
      <c r="C539" s="34"/>
      <c r="E539" s="34"/>
      <c r="F539" s="66"/>
      <c r="J539" s="49"/>
      <c r="L539" s="75"/>
      <c r="Y539" s="12"/>
      <c r="Z539" s="12"/>
      <c r="AA539" s="12"/>
    </row>
    <row r="540" ht="15.75" customHeight="1">
      <c r="A540" s="34"/>
      <c r="B540" s="34"/>
      <c r="C540" s="34"/>
      <c r="E540" s="34"/>
      <c r="F540" s="66"/>
      <c r="J540" s="49"/>
      <c r="L540" s="75"/>
      <c r="Y540" s="12"/>
      <c r="Z540" s="12"/>
      <c r="AA540" s="12"/>
    </row>
    <row r="541" ht="15.75" customHeight="1">
      <c r="A541" s="34"/>
      <c r="B541" s="34"/>
      <c r="C541" s="34"/>
      <c r="E541" s="34"/>
      <c r="F541" s="66"/>
      <c r="J541" s="49"/>
      <c r="L541" s="75"/>
      <c r="Y541" s="12"/>
      <c r="Z541" s="12"/>
      <c r="AA541" s="12"/>
    </row>
    <row r="542" ht="15.75" customHeight="1">
      <c r="A542" s="34"/>
      <c r="B542" s="34"/>
      <c r="C542" s="34"/>
      <c r="E542" s="34"/>
      <c r="F542" s="66"/>
      <c r="J542" s="49"/>
      <c r="L542" s="75"/>
      <c r="Y542" s="12"/>
      <c r="Z542" s="12"/>
      <c r="AA542" s="12"/>
    </row>
    <row r="543" ht="15.75" customHeight="1">
      <c r="A543" s="34"/>
      <c r="B543" s="34"/>
      <c r="C543" s="34"/>
      <c r="E543" s="34"/>
      <c r="F543" s="66"/>
      <c r="J543" s="49"/>
      <c r="L543" s="75"/>
      <c r="Y543" s="12"/>
      <c r="Z543" s="12"/>
      <c r="AA543" s="12"/>
    </row>
    <row r="544" ht="15.75" customHeight="1">
      <c r="A544" s="34"/>
      <c r="B544" s="34"/>
      <c r="C544" s="34"/>
      <c r="E544" s="34"/>
      <c r="F544" s="66"/>
      <c r="J544" s="49"/>
      <c r="L544" s="75"/>
      <c r="Y544" s="12"/>
      <c r="Z544" s="12"/>
      <c r="AA544" s="12"/>
    </row>
    <row r="545" ht="15.75" customHeight="1">
      <c r="A545" s="34"/>
      <c r="B545" s="34"/>
      <c r="C545" s="34"/>
      <c r="E545" s="34"/>
      <c r="F545" s="66"/>
      <c r="J545" s="49"/>
      <c r="L545" s="75"/>
      <c r="Y545" s="12"/>
      <c r="Z545" s="12"/>
      <c r="AA545" s="12"/>
    </row>
    <row r="546" ht="15.75" customHeight="1">
      <c r="A546" s="34"/>
      <c r="B546" s="34"/>
      <c r="C546" s="34"/>
      <c r="E546" s="34"/>
      <c r="F546" s="66"/>
      <c r="J546" s="49"/>
      <c r="L546" s="75"/>
      <c r="Y546" s="12"/>
      <c r="Z546" s="12"/>
      <c r="AA546" s="12"/>
    </row>
    <row r="547" ht="15.75" customHeight="1">
      <c r="A547" s="34"/>
      <c r="B547" s="34"/>
      <c r="C547" s="34"/>
      <c r="E547" s="34"/>
      <c r="F547" s="66"/>
      <c r="J547" s="49"/>
      <c r="L547" s="75"/>
      <c r="Y547" s="12"/>
      <c r="Z547" s="12"/>
      <c r="AA547" s="12"/>
    </row>
    <row r="548" ht="15.75" customHeight="1">
      <c r="A548" s="34"/>
      <c r="B548" s="34"/>
      <c r="C548" s="34"/>
      <c r="E548" s="34"/>
      <c r="F548" s="66"/>
      <c r="J548" s="49"/>
      <c r="L548" s="75"/>
      <c r="Y548" s="12"/>
      <c r="Z548" s="12"/>
      <c r="AA548" s="12"/>
    </row>
    <row r="549" ht="15.75" customHeight="1">
      <c r="A549" s="34"/>
      <c r="B549" s="34"/>
      <c r="C549" s="34"/>
      <c r="E549" s="34"/>
      <c r="F549" s="66"/>
      <c r="J549" s="49"/>
      <c r="L549" s="75"/>
      <c r="Y549" s="12"/>
      <c r="Z549" s="12"/>
      <c r="AA549" s="12"/>
    </row>
    <row r="550" ht="15.75" customHeight="1">
      <c r="A550" s="34"/>
      <c r="B550" s="34"/>
      <c r="C550" s="34"/>
      <c r="E550" s="34"/>
      <c r="F550" s="66"/>
      <c r="J550" s="49"/>
      <c r="L550" s="75"/>
      <c r="Y550" s="12"/>
      <c r="Z550" s="12"/>
      <c r="AA550" s="12"/>
    </row>
    <row r="551" ht="15.75" customHeight="1">
      <c r="A551" s="34"/>
      <c r="B551" s="34"/>
      <c r="C551" s="34"/>
      <c r="E551" s="34"/>
      <c r="F551" s="66"/>
      <c r="J551" s="49"/>
      <c r="L551" s="75"/>
      <c r="Y551" s="12"/>
      <c r="Z551" s="12"/>
      <c r="AA551" s="12"/>
    </row>
    <row r="552" ht="15.75" customHeight="1">
      <c r="A552" s="34"/>
      <c r="B552" s="34"/>
      <c r="C552" s="34"/>
      <c r="E552" s="34"/>
      <c r="F552" s="66"/>
      <c r="J552" s="49"/>
      <c r="L552" s="75"/>
      <c r="Y552" s="12"/>
      <c r="Z552" s="12"/>
      <c r="AA552" s="12"/>
    </row>
    <row r="553" ht="15.75" customHeight="1">
      <c r="A553" s="34"/>
      <c r="B553" s="34"/>
      <c r="C553" s="34"/>
      <c r="E553" s="34"/>
      <c r="F553" s="66"/>
      <c r="J553" s="49"/>
      <c r="L553" s="75"/>
      <c r="Y553" s="12"/>
      <c r="Z553" s="12"/>
      <c r="AA553" s="12"/>
    </row>
    <row r="554" ht="15.75" customHeight="1">
      <c r="A554" s="34"/>
      <c r="B554" s="34"/>
      <c r="C554" s="34"/>
      <c r="E554" s="34"/>
      <c r="F554" s="66"/>
      <c r="J554" s="49"/>
      <c r="L554" s="75"/>
      <c r="Y554" s="12"/>
      <c r="Z554" s="12"/>
      <c r="AA554" s="12"/>
    </row>
    <row r="555" ht="15.75" customHeight="1">
      <c r="A555" s="34"/>
      <c r="B555" s="34"/>
      <c r="C555" s="34"/>
      <c r="E555" s="34"/>
      <c r="F555" s="66"/>
      <c r="J555" s="49"/>
      <c r="L555" s="75"/>
      <c r="Y555" s="12"/>
      <c r="Z555" s="12"/>
      <c r="AA555" s="12"/>
    </row>
    <row r="556" ht="15.75" customHeight="1">
      <c r="A556" s="34"/>
      <c r="B556" s="34"/>
      <c r="C556" s="34"/>
      <c r="E556" s="34"/>
      <c r="F556" s="66"/>
      <c r="J556" s="49"/>
      <c r="L556" s="75"/>
      <c r="Y556" s="12"/>
      <c r="Z556" s="12"/>
      <c r="AA556" s="12"/>
    </row>
    <row r="557" ht="15.75" customHeight="1">
      <c r="A557" s="34"/>
      <c r="B557" s="34"/>
      <c r="C557" s="34"/>
      <c r="E557" s="34"/>
      <c r="F557" s="66"/>
      <c r="J557" s="49"/>
      <c r="L557" s="75"/>
      <c r="Y557" s="12"/>
      <c r="Z557" s="12"/>
      <c r="AA557" s="12"/>
    </row>
    <row r="558" ht="15.75" customHeight="1">
      <c r="A558" s="34"/>
      <c r="B558" s="34"/>
      <c r="C558" s="34"/>
      <c r="E558" s="34"/>
      <c r="F558" s="66"/>
      <c r="J558" s="49"/>
      <c r="L558" s="75"/>
      <c r="Y558" s="12"/>
      <c r="Z558" s="12"/>
      <c r="AA558" s="12"/>
    </row>
    <row r="559" ht="15.75" customHeight="1">
      <c r="A559" s="34"/>
      <c r="B559" s="34"/>
      <c r="C559" s="34"/>
      <c r="E559" s="34"/>
      <c r="F559" s="66"/>
      <c r="J559" s="49"/>
      <c r="L559" s="75"/>
      <c r="Y559" s="12"/>
      <c r="Z559" s="12"/>
      <c r="AA559" s="12"/>
    </row>
    <row r="560" ht="15.75" customHeight="1">
      <c r="A560" s="34"/>
      <c r="B560" s="34"/>
      <c r="C560" s="34"/>
      <c r="E560" s="34"/>
      <c r="F560" s="66"/>
      <c r="J560" s="49"/>
      <c r="L560" s="75"/>
      <c r="Y560" s="12"/>
      <c r="Z560" s="12"/>
      <c r="AA560" s="12"/>
    </row>
    <row r="561" ht="15.75" customHeight="1">
      <c r="A561" s="34"/>
      <c r="B561" s="34"/>
      <c r="C561" s="34"/>
      <c r="E561" s="34"/>
      <c r="F561" s="66"/>
      <c r="J561" s="49"/>
      <c r="L561" s="75"/>
      <c r="Y561" s="12"/>
      <c r="Z561" s="12"/>
      <c r="AA561" s="12"/>
    </row>
    <row r="562" ht="15.75" customHeight="1">
      <c r="A562" s="34"/>
      <c r="B562" s="34"/>
      <c r="C562" s="34"/>
      <c r="E562" s="34"/>
      <c r="F562" s="66"/>
      <c r="J562" s="49"/>
      <c r="L562" s="75"/>
      <c r="Y562" s="12"/>
      <c r="Z562" s="12"/>
      <c r="AA562" s="12"/>
    </row>
    <row r="563" ht="15.75" customHeight="1">
      <c r="A563" s="34"/>
      <c r="B563" s="34"/>
      <c r="C563" s="34"/>
      <c r="E563" s="34"/>
      <c r="F563" s="66"/>
      <c r="J563" s="49"/>
      <c r="L563" s="75"/>
      <c r="Y563" s="12"/>
      <c r="Z563" s="12"/>
      <c r="AA563" s="12"/>
    </row>
    <row r="564" ht="15.75" customHeight="1">
      <c r="A564" s="34"/>
      <c r="B564" s="34"/>
      <c r="C564" s="34"/>
      <c r="E564" s="34"/>
      <c r="F564" s="66"/>
      <c r="J564" s="49"/>
      <c r="L564" s="75"/>
      <c r="Y564" s="12"/>
      <c r="Z564" s="12"/>
      <c r="AA564" s="12"/>
    </row>
    <row r="565" ht="15.75" customHeight="1">
      <c r="A565" s="34"/>
      <c r="B565" s="34"/>
      <c r="C565" s="34"/>
      <c r="E565" s="34"/>
      <c r="F565" s="66"/>
      <c r="J565" s="49"/>
      <c r="L565" s="75"/>
      <c r="Y565" s="12"/>
      <c r="Z565" s="12"/>
      <c r="AA565" s="12"/>
    </row>
    <row r="566" ht="15.75" customHeight="1">
      <c r="A566" s="34"/>
      <c r="B566" s="34"/>
      <c r="C566" s="34"/>
      <c r="E566" s="34"/>
      <c r="F566" s="66"/>
      <c r="J566" s="49"/>
      <c r="L566" s="75"/>
      <c r="Y566" s="12"/>
      <c r="Z566" s="12"/>
      <c r="AA566" s="12"/>
    </row>
    <row r="567" ht="15.75" customHeight="1">
      <c r="A567" s="34"/>
      <c r="B567" s="34"/>
      <c r="C567" s="34"/>
      <c r="E567" s="34"/>
      <c r="F567" s="66"/>
      <c r="J567" s="49"/>
      <c r="L567" s="75"/>
      <c r="Y567" s="12"/>
      <c r="Z567" s="12"/>
      <c r="AA567" s="12"/>
    </row>
    <row r="568" ht="15.75" customHeight="1">
      <c r="A568" s="34"/>
      <c r="B568" s="34"/>
      <c r="C568" s="34"/>
      <c r="E568" s="34"/>
      <c r="F568" s="66"/>
      <c r="J568" s="49"/>
      <c r="L568" s="75"/>
      <c r="Y568" s="12"/>
      <c r="Z568" s="12"/>
      <c r="AA568" s="12"/>
    </row>
    <row r="569" ht="15.75" customHeight="1">
      <c r="A569" s="34"/>
      <c r="B569" s="34"/>
      <c r="C569" s="34"/>
      <c r="E569" s="34"/>
      <c r="F569" s="66"/>
      <c r="J569" s="49"/>
      <c r="L569" s="75"/>
      <c r="Y569" s="12"/>
      <c r="Z569" s="12"/>
      <c r="AA569" s="12"/>
    </row>
    <row r="570" ht="15.75" customHeight="1">
      <c r="A570" s="34"/>
      <c r="B570" s="34"/>
      <c r="C570" s="34"/>
      <c r="E570" s="34"/>
      <c r="F570" s="66"/>
      <c r="J570" s="49"/>
      <c r="L570" s="75"/>
      <c r="Y570" s="12"/>
      <c r="Z570" s="12"/>
      <c r="AA570" s="12"/>
    </row>
    <row r="571" ht="15.75" customHeight="1">
      <c r="A571" s="34"/>
      <c r="B571" s="34"/>
      <c r="C571" s="34"/>
      <c r="E571" s="34"/>
      <c r="F571" s="66"/>
      <c r="J571" s="49"/>
      <c r="L571" s="75"/>
      <c r="Y571" s="12"/>
      <c r="Z571" s="12"/>
      <c r="AA571" s="12"/>
    </row>
    <row r="572" ht="15.75" customHeight="1">
      <c r="A572" s="34"/>
      <c r="B572" s="34"/>
      <c r="C572" s="34"/>
      <c r="E572" s="34"/>
      <c r="F572" s="66"/>
      <c r="J572" s="49"/>
      <c r="L572" s="75"/>
      <c r="Y572" s="12"/>
      <c r="Z572" s="12"/>
      <c r="AA572" s="12"/>
    </row>
    <row r="573" ht="15.75" customHeight="1">
      <c r="A573" s="34"/>
      <c r="B573" s="34"/>
      <c r="C573" s="34"/>
      <c r="E573" s="34"/>
      <c r="F573" s="66"/>
      <c r="J573" s="49"/>
      <c r="L573" s="75"/>
      <c r="Y573" s="12"/>
      <c r="Z573" s="12"/>
      <c r="AA573" s="12"/>
    </row>
    <row r="574" ht="15.75" customHeight="1">
      <c r="A574" s="34"/>
      <c r="B574" s="34"/>
      <c r="C574" s="34"/>
      <c r="E574" s="34"/>
      <c r="F574" s="66"/>
      <c r="J574" s="49"/>
      <c r="L574" s="75"/>
      <c r="Y574" s="12"/>
      <c r="Z574" s="12"/>
      <c r="AA574" s="12"/>
    </row>
    <row r="575" ht="15.75" customHeight="1">
      <c r="A575" s="34"/>
      <c r="B575" s="34"/>
      <c r="C575" s="34"/>
      <c r="E575" s="34"/>
      <c r="F575" s="66"/>
      <c r="J575" s="49"/>
      <c r="L575" s="75"/>
      <c r="Y575" s="12"/>
      <c r="Z575" s="12"/>
      <c r="AA575" s="12"/>
    </row>
    <row r="576" ht="15.75" customHeight="1">
      <c r="A576" s="34"/>
      <c r="B576" s="34"/>
      <c r="C576" s="34"/>
      <c r="E576" s="34"/>
      <c r="F576" s="66"/>
      <c r="J576" s="49"/>
      <c r="L576" s="75"/>
      <c r="Y576" s="12"/>
      <c r="Z576" s="12"/>
      <c r="AA576" s="12"/>
    </row>
    <row r="577" ht="15.75" customHeight="1">
      <c r="A577" s="34"/>
      <c r="B577" s="34"/>
      <c r="C577" s="34"/>
      <c r="E577" s="34"/>
      <c r="F577" s="66"/>
      <c r="J577" s="49"/>
      <c r="L577" s="75"/>
      <c r="Y577" s="12"/>
      <c r="Z577" s="12"/>
      <c r="AA577" s="12"/>
    </row>
    <row r="578" ht="15.75" customHeight="1">
      <c r="A578" s="34"/>
      <c r="B578" s="34"/>
      <c r="C578" s="34"/>
      <c r="E578" s="34"/>
      <c r="F578" s="66"/>
      <c r="J578" s="49"/>
      <c r="L578" s="75"/>
      <c r="Y578" s="12"/>
      <c r="Z578" s="12"/>
      <c r="AA578" s="12"/>
    </row>
    <row r="579" ht="15.75" customHeight="1">
      <c r="A579" s="34"/>
      <c r="B579" s="34"/>
      <c r="C579" s="34"/>
      <c r="E579" s="34"/>
      <c r="F579" s="66"/>
      <c r="J579" s="49"/>
      <c r="L579" s="75"/>
      <c r="Y579" s="12"/>
      <c r="Z579" s="12"/>
      <c r="AA579" s="12"/>
    </row>
    <row r="580" ht="15.75" customHeight="1">
      <c r="A580" s="34"/>
      <c r="B580" s="34"/>
      <c r="C580" s="34"/>
      <c r="E580" s="34"/>
      <c r="F580" s="66"/>
      <c r="J580" s="49"/>
      <c r="L580" s="75"/>
      <c r="Y580" s="12"/>
      <c r="Z580" s="12"/>
      <c r="AA580" s="12"/>
    </row>
    <row r="581" ht="15.75" customHeight="1">
      <c r="A581" s="34"/>
      <c r="B581" s="34"/>
      <c r="C581" s="34"/>
      <c r="E581" s="34"/>
      <c r="F581" s="66"/>
      <c r="J581" s="49"/>
      <c r="L581" s="75"/>
      <c r="Y581" s="12"/>
      <c r="Z581" s="12"/>
      <c r="AA581" s="12"/>
    </row>
    <row r="582" ht="15.75" customHeight="1">
      <c r="A582" s="34"/>
      <c r="B582" s="34"/>
      <c r="C582" s="34"/>
      <c r="E582" s="34"/>
      <c r="F582" s="66"/>
      <c r="J582" s="49"/>
      <c r="L582" s="75"/>
      <c r="Y582" s="12"/>
      <c r="Z582" s="12"/>
      <c r="AA582" s="12"/>
    </row>
    <row r="583" ht="15.75" customHeight="1">
      <c r="A583" s="34"/>
      <c r="B583" s="34"/>
      <c r="C583" s="34"/>
      <c r="E583" s="34"/>
      <c r="F583" s="66"/>
      <c r="J583" s="49"/>
      <c r="L583" s="75"/>
      <c r="Y583" s="12"/>
      <c r="Z583" s="12"/>
      <c r="AA583" s="12"/>
    </row>
    <row r="584" ht="15.75" customHeight="1">
      <c r="A584" s="34"/>
      <c r="B584" s="34"/>
      <c r="C584" s="34"/>
      <c r="E584" s="34"/>
      <c r="F584" s="66"/>
      <c r="J584" s="49"/>
      <c r="L584" s="75"/>
      <c r="Y584" s="12"/>
      <c r="Z584" s="12"/>
      <c r="AA584" s="12"/>
    </row>
    <row r="585" ht="15.75" customHeight="1">
      <c r="A585" s="34"/>
      <c r="B585" s="34"/>
      <c r="C585" s="34"/>
      <c r="E585" s="34"/>
      <c r="F585" s="66"/>
      <c r="J585" s="49"/>
      <c r="L585" s="75"/>
      <c r="Y585" s="12"/>
      <c r="Z585" s="12"/>
      <c r="AA585" s="12"/>
    </row>
    <row r="586" ht="15.75" customHeight="1">
      <c r="A586" s="34"/>
      <c r="B586" s="34"/>
      <c r="C586" s="34"/>
      <c r="E586" s="34"/>
      <c r="F586" s="66"/>
      <c r="J586" s="49"/>
      <c r="L586" s="75"/>
      <c r="Y586" s="12"/>
      <c r="Z586" s="12"/>
      <c r="AA586" s="12"/>
    </row>
    <row r="587" ht="15.75" customHeight="1">
      <c r="A587" s="34"/>
      <c r="B587" s="34"/>
      <c r="C587" s="34"/>
      <c r="E587" s="34"/>
      <c r="F587" s="66"/>
      <c r="J587" s="49"/>
      <c r="L587" s="75"/>
      <c r="Y587" s="12"/>
      <c r="Z587" s="12"/>
      <c r="AA587" s="12"/>
    </row>
    <row r="588" ht="15.75" customHeight="1">
      <c r="A588" s="34"/>
      <c r="B588" s="34"/>
      <c r="C588" s="34"/>
      <c r="E588" s="34"/>
      <c r="F588" s="66"/>
      <c r="J588" s="49"/>
      <c r="L588" s="75"/>
      <c r="Y588" s="12"/>
      <c r="Z588" s="12"/>
      <c r="AA588" s="12"/>
    </row>
    <row r="589" ht="15.75" customHeight="1">
      <c r="A589" s="34"/>
      <c r="B589" s="34"/>
      <c r="C589" s="34"/>
      <c r="E589" s="34"/>
      <c r="F589" s="66"/>
      <c r="J589" s="49"/>
      <c r="L589" s="75"/>
      <c r="Y589" s="12"/>
      <c r="Z589" s="12"/>
      <c r="AA589" s="12"/>
    </row>
    <row r="590" ht="15.75" customHeight="1">
      <c r="A590" s="34"/>
      <c r="B590" s="34"/>
      <c r="C590" s="34"/>
      <c r="E590" s="34"/>
      <c r="F590" s="66"/>
      <c r="J590" s="49"/>
      <c r="L590" s="75"/>
      <c r="Y590" s="12"/>
      <c r="Z590" s="12"/>
      <c r="AA590" s="12"/>
    </row>
    <row r="591" ht="15.75" customHeight="1">
      <c r="A591" s="34"/>
      <c r="B591" s="34"/>
      <c r="C591" s="34"/>
      <c r="E591" s="34"/>
      <c r="F591" s="66"/>
      <c r="J591" s="49"/>
      <c r="L591" s="75"/>
      <c r="Y591" s="12"/>
      <c r="Z591" s="12"/>
      <c r="AA591" s="12"/>
    </row>
    <row r="592" ht="15.75" customHeight="1">
      <c r="A592" s="34"/>
      <c r="B592" s="34"/>
      <c r="C592" s="34"/>
      <c r="E592" s="34"/>
      <c r="F592" s="66"/>
      <c r="J592" s="49"/>
      <c r="L592" s="75"/>
      <c r="Y592" s="12"/>
      <c r="Z592" s="12"/>
      <c r="AA592" s="12"/>
    </row>
    <row r="593" ht="15.75" customHeight="1">
      <c r="A593" s="34"/>
      <c r="B593" s="34"/>
      <c r="C593" s="34"/>
      <c r="E593" s="34"/>
      <c r="F593" s="66"/>
      <c r="J593" s="49"/>
      <c r="L593" s="75"/>
      <c r="Y593" s="12"/>
      <c r="Z593" s="12"/>
      <c r="AA593" s="12"/>
    </row>
    <row r="594" ht="15.75" customHeight="1">
      <c r="A594" s="34"/>
      <c r="B594" s="34"/>
      <c r="C594" s="34"/>
      <c r="E594" s="34"/>
      <c r="F594" s="66"/>
      <c r="J594" s="49"/>
      <c r="L594" s="75"/>
      <c r="Y594" s="12"/>
      <c r="Z594" s="12"/>
      <c r="AA594" s="12"/>
    </row>
    <row r="595" ht="15.75" customHeight="1">
      <c r="A595" s="34"/>
      <c r="B595" s="34"/>
      <c r="C595" s="34"/>
      <c r="E595" s="34"/>
      <c r="F595" s="66"/>
      <c r="J595" s="49"/>
      <c r="L595" s="75"/>
      <c r="Y595" s="12"/>
      <c r="Z595" s="12"/>
      <c r="AA595" s="12"/>
    </row>
    <row r="596" ht="15.75" customHeight="1">
      <c r="A596" s="34"/>
      <c r="B596" s="34"/>
      <c r="C596" s="34"/>
      <c r="E596" s="34"/>
      <c r="F596" s="66"/>
      <c r="J596" s="49"/>
      <c r="L596" s="75"/>
      <c r="Y596" s="12"/>
      <c r="Z596" s="12"/>
      <c r="AA596" s="12"/>
    </row>
    <row r="597" ht="15.75" customHeight="1">
      <c r="A597" s="34"/>
      <c r="B597" s="34"/>
      <c r="C597" s="34"/>
      <c r="E597" s="34"/>
      <c r="F597" s="66"/>
      <c r="J597" s="49"/>
      <c r="L597" s="75"/>
      <c r="Y597" s="12"/>
      <c r="Z597" s="12"/>
      <c r="AA597" s="12"/>
    </row>
    <row r="598" ht="15.75" customHeight="1">
      <c r="A598" s="34"/>
      <c r="B598" s="34"/>
      <c r="C598" s="34"/>
      <c r="E598" s="34"/>
      <c r="F598" s="66"/>
      <c r="J598" s="49"/>
      <c r="L598" s="75"/>
      <c r="Y598" s="12"/>
      <c r="Z598" s="12"/>
      <c r="AA598" s="12"/>
    </row>
    <row r="599" ht="15.75" customHeight="1">
      <c r="A599" s="34"/>
      <c r="B599" s="34"/>
      <c r="C599" s="34"/>
      <c r="E599" s="34"/>
      <c r="F599" s="66"/>
      <c r="J599" s="49"/>
      <c r="L599" s="75"/>
      <c r="Y599" s="12"/>
      <c r="Z599" s="12"/>
      <c r="AA599" s="12"/>
    </row>
    <row r="600" ht="15.75" customHeight="1">
      <c r="A600" s="34"/>
      <c r="B600" s="34"/>
      <c r="C600" s="34"/>
      <c r="E600" s="34"/>
      <c r="F600" s="66"/>
      <c r="J600" s="49"/>
      <c r="L600" s="75"/>
      <c r="Y600" s="12"/>
      <c r="Z600" s="12"/>
      <c r="AA600" s="12"/>
    </row>
    <row r="601" ht="15.75" customHeight="1">
      <c r="A601" s="34"/>
      <c r="B601" s="34"/>
      <c r="C601" s="34"/>
      <c r="E601" s="34"/>
      <c r="F601" s="66"/>
      <c r="J601" s="49"/>
      <c r="L601" s="75"/>
      <c r="Y601" s="12"/>
      <c r="Z601" s="12"/>
      <c r="AA601" s="12"/>
    </row>
    <row r="602" ht="15.75" customHeight="1">
      <c r="A602" s="34"/>
      <c r="B602" s="34"/>
      <c r="C602" s="34"/>
      <c r="E602" s="34"/>
      <c r="F602" s="66"/>
      <c r="J602" s="49"/>
      <c r="L602" s="75"/>
      <c r="Y602" s="12"/>
      <c r="Z602" s="12"/>
      <c r="AA602" s="12"/>
    </row>
    <row r="603" ht="15.75" customHeight="1">
      <c r="A603" s="34"/>
      <c r="B603" s="34"/>
      <c r="C603" s="34"/>
      <c r="E603" s="34"/>
      <c r="F603" s="66"/>
      <c r="J603" s="49"/>
      <c r="L603" s="75"/>
      <c r="Y603" s="12"/>
      <c r="Z603" s="12"/>
      <c r="AA603" s="12"/>
    </row>
    <row r="604" ht="15.75" customHeight="1">
      <c r="A604" s="34"/>
      <c r="B604" s="34"/>
      <c r="C604" s="34"/>
      <c r="E604" s="34"/>
      <c r="F604" s="66"/>
      <c r="J604" s="49"/>
      <c r="L604" s="75"/>
      <c r="Y604" s="12"/>
      <c r="Z604" s="12"/>
      <c r="AA604" s="12"/>
    </row>
    <row r="605" ht="15.75" customHeight="1">
      <c r="A605" s="34"/>
      <c r="B605" s="34"/>
      <c r="C605" s="34"/>
      <c r="E605" s="34"/>
      <c r="F605" s="66"/>
      <c r="J605" s="49"/>
      <c r="L605" s="75"/>
      <c r="Y605" s="12"/>
      <c r="Z605" s="12"/>
      <c r="AA605" s="12"/>
    </row>
    <row r="606" ht="15.75" customHeight="1">
      <c r="A606" s="34"/>
      <c r="B606" s="34"/>
      <c r="C606" s="34"/>
      <c r="E606" s="34"/>
      <c r="F606" s="66"/>
      <c r="J606" s="49"/>
      <c r="L606" s="75"/>
      <c r="Y606" s="12"/>
      <c r="Z606" s="12"/>
      <c r="AA606" s="12"/>
    </row>
    <row r="607" ht="15.75" customHeight="1">
      <c r="A607" s="34"/>
      <c r="B607" s="34"/>
      <c r="C607" s="34"/>
      <c r="E607" s="34"/>
      <c r="F607" s="66"/>
      <c r="J607" s="49"/>
      <c r="L607" s="75"/>
      <c r="Y607" s="12"/>
      <c r="Z607" s="12"/>
      <c r="AA607" s="12"/>
    </row>
    <row r="608" ht="15.75" customHeight="1">
      <c r="A608" s="34"/>
      <c r="B608" s="34"/>
      <c r="C608" s="34"/>
      <c r="E608" s="34"/>
      <c r="F608" s="66"/>
      <c r="J608" s="49"/>
      <c r="L608" s="75"/>
      <c r="Y608" s="12"/>
      <c r="Z608" s="12"/>
      <c r="AA608" s="12"/>
    </row>
    <row r="609" ht="15.75" customHeight="1">
      <c r="A609" s="34"/>
      <c r="B609" s="34"/>
      <c r="C609" s="34"/>
      <c r="E609" s="34"/>
      <c r="F609" s="66"/>
      <c r="J609" s="49"/>
      <c r="L609" s="75"/>
      <c r="Y609" s="12"/>
      <c r="Z609" s="12"/>
      <c r="AA609" s="12"/>
    </row>
    <row r="610" ht="15.75" customHeight="1">
      <c r="A610" s="34"/>
      <c r="B610" s="34"/>
      <c r="C610" s="34"/>
      <c r="E610" s="34"/>
      <c r="F610" s="66"/>
      <c r="J610" s="49"/>
      <c r="L610" s="75"/>
      <c r="Y610" s="12"/>
      <c r="Z610" s="12"/>
      <c r="AA610" s="12"/>
    </row>
    <row r="611" ht="15.75" customHeight="1">
      <c r="A611" s="34"/>
      <c r="B611" s="34"/>
      <c r="C611" s="34"/>
      <c r="E611" s="34"/>
      <c r="F611" s="66"/>
      <c r="J611" s="49"/>
      <c r="L611" s="75"/>
      <c r="Y611" s="12"/>
      <c r="Z611" s="12"/>
      <c r="AA611" s="12"/>
    </row>
    <row r="612" ht="15.75" customHeight="1">
      <c r="A612" s="34"/>
      <c r="B612" s="34"/>
      <c r="C612" s="34"/>
      <c r="E612" s="34"/>
      <c r="F612" s="66"/>
      <c r="J612" s="49"/>
      <c r="L612" s="75"/>
      <c r="Y612" s="12"/>
      <c r="Z612" s="12"/>
      <c r="AA612" s="12"/>
    </row>
    <row r="613" ht="15.75" customHeight="1">
      <c r="A613" s="34"/>
      <c r="B613" s="34"/>
      <c r="C613" s="34"/>
      <c r="E613" s="34"/>
      <c r="F613" s="66"/>
      <c r="J613" s="49"/>
      <c r="L613" s="75"/>
      <c r="Y613" s="12"/>
      <c r="Z613" s="12"/>
      <c r="AA613" s="12"/>
    </row>
    <row r="614" ht="15.75" customHeight="1">
      <c r="A614" s="34"/>
      <c r="B614" s="34"/>
      <c r="C614" s="34"/>
      <c r="E614" s="34"/>
      <c r="F614" s="66"/>
      <c r="J614" s="49"/>
      <c r="L614" s="75"/>
      <c r="Y614" s="12"/>
      <c r="Z614" s="12"/>
      <c r="AA614" s="12"/>
    </row>
    <row r="615" ht="15.75" customHeight="1">
      <c r="A615" s="34"/>
      <c r="B615" s="34"/>
      <c r="C615" s="34"/>
      <c r="E615" s="34"/>
      <c r="F615" s="66"/>
      <c r="J615" s="49"/>
      <c r="L615" s="75"/>
      <c r="Y615" s="12"/>
      <c r="Z615" s="12"/>
      <c r="AA615" s="12"/>
    </row>
    <row r="616" ht="15.75" customHeight="1">
      <c r="A616" s="34"/>
      <c r="B616" s="34"/>
      <c r="C616" s="34"/>
      <c r="E616" s="34"/>
      <c r="F616" s="66"/>
      <c r="J616" s="49"/>
      <c r="L616" s="75"/>
      <c r="Y616" s="12"/>
      <c r="Z616" s="12"/>
      <c r="AA616" s="12"/>
    </row>
    <row r="617" ht="15.75" customHeight="1">
      <c r="A617" s="34"/>
      <c r="B617" s="34"/>
      <c r="C617" s="34"/>
      <c r="E617" s="34"/>
      <c r="F617" s="66"/>
      <c r="J617" s="49"/>
      <c r="L617" s="75"/>
      <c r="Y617" s="12"/>
      <c r="Z617" s="12"/>
      <c r="AA617" s="12"/>
    </row>
    <row r="618" ht="15.75" customHeight="1">
      <c r="A618" s="34"/>
      <c r="B618" s="34"/>
      <c r="C618" s="34"/>
      <c r="E618" s="34"/>
      <c r="F618" s="66"/>
      <c r="J618" s="49"/>
      <c r="L618" s="75"/>
      <c r="Y618" s="12"/>
      <c r="Z618" s="12"/>
      <c r="AA618" s="12"/>
    </row>
    <row r="619" ht="15.75" customHeight="1">
      <c r="A619" s="34"/>
      <c r="B619" s="34"/>
      <c r="C619" s="34"/>
      <c r="E619" s="34"/>
      <c r="F619" s="66"/>
      <c r="J619" s="49"/>
      <c r="L619" s="75"/>
      <c r="Y619" s="12"/>
      <c r="Z619" s="12"/>
      <c r="AA619" s="12"/>
    </row>
    <row r="620" ht="15.75" customHeight="1">
      <c r="A620" s="34"/>
      <c r="B620" s="34"/>
      <c r="C620" s="34"/>
      <c r="E620" s="34"/>
      <c r="F620" s="66"/>
      <c r="J620" s="49"/>
      <c r="L620" s="75"/>
      <c r="Y620" s="12"/>
      <c r="Z620" s="12"/>
      <c r="AA620" s="12"/>
    </row>
    <row r="621" ht="15.75" customHeight="1">
      <c r="A621" s="34"/>
      <c r="B621" s="34"/>
      <c r="C621" s="34"/>
      <c r="E621" s="34"/>
      <c r="F621" s="66"/>
      <c r="J621" s="49"/>
      <c r="L621" s="75"/>
      <c r="Y621" s="12"/>
      <c r="Z621" s="12"/>
      <c r="AA621" s="12"/>
    </row>
    <row r="622" ht="15.75" customHeight="1">
      <c r="A622" s="34"/>
      <c r="B622" s="34"/>
      <c r="C622" s="34"/>
      <c r="E622" s="34"/>
      <c r="F622" s="66"/>
      <c r="J622" s="49"/>
      <c r="L622" s="75"/>
      <c r="Y622" s="12"/>
      <c r="Z622" s="12"/>
      <c r="AA622" s="12"/>
    </row>
    <row r="623" ht="15.75" customHeight="1">
      <c r="A623" s="34"/>
      <c r="B623" s="34"/>
      <c r="C623" s="34"/>
      <c r="E623" s="34"/>
      <c r="F623" s="66"/>
      <c r="J623" s="49"/>
      <c r="L623" s="75"/>
      <c r="Y623" s="12"/>
      <c r="Z623" s="12"/>
      <c r="AA623" s="12"/>
    </row>
    <row r="624" ht="15.75" customHeight="1">
      <c r="A624" s="34"/>
      <c r="B624" s="34"/>
      <c r="C624" s="34"/>
      <c r="E624" s="34"/>
      <c r="F624" s="66"/>
      <c r="J624" s="49"/>
      <c r="L624" s="75"/>
      <c r="Y624" s="12"/>
      <c r="Z624" s="12"/>
      <c r="AA624" s="12"/>
    </row>
    <row r="625" ht="15.75" customHeight="1">
      <c r="A625" s="34"/>
      <c r="B625" s="34"/>
      <c r="C625" s="34"/>
      <c r="E625" s="34"/>
      <c r="F625" s="66"/>
      <c r="J625" s="49"/>
      <c r="L625" s="75"/>
      <c r="Y625" s="12"/>
      <c r="Z625" s="12"/>
      <c r="AA625" s="12"/>
    </row>
    <row r="626" ht="15.75" customHeight="1">
      <c r="A626" s="34"/>
      <c r="B626" s="34"/>
      <c r="C626" s="34"/>
      <c r="E626" s="34"/>
      <c r="F626" s="66"/>
      <c r="J626" s="49"/>
      <c r="L626" s="75"/>
      <c r="Y626" s="12"/>
      <c r="Z626" s="12"/>
      <c r="AA626" s="12"/>
    </row>
    <row r="627" ht="15.75" customHeight="1">
      <c r="A627" s="34"/>
      <c r="B627" s="34"/>
      <c r="C627" s="34"/>
      <c r="E627" s="34"/>
      <c r="F627" s="66"/>
      <c r="J627" s="49"/>
      <c r="L627" s="75"/>
      <c r="Y627" s="12"/>
      <c r="Z627" s="12"/>
      <c r="AA627" s="12"/>
    </row>
    <row r="628" ht="15.75" customHeight="1">
      <c r="A628" s="34"/>
      <c r="B628" s="34"/>
      <c r="C628" s="34"/>
      <c r="E628" s="34"/>
      <c r="F628" s="66"/>
      <c r="J628" s="49"/>
      <c r="L628" s="75"/>
      <c r="Y628" s="12"/>
      <c r="Z628" s="12"/>
      <c r="AA628" s="12"/>
    </row>
    <row r="629" ht="15.75" customHeight="1">
      <c r="A629" s="34"/>
      <c r="B629" s="34"/>
      <c r="C629" s="34"/>
      <c r="E629" s="34"/>
      <c r="F629" s="66"/>
      <c r="J629" s="49"/>
      <c r="L629" s="75"/>
      <c r="Y629" s="12"/>
      <c r="Z629" s="12"/>
      <c r="AA629" s="12"/>
    </row>
    <row r="630" ht="15.75" customHeight="1">
      <c r="A630" s="34"/>
      <c r="B630" s="34"/>
      <c r="C630" s="34"/>
      <c r="E630" s="34"/>
      <c r="F630" s="66"/>
      <c r="J630" s="49"/>
      <c r="L630" s="75"/>
      <c r="Y630" s="12"/>
      <c r="Z630" s="12"/>
      <c r="AA630" s="12"/>
    </row>
    <row r="631" ht="15.75" customHeight="1">
      <c r="A631" s="34"/>
      <c r="B631" s="34"/>
      <c r="C631" s="34"/>
      <c r="E631" s="34"/>
      <c r="F631" s="66"/>
      <c r="J631" s="49"/>
      <c r="L631" s="75"/>
      <c r="Y631" s="12"/>
      <c r="Z631" s="12"/>
      <c r="AA631" s="12"/>
    </row>
    <row r="632" ht="15.75" customHeight="1">
      <c r="A632" s="34"/>
      <c r="B632" s="34"/>
      <c r="C632" s="34"/>
      <c r="E632" s="34"/>
      <c r="F632" s="66"/>
      <c r="J632" s="49"/>
      <c r="L632" s="75"/>
      <c r="Y632" s="12"/>
      <c r="Z632" s="12"/>
      <c r="AA632" s="12"/>
    </row>
    <row r="633" ht="15.75" customHeight="1">
      <c r="A633" s="34"/>
      <c r="B633" s="34"/>
      <c r="C633" s="34"/>
      <c r="E633" s="34"/>
      <c r="F633" s="66"/>
      <c r="J633" s="49"/>
      <c r="L633" s="75"/>
      <c r="Y633" s="12"/>
      <c r="Z633" s="12"/>
      <c r="AA633" s="12"/>
    </row>
    <row r="634" ht="15.75" customHeight="1">
      <c r="A634" s="34"/>
      <c r="B634" s="34"/>
      <c r="C634" s="34"/>
      <c r="E634" s="34"/>
      <c r="F634" s="66"/>
      <c r="J634" s="49"/>
      <c r="L634" s="75"/>
      <c r="Y634" s="12"/>
      <c r="Z634" s="12"/>
      <c r="AA634" s="12"/>
    </row>
    <row r="635" ht="15.75" customHeight="1">
      <c r="A635" s="34"/>
      <c r="B635" s="34"/>
      <c r="C635" s="34"/>
      <c r="E635" s="34"/>
      <c r="F635" s="66"/>
      <c r="J635" s="49"/>
      <c r="L635" s="75"/>
      <c r="Y635" s="12"/>
      <c r="Z635" s="12"/>
      <c r="AA635" s="12"/>
    </row>
    <row r="636" ht="15.75" customHeight="1">
      <c r="A636" s="34"/>
      <c r="B636" s="34"/>
      <c r="C636" s="34"/>
      <c r="E636" s="34"/>
      <c r="F636" s="66"/>
      <c r="J636" s="49"/>
      <c r="L636" s="75"/>
      <c r="Y636" s="12"/>
      <c r="Z636" s="12"/>
      <c r="AA636" s="12"/>
    </row>
    <row r="637" ht="15.75" customHeight="1">
      <c r="A637" s="34"/>
      <c r="B637" s="34"/>
      <c r="C637" s="34"/>
      <c r="E637" s="34"/>
      <c r="F637" s="66"/>
      <c r="J637" s="49"/>
      <c r="L637" s="75"/>
      <c r="Y637" s="12"/>
      <c r="Z637" s="12"/>
      <c r="AA637" s="12"/>
    </row>
    <row r="638" ht="15.75" customHeight="1">
      <c r="A638" s="34"/>
      <c r="B638" s="34"/>
      <c r="C638" s="34"/>
      <c r="E638" s="34"/>
      <c r="F638" s="66"/>
      <c r="J638" s="49"/>
      <c r="L638" s="75"/>
      <c r="Y638" s="12"/>
      <c r="Z638" s="12"/>
      <c r="AA638" s="12"/>
    </row>
    <row r="639" ht="15.75" customHeight="1">
      <c r="A639" s="34"/>
      <c r="B639" s="34"/>
      <c r="C639" s="34"/>
      <c r="E639" s="34"/>
      <c r="F639" s="66"/>
      <c r="J639" s="49"/>
      <c r="L639" s="75"/>
      <c r="Y639" s="12"/>
      <c r="Z639" s="12"/>
      <c r="AA639" s="12"/>
    </row>
    <row r="640" ht="15.75" customHeight="1">
      <c r="A640" s="34"/>
      <c r="B640" s="34"/>
      <c r="C640" s="34"/>
      <c r="E640" s="34"/>
      <c r="F640" s="66"/>
      <c r="J640" s="49"/>
      <c r="L640" s="75"/>
      <c r="Y640" s="12"/>
      <c r="Z640" s="12"/>
      <c r="AA640" s="12"/>
    </row>
    <row r="641" ht="15.75" customHeight="1">
      <c r="A641" s="34"/>
      <c r="B641" s="34"/>
      <c r="C641" s="34"/>
      <c r="E641" s="34"/>
      <c r="F641" s="66"/>
      <c r="J641" s="49"/>
      <c r="L641" s="75"/>
      <c r="Y641" s="12"/>
      <c r="Z641" s="12"/>
      <c r="AA641" s="12"/>
    </row>
    <row r="642" ht="15.75" customHeight="1">
      <c r="A642" s="34"/>
      <c r="B642" s="34"/>
      <c r="C642" s="34"/>
      <c r="E642" s="34"/>
      <c r="F642" s="66"/>
      <c r="J642" s="49"/>
      <c r="L642" s="75"/>
      <c r="Y642" s="12"/>
      <c r="Z642" s="12"/>
      <c r="AA642" s="12"/>
    </row>
    <row r="643" ht="15.75" customHeight="1">
      <c r="A643" s="34"/>
      <c r="B643" s="34"/>
      <c r="C643" s="34"/>
      <c r="E643" s="34"/>
      <c r="F643" s="66"/>
      <c r="J643" s="49"/>
      <c r="L643" s="75"/>
      <c r="Y643" s="12"/>
      <c r="Z643" s="12"/>
      <c r="AA643" s="12"/>
    </row>
    <row r="644" ht="15.75" customHeight="1">
      <c r="A644" s="34"/>
      <c r="B644" s="34"/>
      <c r="C644" s="34"/>
      <c r="E644" s="34"/>
      <c r="F644" s="66"/>
      <c r="J644" s="49"/>
      <c r="L644" s="75"/>
      <c r="Y644" s="12"/>
      <c r="Z644" s="12"/>
      <c r="AA644" s="12"/>
    </row>
    <row r="645" ht="15.75" customHeight="1">
      <c r="A645" s="34"/>
      <c r="B645" s="34"/>
      <c r="C645" s="34"/>
      <c r="E645" s="34"/>
      <c r="F645" s="66"/>
      <c r="J645" s="49"/>
      <c r="L645" s="75"/>
      <c r="Y645" s="12"/>
      <c r="Z645" s="12"/>
      <c r="AA645" s="12"/>
    </row>
    <row r="646" ht="15.75" customHeight="1">
      <c r="A646" s="34"/>
      <c r="B646" s="34"/>
      <c r="C646" s="34"/>
      <c r="E646" s="34"/>
      <c r="F646" s="66"/>
      <c r="J646" s="49"/>
      <c r="L646" s="75"/>
      <c r="Y646" s="12"/>
      <c r="Z646" s="12"/>
      <c r="AA646" s="12"/>
    </row>
    <row r="647" ht="15.75" customHeight="1">
      <c r="A647" s="34"/>
      <c r="B647" s="34"/>
      <c r="C647" s="34"/>
      <c r="E647" s="34"/>
      <c r="F647" s="66"/>
      <c r="J647" s="49"/>
      <c r="L647" s="75"/>
      <c r="Y647" s="12"/>
      <c r="Z647" s="12"/>
      <c r="AA647" s="12"/>
    </row>
    <row r="648" ht="15.75" customHeight="1">
      <c r="A648" s="34"/>
      <c r="B648" s="34"/>
      <c r="C648" s="34"/>
      <c r="E648" s="34"/>
      <c r="F648" s="66"/>
      <c r="J648" s="49"/>
      <c r="L648" s="75"/>
      <c r="Y648" s="12"/>
      <c r="Z648" s="12"/>
      <c r="AA648" s="12"/>
    </row>
    <row r="649" ht="15.75" customHeight="1">
      <c r="A649" s="34"/>
      <c r="B649" s="34"/>
      <c r="C649" s="34"/>
      <c r="E649" s="34"/>
      <c r="F649" s="66"/>
      <c r="J649" s="49"/>
      <c r="L649" s="75"/>
      <c r="Y649" s="12"/>
      <c r="Z649" s="12"/>
      <c r="AA649" s="12"/>
    </row>
    <row r="650" ht="15.75" customHeight="1">
      <c r="A650" s="34"/>
      <c r="B650" s="34"/>
      <c r="C650" s="34"/>
      <c r="E650" s="34"/>
      <c r="F650" s="66"/>
      <c r="J650" s="49"/>
      <c r="L650" s="75"/>
      <c r="Y650" s="12"/>
      <c r="Z650" s="12"/>
      <c r="AA650" s="12"/>
    </row>
    <row r="651" ht="15.75" customHeight="1">
      <c r="A651" s="34"/>
      <c r="B651" s="34"/>
      <c r="C651" s="34"/>
      <c r="E651" s="34"/>
      <c r="F651" s="66"/>
      <c r="J651" s="49"/>
      <c r="L651" s="75"/>
      <c r="Y651" s="12"/>
      <c r="Z651" s="12"/>
      <c r="AA651" s="12"/>
    </row>
    <row r="652" ht="15.75" customHeight="1">
      <c r="A652" s="34"/>
      <c r="B652" s="34"/>
      <c r="C652" s="34"/>
      <c r="E652" s="34"/>
      <c r="F652" s="66"/>
      <c r="J652" s="49"/>
      <c r="L652" s="75"/>
      <c r="Y652" s="12"/>
      <c r="Z652" s="12"/>
      <c r="AA652" s="12"/>
    </row>
    <row r="653" ht="15.75" customHeight="1">
      <c r="A653" s="34"/>
      <c r="B653" s="34"/>
      <c r="C653" s="34"/>
      <c r="E653" s="34"/>
      <c r="F653" s="66"/>
      <c r="J653" s="49"/>
      <c r="L653" s="75"/>
      <c r="Y653" s="12"/>
      <c r="Z653" s="12"/>
      <c r="AA653" s="12"/>
    </row>
    <row r="654" ht="15.75" customHeight="1">
      <c r="A654" s="34"/>
      <c r="B654" s="34"/>
      <c r="C654" s="34"/>
      <c r="E654" s="34"/>
      <c r="F654" s="66"/>
      <c r="J654" s="49"/>
      <c r="L654" s="75"/>
      <c r="Y654" s="12"/>
      <c r="Z654" s="12"/>
      <c r="AA654" s="12"/>
    </row>
    <row r="655" ht="15.75" customHeight="1">
      <c r="A655" s="34"/>
      <c r="B655" s="34"/>
      <c r="C655" s="34"/>
      <c r="E655" s="34"/>
      <c r="F655" s="66"/>
      <c r="J655" s="49"/>
      <c r="L655" s="75"/>
      <c r="Y655" s="12"/>
      <c r="Z655" s="12"/>
      <c r="AA655" s="12"/>
    </row>
    <row r="656" ht="15.75" customHeight="1">
      <c r="A656" s="34"/>
      <c r="B656" s="34"/>
      <c r="C656" s="34"/>
      <c r="E656" s="34"/>
      <c r="F656" s="66"/>
      <c r="J656" s="49"/>
      <c r="L656" s="75"/>
      <c r="Y656" s="12"/>
      <c r="Z656" s="12"/>
      <c r="AA656" s="12"/>
    </row>
    <row r="657" ht="15.75" customHeight="1">
      <c r="A657" s="34"/>
      <c r="B657" s="34"/>
      <c r="C657" s="34"/>
      <c r="E657" s="34"/>
      <c r="F657" s="66"/>
      <c r="J657" s="49"/>
      <c r="L657" s="75"/>
      <c r="Y657" s="12"/>
      <c r="Z657" s="12"/>
      <c r="AA657" s="12"/>
    </row>
    <row r="658" ht="15.75" customHeight="1">
      <c r="A658" s="34"/>
      <c r="B658" s="34"/>
      <c r="C658" s="34"/>
      <c r="E658" s="34"/>
      <c r="F658" s="66"/>
      <c r="J658" s="49"/>
      <c r="L658" s="75"/>
      <c r="Y658" s="12"/>
      <c r="Z658" s="12"/>
      <c r="AA658" s="12"/>
    </row>
    <row r="659" ht="15.75" customHeight="1">
      <c r="A659" s="34"/>
      <c r="B659" s="34"/>
      <c r="C659" s="34"/>
      <c r="E659" s="34"/>
      <c r="F659" s="66"/>
      <c r="J659" s="49"/>
      <c r="L659" s="75"/>
      <c r="Y659" s="12"/>
      <c r="Z659" s="12"/>
      <c r="AA659" s="12"/>
    </row>
    <row r="660" ht="15.75" customHeight="1">
      <c r="A660" s="34"/>
      <c r="B660" s="34"/>
      <c r="C660" s="34"/>
      <c r="E660" s="34"/>
      <c r="F660" s="66"/>
      <c r="J660" s="49"/>
      <c r="L660" s="75"/>
      <c r="Y660" s="12"/>
      <c r="Z660" s="12"/>
      <c r="AA660" s="12"/>
    </row>
    <row r="661" ht="15.75" customHeight="1">
      <c r="A661" s="34"/>
      <c r="B661" s="34"/>
      <c r="C661" s="34"/>
      <c r="E661" s="34"/>
      <c r="F661" s="66"/>
      <c r="J661" s="49"/>
      <c r="L661" s="75"/>
      <c r="Y661" s="12"/>
      <c r="Z661" s="12"/>
      <c r="AA661" s="12"/>
    </row>
    <row r="662" ht="15.75" customHeight="1">
      <c r="A662" s="34"/>
      <c r="B662" s="34"/>
      <c r="C662" s="34"/>
      <c r="E662" s="34"/>
      <c r="F662" s="66"/>
      <c r="J662" s="49"/>
      <c r="L662" s="75"/>
      <c r="Y662" s="12"/>
      <c r="Z662" s="12"/>
      <c r="AA662" s="12"/>
    </row>
    <row r="663" ht="15.75" customHeight="1">
      <c r="A663" s="34"/>
      <c r="B663" s="34"/>
      <c r="C663" s="34"/>
      <c r="E663" s="34"/>
      <c r="F663" s="66"/>
      <c r="J663" s="49"/>
      <c r="L663" s="75"/>
      <c r="Y663" s="12"/>
      <c r="Z663" s="12"/>
      <c r="AA663" s="12"/>
    </row>
    <row r="664" ht="15.75" customHeight="1">
      <c r="A664" s="34"/>
      <c r="B664" s="34"/>
      <c r="C664" s="34"/>
      <c r="E664" s="34"/>
      <c r="F664" s="66"/>
      <c r="J664" s="49"/>
      <c r="L664" s="75"/>
      <c r="Y664" s="12"/>
      <c r="Z664" s="12"/>
      <c r="AA664" s="12"/>
    </row>
    <row r="665" ht="15.75" customHeight="1">
      <c r="A665" s="34"/>
      <c r="B665" s="34"/>
      <c r="C665" s="34"/>
      <c r="E665" s="34"/>
      <c r="F665" s="66"/>
      <c r="J665" s="49"/>
      <c r="L665" s="75"/>
      <c r="Y665" s="12"/>
      <c r="Z665" s="12"/>
      <c r="AA665" s="12"/>
    </row>
    <row r="666" ht="15.75" customHeight="1">
      <c r="A666" s="34"/>
      <c r="B666" s="34"/>
      <c r="C666" s="34"/>
      <c r="E666" s="34"/>
      <c r="F666" s="66"/>
      <c r="J666" s="49"/>
      <c r="L666" s="75"/>
      <c r="Y666" s="12"/>
      <c r="Z666" s="12"/>
      <c r="AA666" s="12"/>
    </row>
    <row r="667" ht="15.75" customHeight="1">
      <c r="A667" s="34"/>
      <c r="B667" s="34"/>
      <c r="C667" s="34"/>
      <c r="E667" s="34"/>
      <c r="F667" s="66"/>
      <c r="J667" s="49"/>
      <c r="L667" s="75"/>
      <c r="Y667" s="12"/>
      <c r="Z667" s="12"/>
      <c r="AA667" s="12"/>
    </row>
    <row r="668" ht="15.75" customHeight="1">
      <c r="A668" s="34"/>
      <c r="B668" s="34"/>
      <c r="C668" s="34"/>
      <c r="E668" s="34"/>
      <c r="F668" s="66"/>
      <c r="J668" s="49"/>
      <c r="L668" s="75"/>
      <c r="Y668" s="12"/>
      <c r="Z668" s="12"/>
      <c r="AA668" s="12"/>
    </row>
    <row r="669" ht="15.75" customHeight="1">
      <c r="A669" s="34"/>
      <c r="B669" s="34"/>
      <c r="C669" s="34"/>
      <c r="E669" s="34"/>
      <c r="F669" s="66"/>
      <c r="J669" s="49"/>
      <c r="L669" s="75"/>
      <c r="Y669" s="12"/>
      <c r="Z669" s="12"/>
      <c r="AA669" s="12"/>
    </row>
    <row r="670" ht="15.75" customHeight="1">
      <c r="A670" s="34"/>
      <c r="B670" s="34"/>
      <c r="C670" s="34"/>
      <c r="E670" s="34"/>
      <c r="F670" s="66"/>
      <c r="J670" s="49"/>
      <c r="L670" s="75"/>
      <c r="Y670" s="12"/>
      <c r="Z670" s="12"/>
      <c r="AA670" s="12"/>
    </row>
    <row r="671" ht="15.75" customHeight="1">
      <c r="A671" s="34"/>
      <c r="B671" s="34"/>
      <c r="C671" s="34"/>
      <c r="E671" s="34"/>
      <c r="F671" s="66"/>
      <c r="J671" s="49"/>
      <c r="L671" s="75"/>
      <c r="Y671" s="12"/>
      <c r="Z671" s="12"/>
      <c r="AA671" s="12"/>
    </row>
    <row r="672" ht="15.75" customHeight="1">
      <c r="A672" s="34"/>
      <c r="B672" s="34"/>
      <c r="C672" s="34"/>
      <c r="E672" s="34"/>
      <c r="F672" s="66"/>
      <c r="J672" s="49"/>
      <c r="L672" s="75"/>
      <c r="Y672" s="12"/>
      <c r="Z672" s="12"/>
      <c r="AA672" s="12"/>
    </row>
    <row r="673" ht="15.75" customHeight="1">
      <c r="A673" s="34"/>
      <c r="B673" s="34"/>
      <c r="C673" s="34"/>
      <c r="E673" s="34"/>
      <c r="F673" s="66"/>
      <c r="J673" s="49"/>
      <c r="L673" s="75"/>
      <c r="Y673" s="12"/>
      <c r="Z673" s="12"/>
      <c r="AA673" s="12"/>
    </row>
    <row r="674" ht="15.75" customHeight="1">
      <c r="A674" s="34"/>
      <c r="B674" s="34"/>
      <c r="C674" s="34"/>
      <c r="E674" s="34"/>
      <c r="F674" s="66"/>
      <c r="J674" s="49"/>
      <c r="L674" s="75"/>
      <c r="Y674" s="12"/>
      <c r="Z674" s="12"/>
      <c r="AA674" s="12"/>
    </row>
    <row r="675" ht="15.75" customHeight="1">
      <c r="A675" s="34"/>
      <c r="B675" s="34"/>
      <c r="C675" s="34"/>
      <c r="E675" s="34"/>
      <c r="F675" s="66"/>
      <c r="J675" s="49"/>
      <c r="L675" s="75"/>
      <c r="Y675" s="12"/>
      <c r="Z675" s="12"/>
      <c r="AA675" s="12"/>
    </row>
    <row r="676" ht="15.75" customHeight="1">
      <c r="A676" s="34"/>
      <c r="B676" s="34"/>
      <c r="C676" s="34"/>
      <c r="E676" s="34"/>
      <c r="F676" s="66"/>
      <c r="J676" s="49"/>
      <c r="L676" s="75"/>
      <c r="Y676" s="12"/>
      <c r="Z676" s="12"/>
      <c r="AA676" s="12"/>
    </row>
    <row r="677" ht="15.75" customHeight="1">
      <c r="A677" s="34"/>
      <c r="B677" s="34"/>
      <c r="C677" s="34"/>
      <c r="E677" s="34"/>
      <c r="F677" s="66"/>
      <c r="J677" s="49"/>
      <c r="L677" s="75"/>
      <c r="Y677" s="12"/>
      <c r="Z677" s="12"/>
      <c r="AA677" s="12"/>
    </row>
    <row r="678" ht="15.75" customHeight="1">
      <c r="A678" s="34"/>
      <c r="B678" s="34"/>
      <c r="C678" s="34"/>
      <c r="E678" s="34"/>
      <c r="F678" s="66"/>
      <c r="J678" s="49"/>
      <c r="L678" s="75"/>
      <c r="Y678" s="12"/>
      <c r="Z678" s="12"/>
      <c r="AA678" s="12"/>
    </row>
    <row r="679" ht="15.75" customHeight="1">
      <c r="A679" s="34"/>
      <c r="B679" s="34"/>
      <c r="C679" s="34"/>
      <c r="E679" s="34"/>
      <c r="F679" s="66"/>
      <c r="J679" s="49"/>
      <c r="L679" s="75"/>
      <c r="Y679" s="12"/>
      <c r="Z679" s="12"/>
      <c r="AA679" s="12"/>
    </row>
    <row r="680" ht="15.75" customHeight="1">
      <c r="A680" s="34"/>
      <c r="B680" s="34"/>
      <c r="C680" s="34"/>
      <c r="E680" s="34"/>
      <c r="F680" s="66"/>
      <c r="J680" s="49"/>
      <c r="L680" s="75"/>
      <c r="Y680" s="12"/>
      <c r="Z680" s="12"/>
      <c r="AA680" s="12"/>
    </row>
    <row r="681" ht="15.75" customHeight="1">
      <c r="A681" s="34"/>
      <c r="B681" s="34"/>
      <c r="C681" s="34"/>
      <c r="E681" s="34"/>
      <c r="F681" s="66"/>
      <c r="J681" s="49"/>
      <c r="L681" s="75"/>
      <c r="Y681" s="12"/>
      <c r="Z681" s="12"/>
      <c r="AA681" s="12"/>
    </row>
    <row r="682" ht="15.75" customHeight="1">
      <c r="A682" s="34"/>
      <c r="B682" s="34"/>
      <c r="C682" s="34"/>
      <c r="E682" s="34"/>
      <c r="F682" s="66"/>
      <c r="J682" s="49"/>
      <c r="L682" s="75"/>
      <c r="Y682" s="12"/>
      <c r="Z682" s="12"/>
      <c r="AA682" s="12"/>
    </row>
    <row r="683" ht="15.75" customHeight="1">
      <c r="A683" s="34"/>
      <c r="B683" s="34"/>
      <c r="C683" s="34"/>
      <c r="E683" s="34"/>
      <c r="F683" s="66"/>
      <c r="J683" s="49"/>
      <c r="L683" s="75"/>
      <c r="Y683" s="12"/>
      <c r="Z683" s="12"/>
      <c r="AA683" s="12"/>
    </row>
    <row r="684" ht="15.75" customHeight="1">
      <c r="A684" s="34"/>
      <c r="B684" s="34"/>
      <c r="C684" s="34"/>
      <c r="E684" s="34"/>
      <c r="F684" s="66"/>
      <c r="J684" s="49"/>
      <c r="L684" s="75"/>
      <c r="Y684" s="12"/>
      <c r="Z684" s="12"/>
      <c r="AA684" s="12"/>
    </row>
    <row r="685" ht="15.75" customHeight="1">
      <c r="A685" s="34"/>
      <c r="B685" s="34"/>
      <c r="C685" s="34"/>
      <c r="E685" s="34"/>
      <c r="F685" s="66"/>
      <c r="J685" s="49"/>
      <c r="L685" s="75"/>
      <c r="Y685" s="12"/>
      <c r="Z685" s="12"/>
      <c r="AA685" s="12"/>
    </row>
    <row r="686" ht="15.75" customHeight="1">
      <c r="A686" s="34"/>
      <c r="B686" s="34"/>
      <c r="C686" s="34"/>
      <c r="E686" s="34"/>
      <c r="F686" s="66"/>
      <c r="J686" s="49"/>
      <c r="L686" s="75"/>
      <c r="Y686" s="12"/>
      <c r="Z686" s="12"/>
      <c r="AA686" s="12"/>
    </row>
    <row r="687" ht="15.75" customHeight="1">
      <c r="A687" s="34"/>
      <c r="B687" s="34"/>
      <c r="C687" s="34"/>
      <c r="E687" s="34"/>
      <c r="F687" s="66"/>
      <c r="J687" s="49"/>
      <c r="L687" s="75"/>
      <c r="Y687" s="12"/>
      <c r="Z687" s="12"/>
      <c r="AA687" s="12"/>
    </row>
    <row r="688" ht="15.75" customHeight="1">
      <c r="A688" s="34"/>
      <c r="B688" s="34"/>
      <c r="C688" s="34"/>
      <c r="E688" s="34"/>
      <c r="F688" s="66"/>
      <c r="J688" s="49"/>
      <c r="L688" s="75"/>
      <c r="Y688" s="12"/>
      <c r="Z688" s="12"/>
      <c r="AA688" s="12"/>
    </row>
    <row r="689" ht="15.75" customHeight="1">
      <c r="A689" s="34"/>
      <c r="B689" s="34"/>
      <c r="C689" s="34"/>
      <c r="E689" s="34"/>
      <c r="F689" s="66"/>
      <c r="J689" s="49"/>
      <c r="L689" s="75"/>
      <c r="Y689" s="12"/>
      <c r="Z689" s="12"/>
      <c r="AA689" s="12"/>
    </row>
    <row r="690" ht="15.75" customHeight="1">
      <c r="A690" s="34"/>
      <c r="B690" s="34"/>
      <c r="C690" s="34"/>
      <c r="E690" s="34"/>
      <c r="F690" s="66"/>
      <c r="J690" s="49"/>
      <c r="L690" s="75"/>
      <c r="Y690" s="12"/>
      <c r="Z690" s="12"/>
      <c r="AA690" s="12"/>
    </row>
    <row r="691" ht="15.75" customHeight="1">
      <c r="A691" s="34"/>
      <c r="B691" s="34"/>
      <c r="C691" s="34"/>
      <c r="E691" s="34"/>
      <c r="F691" s="66"/>
      <c r="J691" s="49"/>
      <c r="L691" s="75"/>
      <c r="Y691" s="12"/>
      <c r="Z691" s="12"/>
      <c r="AA691" s="12"/>
    </row>
    <row r="692" ht="15.75" customHeight="1">
      <c r="A692" s="34"/>
      <c r="B692" s="34"/>
      <c r="C692" s="34"/>
      <c r="E692" s="34"/>
      <c r="F692" s="66"/>
      <c r="J692" s="49"/>
      <c r="L692" s="75"/>
      <c r="Y692" s="12"/>
      <c r="Z692" s="12"/>
      <c r="AA692" s="12"/>
    </row>
    <row r="693" ht="15.75" customHeight="1">
      <c r="A693" s="34"/>
      <c r="B693" s="34"/>
      <c r="C693" s="34"/>
      <c r="E693" s="34"/>
      <c r="F693" s="66"/>
      <c r="J693" s="49"/>
      <c r="L693" s="75"/>
      <c r="Y693" s="12"/>
      <c r="Z693" s="12"/>
      <c r="AA693" s="12"/>
    </row>
    <row r="694" ht="15.75" customHeight="1">
      <c r="A694" s="34"/>
      <c r="B694" s="34"/>
      <c r="C694" s="34"/>
      <c r="E694" s="34"/>
      <c r="F694" s="66"/>
      <c r="J694" s="49"/>
      <c r="L694" s="75"/>
      <c r="Y694" s="12"/>
      <c r="Z694" s="12"/>
      <c r="AA694" s="12"/>
    </row>
    <row r="695" ht="15.75" customHeight="1">
      <c r="A695" s="34"/>
      <c r="B695" s="34"/>
      <c r="C695" s="34"/>
      <c r="E695" s="34"/>
      <c r="F695" s="66"/>
      <c r="J695" s="49"/>
      <c r="L695" s="75"/>
      <c r="Y695" s="12"/>
      <c r="Z695" s="12"/>
      <c r="AA695" s="12"/>
    </row>
    <row r="696" ht="15.75" customHeight="1">
      <c r="A696" s="34"/>
      <c r="B696" s="34"/>
      <c r="C696" s="34"/>
      <c r="E696" s="34"/>
      <c r="F696" s="66"/>
      <c r="J696" s="49"/>
      <c r="L696" s="75"/>
      <c r="Y696" s="12"/>
      <c r="Z696" s="12"/>
      <c r="AA696" s="12"/>
    </row>
    <row r="697" ht="15.75" customHeight="1">
      <c r="A697" s="34"/>
      <c r="B697" s="34"/>
      <c r="C697" s="34"/>
      <c r="E697" s="34"/>
      <c r="F697" s="66"/>
      <c r="J697" s="49"/>
      <c r="L697" s="75"/>
      <c r="Y697" s="12"/>
      <c r="Z697" s="12"/>
      <c r="AA697" s="12"/>
    </row>
    <row r="698" ht="15.75" customHeight="1">
      <c r="A698" s="34"/>
      <c r="B698" s="34"/>
      <c r="C698" s="34"/>
      <c r="E698" s="34"/>
      <c r="F698" s="66"/>
      <c r="J698" s="49"/>
      <c r="L698" s="75"/>
      <c r="Y698" s="12"/>
      <c r="Z698" s="12"/>
      <c r="AA698" s="12"/>
    </row>
    <row r="699" ht="15.75" customHeight="1">
      <c r="A699" s="34"/>
      <c r="B699" s="34"/>
      <c r="C699" s="34"/>
      <c r="E699" s="34"/>
      <c r="F699" s="66"/>
      <c r="J699" s="49"/>
      <c r="L699" s="75"/>
      <c r="Y699" s="12"/>
      <c r="Z699" s="12"/>
      <c r="AA699" s="12"/>
    </row>
    <row r="700" ht="15.75" customHeight="1">
      <c r="A700" s="34"/>
      <c r="B700" s="34"/>
      <c r="C700" s="34"/>
      <c r="E700" s="34"/>
      <c r="F700" s="66"/>
      <c r="J700" s="49"/>
      <c r="L700" s="75"/>
      <c r="Y700" s="12"/>
      <c r="Z700" s="12"/>
      <c r="AA700" s="12"/>
    </row>
    <row r="701" ht="15.75" customHeight="1">
      <c r="A701" s="34"/>
      <c r="B701" s="34"/>
      <c r="C701" s="34"/>
      <c r="E701" s="34"/>
      <c r="F701" s="66"/>
      <c r="J701" s="49"/>
      <c r="L701" s="75"/>
      <c r="Y701" s="12"/>
      <c r="Z701" s="12"/>
      <c r="AA701" s="12"/>
    </row>
    <row r="702" ht="15.75" customHeight="1">
      <c r="A702" s="34"/>
      <c r="B702" s="34"/>
      <c r="C702" s="34"/>
      <c r="E702" s="34"/>
      <c r="F702" s="66"/>
      <c r="J702" s="49"/>
      <c r="L702" s="75"/>
      <c r="Y702" s="12"/>
      <c r="Z702" s="12"/>
      <c r="AA702" s="12"/>
    </row>
    <row r="703" ht="15.75" customHeight="1">
      <c r="A703" s="34"/>
      <c r="B703" s="34"/>
      <c r="C703" s="34"/>
      <c r="E703" s="34"/>
      <c r="F703" s="66"/>
      <c r="J703" s="49"/>
      <c r="L703" s="75"/>
      <c r="Y703" s="12"/>
      <c r="Z703" s="12"/>
      <c r="AA703" s="12"/>
    </row>
    <row r="704" ht="15.75" customHeight="1">
      <c r="A704" s="34"/>
      <c r="B704" s="34"/>
      <c r="C704" s="34"/>
      <c r="E704" s="34"/>
      <c r="F704" s="66"/>
      <c r="J704" s="49"/>
      <c r="L704" s="75"/>
      <c r="Y704" s="12"/>
      <c r="Z704" s="12"/>
      <c r="AA704" s="12"/>
    </row>
    <row r="705" ht="15.75" customHeight="1">
      <c r="A705" s="34"/>
      <c r="B705" s="34"/>
      <c r="C705" s="34"/>
      <c r="E705" s="34"/>
      <c r="F705" s="66"/>
      <c r="J705" s="49"/>
      <c r="L705" s="75"/>
      <c r="Y705" s="12"/>
      <c r="Z705" s="12"/>
      <c r="AA705" s="12"/>
    </row>
    <row r="706" ht="15.75" customHeight="1">
      <c r="A706" s="34"/>
      <c r="B706" s="34"/>
      <c r="C706" s="34"/>
      <c r="E706" s="34"/>
      <c r="F706" s="66"/>
      <c r="J706" s="49"/>
      <c r="L706" s="75"/>
      <c r="Y706" s="12"/>
      <c r="Z706" s="12"/>
      <c r="AA706" s="12"/>
    </row>
    <row r="707" ht="15.75" customHeight="1">
      <c r="A707" s="34"/>
      <c r="B707" s="34"/>
      <c r="C707" s="34"/>
      <c r="E707" s="34"/>
      <c r="F707" s="66"/>
      <c r="J707" s="49"/>
      <c r="L707" s="75"/>
      <c r="Y707" s="12"/>
      <c r="Z707" s="12"/>
      <c r="AA707" s="12"/>
    </row>
    <row r="708" ht="15.75" customHeight="1">
      <c r="A708" s="34"/>
      <c r="B708" s="34"/>
      <c r="C708" s="34"/>
      <c r="E708" s="34"/>
      <c r="F708" s="66"/>
      <c r="J708" s="49"/>
      <c r="L708" s="75"/>
      <c r="Y708" s="12"/>
      <c r="Z708" s="12"/>
      <c r="AA708" s="12"/>
    </row>
    <row r="709" ht="15.75" customHeight="1">
      <c r="A709" s="34"/>
      <c r="B709" s="34"/>
      <c r="C709" s="34"/>
      <c r="E709" s="34"/>
      <c r="F709" s="66"/>
      <c r="J709" s="49"/>
      <c r="L709" s="75"/>
      <c r="Y709" s="12"/>
      <c r="Z709" s="12"/>
      <c r="AA709" s="12"/>
    </row>
    <row r="710" ht="15.75" customHeight="1">
      <c r="A710" s="34"/>
      <c r="B710" s="34"/>
      <c r="C710" s="34"/>
      <c r="E710" s="34"/>
      <c r="F710" s="66"/>
      <c r="J710" s="49"/>
      <c r="L710" s="75"/>
      <c r="Y710" s="12"/>
      <c r="Z710" s="12"/>
      <c r="AA710" s="12"/>
    </row>
    <row r="711" ht="15.75" customHeight="1">
      <c r="A711" s="34"/>
      <c r="B711" s="34"/>
      <c r="C711" s="34"/>
      <c r="E711" s="34"/>
      <c r="F711" s="66"/>
      <c r="J711" s="49"/>
      <c r="L711" s="75"/>
      <c r="Y711" s="12"/>
      <c r="Z711" s="12"/>
      <c r="AA711" s="12"/>
    </row>
    <row r="712" ht="15.75" customHeight="1">
      <c r="A712" s="34"/>
      <c r="B712" s="34"/>
      <c r="C712" s="34"/>
      <c r="E712" s="34"/>
      <c r="F712" s="66"/>
      <c r="J712" s="49"/>
      <c r="L712" s="75"/>
      <c r="Y712" s="12"/>
      <c r="Z712" s="12"/>
      <c r="AA712" s="12"/>
    </row>
    <row r="713" ht="15.75" customHeight="1">
      <c r="A713" s="34"/>
      <c r="B713" s="34"/>
      <c r="C713" s="34"/>
      <c r="E713" s="34"/>
      <c r="F713" s="66"/>
      <c r="J713" s="49"/>
      <c r="L713" s="75"/>
      <c r="Y713" s="12"/>
      <c r="Z713" s="12"/>
      <c r="AA713" s="12"/>
    </row>
    <row r="714" ht="15.75" customHeight="1">
      <c r="A714" s="34"/>
      <c r="B714" s="34"/>
      <c r="C714" s="34"/>
      <c r="E714" s="34"/>
      <c r="F714" s="66"/>
      <c r="J714" s="49"/>
      <c r="L714" s="75"/>
      <c r="Y714" s="12"/>
      <c r="Z714" s="12"/>
      <c r="AA714" s="12"/>
    </row>
    <row r="715" ht="15.75" customHeight="1">
      <c r="A715" s="34"/>
      <c r="B715" s="34"/>
      <c r="C715" s="34"/>
      <c r="E715" s="34"/>
      <c r="F715" s="66"/>
      <c r="J715" s="49"/>
      <c r="L715" s="75"/>
      <c r="Y715" s="12"/>
      <c r="Z715" s="12"/>
      <c r="AA715" s="12"/>
    </row>
    <row r="716" ht="15.75" customHeight="1">
      <c r="A716" s="34"/>
      <c r="B716" s="34"/>
      <c r="C716" s="34"/>
      <c r="E716" s="34"/>
      <c r="F716" s="66"/>
      <c r="J716" s="49"/>
      <c r="L716" s="75"/>
      <c r="Y716" s="12"/>
      <c r="Z716" s="12"/>
      <c r="AA716" s="12"/>
    </row>
    <row r="717" ht="15.75" customHeight="1">
      <c r="A717" s="34"/>
      <c r="B717" s="34"/>
      <c r="C717" s="34"/>
      <c r="E717" s="34"/>
      <c r="F717" s="66"/>
      <c r="J717" s="49"/>
      <c r="L717" s="75"/>
      <c r="Y717" s="12"/>
      <c r="Z717" s="12"/>
      <c r="AA717" s="12"/>
    </row>
    <row r="718" ht="15.75" customHeight="1">
      <c r="A718" s="34"/>
      <c r="B718" s="34"/>
      <c r="C718" s="34"/>
      <c r="E718" s="34"/>
      <c r="F718" s="66"/>
      <c r="J718" s="49"/>
      <c r="L718" s="75"/>
      <c r="Y718" s="12"/>
      <c r="Z718" s="12"/>
      <c r="AA718" s="12"/>
    </row>
    <row r="719" ht="15.75" customHeight="1">
      <c r="A719" s="34"/>
      <c r="B719" s="34"/>
      <c r="C719" s="34"/>
      <c r="E719" s="34"/>
      <c r="F719" s="66"/>
      <c r="J719" s="49"/>
      <c r="L719" s="75"/>
      <c r="Y719" s="12"/>
      <c r="Z719" s="12"/>
      <c r="AA719" s="12"/>
    </row>
    <row r="720" ht="15.75" customHeight="1">
      <c r="A720" s="34"/>
      <c r="B720" s="34"/>
      <c r="C720" s="34"/>
      <c r="E720" s="34"/>
      <c r="F720" s="66"/>
      <c r="J720" s="49"/>
      <c r="L720" s="75"/>
      <c r="Y720" s="12"/>
      <c r="Z720" s="12"/>
      <c r="AA720" s="12"/>
    </row>
    <row r="721" ht="15.75" customHeight="1">
      <c r="A721" s="34"/>
      <c r="B721" s="34"/>
      <c r="C721" s="34"/>
      <c r="E721" s="34"/>
      <c r="F721" s="66"/>
      <c r="J721" s="49"/>
      <c r="L721" s="75"/>
      <c r="Y721" s="12"/>
      <c r="Z721" s="12"/>
      <c r="AA721" s="12"/>
    </row>
    <row r="722" ht="15.75" customHeight="1">
      <c r="A722" s="34"/>
      <c r="B722" s="34"/>
      <c r="C722" s="34"/>
      <c r="E722" s="34"/>
      <c r="F722" s="66"/>
      <c r="J722" s="49"/>
      <c r="L722" s="75"/>
      <c r="Y722" s="12"/>
      <c r="Z722" s="12"/>
      <c r="AA722" s="12"/>
    </row>
    <row r="723" ht="15.75" customHeight="1">
      <c r="A723" s="34"/>
      <c r="B723" s="34"/>
      <c r="C723" s="34"/>
      <c r="E723" s="34"/>
      <c r="F723" s="66"/>
      <c r="J723" s="49"/>
      <c r="L723" s="75"/>
      <c r="Y723" s="12"/>
      <c r="Z723" s="12"/>
      <c r="AA723" s="12"/>
    </row>
    <row r="724" ht="15.75" customHeight="1">
      <c r="A724" s="34"/>
      <c r="B724" s="34"/>
      <c r="C724" s="34"/>
      <c r="E724" s="34"/>
      <c r="F724" s="66"/>
      <c r="J724" s="49"/>
      <c r="L724" s="75"/>
      <c r="Y724" s="12"/>
      <c r="Z724" s="12"/>
      <c r="AA724" s="12"/>
    </row>
    <row r="725" ht="15.75" customHeight="1">
      <c r="A725" s="34"/>
      <c r="B725" s="34"/>
      <c r="C725" s="34"/>
      <c r="E725" s="34"/>
      <c r="F725" s="66"/>
      <c r="J725" s="49"/>
      <c r="L725" s="75"/>
      <c r="Y725" s="12"/>
      <c r="Z725" s="12"/>
      <c r="AA725" s="12"/>
    </row>
    <row r="726" ht="15.75" customHeight="1">
      <c r="A726" s="34"/>
      <c r="B726" s="34"/>
      <c r="C726" s="34"/>
      <c r="E726" s="34"/>
      <c r="F726" s="66"/>
      <c r="J726" s="49"/>
      <c r="L726" s="75"/>
      <c r="Y726" s="12"/>
      <c r="Z726" s="12"/>
      <c r="AA726" s="12"/>
    </row>
    <row r="727" ht="15.75" customHeight="1">
      <c r="A727" s="34"/>
      <c r="B727" s="34"/>
      <c r="C727" s="34"/>
      <c r="E727" s="34"/>
      <c r="F727" s="66"/>
      <c r="J727" s="49"/>
      <c r="L727" s="75"/>
      <c r="Y727" s="12"/>
      <c r="Z727" s="12"/>
      <c r="AA727" s="12"/>
    </row>
    <row r="728" ht="15.75" customHeight="1">
      <c r="A728" s="34"/>
      <c r="B728" s="34"/>
      <c r="C728" s="34"/>
      <c r="E728" s="34"/>
      <c r="F728" s="66"/>
      <c r="J728" s="49"/>
      <c r="L728" s="75"/>
      <c r="Y728" s="12"/>
      <c r="Z728" s="12"/>
      <c r="AA728" s="12"/>
    </row>
    <row r="729" ht="15.75" customHeight="1">
      <c r="A729" s="34"/>
      <c r="B729" s="34"/>
      <c r="C729" s="34"/>
      <c r="E729" s="34"/>
      <c r="F729" s="66"/>
      <c r="J729" s="49"/>
      <c r="L729" s="75"/>
      <c r="Y729" s="12"/>
      <c r="Z729" s="12"/>
      <c r="AA729" s="12"/>
    </row>
    <row r="730" ht="15.75" customHeight="1">
      <c r="A730" s="34"/>
      <c r="B730" s="34"/>
      <c r="C730" s="34"/>
      <c r="E730" s="34"/>
      <c r="F730" s="66"/>
      <c r="J730" s="49"/>
      <c r="L730" s="75"/>
      <c r="Y730" s="12"/>
      <c r="Z730" s="12"/>
      <c r="AA730" s="12"/>
    </row>
    <row r="731" ht="15.75" customHeight="1">
      <c r="A731" s="34"/>
      <c r="B731" s="34"/>
      <c r="C731" s="34"/>
      <c r="E731" s="34"/>
      <c r="F731" s="66"/>
      <c r="J731" s="49"/>
      <c r="L731" s="75"/>
      <c r="Y731" s="12"/>
      <c r="Z731" s="12"/>
      <c r="AA731" s="12"/>
    </row>
    <row r="732" ht="15.75" customHeight="1">
      <c r="A732" s="34"/>
      <c r="B732" s="34"/>
      <c r="C732" s="34"/>
      <c r="E732" s="34"/>
      <c r="F732" s="66"/>
      <c r="J732" s="49"/>
      <c r="L732" s="75"/>
      <c r="Y732" s="12"/>
      <c r="Z732" s="12"/>
      <c r="AA732" s="12"/>
    </row>
    <row r="733" ht="15.75" customHeight="1">
      <c r="A733" s="34"/>
      <c r="B733" s="34"/>
      <c r="C733" s="34"/>
      <c r="E733" s="34"/>
      <c r="F733" s="66"/>
      <c r="J733" s="49"/>
      <c r="L733" s="75"/>
      <c r="Y733" s="12"/>
      <c r="Z733" s="12"/>
      <c r="AA733" s="12"/>
    </row>
    <row r="734" ht="15.75" customHeight="1">
      <c r="A734" s="34"/>
      <c r="B734" s="34"/>
      <c r="C734" s="34"/>
      <c r="E734" s="34"/>
      <c r="F734" s="66"/>
      <c r="J734" s="49"/>
      <c r="L734" s="75"/>
      <c r="Y734" s="12"/>
      <c r="Z734" s="12"/>
      <c r="AA734" s="12"/>
    </row>
    <row r="735" ht="15.75" customHeight="1">
      <c r="A735" s="34"/>
      <c r="B735" s="34"/>
      <c r="C735" s="34"/>
      <c r="E735" s="34"/>
      <c r="F735" s="66"/>
      <c r="J735" s="49"/>
      <c r="L735" s="75"/>
      <c r="Y735" s="12"/>
      <c r="Z735" s="12"/>
      <c r="AA735" s="12"/>
    </row>
    <row r="736" ht="15.75" customHeight="1">
      <c r="A736" s="34"/>
      <c r="B736" s="34"/>
      <c r="C736" s="34"/>
      <c r="E736" s="34"/>
      <c r="F736" s="66"/>
      <c r="J736" s="49"/>
      <c r="L736" s="75"/>
      <c r="Y736" s="12"/>
      <c r="Z736" s="12"/>
      <c r="AA736" s="12"/>
    </row>
    <row r="737" ht="15.75" customHeight="1">
      <c r="A737" s="34"/>
      <c r="B737" s="34"/>
      <c r="C737" s="34"/>
      <c r="E737" s="34"/>
      <c r="F737" s="66"/>
      <c r="J737" s="49"/>
      <c r="L737" s="75"/>
      <c r="Y737" s="12"/>
      <c r="Z737" s="12"/>
      <c r="AA737" s="12"/>
    </row>
    <row r="738" ht="15.75" customHeight="1">
      <c r="A738" s="34"/>
      <c r="B738" s="34"/>
      <c r="C738" s="34"/>
      <c r="E738" s="34"/>
      <c r="F738" s="66"/>
      <c r="J738" s="49"/>
      <c r="L738" s="75"/>
      <c r="Y738" s="12"/>
      <c r="Z738" s="12"/>
      <c r="AA738" s="12"/>
    </row>
    <row r="739" ht="15.75" customHeight="1">
      <c r="A739" s="34"/>
      <c r="B739" s="34"/>
      <c r="C739" s="34"/>
      <c r="E739" s="34"/>
      <c r="F739" s="66"/>
      <c r="J739" s="49"/>
      <c r="L739" s="75"/>
      <c r="Y739" s="12"/>
      <c r="Z739" s="12"/>
      <c r="AA739" s="12"/>
    </row>
    <row r="740" ht="15.75" customHeight="1">
      <c r="A740" s="34"/>
      <c r="B740" s="34"/>
      <c r="C740" s="34"/>
      <c r="E740" s="34"/>
      <c r="F740" s="66"/>
      <c r="J740" s="49"/>
      <c r="L740" s="75"/>
      <c r="Y740" s="12"/>
      <c r="Z740" s="12"/>
      <c r="AA740" s="12"/>
    </row>
    <row r="741" ht="15.75" customHeight="1">
      <c r="A741" s="34"/>
      <c r="B741" s="34"/>
      <c r="C741" s="34"/>
      <c r="E741" s="34"/>
      <c r="F741" s="66"/>
      <c r="J741" s="49"/>
      <c r="L741" s="75"/>
      <c r="Y741" s="12"/>
      <c r="Z741" s="12"/>
      <c r="AA741" s="12"/>
    </row>
    <row r="742" ht="15.75" customHeight="1">
      <c r="A742" s="34"/>
      <c r="B742" s="34"/>
      <c r="C742" s="34"/>
      <c r="E742" s="34"/>
      <c r="F742" s="66"/>
      <c r="J742" s="49"/>
      <c r="L742" s="75"/>
      <c r="Y742" s="12"/>
      <c r="Z742" s="12"/>
      <c r="AA742" s="12"/>
    </row>
    <row r="743" ht="15.75" customHeight="1">
      <c r="A743" s="34"/>
      <c r="B743" s="34"/>
      <c r="C743" s="34"/>
      <c r="E743" s="34"/>
      <c r="F743" s="66"/>
      <c r="J743" s="49"/>
      <c r="L743" s="75"/>
      <c r="Y743" s="12"/>
      <c r="Z743" s="12"/>
      <c r="AA743" s="12"/>
    </row>
    <row r="744" ht="15.75" customHeight="1">
      <c r="A744" s="34"/>
      <c r="B744" s="34"/>
      <c r="C744" s="34"/>
      <c r="E744" s="34"/>
      <c r="F744" s="66"/>
      <c r="J744" s="49"/>
      <c r="L744" s="75"/>
      <c r="Y744" s="12"/>
      <c r="Z744" s="12"/>
      <c r="AA744" s="12"/>
    </row>
    <row r="745" ht="15.75" customHeight="1">
      <c r="A745" s="34"/>
      <c r="B745" s="34"/>
      <c r="C745" s="34"/>
      <c r="E745" s="34"/>
      <c r="F745" s="66"/>
      <c r="J745" s="49"/>
      <c r="L745" s="75"/>
      <c r="Y745" s="12"/>
      <c r="Z745" s="12"/>
      <c r="AA745" s="12"/>
    </row>
    <row r="746" ht="15.75" customHeight="1">
      <c r="A746" s="34"/>
      <c r="B746" s="34"/>
      <c r="C746" s="34"/>
      <c r="E746" s="34"/>
      <c r="F746" s="66"/>
      <c r="J746" s="49"/>
      <c r="L746" s="75"/>
      <c r="Y746" s="12"/>
      <c r="Z746" s="12"/>
      <c r="AA746" s="12"/>
    </row>
    <row r="747" ht="15.75" customHeight="1">
      <c r="A747" s="34"/>
      <c r="B747" s="34"/>
      <c r="C747" s="34"/>
      <c r="E747" s="34"/>
      <c r="F747" s="66"/>
      <c r="J747" s="49"/>
      <c r="L747" s="75"/>
      <c r="Y747" s="12"/>
      <c r="Z747" s="12"/>
      <c r="AA747" s="12"/>
    </row>
    <row r="748" ht="15.75" customHeight="1">
      <c r="A748" s="34"/>
      <c r="B748" s="34"/>
      <c r="C748" s="34"/>
      <c r="E748" s="34"/>
      <c r="F748" s="66"/>
      <c r="J748" s="49"/>
      <c r="L748" s="75"/>
      <c r="Y748" s="12"/>
      <c r="Z748" s="12"/>
      <c r="AA748" s="12"/>
    </row>
    <row r="749" ht="15.75" customHeight="1">
      <c r="A749" s="34"/>
      <c r="B749" s="34"/>
      <c r="C749" s="34"/>
      <c r="E749" s="34"/>
      <c r="F749" s="66"/>
      <c r="J749" s="49"/>
      <c r="L749" s="75"/>
      <c r="Y749" s="12"/>
      <c r="Z749" s="12"/>
      <c r="AA749" s="12"/>
    </row>
    <row r="750" ht="15.75" customHeight="1">
      <c r="A750" s="34"/>
      <c r="B750" s="34"/>
      <c r="C750" s="34"/>
      <c r="E750" s="34"/>
      <c r="F750" s="66"/>
      <c r="J750" s="49"/>
      <c r="L750" s="75"/>
      <c r="Y750" s="12"/>
      <c r="Z750" s="12"/>
      <c r="AA750" s="12"/>
    </row>
    <row r="751" ht="15.75" customHeight="1">
      <c r="A751" s="34"/>
      <c r="B751" s="34"/>
      <c r="C751" s="34"/>
      <c r="E751" s="34"/>
      <c r="F751" s="66"/>
      <c r="J751" s="49"/>
      <c r="L751" s="75"/>
      <c r="Y751" s="12"/>
      <c r="Z751" s="12"/>
      <c r="AA751" s="12"/>
    </row>
    <row r="752" ht="15.75" customHeight="1">
      <c r="A752" s="34"/>
      <c r="B752" s="34"/>
      <c r="C752" s="34"/>
      <c r="E752" s="34"/>
      <c r="F752" s="66"/>
      <c r="J752" s="49"/>
      <c r="L752" s="75"/>
      <c r="Y752" s="12"/>
      <c r="Z752" s="12"/>
      <c r="AA752" s="12"/>
    </row>
    <row r="753" ht="15.75" customHeight="1">
      <c r="A753" s="34"/>
      <c r="B753" s="34"/>
      <c r="C753" s="34"/>
      <c r="E753" s="34"/>
      <c r="F753" s="66"/>
      <c r="J753" s="49"/>
      <c r="L753" s="75"/>
      <c r="Y753" s="12"/>
      <c r="Z753" s="12"/>
      <c r="AA753" s="12"/>
    </row>
    <row r="754" ht="15.75" customHeight="1">
      <c r="A754" s="34"/>
      <c r="B754" s="34"/>
      <c r="C754" s="34"/>
      <c r="E754" s="34"/>
      <c r="F754" s="66"/>
      <c r="J754" s="49"/>
      <c r="L754" s="75"/>
      <c r="Y754" s="12"/>
      <c r="Z754" s="12"/>
      <c r="AA754" s="12"/>
    </row>
    <row r="755" ht="15.75" customHeight="1">
      <c r="A755" s="34"/>
      <c r="B755" s="34"/>
      <c r="C755" s="34"/>
      <c r="E755" s="34"/>
      <c r="F755" s="66"/>
      <c r="J755" s="49"/>
      <c r="L755" s="75"/>
      <c r="Y755" s="12"/>
      <c r="Z755" s="12"/>
      <c r="AA755" s="12"/>
    </row>
    <row r="756" ht="15.75" customHeight="1">
      <c r="A756" s="34"/>
      <c r="B756" s="34"/>
      <c r="C756" s="34"/>
      <c r="E756" s="34"/>
      <c r="F756" s="66"/>
      <c r="J756" s="49"/>
      <c r="L756" s="75"/>
      <c r="Y756" s="12"/>
      <c r="Z756" s="12"/>
      <c r="AA756" s="12"/>
    </row>
    <row r="757" ht="15.75" customHeight="1">
      <c r="A757" s="34"/>
      <c r="B757" s="34"/>
      <c r="C757" s="34"/>
      <c r="E757" s="34"/>
      <c r="F757" s="66"/>
      <c r="J757" s="49"/>
      <c r="L757" s="75"/>
      <c r="Y757" s="12"/>
      <c r="Z757" s="12"/>
      <c r="AA757" s="12"/>
    </row>
    <row r="758" ht="15.75" customHeight="1">
      <c r="A758" s="34"/>
      <c r="B758" s="34"/>
      <c r="C758" s="34"/>
      <c r="E758" s="34"/>
      <c r="F758" s="66"/>
      <c r="J758" s="49"/>
      <c r="L758" s="75"/>
      <c r="Y758" s="12"/>
      <c r="Z758" s="12"/>
      <c r="AA758" s="12"/>
    </row>
    <row r="759" ht="15.75" customHeight="1">
      <c r="A759" s="34"/>
      <c r="B759" s="34"/>
      <c r="C759" s="34"/>
      <c r="E759" s="34"/>
      <c r="F759" s="66"/>
      <c r="J759" s="49"/>
      <c r="L759" s="75"/>
      <c r="Y759" s="12"/>
      <c r="Z759" s="12"/>
      <c r="AA759" s="12"/>
    </row>
    <row r="760" ht="15.75" customHeight="1">
      <c r="A760" s="34"/>
      <c r="B760" s="34"/>
      <c r="C760" s="34"/>
      <c r="E760" s="34"/>
      <c r="F760" s="66"/>
      <c r="J760" s="49"/>
      <c r="L760" s="75"/>
      <c r="Y760" s="12"/>
      <c r="Z760" s="12"/>
      <c r="AA760" s="12"/>
    </row>
    <row r="761" ht="15.75" customHeight="1">
      <c r="A761" s="34"/>
      <c r="B761" s="34"/>
      <c r="C761" s="34"/>
      <c r="E761" s="34"/>
      <c r="F761" s="66"/>
      <c r="J761" s="49"/>
      <c r="L761" s="75"/>
      <c r="Y761" s="12"/>
      <c r="Z761" s="12"/>
      <c r="AA761" s="12"/>
    </row>
    <row r="762" ht="15.75" customHeight="1">
      <c r="A762" s="34"/>
      <c r="B762" s="34"/>
      <c r="C762" s="34"/>
      <c r="E762" s="34"/>
      <c r="F762" s="66"/>
      <c r="J762" s="49"/>
      <c r="L762" s="75"/>
      <c r="Y762" s="12"/>
      <c r="Z762" s="12"/>
      <c r="AA762" s="12"/>
    </row>
    <row r="763" ht="15.75" customHeight="1">
      <c r="A763" s="34"/>
      <c r="B763" s="34"/>
      <c r="C763" s="34"/>
      <c r="E763" s="34"/>
      <c r="F763" s="66"/>
      <c r="J763" s="49"/>
      <c r="L763" s="75"/>
      <c r="Y763" s="12"/>
      <c r="Z763" s="12"/>
      <c r="AA763" s="12"/>
    </row>
    <row r="764" ht="15.75" customHeight="1">
      <c r="A764" s="34"/>
      <c r="B764" s="34"/>
      <c r="C764" s="34"/>
      <c r="E764" s="34"/>
      <c r="F764" s="66"/>
      <c r="J764" s="49"/>
      <c r="L764" s="75"/>
      <c r="Y764" s="12"/>
      <c r="Z764" s="12"/>
      <c r="AA764" s="12"/>
    </row>
    <row r="765" ht="15.75" customHeight="1">
      <c r="A765" s="34"/>
      <c r="B765" s="34"/>
      <c r="C765" s="34"/>
      <c r="E765" s="34"/>
      <c r="F765" s="66"/>
      <c r="J765" s="49"/>
      <c r="L765" s="75"/>
      <c r="Y765" s="12"/>
      <c r="Z765" s="12"/>
      <c r="AA765" s="12"/>
    </row>
    <row r="766" ht="15.75" customHeight="1">
      <c r="A766" s="34"/>
      <c r="B766" s="34"/>
      <c r="C766" s="34"/>
      <c r="E766" s="34"/>
      <c r="F766" s="66"/>
      <c r="J766" s="49"/>
      <c r="L766" s="75"/>
      <c r="Y766" s="12"/>
      <c r="Z766" s="12"/>
      <c r="AA766" s="12"/>
    </row>
    <row r="767" ht="15.75" customHeight="1">
      <c r="A767" s="34"/>
      <c r="B767" s="34"/>
      <c r="C767" s="34"/>
      <c r="E767" s="34"/>
      <c r="F767" s="66"/>
      <c r="J767" s="49"/>
      <c r="L767" s="75"/>
      <c r="Y767" s="12"/>
      <c r="Z767" s="12"/>
      <c r="AA767" s="12"/>
    </row>
    <row r="768" ht="15.75" customHeight="1">
      <c r="A768" s="34"/>
      <c r="B768" s="34"/>
      <c r="C768" s="34"/>
      <c r="E768" s="34"/>
      <c r="F768" s="66"/>
      <c r="J768" s="49"/>
      <c r="L768" s="75"/>
      <c r="Y768" s="12"/>
      <c r="Z768" s="12"/>
      <c r="AA768" s="12"/>
    </row>
    <row r="769" ht="15.75" customHeight="1">
      <c r="A769" s="34"/>
      <c r="B769" s="34"/>
      <c r="C769" s="34"/>
      <c r="E769" s="34"/>
      <c r="F769" s="66"/>
      <c r="J769" s="49"/>
      <c r="L769" s="75"/>
      <c r="Y769" s="12"/>
      <c r="Z769" s="12"/>
      <c r="AA769" s="12"/>
    </row>
    <row r="770" ht="15.75" customHeight="1">
      <c r="A770" s="34"/>
      <c r="B770" s="34"/>
      <c r="C770" s="34"/>
      <c r="E770" s="34"/>
      <c r="F770" s="66"/>
      <c r="J770" s="49"/>
      <c r="L770" s="75"/>
      <c r="Y770" s="12"/>
      <c r="Z770" s="12"/>
      <c r="AA770" s="12"/>
    </row>
    <row r="771" ht="15.75" customHeight="1">
      <c r="A771" s="34"/>
      <c r="B771" s="34"/>
      <c r="C771" s="34"/>
      <c r="E771" s="34"/>
      <c r="F771" s="66"/>
      <c r="J771" s="49"/>
      <c r="L771" s="75"/>
      <c r="Y771" s="12"/>
      <c r="Z771" s="12"/>
      <c r="AA771" s="12"/>
    </row>
    <row r="772" ht="15.75" customHeight="1">
      <c r="A772" s="34"/>
      <c r="B772" s="34"/>
      <c r="C772" s="34"/>
      <c r="E772" s="34"/>
      <c r="F772" s="66"/>
      <c r="J772" s="49"/>
      <c r="L772" s="75"/>
      <c r="Y772" s="12"/>
      <c r="Z772" s="12"/>
      <c r="AA772" s="12"/>
    </row>
    <row r="773" ht="15.75" customHeight="1">
      <c r="A773" s="34"/>
      <c r="B773" s="34"/>
      <c r="C773" s="34"/>
      <c r="E773" s="34"/>
      <c r="F773" s="66"/>
      <c r="J773" s="49"/>
      <c r="L773" s="75"/>
      <c r="Y773" s="12"/>
      <c r="Z773" s="12"/>
      <c r="AA773" s="12"/>
    </row>
    <row r="774" ht="15.75" customHeight="1">
      <c r="A774" s="34"/>
      <c r="B774" s="34"/>
      <c r="C774" s="34"/>
      <c r="E774" s="34"/>
      <c r="F774" s="66"/>
      <c r="J774" s="49"/>
      <c r="L774" s="75"/>
      <c r="Y774" s="12"/>
      <c r="Z774" s="12"/>
      <c r="AA774" s="12"/>
    </row>
    <row r="775" ht="15.75" customHeight="1">
      <c r="A775" s="34"/>
      <c r="B775" s="34"/>
      <c r="C775" s="34"/>
      <c r="E775" s="34"/>
      <c r="F775" s="66"/>
      <c r="J775" s="49"/>
      <c r="L775" s="75"/>
      <c r="Y775" s="12"/>
      <c r="Z775" s="12"/>
      <c r="AA775" s="12"/>
    </row>
    <row r="776" ht="15.75" customHeight="1">
      <c r="A776" s="34"/>
      <c r="B776" s="34"/>
      <c r="C776" s="34"/>
      <c r="E776" s="34"/>
      <c r="F776" s="66"/>
      <c r="J776" s="49"/>
      <c r="L776" s="75"/>
      <c r="Y776" s="12"/>
      <c r="Z776" s="12"/>
      <c r="AA776" s="12"/>
    </row>
    <row r="777" ht="15.75" customHeight="1">
      <c r="A777" s="34"/>
      <c r="B777" s="34"/>
      <c r="C777" s="34"/>
      <c r="E777" s="34"/>
      <c r="F777" s="66"/>
      <c r="J777" s="49"/>
      <c r="L777" s="75"/>
      <c r="Y777" s="12"/>
      <c r="Z777" s="12"/>
      <c r="AA777" s="12"/>
    </row>
    <row r="778" ht="15.75" customHeight="1">
      <c r="A778" s="34"/>
      <c r="B778" s="34"/>
      <c r="C778" s="34"/>
      <c r="E778" s="34"/>
      <c r="F778" s="66"/>
      <c r="J778" s="49"/>
      <c r="L778" s="75"/>
      <c r="Y778" s="12"/>
      <c r="Z778" s="12"/>
      <c r="AA778" s="12"/>
    </row>
    <row r="779" ht="15.75" customHeight="1">
      <c r="A779" s="34"/>
      <c r="B779" s="34"/>
      <c r="C779" s="34"/>
      <c r="E779" s="34"/>
      <c r="F779" s="66"/>
      <c r="J779" s="49"/>
      <c r="L779" s="75"/>
      <c r="Y779" s="12"/>
      <c r="Z779" s="12"/>
      <c r="AA779" s="12"/>
    </row>
    <row r="780" ht="15.75" customHeight="1">
      <c r="A780" s="34"/>
      <c r="B780" s="34"/>
      <c r="C780" s="34"/>
      <c r="E780" s="34"/>
      <c r="F780" s="66"/>
      <c r="J780" s="49"/>
      <c r="L780" s="75"/>
      <c r="Y780" s="12"/>
      <c r="Z780" s="12"/>
      <c r="AA780" s="12"/>
    </row>
    <row r="781" ht="15.75" customHeight="1">
      <c r="A781" s="34"/>
      <c r="B781" s="34"/>
      <c r="C781" s="34"/>
      <c r="E781" s="34"/>
      <c r="F781" s="66"/>
      <c r="J781" s="49"/>
      <c r="L781" s="75"/>
      <c r="Y781" s="12"/>
      <c r="Z781" s="12"/>
      <c r="AA781" s="12"/>
    </row>
    <row r="782" ht="15.75" customHeight="1">
      <c r="A782" s="34"/>
      <c r="B782" s="34"/>
      <c r="C782" s="34"/>
      <c r="E782" s="34"/>
      <c r="F782" s="66"/>
      <c r="J782" s="49"/>
      <c r="L782" s="75"/>
      <c r="Y782" s="12"/>
      <c r="Z782" s="12"/>
      <c r="AA782" s="12"/>
    </row>
    <row r="783" ht="15.75" customHeight="1">
      <c r="A783" s="34"/>
      <c r="B783" s="34"/>
      <c r="C783" s="34"/>
      <c r="E783" s="34"/>
      <c r="F783" s="66"/>
      <c r="J783" s="49"/>
      <c r="L783" s="75"/>
      <c r="Y783" s="12"/>
      <c r="Z783" s="12"/>
      <c r="AA783" s="12"/>
    </row>
    <row r="784" ht="15.75" customHeight="1">
      <c r="A784" s="34"/>
      <c r="B784" s="34"/>
      <c r="C784" s="34"/>
      <c r="E784" s="34"/>
      <c r="F784" s="66"/>
      <c r="J784" s="49"/>
      <c r="L784" s="75"/>
      <c r="Y784" s="12"/>
      <c r="Z784" s="12"/>
      <c r="AA784" s="12"/>
    </row>
    <row r="785" ht="15.75" customHeight="1">
      <c r="A785" s="34"/>
      <c r="B785" s="34"/>
      <c r="C785" s="34"/>
      <c r="E785" s="34"/>
      <c r="F785" s="66"/>
      <c r="J785" s="49"/>
      <c r="L785" s="75"/>
      <c r="Y785" s="12"/>
      <c r="Z785" s="12"/>
      <c r="AA785" s="12"/>
    </row>
    <row r="786" ht="15.75" customHeight="1">
      <c r="A786" s="34"/>
      <c r="B786" s="34"/>
      <c r="C786" s="34"/>
      <c r="E786" s="34"/>
      <c r="F786" s="66"/>
      <c r="J786" s="49"/>
      <c r="L786" s="75"/>
      <c r="Y786" s="12"/>
      <c r="Z786" s="12"/>
      <c r="AA786" s="12"/>
    </row>
    <row r="787" ht="15.75" customHeight="1">
      <c r="A787" s="34"/>
      <c r="B787" s="34"/>
      <c r="C787" s="34"/>
      <c r="E787" s="34"/>
      <c r="F787" s="66"/>
      <c r="J787" s="49"/>
      <c r="L787" s="75"/>
      <c r="Y787" s="12"/>
      <c r="Z787" s="12"/>
      <c r="AA787" s="12"/>
    </row>
    <row r="788" ht="15.75" customHeight="1">
      <c r="A788" s="34"/>
      <c r="B788" s="34"/>
      <c r="C788" s="34"/>
      <c r="E788" s="34"/>
      <c r="F788" s="66"/>
      <c r="J788" s="49"/>
      <c r="L788" s="75"/>
      <c r="Y788" s="12"/>
      <c r="Z788" s="12"/>
      <c r="AA788" s="12"/>
    </row>
    <row r="789" ht="15.75" customHeight="1">
      <c r="A789" s="34"/>
      <c r="B789" s="34"/>
      <c r="C789" s="34"/>
      <c r="E789" s="34"/>
      <c r="F789" s="66"/>
      <c r="J789" s="49"/>
      <c r="L789" s="75"/>
      <c r="Y789" s="12"/>
      <c r="Z789" s="12"/>
      <c r="AA789" s="12"/>
    </row>
    <row r="790" ht="15.75" customHeight="1">
      <c r="A790" s="34"/>
      <c r="B790" s="34"/>
      <c r="C790" s="34"/>
      <c r="E790" s="34"/>
      <c r="F790" s="66"/>
      <c r="J790" s="49"/>
      <c r="L790" s="75"/>
      <c r="Y790" s="12"/>
      <c r="Z790" s="12"/>
      <c r="AA790" s="12"/>
    </row>
    <row r="791" ht="15.75" customHeight="1">
      <c r="A791" s="34"/>
      <c r="B791" s="34"/>
      <c r="C791" s="34"/>
      <c r="E791" s="34"/>
      <c r="F791" s="66"/>
      <c r="J791" s="49"/>
      <c r="L791" s="75"/>
      <c r="Y791" s="12"/>
      <c r="Z791" s="12"/>
      <c r="AA791" s="12"/>
    </row>
    <row r="792" ht="15.75" customHeight="1">
      <c r="A792" s="34"/>
      <c r="B792" s="34"/>
      <c r="C792" s="34"/>
      <c r="E792" s="34"/>
      <c r="F792" s="66"/>
      <c r="J792" s="49"/>
      <c r="L792" s="75"/>
      <c r="Y792" s="12"/>
      <c r="Z792" s="12"/>
      <c r="AA792" s="12"/>
    </row>
    <row r="793" ht="15.75" customHeight="1">
      <c r="A793" s="34"/>
      <c r="B793" s="34"/>
      <c r="C793" s="34"/>
      <c r="E793" s="34"/>
      <c r="F793" s="66"/>
      <c r="J793" s="49"/>
      <c r="L793" s="75"/>
      <c r="Y793" s="12"/>
      <c r="Z793" s="12"/>
      <c r="AA793" s="12"/>
    </row>
    <row r="794" ht="15.75" customHeight="1">
      <c r="A794" s="34"/>
      <c r="B794" s="34"/>
      <c r="C794" s="34"/>
      <c r="E794" s="34"/>
      <c r="F794" s="66"/>
      <c r="J794" s="49"/>
      <c r="L794" s="75"/>
      <c r="Y794" s="12"/>
      <c r="Z794" s="12"/>
      <c r="AA794" s="12"/>
    </row>
    <row r="795" ht="15.75" customHeight="1">
      <c r="A795" s="34"/>
      <c r="B795" s="34"/>
      <c r="C795" s="34"/>
      <c r="E795" s="34"/>
      <c r="F795" s="66"/>
      <c r="J795" s="49"/>
      <c r="L795" s="75"/>
      <c r="Y795" s="12"/>
      <c r="Z795" s="12"/>
      <c r="AA795" s="12"/>
    </row>
    <row r="796" ht="15.75" customHeight="1">
      <c r="A796" s="34"/>
      <c r="B796" s="34"/>
      <c r="C796" s="34"/>
      <c r="E796" s="34"/>
      <c r="F796" s="66"/>
      <c r="J796" s="49"/>
      <c r="L796" s="75"/>
      <c r="Y796" s="12"/>
      <c r="Z796" s="12"/>
      <c r="AA796" s="12"/>
    </row>
    <row r="797" ht="15.75" customHeight="1">
      <c r="A797" s="34"/>
      <c r="B797" s="34"/>
      <c r="C797" s="34"/>
      <c r="E797" s="34"/>
      <c r="F797" s="66"/>
      <c r="J797" s="49"/>
      <c r="L797" s="75"/>
      <c r="Y797" s="12"/>
      <c r="Z797" s="12"/>
      <c r="AA797" s="12"/>
    </row>
    <row r="798" ht="15.75" customHeight="1">
      <c r="A798" s="34"/>
      <c r="B798" s="34"/>
      <c r="C798" s="34"/>
      <c r="E798" s="34"/>
      <c r="F798" s="66"/>
      <c r="J798" s="49"/>
      <c r="L798" s="75"/>
      <c r="Y798" s="12"/>
      <c r="Z798" s="12"/>
      <c r="AA798" s="12"/>
    </row>
    <row r="799" ht="15.75" customHeight="1">
      <c r="A799" s="34"/>
      <c r="B799" s="34"/>
      <c r="C799" s="34"/>
      <c r="E799" s="34"/>
      <c r="F799" s="66"/>
      <c r="J799" s="49"/>
      <c r="L799" s="75"/>
      <c r="Y799" s="12"/>
      <c r="Z799" s="12"/>
      <c r="AA799" s="12"/>
    </row>
    <row r="800" ht="15.75" customHeight="1">
      <c r="A800" s="34"/>
      <c r="B800" s="34"/>
      <c r="C800" s="34"/>
      <c r="E800" s="34"/>
      <c r="F800" s="66"/>
      <c r="J800" s="49"/>
      <c r="L800" s="75"/>
      <c r="Y800" s="12"/>
      <c r="Z800" s="12"/>
      <c r="AA800" s="12"/>
    </row>
    <row r="801" ht="15.75" customHeight="1">
      <c r="A801" s="34"/>
      <c r="B801" s="34"/>
      <c r="C801" s="34"/>
      <c r="E801" s="34"/>
      <c r="F801" s="66"/>
      <c r="J801" s="49"/>
      <c r="L801" s="75"/>
      <c r="Y801" s="12"/>
      <c r="Z801" s="12"/>
      <c r="AA801" s="12"/>
    </row>
    <row r="802" ht="15.75" customHeight="1">
      <c r="A802" s="34"/>
      <c r="B802" s="34"/>
      <c r="C802" s="34"/>
      <c r="E802" s="34"/>
      <c r="F802" s="66"/>
      <c r="J802" s="49"/>
      <c r="L802" s="75"/>
      <c r="Y802" s="12"/>
      <c r="Z802" s="12"/>
      <c r="AA802" s="12"/>
    </row>
    <row r="803" ht="15.75" customHeight="1">
      <c r="A803" s="34"/>
      <c r="B803" s="34"/>
      <c r="C803" s="34"/>
      <c r="E803" s="34"/>
      <c r="F803" s="66"/>
      <c r="J803" s="49"/>
      <c r="L803" s="75"/>
      <c r="Y803" s="12"/>
      <c r="Z803" s="12"/>
      <c r="AA803" s="12"/>
    </row>
    <row r="804" ht="15.75" customHeight="1">
      <c r="A804" s="34"/>
      <c r="B804" s="34"/>
      <c r="C804" s="34"/>
      <c r="E804" s="34"/>
      <c r="F804" s="66"/>
      <c r="J804" s="49"/>
      <c r="L804" s="75"/>
      <c r="Y804" s="12"/>
      <c r="Z804" s="12"/>
      <c r="AA804" s="12"/>
    </row>
    <row r="805" ht="15.75" customHeight="1">
      <c r="A805" s="34"/>
      <c r="B805" s="34"/>
      <c r="C805" s="34"/>
      <c r="E805" s="34"/>
      <c r="F805" s="66"/>
      <c r="J805" s="49"/>
      <c r="L805" s="75"/>
      <c r="Y805" s="12"/>
      <c r="Z805" s="12"/>
      <c r="AA805" s="12"/>
    </row>
    <row r="806" ht="15.75" customHeight="1">
      <c r="A806" s="34"/>
      <c r="B806" s="34"/>
      <c r="C806" s="34"/>
      <c r="E806" s="34"/>
      <c r="F806" s="66"/>
      <c r="J806" s="49"/>
      <c r="L806" s="75"/>
      <c r="Y806" s="12"/>
      <c r="Z806" s="12"/>
      <c r="AA806" s="12"/>
    </row>
    <row r="807" ht="15.75" customHeight="1">
      <c r="A807" s="34"/>
      <c r="B807" s="34"/>
      <c r="C807" s="34"/>
      <c r="E807" s="34"/>
      <c r="F807" s="66"/>
      <c r="J807" s="49"/>
      <c r="L807" s="75"/>
      <c r="Y807" s="12"/>
      <c r="Z807" s="12"/>
      <c r="AA807" s="12"/>
    </row>
    <row r="808" ht="15.75" customHeight="1">
      <c r="A808" s="34"/>
      <c r="B808" s="34"/>
      <c r="C808" s="34"/>
      <c r="E808" s="34"/>
      <c r="F808" s="66"/>
      <c r="J808" s="49"/>
      <c r="L808" s="75"/>
      <c r="Y808" s="12"/>
      <c r="Z808" s="12"/>
      <c r="AA808" s="12"/>
    </row>
    <row r="809" ht="15.75" customHeight="1">
      <c r="A809" s="34"/>
      <c r="B809" s="34"/>
      <c r="C809" s="34"/>
      <c r="E809" s="34"/>
      <c r="F809" s="66"/>
      <c r="J809" s="49"/>
      <c r="L809" s="75"/>
      <c r="Y809" s="12"/>
      <c r="Z809" s="12"/>
      <c r="AA809" s="12"/>
    </row>
    <row r="810" ht="15.75" customHeight="1">
      <c r="A810" s="34"/>
      <c r="B810" s="34"/>
      <c r="C810" s="34"/>
      <c r="E810" s="34"/>
      <c r="F810" s="66"/>
      <c r="J810" s="49"/>
      <c r="L810" s="75"/>
      <c r="Y810" s="12"/>
      <c r="Z810" s="12"/>
      <c r="AA810" s="12"/>
    </row>
    <row r="811" ht="15.75" customHeight="1">
      <c r="A811" s="34"/>
      <c r="B811" s="34"/>
      <c r="C811" s="34"/>
      <c r="E811" s="34"/>
      <c r="F811" s="66"/>
      <c r="J811" s="49"/>
      <c r="L811" s="75"/>
      <c r="Y811" s="12"/>
      <c r="Z811" s="12"/>
      <c r="AA811" s="12"/>
    </row>
    <row r="812" ht="15.75" customHeight="1">
      <c r="A812" s="34"/>
      <c r="B812" s="34"/>
      <c r="C812" s="34"/>
      <c r="E812" s="34"/>
      <c r="F812" s="66"/>
      <c r="J812" s="49"/>
      <c r="L812" s="75"/>
      <c r="Y812" s="12"/>
      <c r="Z812" s="12"/>
      <c r="AA812" s="12"/>
    </row>
    <row r="813" ht="15.75" customHeight="1">
      <c r="A813" s="34"/>
      <c r="B813" s="34"/>
      <c r="C813" s="34"/>
      <c r="E813" s="34"/>
      <c r="F813" s="66"/>
      <c r="J813" s="49"/>
      <c r="L813" s="75"/>
      <c r="Y813" s="12"/>
      <c r="Z813" s="12"/>
      <c r="AA813" s="12"/>
    </row>
    <row r="814" ht="15.75" customHeight="1">
      <c r="A814" s="34"/>
      <c r="B814" s="34"/>
      <c r="C814" s="34"/>
      <c r="E814" s="34"/>
      <c r="F814" s="66"/>
      <c r="J814" s="49"/>
      <c r="L814" s="75"/>
      <c r="Y814" s="12"/>
      <c r="Z814" s="12"/>
      <c r="AA814" s="12"/>
    </row>
    <row r="815" ht="15.75" customHeight="1">
      <c r="A815" s="34"/>
      <c r="B815" s="34"/>
      <c r="C815" s="34"/>
      <c r="E815" s="34"/>
      <c r="F815" s="66"/>
      <c r="J815" s="49"/>
      <c r="L815" s="75"/>
      <c r="Y815" s="12"/>
      <c r="Z815" s="12"/>
      <c r="AA815" s="12"/>
    </row>
    <row r="816" ht="15.75" customHeight="1">
      <c r="A816" s="34"/>
      <c r="B816" s="34"/>
      <c r="C816" s="34"/>
      <c r="E816" s="34"/>
      <c r="F816" s="66"/>
      <c r="J816" s="49"/>
      <c r="L816" s="75"/>
      <c r="Y816" s="12"/>
      <c r="Z816" s="12"/>
      <c r="AA816" s="12"/>
    </row>
    <row r="817" ht="15.75" customHeight="1">
      <c r="A817" s="34"/>
      <c r="B817" s="34"/>
      <c r="C817" s="34"/>
      <c r="E817" s="34"/>
      <c r="F817" s="66"/>
      <c r="J817" s="49"/>
      <c r="L817" s="75"/>
      <c r="Y817" s="12"/>
      <c r="Z817" s="12"/>
      <c r="AA817" s="12"/>
    </row>
    <row r="818" ht="15.75" customHeight="1">
      <c r="A818" s="34"/>
      <c r="B818" s="34"/>
      <c r="C818" s="34"/>
      <c r="E818" s="34"/>
      <c r="F818" s="66"/>
      <c r="J818" s="49"/>
      <c r="L818" s="75"/>
      <c r="Y818" s="12"/>
      <c r="Z818" s="12"/>
      <c r="AA818" s="12"/>
    </row>
    <row r="819" ht="15.75" customHeight="1">
      <c r="A819" s="34"/>
      <c r="B819" s="34"/>
      <c r="C819" s="34"/>
      <c r="E819" s="34"/>
      <c r="F819" s="66"/>
      <c r="J819" s="49"/>
      <c r="L819" s="75"/>
      <c r="Y819" s="12"/>
      <c r="Z819" s="12"/>
      <c r="AA819" s="12"/>
    </row>
    <row r="820" ht="15.75" customHeight="1">
      <c r="A820" s="34"/>
      <c r="B820" s="34"/>
      <c r="C820" s="34"/>
      <c r="E820" s="34"/>
      <c r="F820" s="66"/>
      <c r="J820" s="49"/>
      <c r="L820" s="75"/>
      <c r="Y820" s="12"/>
      <c r="Z820" s="12"/>
      <c r="AA820" s="12"/>
    </row>
    <row r="821" ht="15.75" customHeight="1">
      <c r="A821" s="34"/>
      <c r="B821" s="34"/>
      <c r="C821" s="34"/>
      <c r="E821" s="34"/>
      <c r="F821" s="66"/>
      <c r="J821" s="49"/>
      <c r="L821" s="75"/>
      <c r="Y821" s="12"/>
      <c r="Z821" s="12"/>
      <c r="AA821" s="12"/>
    </row>
    <row r="822" ht="15.75" customHeight="1">
      <c r="A822" s="34"/>
      <c r="B822" s="34"/>
      <c r="C822" s="34"/>
      <c r="E822" s="34"/>
      <c r="F822" s="66"/>
      <c r="J822" s="49"/>
      <c r="L822" s="75"/>
      <c r="Y822" s="12"/>
      <c r="Z822" s="12"/>
      <c r="AA822" s="12"/>
    </row>
    <row r="823" ht="15.75" customHeight="1">
      <c r="A823" s="34"/>
      <c r="B823" s="34"/>
      <c r="C823" s="34"/>
      <c r="E823" s="34"/>
      <c r="F823" s="66"/>
      <c r="J823" s="49"/>
      <c r="L823" s="75"/>
      <c r="Y823" s="12"/>
      <c r="Z823" s="12"/>
      <c r="AA823" s="12"/>
    </row>
    <row r="824" ht="15.75" customHeight="1">
      <c r="A824" s="34"/>
      <c r="B824" s="34"/>
      <c r="C824" s="34"/>
      <c r="E824" s="34"/>
      <c r="F824" s="66"/>
      <c r="J824" s="49"/>
      <c r="L824" s="75"/>
      <c r="Y824" s="12"/>
      <c r="Z824" s="12"/>
      <c r="AA824" s="12"/>
    </row>
    <row r="825" ht="15.75" customHeight="1">
      <c r="A825" s="34"/>
      <c r="B825" s="34"/>
      <c r="C825" s="34"/>
      <c r="E825" s="34"/>
      <c r="F825" s="66"/>
      <c r="J825" s="49"/>
      <c r="L825" s="75"/>
      <c r="Y825" s="12"/>
      <c r="Z825" s="12"/>
      <c r="AA825" s="12"/>
    </row>
    <row r="826" ht="15.75" customHeight="1">
      <c r="A826" s="34"/>
      <c r="B826" s="34"/>
      <c r="C826" s="34"/>
      <c r="E826" s="34"/>
      <c r="F826" s="66"/>
      <c r="J826" s="49"/>
      <c r="L826" s="75"/>
      <c r="Y826" s="12"/>
      <c r="Z826" s="12"/>
      <c r="AA826" s="12"/>
    </row>
    <row r="827" ht="15.75" customHeight="1">
      <c r="A827" s="34"/>
      <c r="B827" s="34"/>
      <c r="C827" s="34"/>
      <c r="E827" s="34"/>
      <c r="F827" s="66"/>
      <c r="J827" s="49"/>
      <c r="L827" s="75"/>
      <c r="Y827" s="12"/>
      <c r="Z827" s="12"/>
      <c r="AA827" s="12"/>
    </row>
    <row r="828" ht="15.75" customHeight="1">
      <c r="A828" s="34"/>
      <c r="B828" s="34"/>
      <c r="C828" s="34"/>
      <c r="E828" s="34"/>
      <c r="F828" s="66"/>
      <c r="J828" s="49"/>
      <c r="L828" s="75"/>
      <c r="Y828" s="12"/>
      <c r="Z828" s="12"/>
      <c r="AA828" s="12"/>
    </row>
    <row r="829" ht="15.75" customHeight="1">
      <c r="A829" s="34"/>
      <c r="B829" s="34"/>
      <c r="C829" s="34"/>
      <c r="E829" s="34"/>
      <c r="F829" s="66"/>
      <c r="J829" s="49"/>
      <c r="L829" s="75"/>
      <c r="Y829" s="12"/>
      <c r="Z829" s="12"/>
      <c r="AA829" s="12"/>
    </row>
    <row r="830" ht="15.75" customHeight="1">
      <c r="A830" s="34"/>
      <c r="B830" s="34"/>
      <c r="C830" s="34"/>
      <c r="E830" s="34"/>
      <c r="F830" s="66"/>
      <c r="J830" s="49"/>
      <c r="L830" s="75"/>
      <c r="Y830" s="12"/>
      <c r="Z830" s="12"/>
      <c r="AA830" s="12"/>
    </row>
    <row r="831" ht="15.75" customHeight="1">
      <c r="A831" s="34"/>
      <c r="B831" s="34"/>
      <c r="C831" s="34"/>
      <c r="E831" s="34"/>
      <c r="F831" s="66"/>
      <c r="J831" s="49"/>
      <c r="L831" s="75"/>
      <c r="Y831" s="12"/>
      <c r="Z831" s="12"/>
      <c r="AA831" s="12"/>
    </row>
    <row r="832" ht="15.75" customHeight="1">
      <c r="A832" s="34"/>
      <c r="B832" s="34"/>
      <c r="C832" s="34"/>
      <c r="E832" s="34"/>
      <c r="F832" s="66"/>
      <c r="J832" s="49"/>
      <c r="L832" s="75"/>
      <c r="Y832" s="12"/>
      <c r="Z832" s="12"/>
      <c r="AA832" s="12"/>
    </row>
    <row r="833" ht="15.75" customHeight="1">
      <c r="A833" s="34"/>
      <c r="B833" s="34"/>
      <c r="C833" s="34"/>
      <c r="E833" s="34"/>
      <c r="F833" s="66"/>
      <c r="J833" s="49"/>
      <c r="L833" s="75"/>
      <c r="Y833" s="12"/>
      <c r="Z833" s="12"/>
      <c r="AA833" s="12"/>
    </row>
    <row r="834" ht="15.75" customHeight="1">
      <c r="A834" s="34"/>
      <c r="B834" s="34"/>
      <c r="C834" s="34"/>
      <c r="E834" s="34"/>
      <c r="F834" s="66"/>
      <c r="J834" s="49"/>
      <c r="L834" s="75"/>
      <c r="Y834" s="12"/>
      <c r="Z834" s="12"/>
      <c r="AA834" s="12"/>
    </row>
    <row r="835" ht="15.75" customHeight="1">
      <c r="A835" s="34"/>
      <c r="B835" s="34"/>
      <c r="C835" s="34"/>
      <c r="E835" s="34"/>
      <c r="F835" s="66"/>
      <c r="J835" s="49"/>
      <c r="L835" s="75"/>
      <c r="Y835" s="12"/>
      <c r="Z835" s="12"/>
      <c r="AA835" s="12"/>
    </row>
    <row r="836" ht="15.75" customHeight="1">
      <c r="A836" s="34"/>
      <c r="B836" s="34"/>
      <c r="C836" s="34"/>
      <c r="E836" s="34"/>
      <c r="F836" s="66"/>
      <c r="J836" s="49"/>
      <c r="L836" s="75"/>
      <c r="Y836" s="12"/>
      <c r="Z836" s="12"/>
      <c r="AA836" s="12"/>
    </row>
    <row r="837" ht="15.75" customHeight="1">
      <c r="A837" s="34"/>
      <c r="B837" s="34"/>
      <c r="C837" s="34"/>
      <c r="E837" s="34"/>
      <c r="F837" s="66"/>
      <c r="J837" s="49"/>
      <c r="L837" s="75"/>
      <c r="Y837" s="12"/>
      <c r="Z837" s="12"/>
      <c r="AA837" s="12"/>
    </row>
    <row r="838" ht="15.75" customHeight="1">
      <c r="A838" s="34"/>
      <c r="B838" s="34"/>
      <c r="C838" s="34"/>
      <c r="E838" s="34"/>
      <c r="F838" s="66"/>
      <c r="J838" s="49"/>
      <c r="L838" s="75"/>
      <c r="Y838" s="12"/>
      <c r="Z838" s="12"/>
      <c r="AA838" s="12"/>
    </row>
    <row r="839" ht="15.75" customHeight="1">
      <c r="A839" s="34"/>
      <c r="B839" s="34"/>
      <c r="C839" s="34"/>
      <c r="E839" s="34"/>
      <c r="F839" s="66"/>
      <c r="J839" s="49"/>
      <c r="L839" s="75"/>
      <c r="Y839" s="12"/>
      <c r="Z839" s="12"/>
      <c r="AA839" s="12"/>
    </row>
    <row r="840" ht="15.75" customHeight="1">
      <c r="A840" s="34"/>
      <c r="B840" s="34"/>
      <c r="C840" s="34"/>
      <c r="E840" s="34"/>
      <c r="F840" s="66"/>
      <c r="J840" s="49"/>
      <c r="L840" s="75"/>
      <c r="Y840" s="12"/>
      <c r="Z840" s="12"/>
      <c r="AA840" s="12"/>
    </row>
    <row r="841" ht="15.75" customHeight="1">
      <c r="A841" s="34"/>
      <c r="B841" s="34"/>
      <c r="C841" s="34"/>
      <c r="E841" s="34"/>
      <c r="F841" s="66"/>
      <c r="J841" s="49"/>
      <c r="L841" s="75"/>
      <c r="Y841" s="12"/>
      <c r="Z841" s="12"/>
      <c r="AA841" s="12"/>
    </row>
    <row r="842" ht="15.75" customHeight="1">
      <c r="A842" s="34"/>
      <c r="B842" s="34"/>
      <c r="C842" s="34"/>
      <c r="E842" s="34"/>
      <c r="F842" s="66"/>
      <c r="J842" s="49"/>
      <c r="L842" s="75"/>
      <c r="Y842" s="12"/>
      <c r="Z842" s="12"/>
      <c r="AA842" s="12"/>
    </row>
    <row r="843" ht="15.75" customHeight="1">
      <c r="A843" s="34"/>
      <c r="B843" s="34"/>
      <c r="C843" s="34"/>
      <c r="E843" s="34"/>
      <c r="F843" s="66"/>
      <c r="J843" s="49"/>
      <c r="L843" s="75"/>
      <c r="Y843" s="12"/>
      <c r="Z843" s="12"/>
      <c r="AA843" s="12"/>
    </row>
    <row r="844" ht="15.75" customHeight="1">
      <c r="A844" s="34"/>
      <c r="B844" s="34"/>
      <c r="C844" s="34"/>
      <c r="E844" s="34"/>
      <c r="F844" s="66"/>
      <c r="J844" s="49"/>
      <c r="L844" s="75"/>
      <c r="Y844" s="12"/>
      <c r="Z844" s="12"/>
      <c r="AA844" s="12"/>
    </row>
    <row r="845" ht="15.75" customHeight="1">
      <c r="A845" s="34"/>
      <c r="B845" s="34"/>
      <c r="C845" s="34"/>
      <c r="E845" s="34"/>
      <c r="F845" s="66"/>
      <c r="J845" s="49"/>
      <c r="L845" s="75"/>
      <c r="Y845" s="12"/>
      <c r="Z845" s="12"/>
      <c r="AA845" s="12"/>
    </row>
    <row r="846" ht="15.75" customHeight="1">
      <c r="A846" s="34"/>
      <c r="B846" s="34"/>
      <c r="C846" s="34"/>
      <c r="E846" s="34"/>
      <c r="F846" s="66"/>
      <c r="J846" s="49"/>
      <c r="L846" s="75"/>
      <c r="Y846" s="12"/>
      <c r="Z846" s="12"/>
      <c r="AA846" s="12"/>
    </row>
    <row r="847" ht="15.75" customHeight="1">
      <c r="A847" s="34"/>
      <c r="B847" s="34"/>
      <c r="C847" s="34"/>
      <c r="E847" s="34"/>
      <c r="F847" s="66"/>
      <c r="J847" s="49"/>
      <c r="L847" s="75"/>
      <c r="Y847" s="12"/>
      <c r="Z847" s="12"/>
      <c r="AA847" s="12"/>
    </row>
    <row r="848" ht="15.75" customHeight="1">
      <c r="A848" s="34"/>
      <c r="B848" s="34"/>
      <c r="C848" s="34"/>
      <c r="E848" s="34"/>
      <c r="F848" s="66"/>
      <c r="J848" s="49"/>
      <c r="L848" s="75"/>
      <c r="Y848" s="12"/>
      <c r="Z848" s="12"/>
      <c r="AA848" s="12"/>
    </row>
    <row r="849" ht="15.75" customHeight="1">
      <c r="A849" s="34"/>
      <c r="B849" s="34"/>
      <c r="C849" s="34"/>
      <c r="E849" s="34"/>
      <c r="F849" s="66"/>
      <c r="J849" s="49"/>
      <c r="L849" s="75"/>
      <c r="Y849" s="12"/>
      <c r="Z849" s="12"/>
      <c r="AA849" s="12"/>
    </row>
    <row r="850" ht="15.75" customHeight="1">
      <c r="A850" s="34"/>
      <c r="B850" s="34"/>
      <c r="C850" s="34"/>
      <c r="E850" s="34"/>
      <c r="F850" s="66"/>
      <c r="J850" s="49"/>
      <c r="L850" s="75"/>
      <c r="Y850" s="12"/>
      <c r="Z850" s="12"/>
      <c r="AA850" s="12"/>
    </row>
    <row r="851" ht="15.75" customHeight="1">
      <c r="A851" s="34"/>
      <c r="B851" s="34"/>
      <c r="C851" s="34"/>
      <c r="E851" s="34"/>
      <c r="F851" s="66"/>
      <c r="J851" s="49"/>
      <c r="L851" s="75"/>
      <c r="Y851" s="12"/>
      <c r="Z851" s="12"/>
      <c r="AA851" s="12"/>
    </row>
    <row r="852" ht="15.75" customHeight="1">
      <c r="A852" s="34"/>
      <c r="B852" s="34"/>
      <c r="C852" s="34"/>
      <c r="E852" s="34"/>
      <c r="F852" s="66"/>
      <c r="J852" s="49"/>
      <c r="L852" s="75"/>
      <c r="Y852" s="12"/>
      <c r="Z852" s="12"/>
      <c r="AA852" s="12"/>
    </row>
    <row r="853" ht="15.75" customHeight="1">
      <c r="A853" s="34"/>
      <c r="B853" s="34"/>
      <c r="C853" s="34"/>
      <c r="E853" s="34"/>
      <c r="F853" s="66"/>
      <c r="J853" s="49"/>
      <c r="L853" s="75"/>
      <c r="Y853" s="12"/>
      <c r="Z853" s="12"/>
      <c r="AA853" s="12"/>
    </row>
    <row r="854" ht="15.75" customHeight="1">
      <c r="A854" s="34"/>
      <c r="B854" s="34"/>
      <c r="C854" s="34"/>
      <c r="E854" s="34"/>
      <c r="F854" s="66"/>
      <c r="J854" s="49"/>
      <c r="L854" s="75"/>
      <c r="Y854" s="12"/>
      <c r="Z854" s="12"/>
      <c r="AA854" s="12"/>
    </row>
    <row r="855" ht="15.75" customHeight="1">
      <c r="A855" s="34"/>
      <c r="B855" s="34"/>
      <c r="C855" s="34"/>
      <c r="E855" s="34"/>
      <c r="F855" s="66"/>
      <c r="J855" s="49"/>
      <c r="L855" s="75"/>
      <c r="Y855" s="12"/>
      <c r="Z855" s="12"/>
      <c r="AA855" s="12"/>
    </row>
    <row r="856" ht="15.75" customHeight="1">
      <c r="A856" s="34"/>
      <c r="B856" s="34"/>
      <c r="C856" s="34"/>
      <c r="E856" s="34"/>
      <c r="F856" s="66"/>
      <c r="J856" s="49"/>
      <c r="L856" s="75"/>
      <c r="Y856" s="12"/>
      <c r="Z856" s="12"/>
      <c r="AA856" s="12"/>
    </row>
    <row r="857" ht="15.75" customHeight="1">
      <c r="A857" s="34"/>
      <c r="B857" s="34"/>
      <c r="C857" s="34"/>
      <c r="E857" s="34"/>
      <c r="F857" s="66"/>
      <c r="J857" s="49"/>
      <c r="L857" s="75"/>
      <c r="Y857" s="12"/>
      <c r="Z857" s="12"/>
      <c r="AA857" s="12"/>
    </row>
    <row r="858" ht="15.75" customHeight="1">
      <c r="A858" s="34"/>
      <c r="B858" s="34"/>
      <c r="C858" s="34"/>
      <c r="E858" s="34"/>
      <c r="F858" s="66"/>
      <c r="J858" s="49"/>
      <c r="L858" s="75"/>
      <c r="Y858" s="12"/>
      <c r="Z858" s="12"/>
      <c r="AA858" s="12"/>
    </row>
    <row r="859" ht="15.75" customHeight="1">
      <c r="A859" s="34"/>
      <c r="B859" s="34"/>
      <c r="C859" s="34"/>
      <c r="E859" s="34"/>
      <c r="F859" s="66"/>
      <c r="J859" s="49"/>
      <c r="L859" s="75"/>
      <c r="Y859" s="12"/>
      <c r="Z859" s="12"/>
      <c r="AA859" s="12"/>
    </row>
    <row r="860" ht="15.75" customHeight="1">
      <c r="A860" s="34"/>
      <c r="B860" s="34"/>
      <c r="C860" s="34"/>
      <c r="E860" s="34"/>
      <c r="F860" s="66"/>
      <c r="J860" s="49"/>
      <c r="L860" s="75"/>
      <c r="Y860" s="12"/>
      <c r="Z860" s="12"/>
      <c r="AA860" s="12"/>
    </row>
    <row r="861" ht="15.75" customHeight="1">
      <c r="A861" s="34"/>
      <c r="B861" s="34"/>
      <c r="C861" s="34"/>
      <c r="E861" s="34"/>
      <c r="F861" s="66"/>
      <c r="J861" s="49"/>
      <c r="L861" s="75"/>
      <c r="Y861" s="12"/>
      <c r="Z861" s="12"/>
      <c r="AA861" s="12"/>
    </row>
    <row r="862" ht="15.75" customHeight="1">
      <c r="A862" s="34"/>
      <c r="B862" s="34"/>
      <c r="C862" s="34"/>
      <c r="E862" s="34"/>
      <c r="F862" s="66"/>
      <c r="J862" s="49"/>
      <c r="L862" s="75"/>
      <c r="Y862" s="12"/>
      <c r="Z862" s="12"/>
      <c r="AA862" s="12"/>
    </row>
    <row r="863" ht="15.75" customHeight="1">
      <c r="A863" s="34"/>
      <c r="B863" s="34"/>
      <c r="C863" s="34"/>
      <c r="E863" s="34"/>
      <c r="F863" s="66"/>
      <c r="J863" s="49"/>
      <c r="L863" s="75"/>
      <c r="Y863" s="12"/>
      <c r="Z863" s="12"/>
      <c r="AA863" s="12"/>
    </row>
    <row r="864" ht="15.75" customHeight="1">
      <c r="A864" s="34"/>
      <c r="B864" s="34"/>
      <c r="C864" s="34"/>
      <c r="E864" s="34"/>
      <c r="F864" s="66"/>
      <c r="J864" s="49"/>
      <c r="L864" s="75"/>
      <c r="Y864" s="12"/>
      <c r="Z864" s="12"/>
      <c r="AA864" s="12"/>
    </row>
    <row r="865" ht="15.75" customHeight="1">
      <c r="A865" s="34"/>
      <c r="B865" s="34"/>
      <c r="C865" s="34"/>
      <c r="E865" s="34"/>
      <c r="F865" s="66"/>
      <c r="J865" s="49"/>
      <c r="L865" s="75"/>
      <c r="Y865" s="12"/>
      <c r="Z865" s="12"/>
      <c r="AA865" s="12"/>
    </row>
    <row r="866" ht="15.75" customHeight="1">
      <c r="A866" s="34"/>
      <c r="B866" s="34"/>
      <c r="C866" s="34"/>
      <c r="E866" s="34"/>
      <c r="F866" s="66"/>
      <c r="J866" s="49"/>
      <c r="L866" s="75"/>
      <c r="Y866" s="12"/>
      <c r="Z866" s="12"/>
      <c r="AA866" s="12"/>
    </row>
    <row r="867" ht="15.75" customHeight="1">
      <c r="A867" s="34"/>
      <c r="B867" s="34"/>
      <c r="C867" s="34"/>
      <c r="E867" s="34"/>
      <c r="F867" s="66"/>
      <c r="J867" s="49"/>
      <c r="L867" s="75"/>
      <c r="Y867" s="12"/>
      <c r="Z867" s="12"/>
      <c r="AA867" s="12"/>
    </row>
    <row r="868" ht="15.75" customHeight="1">
      <c r="A868" s="34"/>
      <c r="B868" s="34"/>
      <c r="C868" s="34"/>
      <c r="E868" s="34"/>
      <c r="F868" s="66"/>
      <c r="J868" s="49"/>
      <c r="L868" s="75"/>
      <c r="Y868" s="12"/>
      <c r="Z868" s="12"/>
      <c r="AA868" s="12"/>
    </row>
    <row r="869" ht="15.75" customHeight="1">
      <c r="A869" s="34"/>
      <c r="B869" s="34"/>
      <c r="C869" s="34"/>
      <c r="E869" s="34"/>
      <c r="F869" s="66"/>
      <c r="J869" s="49"/>
      <c r="L869" s="75"/>
      <c r="Y869" s="12"/>
      <c r="Z869" s="12"/>
      <c r="AA869" s="12"/>
    </row>
    <row r="870" ht="15.75" customHeight="1">
      <c r="A870" s="34"/>
      <c r="B870" s="34"/>
      <c r="C870" s="34"/>
      <c r="E870" s="34"/>
      <c r="F870" s="66"/>
      <c r="J870" s="49"/>
      <c r="L870" s="75"/>
      <c r="Y870" s="12"/>
      <c r="Z870" s="12"/>
      <c r="AA870" s="12"/>
    </row>
    <row r="871" ht="15.75" customHeight="1">
      <c r="A871" s="34"/>
      <c r="B871" s="34"/>
      <c r="C871" s="34"/>
      <c r="E871" s="34"/>
      <c r="F871" s="66"/>
      <c r="J871" s="49"/>
      <c r="L871" s="75"/>
      <c r="Y871" s="12"/>
      <c r="Z871" s="12"/>
      <c r="AA871" s="12"/>
    </row>
    <row r="872" ht="15.75" customHeight="1">
      <c r="A872" s="34"/>
      <c r="B872" s="34"/>
      <c r="C872" s="34"/>
      <c r="E872" s="34"/>
      <c r="F872" s="66"/>
      <c r="J872" s="49"/>
      <c r="L872" s="75"/>
      <c r="Y872" s="12"/>
      <c r="Z872" s="12"/>
      <c r="AA872" s="12"/>
    </row>
    <row r="873" ht="15.75" customHeight="1">
      <c r="A873" s="34"/>
      <c r="B873" s="34"/>
      <c r="C873" s="34"/>
      <c r="E873" s="34"/>
      <c r="F873" s="66"/>
      <c r="J873" s="49"/>
      <c r="L873" s="75"/>
      <c r="Y873" s="12"/>
      <c r="Z873" s="12"/>
      <c r="AA873" s="12"/>
    </row>
    <row r="874" ht="15.75" customHeight="1">
      <c r="A874" s="34"/>
      <c r="B874" s="34"/>
      <c r="C874" s="34"/>
      <c r="E874" s="34"/>
      <c r="F874" s="66"/>
      <c r="J874" s="49"/>
      <c r="L874" s="75"/>
      <c r="Y874" s="12"/>
      <c r="Z874" s="12"/>
      <c r="AA874" s="12"/>
    </row>
    <row r="875" ht="15.75" customHeight="1">
      <c r="A875" s="34"/>
      <c r="B875" s="34"/>
      <c r="C875" s="34"/>
      <c r="E875" s="34"/>
      <c r="F875" s="66"/>
      <c r="J875" s="49"/>
      <c r="L875" s="75"/>
      <c r="Y875" s="12"/>
      <c r="Z875" s="12"/>
      <c r="AA875" s="12"/>
    </row>
    <row r="876" ht="15.75" customHeight="1">
      <c r="A876" s="34"/>
      <c r="B876" s="34"/>
      <c r="C876" s="34"/>
      <c r="E876" s="34"/>
      <c r="F876" s="66"/>
      <c r="J876" s="49"/>
      <c r="L876" s="75"/>
      <c r="Y876" s="12"/>
      <c r="Z876" s="12"/>
      <c r="AA876" s="12"/>
    </row>
    <row r="877" ht="15.75" customHeight="1">
      <c r="A877" s="34"/>
      <c r="B877" s="34"/>
      <c r="C877" s="34"/>
      <c r="E877" s="34"/>
      <c r="F877" s="66"/>
      <c r="J877" s="49"/>
      <c r="L877" s="75"/>
      <c r="Y877" s="12"/>
      <c r="Z877" s="12"/>
      <c r="AA877" s="12"/>
    </row>
    <row r="878" ht="15.75" customHeight="1">
      <c r="A878" s="34"/>
      <c r="B878" s="34"/>
      <c r="C878" s="34"/>
      <c r="E878" s="34"/>
      <c r="F878" s="66"/>
      <c r="J878" s="49"/>
      <c r="L878" s="75"/>
      <c r="Y878" s="12"/>
      <c r="Z878" s="12"/>
      <c r="AA878" s="12"/>
    </row>
    <row r="879" ht="15.75" customHeight="1">
      <c r="A879" s="34"/>
      <c r="B879" s="34"/>
      <c r="C879" s="34"/>
      <c r="E879" s="34"/>
      <c r="F879" s="66"/>
      <c r="J879" s="49"/>
      <c r="L879" s="75"/>
      <c r="Y879" s="12"/>
      <c r="Z879" s="12"/>
      <c r="AA879" s="12"/>
    </row>
    <row r="880" ht="15.75" customHeight="1">
      <c r="A880" s="34"/>
      <c r="B880" s="34"/>
      <c r="C880" s="34"/>
      <c r="E880" s="34"/>
      <c r="F880" s="66"/>
      <c r="J880" s="49"/>
      <c r="L880" s="75"/>
      <c r="Y880" s="12"/>
      <c r="Z880" s="12"/>
      <c r="AA880" s="12"/>
    </row>
    <row r="881" ht="15.75" customHeight="1">
      <c r="A881" s="34"/>
      <c r="B881" s="34"/>
      <c r="C881" s="34"/>
      <c r="E881" s="34"/>
      <c r="F881" s="66"/>
      <c r="J881" s="49"/>
      <c r="L881" s="75"/>
      <c r="Y881" s="12"/>
      <c r="Z881" s="12"/>
      <c r="AA881" s="12"/>
    </row>
    <row r="882" ht="15.75" customHeight="1">
      <c r="A882" s="34"/>
      <c r="B882" s="34"/>
      <c r="C882" s="34"/>
      <c r="E882" s="34"/>
      <c r="F882" s="66"/>
      <c r="J882" s="49"/>
      <c r="L882" s="75"/>
      <c r="Y882" s="12"/>
      <c r="Z882" s="12"/>
      <c r="AA882" s="12"/>
    </row>
    <row r="883" ht="15.75" customHeight="1">
      <c r="A883" s="34"/>
      <c r="B883" s="34"/>
      <c r="C883" s="34"/>
      <c r="E883" s="34"/>
      <c r="F883" s="66"/>
      <c r="J883" s="49"/>
      <c r="L883" s="75"/>
      <c r="Y883" s="12"/>
      <c r="Z883" s="12"/>
      <c r="AA883" s="12"/>
    </row>
    <row r="884" ht="15.75" customHeight="1">
      <c r="A884" s="34"/>
      <c r="B884" s="34"/>
      <c r="C884" s="34"/>
      <c r="E884" s="34"/>
      <c r="F884" s="66"/>
      <c r="J884" s="49"/>
      <c r="L884" s="75"/>
      <c r="Y884" s="12"/>
      <c r="Z884" s="12"/>
      <c r="AA884" s="12"/>
    </row>
    <row r="885" ht="15.75" customHeight="1">
      <c r="A885" s="34"/>
      <c r="B885" s="34"/>
      <c r="C885" s="34"/>
      <c r="E885" s="34"/>
      <c r="F885" s="66"/>
      <c r="J885" s="49"/>
      <c r="L885" s="75"/>
      <c r="Y885" s="12"/>
      <c r="Z885" s="12"/>
      <c r="AA885" s="12"/>
    </row>
    <row r="886" ht="15.75" customHeight="1">
      <c r="A886" s="34"/>
      <c r="B886" s="34"/>
      <c r="C886" s="34"/>
      <c r="E886" s="34"/>
      <c r="F886" s="66"/>
      <c r="J886" s="49"/>
      <c r="L886" s="75"/>
      <c r="Y886" s="12"/>
      <c r="Z886" s="12"/>
      <c r="AA886" s="12"/>
    </row>
    <row r="887" ht="15.75" customHeight="1">
      <c r="A887" s="34"/>
      <c r="B887" s="34"/>
      <c r="C887" s="34"/>
      <c r="E887" s="34"/>
      <c r="F887" s="66"/>
      <c r="J887" s="49"/>
      <c r="L887" s="75"/>
      <c r="Y887" s="12"/>
      <c r="Z887" s="12"/>
      <c r="AA887" s="12"/>
    </row>
    <row r="888" ht="15.75" customHeight="1">
      <c r="A888" s="34"/>
      <c r="B888" s="34"/>
      <c r="C888" s="34"/>
      <c r="E888" s="34"/>
      <c r="F888" s="66"/>
      <c r="J888" s="49"/>
      <c r="L888" s="75"/>
      <c r="Y888" s="12"/>
      <c r="Z888" s="12"/>
      <c r="AA888" s="12"/>
    </row>
    <row r="889" ht="15.75" customHeight="1">
      <c r="A889" s="34"/>
      <c r="B889" s="34"/>
      <c r="C889" s="34"/>
      <c r="E889" s="34"/>
      <c r="F889" s="66"/>
      <c r="J889" s="49"/>
      <c r="L889" s="75"/>
      <c r="Y889" s="12"/>
      <c r="Z889" s="12"/>
      <c r="AA889" s="12"/>
    </row>
    <row r="890" ht="15.75" customHeight="1">
      <c r="A890" s="34"/>
      <c r="B890" s="34"/>
      <c r="C890" s="34"/>
      <c r="E890" s="34"/>
      <c r="F890" s="66"/>
      <c r="J890" s="49"/>
      <c r="L890" s="75"/>
      <c r="Y890" s="12"/>
      <c r="Z890" s="12"/>
      <c r="AA890" s="12"/>
    </row>
    <row r="891" ht="15.75" customHeight="1">
      <c r="A891" s="34"/>
      <c r="B891" s="34"/>
      <c r="C891" s="34"/>
      <c r="E891" s="34"/>
      <c r="F891" s="66"/>
      <c r="J891" s="49"/>
      <c r="L891" s="75"/>
      <c r="Y891" s="12"/>
      <c r="Z891" s="12"/>
      <c r="AA891" s="12"/>
    </row>
    <row r="892" ht="15.75" customHeight="1">
      <c r="A892" s="34"/>
      <c r="B892" s="34"/>
      <c r="C892" s="34"/>
      <c r="E892" s="34"/>
      <c r="F892" s="66"/>
      <c r="J892" s="49"/>
      <c r="L892" s="75"/>
      <c r="Y892" s="12"/>
      <c r="Z892" s="12"/>
      <c r="AA892" s="12"/>
    </row>
    <row r="893" ht="15.75" customHeight="1">
      <c r="A893" s="34"/>
      <c r="B893" s="34"/>
      <c r="C893" s="34"/>
      <c r="E893" s="34"/>
      <c r="F893" s="66"/>
      <c r="J893" s="49"/>
      <c r="L893" s="75"/>
      <c r="Y893" s="12"/>
      <c r="Z893" s="12"/>
      <c r="AA893" s="12"/>
    </row>
    <row r="894" ht="15.75" customHeight="1">
      <c r="A894" s="34"/>
      <c r="B894" s="34"/>
      <c r="C894" s="34"/>
      <c r="E894" s="34"/>
      <c r="F894" s="66"/>
      <c r="J894" s="49"/>
      <c r="L894" s="75"/>
      <c r="Y894" s="12"/>
      <c r="Z894" s="12"/>
      <c r="AA894" s="12"/>
    </row>
    <row r="895" ht="15.75" customHeight="1">
      <c r="A895" s="34"/>
      <c r="B895" s="34"/>
      <c r="C895" s="34"/>
      <c r="E895" s="34"/>
      <c r="F895" s="66"/>
      <c r="J895" s="49"/>
      <c r="L895" s="75"/>
      <c r="Y895" s="12"/>
      <c r="Z895" s="12"/>
      <c r="AA895" s="12"/>
    </row>
    <row r="896" ht="15.75" customHeight="1">
      <c r="A896" s="34"/>
      <c r="B896" s="34"/>
      <c r="C896" s="34"/>
      <c r="E896" s="34"/>
      <c r="F896" s="66"/>
      <c r="J896" s="49"/>
      <c r="L896" s="75"/>
      <c r="Y896" s="12"/>
      <c r="Z896" s="12"/>
      <c r="AA896" s="12"/>
    </row>
    <row r="897" ht="15.75" customHeight="1">
      <c r="A897" s="34"/>
      <c r="B897" s="34"/>
      <c r="C897" s="34"/>
      <c r="E897" s="34"/>
      <c r="F897" s="66"/>
      <c r="J897" s="49"/>
      <c r="L897" s="75"/>
      <c r="Y897" s="12"/>
      <c r="Z897" s="12"/>
      <c r="AA897" s="12"/>
    </row>
    <row r="898" ht="15.75" customHeight="1">
      <c r="A898" s="34"/>
      <c r="B898" s="34"/>
      <c r="C898" s="34"/>
      <c r="E898" s="34"/>
      <c r="F898" s="66"/>
      <c r="J898" s="49"/>
      <c r="L898" s="75"/>
      <c r="Y898" s="12"/>
      <c r="Z898" s="12"/>
      <c r="AA898" s="12"/>
    </row>
    <row r="899" ht="15.75" customHeight="1">
      <c r="A899" s="34"/>
      <c r="B899" s="34"/>
      <c r="C899" s="34"/>
      <c r="E899" s="34"/>
      <c r="F899" s="66"/>
      <c r="J899" s="49"/>
      <c r="L899" s="75"/>
      <c r="Y899" s="12"/>
      <c r="Z899" s="12"/>
      <c r="AA899" s="12"/>
    </row>
    <row r="900" ht="15.75" customHeight="1">
      <c r="A900" s="34"/>
      <c r="B900" s="34"/>
      <c r="C900" s="34"/>
      <c r="E900" s="34"/>
      <c r="F900" s="66"/>
      <c r="J900" s="49"/>
      <c r="L900" s="75"/>
      <c r="Y900" s="12"/>
      <c r="Z900" s="12"/>
      <c r="AA900" s="12"/>
    </row>
    <row r="901" ht="15.75" customHeight="1">
      <c r="A901" s="34"/>
      <c r="B901" s="34"/>
      <c r="C901" s="34"/>
      <c r="E901" s="34"/>
      <c r="F901" s="66"/>
      <c r="J901" s="49"/>
      <c r="L901" s="75"/>
      <c r="Y901" s="12"/>
      <c r="Z901" s="12"/>
      <c r="AA901" s="12"/>
    </row>
    <row r="902" ht="15.75" customHeight="1">
      <c r="A902" s="34"/>
      <c r="B902" s="34"/>
      <c r="C902" s="34"/>
      <c r="E902" s="34"/>
      <c r="F902" s="66"/>
      <c r="J902" s="49"/>
      <c r="L902" s="75"/>
      <c r="Y902" s="12"/>
      <c r="Z902" s="12"/>
      <c r="AA902" s="12"/>
    </row>
    <row r="903" ht="15.75" customHeight="1">
      <c r="A903" s="34"/>
      <c r="B903" s="34"/>
      <c r="C903" s="34"/>
      <c r="E903" s="34"/>
      <c r="F903" s="66"/>
      <c r="J903" s="49"/>
      <c r="L903" s="75"/>
      <c r="Y903" s="12"/>
      <c r="Z903" s="12"/>
      <c r="AA903" s="12"/>
    </row>
    <row r="904" ht="15.75" customHeight="1">
      <c r="A904" s="34"/>
      <c r="B904" s="34"/>
      <c r="C904" s="34"/>
      <c r="E904" s="34"/>
      <c r="F904" s="66"/>
      <c r="J904" s="49"/>
      <c r="L904" s="75"/>
      <c r="Y904" s="12"/>
      <c r="Z904" s="12"/>
      <c r="AA904" s="12"/>
    </row>
    <row r="905" ht="15.75" customHeight="1">
      <c r="A905" s="34"/>
      <c r="B905" s="34"/>
      <c r="C905" s="34"/>
      <c r="E905" s="34"/>
      <c r="F905" s="66"/>
      <c r="J905" s="49"/>
      <c r="L905" s="75"/>
      <c r="Y905" s="12"/>
      <c r="Z905" s="12"/>
      <c r="AA905" s="12"/>
    </row>
    <row r="906" ht="15.75" customHeight="1">
      <c r="A906" s="34"/>
      <c r="B906" s="34"/>
      <c r="C906" s="34"/>
      <c r="E906" s="34"/>
      <c r="F906" s="66"/>
      <c r="J906" s="49"/>
      <c r="L906" s="75"/>
      <c r="Y906" s="12"/>
      <c r="Z906" s="12"/>
      <c r="AA906" s="12"/>
    </row>
    <row r="907" ht="15.75" customHeight="1">
      <c r="A907" s="34"/>
      <c r="B907" s="34"/>
      <c r="C907" s="34"/>
      <c r="E907" s="34"/>
      <c r="F907" s="66"/>
      <c r="J907" s="49"/>
      <c r="L907" s="75"/>
      <c r="Y907" s="12"/>
      <c r="Z907" s="12"/>
      <c r="AA907" s="12"/>
    </row>
    <row r="908" ht="15.75" customHeight="1">
      <c r="A908" s="34"/>
      <c r="B908" s="34"/>
      <c r="C908" s="34"/>
      <c r="E908" s="34"/>
      <c r="F908" s="66"/>
      <c r="J908" s="49"/>
      <c r="L908" s="75"/>
      <c r="Y908" s="12"/>
      <c r="Z908" s="12"/>
      <c r="AA908" s="12"/>
    </row>
    <row r="909" ht="15.75" customHeight="1">
      <c r="A909" s="34"/>
      <c r="B909" s="34"/>
      <c r="C909" s="34"/>
      <c r="E909" s="34"/>
      <c r="F909" s="66"/>
      <c r="J909" s="49"/>
      <c r="L909" s="75"/>
      <c r="Y909" s="12"/>
      <c r="Z909" s="12"/>
      <c r="AA909" s="12"/>
    </row>
    <row r="910" ht="15.75" customHeight="1">
      <c r="A910" s="34"/>
      <c r="B910" s="34"/>
      <c r="C910" s="34"/>
      <c r="E910" s="34"/>
      <c r="F910" s="66"/>
      <c r="J910" s="49"/>
      <c r="L910" s="75"/>
      <c r="Y910" s="12"/>
      <c r="Z910" s="12"/>
      <c r="AA910" s="12"/>
    </row>
    <row r="911" ht="15.75" customHeight="1">
      <c r="A911" s="34"/>
      <c r="B911" s="34"/>
      <c r="C911" s="34"/>
      <c r="E911" s="34"/>
      <c r="F911" s="66"/>
      <c r="J911" s="49"/>
      <c r="L911" s="75"/>
      <c r="Y911" s="12"/>
      <c r="Z911" s="12"/>
      <c r="AA911" s="12"/>
    </row>
    <row r="912" ht="15.75" customHeight="1">
      <c r="A912" s="34"/>
      <c r="B912" s="34"/>
      <c r="C912" s="34"/>
      <c r="E912" s="34"/>
      <c r="F912" s="66"/>
      <c r="J912" s="49"/>
      <c r="L912" s="75"/>
      <c r="Y912" s="12"/>
      <c r="Z912" s="12"/>
      <c r="AA912" s="12"/>
    </row>
    <row r="913" ht="15.75" customHeight="1">
      <c r="A913" s="34"/>
      <c r="B913" s="34"/>
      <c r="C913" s="34"/>
      <c r="E913" s="34"/>
      <c r="F913" s="66"/>
      <c r="J913" s="49"/>
      <c r="L913" s="75"/>
      <c r="Y913" s="12"/>
      <c r="Z913" s="12"/>
      <c r="AA913" s="12"/>
    </row>
    <row r="914" ht="15.75" customHeight="1">
      <c r="A914" s="34"/>
      <c r="B914" s="34"/>
      <c r="C914" s="34"/>
      <c r="E914" s="34"/>
      <c r="F914" s="66"/>
      <c r="J914" s="49"/>
      <c r="L914" s="75"/>
      <c r="Y914" s="12"/>
      <c r="Z914" s="12"/>
      <c r="AA914" s="12"/>
    </row>
    <row r="915" ht="15.75" customHeight="1">
      <c r="A915" s="34"/>
      <c r="B915" s="34"/>
      <c r="C915" s="34"/>
      <c r="E915" s="34"/>
      <c r="F915" s="66"/>
      <c r="J915" s="49"/>
      <c r="L915" s="75"/>
      <c r="Y915" s="12"/>
      <c r="Z915" s="12"/>
      <c r="AA915" s="12"/>
    </row>
    <row r="916" ht="15.75" customHeight="1">
      <c r="A916" s="34"/>
      <c r="B916" s="34"/>
      <c r="C916" s="34"/>
      <c r="E916" s="34"/>
      <c r="F916" s="66"/>
      <c r="J916" s="49"/>
      <c r="L916" s="75"/>
      <c r="Y916" s="12"/>
      <c r="Z916" s="12"/>
      <c r="AA916" s="12"/>
    </row>
    <row r="917" ht="15.75" customHeight="1">
      <c r="A917" s="34"/>
      <c r="B917" s="34"/>
      <c r="C917" s="34"/>
      <c r="E917" s="34"/>
      <c r="F917" s="66"/>
      <c r="J917" s="49"/>
      <c r="L917" s="75"/>
      <c r="Y917" s="12"/>
      <c r="Z917" s="12"/>
      <c r="AA917" s="12"/>
    </row>
    <row r="918" ht="15.75" customHeight="1">
      <c r="A918" s="34"/>
      <c r="B918" s="34"/>
      <c r="C918" s="34"/>
      <c r="E918" s="34"/>
      <c r="F918" s="66"/>
      <c r="J918" s="49"/>
      <c r="L918" s="75"/>
      <c r="Y918" s="12"/>
      <c r="Z918" s="12"/>
      <c r="AA918" s="12"/>
    </row>
    <row r="919" ht="15.75" customHeight="1">
      <c r="A919" s="34"/>
      <c r="B919" s="34"/>
      <c r="C919" s="34"/>
      <c r="E919" s="34"/>
      <c r="F919" s="66"/>
      <c r="J919" s="49"/>
      <c r="L919" s="75"/>
      <c r="Y919" s="12"/>
      <c r="Z919" s="12"/>
      <c r="AA919" s="12"/>
    </row>
    <row r="920" ht="15.75" customHeight="1">
      <c r="A920" s="34"/>
      <c r="B920" s="34"/>
      <c r="C920" s="34"/>
      <c r="E920" s="34"/>
      <c r="F920" s="66"/>
      <c r="J920" s="49"/>
      <c r="L920" s="75"/>
      <c r="Y920" s="12"/>
      <c r="Z920" s="12"/>
      <c r="AA920" s="12"/>
    </row>
    <row r="921" ht="15.75" customHeight="1">
      <c r="A921" s="34"/>
      <c r="B921" s="34"/>
      <c r="C921" s="34"/>
      <c r="E921" s="34"/>
      <c r="F921" s="66"/>
      <c r="J921" s="49"/>
      <c r="L921" s="75"/>
      <c r="Y921" s="12"/>
      <c r="Z921" s="12"/>
      <c r="AA921" s="12"/>
    </row>
    <row r="922" ht="15.75" customHeight="1">
      <c r="A922" s="34"/>
      <c r="B922" s="34"/>
      <c r="C922" s="34"/>
      <c r="E922" s="34"/>
      <c r="F922" s="66"/>
      <c r="J922" s="49"/>
      <c r="L922" s="75"/>
      <c r="Y922" s="12"/>
      <c r="Z922" s="12"/>
      <c r="AA922" s="12"/>
    </row>
    <row r="923" ht="15.75" customHeight="1">
      <c r="A923" s="34"/>
      <c r="B923" s="34"/>
      <c r="C923" s="34"/>
      <c r="E923" s="34"/>
      <c r="F923" s="66"/>
      <c r="J923" s="49"/>
      <c r="L923" s="75"/>
      <c r="Y923" s="12"/>
      <c r="Z923" s="12"/>
      <c r="AA923" s="12"/>
    </row>
    <row r="924" ht="15.75" customHeight="1">
      <c r="A924" s="34"/>
      <c r="B924" s="34"/>
      <c r="C924" s="34"/>
      <c r="E924" s="34"/>
      <c r="F924" s="66"/>
      <c r="J924" s="49"/>
      <c r="L924" s="75"/>
      <c r="Y924" s="12"/>
      <c r="Z924" s="12"/>
      <c r="AA924" s="12"/>
    </row>
    <row r="925" ht="15.75" customHeight="1">
      <c r="A925" s="34"/>
      <c r="B925" s="34"/>
      <c r="C925" s="34"/>
      <c r="E925" s="34"/>
      <c r="F925" s="66"/>
      <c r="J925" s="49"/>
      <c r="L925" s="75"/>
      <c r="Y925" s="12"/>
      <c r="Z925" s="12"/>
      <c r="AA925" s="12"/>
    </row>
    <row r="926" ht="15.75" customHeight="1">
      <c r="A926" s="34"/>
      <c r="B926" s="34"/>
      <c r="C926" s="34"/>
      <c r="E926" s="34"/>
      <c r="F926" s="66"/>
      <c r="J926" s="49"/>
      <c r="L926" s="75"/>
      <c r="Y926" s="12"/>
      <c r="Z926" s="12"/>
      <c r="AA926" s="12"/>
    </row>
    <row r="927" ht="15.75" customHeight="1">
      <c r="A927" s="34"/>
      <c r="B927" s="34"/>
      <c r="C927" s="34"/>
      <c r="E927" s="34"/>
      <c r="F927" s="66"/>
      <c r="J927" s="49"/>
      <c r="L927" s="75"/>
      <c r="Y927" s="12"/>
      <c r="Z927" s="12"/>
      <c r="AA927" s="12"/>
    </row>
    <row r="928" ht="15.75" customHeight="1">
      <c r="A928" s="34"/>
      <c r="B928" s="34"/>
      <c r="C928" s="34"/>
      <c r="E928" s="34"/>
      <c r="F928" s="66"/>
      <c r="J928" s="49"/>
      <c r="L928" s="75"/>
      <c r="Y928" s="12"/>
      <c r="Z928" s="12"/>
      <c r="AA928" s="12"/>
    </row>
    <row r="929" ht="15.75" customHeight="1">
      <c r="A929" s="34"/>
      <c r="B929" s="34"/>
      <c r="C929" s="34"/>
      <c r="E929" s="34"/>
      <c r="F929" s="66"/>
      <c r="J929" s="49"/>
      <c r="L929" s="75"/>
      <c r="Y929" s="12"/>
      <c r="Z929" s="12"/>
      <c r="AA929" s="12"/>
    </row>
    <row r="930" ht="15.75" customHeight="1">
      <c r="A930" s="34"/>
      <c r="B930" s="34"/>
      <c r="C930" s="34"/>
      <c r="E930" s="34"/>
      <c r="F930" s="66"/>
      <c r="J930" s="49"/>
      <c r="L930" s="75"/>
      <c r="Y930" s="12"/>
      <c r="Z930" s="12"/>
      <c r="AA930" s="12"/>
    </row>
    <row r="931" ht="15.75" customHeight="1">
      <c r="A931" s="34"/>
      <c r="B931" s="34"/>
      <c r="C931" s="34"/>
      <c r="E931" s="34"/>
      <c r="F931" s="66"/>
      <c r="J931" s="49"/>
      <c r="L931" s="75"/>
      <c r="Y931" s="12"/>
      <c r="Z931" s="12"/>
      <c r="AA931" s="12"/>
    </row>
    <row r="932" ht="15.75" customHeight="1">
      <c r="A932" s="34"/>
      <c r="B932" s="34"/>
      <c r="C932" s="34"/>
      <c r="E932" s="34"/>
      <c r="F932" s="66"/>
      <c r="J932" s="49"/>
      <c r="L932" s="75"/>
      <c r="Y932" s="12"/>
      <c r="Z932" s="12"/>
      <c r="AA932" s="12"/>
    </row>
    <row r="933" ht="15.75" customHeight="1">
      <c r="A933" s="34"/>
      <c r="B933" s="34"/>
      <c r="C933" s="34"/>
      <c r="E933" s="34"/>
      <c r="F933" s="66"/>
      <c r="J933" s="49"/>
      <c r="L933" s="75"/>
      <c r="Y933" s="12"/>
      <c r="Z933" s="12"/>
      <c r="AA933" s="12"/>
    </row>
    <row r="934" ht="15.75" customHeight="1">
      <c r="A934" s="34"/>
      <c r="B934" s="34"/>
      <c r="C934" s="34"/>
      <c r="E934" s="34"/>
      <c r="F934" s="66"/>
      <c r="J934" s="49"/>
      <c r="L934" s="75"/>
      <c r="Y934" s="12"/>
      <c r="Z934" s="12"/>
      <c r="AA934" s="12"/>
    </row>
    <row r="935" ht="15.75" customHeight="1">
      <c r="A935" s="34"/>
      <c r="B935" s="34"/>
      <c r="C935" s="34"/>
      <c r="E935" s="34"/>
      <c r="F935" s="66"/>
      <c r="J935" s="49"/>
      <c r="L935" s="75"/>
      <c r="Y935" s="12"/>
      <c r="Z935" s="12"/>
      <c r="AA935" s="12"/>
    </row>
    <row r="936" ht="15.75" customHeight="1">
      <c r="A936" s="34"/>
      <c r="B936" s="34"/>
      <c r="C936" s="34"/>
      <c r="E936" s="34"/>
      <c r="F936" s="66"/>
      <c r="J936" s="49"/>
      <c r="L936" s="75"/>
      <c r="Y936" s="12"/>
      <c r="Z936" s="12"/>
      <c r="AA936" s="12"/>
    </row>
    <row r="937" ht="15.75" customHeight="1">
      <c r="A937" s="34"/>
      <c r="B937" s="34"/>
      <c r="C937" s="34"/>
      <c r="E937" s="34"/>
      <c r="F937" s="66"/>
      <c r="J937" s="49"/>
      <c r="L937" s="75"/>
      <c r="Y937" s="12"/>
      <c r="Z937" s="12"/>
      <c r="AA937" s="12"/>
    </row>
    <row r="938" ht="15.75" customHeight="1">
      <c r="A938" s="34"/>
      <c r="B938" s="34"/>
      <c r="C938" s="34"/>
      <c r="E938" s="34"/>
      <c r="F938" s="66"/>
      <c r="J938" s="49"/>
      <c r="L938" s="75"/>
      <c r="Y938" s="12"/>
      <c r="Z938" s="12"/>
      <c r="AA938" s="12"/>
    </row>
    <row r="939" ht="15.75" customHeight="1">
      <c r="A939" s="34"/>
      <c r="B939" s="34"/>
      <c r="C939" s="34"/>
      <c r="E939" s="34"/>
      <c r="F939" s="66"/>
      <c r="J939" s="49"/>
      <c r="L939" s="75"/>
      <c r="Y939" s="12"/>
      <c r="Z939" s="12"/>
      <c r="AA939" s="12"/>
    </row>
    <row r="940" ht="15.75" customHeight="1">
      <c r="A940" s="34"/>
      <c r="B940" s="34"/>
      <c r="C940" s="34"/>
      <c r="E940" s="34"/>
      <c r="F940" s="66"/>
      <c r="J940" s="49"/>
      <c r="L940" s="75"/>
      <c r="Y940" s="12"/>
      <c r="Z940" s="12"/>
      <c r="AA940" s="12"/>
    </row>
    <row r="941" ht="15.75" customHeight="1">
      <c r="A941" s="34"/>
      <c r="B941" s="34"/>
      <c r="C941" s="34"/>
      <c r="E941" s="34"/>
      <c r="F941" s="66"/>
      <c r="J941" s="49"/>
      <c r="L941" s="75"/>
      <c r="Y941" s="12"/>
      <c r="Z941" s="12"/>
      <c r="AA941" s="12"/>
    </row>
    <row r="942" ht="15.75" customHeight="1">
      <c r="A942" s="34"/>
      <c r="B942" s="34"/>
      <c r="C942" s="34"/>
      <c r="E942" s="34"/>
      <c r="F942" s="66"/>
      <c r="J942" s="49"/>
      <c r="L942" s="75"/>
      <c r="Y942" s="12"/>
      <c r="Z942" s="12"/>
      <c r="AA942" s="12"/>
    </row>
    <row r="943" ht="15.75" customHeight="1">
      <c r="A943" s="34"/>
      <c r="B943" s="34"/>
      <c r="C943" s="34"/>
      <c r="E943" s="34"/>
      <c r="F943" s="66"/>
      <c r="J943" s="49"/>
      <c r="L943" s="75"/>
      <c r="Y943" s="12"/>
      <c r="Z943" s="12"/>
      <c r="AA943" s="12"/>
    </row>
    <row r="944" ht="15.75" customHeight="1">
      <c r="A944" s="34"/>
      <c r="B944" s="34"/>
      <c r="C944" s="34"/>
      <c r="E944" s="34"/>
      <c r="F944" s="66"/>
      <c r="J944" s="49"/>
      <c r="L944" s="75"/>
      <c r="Y944" s="12"/>
      <c r="Z944" s="12"/>
      <c r="AA944" s="12"/>
    </row>
    <row r="945" ht="15.75" customHeight="1">
      <c r="A945" s="34"/>
      <c r="B945" s="34"/>
      <c r="C945" s="34"/>
      <c r="E945" s="34"/>
      <c r="F945" s="66"/>
      <c r="J945" s="49"/>
      <c r="L945" s="75"/>
      <c r="Y945" s="12"/>
      <c r="Z945" s="12"/>
      <c r="AA945" s="12"/>
    </row>
    <row r="946" ht="15.75" customHeight="1">
      <c r="A946" s="34"/>
      <c r="B946" s="34"/>
      <c r="C946" s="34"/>
      <c r="E946" s="34"/>
      <c r="F946" s="66"/>
      <c r="J946" s="49"/>
      <c r="L946" s="75"/>
      <c r="Y946" s="12"/>
      <c r="Z946" s="12"/>
      <c r="AA946" s="12"/>
    </row>
    <row r="947" ht="15.75" customHeight="1">
      <c r="A947" s="34"/>
      <c r="B947" s="34"/>
      <c r="C947" s="34"/>
      <c r="E947" s="34"/>
      <c r="F947" s="66"/>
      <c r="J947" s="49"/>
      <c r="L947" s="75"/>
      <c r="Y947" s="12"/>
      <c r="Z947" s="12"/>
      <c r="AA947" s="12"/>
    </row>
    <row r="948" ht="15.75" customHeight="1">
      <c r="A948" s="34"/>
      <c r="B948" s="34"/>
      <c r="C948" s="34"/>
      <c r="E948" s="34"/>
      <c r="F948" s="66"/>
      <c r="J948" s="49"/>
      <c r="L948" s="75"/>
      <c r="Y948" s="12"/>
      <c r="Z948" s="12"/>
      <c r="AA948" s="12"/>
    </row>
    <row r="949" ht="15.75" customHeight="1">
      <c r="A949" s="34"/>
      <c r="B949" s="34"/>
      <c r="C949" s="34"/>
      <c r="E949" s="34"/>
      <c r="F949" s="66"/>
      <c r="J949" s="49"/>
      <c r="L949" s="75"/>
      <c r="Y949" s="12"/>
      <c r="Z949" s="12"/>
      <c r="AA949" s="12"/>
    </row>
    <row r="950" ht="15.75" customHeight="1">
      <c r="A950" s="34"/>
      <c r="B950" s="34"/>
      <c r="C950" s="34"/>
      <c r="E950" s="34"/>
      <c r="F950" s="66"/>
      <c r="J950" s="49"/>
      <c r="L950" s="75"/>
      <c r="Y950" s="12"/>
      <c r="Z950" s="12"/>
      <c r="AA950" s="12"/>
    </row>
    <row r="951" ht="15.75" customHeight="1">
      <c r="A951" s="34"/>
      <c r="B951" s="34"/>
      <c r="C951" s="34"/>
      <c r="E951" s="34"/>
      <c r="F951" s="66"/>
      <c r="J951" s="49"/>
      <c r="L951" s="75"/>
      <c r="Y951" s="12"/>
      <c r="Z951" s="12"/>
      <c r="AA951" s="12"/>
    </row>
    <row r="952" ht="15.75" customHeight="1">
      <c r="A952" s="34"/>
      <c r="B952" s="34"/>
      <c r="C952" s="34"/>
      <c r="E952" s="34"/>
      <c r="F952" s="66"/>
      <c r="J952" s="49"/>
      <c r="L952" s="75"/>
      <c r="Y952" s="12"/>
      <c r="Z952" s="12"/>
      <c r="AA952" s="12"/>
    </row>
    <row r="953" ht="15.75" customHeight="1">
      <c r="A953" s="34"/>
      <c r="B953" s="34"/>
      <c r="C953" s="34"/>
      <c r="E953" s="34"/>
      <c r="F953" s="66"/>
      <c r="J953" s="49"/>
      <c r="L953" s="75"/>
      <c r="Y953" s="12"/>
      <c r="Z953" s="12"/>
      <c r="AA953" s="12"/>
    </row>
    <row r="954" ht="15.75" customHeight="1">
      <c r="A954" s="34"/>
      <c r="B954" s="34"/>
      <c r="C954" s="34"/>
      <c r="E954" s="34"/>
      <c r="F954" s="66"/>
      <c r="J954" s="49"/>
      <c r="L954" s="75"/>
      <c r="Y954" s="12"/>
      <c r="Z954" s="12"/>
      <c r="AA954" s="12"/>
    </row>
    <row r="955" ht="15.75" customHeight="1">
      <c r="A955" s="34"/>
      <c r="B955" s="34"/>
      <c r="C955" s="34"/>
      <c r="E955" s="34"/>
      <c r="F955" s="66"/>
      <c r="J955" s="49"/>
      <c r="L955" s="75"/>
      <c r="Y955" s="12"/>
      <c r="Z955" s="12"/>
      <c r="AA955" s="12"/>
    </row>
    <row r="956" ht="15.75" customHeight="1">
      <c r="A956" s="34"/>
      <c r="B956" s="34"/>
      <c r="C956" s="34"/>
      <c r="E956" s="34"/>
      <c r="F956" s="66"/>
      <c r="J956" s="49"/>
      <c r="L956" s="75"/>
      <c r="Y956" s="12"/>
      <c r="Z956" s="12"/>
      <c r="AA956" s="12"/>
    </row>
    <row r="957" ht="15.75" customHeight="1">
      <c r="A957" s="34"/>
      <c r="B957" s="34"/>
      <c r="C957" s="34"/>
      <c r="E957" s="34"/>
      <c r="F957" s="66"/>
      <c r="J957" s="49"/>
      <c r="L957" s="75"/>
      <c r="Y957" s="12"/>
      <c r="Z957" s="12"/>
      <c r="AA957" s="12"/>
    </row>
    <row r="958" ht="15.75" customHeight="1">
      <c r="A958" s="34"/>
      <c r="B958" s="34"/>
      <c r="C958" s="34"/>
      <c r="E958" s="34"/>
      <c r="F958" s="66"/>
      <c r="J958" s="49"/>
      <c r="L958" s="75"/>
      <c r="Y958" s="12"/>
      <c r="Z958" s="12"/>
      <c r="AA958" s="12"/>
    </row>
    <row r="959" ht="15.75" customHeight="1">
      <c r="A959" s="34"/>
      <c r="B959" s="34"/>
      <c r="C959" s="34"/>
      <c r="E959" s="34"/>
      <c r="F959" s="66"/>
      <c r="J959" s="49"/>
      <c r="L959" s="75"/>
      <c r="Y959" s="12"/>
      <c r="Z959" s="12"/>
      <c r="AA959" s="12"/>
    </row>
    <row r="960" ht="15.75" customHeight="1">
      <c r="A960" s="34"/>
      <c r="B960" s="34"/>
      <c r="C960" s="34"/>
      <c r="E960" s="34"/>
      <c r="F960" s="66"/>
      <c r="J960" s="49"/>
      <c r="L960" s="75"/>
      <c r="Y960" s="12"/>
      <c r="Z960" s="12"/>
      <c r="AA960" s="12"/>
    </row>
    <row r="961" ht="15.75" customHeight="1">
      <c r="A961" s="34"/>
      <c r="B961" s="34"/>
      <c r="C961" s="34"/>
      <c r="E961" s="34"/>
      <c r="F961" s="66"/>
      <c r="J961" s="49"/>
      <c r="L961" s="75"/>
      <c r="Y961" s="12"/>
      <c r="Z961" s="12"/>
      <c r="AA961" s="12"/>
    </row>
    <row r="962" ht="15.75" customHeight="1">
      <c r="A962" s="34"/>
      <c r="B962" s="34"/>
      <c r="C962" s="34"/>
      <c r="E962" s="34"/>
      <c r="F962" s="66"/>
      <c r="J962" s="49"/>
      <c r="L962" s="75"/>
      <c r="Y962" s="12"/>
      <c r="Z962" s="12"/>
      <c r="AA962" s="12"/>
    </row>
    <row r="963" ht="15.75" customHeight="1">
      <c r="A963" s="34"/>
      <c r="B963" s="34"/>
      <c r="C963" s="34"/>
      <c r="E963" s="34"/>
      <c r="F963" s="66"/>
      <c r="J963" s="49"/>
      <c r="L963" s="75"/>
      <c r="Y963" s="12"/>
      <c r="Z963" s="12"/>
      <c r="AA963" s="12"/>
    </row>
    <row r="964" ht="15.75" customHeight="1">
      <c r="A964" s="34"/>
      <c r="B964" s="34"/>
      <c r="C964" s="34"/>
      <c r="E964" s="34"/>
      <c r="F964" s="66"/>
      <c r="J964" s="49"/>
      <c r="L964" s="75"/>
      <c r="Y964" s="12"/>
      <c r="Z964" s="12"/>
      <c r="AA964" s="12"/>
    </row>
    <row r="965" ht="15.75" customHeight="1">
      <c r="A965" s="34"/>
      <c r="B965" s="34"/>
      <c r="C965" s="34"/>
      <c r="E965" s="34"/>
      <c r="F965" s="66"/>
      <c r="J965" s="49"/>
      <c r="L965" s="75"/>
      <c r="Y965" s="12"/>
      <c r="Z965" s="12"/>
      <c r="AA965" s="12"/>
    </row>
    <row r="966" ht="15.75" customHeight="1">
      <c r="A966" s="34"/>
      <c r="B966" s="34"/>
      <c r="C966" s="34"/>
      <c r="E966" s="34"/>
      <c r="F966" s="66"/>
      <c r="J966" s="49"/>
      <c r="L966" s="75"/>
      <c r="Y966" s="12"/>
      <c r="Z966" s="12"/>
      <c r="AA966" s="12"/>
    </row>
    <row r="967" ht="15.75" customHeight="1">
      <c r="A967" s="34"/>
      <c r="B967" s="34"/>
      <c r="C967" s="34"/>
      <c r="E967" s="34"/>
      <c r="F967" s="66"/>
      <c r="J967" s="49"/>
      <c r="L967" s="75"/>
      <c r="Y967" s="12"/>
      <c r="Z967" s="12"/>
      <c r="AA967" s="12"/>
    </row>
    <row r="968" ht="15.75" customHeight="1">
      <c r="A968" s="34"/>
      <c r="B968" s="34"/>
      <c r="C968" s="34"/>
      <c r="E968" s="34"/>
      <c r="F968" s="66"/>
      <c r="J968" s="49"/>
      <c r="L968" s="75"/>
      <c r="Y968" s="12"/>
      <c r="Z968" s="12"/>
      <c r="AA968" s="12"/>
    </row>
    <row r="969" ht="15.75" customHeight="1">
      <c r="A969" s="34"/>
      <c r="B969" s="34"/>
      <c r="C969" s="34"/>
      <c r="E969" s="34"/>
      <c r="F969" s="66"/>
      <c r="J969" s="49"/>
      <c r="L969" s="75"/>
      <c r="Y969" s="12"/>
      <c r="Z969" s="12"/>
      <c r="AA969" s="12"/>
    </row>
    <row r="970" ht="15.75" customHeight="1">
      <c r="A970" s="34"/>
      <c r="B970" s="34"/>
      <c r="C970" s="34"/>
      <c r="E970" s="34"/>
      <c r="F970" s="66"/>
      <c r="J970" s="49"/>
      <c r="L970" s="75"/>
      <c r="Y970" s="12"/>
      <c r="Z970" s="12"/>
      <c r="AA970" s="12"/>
    </row>
    <row r="971" ht="15.75" customHeight="1">
      <c r="A971" s="34"/>
      <c r="B971" s="34"/>
      <c r="C971" s="34"/>
      <c r="E971" s="34"/>
      <c r="F971" s="66"/>
      <c r="J971" s="49"/>
      <c r="L971" s="75"/>
      <c r="Y971" s="12"/>
      <c r="Z971" s="12"/>
      <c r="AA971" s="12"/>
    </row>
    <row r="972" ht="15.75" customHeight="1">
      <c r="A972" s="34"/>
      <c r="B972" s="34"/>
      <c r="C972" s="34"/>
      <c r="E972" s="34"/>
      <c r="F972" s="66"/>
      <c r="J972" s="49"/>
      <c r="L972" s="75"/>
      <c r="Y972" s="12"/>
      <c r="Z972" s="12"/>
      <c r="AA972" s="12"/>
    </row>
    <row r="973" ht="15.75" customHeight="1">
      <c r="A973" s="34"/>
      <c r="B973" s="34"/>
      <c r="C973" s="34"/>
      <c r="E973" s="34"/>
      <c r="F973" s="66"/>
      <c r="J973" s="49"/>
      <c r="L973" s="75"/>
      <c r="Y973" s="12"/>
      <c r="Z973" s="12"/>
      <c r="AA973" s="12"/>
    </row>
    <row r="974" ht="15.75" customHeight="1">
      <c r="A974" s="34"/>
      <c r="B974" s="34"/>
      <c r="C974" s="34"/>
      <c r="E974" s="34"/>
      <c r="F974" s="66"/>
      <c r="J974" s="49"/>
      <c r="L974" s="75"/>
      <c r="Y974" s="12"/>
      <c r="Z974" s="12"/>
      <c r="AA974" s="12"/>
    </row>
    <row r="975" ht="15.75" customHeight="1">
      <c r="A975" s="34"/>
      <c r="B975" s="34"/>
      <c r="C975" s="34"/>
      <c r="E975" s="34"/>
      <c r="F975" s="66"/>
      <c r="J975" s="49"/>
      <c r="L975" s="75"/>
      <c r="Y975" s="12"/>
      <c r="Z975" s="12"/>
      <c r="AA975" s="12"/>
    </row>
    <row r="976" ht="15.75" customHeight="1">
      <c r="A976" s="34"/>
      <c r="B976" s="34"/>
      <c r="C976" s="34"/>
      <c r="E976" s="34"/>
      <c r="F976" s="66"/>
      <c r="J976" s="49"/>
      <c r="L976" s="75"/>
      <c r="Y976" s="12"/>
      <c r="Z976" s="12"/>
      <c r="AA976" s="12"/>
    </row>
    <row r="977" ht="15.75" customHeight="1">
      <c r="A977" s="34"/>
      <c r="B977" s="34"/>
      <c r="C977" s="34"/>
      <c r="E977" s="34"/>
      <c r="F977" s="66"/>
      <c r="J977" s="49"/>
      <c r="L977" s="75"/>
      <c r="Y977" s="12"/>
      <c r="Z977" s="12"/>
      <c r="AA977" s="12"/>
    </row>
    <row r="978" ht="15.75" customHeight="1">
      <c r="A978" s="34"/>
      <c r="B978" s="34"/>
      <c r="C978" s="34"/>
      <c r="E978" s="34"/>
      <c r="F978" s="66"/>
      <c r="J978" s="49"/>
      <c r="L978" s="75"/>
      <c r="Y978" s="12"/>
      <c r="Z978" s="12"/>
      <c r="AA978" s="12"/>
    </row>
    <row r="979" ht="15.75" customHeight="1">
      <c r="A979" s="34"/>
      <c r="B979" s="34"/>
      <c r="C979" s="34"/>
      <c r="E979" s="34"/>
      <c r="F979" s="66"/>
      <c r="J979" s="49"/>
      <c r="L979" s="75"/>
      <c r="Y979" s="12"/>
      <c r="Z979" s="12"/>
      <c r="AA979" s="12"/>
    </row>
    <row r="980" ht="15.75" customHeight="1">
      <c r="A980" s="34"/>
      <c r="B980" s="34"/>
      <c r="C980" s="34"/>
      <c r="E980" s="34"/>
      <c r="F980" s="66"/>
      <c r="J980" s="49"/>
      <c r="L980" s="75"/>
      <c r="Y980" s="12"/>
      <c r="Z980" s="12"/>
      <c r="AA980" s="12"/>
    </row>
    <row r="981" ht="15.75" customHeight="1">
      <c r="A981" s="34"/>
      <c r="B981" s="34"/>
      <c r="C981" s="34"/>
      <c r="E981" s="34"/>
      <c r="F981" s="66"/>
      <c r="J981" s="49"/>
      <c r="L981" s="75"/>
      <c r="Y981" s="12"/>
      <c r="Z981" s="12"/>
      <c r="AA981" s="12"/>
    </row>
    <row r="982" ht="15.75" customHeight="1">
      <c r="A982" s="34"/>
      <c r="B982" s="34"/>
      <c r="C982" s="34"/>
      <c r="E982" s="34"/>
      <c r="F982" s="66"/>
      <c r="J982" s="49"/>
      <c r="L982" s="75"/>
      <c r="Y982" s="12"/>
      <c r="Z982" s="12"/>
      <c r="AA982" s="12"/>
    </row>
    <row r="983" ht="15.75" customHeight="1">
      <c r="A983" s="34"/>
      <c r="B983" s="34"/>
      <c r="C983" s="34"/>
      <c r="E983" s="34"/>
      <c r="F983" s="66"/>
      <c r="J983" s="49"/>
      <c r="L983" s="75"/>
      <c r="Y983" s="12"/>
      <c r="Z983" s="12"/>
      <c r="AA983" s="12"/>
    </row>
    <row r="984" ht="15.75" customHeight="1">
      <c r="A984" s="34"/>
      <c r="B984" s="34"/>
      <c r="C984" s="34"/>
      <c r="E984" s="34"/>
      <c r="F984" s="66"/>
      <c r="J984" s="49"/>
      <c r="L984" s="75"/>
      <c r="Y984" s="12"/>
      <c r="Z984" s="12"/>
      <c r="AA984" s="12"/>
    </row>
    <row r="985" ht="15.75" customHeight="1">
      <c r="A985" s="34"/>
      <c r="B985" s="34"/>
      <c r="C985" s="34"/>
      <c r="E985" s="34"/>
      <c r="F985" s="66"/>
      <c r="J985" s="49"/>
      <c r="L985" s="75"/>
      <c r="Y985" s="12"/>
      <c r="Z985" s="12"/>
      <c r="AA985" s="12"/>
    </row>
    <row r="986" ht="15.75" customHeight="1">
      <c r="A986" s="34"/>
      <c r="B986" s="34"/>
      <c r="C986" s="34"/>
      <c r="E986" s="34"/>
      <c r="F986" s="66"/>
      <c r="J986" s="49"/>
      <c r="L986" s="75"/>
      <c r="Y986" s="12"/>
      <c r="Z986" s="12"/>
      <c r="AA986" s="12"/>
    </row>
    <row r="987" ht="15.75" customHeight="1">
      <c r="A987" s="34"/>
      <c r="B987" s="34"/>
      <c r="C987" s="34"/>
      <c r="E987" s="34"/>
      <c r="F987" s="66"/>
      <c r="J987" s="49"/>
      <c r="L987" s="75"/>
      <c r="Y987" s="12"/>
      <c r="Z987" s="12"/>
      <c r="AA987" s="12"/>
    </row>
    <row r="988" ht="15.75" customHeight="1">
      <c r="A988" s="34"/>
      <c r="B988" s="34"/>
      <c r="C988" s="34"/>
      <c r="E988" s="34"/>
      <c r="F988" s="66"/>
      <c r="J988" s="49"/>
      <c r="L988" s="75"/>
      <c r="Y988" s="12"/>
      <c r="Z988" s="12"/>
      <c r="AA988" s="12"/>
    </row>
    <row r="989" ht="15.75" customHeight="1">
      <c r="A989" s="34"/>
      <c r="B989" s="34"/>
      <c r="C989" s="34"/>
      <c r="E989" s="34"/>
      <c r="F989" s="66"/>
      <c r="J989" s="49"/>
      <c r="L989" s="75"/>
      <c r="Y989" s="12"/>
      <c r="Z989" s="12"/>
      <c r="AA989" s="12"/>
    </row>
    <row r="990" ht="15.75" customHeight="1">
      <c r="A990" s="34"/>
      <c r="B990" s="34"/>
      <c r="C990" s="34"/>
      <c r="E990" s="34"/>
      <c r="F990" s="66"/>
      <c r="J990" s="49"/>
      <c r="L990" s="75"/>
      <c r="Y990" s="12"/>
      <c r="Z990" s="12"/>
      <c r="AA990" s="12"/>
    </row>
    <row r="991" ht="15.75" customHeight="1">
      <c r="A991" s="34"/>
      <c r="B991" s="34"/>
      <c r="C991" s="34"/>
      <c r="E991" s="34"/>
      <c r="F991" s="66"/>
      <c r="J991" s="49"/>
      <c r="L991" s="75"/>
      <c r="Y991" s="12"/>
      <c r="Z991" s="12"/>
      <c r="AA991" s="12"/>
    </row>
    <row r="992" ht="15.75" customHeight="1">
      <c r="A992" s="34"/>
      <c r="B992" s="34"/>
      <c r="C992" s="34"/>
      <c r="E992" s="34"/>
      <c r="F992" s="66"/>
      <c r="J992" s="49"/>
      <c r="L992" s="75"/>
      <c r="Y992" s="12"/>
      <c r="Z992" s="12"/>
      <c r="AA992" s="12"/>
    </row>
    <row r="993" ht="15.75" customHeight="1">
      <c r="A993" s="34"/>
      <c r="B993" s="34"/>
      <c r="C993" s="34"/>
      <c r="E993" s="34"/>
      <c r="F993" s="66"/>
      <c r="J993" s="49"/>
      <c r="L993" s="75"/>
      <c r="Y993" s="12"/>
      <c r="Z993" s="12"/>
      <c r="AA993" s="12"/>
    </row>
    <row r="994" ht="15.75" customHeight="1">
      <c r="A994" s="34"/>
      <c r="B994" s="34"/>
      <c r="C994" s="34"/>
      <c r="E994" s="34"/>
      <c r="F994" s="66"/>
      <c r="J994" s="49"/>
      <c r="L994" s="75"/>
      <c r="Y994" s="12"/>
      <c r="Z994" s="12"/>
      <c r="AA994" s="12"/>
    </row>
    <row r="995" ht="15.75" customHeight="1">
      <c r="A995" s="34"/>
      <c r="B995" s="34"/>
      <c r="C995" s="34"/>
      <c r="E995" s="34"/>
      <c r="F995" s="66"/>
      <c r="J995" s="49"/>
      <c r="L995" s="75"/>
      <c r="Y995" s="12"/>
      <c r="Z995" s="12"/>
      <c r="AA995" s="12"/>
    </row>
    <row r="996" ht="15.75" customHeight="1">
      <c r="A996" s="34"/>
      <c r="B996" s="34"/>
      <c r="C996" s="34"/>
      <c r="E996" s="34"/>
      <c r="F996" s="66"/>
      <c r="J996" s="49"/>
      <c r="L996" s="75"/>
      <c r="Y996" s="12"/>
      <c r="Z996" s="12"/>
      <c r="AA996" s="12"/>
    </row>
    <row r="997" ht="15.75" customHeight="1">
      <c r="A997" s="34"/>
      <c r="B997" s="34"/>
      <c r="C997" s="34"/>
      <c r="E997" s="34"/>
      <c r="F997" s="66"/>
      <c r="J997" s="49"/>
      <c r="L997" s="75"/>
      <c r="Y997" s="12"/>
      <c r="Z997" s="12"/>
      <c r="AA997" s="12"/>
    </row>
    <row r="998" ht="15.75" customHeight="1">
      <c r="A998" s="34"/>
      <c r="B998" s="34"/>
      <c r="C998" s="34"/>
      <c r="E998" s="34"/>
      <c r="F998" s="66"/>
      <c r="J998" s="49"/>
      <c r="L998" s="75"/>
      <c r="Y998" s="12"/>
      <c r="Z998" s="12"/>
      <c r="AA998" s="12"/>
    </row>
    <row r="999" ht="15.75" customHeight="1">
      <c r="A999" s="34"/>
      <c r="B999" s="34"/>
      <c r="C999" s="34"/>
      <c r="E999" s="34"/>
      <c r="F999" s="66"/>
      <c r="J999" s="49"/>
      <c r="L999" s="75"/>
      <c r="Y999" s="12"/>
      <c r="Z999" s="12"/>
      <c r="AA999" s="12"/>
    </row>
    <row r="1000" ht="15.75" customHeight="1">
      <c r="A1000" s="34"/>
      <c r="B1000" s="34"/>
      <c r="C1000" s="34"/>
      <c r="E1000" s="34"/>
      <c r="F1000" s="66"/>
      <c r="J1000" s="49"/>
      <c r="L1000" s="75"/>
      <c r="Y1000" s="12"/>
      <c r="Z1000" s="12"/>
      <c r="AA1000" s="12"/>
    </row>
  </sheetData>
  <conditionalFormatting sqref="F51:F1000">
    <cfRule type="cellIs" dxfId="4" priority="1" operator="greaterThan">
      <formula>0</formula>
    </cfRule>
  </conditionalFormatting>
  <conditionalFormatting sqref="L1:L50">
    <cfRule type="cellIs" dxfId="4" priority="2" operator="greaterThan">
      <formula>0</formula>
    </cfRule>
  </conditionalFormatting>
  <dataValidations>
    <dataValidation type="list" allowBlank="1" showErrorMessage="1" sqref="S1:S50">
      <formula1>LISTAS!$A:$A</formula1>
    </dataValidation>
    <dataValidation type="list" allowBlank="1" showErrorMessage="1" sqref="U1:U50">
      <formula1>LISTAS!$E:$E</formula1>
    </dataValidation>
    <dataValidation type="list" allowBlank="1" showErrorMessage="1" sqref="T2:T50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25"/>
    <col customWidth="1" min="2" max="2" width="3.13"/>
    <col customWidth="1" min="3" max="3" width="4.0"/>
    <col customWidth="1" min="4" max="4" width="7.38"/>
    <col customWidth="1" min="5" max="5" width="38.63"/>
    <col customWidth="1" min="6" max="6" width="13.88"/>
    <col customWidth="1" min="7" max="7" width="8.88"/>
    <col customWidth="1" min="8" max="8" width="5.13"/>
    <col customWidth="1" min="9" max="9" width="11.38"/>
    <col customWidth="1" min="10" max="10" width="10.13"/>
    <col customWidth="1" min="11" max="11" width="10.75"/>
    <col customWidth="1" min="12" max="12" width="10.13"/>
    <col customWidth="1" min="13" max="15" width="11.38"/>
    <col customWidth="1" min="16" max="16" width="8.88"/>
    <col customWidth="1" min="17" max="24" width="11.38"/>
    <col customWidth="1" min="25" max="25" width="6.25"/>
    <col customWidth="1" min="26" max="26" width="10.75"/>
    <col customWidth="1" min="27" max="27" width="6.25"/>
    <col customWidth="1" min="28" max="28" width="8.88"/>
    <col customWidth="1" min="29" max="29" width="13.75"/>
    <col customWidth="1" min="30" max="30" width="11.25"/>
    <col customWidth="1" min="31" max="32" width="11.38"/>
    <col customWidth="1" min="33" max="33" width="13.75"/>
    <col customWidth="1" min="34" max="34" width="9.25"/>
    <col customWidth="1" min="35" max="35" width="8.13"/>
    <col customWidth="1" min="36" max="36" width="10.0"/>
    <col customWidth="1" min="37" max="37" width="11.63"/>
    <col customWidth="1" min="38" max="38" width="20.0"/>
    <col customWidth="1" min="39" max="39" width="13.38"/>
    <col customWidth="1" min="40" max="40" width="11.63"/>
    <col customWidth="1" min="41" max="41" width="16.75"/>
    <col customWidth="1" min="42" max="42" width="8.88"/>
    <col customWidth="1" min="43" max="43" width="14.25"/>
  </cols>
  <sheetData>
    <row r="1" ht="18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2167</v>
      </c>
      <c r="B2" s="28"/>
      <c r="C2" s="15" t="str">
        <f t="shared" ref="C2:C61" si="1">CONCATENATE(LEFT(T2,3),RIGHT(A2,8))</f>
        <v>BEB95643866</v>
      </c>
      <c r="D2" s="15" t="s">
        <v>11857</v>
      </c>
      <c r="E2" s="28" t="s">
        <v>2168</v>
      </c>
      <c r="F2" s="20">
        <v>15051.599999999999</v>
      </c>
      <c r="G2" s="29">
        <v>0.0</v>
      </c>
      <c r="H2" s="28" t="s">
        <v>12099</v>
      </c>
      <c r="I2" s="15">
        <v>8.0</v>
      </c>
      <c r="J2" s="15">
        <f>YAMANIL!$I2</f>
        <v>8</v>
      </c>
      <c r="K2" s="15">
        <f t="shared" ref="K2:K61" si="2">500*1%</f>
        <v>5</v>
      </c>
      <c r="L2" s="23">
        <f>((GOLOMAX!$F2*(1+GOLOMAX!$G2%))/GOLOMAX!$J2)+GOLOMAX!$K2</f>
        <v>548.43</v>
      </c>
      <c r="M2" s="15">
        <v>35.0</v>
      </c>
      <c r="N2" s="43">
        <f t="shared" ref="N2:N61" si="3">IF(L2&gt;=5,MROUND(L2/(1-M2/100),100),10)</f>
        <v>800</v>
      </c>
      <c r="O2" s="76">
        <f>MROUND((YAMANIL!$N2/0.6),50)</f>
        <v>1350</v>
      </c>
      <c r="P2" s="15" t="s">
        <v>11858</v>
      </c>
      <c r="Q2" s="15">
        <v>12.0</v>
      </c>
      <c r="R2" s="29">
        <f>YAMANIL!$I2*5</f>
        <v>40</v>
      </c>
      <c r="S2" s="15" t="s">
        <v>2169</v>
      </c>
      <c r="T2" s="15" t="s">
        <v>188</v>
      </c>
      <c r="U2" s="15" t="s">
        <v>11790</v>
      </c>
      <c r="V2" s="16" t="s">
        <v>12294</v>
      </c>
      <c r="W2" s="15" t="s">
        <v>11860</v>
      </c>
      <c r="X2" s="15">
        <v>1.0</v>
      </c>
      <c r="Y2" s="16">
        <v>6.0</v>
      </c>
      <c r="Z2" s="15"/>
      <c r="AA2" s="15"/>
      <c r="AB2" s="29">
        <f>YAMANIL!$L2*YAMANIL!$AA2</f>
        <v>0</v>
      </c>
      <c r="AC2" s="15"/>
      <c r="AD2" s="15"/>
      <c r="AE2" s="15"/>
      <c r="AF2" s="32"/>
      <c r="AG2" s="15"/>
      <c r="AH2" s="32" t="str">
        <f>IF(AND(YAMANIL!$AF2=0,YAMANIL!$AG2=0),"",YAMANIL!$AF2-YAMANIL!$AG2)</f>
        <v/>
      </c>
      <c r="AI2" s="15"/>
      <c r="AJ2" s="15"/>
      <c r="AK2" s="15"/>
      <c r="AL2" s="15"/>
      <c r="AM2" s="15"/>
      <c r="AN2" s="15"/>
      <c r="AO2" s="16" t="s">
        <v>11857</v>
      </c>
      <c r="AP2" s="15"/>
      <c r="AQ2" s="15"/>
    </row>
    <row r="3" ht="15.75" customHeight="1">
      <c r="A3" s="28" t="s">
        <v>2170</v>
      </c>
      <c r="B3" s="28"/>
      <c r="C3" s="15" t="str">
        <f t="shared" si="1"/>
        <v>BEB95643767</v>
      </c>
      <c r="D3" s="15" t="s">
        <v>11857</v>
      </c>
      <c r="E3" s="28" t="s">
        <v>2171</v>
      </c>
      <c r="F3" s="20">
        <v>4290.0</v>
      </c>
      <c r="G3" s="29">
        <v>0.0</v>
      </c>
      <c r="H3" s="28" t="s">
        <v>12099</v>
      </c>
      <c r="I3" s="15">
        <v>6.0</v>
      </c>
      <c r="J3" s="15">
        <f>YAMANIL!$I3</f>
        <v>6</v>
      </c>
      <c r="K3" s="15">
        <f t="shared" si="2"/>
        <v>5</v>
      </c>
      <c r="L3" s="30">
        <f>((GOLOMAX!$F3*(1+GOLOMAX!$G3%))/GOLOMAX!$J3)+GOLOMAX!$K3</f>
        <v>548.43</v>
      </c>
      <c r="M3" s="15">
        <v>35.0</v>
      </c>
      <c r="N3" s="43">
        <f t="shared" si="3"/>
        <v>800</v>
      </c>
      <c r="O3" s="76">
        <f>MROUND((YAMANIL!$N3/0.6),50)</f>
        <v>1350</v>
      </c>
      <c r="P3" s="15" t="s">
        <v>11858</v>
      </c>
      <c r="Q3" s="15">
        <v>12.0</v>
      </c>
      <c r="R3" s="29">
        <f>YAMANIL!$I3*5</f>
        <v>30</v>
      </c>
      <c r="S3" s="15" t="s">
        <v>2169</v>
      </c>
      <c r="T3" s="15" t="s">
        <v>188</v>
      </c>
      <c r="U3" s="15" t="s">
        <v>11790</v>
      </c>
      <c r="V3" s="16" t="s">
        <v>12294</v>
      </c>
      <c r="W3" s="15" t="s">
        <v>11860</v>
      </c>
      <c r="X3" s="15">
        <v>1.0</v>
      </c>
      <c r="Y3" s="15">
        <v>15.0</v>
      </c>
      <c r="Z3" s="15"/>
      <c r="AA3" s="15"/>
      <c r="AB3" s="29">
        <f>YAMANIL!$L3*YAMANIL!$AA3</f>
        <v>0</v>
      </c>
      <c r="AC3" s="15"/>
      <c r="AD3" s="15"/>
      <c r="AE3" s="15"/>
      <c r="AF3" s="15"/>
      <c r="AG3" s="15"/>
      <c r="AH3" s="32" t="str">
        <f>IF(AND(YAMANIL!$AF3=0,YAMANIL!$AG3=0),"",YAMANIL!$AF3-YAMANIL!$AG3)</f>
        <v/>
      </c>
      <c r="AI3" s="15"/>
      <c r="AJ3" s="15"/>
      <c r="AK3" s="15"/>
      <c r="AL3" s="15"/>
      <c r="AM3" s="15"/>
      <c r="AN3" s="15"/>
      <c r="AO3" s="16" t="s">
        <v>11857</v>
      </c>
      <c r="AP3" s="15"/>
      <c r="AQ3" s="15"/>
    </row>
    <row r="4" ht="15.75" customHeight="1">
      <c r="A4" s="28" t="s">
        <v>2172</v>
      </c>
      <c r="B4" s="28"/>
      <c r="C4" s="15" t="str">
        <f t="shared" si="1"/>
        <v>BEB95640452</v>
      </c>
      <c r="D4" s="15" t="s">
        <v>11857</v>
      </c>
      <c r="E4" s="28" t="s">
        <v>2173</v>
      </c>
      <c r="F4" s="20">
        <v>4755.599999999999</v>
      </c>
      <c r="G4" s="29">
        <v>0.0</v>
      </c>
      <c r="H4" s="28" t="s">
        <v>12099</v>
      </c>
      <c r="I4" s="15">
        <v>6.0</v>
      </c>
      <c r="J4" s="15">
        <f>YAMANIL!$I4</f>
        <v>6</v>
      </c>
      <c r="K4" s="15">
        <f t="shared" si="2"/>
        <v>5</v>
      </c>
      <c r="L4" s="30">
        <f>((GOLOMAX!$F4*(1+GOLOMAX!$G4%))/GOLOMAX!$J4)+GOLOMAX!$K4</f>
        <v>548.43</v>
      </c>
      <c r="M4" s="15">
        <v>35.0</v>
      </c>
      <c r="N4" s="43">
        <f t="shared" si="3"/>
        <v>800</v>
      </c>
      <c r="O4" s="76">
        <f>MROUND((YAMANIL!$N4/0.6),50)</f>
        <v>1350</v>
      </c>
      <c r="P4" s="15" t="s">
        <v>11858</v>
      </c>
      <c r="Q4" s="15">
        <v>12.0</v>
      </c>
      <c r="R4" s="29">
        <f>YAMANIL!$I4*5</f>
        <v>30</v>
      </c>
      <c r="S4" s="15" t="s">
        <v>2169</v>
      </c>
      <c r="T4" s="15" t="s">
        <v>188</v>
      </c>
      <c r="U4" s="15" t="s">
        <v>11747</v>
      </c>
      <c r="V4" s="16" t="s">
        <v>12295</v>
      </c>
      <c r="W4" s="15" t="s">
        <v>11860</v>
      </c>
      <c r="X4" s="15">
        <v>1.0</v>
      </c>
      <c r="Y4" s="15">
        <v>35.0</v>
      </c>
      <c r="Z4" s="15"/>
      <c r="AA4" s="15"/>
      <c r="AB4" s="29">
        <f>YAMANIL!$L4*YAMANIL!$AA4</f>
        <v>0</v>
      </c>
      <c r="AC4" s="15"/>
      <c r="AD4" s="15"/>
      <c r="AE4" s="15"/>
      <c r="AF4" s="15"/>
      <c r="AG4" s="15"/>
      <c r="AH4" s="32" t="str">
        <f>IF(AND(YAMANIL!$AF4=0,YAMANIL!$AG4=0),"",YAMANIL!$AF4-YAMANIL!$AG4)</f>
        <v/>
      </c>
      <c r="AI4" s="15"/>
      <c r="AJ4" s="15"/>
      <c r="AK4" s="15"/>
      <c r="AL4" s="15"/>
      <c r="AM4" s="15"/>
      <c r="AN4" s="15"/>
      <c r="AO4" s="16" t="s">
        <v>11857</v>
      </c>
      <c r="AP4" s="15"/>
      <c r="AQ4" s="15"/>
    </row>
    <row r="5" ht="15.75" customHeight="1">
      <c r="A5" s="28" t="s">
        <v>2174</v>
      </c>
      <c r="B5" s="28"/>
      <c r="C5" s="15" t="str">
        <f t="shared" si="1"/>
        <v>BEB95640445</v>
      </c>
      <c r="D5" s="15" t="s">
        <v>11857</v>
      </c>
      <c r="E5" s="28" t="s">
        <v>2175</v>
      </c>
      <c r="F5" s="20">
        <v>4755.599999999999</v>
      </c>
      <c r="G5" s="29">
        <v>0.0</v>
      </c>
      <c r="H5" s="28" t="s">
        <v>12099</v>
      </c>
      <c r="I5" s="15">
        <v>6.0</v>
      </c>
      <c r="J5" s="15">
        <f>YAMANIL!$I5</f>
        <v>6</v>
      </c>
      <c r="K5" s="15">
        <f t="shared" si="2"/>
        <v>5</v>
      </c>
      <c r="L5" s="30">
        <f>((GOLOMAX!$F5*(1+GOLOMAX!$G5%))/GOLOMAX!$J5)+GOLOMAX!$K5</f>
        <v>564.32</v>
      </c>
      <c r="M5" s="15">
        <v>35.0</v>
      </c>
      <c r="N5" s="43">
        <f t="shared" si="3"/>
        <v>900</v>
      </c>
      <c r="O5" s="76">
        <f>MROUND((YAMANIL!$N5/0.6),50)</f>
        <v>1500</v>
      </c>
      <c r="P5" s="15" t="s">
        <v>11858</v>
      </c>
      <c r="Q5" s="15">
        <v>12.0</v>
      </c>
      <c r="R5" s="29">
        <f>YAMANIL!$I5*5</f>
        <v>30</v>
      </c>
      <c r="S5" s="15" t="s">
        <v>2169</v>
      </c>
      <c r="T5" s="15" t="s">
        <v>188</v>
      </c>
      <c r="U5" s="15" t="s">
        <v>11747</v>
      </c>
      <c r="V5" s="16" t="s">
        <v>12295</v>
      </c>
      <c r="W5" s="15" t="s">
        <v>11860</v>
      </c>
      <c r="X5" s="15">
        <v>1.0</v>
      </c>
      <c r="Y5" s="15">
        <v>33.0</v>
      </c>
      <c r="Z5" s="15"/>
      <c r="AA5" s="15"/>
      <c r="AB5" s="29">
        <f>YAMANIL!$L5*YAMANIL!$AA5</f>
        <v>0</v>
      </c>
      <c r="AC5" s="15"/>
      <c r="AD5" s="15"/>
      <c r="AE5" s="15"/>
      <c r="AF5" s="15"/>
      <c r="AG5" s="15"/>
      <c r="AH5" s="32" t="str">
        <f>IF(AND(YAMANIL!$AF5=0,YAMANIL!$AG5=0),"",YAMANIL!$AF5-YAMANIL!$AG5)</f>
        <v/>
      </c>
      <c r="AI5" s="15"/>
      <c r="AJ5" s="15"/>
      <c r="AK5" s="15"/>
      <c r="AL5" s="15"/>
      <c r="AM5" s="15"/>
      <c r="AN5" s="15"/>
      <c r="AO5" s="16" t="s">
        <v>11857</v>
      </c>
      <c r="AP5" s="15"/>
      <c r="AQ5" s="15"/>
    </row>
    <row r="6" ht="15.75" customHeight="1">
      <c r="A6" s="28" t="s">
        <v>2176</v>
      </c>
      <c r="B6" s="28"/>
      <c r="C6" s="15" t="str">
        <f t="shared" si="1"/>
        <v>BEB95004032</v>
      </c>
      <c r="D6" s="15" t="s">
        <v>11857</v>
      </c>
      <c r="E6" s="28" t="s">
        <v>2177</v>
      </c>
      <c r="F6" s="20">
        <v>4755.599999999999</v>
      </c>
      <c r="G6" s="29">
        <v>0.0</v>
      </c>
      <c r="H6" s="28" t="s">
        <v>12099</v>
      </c>
      <c r="I6" s="15">
        <v>6.0</v>
      </c>
      <c r="J6" s="15">
        <f>YAMANIL!$I6</f>
        <v>6</v>
      </c>
      <c r="K6" s="15">
        <f t="shared" si="2"/>
        <v>5</v>
      </c>
      <c r="L6" s="30">
        <f>((GOLOMAX!$F6*(1+GOLOMAX!$G6%))/GOLOMAX!$J6)+GOLOMAX!$K6</f>
        <v>564.32</v>
      </c>
      <c r="M6" s="15">
        <v>35.0</v>
      </c>
      <c r="N6" s="43">
        <f t="shared" si="3"/>
        <v>900</v>
      </c>
      <c r="O6" s="76">
        <f>MROUND((YAMANIL!$N6/0.6),50)</f>
        <v>1500</v>
      </c>
      <c r="P6" s="15" t="s">
        <v>11858</v>
      </c>
      <c r="Q6" s="15">
        <v>12.0</v>
      </c>
      <c r="R6" s="29">
        <f>YAMANIL!$I6*5</f>
        <v>30</v>
      </c>
      <c r="S6" s="15" t="s">
        <v>2169</v>
      </c>
      <c r="T6" s="15" t="s">
        <v>188</v>
      </c>
      <c r="U6" s="15" t="s">
        <v>11747</v>
      </c>
      <c r="V6" s="16" t="s">
        <v>12295</v>
      </c>
      <c r="W6" s="15" t="s">
        <v>11860</v>
      </c>
      <c r="X6" s="15">
        <v>1.0</v>
      </c>
      <c r="Y6" s="15">
        <v>40.0</v>
      </c>
      <c r="Z6" s="15"/>
      <c r="AA6" s="15"/>
      <c r="AB6" s="29">
        <f>YAMANIL!$L6*YAMANIL!$AA6</f>
        <v>0</v>
      </c>
      <c r="AC6" s="15"/>
      <c r="AD6" s="15"/>
      <c r="AE6" s="15"/>
      <c r="AF6" s="15"/>
      <c r="AG6" s="15"/>
      <c r="AH6" s="32" t="str">
        <f>IF(AND(YAMANIL!$AF6=0,YAMANIL!$AG6=0),"",YAMANIL!$AF6-YAMANIL!$AG6)</f>
        <v/>
      </c>
      <c r="AI6" s="15"/>
      <c r="AJ6" s="15"/>
      <c r="AK6" s="15"/>
      <c r="AL6" s="15"/>
      <c r="AM6" s="15"/>
      <c r="AN6" s="15"/>
      <c r="AO6" s="16" t="s">
        <v>11857</v>
      </c>
      <c r="AP6" s="15"/>
      <c r="AQ6" s="15"/>
    </row>
    <row r="7" ht="15.75" customHeight="1">
      <c r="A7" s="28" t="s">
        <v>2176</v>
      </c>
      <c r="B7" s="28"/>
      <c r="C7" s="15" t="str">
        <f t="shared" si="1"/>
        <v>BEB95004032</v>
      </c>
      <c r="D7" s="15" t="s">
        <v>11857</v>
      </c>
      <c r="E7" s="28" t="s">
        <v>12296</v>
      </c>
      <c r="F7" s="20">
        <v>4755.599999999999</v>
      </c>
      <c r="G7" s="29">
        <v>0.0</v>
      </c>
      <c r="H7" s="28" t="s">
        <v>12099</v>
      </c>
      <c r="I7" s="15">
        <v>6.0</v>
      </c>
      <c r="J7" s="15">
        <f>YAMANIL!$I7</f>
        <v>6</v>
      </c>
      <c r="K7" s="15">
        <f t="shared" si="2"/>
        <v>5</v>
      </c>
      <c r="L7" s="30">
        <f>((GOLOMAX!$F7*(1+GOLOMAX!$G7%))/GOLOMAX!$J7)+GOLOMAX!$K7</f>
        <v>482.65</v>
      </c>
      <c r="M7" s="15">
        <v>35.0</v>
      </c>
      <c r="N7" s="43">
        <f t="shared" si="3"/>
        <v>700</v>
      </c>
      <c r="O7" s="76">
        <f>MROUND((YAMANIL!$N7/0.6),50)</f>
        <v>1150</v>
      </c>
      <c r="P7" s="15" t="s">
        <v>11858</v>
      </c>
      <c r="Q7" s="15">
        <v>12.0</v>
      </c>
      <c r="R7" s="29">
        <f>YAMANIL!$I7*5</f>
        <v>30</v>
      </c>
      <c r="S7" s="15" t="s">
        <v>2169</v>
      </c>
      <c r="T7" s="15" t="s">
        <v>188</v>
      </c>
      <c r="U7" s="15" t="s">
        <v>11747</v>
      </c>
      <c r="V7" s="16" t="s">
        <v>12295</v>
      </c>
      <c r="W7" s="15" t="s">
        <v>11860</v>
      </c>
      <c r="X7" s="15">
        <v>1.0</v>
      </c>
      <c r="Y7" s="15">
        <v>3.0</v>
      </c>
      <c r="Z7" s="15"/>
      <c r="AA7" s="15"/>
      <c r="AB7" s="29">
        <f>YAMANIL!$L7*YAMANIL!$AA7</f>
        <v>0</v>
      </c>
      <c r="AC7" s="15"/>
      <c r="AD7" s="15"/>
      <c r="AE7" s="15"/>
      <c r="AF7" s="15"/>
      <c r="AG7" s="15"/>
      <c r="AH7" s="32" t="str">
        <f>IF(AND(YAMANIL!$AF7=0,YAMANIL!$AG7=0),"",YAMANIL!$AF7-YAMANIL!$AG7)</f>
        <v/>
      </c>
      <c r="AI7" s="15"/>
      <c r="AJ7" s="15"/>
      <c r="AK7" s="15"/>
      <c r="AL7" s="15"/>
      <c r="AM7" s="15"/>
      <c r="AN7" s="15"/>
      <c r="AO7" s="16" t="s">
        <v>11857</v>
      </c>
      <c r="AP7" s="15"/>
      <c r="AQ7" s="15"/>
    </row>
    <row r="8" ht="15.75" customHeight="1">
      <c r="A8" s="28" t="s">
        <v>2178</v>
      </c>
      <c r="B8" s="28"/>
      <c r="C8" s="15" t="str">
        <f t="shared" si="1"/>
        <v>BEB95648427</v>
      </c>
      <c r="D8" s="15" t="s">
        <v>11857</v>
      </c>
      <c r="E8" s="28" t="s">
        <v>2179</v>
      </c>
      <c r="F8" s="20">
        <v>8781.6</v>
      </c>
      <c r="G8" s="29">
        <v>0.0</v>
      </c>
      <c r="H8" s="28" t="s">
        <v>12099</v>
      </c>
      <c r="I8" s="15">
        <v>6.0</v>
      </c>
      <c r="J8" s="15">
        <f>YAMANIL!$I8</f>
        <v>6</v>
      </c>
      <c r="K8" s="15">
        <f t="shared" si="2"/>
        <v>5</v>
      </c>
      <c r="L8" s="30">
        <f>((GOLOMAX!$F8*(1+GOLOMAX!$G8%))/GOLOMAX!$J8)+GOLOMAX!$K8</f>
        <v>384.42</v>
      </c>
      <c r="M8" s="15">
        <v>35.0</v>
      </c>
      <c r="N8" s="43">
        <f t="shared" si="3"/>
        <v>600</v>
      </c>
      <c r="O8" s="76">
        <f>MROUND((YAMANIL!$N8/0.6),50)</f>
        <v>1000</v>
      </c>
      <c r="P8" s="15" t="s">
        <v>11858</v>
      </c>
      <c r="Q8" s="15">
        <v>12.0</v>
      </c>
      <c r="R8" s="29">
        <f>YAMANIL!$I8*5</f>
        <v>30</v>
      </c>
      <c r="S8" s="15" t="s">
        <v>2169</v>
      </c>
      <c r="T8" s="15" t="s">
        <v>188</v>
      </c>
      <c r="U8" s="15" t="s">
        <v>11790</v>
      </c>
      <c r="V8" s="16" t="s">
        <v>12297</v>
      </c>
      <c r="W8" s="15" t="s">
        <v>11860</v>
      </c>
      <c r="X8" s="15">
        <v>1.0</v>
      </c>
      <c r="Y8" s="15">
        <f>17+8</f>
        <v>25</v>
      </c>
      <c r="Z8" s="15"/>
      <c r="AA8" s="15"/>
      <c r="AB8" s="29">
        <f>YAMANIL!$L8*YAMANIL!$AA8</f>
        <v>0</v>
      </c>
      <c r="AC8" s="15"/>
      <c r="AD8" s="15"/>
      <c r="AE8" s="15"/>
      <c r="AF8" s="15"/>
      <c r="AG8" s="15"/>
      <c r="AH8" s="32" t="str">
        <f>IF(AND(YAMANIL!$AF8=0,YAMANIL!$AG8=0),"",YAMANIL!$AF8-YAMANIL!$AG8)</f>
        <v/>
      </c>
      <c r="AI8" s="15"/>
      <c r="AJ8" s="15"/>
      <c r="AK8" s="15"/>
      <c r="AL8" s="15"/>
      <c r="AM8" s="15"/>
      <c r="AN8" s="15"/>
      <c r="AO8" s="16" t="s">
        <v>11857</v>
      </c>
      <c r="AP8" s="15"/>
      <c r="AQ8" s="15"/>
    </row>
    <row r="9" ht="15.75" customHeight="1">
      <c r="A9" s="28" t="s">
        <v>2180</v>
      </c>
      <c r="B9" s="28"/>
      <c r="C9" s="15" t="str">
        <f t="shared" si="1"/>
        <v>BEB95648441</v>
      </c>
      <c r="D9" s="15" t="s">
        <v>11857</v>
      </c>
      <c r="E9" s="28" t="s">
        <v>2181</v>
      </c>
      <c r="F9" s="20">
        <v>8781.6</v>
      </c>
      <c r="G9" s="29">
        <v>0.0</v>
      </c>
      <c r="H9" s="28" t="s">
        <v>12099</v>
      </c>
      <c r="I9" s="15">
        <v>6.0</v>
      </c>
      <c r="J9" s="15">
        <f>YAMANIL!$I9</f>
        <v>6</v>
      </c>
      <c r="K9" s="15">
        <f t="shared" si="2"/>
        <v>5</v>
      </c>
      <c r="L9" s="30">
        <f>((GOLOMAX!$F9*(1+GOLOMAX!$G9%))/GOLOMAX!$J9)+GOLOMAX!$K9</f>
        <v>392.63</v>
      </c>
      <c r="M9" s="15">
        <v>35.0</v>
      </c>
      <c r="N9" s="43">
        <f t="shared" si="3"/>
        <v>600</v>
      </c>
      <c r="O9" s="76">
        <f>MROUND((YAMANIL!$N9/0.6),50)</f>
        <v>1000</v>
      </c>
      <c r="P9" s="15" t="s">
        <v>11858</v>
      </c>
      <c r="Q9" s="15">
        <v>12.0</v>
      </c>
      <c r="R9" s="29">
        <f>YAMANIL!$I9*5</f>
        <v>30</v>
      </c>
      <c r="S9" s="15" t="s">
        <v>2169</v>
      </c>
      <c r="T9" s="15" t="s">
        <v>188</v>
      </c>
      <c r="U9" s="15" t="s">
        <v>11790</v>
      </c>
      <c r="V9" s="16" t="s">
        <v>12297</v>
      </c>
      <c r="W9" s="15" t="s">
        <v>11860</v>
      </c>
      <c r="X9" s="15">
        <v>1.0</v>
      </c>
      <c r="Y9" s="15">
        <f>9+5</f>
        <v>14</v>
      </c>
      <c r="Z9" s="15"/>
      <c r="AA9" s="15"/>
      <c r="AB9" s="29">
        <f>YAMANIL!$L9*YAMANIL!$AA9</f>
        <v>0</v>
      </c>
      <c r="AC9" s="15"/>
      <c r="AD9" s="15"/>
      <c r="AE9" s="15"/>
      <c r="AF9" s="15"/>
      <c r="AG9" s="15"/>
      <c r="AH9" s="32" t="str">
        <f>IF(AND(YAMANIL!$AF9=0,YAMANIL!$AG9=0),"",YAMANIL!$AF9-YAMANIL!$AG9)</f>
        <v/>
      </c>
      <c r="AI9" s="15"/>
      <c r="AJ9" s="15"/>
      <c r="AK9" s="15"/>
      <c r="AL9" s="15"/>
      <c r="AM9" s="15"/>
      <c r="AN9" s="15"/>
      <c r="AO9" s="16" t="s">
        <v>11857</v>
      </c>
      <c r="AP9" s="15"/>
      <c r="AQ9" s="15"/>
    </row>
    <row r="10" ht="15.75" customHeight="1">
      <c r="A10" s="28" t="s">
        <v>2182</v>
      </c>
      <c r="B10" s="28"/>
      <c r="C10" s="15" t="str">
        <f t="shared" si="1"/>
        <v>BEB95641541</v>
      </c>
      <c r="D10" s="15" t="s">
        <v>11857</v>
      </c>
      <c r="E10" s="28" t="s">
        <v>2183</v>
      </c>
      <c r="F10" s="20">
        <v>3940.7999999999997</v>
      </c>
      <c r="G10" s="29">
        <v>0.0</v>
      </c>
      <c r="H10" s="28" t="s">
        <v>12099</v>
      </c>
      <c r="I10" s="15">
        <v>6.0</v>
      </c>
      <c r="J10" s="15">
        <f>YAMANIL!$I10</f>
        <v>6</v>
      </c>
      <c r="K10" s="15">
        <f t="shared" si="2"/>
        <v>5</v>
      </c>
      <c r="L10" s="30">
        <f>((GOLOMAX!$F10*(1+GOLOMAX!$G10%))/GOLOMAX!$J10)+GOLOMAX!$K10</f>
        <v>695.77</v>
      </c>
      <c r="M10" s="15">
        <v>35.0</v>
      </c>
      <c r="N10" s="43">
        <f t="shared" si="3"/>
        <v>1100</v>
      </c>
      <c r="O10" s="76">
        <f>MROUND((YAMANIL!$N10/0.6),50)</f>
        <v>1850</v>
      </c>
      <c r="P10" s="15" t="s">
        <v>11858</v>
      </c>
      <c r="Q10" s="15">
        <v>12.0</v>
      </c>
      <c r="R10" s="29">
        <f>YAMANIL!$I10*5</f>
        <v>30</v>
      </c>
      <c r="S10" s="15" t="s">
        <v>2169</v>
      </c>
      <c r="T10" s="15" t="s">
        <v>188</v>
      </c>
      <c r="U10" s="15" t="s">
        <v>11790</v>
      </c>
      <c r="V10" s="16" t="s">
        <v>12297</v>
      </c>
      <c r="W10" s="15" t="s">
        <v>11860</v>
      </c>
      <c r="X10" s="15">
        <v>1.0</v>
      </c>
      <c r="Y10" s="15">
        <v>6.0</v>
      </c>
      <c r="Z10" s="15"/>
      <c r="AA10" s="15"/>
      <c r="AB10" s="29">
        <f>YAMANIL!$L10*YAMANIL!$AA10</f>
        <v>0</v>
      </c>
      <c r="AC10" s="15"/>
      <c r="AD10" s="15"/>
      <c r="AE10" s="15"/>
      <c r="AF10" s="15"/>
      <c r="AG10" s="15"/>
      <c r="AH10" s="32" t="str">
        <f>IF(AND(YAMANIL!$AF10=0,YAMANIL!$AG10=0),"",YAMANIL!$AF10-YAMANIL!$AG10)</f>
        <v/>
      </c>
      <c r="AI10" s="15"/>
      <c r="AJ10" s="15"/>
      <c r="AK10" s="15"/>
      <c r="AL10" s="15"/>
      <c r="AM10" s="15"/>
      <c r="AN10" s="15"/>
      <c r="AO10" s="16" t="s">
        <v>11857</v>
      </c>
      <c r="AP10" s="15"/>
      <c r="AQ10" s="15"/>
    </row>
    <row r="11" ht="15.75" customHeight="1">
      <c r="A11" s="28" t="s">
        <v>2184</v>
      </c>
      <c r="B11" s="28"/>
      <c r="C11" s="15" t="str">
        <f t="shared" si="1"/>
        <v>BEB95646744</v>
      </c>
      <c r="D11" s="15" t="s">
        <v>11857</v>
      </c>
      <c r="E11" s="28" t="s">
        <v>2185</v>
      </c>
      <c r="F11" s="20">
        <v>3940.7999999999997</v>
      </c>
      <c r="G11" s="29">
        <v>0.0</v>
      </c>
      <c r="H11" s="28" t="s">
        <v>12099</v>
      </c>
      <c r="I11" s="15">
        <v>6.0</v>
      </c>
      <c r="J11" s="15">
        <f>YAMANIL!$I11</f>
        <v>6</v>
      </c>
      <c r="K11" s="15">
        <f t="shared" si="2"/>
        <v>5</v>
      </c>
      <c r="L11" s="30">
        <f>((GOLOMAX!$F11*(1+GOLOMAX!$G11%))/GOLOMAX!$J11)+GOLOMAX!$K11</f>
        <v>695.77</v>
      </c>
      <c r="M11" s="15">
        <v>35.0</v>
      </c>
      <c r="N11" s="43">
        <f t="shared" si="3"/>
        <v>1100</v>
      </c>
      <c r="O11" s="76">
        <f>MROUND((YAMANIL!$N11/0.6),50)</f>
        <v>1850</v>
      </c>
      <c r="P11" s="15" t="s">
        <v>11858</v>
      </c>
      <c r="Q11" s="15">
        <v>12.0</v>
      </c>
      <c r="R11" s="29">
        <f>YAMANIL!$I11*5</f>
        <v>30</v>
      </c>
      <c r="S11" s="15" t="s">
        <v>2169</v>
      </c>
      <c r="T11" s="15" t="s">
        <v>188</v>
      </c>
      <c r="U11" s="15" t="s">
        <v>11790</v>
      </c>
      <c r="V11" s="16" t="s">
        <v>12297</v>
      </c>
      <c r="W11" s="15" t="s">
        <v>11860</v>
      </c>
      <c r="X11" s="15">
        <v>1.0</v>
      </c>
      <c r="Y11" s="15">
        <v>0.0</v>
      </c>
      <c r="Z11" s="15"/>
      <c r="AA11" s="15"/>
      <c r="AB11" s="29">
        <f>YAMANIL!$L11*YAMANIL!$AA11</f>
        <v>0</v>
      </c>
      <c r="AC11" s="15"/>
      <c r="AD11" s="15"/>
      <c r="AE11" s="15"/>
      <c r="AF11" s="15"/>
      <c r="AG11" s="15"/>
      <c r="AH11" s="32" t="str">
        <f>IF(AND(YAMANIL!$AF11=0,YAMANIL!$AG11=0),"",YAMANIL!$AF11-YAMANIL!$AG11)</f>
        <v/>
      </c>
      <c r="AI11" s="15"/>
      <c r="AJ11" s="15"/>
      <c r="AK11" s="15"/>
      <c r="AL11" s="15"/>
      <c r="AM11" s="15"/>
      <c r="AN11" s="15"/>
      <c r="AO11" s="16" t="s">
        <v>11857</v>
      </c>
      <c r="AP11" s="15"/>
      <c r="AQ11" s="15"/>
    </row>
    <row r="12" ht="15.75" customHeight="1">
      <c r="A12" s="28" t="s">
        <v>2186</v>
      </c>
      <c r="B12" s="28"/>
      <c r="C12" s="15" t="str">
        <f t="shared" si="1"/>
        <v>BEB95648144</v>
      </c>
      <c r="D12" s="15" t="s">
        <v>11857</v>
      </c>
      <c r="E12" s="28" t="s">
        <v>2187</v>
      </c>
      <c r="F12" s="20">
        <v>3940.7999999999997</v>
      </c>
      <c r="G12" s="29">
        <v>0.0</v>
      </c>
      <c r="H12" s="28" t="s">
        <v>12099</v>
      </c>
      <c r="I12" s="15">
        <v>6.0</v>
      </c>
      <c r="J12" s="15">
        <f>YAMANIL!$I12</f>
        <v>6</v>
      </c>
      <c r="K12" s="15">
        <f t="shared" si="2"/>
        <v>5</v>
      </c>
      <c r="L12" s="30">
        <f>((GOLOMAX!$F12*(1+GOLOMAX!$G12%))/GOLOMAX!$J12)+GOLOMAX!$K12</f>
        <v>695.77</v>
      </c>
      <c r="M12" s="15">
        <v>35.0</v>
      </c>
      <c r="N12" s="43">
        <f t="shared" si="3"/>
        <v>1100</v>
      </c>
      <c r="O12" s="76">
        <f>MROUND((YAMANIL!$N12/0.6),50)</f>
        <v>1850</v>
      </c>
      <c r="P12" s="15" t="s">
        <v>11858</v>
      </c>
      <c r="Q12" s="15">
        <v>12.0</v>
      </c>
      <c r="R12" s="29">
        <f>YAMANIL!$I12*5</f>
        <v>30</v>
      </c>
      <c r="S12" s="15" t="s">
        <v>2169</v>
      </c>
      <c r="T12" s="15" t="s">
        <v>188</v>
      </c>
      <c r="U12" s="15" t="s">
        <v>11790</v>
      </c>
      <c r="V12" s="16" t="s">
        <v>12297</v>
      </c>
      <c r="W12" s="15" t="s">
        <v>11860</v>
      </c>
      <c r="X12" s="15">
        <v>1.0</v>
      </c>
      <c r="Y12" s="15">
        <v>4.0</v>
      </c>
      <c r="Z12" s="15"/>
      <c r="AA12" s="15"/>
      <c r="AB12" s="29">
        <f>YAMANIL!$L12*YAMANIL!$AA12</f>
        <v>0</v>
      </c>
      <c r="AC12" s="15"/>
      <c r="AD12" s="15"/>
      <c r="AE12" s="15"/>
      <c r="AF12" s="15"/>
      <c r="AG12" s="15"/>
      <c r="AH12" s="32" t="str">
        <f>IF(AND(YAMANIL!$AF12=0,YAMANIL!$AG12=0),"",YAMANIL!$AF12-YAMANIL!$AG12)</f>
        <v/>
      </c>
      <c r="AI12" s="15"/>
      <c r="AJ12" s="15"/>
      <c r="AK12" s="15"/>
      <c r="AL12" s="15"/>
      <c r="AM12" s="15"/>
      <c r="AN12" s="15"/>
      <c r="AO12" s="16" t="s">
        <v>11857</v>
      </c>
      <c r="AP12" s="15"/>
      <c r="AQ12" s="15"/>
    </row>
    <row r="13" ht="15.75" customHeight="1">
      <c r="A13" s="28" t="s">
        <v>2188</v>
      </c>
      <c r="B13" s="28"/>
      <c r="C13" s="15" t="str">
        <f t="shared" si="1"/>
        <v>BOD39251134</v>
      </c>
      <c r="D13" s="15" t="s">
        <v>11857</v>
      </c>
      <c r="E13" s="28" t="s">
        <v>2189</v>
      </c>
      <c r="F13" s="20">
        <v>0.0</v>
      </c>
      <c r="G13" s="29">
        <v>0.0</v>
      </c>
      <c r="H13" s="28" t="s">
        <v>12099</v>
      </c>
      <c r="I13" s="15">
        <v>6.0</v>
      </c>
      <c r="J13" s="15">
        <f>YAMANIL!$I13</f>
        <v>6</v>
      </c>
      <c r="K13" s="15">
        <f t="shared" si="2"/>
        <v>5</v>
      </c>
      <c r="L13" s="30">
        <f>((GOLOMAX!$F13*(1+GOLOMAX!$G13%))/GOLOMAX!$J13)+GOLOMAX!$K13</f>
        <v>695.77</v>
      </c>
      <c r="M13" s="15">
        <v>35.0</v>
      </c>
      <c r="N13" s="43">
        <f t="shared" si="3"/>
        <v>1100</v>
      </c>
      <c r="O13" s="76">
        <f>MROUND((YAMANIL!$N13/0.6),50)</f>
        <v>1850</v>
      </c>
      <c r="P13" s="15" t="s">
        <v>11858</v>
      </c>
      <c r="Q13" s="15">
        <v>12.0</v>
      </c>
      <c r="R13" s="29">
        <f>YAMANIL!$I13*5</f>
        <v>30</v>
      </c>
      <c r="S13" s="15" t="s">
        <v>2169</v>
      </c>
      <c r="T13" s="15" t="s">
        <v>1797</v>
      </c>
      <c r="U13" s="15" t="s">
        <v>11755</v>
      </c>
      <c r="V13" s="16" t="s">
        <v>12298</v>
      </c>
      <c r="W13" s="15" t="s">
        <v>11860</v>
      </c>
      <c r="X13" s="15">
        <v>1.0</v>
      </c>
      <c r="Y13" s="15">
        <v>6.0</v>
      </c>
      <c r="Z13" s="15"/>
      <c r="AA13" s="15"/>
      <c r="AB13" s="29">
        <f>YAMANIL!$L13*YAMANIL!$AA13</f>
        <v>0</v>
      </c>
      <c r="AC13" s="15"/>
      <c r="AD13" s="15"/>
      <c r="AE13" s="15"/>
      <c r="AF13" s="15"/>
      <c r="AG13" s="15"/>
      <c r="AH13" s="32" t="str">
        <f>IF(AND(YAMANIL!$AF13=0,YAMANIL!$AG13=0),"",YAMANIL!$AF13-YAMANIL!$AG13)</f>
        <v/>
      </c>
      <c r="AI13" s="15"/>
      <c r="AJ13" s="15"/>
      <c r="AK13" s="15"/>
      <c r="AL13" s="15"/>
      <c r="AM13" s="15"/>
      <c r="AN13" s="15"/>
      <c r="AO13" s="16" t="s">
        <v>11857</v>
      </c>
      <c r="AP13" s="15"/>
      <c r="AQ13" s="15"/>
    </row>
    <row r="14" ht="15.75" customHeight="1">
      <c r="A14" s="28" t="s">
        <v>2190</v>
      </c>
      <c r="B14" s="28"/>
      <c r="C14" s="15" t="str">
        <f t="shared" si="1"/>
        <v>BOD39251141</v>
      </c>
      <c r="D14" s="15" t="s">
        <v>11857</v>
      </c>
      <c r="E14" s="28" t="s">
        <v>2191</v>
      </c>
      <c r="F14" s="20">
        <v>0.0</v>
      </c>
      <c r="G14" s="29">
        <v>0.0</v>
      </c>
      <c r="H14" s="28" t="s">
        <v>12099</v>
      </c>
      <c r="I14" s="15">
        <v>6.0</v>
      </c>
      <c r="J14" s="15">
        <f>YAMANIL!$I14</f>
        <v>6</v>
      </c>
      <c r="K14" s="15">
        <f t="shared" si="2"/>
        <v>5</v>
      </c>
      <c r="L14" s="30">
        <f>((GOLOMAX!$F14*(1+GOLOMAX!$G14%))/GOLOMAX!$J14)+GOLOMAX!$K14</f>
        <v>938.27</v>
      </c>
      <c r="M14" s="15">
        <v>35.0</v>
      </c>
      <c r="N14" s="43">
        <f t="shared" si="3"/>
        <v>1400</v>
      </c>
      <c r="O14" s="76">
        <f>MROUND((YAMANIL!$N14/0.6),50)</f>
        <v>2350</v>
      </c>
      <c r="P14" s="15" t="s">
        <v>11858</v>
      </c>
      <c r="Q14" s="15">
        <v>12.0</v>
      </c>
      <c r="R14" s="29">
        <f>YAMANIL!$I14*5</f>
        <v>30</v>
      </c>
      <c r="S14" s="15" t="s">
        <v>2169</v>
      </c>
      <c r="T14" s="15" t="s">
        <v>1797</v>
      </c>
      <c r="U14" s="15" t="s">
        <v>11755</v>
      </c>
      <c r="V14" s="16" t="s">
        <v>12298</v>
      </c>
      <c r="W14" s="15" t="s">
        <v>11860</v>
      </c>
      <c r="X14" s="15">
        <v>1.0</v>
      </c>
      <c r="Y14" s="15">
        <v>6.0</v>
      </c>
      <c r="Z14" s="15"/>
      <c r="AA14" s="15"/>
      <c r="AB14" s="29">
        <f>YAMANIL!$L14*YAMANIL!$AA14</f>
        <v>0</v>
      </c>
      <c r="AC14" s="15"/>
      <c r="AD14" s="15"/>
      <c r="AE14" s="15"/>
      <c r="AF14" s="15"/>
      <c r="AG14" s="15"/>
      <c r="AH14" s="32" t="str">
        <f>IF(AND(YAMANIL!$AF14=0,YAMANIL!$AG14=0),"",YAMANIL!$AF14-YAMANIL!$AG14)</f>
        <v/>
      </c>
      <c r="AI14" s="15"/>
      <c r="AJ14" s="15"/>
      <c r="AK14" s="15"/>
      <c r="AL14" s="15"/>
      <c r="AM14" s="15"/>
      <c r="AN14" s="15"/>
      <c r="AO14" s="16" t="s">
        <v>11857</v>
      </c>
      <c r="AP14" s="15"/>
      <c r="AQ14" s="15"/>
    </row>
    <row r="15" ht="15.75" customHeight="1">
      <c r="A15" s="28" t="s">
        <v>2192</v>
      </c>
      <c r="B15" s="28"/>
      <c r="C15" s="15" t="str">
        <f t="shared" si="1"/>
        <v>BOD39251370</v>
      </c>
      <c r="D15" s="15" t="s">
        <v>11857</v>
      </c>
      <c r="E15" s="28" t="s">
        <v>2193</v>
      </c>
      <c r="F15" s="20">
        <v>0.0</v>
      </c>
      <c r="G15" s="29">
        <v>0.0</v>
      </c>
      <c r="H15" s="28" t="s">
        <v>12099</v>
      </c>
      <c r="I15" s="15">
        <v>6.0</v>
      </c>
      <c r="J15" s="15">
        <f>YAMANIL!$I15</f>
        <v>6</v>
      </c>
      <c r="K15" s="15">
        <f t="shared" si="2"/>
        <v>5</v>
      </c>
      <c r="L15" s="30">
        <f>((GOLOMAX!$F15*(1+GOLOMAX!$G15%))/GOLOMAX!$J15)+GOLOMAX!$K15</f>
        <v>685.69</v>
      </c>
      <c r="M15" s="15">
        <v>35.0</v>
      </c>
      <c r="N15" s="43">
        <f t="shared" si="3"/>
        <v>1100</v>
      </c>
      <c r="O15" s="76">
        <f>MROUND((YAMANIL!$N15/0.6),50)</f>
        <v>1850</v>
      </c>
      <c r="P15" s="15" t="s">
        <v>11858</v>
      </c>
      <c r="Q15" s="15">
        <v>12.0</v>
      </c>
      <c r="R15" s="29">
        <f>YAMANIL!$I15*5</f>
        <v>30</v>
      </c>
      <c r="S15" s="15" t="s">
        <v>2169</v>
      </c>
      <c r="T15" s="15" t="s">
        <v>1797</v>
      </c>
      <c r="U15" s="15" t="s">
        <v>11755</v>
      </c>
      <c r="V15" s="16" t="s">
        <v>12298</v>
      </c>
      <c r="W15" s="15" t="s">
        <v>11860</v>
      </c>
      <c r="X15" s="15">
        <v>1.0</v>
      </c>
      <c r="Y15" s="15">
        <v>6.0</v>
      </c>
      <c r="Z15" s="15"/>
      <c r="AA15" s="15"/>
      <c r="AB15" s="29">
        <f>YAMANIL!$L15*YAMANIL!$AA15</f>
        <v>0</v>
      </c>
      <c r="AC15" s="15"/>
      <c r="AD15" s="15"/>
      <c r="AE15" s="15"/>
      <c r="AF15" s="15"/>
      <c r="AG15" s="15"/>
      <c r="AH15" s="32" t="str">
        <f>IF(AND(YAMANIL!$AF15=0,YAMANIL!$AG15=0),"",YAMANIL!$AF15-YAMANIL!$AG15)</f>
        <v/>
      </c>
      <c r="AI15" s="15"/>
      <c r="AJ15" s="15"/>
      <c r="AK15" s="15"/>
      <c r="AL15" s="15"/>
      <c r="AM15" s="15"/>
      <c r="AN15" s="15"/>
      <c r="AO15" s="16" t="s">
        <v>11857</v>
      </c>
      <c r="AP15" s="15"/>
      <c r="AQ15" s="15"/>
    </row>
    <row r="16" ht="15.75" customHeight="1">
      <c r="A16" s="28" t="s">
        <v>2194</v>
      </c>
      <c r="B16" s="28"/>
      <c r="C16" s="15" t="str">
        <f t="shared" si="1"/>
        <v>BOD39251127</v>
      </c>
      <c r="D16" s="15" t="s">
        <v>11857</v>
      </c>
      <c r="E16" s="28" t="s">
        <v>2195</v>
      </c>
      <c r="F16" s="20">
        <v>0.0</v>
      </c>
      <c r="G16" s="29">
        <v>0.0</v>
      </c>
      <c r="H16" s="28" t="s">
        <v>12099</v>
      </c>
      <c r="I16" s="15">
        <v>6.0</v>
      </c>
      <c r="J16" s="15">
        <f>YAMANIL!$I16</f>
        <v>6</v>
      </c>
      <c r="K16" s="15">
        <f t="shared" si="2"/>
        <v>5</v>
      </c>
      <c r="L16" s="30">
        <f>((GOLOMAX!$F16*(1+GOLOMAX!$G16%))/GOLOMAX!$J16)+GOLOMAX!$K16</f>
        <v>695.77</v>
      </c>
      <c r="M16" s="15">
        <v>35.0</v>
      </c>
      <c r="N16" s="43">
        <f t="shared" si="3"/>
        <v>1100</v>
      </c>
      <c r="O16" s="76">
        <f>MROUND((YAMANIL!$N16/0.6),50)</f>
        <v>1850</v>
      </c>
      <c r="P16" s="15" t="s">
        <v>11858</v>
      </c>
      <c r="Q16" s="15">
        <v>12.0</v>
      </c>
      <c r="R16" s="29">
        <f>YAMANIL!$I16*5</f>
        <v>30</v>
      </c>
      <c r="S16" s="15" t="s">
        <v>2169</v>
      </c>
      <c r="T16" s="15" t="s">
        <v>1797</v>
      </c>
      <c r="U16" s="15" t="s">
        <v>11755</v>
      </c>
      <c r="V16" s="16" t="s">
        <v>12298</v>
      </c>
      <c r="W16" s="15" t="s">
        <v>11860</v>
      </c>
      <c r="X16" s="15">
        <v>1.0</v>
      </c>
      <c r="Y16" s="15">
        <v>6.0</v>
      </c>
      <c r="Z16" s="15"/>
      <c r="AA16" s="15"/>
      <c r="AB16" s="29">
        <f>YAMANIL!$L16*YAMANIL!$AA16</f>
        <v>0</v>
      </c>
      <c r="AC16" s="15"/>
      <c r="AD16" s="15"/>
      <c r="AE16" s="15"/>
      <c r="AF16" s="15"/>
      <c r="AG16" s="15"/>
      <c r="AH16" s="32" t="str">
        <f>IF(AND(YAMANIL!$AF16=0,YAMANIL!$AG16=0),"",YAMANIL!$AF16-YAMANIL!$AG16)</f>
        <v/>
      </c>
      <c r="AI16" s="15"/>
      <c r="AJ16" s="15"/>
      <c r="AK16" s="15"/>
      <c r="AL16" s="15"/>
      <c r="AM16" s="15"/>
      <c r="AN16" s="15"/>
      <c r="AO16" s="16" t="s">
        <v>11857</v>
      </c>
      <c r="AP16" s="15"/>
      <c r="AQ16" s="15"/>
    </row>
    <row r="17" ht="15.75" customHeight="1">
      <c r="A17" s="28" t="s">
        <v>2196</v>
      </c>
      <c r="B17" s="28"/>
      <c r="C17" s="15" t="str">
        <f t="shared" si="1"/>
        <v>BOD39250144</v>
      </c>
      <c r="D17" s="15" t="s">
        <v>11857</v>
      </c>
      <c r="E17" s="28" t="s">
        <v>2197</v>
      </c>
      <c r="F17" s="20">
        <v>0.0</v>
      </c>
      <c r="G17" s="29">
        <v>0.0</v>
      </c>
      <c r="H17" s="28" t="s">
        <v>12099</v>
      </c>
      <c r="I17" s="15">
        <v>6.0</v>
      </c>
      <c r="J17" s="15">
        <f>YAMANIL!$I17</f>
        <v>6</v>
      </c>
      <c r="K17" s="15">
        <f t="shared" si="2"/>
        <v>5</v>
      </c>
      <c r="L17" s="30">
        <f>((GOLOMAX!$F17*(1+GOLOMAX!$G17%))/GOLOMAX!$J17)+GOLOMAX!$K17</f>
        <v>695.77</v>
      </c>
      <c r="M17" s="15">
        <v>35.0</v>
      </c>
      <c r="N17" s="43">
        <f t="shared" si="3"/>
        <v>1100</v>
      </c>
      <c r="O17" s="76">
        <f>MROUND((YAMANIL!$N17/0.6),50)</f>
        <v>1850</v>
      </c>
      <c r="P17" s="15" t="s">
        <v>11858</v>
      </c>
      <c r="Q17" s="15">
        <v>12.0</v>
      </c>
      <c r="R17" s="29">
        <f>YAMANIL!$I17*5</f>
        <v>30</v>
      </c>
      <c r="S17" s="15" t="s">
        <v>2169</v>
      </c>
      <c r="T17" s="15" t="s">
        <v>1797</v>
      </c>
      <c r="U17" s="15" t="s">
        <v>11755</v>
      </c>
      <c r="V17" s="16" t="s">
        <v>12299</v>
      </c>
      <c r="W17" s="15" t="s">
        <v>11860</v>
      </c>
      <c r="X17" s="15">
        <v>1.0</v>
      </c>
      <c r="Y17" s="15">
        <v>6.0</v>
      </c>
      <c r="Z17" s="15"/>
      <c r="AA17" s="15"/>
      <c r="AB17" s="29">
        <f>YAMANIL!$L17*YAMANIL!$AA17</f>
        <v>0</v>
      </c>
      <c r="AC17" s="15"/>
      <c r="AD17" s="15"/>
      <c r="AE17" s="15"/>
      <c r="AF17" s="15"/>
      <c r="AG17" s="15"/>
      <c r="AH17" s="32" t="str">
        <f>IF(AND(YAMANIL!$AF17=0,YAMANIL!$AG17=0),"",YAMANIL!$AF17-YAMANIL!$AG17)</f>
        <v/>
      </c>
      <c r="AI17" s="15"/>
      <c r="AJ17" s="15"/>
      <c r="AK17" s="15"/>
      <c r="AL17" s="15"/>
      <c r="AM17" s="15"/>
      <c r="AN17" s="15"/>
      <c r="AO17" s="16" t="s">
        <v>11857</v>
      </c>
      <c r="AP17" s="15"/>
      <c r="AQ17" s="15"/>
    </row>
    <row r="18" ht="15.75" customHeight="1">
      <c r="A18" s="28" t="s">
        <v>2198</v>
      </c>
      <c r="B18" s="28"/>
      <c r="C18" s="15" t="str">
        <f t="shared" si="1"/>
        <v>BOD39250212</v>
      </c>
      <c r="D18" s="15" t="s">
        <v>11857</v>
      </c>
      <c r="E18" s="28" t="s">
        <v>2199</v>
      </c>
      <c r="F18" s="20">
        <v>0.0</v>
      </c>
      <c r="G18" s="29">
        <v>0.0</v>
      </c>
      <c r="H18" s="28" t="s">
        <v>12099</v>
      </c>
      <c r="I18" s="15">
        <v>6.0</v>
      </c>
      <c r="J18" s="15">
        <f>YAMANIL!$I18</f>
        <v>6</v>
      </c>
      <c r="K18" s="15">
        <f t="shared" si="2"/>
        <v>5</v>
      </c>
      <c r="L18" s="30">
        <f>((GOLOMAX!$F18*(1+GOLOMAX!$G18%))/GOLOMAX!$J18)+GOLOMAX!$K18</f>
        <v>627.3</v>
      </c>
      <c r="M18" s="15">
        <v>35.0</v>
      </c>
      <c r="N18" s="43">
        <f t="shared" si="3"/>
        <v>1000</v>
      </c>
      <c r="O18" s="76">
        <f>MROUND((YAMANIL!$N18/0.6),50)</f>
        <v>1650</v>
      </c>
      <c r="P18" s="15" t="s">
        <v>11858</v>
      </c>
      <c r="Q18" s="15">
        <v>12.0</v>
      </c>
      <c r="R18" s="29">
        <f>YAMANIL!$I18*5</f>
        <v>30</v>
      </c>
      <c r="S18" s="15" t="s">
        <v>2169</v>
      </c>
      <c r="T18" s="15" t="s">
        <v>1797</v>
      </c>
      <c r="U18" s="15" t="s">
        <v>11755</v>
      </c>
      <c r="V18" s="16" t="s">
        <v>12299</v>
      </c>
      <c r="W18" s="15" t="s">
        <v>11860</v>
      </c>
      <c r="X18" s="15">
        <v>1.0</v>
      </c>
      <c r="Y18" s="15">
        <v>6.0</v>
      </c>
      <c r="Z18" s="15"/>
      <c r="AA18" s="15"/>
      <c r="AB18" s="29">
        <f>YAMANIL!$L18*YAMANIL!$AA18</f>
        <v>0</v>
      </c>
      <c r="AC18" s="15"/>
      <c r="AD18" s="15"/>
      <c r="AE18" s="15"/>
      <c r="AF18" s="15"/>
      <c r="AG18" s="15"/>
      <c r="AH18" s="32" t="str">
        <f>IF(AND(YAMANIL!$AF18=0,YAMANIL!$AG18=0),"",YAMANIL!$AF18-YAMANIL!$AG18)</f>
        <v/>
      </c>
      <c r="AI18" s="15"/>
      <c r="AJ18" s="15"/>
      <c r="AK18" s="15"/>
      <c r="AL18" s="15"/>
      <c r="AM18" s="15"/>
      <c r="AN18" s="15"/>
      <c r="AO18" s="16" t="s">
        <v>11857</v>
      </c>
      <c r="AP18" s="15"/>
      <c r="AQ18" s="15"/>
    </row>
    <row r="19" ht="15.75" customHeight="1">
      <c r="A19" s="28" t="s">
        <v>2200</v>
      </c>
      <c r="B19" s="28"/>
      <c r="C19" s="15" t="str">
        <f t="shared" si="1"/>
        <v>BOD39250137</v>
      </c>
      <c r="D19" s="15" t="s">
        <v>11857</v>
      </c>
      <c r="E19" s="28" t="s">
        <v>2201</v>
      </c>
      <c r="F19" s="20">
        <v>0.0</v>
      </c>
      <c r="G19" s="29">
        <v>0.0</v>
      </c>
      <c r="H19" s="28" t="s">
        <v>12099</v>
      </c>
      <c r="I19" s="15">
        <v>6.0</v>
      </c>
      <c r="J19" s="15">
        <f>YAMANIL!$I19</f>
        <v>6</v>
      </c>
      <c r="K19" s="15">
        <f t="shared" si="2"/>
        <v>5</v>
      </c>
      <c r="L19" s="30">
        <f>((GOLOMAX!$F19*(1+GOLOMAX!$G19%))/GOLOMAX!$J19)+GOLOMAX!$K19</f>
        <v>695.77</v>
      </c>
      <c r="M19" s="15">
        <v>35.0</v>
      </c>
      <c r="N19" s="43">
        <f t="shared" si="3"/>
        <v>1100</v>
      </c>
      <c r="O19" s="76">
        <f>MROUND((YAMANIL!$N19/0.6),50)</f>
        <v>1850</v>
      </c>
      <c r="P19" s="15" t="s">
        <v>11858</v>
      </c>
      <c r="Q19" s="15">
        <v>12.0</v>
      </c>
      <c r="R19" s="29">
        <f>YAMANIL!$I19*5</f>
        <v>30</v>
      </c>
      <c r="S19" s="15" t="s">
        <v>2169</v>
      </c>
      <c r="T19" s="15" t="s">
        <v>1797</v>
      </c>
      <c r="U19" s="15" t="s">
        <v>11755</v>
      </c>
      <c r="V19" s="16" t="s">
        <v>12299</v>
      </c>
      <c r="W19" s="15" t="s">
        <v>11860</v>
      </c>
      <c r="X19" s="15">
        <v>1.0</v>
      </c>
      <c r="Y19" s="15">
        <v>6.0</v>
      </c>
      <c r="Z19" s="15"/>
      <c r="AA19" s="15"/>
      <c r="AB19" s="29">
        <f>YAMANIL!$L19*YAMANIL!$AA19</f>
        <v>0</v>
      </c>
      <c r="AC19" s="15"/>
      <c r="AD19" s="15"/>
      <c r="AE19" s="15"/>
      <c r="AF19" s="15"/>
      <c r="AG19" s="15"/>
      <c r="AH19" s="32" t="str">
        <f>IF(AND(YAMANIL!$AF19=0,YAMANIL!$AG19=0),"",YAMANIL!$AF19-YAMANIL!$AG19)</f>
        <v/>
      </c>
      <c r="AI19" s="15"/>
      <c r="AJ19" s="15"/>
      <c r="AK19" s="15"/>
      <c r="AL19" s="15"/>
      <c r="AM19" s="15"/>
      <c r="AN19" s="15"/>
      <c r="AO19" s="16" t="s">
        <v>11857</v>
      </c>
      <c r="AP19" s="15"/>
      <c r="AQ19" s="15"/>
    </row>
    <row r="20" ht="15.75" customHeight="1">
      <c r="A20" s="28" t="s">
        <v>2202</v>
      </c>
      <c r="B20" s="28"/>
      <c r="C20" s="15" t="str">
        <f t="shared" si="1"/>
        <v>BOD39250151</v>
      </c>
      <c r="D20" s="15" t="s">
        <v>11857</v>
      </c>
      <c r="E20" s="28" t="s">
        <v>2203</v>
      </c>
      <c r="F20" s="20">
        <v>0.0</v>
      </c>
      <c r="G20" s="29">
        <v>0.0</v>
      </c>
      <c r="H20" s="28" t="s">
        <v>12099</v>
      </c>
      <c r="I20" s="15">
        <v>6.0</v>
      </c>
      <c r="J20" s="15">
        <f>YAMANIL!$I20</f>
        <v>6</v>
      </c>
      <c r="K20" s="15">
        <f t="shared" si="2"/>
        <v>5</v>
      </c>
      <c r="L20" s="30">
        <f>((GOLOMAX!$F20*(1+GOLOMAX!$G20%))/GOLOMAX!$J20)+GOLOMAX!$K20</f>
        <v>695.77</v>
      </c>
      <c r="M20" s="15">
        <v>35.0</v>
      </c>
      <c r="N20" s="43">
        <f t="shared" si="3"/>
        <v>1100</v>
      </c>
      <c r="O20" s="76">
        <f>MROUND((YAMANIL!$N20/0.6),50)</f>
        <v>1850</v>
      </c>
      <c r="P20" s="15" t="s">
        <v>11858</v>
      </c>
      <c r="Q20" s="15">
        <v>12.0</v>
      </c>
      <c r="R20" s="29">
        <f>YAMANIL!$I20*5</f>
        <v>30</v>
      </c>
      <c r="S20" s="15" t="s">
        <v>2169</v>
      </c>
      <c r="T20" s="15" t="s">
        <v>1797</v>
      </c>
      <c r="U20" s="15" t="s">
        <v>11755</v>
      </c>
      <c r="V20" s="16" t="s">
        <v>12299</v>
      </c>
      <c r="W20" s="15" t="s">
        <v>11860</v>
      </c>
      <c r="X20" s="15">
        <v>1.0</v>
      </c>
      <c r="Y20" s="15">
        <v>6.0</v>
      </c>
      <c r="Z20" s="15"/>
      <c r="AA20" s="15"/>
      <c r="AB20" s="29">
        <f>YAMANIL!$L20*YAMANIL!$AA20</f>
        <v>0</v>
      </c>
      <c r="AC20" s="15"/>
      <c r="AD20" s="15"/>
      <c r="AE20" s="15"/>
      <c r="AF20" s="15"/>
      <c r="AG20" s="15"/>
      <c r="AH20" s="32" t="str">
        <f>IF(AND(YAMANIL!$AF20=0,YAMANIL!$AG20=0),"",YAMANIL!$AF20-YAMANIL!$AG20)</f>
        <v/>
      </c>
      <c r="AI20" s="15"/>
      <c r="AJ20" s="15"/>
      <c r="AK20" s="15"/>
      <c r="AL20" s="15"/>
      <c r="AM20" s="15"/>
      <c r="AN20" s="15"/>
      <c r="AO20" s="16" t="s">
        <v>11857</v>
      </c>
      <c r="AP20" s="15"/>
      <c r="AQ20" s="15"/>
    </row>
    <row r="21" ht="15.75" customHeight="1">
      <c r="A21" s="28" t="s">
        <v>2204</v>
      </c>
      <c r="B21" s="28"/>
      <c r="C21" s="15" t="str">
        <f t="shared" si="1"/>
        <v>BOD39250182</v>
      </c>
      <c r="D21" s="15" t="s">
        <v>11857</v>
      </c>
      <c r="E21" s="28" t="s">
        <v>2205</v>
      </c>
      <c r="F21" s="20">
        <v>0.0</v>
      </c>
      <c r="G21" s="29">
        <v>0.0</v>
      </c>
      <c r="H21" s="28" t="s">
        <v>12099</v>
      </c>
      <c r="I21" s="15">
        <v>6.0</v>
      </c>
      <c r="J21" s="15">
        <f>YAMANIL!$I21</f>
        <v>6</v>
      </c>
      <c r="K21" s="15">
        <f t="shared" si="2"/>
        <v>5</v>
      </c>
      <c r="L21" s="30">
        <f>((GOLOMAX!$F21*(1+GOLOMAX!$G21%))/GOLOMAX!$J21)+GOLOMAX!$K21</f>
        <v>994.99</v>
      </c>
      <c r="M21" s="15">
        <v>35.0</v>
      </c>
      <c r="N21" s="43">
        <f t="shared" si="3"/>
        <v>1500</v>
      </c>
      <c r="O21" s="76">
        <f>MROUND((YAMANIL!$N21/0.6),50)</f>
        <v>2500</v>
      </c>
      <c r="P21" s="15" t="s">
        <v>11858</v>
      </c>
      <c r="Q21" s="15">
        <v>12.0</v>
      </c>
      <c r="R21" s="29">
        <f>YAMANIL!$I21*5</f>
        <v>30</v>
      </c>
      <c r="S21" s="15" t="s">
        <v>2169</v>
      </c>
      <c r="T21" s="15" t="s">
        <v>1797</v>
      </c>
      <c r="U21" s="15" t="s">
        <v>11755</v>
      </c>
      <c r="V21" s="16" t="s">
        <v>12299</v>
      </c>
      <c r="W21" s="15" t="s">
        <v>11860</v>
      </c>
      <c r="X21" s="15">
        <v>1.0</v>
      </c>
      <c r="Y21" s="15">
        <v>6.0</v>
      </c>
      <c r="Z21" s="15"/>
      <c r="AA21" s="15"/>
      <c r="AB21" s="29">
        <f>YAMANIL!$L21*YAMANIL!$AA21</f>
        <v>0</v>
      </c>
      <c r="AC21" s="15"/>
      <c r="AD21" s="15"/>
      <c r="AE21" s="15"/>
      <c r="AF21" s="15"/>
      <c r="AG21" s="15"/>
      <c r="AH21" s="32" t="str">
        <f>IF(AND(YAMANIL!$AF21=0,YAMANIL!$AG21=0),"",YAMANIL!$AF21-YAMANIL!$AG21)</f>
        <v/>
      </c>
      <c r="AI21" s="15"/>
      <c r="AJ21" s="15"/>
      <c r="AK21" s="15"/>
      <c r="AL21" s="15"/>
      <c r="AM21" s="15"/>
      <c r="AN21" s="15"/>
      <c r="AO21" s="16" t="s">
        <v>11857</v>
      </c>
      <c r="AP21" s="15"/>
      <c r="AQ21" s="15"/>
    </row>
    <row r="22" ht="15.75" customHeight="1">
      <c r="A22" s="28" t="s">
        <v>2206</v>
      </c>
      <c r="B22" s="28"/>
      <c r="C22" s="15" t="str">
        <f t="shared" si="1"/>
        <v>BOD95003202</v>
      </c>
      <c r="D22" s="15" t="s">
        <v>11857</v>
      </c>
      <c r="E22" s="28" t="s">
        <v>2207</v>
      </c>
      <c r="F22" s="20">
        <v>3654.12</v>
      </c>
      <c r="G22" s="29">
        <v>0.0</v>
      </c>
      <c r="H22" s="28" t="s">
        <v>12099</v>
      </c>
      <c r="I22" s="15">
        <v>6.0</v>
      </c>
      <c r="J22" s="15">
        <f>YAMANIL!$I22</f>
        <v>6</v>
      </c>
      <c r="K22" s="15">
        <f t="shared" si="2"/>
        <v>5</v>
      </c>
      <c r="L22" s="30">
        <f>((GOLOMAX!$F22*(1+GOLOMAX!$G22%))/GOLOMAX!$J22)+GOLOMAX!$K22</f>
        <v>784.11</v>
      </c>
      <c r="M22" s="15">
        <v>40.0</v>
      </c>
      <c r="N22" s="43">
        <f t="shared" si="3"/>
        <v>1300</v>
      </c>
      <c r="O22" s="76">
        <f>MROUND((YAMANIL!$N22/0.6),50)</f>
        <v>2150</v>
      </c>
      <c r="P22" s="15" t="s">
        <v>11858</v>
      </c>
      <c r="Q22" s="15">
        <v>12.0</v>
      </c>
      <c r="R22" s="29">
        <f>YAMANIL!$I22*5</f>
        <v>30</v>
      </c>
      <c r="S22" s="15" t="s">
        <v>2169</v>
      </c>
      <c r="T22" s="15" t="s">
        <v>1797</v>
      </c>
      <c r="U22" s="15" t="s">
        <v>11778</v>
      </c>
      <c r="V22" s="16" t="s">
        <v>12300</v>
      </c>
      <c r="W22" s="15" t="s">
        <v>11860</v>
      </c>
      <c r="X22" s="15">
        <v>1.0</v>
      </c>
      <c r="Y22" s="15">
        <v>21.0</v>
      </c>
      <c r="Z22" s="15"/>
      <c r="AA22" s="15"/>
      <c r="AB22" s="29">
        <f>YAMANIL!$L22*YAMANIL!$AA22</f>
        <v>0</v>
      </c>
      <c r="AC22" s="15"/>
      <c r="AD22" s="15"/>
      <c r="AE22" s="15"/>
      <c r="AF22" s="15"/>
      <c r="AG22" s="15"/>
      <c r="AH22" s="32" t="str">
        <f>IF(AND(YAMANIL!$AF22=0,YAMANIL!$AG22=0),"",YAMANIL!$AF22-YAMANIL!$AG22)</f>
        <v/>
      </c>
      <c r="AI22" s="15"/>
      <c r="AJ22" s="15"/>
      <c r="AK22" s="15"/>
      <c r="AL22" s="15"/>
      <c r="AM22" s="15"/>
      <c r="AN22" s="15"/>
      <c r="AO22" s="16" t="s">
        <v>11857</v>
      </c>
      <c r="AP22" s="15"/>
      <c r="AQ22" s="15"/>
    </row>
    <row r="23" ht="15.75" customHeight="1">
      <c r="A23" s="28" t="s">
        <v>2208</v>
      </c>
      <c r="B23" s="28"/>
      <c r="C23" s="15" t="str">
        <f t="shared" si="1"/>
        <v>BOD95648113</v>
      </c>
      <c r="D23" s="15" t="s">
        <v>11857</v>
      </c>
      <c r="E23" s="28" t="s">
        <v>2209</v>
      </c>
      <c r="F23" s="20">
        <v>3654.12</v>
      </c>
      <c r="G23" s="29">
        <v>0.0</v>
      </c>
      <c r="H23" s="28" t="s">
        <v>12099</v>
      </c>
      <c r="I23" s="15">
        <v>6.0</v>
      </c>
      <c r="J23" s="15">
        <f>YAMANIL!$I23</f>
        <v>6</v>
      </c>
      <c r="K23" s="15">
        <f t="shared" si="2"/>
        <v>5</v>
      </c>
      <c r="L23" s="30">
        <f>((GOLOMAX!$F23*(1+GOLOMAX!$G23%))/GOLOMAX!$J23)+GOLOMAX!$K23</f>
        <v>649.34</v>
      </c>
      <c r="M23" s="15">
        <v>40.0</v>
      </c>
      <c r="N23" s="43">
        <f t="shared" si="3"/>
        <v>1100</v>
      </c>
      <c r="O23" s="76">
        <f>MROUND((YAMANIL!$N23/0.6),50)</f>
        <v>1850</v>
      </c>
      <c r="P23" s="15" t="s">
        <v>11858</v>
      </c>
      <c r="Q23" s="15">
        <v>12.0</v>
      </c>
      <c r="R23" s="29">
        <f>YAMANIL!$I23*5</f>
        <v>30</v>
      </c>
      <c r="S23" s="15" t="s">
        <v>2169</v>
      </c>
      <c r="T23" s="15" t="s">
        <v>1797</v>
      </c>
      <c r="U23" s="15" t="s">
        <v>11778</v>
      </c>
      <c r="V23" s="16" t="s">
        <v>12300</v>
      </c>
      <c r="W23" s="15" t="s">
        <v>11860</v>
      </c>
      <c r="X23" s="15">
        <v>1.0</v>
      </c>
      <c r="Y23" s="15">
        <v>0.0</v>
      </c>
      <c r="Z23" s="15"/>
      <c r="AA23" s="15"/>
      <c r="AB23" s="29">
        <f>YAMANIL!$L23*YAMANIL!$AA23</f>
        <v>0</v>
      </c>
      <c r="AC23" s="15"/>
      <c r="AD23" s="15"/>
      <c r="AE23" s="15"/>
      <c r="AF23" s="15"/>
      <c r="AG23" s="15"/>
      <c r="AH23" s="32" t="str">
        <f>IF(AND(YAMANIL!$AF23=0,YAMANIL!$AG23=0),"",YAMANIL!$AF23-YAMANIL!$AG23)</f>
        <v/>
      </c>
      <c r="AI23" s="15"/>
      <c r="AJ23" s="15"/>
      <c r="AK23" s="15"/>
      <c r="AL23" s="15"/>
      <c r="AM23" s="15"/>
      <c r="AN23" s="15"/>
      <c r="AO23" s="16" t="s">
        <v>11857</v>
      </c>
      <c r="AP23" s="15"/>
      <c r="AQ23" s="15"/>
    </row>
    <row r="24" ht="15.75" customHeight="1">
      <c r="A24" s="28" t="s">
        <v>2210</v>
      </c>
      <c r="B24" s="28"/>
      <c r="C24" s="15" t="str">
        <f t="shared" si="1"/>
        <v>BOD95643903</v>
      </c>
      <c r="D24" s="15" t="s">
        <v>11857</v>
      </c>
      <c r="E24" s="28" t="s">
        <v>2211</v>
      </c>
      <c r="F24" s="20">
        <v>3654.12</v>
      </c>
      <c r="G24" s="29">
        <v>0.0</v>
      </c>
      <c r="H24" s="28" t="s">
        <v>12099</v>
      </c>
      <c r="I24" s="15">
        <v>6.0</v>
      </c>
      <c r="J24" s="15">
        <f>YAMANIL!$I24</f>
        <v>6</v>
      </c>
      <c r="K24" s="15">
        <f t="shared" si="2"/>
        <v>5</v>
      </c>
      <c r="L24" s="30">
        <f>((GOLOMAX!$F24*(1+GOLOMAX!$G24%))/GOLOMAX!$J24)+GOLOMAX!$K24</f>
        <v>569.79</v>
      </c>
      <c r="M24" s="15">
        <v>40.0</v>
      </c>
      <c r="N24" s="43">
        <f t="shared" si="3"/>
        <v>900</v>
      </c>
      <c r="O24" s="76">
        <f>MROUND((YAMANIL!$N24/0.6),50)</f>
        <v>1500</v>
      </c>
      <c r="P24" s="15" t="s">
        <v>11858</v>
      </c>
      <c r="Q24" s="15">
        <v>12.0</v>
      </c>
      <c r="R24" s="29">
        <f>YAMANIL!$I24*5</f>
        <v>30</v>
      </c>
      <c r="S24" s="15" t="s">
        <v>2169</v>
      </c>
      <c r="T24" s="15" t="s">
        <v>1797</v>
      </c>
      <c r="U24" s="15" t="s">
        <v>11778</v>
      </c>
      <c r="V24" s="16" t="s">
        <v>12300</v>
      </c>
      <c r="W24" s="15" t="s">
        <v>11860</v>
      </c>
      <c r="X24" s="15">
        <v>1.0</v>
      </c>
      <c r="Y24" s="15">
        <v>13.0</v>
      </c>
      <c r="Z24" s="15"/>
      <c r="AA24" s="15"/>
      <c r="AB24" s="29">
        <f>YAMANIL!$L24*YAMANIL!$AA24</f>
        <v>0</v>
      </c>
      <c r="AC24" s="15"/>
      <c r="AD24" s="15"/>
      <c r="AE24" s="15"/>
      <c r="AF24" s="15"/>
      <c r="AG24" s="15"/>
      <c r="AH24" s="32" t="str">
        <f>IF(AND(YAMANIL!$AF24=0,YAMANIL!$AG24=0),"",YAMANIL!$AF24-YAMANIL!$AG24)</f>
        <v/>
      </c>
      <c r="AI24" s="15"/>
      <c r="AJ24" s="15"/>
      <c r="AK24" s="15"/>
      <c r="AL24" s="15"/>
      <c r="AM24" s="15"/>
      <c r="AN24" s="15"/>
      <c r="AO24" s="16" t="s">
        <v>11857</v>
      </c>
      <c r="AP24" s="15"/>
      <c r="AQ24" s="15"/>
    </row>
    <row r="25" ht="15.75" customHeight="1">
      <c r="A25" s="28" t="s">
        <v>2212</v>
      </c>
      <c r="B25" s="28"/>
      <c r="C25" s="15" t="str">
        <f t="shared" si="1"/>
        <v>BOD95648083</v>
      </c>
      <c r="D25" s="15" t="s">
        <v>11857</v>
      </c>
      <c r="E25" s="28" t="s">
        <v>2213</v>
      </c>
      <c r="F25" s="20">
        <v>3654.12</v>
      </c>
      <c r="G25" s="29">
        <v>0.0</v>
      </c>
      <c r="H25" s="28" t="s">
        <v>12099</v>
      </c>
      <c r="I25" s="15">
        <v>6.0</v>
      </c>
      <c r="J25" s="15">
        <f>YAMANIL!$I25</f>
        <v>6</v>
      </c>
      <c r="K25" s="15">
        <f t="shared" si="2"/>
        <v>5</v>
      </c>
      <c r="L25" s="30">
        <f>((GOLOMAX!$F25*(1+GOLOMAX!$G25%))/GOLOMAX!$J25)+GOLOMAX!$K25</f>
        <v>650.09</v>
      </c>
      <c r="M25" s="15">
        <v>40.0</v>
      </c>
      <c r="N25" s="43">
        <f t="shared" si="3"/>
        <v>1100</v>
      </c>
      <c r="O25" s="76">
        <f>MROUND((YAMANIL!$N25/0.6),50)</f>
        <v>1850</v>
      </c>
      <c r="P25" s="15" t="s">
        <v>11858</v>
      </c>
      <c r="Q25" s="15">
        <v>12.0</v>
      </c>
      <c r="R25" s="29">
        <f>YAMANIL!$I25*5</f>
        <v>30</v>
      </c>
      <c r="S25" s="15" t="s">
        <v>2169</v>
      </c>
      <c r="T25" s="15" t="s">
        <v>1797</v>
      </c>
      <c r="U25" s="15" t="s">
        <v>11778</v>
      </c>
      <c r="V25" s="16" t="s">
        <v>12300</v>
      </c>
      <c r="W25" s="15" t="s">
        <v>11860</v>
      </c>
      <c r="X25" s="15">
        <v>1.0</v>
      </c>
      <c r="Y25" s="15">
        <v>0.0</v>
      </c>
      <c r="Z25" s="15"/>
      <c r="AA25" s="15"/>
      <c r="AB25" s="29">
        <f>YAMANIL!$L25*YAMANIL!$AA25</f>
        <v>0</v>
      </c>
      <c r="AC25" s="15"/>
      <c r="AD25" s="15"/>
      <c r="AE25" s="15"/>
      <c r="AF25" s="15"/>
      <c r="AG25" s="15"/>
      <c r="AH25" s="32" t="str">
        <f>IF(AND(YAMANIL!$AF25=0,YAMANIL!$AG25=0),"",YAMANIL!$AF25-YAMANIL!$AG25)</f>
        <v/>
      </c>
      <c r="AI25" s="15"/>
      <c r="AJ25" s="15"/>
      <c r="AK25" s="15"/>
      <c r="AL25" s="15"/>
      <c r="AM25" s="15"/>
      <c r="AN25" s="15"/>
      <c r="AO25" s="16" t="s">
        <v>11857</v>
      </c>
      <c r="AP25" s="15"/>
      <c r="AQ25" s="15"/>
    </row>
    <row r="26" ht="15.75" customHeight="1">
      <c r="A26" s="28" t="s">
        <v>2214</v>
      </c>
      <c r="B26" s="28"/>
      <c r="C26" s="15" t="str">
        <f t="shared" si="1"/>
        <v>BEB95000232</v>
      </c>
      <c r="D26" s="15" t="s">
        <v>11857</v>
      </c>
      <c r="E26" s="28" t="s">
        <v>2215</v>
      </c>
      <c r="F26" s="20">
        <v>3654.12</v>
      </c>
      <c r="G26" s="29">
        <v>0.0</v>
      </c>
      <c r="H26" s="28" t="s">
        <v>12099</v>
      </c>
      <c r="I26" s="15">
        <v>6.0</v>
      </c>
      <c r="J26" s="15">
        <f>YAMANIL!$I26</f>
        <v>6</v>
      </c>
      <c r="K26" s="15">
        <f t="shared" si="2"/>
        <v>5</v>
      </c>
      <c r="L26" s="30">
        <f>((GOLOMAX!$F26*(1+GOLOMAX!$G26%))/GOLOMAX!$J26)+GOLOMAX!$K26</f>
        <v>715.13</v>
      </c>
      <c r="M26" s="15">
        <v>40.0</v>
      </c>
      <c r="N26" s="43">
        <f t="shared" si="3"/>
        <v>1200</v>
      </c>
      <c r="O26" s="76">
        <f>MROUND((YAMANIL!$N26/0.6),50)</f>
        <v>2000</v>
      </c>
      <c r="P26" s="15" t="s">
        <v>11858</v>
      </c>
      <c r="Q26" s="15">
        <v>12.0</v>
      </c>
      <c r="R26" s="29">
        <f>YAMANIL!$I26*10</f>
        <v>60</v>
      </c>
      <c r="S26" s="15" t="s">
        <v>2169</v>
      </c>
      <c r="T26" s="15" t="s">
        <v>188</v>
      </c>
      <c r="U26" s="15" t="s">
        <v>11778</v>
      </c>
      <c r="V26" s="16" t="s">
        <v>12301</v>
      </c>
      <c r="W26" s="15" t="s">
        <v>11860</v>
      </c>
      <c r="X26" s="15">
        <v>1.0</v>
      </c>
      <c r="Y26" s="15">
        <v>27.0</v>
      </c>
      <c r="Z26" s="15"/>
      <c r="AA26" s="15"/>
      <c r="AB26" s="29">
        <f>YAMANIL!$L26*YAMANIL!$AA26</f>
        <v>0</v>
      </c>
      <c r="AC26" s="15"/>
      <c r="AD26" s="15"/>
      <c r="AE26" s="15"/>
      <c r="AF26" s="15"/>
      <c r="AG26" s="15"/>
      <c r="AH26" s="32" t="str">
        <f>IF(AND(YAMANIL!$AF26=0,YAMANIL!$AG26=0),"",YAMANIL!$AF26-YAMANIL!$AG26)</f>
        <v/>
      </c>
      <c r="AI26" s="15"/>
      <c r="AJ26" s="15"/>
      <c r="AK26" s="15"/>
      <c r="AL26" s="15"/>
      <c r="AM26" s="15"/>
      <c r="AN26" s="15"/>
      <c r="AO26" s="16" t="s">
        <v>11857</v>
      </c>
      <c r="AP26" s="15"/>
      <c r="AQ26" s="15"/>
    </row>
    <row r="27" ht="15.75" customHeight="1">
      <c r="A27" s="28" t="s">
        <v>2216</v>
      </c>
      <c r="B27" s="28"/>
      <c r="C27" s="15" t="str">
        <f t="shared" si="1"/>
        <v>BEB95067587</v>
      </c>
      <c r="D27" s="15" t="s">
        <v>11857</v>
      </c>
      <c r="E27" s="28" t="s">
        <v>2217</v>
      </c>
      <c r="F27" s="20">
        <v>3654.12</v>
      </c>
      <c r="G27" s="29">
        <v>0.0</v>
      </c>
      <c r="H27" s="28" t="s">
        <v>12099</v>
      </c>
      <c r="I27" s="15">
        <v>6.0</v>
      </c>
      <c r="J27" s="15">
        <f>YAMANIL!$I27</f>
        <v>6</v>
      </c>
      <c r="K27" s="15">
        <f t="shared" si="2"/>
        <v>5</v>
      </c>
      <c r="L27" s="30">
        <f>((GOLOMAX!$F27*(1+GOLOMAX!$G27%))/GOLOMAX!$J27)+GOLOMAX!$K27</f>
        <v>498.04</v>
      </c>
      <c r="M27" s="15">
        <v>40.0</v>
      </c>
      <c r="N27" s="43">
        <f t="shared" si="3"/>
        <v>800</v>
      </c>
      <c r="O27" s="76">
        <f>MROUND((YAMANIL!$N27/0.6),50)</f>
        <v>1350</v>
      </c>
      <c r="P27" s="15" t="s">
        <v>11858</v>
      </c>
      <c r="Q27" s="15">
        <v>12.0</v>
      </c>
      <c r="R27" s="29">
        <f>YAMANIL!$I27*10</f>
        <v>60</v>
      </c>
      <c r="S27" s="15" t="s">
        <v>2169</v>
      </c>
      <c r="T27" s="15" t="s">
        <v>188</v>
      </c>
      <c r="U27" s="15" t="s">
        <v>11778</v>
      </c>
      <c r="V27" s="16" t="s">
        <v>12301</v>
      </c>
      <c r="W27" s="15" t="s">
        <v>11860</v>
      </c>
      <c r="X27" s="15">
        <v>1.0</v>
      </c>
      <c r="Y27" s="15">
        <v>30.0</v>
      </c>
      <c r="Z27" s="15"/>
      <c r="AA27" s="15"/>
      <c r="AB27" s="29">
        <f>YAMANIL!$L27*YAMANIL!$AA27</f>
        <v>0</v>
      </c>
      <c r="AC27" s="15"/>
      <c r="AD27" s="15"/>
      <c r="AE27" s="15"/>
      <c r="AF27" s="15"/>
      <c r="AG27" s="15"/>
      <c r="AH27" s="32" t="str">
        <f>IF(AND(YAMANIL!$AF27=0,YAMANIL!$AG27=0),"",YAMANIL!$AF27-YAMANIL!$AG27)</f>
        <v/>
      </c>
      <c r="AI27" s="15"/>
      <c r="AJ27" s="15"/>
      <c r="AK27" s="15"/>
      <c r="AL27" s="15"/>
      <c r="AM27" s="15"/>
      <c r="AN27" s="15"/>
      <c r="AO27" s="16" t="s">
        <v>11857</v>
      </c>
      <c r="AP27" s="15"/>
      <c r="AQ27" s="15"/>
    </row>
    <row r="28" ht="15.75" customHeight="1">
      <c r="A28" s="28" t="s">
        <v>2218</v>
      </c>
      <c r="B28" s="28"/>
      <c r="C28" s="15" t="str">
        <f t="shared" si="1"/>
        <v>BEB95000256</v>
      </c>
      <c r="D28" s="15" t="s">
        <v>11857</v>
      </c>
      <c r="E28" s="28" t="s">
        <v>2219</v>
      </c>
      <c r="F28" s="20">
        <v>3654.12</v>
      </c>
      <c r="G28" s="29">
        <v>0.0</v>
      </c>
      <c r="H28" s="28" t="s">
        <v>12099</v>
      </c>
      <c r="I28" s="15">
        <v>6.0</v>
      </c>
      <c r="J28" s="15">
        <f>YAMANIL!$I28</f>
        <v>6</v>
      </c>
      <c r="K28" s="15">
        <f t="shared" si="2"/>
        <v>5</v>
      </c>
      <c r="L28" s="30">
        <f>((GOLOMAX!$F28*(1+GOLOMAX!$G28%))/GOLOMAX!$J28)+GOLOMAX!$K28</f>
        <v>498.04</v>
      </c>
      <c r="M28" s="15">
        <v>40.0</v>
      </c>
      <c r="N28" s="43">
        <f t="shared" si="3"/>
        <v>800</v>
      </c>
      <c r="O28" s="76">
        <f>MROUND((YAMANIL!$N28/0.6),50)</f>
        <v>1350</v>
      </c>
      <c r="P28" s="15" t="s">
        <v>11858</v>
      </c>
      <c r="Q28" s="15">
        <v>12.0</v>
      </c>
      <c r="R28" s="29">
        <f>YAMANIL!$I28*10</f>
        <v>60</v>
      </c>
      <c r="S28" s="15" t="s">
        <v>2169</v>
      </c>
      <c r="T28" s="15" t="s">
        <v>188</v>
      </c>
      <c r="U28" s="15" t="s">
        <v>11778</v>
      </c>
      <c r="V28" s="16" t="s">
        <v>12302</v>
      </c>
      <c r="W28" s="15" t="s">
        <v>11860</v>
      </c>
      <c r="X28" s="15">
        <v>1.0</v>
      </c>
      <c r="Y28" s="15">
        <v>0.0</v>
      </c>
      <c r="Z28" s="15"/>
      <c r="AA28" s="15"/>
      <c r="AB28" s="29">
        <f>YAMANIL!$L28*YAMANIL!$AA28</f>
        <v>0</v>
      </c>
      <c r="AC28" s="15"/>
      <c r="AD28" s="15"/>
      <c r="AE28" s="15"/>
      <c r="AF28" s="15"/>
      <c r="AG28" s="15"/>
      <c r="AH28" s="32" t="str">
        <f>IF(AND(YAMANIL!$AF28=0,YAMANIL!$AG28=0),"",YAMANIL!$AF28-YAMANIL!$AG28)</f>
        <v/>
      </c>
      <c r="AI28" s="15"/>
      <c r="AJ28" s="15"/>
      <c r="AK28" s="15"/>
      <c r="AL28" s="15"/>
      <c r="AM28" s="15"/>
      <c r="AN28" s="15"/>
      <c r="AO28" s="16" t="s">
        <v>11857</v>
      </c>
      <c r="AP28" s="15"/>
      <c r="AQ28" s="15"/>
    </row>
    <row r="29" ht="15.75" customHeight="1">
      <c r="A29" s="28" t="s">
        <v>2220</v>
      </c>
      <c r="B29" s="28"/>
      <c r="C29" s="15" t="str">
        <f t="shared" si="1"/>
        <v>BEB95004308</v>
      </c>
      <c r="D29" s="15" t="s">
        <v>11857</v>
      </c>
      <c r="E29" s="28" t="s">
        <v>2221</v>
      </c>
      <c r="F29" s="20">
        <v>3654.12</v>
      </c>
      <c r="G29" s="29">
        <v>0.0</v>
      </c>
      <c r="H29" s="28" t="s">
        <v>12099</v>
      </c>
      <c r="I29" s="15">
        <v>6.0</v>
      </c>
      <c r="J29" s="15">
        <f>YAMANIL!$I29</f>
        <v>6</v>
      </c>
      <c r="K29" s="15">
        <f t="shared" si="2"/>
        <v>5</v>
      </c>
      <c r="L29" s="30">
        <f>((GOLOMAX!$F29*(1+GOLOMAX!$G29%))/GOLOMAX!$J29)+GOLOMAX!$K29</f>
        <v>498.04</v>
      </c>
      <c r="M29" s="15">
        <v>40.0</v>
      </c>
      <c r="N29" s="43">
        <f t="shared" si="3"/>
        <v>800</v>
      </c>
      <c r="O29" s="76">
        <f>MROUND((YAMANIL!$N29/0.6),50)</f>
        <v>1350</v>
      </c>
      <c r="P29" s="15" t="s">
        <v>11858</v>
      </c>
      <c r="Q29" s="15">
        <v>12.0</v>
      </c>
      <c r="R29" s="29">
        <f>YAMANIL!$I29*10</f>
        <v>60</v>
      </c>
      <c r="S29" s="15" t="s">
        <v>2169</v>
      </c>
      <c r="T29" s="15" t="s">
        <v>188</v>
      </c>
      <c r="U29" s="15" t="s">
        <v>11778</v>
      </c>
      <c r="V29" s="16" t="s">
        <v>12302</v>
      </c>
      <c r="W29" s="15" t="s">
        <v>11860</v>
      </c>
      <c r="X29" s="15">
        <v>1.0</v>
      </c>
      <c r="Y29" s="15">
        <v>13.0</v>
      </c>
      <c r="Z29" s="15"/>
      <c r="AA29" s="15"/>
      <c r="AB29" s="29">
        <f>YAMANIL!$L29*YAMANIL!$AA29</f>
        <v>0</v>
      </c>
      <c r="AC29" s="15"/>
      <c r="AD29" s="15"/>
      <c r="AE29" s="15"/>
      <c r="AF29" s="15"/>
      <c r="AG29" s="15"/>
      <c r="AH29" s="32" t="str">
        <f>IF(AND(YAMANIL!$AF29=0,YAMANIL!$AG29=0),"",YAMANIL!$AF29-YAMANIL!$AG29)</f>
        <v/>
      </c>
      <c r="AI29" s="15"/>
      <c r="AJ29" s="15"/>
      <c r="AK29" s="15"/>
      <c r="AL29" s="15"/>
      <c r="AM29" s="15"/>
      <c r="AN29" s="15"/>
      <c r="AO29" s="16" t="s">
        <v>11857</v>
      </c>
      <c r="AP29" s="15"/>
      <c r="AQ29" s="15"/>
    </row>
    <row r="30" ht="15.75" customHeight="1">
      <c r="A30" s="28" t="s">
        <v>2222</v>
      </c>
      <c r="B30" s="28"/>
      <c r="C30" s="15" t="str">
        <f t="shared" si="1"/>
        <v>BEB95000270</v>
      </c>
      <c r="D30" s="15" t="s">
        <v>11857</v>
      </c>
      <c r="E30" s="28" t="s">
        <v>2223</v>
      </c>
      <c r="F30" s="20">
        <v>3654.12</v>
      </c>
      <c r="G30" s="29">
        <v>0.0</v>
      </c>
      <c r="H30" s="28" t="s">
        <v>12099</v>
      </c>
      <c r="I30" s="15">
        <v>6.0</v>
      </c>
      <c r="J30" s="15">
        <f>YAMANIL!$I30</f>
        <v>6</v>
      </c>
      <c r="K30" s="15">
        <f t="shared" si="2"/>
        <v>5</v>
      </c>
      <c r="L30" s="30">
        <f>((GOLOMAX!$F30*(1+GOLOMAX!$G30%))/GOLOMAX!$J30)+GOLOMAX!$K30</f>
        <v>773.98</v>
      </c>
      <c r="M30" s="15">
        <v>40.0</v>
      </c>
      <c r="N30" s="43">
        <f t="shared" si="3"/>
        <v>1300</v>
      </c>
      <c r="O30" s="76">
        <f>MROUND((YAMANIL!$N30/0.6),50)</f>
        <v>2150</v>
      </c>
      <c r="P30" s="15" t="s">
        <v>11858</v>
      </c>
      <c r="Q30" s="15">
        <v>12.0</v>
      </c>
      <c r="R30" s="29">
        <f>YAMANIL!$I30*10</f>
        <v>60</v>
      </c>
      <c r="S30" s="15" t="s">
        <v>2169</v>
      </c>
      <c r="T30" s="15" t="s">
        <v>188</v>
      </c>
      <c r="U30" s="15" t="s">
        <v>11778</v>
      </c>
      <c r="V30" s="16" t="s">
        <v>12303</v>
      </c>
      <c r="W30" s="15" t="s">
        <v>11860</v>
      </c>
      <c r="X30" s="15">
        <v>1.0</v>
      </c>
      <c r="Y30" s="15">
        <v>0.0</v>
      </c>
      <c r="Z30" s="15"/>
      <c r="AA30" s="15"/>
      <c r="AB30" s="29">
        <f>YAMANIL!$L30*YAMANIL!$AA30</f>
        <v>0</v>
      </c>
      <c r="AC30" s="15"/>
      <c r="AD30" s="15"/>
      <c r="AE30" s="15"/>
      <c r="AF30" s="15"/>
      <c r="AG30" s="15"/>
      <c r="AH30" s="32" t="str">
        <f>IF(AND(YAMANIL!$AF30=0,YAMANIL!$AG30=0),"",YAMANIL!$AF30-YAMANIL!$AG30)</f>
        <v/>
      </c>
      <c r="AI30" s="15"/>
      <c r="AJ30" s="15"/>
      <c r="AK30" s="15"/>
      <c r="AL30" s="15"/>
      <c r="AM30" s="15"/>
      <c r="AN30" s="15"/>
      <c r="AO30" s="16" t="s">
        <v>11857</v>
      </c>
      <c r="AP30" s="15"/>
      <c r="AQ30" s="15"/>
    </row>
    <row r="31" ht="15.75" customHeight="1">
      <c r="A31" s="28" t="s">
        <v>2224</v>
      </c>
      <c r="B31" s="28"/>
      <c r="C31" s="15" t="str">
        <f t="shared" si="1"/>
        <v>BEB95643286</v>
      </c>
      <c r="D31" s="15" t="s">
        <v>11857</v>
      </c>
      <c r="E31" s="28" t="s">
        <v>2225</v>
      </c>
      <c r="F31" s="20">
        <v>4384.9439999999995</v>
      </c>
      <c r="G31" s="29">
        <v>0.0</v>
      </c>
      <c r="H31" s="28" t="s">
        <v>12099</v>
      </c>
      <c r="I31" s="15">
        <v>6.0</v>
      </c>
      <c r="J31" s="15">
        <f>YAMANIL!$I31</f>
        <v>6</v>
      </c>
      <c r="K31" s="15">
        <f t="shared" si="2"/>
        <v>5</v>
      </c>
      <c r="L31" s="30">
        <f>((GOLOMAX!$F31*(1+GOLOMAX!$G31%))/GOLOMAX!$J31)+GOLOMAX!$K31</f>
        <v>773.98</v>
      </c>
      <c r="M31" s="15">
        <v>35.0</v>
      </c>
      <c r="N31" s="43">
        <f t="shared" si="3"/>
        <v>1200</v>
      </c>
      <c r="O31" s="76">
        <f>MROUND((YAMANIL!$N31/0.6),50)</f>
        <v>2000</v>
      </c>
      <c r="P31" s="15" t="s">
        <v>11858</v>
      </c>
      <c r="Q31" s="15">
        <v>12.0</v>
      </c>
      <c r="R31" s="29">
        <f>YAMANIL!$I31*5</f>
        <v>30</v>
      </c>
      <c r="S31" s="15" t="s">
        <v>2169</v>
      </c>
      <c r="T31" s="15" t="s">
        <v>188</v>
      </c>
      <c r="U31" s="15" t="s">
        <v>11778</v>
      </c>
      <c r="V31" s="16" t="s">
        <v>12301</v>
      </c>
      <c r="W31" s="15" t="s">
        <v>11860</v>
      </c>
      <c r="X31" s="15">
        <v>1.0</v>
      </c>
      <c r="Y31" s="15">
        <v>0.0</v>
      </c>
      <c r="Z31" s="15"/>
      <c r="AA31" s="15"/>
      <c r="AB31" s="29">
        <f>YAMANIL!$L31*YAMANIL!$AA31</f>
        <v>0</v>
      </c>
      <c r="AC31" s="15"/>
      <c r="AD31" s="15"/>
      <c r="AE31" s="15"/>
      <c r="AF31" s="15"/>
      <c r="AG31" s="15"/>
      <c r="AH31" s="32" t="str">
        <f>IF(AND(YAMANIL!$AF31=0,YAMANIL!$AG31=0),"",YAMANIL!$AF31-YAMANIL!$AG31)</f>
        <v/>
      </c>
      <c r="AI31" s="15"/>
      <c r="AJ31" s="15"/>
      <c r="AK31" s="15"/>
      <c r="AL31" s="15"/>
      <c r="AM31" s="15"/>
      <c r="AN31" s="15"/>
      <c r="AO31" s="16" t="s">
        <v>11857</v>
      </c>
      <c r="AP31" s="15"/>
      <c r="AQ31" s="15"/>
    </row>
    <row r="32" ht="15.75" customHeight="1">
      <c r="A32" s="28" t="s">
        <v>2226</v>
      </c>
      <c r="B32" s="28"/>
      <c r="C32" s="15" t="str">
        <f t="shared" si="1"/>
        <v>BEB84789417</v>
      </c>
      <c r="D32" s="15" t="s">
        <v>11857</v>
      </c>
      <c r="E32" s="28" t="s">
        <v>2227</v>
      </c>
      <c r="F32" s="20">
        <v>9997.199999999999</v>
      </c>
      <c r="G32" s="29">
        <v>0.0</v>
      </c>
      <c r="H32" s="28" t="s">
        <v>12099</v>
      </c>
      <c r="I32" s="15">
        <v>6.0</v>
      </c>
      <c r="J32" s="15">
        <f>YAMANIL!$I32</f>
        <v>6</v>
      </c>
      <c r="K32" s="15">
        <f t="shared" si="2"/>
        <v>5</v>
      </c>
      <c r="L32" s="30">
        <f>((GOLOMAX!$F32*(1+GOLOMAX!$G32%))/GOLOMAX!$J32)+GOLOMAX!$K32</f>
        <v>773.98</v>
      </c>
      <c r="M32" s="15">
        <v>35.0</v>
      </c>
      <c r="N32" s="43">
        <f t="shared" si="3"/>
        <v>1200</v>
      </c>
      <c r="O32" s="76">
        <f>MROUND((YAMANIL!$N32/0.6),50)</f>
        <v>2000</v>
      </c>
      <c r="P32" s="15" t="s">
        <v>11858</v>
      </c>
      <c r="Q32" s="15">
        <v>12.0</v>
      </c>
      <c r="R32" s="29">
        <f>YAMANIL!$I32*10</f>
        <v>60</v>
      </c>
      <c r="S32" s="15" t="s">
        <v>2169</v>
      </c>
      <c r="T32" s="15" t="s">
        <v>188</v>
      </c>
      <c r="U32" s="15" t="s">
        <v>11773</v>
      </c>
      <c r="V32" s="16" t="s">
        <v>12304</v>
      </c>
      <c r="W32" s="15" t="s">
        <v>11860</v>
      </c>
      <c r="X32" s="15">
        <v>1.0</v>
      </c>
      <c r="Y32" s="15">
        <v>39.0</v>
      </c>
      <c r="Z32" s="15"/>
      <c r="AA32" s="15"/>
      <c r="AB32" s="29">
        <f>YAMANIL!$L32*YAMANIL!$AA32</f>
        <v>0</v>
      </c>
      <c r="AC32" s="15"/>
      <c r="AD32" s="15"/>
      <c r="AE32" s="15"/>
      <c r="AF32" s="15"/>
      <c r="AG32" s="15"/>
      <c r="AH32" s="32" t="str">
        <f>IF(AND(YAMANIL!$AF32=0,YAMANIL!$AG32=0),"",YAMANIL!$AF32-YAMANIL!$AG32)</f>
        <v/>
      </c>
      <c r="AI32" s="15"/>
      <c r="AJ32" s="15"/>
      <c r="AK32" s="15"/>
      <c r="AL32" s="15"/>
      <c r="AM32" s="15"/>
      <c r="AN32" s="15"/>
      <c r="AO32" s="16" t="s">
        <v>11857</v>
      </c>
      <c r="AP32" s="15"/>
      <c r="AQ32" s="15"/>
    </row>
    <row r="33" ht="15.75" customHeight="1">
      <c r="A33" s="28" t="s">
        <v>2228</v>
      </c>
      <c r="B33" s="28"/>
      <c r="C33" s="15" t="str">
        <f t="shared" si="1"/>
        <v>BEB84703475</v>
      </c>
      <c r="D33" s="15" t="s">
        <v>11857</v>
      </c>
      <c r="E33" s="28" t="s">
        <v>2229</v>
      </c>
      <c r="F33" s="20">
        <v>9997.199999999999</v>
      </c>
      <c r="G33" s="29">
        <v>0.0</v>
      </c>
      <c r="H33" s="28" t="s">
        <v>12099</v>
      </c>
      <c r="I33" s="15">
        <v>6.0</v>
      </c>
      <c r="J33" s="15">
        <f>YAMANIL!$I33</f>
        <v>6</v>
      </c>
      <c r="K33" s="15">
        <f t="shared" si="2"/>
        <v>5</v>
      </c>
      <c r="L33" s="30">
        <f>((GOLOMAX!$F33*(1+GOLOMAX!$G33%))/GOLOMAX!$J33)+GOLOMAX!$K33</f>
        <v>594.68</v>
      </c>
      <c r="M33" s="15">
        <v>35.0</v>
      </c>
      <c r="N33" s="43">
        <f t="shared" si="3"/>
        <v>900</v>
      </c>
      <c r="O33" s="76">
        <f>MROUND((YAMANIL!$N33/0.6),50)</f>
        <v>1500</v>
      </c>
      <c r="P33" s="15" t="s">
        <v>11858</v>
      </c>
      <c r="Q33" s="15">
        <v>12.0</v>
      </c>
      <c r="R33" s="29">
        <f>YAMANIL!$I33*10</f>
        <v>60</v>
      </c>
      <c r="S33" s="15" t="s">
        <v>2169</v>
      </c>
      <c r="T33" s="15" t="s">
        <v>188</v>
      </c>
      <c r="U33" s="15" t="s">
        <v>11773</v>
      </c>
      <c r="V33" s="16" t="s">
        <v>12304</v>
      </c>
      <c r="W33" s="15" t="s">
        <v>11860</v>
      </c>
      <c r="X33" s="15">
        <v>1.0</v>
      </c>
      <c r="Y33" s="15">
        <v>25.0</v>
      </c>
      <c r="Z33" s="15"/>
      <c r="AA33" s="15"/>
      <c r="AB33" s="29">
        <f>YAMANIL!$L33*YAMANIL!$AA33</f>
        <v>0</v>
      </c>
      <c r="AC33" s="15"/>
      <c r="AD33" s="15"/>
      <c r="AE33" s="15"/>
      <c r="AF33" s="15"/>
      <c r="AG33" s="15"/>
      <c r="AH33" s="32" t="str">
        <f>IF(AND(YAMANIL!$AF33=0,YAMANIL!$AG33=0),"",YAMANIL!$AF33-YAMANIL!$AG33)</f>
        <v/>
      </c>
      <c r="AI33" s="15"/>
      <c r="AJ33" s="15"/>
      <c r="AK33" s="15"/>
      <c r="AL33" s="15"/>
      <c r="AM33" s="15"/>
      <c r="AN33" s="15"/>
      <c r="AO33" s="16" t="s">
        <v>11857</v>
      </c>
      <c r="AP33" s="15"/>
      <c r="AQ33" s="15"/>
    </row>
    <row r="34" ht="15.75" customHeight="1">
      <c r="A34" s="28" t="s">
        <v>2230</v>
      </c>
      <c r="B34" s="28"/>
      <c r="C34" s="15" t="str">
        <f t="shared" si="1"/>
        <v>BEB84701235</v>
      </c>
      <c r="D34" s="15" t="s">
        <v>11857</v>
      </c>
      <c r="E34" s="28" t="s">
        <v>2231</v>
      </c>
      <c r="F34" s="20">
        <v>9997.199999999999</v>
      </c>
      <c r="G34" s="29">
        <v>0.0</v>
      </c>
      <c r="H34" s="28" t="s">
        <v>12099</v>
      </c>
      <c r="I34" s="15">
        <v>6.0</v>
      </c>
      <c r="J34" s="15">
        <f>YAMANIL!$I34</f>
        <v>6</v>
      </c>
      <c r="K34" s="15">
        <f t="shared" si="2"/>
        <v>5</v>
      </c>
      <c r="L34" s="30">
        <f>((GOLOMAX!$F34*(1+GOLOMAX!$G34%))/GOLOMAX!$J34)+GOLOMAX!$K34</f>
        <v>594.68</v>
      </c>
      <c r="M34" s="15">
        <v>35.0</v>
      </c>
      <c r="N34" s="43">
        <f t="shared" si="3"/>
        <v>900</v>
      </c>
      <c r="O34" s="76">
        <f>MROUND((YAMANIL!$N34/0.6),50)</f>
        <v>1500</v>
      </c>
      <c r="P34" s="15" t="s">
        <v>11858</v>
      </c>
      <c r="Q34" s="15">
        <v>12.0</v>
      </c>
      <c r="R34" s="29">
        <f>YAMANIL!$I34*10</f>
        <v>60</v>
      </c>
      <c r="S34" s="15" t="s">
        <v>2169</v>
      </c>
      <c r="T34" s="15" t="s">
        <v>188</v>
      </c>
      <c r="U34" s="15" t="s">
        <v>11773</v>
      </c>
      <c r="V34" s="16" t="s">
        <v>12304</v>
      </c>
      <c r="W34" s="15" t="s">
        <v>11860</v>
      </c>
      <c r="X34" s="15">
        <v>1.0</v>
      </c>
      <c r="Y34" s="15">
        <v>35.0</v>
      </c>
      <c r="Z34" s="15"/>
      <c r="AA34" s="15"/>
      <c r="AB34" s="29">
        <f>YAMANIL!$L34*YAMANIL!$AA34</f>
        <v>0</v>
      </c>
      <c r="AC34" s="15"/>
      <c r="AD34" s="15"/>
      <c r="AE34" s="15"/>
      <c r="AF34" s="15"/>
      <c r="AG34" s="15"/>
      <c r="AH34" s="32" t="str">
        <f>IF(AND(YAMANIL!$AF34=0,YAMANIL!$AG34=0),"",YAMANIL!$AF34-YAMANIL!$AG34)</f>
        <v/>
      </c>
      <c r="AI34" s="15"/>
      <c r="AJ34" s="15"/>
      <c r="AK34" s="15"/>
      <c r="AL34" s="15"/>
      <c r="AM34" s="15"/>
      <c r="AN34" s="15"/>
      <c r="AO34" s="16" t="s">
        <v>11857</v>
      </c>
      <c r="AP34" s="15"/>
      <c r="AQ34" s="15"/>
    </row>
    <row r="35" ht="15.75" customHeight="1">
      <c r="A35" s="28" t="s">
        <v>2232</v>
      </c>
      <c r="B35" s="28"/>
      <c r="C35" s="15" t="str">
        <f t="shared" si="1"/>
        <v>BEB84702751</v>
      </c>
      <c r="D35" s="15" t="s">
        <v>11857</v>
      </c>
      <c r="E35" s="28" t="s">
        <v>2233</v>
      </c>
      <c r="F35" s="20">
        <v>9997.199999999999</v>
      </c>
      <c r="G35" s="29">
        <v>0.0</v>
      </c>
      <c r="H35" s="28" t="s">
        <v>12099</v>
      </c>
      <c r="I35" s="15">
        <v>6.0</v>
      </c>
      <c r="J35" s="15">
        <f>YAMANIL!$I35</f>
        <v>6</v>
      </c>
      <c r="K35" s="15">
        <f t="shared" si="2"/>
        <v>5</v>
      </c>
      <c r="L35" s="30">
        <f>((GOLOMAX!$F35*(1+GOLOMAX!$G35%))/GOLOMAX!$J35)+GOLOMAX!$K35</f>
        <v>594.68</v>
      </c>
      <c r="M35" s="15">
        <v>35.0</v>
      </c>
      <c r="N35" s="43">
        <f t="shared" si="3"/>
        <v>900</v>
      </c>
      <c r="O35" s="76">
        <f>MROUND((YAMANIL!$N35/0.6),50)</f>
        <v>1500</v>
      </c>
      <c r="P35" s="15" t="s">
        <v>11858</v>
      </c>
      <c r="Q35" s="15">
        <v>12.0</v>
      </c>
      <c r="R35" s="29">
        <f>YAMANIL!$I35*10</f>
        <v>60</v>
      </c>
      <c r="S35" s="15" t="s">
        <v>2169</v>
      </c>
      <c r="T35" s="15" t="s">
        <v>188</v>
      </c>
      <c r="U35" s="15" t="s">
        <v>11773</v>
      </c>
      <c r="V35" s="16" t="s">
        <v>12304</v>
      </c>
      <c r="W35" s="15" t="s">
        <v>11860</v>
      </c>
      <c r="X35" s="15">
        <v>1.0</v>
      </c>
      <c r="Y35" s="15">
        <v>41.0</v>
      </c>
      <c r="Z35" s="15"/>
      <c r="AA35" s="15"/>
      <c r="AB35" s="29">
        <f>YAMANIL!$L35*YAMANIL!$AA35</f>
        <v>0</v>
      </c>
      <c r="AC35" s="15"/>
      <c r="AD35" s="15"/>
      <c r="AE35" s="15"/>
      <c r="AF35" s="15"/>
      <c r="AG35" s="15"/>
      <c r="AH35" s="32" t="str">
        <f>IF(AND(YAMANIL!$AF35=0,YAMANIL!$AG35=0),"",YAMANIL!$AF35-YAMANIL!$AG35)</f>
        <v/>
      </c>
      <c r="AI35" s="15"/>
      <c r="AJ35" s="15"/>
      <c r="AK35" s="15"/>
      <c r="AL35" s="15"/>
      <c r="AM35" s="15"/>
      <c r="AN35" s="15"/>
      <c r="AO35" s="16" t="s">
        <v>11857</v>
      </c>
      <c r="AP35" s="15"/>
      <c r="AQ35" s="15"/>
    </row>
    <row r="36" ht="15.75" customHeight="1">
      <c r="A36" s="28" t="s">
        <v>2234</v>
      </c>
      <c r="B36" s="28"/>
      <c r="C36" s="15" t="str">
        <f t="shared" si="1"/>
        <v>BEB95006715</v>
      </c>
      <c r="D36" s="15" t="s">
        <v>11857</v>
      </c>
      <c r="E36" s="28" t="s">
        <v>2235</v>
      </c>
      <c r="F36" s="20">
        <v>11600.52</v>
      </c>
      <c r="G36" s="29">
        <v>0.0</v>
      </c>
      <c r="H36" s="28" t="s">
        <v>12099</v>
      </c>
      <c r="I36" s="15">
        <v>8.0</v>
      </c>
      <c r="J36" s="15">
        <f>YAMANIL!$I36</f>
        <v>8</v>
      </c>
      <c r="K36" s="15">
        <f t="shared" si="2"/>
        <v>5</v>
      </c>
      <c r="L36" s="30">
        <f>((GOLOMAX!$F36*(1+GOLOMAX!$G36%))/GOLOMAX!$J36)+GOLOMAX!$K36</f>
        <v>594.68</v>
      </c>
      <c r="M36" s="15">
        <v>35.0</v>
      </c>
      <c r="N36" s="43">
        <f t="shared" si="3"/>
        <v>900</v>
      </c>
      <c r="O36" s="76">
        <f>MROUND((YAMANIL!$N36/0.6),50)</f>
        <v>1500</v>
      </c>
      <c r="P36" s="15" t="s">
        <v>11858</v>
      </c>
      <c r="Q36" s="15">
        <v>8.0</v>
      </c>
      <c r="R36" s="29">
        <f>YAMANIL!$I36*5</f>
        <v>40</v>
      </c>
      <c r="S36" s="15" t="s">
        <v>2169</v>
      </c>
      <c r="T36" s="15" t="s">
        <v>188</v>
      </c>
      <c r="U36" s="15" t="s">
        <v>11778</v>
      </c>
      <c r="V36" s="16" t="s">
        <v>12300</v>
      </c>
      <c r="W36" s="15" t="s">
        <v>11860</v>
      </c>
      <c r="X36" s="15">
        <v>1.0</v>
      </c>
      <c r="Y36" s="15">
        <v>5.0</v>
      </c>
      <c r="Z36" s="15"/>
      <c r="AA36" s="15"/>
      <c r="AB36" s="29">
        <f>YAMANIL!$L36*YAMANIL!$AA36</f>
        <v>0</v>
      </c>
      <c r="AC36" s="15"/>
      <c r="AD36" s="15"/>
      <c r="AE36" s="15"/>
      <c r="AF36" s="15"/>
      <c r="AG36" s="15"/>
      <c r="AH36" s="32" t="str">
        <f>IF(AND(YAMANIL!$AF36=0,YAMANIL!$AG36=0),"",YAMANIL!$AF36-YAMANIL!$AG36)</f>
        <v/>
      </c>
      <c r="AI36" s="15"/>
      <c r="AJ36" s="15"/>
      <c r="AK36" s="15"/>
      <c r="AL36" s="15"/>
      <c r="AM36" s="15"/>
      <c r="AN36" s="15"/>
      <c r="AO36" s="16" t="s">
        <v>11857</v>
      </c>
      <c r="AP36" s="15"/>
      <c r="AQ36" s="15"/>
    </row>
    <row r="37" ht="15.75" customHeight="1">
      <c r="A37" s="28" t="s">
        <v>2236</v>
      </c>
      <c r="B37" s="28"/>
      <c r="C37" s="15" t="str">
        <f t="shared" si="1"/>
        <v>BEB95010088</v>
      </c>
      <c r="D37" s="15" t="s">
        <v>11857</v>
      </c>
      <c r="E37" s="28" t="s">
        <v>2237</v>
      </c>
      <c r="F37" s="20">
        <v>11600.52</v>
      </c>
      <c r="G37" s="29">
        <v>0.0</v>
      </c>
      <c r="H37" s="28" t="s">
        <v>12099</v>
      </c>
      <c r="I37" s="15">
        <v>8.0</v>
      </c>
      <c r="J37" s="15">
        <f>YAMANIL!$I37</f>
        <v>8</v>
      </c>
      <c r="K37" s="15">
        <f t="shared" si="2"/>
        <v>5</v>
      </c>
      <c r="L37" s="30">
        <f>((GOLOMAX!$F37*(1+GOLOMAX!$G37%))/GOLOMAX!$J37)+GOLOMAX!$K37</f>
        <v>686.33</v>
      </c>
      <c r="M37" s="15">
        <v>35.0</v>
      </c>
      <c r="N37" s="43">
        <f t="shared" si="3"/>
        <v>1100</v>
      </c>
      <c r="O37" s="76">
        <f>MROUND((YAMANIL!$N37/0.6),50)</f>
        <v>1850</v>
      </c>
      <c r="P37" s="15" t="s">
        <v>11858</v>
      </c>
      <c r="Q37" s="15">
        <v>8.0</v>
      </c>
      <c r="R37" s="29">
        <f>YAMANIL!$I37*5</f>
        <v>40</v>
      </c>
      <c r="S37" s="15" t="s">
        <v>2169</v>
      </c>
      <c r="T37" s="15" t="s">
        <v>188</v>
      </c>
      <c r="U37" s="15" t="s">
        <v>11778</v>
      </c>
      <c r="V37" s="16" t="s">
        <v>12300</v>
      </c>
      <c r="W37" s="15" t="s">
        <v>11860</v>
      </c>
      <c r="X37" s="15">
        <v>1.0</v>
      </c>
      <c r="Y37" s="15">
        <v>2.0</v>
      </c>
      <c r="Z37" s="15"/>
      <c r="AA37" s="15"/>
      <c r="AB37" s="29">
        <f>YAMANIL!$L37*YAMANIL!$AA37</f>
        <v>0</v>
      </c>
      <c r="AC37" s="15"/>
      <c r="AD37" s="15"/>
      <c r="AE37" s="15"/>
      <c r="AF37" s="15"/>
      <c r="AG37" s="15"/>
      <c r="AH37" s="32" t="str">
        <f>IF(AND(YAMANIL!$AF37=0,YAMANIL!$AG37=0),"",YAMANIL!$AF37-YAMANIL!$AG37)</f>
        <v/>
      </c>
      <c r="AI37" s="15"/>
      <c r="AJ37" s="15"/>
      <c r="AK37" s="15"/>
      <c r="AL37" s="15"/>
      <c r="AM37" s="15"/>
      <c r="AN37" s="15"/>
      <c r="AO37" s="16" t="s">
        <v>11857</v>
      </c>
      <c r="AP37" s="15"/>
      <c r="AQ37" s="15"/>
    </row>
    <row r="38" ht="15.75" customHeight="1">
      <c r="A38" s="28" t="s">
        <v>2238</v>
      </c>
      <c r="B38" s="28"/>
      <c r="C38" s="15" t="str">
        <f t="shared" si="1"/>
        <v>BEB95007217</v>
      </c>
      <c r="D38" s="15" t="s">
        <v>11857</v>
      </c>
      <c r="E38" s="28" t="s">
        <v>2239</v>
      </c>
      <c r="F38" s="20">
        <v>11600.52</v>
      </c>
      <c r="G38" s="29">
        <v>0.0</v>
      </c>
      <c r="H38" s="28" t="s">
        <v>12099</v>
      </c>
      <c r="I38" s="15">
        <v>8.0</v>
      </c>
      <c r="J38" s="15">
        <f>YAMANIL!$I38</f>
        <v>8</v>
      </c>
      <c r="K38" s="15">
        <f t="shared" si="2"/>
        <v>5</v>
      </c>
      <c r="L38" s="30">
        <f>((GOLOMAX!$F38*(1+GOLOMAX!$G38%))/GOLOMAX!$J38)+GOLOMAX!$K38</f>
        <v>654.59</v>
      </c>
      <c r="M38" s="15">
        <v>35.0</v>
      </c>
      <c r="N38" s="43">
        <f t="shared" si="3"/>
        <v>1000</v>
      </c>
      <c r="O38" s="76">
        <f>MROUND((YAMANIL!$N38/0.6),50)</f>
        <v>1650</v>
      </c>
      <c r="P38" s="15" t="s">
        <v>11858</v>
      </c>
      <c r="Q38" s="15">
        <v>12.0</v>
      </c>
      <c r="R38" s="29">
        <f>YAMANIL!$I38*5</f>
        <v>40</v>
      </c>
      <c r="S38" s="15" t="s">
        <v>2169</v>
      </c>
      <c r="T38" s="15" t="s">
        <v>188</v>
      </c>
      <c r="U38" s="15" t="s">
        <v>11778</v>
      </c>
      <c r="V38" s="16" t="s">
        <v>12301</v>
      </c>
      <c r="W38" s="15" t="s">
        <v>11860</v>
      </c>
      <c r="X38" s="15">
        <v>1.0</v>
      </c>
      <c r="Y38" s="15">
        <v>9.0</v>
      </c>
      <c r="Z38" s="15"/>
      <c r="AA38" s="15"/>
      <c r="AB38" s="29">
        <f>YAMANIL!$L38*YAMANIL!$AA38</f>
        <v>0</v>
      </c>
      <c r="AC38" s="15"/>
      <c r="AD38" s="15"/>
      <c r="AE38" s="15"/>
      <c r="AF38" s="15"/>
      <c r="AG38" s="15"/>
      <c r="AH38" s="32" t="str">
        <f>IF(AND(YAMANIL!$AF38=0,YAMANIL!$AG38=0),"",YAMANIL!$AF38-YAMANIL!$AG38)</f>
        <v/>
      </c>
      <c r="AI38" s="15"/>
      <c r="AJ38" s="15"/>
      <c r="AK38" s="15"/>
      <c r="AL38" s="15"/>
      <c r="AM38" s="15"/>
      <c r="AN38" s="15"/>
      <c r="AO38" s="16" t="s">
        <v>11857</v>
      </c>
      <c r="AP38" s="15"/>
      <c r="AQ38" s="15"/>
    </row>
    <row r="39" ht="15.75" customHeight="1">
      <c r="A39" s="28" t="s">
        <v>2240</v>
      </c>
      <c r="B39" s="28"/>
      <c r="C39" s="15" t="str">
        <f t="shared" si="1"/>
        <v>BEB95012259</v>
      </c>
      <c r="D39" s="15" t="s">
        <v>11857</v>
      </c>
      <c r="E39" s="28" t="s">
        <v>2241</v>
      </c>
      <c r="F39" s="20">
        <v>11600.52</v>
      </c>
      <c r="G39" s="29">
        <v>0.0</v>
      </c>
      <c r="H39" s="28" t="s">
        <v>12099</v>
      </c>
      <c r="I39" s="15">
        <v>8.0</v>
      </c>
      <c r="J39" s="15">
        <f>YAMANIL!$I39</f>
        <v>8</v>
      </c>
      <c r="K39" s="15">
        <f t="shared" si="2"/>
        <v>5</v>
      </c>
      <c r="L39" s="30">
        <f>((GOLOMAX!$F39*(1+GOLOMAX!$G39%))/GOLOMAX!$J39)+GOLOMAX!$K39</f>
        <v>314.46</v>
      </c>
      <c r="M39" s="15">
        <v>35.0</v>
      </c>
      <c r="N39" s="43">
        <f t="shared" si="3"/>
        <v>500</v>
      </c>
      <c r="O39" s="76">
        <f>MROUND((YAMANIL!$N39/0.6),50)</f>
        <v>850</v>
      </c>
      <c r="P39" s="15" t="s">
        <v>11858</v>
      </c>
      <c r="Q39" s="15">
        <v>12.0</v>
      </c>
      <c r="R39" s="29">
        <f>YAMANIL!$I39*5</f>
        <v>40</v>
      </c>
      <c r="S39" s="15" t="s">
        <v>2169</v>
      </c>
      <c r="T39" s="15" t="s">
        <v>188</v>
      </c>
      <c r="U39" s="15" t="s">
        <v>11778</v>
      </c>
      <c r="V39" s="16" t="s">
        <v>12301</v>
      </c>
      <c r="W39" s="15" t="s">
        <v>11860</v>
      </c>
      <c r="X39" s="15">
        <v>1.0</v>
      </c>
      <c r="Y39" s="15">
        <v>28.0</v>
      </c>
      <c r="Z39" s="15"/>
      <c r="AA39" s="15"/>
      <c r="AB39" s="29">
        <f>YAMANIL!$L39*YAMANIL!$AA39</f>
        <v>0</v>
      </c>
      <c r="AC39" s="15"/>
      <c r="AD39" s="15"/>
      <c r="AE39" s="15"/>
      <c r="AF39" s="15"/>
      <c r="AG39" s="15"/>
      <c r="AH39" s="32" t="str">
        <f>IF(AND(YAMANIL!$AF39=0,YAMANIL!$AG39=0),"",YAMANIL!$AF39-YAMANIL!$AG39)</f>
        <v/>
      </c>
      <c r="AI39" s="15"/>
      <c r="AJ39" s="15"/>
      <c r="AK39" s="15"/>
      <c r="AL39" s="15"/>
      <c r="AM39" s="15"/>
      <c r="AN39" s="15"/>
      <c r="AO39" s="16" t="s">
        <v>11857</v>
      </c>
      <c r="AP39" s="15"/>
      <c r="AQ39" s="15"/>
    </row>
    <row r="40" ht="15.75" customHeight="1">
      <c r="A40" s="28" t="s">
        <v>2242</v>
      </c>
      <c r="B40" s="28"/>
      <c r="C40" s="15" t="str">
        <f t="shared" si="1"/>
        <v>BEB95007255</v>
      </c>
      <c r="D40" s="15" t="s">
        <v>11857</v>
      </c>
      <c r="E40" s="28" t="s">
        <v>2243</v>
      </c>
      <c r="F40" s="20">
        <v>11600.52</v>
      </c>
      <c r="G40" s="29">
        <v>0.0</v>
      </c>
      <c r="H40" s="28" t="s">
        <v>12099</v>
      </c>
      <c r="I40" s="15">
        <v>8.0</v>
      </c>
      <c r="J40" s="15">
        <f>YAMANIL!$I40</f>
        <v>8</v>
      </c>
      <c r="K40" s="15">
        <f t="shared" si="2"/>
        <v>5</v>
      </c>
      <c r="L40" s="30">
        <f>((GOLOMAX!$F40*(1+GOLOMAX!$G40%))/GOLOMAX!$J40)+GOLOMAX!$K40</f>
        <v>1053.33</v>
      </c>
      <c r="M40" s="15">
        <v>35.0</v>
      </c>
      <c r="N40" s="43">
        <f t="shared" si="3"/>
        <v>1600</v>
      </c>
      <c r="O40" s="76">
        <f>MROUND((YAMANIL!$N40/0.6),50)</f>
        <v>2650</v>
      </c>
      <c r="P40" s="15" t="s">
        <v>11858</v>
      </c>
      <c r="Q40" s="15">
        <v>12.0</v>
      </c>
      <c r="R40" s="29">
        <f>YAMANIL!$I40*5</f>
        <v>40</v>
      </c>
      <c r="S40" s="15" t="s">
        <v>2169</v>
      </c>
      <c r="T40" s="15" t="s">
        <v>188</v>
      </c>
      <c r="U40" s="15" t="s">
        <v>11778</v>
      </c>
      <c r="V40" s="16" t="s">
        <v>12302</v>
      </c>
      <c r="W40" s="15" t="s">
        <v>11860</v>
      </c>
      <c r="X40" s="15">
        <v>1.0</v>
      </c>
      <c r="Y40" s="15">
        <v>12.0</v>
      </c>
      <c r="Z40" s="15"/>
      <c r="AA40" s="15"/>
      <c r="AB40" s="29">
        <f>YAMANIL!$L40*YAMANIL!$AA40</f>
        <v>0</v>
      </c>
      <c r="AC40" s="15"/>
      <c r="AD40" s="15"/>
      <c r="AE40" s="15"/>
      <c r="AF40" s="15"/>
      <c r="AG40" s="15"/>
      <c r="AH40" s="32" t="str">
        <f>IF(AND(YAMANIL!$AF40=0,YAMANIL!$AG40=0),"",YAMANIL!$AF40-YAMANIL!$AG40)</f>
        <v/>
      </c>
      <c r="AI40" s="15"/>
      <c r="AJ40" s="15"/>
      <c r="AK40" s="15"/>
      <c r="AL40" s="15"/>
      <c r="AM40" s="15"/>
      <c r="AN40" s="15"/>
      <c r="AO40" s="16" t="s">
        <v>11857</v>
      </c>
      <c r="AP40" s="15"/>
      <c r="AQ40" s="15"/>
    </row>
    <row r="41" ht="15.75" customHeight="1">
      <c r="A41" s="28" t="s">
        <v>2244</v>
      </c>
      <c r="B41" s="28"/>
      <c r="C41" s="15" t="str">
        <f t="shared" si="1"/>
        <v>BEB95647895</v>
      </c>
      <c r="D41" s="15" t="s">
        <v>11857</v>
      </c>
      <c r="E41" s="28" t="s">
        <v>2245</v>
      </c>
      <c r="F41" s="20">
        <v>11600.52</v>
      </c>
      <c r="G41" s="29">
        <v>0.0</v>
      </c>
      <c r="H41" s="28" t="s">
        <v>12099</v>
      </c>
      <c r="I41" s="15">
        <v>8.0</v>
      </c>
      <c r="J41" s="15">
        <f>YAMANIL!$I41</f>
        <v>8</v>
      </c>
      <c r="K41" s="15">
        <f t="shared" si="2"/>
        <v>5</v>
      </c>
      <c r="L41" s="30">
        <f>((GOLOMAX!$F41*(1+GOLOMAX!$G41%))/GOLOMAX!$J41)+GOLOMAX!$K41</f>
        <v>1053.33</v>
      </c>
      <c r="M41" s="15">
        <v>35.0</v>
      </c>
      <c r="N41" s="43">
        <f t="shared" si="3"/>
        <v>1600</v>
      </c>
      <c r="O41" s="76">
        <f>MROUND((YAMANIL!$N41/0.6),50)</f>
        <v>2650</v>
      </c>
      <c r="P41" s="15" t="s">
        <v>11858</v>
      </c>
      <c r="Q41" s="15">
        <v>12.0</v>
      </c>
      <c r="R41" s="29">
        <f>YAMANIL!$I41*5</f>
        <v>40</v>
      </c>
      <c r="S41" s="15" t="s">
        <v>2169</v>
      </c>
      <c r="T41" s="15" t="s">
        <v>188</v>
      </c>
      <c r="U41" s="15" t="s">
        <v>11778</v>
      </c>
      <c r="V41" s="16" t="s">
        <v>12302</v>
      </c>
      <c r="W41" s="15" t="s">
        <v>11860</v>
      </c>
      <c r="X41" s="15">
        <v>1.0</v>
      </c>
      <c r="Y41" s="15">
        <v>1.0</v>
      </c>
      <c r="Z41" s="15"/>
      <c r="AA41" s="15"/>
      <c r="AB41" s="29">
        <f>YAMANIL!$L41*YAMANIL!$AA41</f>
        <v>0</v>
      </c>
      <c r="AC41" s="15"/>
      <c r="AD41" s="15"/>
      <c r="AE41" s="15"/>
      <c r="AF41" s="15"/>
      <c r="AG41" s="15"/>
      <c r="AH41" s="32" t="str">
        <f>IF(AND(YAMANIL!$AF41=0,YAMANIL!$AG41=0),"",YAMANIL!$AF41-YAMANIL!$AG41)</f>
        <v/>
      </c>
      <c r="AI41" s="15"/>
      <c r="AJ41" s="15"/>
      <c r="AK41" s="15"/>
      <c r="AL41" s="15"/>
      <c r="AM41" s="15"/>
      <c r="AN41" s="15"/>
      <c r="AO41" s="16" t="s">
        <v>11857</v>
      </c>
      <c r="AP41" s="15"/>
      <c r="AQ41" s="15"/>
    </row>
    <row r="42" ht="15.75" customHeight="1">
      <c r="A42" s="28" t="s">
        <v>2246</v>
      </c>
      <c r="B42" s="28"/>
      <c r="C42" s="15" t="str">
        <f t="shared" si="1"/>
        <v>BEB95007248</v>
      </c>
      <c r="D42" s="15" t="s">
        <v>11857</v>
      </c>
      <c r="E42" s="28" t="s">
        <v>2247</v>
      </c>
      <c r="F42" s="20">
        <v>11600.52</v>
      </c>
      <c r="G42" s="29">
        <v>0.0</v>
      </c>
      <c r="H42" s="28" t="s">
        <v>12099</v>
      </c>
      <c r="I42" s="15">
        <v>8.0</v>
      </c>
      <c r="J42" s="15">
        <f>YAMANIL!$I42</f>
        <v>8</v>
      </c>
      <c r="K42" s="15">
        <f t="shared" si="2"/>
        <v>5</v>
      </c>
      <c r="L42" s="30">
        <f>((GOLOMAX!$F42*(1+GOLOMAX!$G42%))/GOLOMAX!$J42)+GOLOMAX!$K42</f>
        <v>1053.33</v>
      </c>
      <c r="M42" s="15">
        <v>35.0</v>
      </c>
      <c r="N42" s="43">
        <f t="shared" si="3"/>
        <v>1600</v>
      </c>
      <c r="O42" s="76">
        <f>MROUND((YAMANIL!$N42/0.6),50)</f>
        <v>2650</v>
      </c>
      <c r="P42" s="15" t="s">
        <v>11858</v>
      </c>
      <c r="Q42" s="15">
        <v>12.0</v>
      </c>
      <c r="R42" s="29">
        <f>YAMANIL!$I42*5</f>
        <v>40</v>
      </c>
      <c r="S42" s="15" t="s">
        <v>2169</v>
      </c>
      <c r="T42" s="15" t="s">
        <v>188</v>
      </c>
      <c r="U42" s="15" t="s">
        <v>11778</v>
      </c>
      <c r="V42" s="16" t="s">
        <v>12303</v>
      </c>
      <c r="W42" s="15" t="s">
        <v>11860</v>
      </c>
      <c r="X42" s="15">
        <v>1.0</v>
      </c>
      <c r="Y42" s="15">
        <v>9.0</v>
      </c>
      <c r="Z42" s="15"/>
      <c r="AA42" s="15"/>
      <c r="AB42" s="29">
        <f>YAMANIL!$L42*YAMANIL!$AA42</f>
        <v>0</v>
      </c>
      <c r="AC42" s="15"/>
      <c r="AD42" s="15"/>
      <c r="AE42" s="15"/>
      <c r="AF42" s="15"/>
      <c r="AG42" s="15"/>
      <c r="AH42" s="32" t="str">
        <f>IF(AND(YAMANIL!$AF42=0,YAMANIL!$AG42=0),"",YAMANIL!$AF42-YAMANIL!$AG42)</f>
        <v/>
      </c>
      <c r="AI42" s="15"/>
      <c r="AJ42" s="15"/>
      <c r="AK42" s="15"/>
      <c r="AL42" s="15"/>
      <c r="AM42" s="15"/>
      <c r="AN42" s="15"/>
      <c r="AO42" s="16" t="s">
        <v>11857</v>
      </c>
      <c r="AP42" s="15"/>
      <c r="AQ42" s="15"/>
    </row>
    <row r="43" ht="15.75" customHeight="1">
      <c r="A43" s="28" t="s">
        <v>2248</v>
      </c>
      <c r="B43" s="28"/>
      <c r="C43" s="15" t="str">
        <f t="shared" si="1"/>
        <v>BEB95012327</v>
      </c>
      <c r="D43" s="15" t="s">
        <v>11857</v>
      </c>
      <c r="E43" s="28" t="s">
        <v>2249</v>
      </c>
      <c r="F43" s="20">
        <v>11600.52</v>
      </c>
      <c r="G43" s="29">
        <v>0.0</v>
      </c>
      <c r="H43" s="28" t="s">
        <v>12099</v>
      </c>
      <c r="I43" s="15">
        <v>8.0</v>
      </c>
      <c r="J43" s="15">
        <f>YAMANIL!$I43</f>
        <v>8</v>
      </c>
      <c r="K43" s="15">
        <f t="shared" si="2"/>
        <v>5</v>
      </c>
      <c r="L43" s="30">
        <f>((GOLOMAX!$F43*(1+GOLOMAX!$G43%))/GOLOMAX!$J43)+GOLOMAX!$K43</f>
        <v>2696.86</v>
      </c>
      <c r="M43" s="15">
        <v>35.0</v>
      </c>
      <c r="N43" s="43">
        <f t="shared" si="3"/>
        <v>4100</v>
      </c>
      <c r="O43" s="76">
        <f>MROUND((YAMANIL!$N43/0.6),50)</f>
        <v>6850</v>
      </c>
      <c r="P43" s="15" t="s">
        <v>11858</v>
      </c>
      <c r="Q43" s="15">
        <v>12.0</v>
      </c>
      <c r="R43" s="29">
        <f>YAMANIL!$I43*5</f>
        <v>40</v>
      </c>
      <c r="S43" s="15" t="s">
        <v>2169</v>
      </c>
      <c r="T43" s="15" t="s">
        <v>188</v>
      </c>
      <c r="U43" s="15" t="s">
        <v>11778</v>
      </c>
      <c r="V43" s="16" t="s">
        <v>12303</v>
      </c>
      <c r="W43" s="15" t="s">
        <v>11860</v>
      </c>
      <c r="X43" s="15">
        <v>1.0</v>
      </c>
      <c r="Y43" s="15">
        <v>0.0</v>
      </c>
      <c r="Z43" s="15"/>
      <c r="AA43" s="15"/>
      <c r="AB43" s="29">
        <f>YAMANIL!$L43*YAMANIL!$AA43</f>
        <v>0</v>
      </c>
      <c r="AC43" s="15"/>
      <c r="AD43" s="15"/>
      <c r="AE43" s="15"/>
      <c r="AF43" s="15"/>
      <c r="AG43" s="15"/>
      <c r="AH43" s="32" t="str">
        <f>IF(AND(YAMANIL!$AF43=0,YAMANIL!$AG43=0),"",YAMANIL!$AF43-YAMANIL!$AG43)</f>
        <v/>
      </c>
      <c r="AI43" s="15"/>
      <c r="AJ43" s="15"/>
      <c r="AK43" s="15"/>
      <c r="AL43" s="15"/>
      <c r="AM43" s="15"/>
      <c r="AN43" s="15"/>
      <c r="AO43" s="16" t="s">
        <v>11857</v>
      </c>
      <c r="AP43" s="15"/>
      <c r="AQ43" s="15"/>
    </row>
    <row r="44" ht="15.75" customHeight="1">
      <c r="A44" s="28" t="s">
        <v>2250</v>
      </c>
      <c r="B44" s="28"/>
      <c r="C44" s="15" t="str">
        <f t="shared" si="1"/>
        <v>BEB95067570</v>
      </c>
      <c r="D44" s="15" t="s">
        <v>11857</v>
      </c>
      <c r="E44" s="28" t="s">
        <v>2251</v>
      </c>
      <c r="F44" s="20">
        <v>14561.796</v>
      </c>
      <c r="G44" s="29">
        <v>0.0</v>
      </c>
      <c r="H44" s="28" t="s">
        <v>12099</v>
      </c>
      <c r="I44" s="15">
        <v>8.0</v>
      </c>
      <c r="J44" s="15">
        <f>YAMANIL!$I44</f>
        <v>8</v>
      </c>
      <c r="K44" s="15">
        <f t="shared" si="2"/>
        <v>5</v>
      </c>
      <c r="L44" s="30">
        <f>((GOLOMAX!$F44*(1+GOLOMAX!$G44%))/GOLOMAX!$J44)+GOLOMAX!$K44</f>
        <v>965.41</v>
      </c>
      <c r="M44" s="15">
        <v>35.0</v>
      </c>
      <c r="N44" s="43">
        <f t="shared" si="3"/>
        <v>1500</v>
      </c>
      <c r="O44" s="76">
        <f>MROUND((YAMANIL!$N44/0.6),50)</f>
        <v>2500</v>
      </c>
      <c r="P44" s="15" t="s">
        <v>11858</v>
      </c>
      <c r="Q44" s="15">
        <v>12.0</v>
      </c>
      <c r="R44" s="29">
        <f>YAMANIL!$I44*5</f>
        <v>40</v>
      </c>
      <c r="S44" s="15" t="s">
        <v>2169</v>
      </c>
      <c r="T44" s="15" t="s">
        <v>188</v>
      </c>
      <c r="U44" s="15" t="s">
        <v>11778</v>
      </c>
      <c r="V44" s="16" t="s">
        <v>12301</v>
      </c>
      <c r="W44" s="15" t="s">
        <v>11860</v>
      </c>
      <c r="X44" s="15">
        <v>1.0</v>
      </c>
      <c r="Y44" s="15">
        <v>11.0</v>
      </c>
      <c r="Z44" s="15"/>
      <c r="AA44" s="15"/>
      <c r="AB44" s="29">
        <f>YAMANIL!$L44*YAMANIL!$AA44</f>
        <v>0</v>
      </c>
      <c r="AC44" s="15"/>
      <c r="AD44" s="15"/>
      <c r="AE44" s="15"/>
      <c r="AF44" s="15"/>
      <c r="AG44" s="15"/>
      <c r="AH44" s="32" t="str">
        <f>IF(AND(YAMANIL!$AF44=0,YAMANIL!$AG44=0),"",YAMANIL!$AF44-YAMANIL!$AG44)</f>
        <v/>
      </c>
      <c r="AI44" s="15"/>
      <c r="AJ44" s="15"/>
      <c r="AK44" s="15"/>
      <c r="AL44" s="15"/>
      <c r="AM44" s="15"/>
      <c r="AN44" s="15"/>
      <c r="AO44" s="16" t="s">
        <v>11857</v>
      </c>
      <c r="AP44" s="15"/>
      <c r="AQ44" s="15"/>
    </row>
    <row r="45" ht="15.75" customHeight="1">
      <c r="A45" s="28" t="s">
        <v>2252</v>
      </c>
      <c r="B45" s="28"/>
      <c r="C45" s="15" t="str">
        <f t="shared" si="1"/>
        <v>BEB95000997</v>
      </c>
      <c r="D45" s="15" t="s">
        <v>11857</v>
      </c>
      <c r="E45" s="28" t="s">
        <v>2253</v>
      </c>
      <c r="F45" s="20">
        <v>14561.796</v>
      </c>
      <c r="G45" s="29">
        <v>0.0</v>
      </c>
      <c r="H45" s="28" t="s">
        <v>12099</v>
      </c>
      <c r="I45" s="15">
        <v>8.0</v>
      </c>
      <c r="J45" s="15">
        <f>YAMANIL!$I45</f>
        <v>8</v>
      </c>
      <c r="K45" s="15">
        <f t="shared" si="2"/>
        <v>5</v>
      </c>
      <c r="L45" s="30">
        <f>((GOLOMAX!$F45*(1+GOLOMAX!$G45%))/GOLOMAX!$J45)+GOLOMAX!$K45</f>
        <v>965.41</v>
      </c>
      <c r="M45" s="15">
        <v>35.0</v>
      </c>
      <c r="N45" s="43">
        <f t="shared" si="3"/>
        <v>1500</v>
      </c>
      <c r="O45" s="76">
        <f>MROUND((YAMANIL!$N45/0.6),50)</f>
        <v>2500</v>
      </c>
      <c r="P45" s="15" t="s">
        <v>11858</v>
      </c>
      <c r="Q45" s="15">
        <v>12.0</v>
      </c>
      <c r="R45" s="29">
        <f>YAMANIL!$I45*5</f>
        <v>40</v>
      </c>
      <c r="S45" s="15" t="s">
        <v>2169</v>
      </c>
      <c r="T45" s="15" t="s">
        <v>188</v>
      </c>
      <c r="U45" s="15" t="s">
        <v>11778</v>
      </c>
      <c r="V45" s="16" t="s">
        <v>12301</v>
      </c>
      <c r="W45" s="15" t="s">
        <v>11860</v>
      </c>
      <c r="X45" s="15">
        <v>1.0</v>
      </c>
      <c r="Y45" s="15">
        <v>22.0</v>
      </c>
      <c r="Z45" s="15"/>
      <c r="AA45" s="15"/>
      <c r="AB45" s="29">
        <f>YAMANIL!$L45*YAMANIL!$AA45</f>
        <v>0</v>
      </c>
      <c r="AC45" s="15"/>
      <c r="AD45" s="15"/>
      <c r="AE45" s="15"/>
      <c r="AF45" s="15"/>
      <c r="AG45" s="15"/>
      <c r="AH45" s="32" t="str">
        <f>IF(AND(YAMANIL!$AF45=0,YAMANIL!$AG45=0),"",YAMANIL!$AF45-YAMANIL!$AG45)</f>
        <v/>
      </c>
      <c r="AI45" s="15"/>
      <c r="AJ45" s="15"/>
      <c r="AK45" s="15"/>
      <c r="AL45" s="15"/>
      <c r="AM45" s="15"/>
      <c r="AN45" s="15"/>
      <c r="AO45" s="16" t="s">
        <v>11857</v>
      </c>
      <c r="AP45" s="15"/>
      <c r="AQ45" s="15"/>
    </row>
    <row r="46" ht="15.75" customHeight="1">
      <c r="A46" s="28" t="s">
        <v>2254</v>
      </c>
      <c r="B46" s="28"/>
      <c r="C46" s="15" t="str">
        <f t="shared" si="1"/>
        <v>BEB95001017</v>
      </c>
      <c r="D46" s="15" t="s">
        <v>11857</v>
      </c>
      <c r="E46" s="28" t="s">
        <v>2255</v>
      </c>
      <c r="F46" s="20">
        <v>14561.796</v>
      </c>
      <c r="G46" s="29">
        <v>0.0</v>
      </c>
      <c r="H46" s="28" t="s">
        <v>12099</v>
      </c>
      <c r="I46" s="15">
        <v>8.0</v>
      </c>
      <c r="J46" s="15">
        <f>YAMANIL!$I46</f>
        <v>8</v>
      </c>
      <c r="K46" s="15">
        <f t="shared" si="2"/>
        <v>5</v>
      </c>
      <c r="L46" s="30">
        <f>((GOLOMAX!$F46*(1+GOLOMAX!$G46%))/GOLOMAX!$J46)+GOLOMAX!$K46</f>
        <v>965.41</v>
      </c>
      <c r="M46" s="15">
        <v>35.0</v>
      </c>
      <c r="N46" s="43">
        <f t="shared" si="3"/>
        <v>1500</v>
      </c>
      <c r="O46" s="76">
        <f>MROUND((YAMANIL!$N46/0.6),50)</f>
        <v>2500</v>
      </c>
      <c r="P46" s="15" t="s">
        <v>11858</v>
      </c>
      <c r="Q46" s="15">
        <v>12.0</v>
      </c>
      <c r="R46" s="29">
        <f>YAMANIL!$I46*5</f>
        <v>40</v>
      </c>
      <c r="S46" s="15" t="s">
        <v>2169</v>
      </c>
      <c r="T46" s="15" t="s">
        <v>188</v>
      </c>
      <c r="U46" s="15" t="s">
        <v>11778</v>
      </c>
      <c r="V46" s="16" t="s">
        <v>12302</v>
      </c>
      <c r="W46" s="15" t="s">
        <v>11860</v>
      </c>
      <c r="X46" s="15">
        <v>1.0</v>
      </c>
      <c r="Y46" s="15">
        <v>0.0</v>
      </c>
      <c r="Z46" s="15"/>
      <c r="AA46" s="15"/>
      <c r="AB46" s="29">
        <f>YAMANIL!$L46*YAMANIL!$AA46</f>
        <v>0</v>
      </c>
      <c r="AC46" s="15"/>
      <c r="AD46" s="15"/>
      <c r="AE46" s="15"/>
      <c r="AF46" s="15"/>
      <c r="AG46" s="15"/>
      <c r="AH46" s="32" t="str">
        <f>IF(AND(YAMANIL!$AF46=0,YAMANIL!$AG46=0),"",YAMANIL!$AF46-YAMANIL!$AG46)</f>
        <v/>
      </c>
      <c r="AI46" s="15"/>
      <c r="AJ46" s="15"/>
      <c r="AK46" s="15"/>
      <c r="AL46" s="15"/>
      <c r="AM46" s="15"/>
      <c r="AN46" s="15"/>
      <c r="AO46" s="16" t="s">
        <v>11857</v>
      </c>
      <c r="AP46" s="15"/>
      <c r="AQ46" s="15"/>
    </row>
    <row r="47" ht="15.75" customHeight="1">
      <c r="A47" s="28" t="s">
        <v>2256</v>
      </c>
      <c r="B47" s="28"/>
      <c r="C47" s="15" t="str">
        <f t="shared" si="1"/>
        <v>BEB95010095</v>
      </c>
      <c r="D47" s="15" t="s">
        <v>11857</v>
      </c>
      <c r="E47" s="28" t="s">
        <v>2257</v>
      </c>
      <c r="F47" s="20">
        <v>14561.796</v>
      </c>
      <c r="G47" s="29">
        <v>0.0</v>
      </c>
      <c r="H47" s="28" t="s">
        <v>12099</v>
      </c>
      <c r="I47" s="15">
        <v>8.0</v>
      </c>
      <c r="J47" s="15">
        <f>YAMANIL!$I47</f>
        <v>8</v>
      </c>
      <c r="K47" s="15">
        <f t="shared" si="2"/>
        <v>5</v>
      </c>
      <c r="L47" s="30">
        <f>((GOLOMAX!$F47*(1+GOLOMAX!$G47%))/GOLOMAX!$J47)+GOLOMAX!$K47</f>
        <v>1224.44</v>
      </c>
      <c r="M47" s="15">
        <v>35.0</v>
      </c>
      <c r="N47" s="43">
        <f t="shared" si="3"/>
        <v>1900</v>
      </c>
      <c r="O47" s="76">
        <f>MROUND((YAMANIL!$N47/0.6),50)</f>
        <v>3150</v>
      </c>
      <c r="P47" s="15" t="s">
        <v>11858</v>
      </c>
      <c r="Q47" s="15">
        <v>12.0</v>
      </c>
      <c r="R47" s="29">
        <f>YAMANIL!$I47*5</f>
        <v>40</v>
      </c>
      <c r="S47" s="15" t="s">
        <v>2169</v>
      </c>
      <c r="T47" s="15" t="s">
        <v>188</v>
      </c>
      <c r="U47" s="15" t="s">
        <v>11778</v>
      </c>
      <c r="V47" s="16" t="s">
        <v>12300</v>
      </c>
      <c r="W47" s="15" t="s">
        <v>11860</v>
      </c>
      <c r="X47" s="15">
        <v>1.0</v>
      </c>
      <c r="Y47" s="15">
        <v>0.0</v>
      </c>
      <c r="Z47" s="15"/>
      <c r="AA47" s="15"/>
      <c r="AB47" s="29">
        <f>YAMANIL!$L47*YAMANIL!$AA47</f>
        <v>0</v>
      </c>
      <c r="AC47" s="15"/>
      <c r="AD47" s="15"/>
      <c r="AE47" s="15"/>
      <c r="AF47" s="15"/>
      <c r="AG47" s="15"/>
      <c r="AH47" s="32" t="str">
        <f>IF(AND(YAMANIL!$AF47=0,YAMANIL!$AG47=0),"",YAMANIL!$AF47-YAMANIL!$AG47)</f>
        <v/>
      </c>
      <c r="AI47" s="15"/>
      <c r="AJ47" s="15"/>
      <c r="AK47" s="15"/>
      <c r="AL47" s="15"/>
      <c r="AM47" s="15"/>
      <c r="AN47" s="15"/>
      <c r="AO47" s="16" t="s">
        <v>11857</v>
      </c>
      <c r="AP47" s="15"/>
      <c r="AQ47" s="15"/>
    </row>
    <row r="48" ht="15.75" customHeight="1">
      <c r="A48" s="28" t="s">
        <v>2258</v>
      </c>
      <c r="B48" s="28"/>
      <c r="C48" s="15" t="str">
        <f t="shared" si="1"/>
        <v>BEB95001000</v>
      </c>
      <c r="D48" s="15" t="s">
        <v>11857</v>
      </c>
      <c r="E48" s="28" t="s">
        <v>2259</v>
      </c>
      <c r="F48" s="20">
        <v>14561.796</v>
      </c>
      <c r="G48" s="29">
        <v>0.0</v>
      </c>
      <c r="H48" s="28" t="s">
        <v>12099</v>
      </c>
      <c r="I48" s="15">
        <v>8.0</v>
      </c>
      <c r="J48" s="15">
        <f>YAMANIL!$I48</f>
        <v>8</v>
      </c>
      <c r="K48" s="15">
        <f t="shared" si="2"/>
        <v>5</v>
      </c>
      <c r="L48" s="30">
        <f>((GOLOMAX!$F48*(1+GOLOMAX!$G48%))/GOLOMAX!$J48)+GOLOMAX!$K48</f>
        <v>965.41</v>
      </c>
      <c r="M48" s="15">
        <v>35.0</v>
      </c>
      <c r="N48" s="43">
        <f t="shared" si="3"/>
        <v>1500</v>
      </c>
      <c r="O48" s="76">
        <f>MROUND((YAMANIL!$N48/0.6),50)</f>
        <v>2500</v>
      </c>
      <c r="P48" s="15" t="s">
        <v>11858</v>
      </c>
      <c r="Q48" s="15">
        <v>12.0</v>
      </c>
      <c r="R48" s="29">
        <f>YAMANIL!$I48*5</f>
        <v>40</v>
      </c>
      <c r="S48" s="15" t="s">
        <v>2169</v>
      </c>
      <c r="T48" s="15" t="s">
        <v>188</v>
      </c>
      <c r="U48" s="15" t="s">
        <v>11778</v>
      </c>
      <c r="V48" s="16" t="s">
        <v>12303</v>
      </c>
      <c r="W48" s="15" t="s">
        <v>11860</v>
      </c>
      <c r="X48" s="15">
        <v>1.0</v>
      </c>
      <c r="Y48" s="15">
        <v>3.0</v>
      </c>
      <c r="Z48" s="15"/>
      <c r="AA48" s="15"/>
      <c r="AB48" s="29">
        <f>YAMANIL!$L48*YAMANIL!$AA48</f>
        <v>0</v>
      </c>
      <c r="AC48" s="15"/>
      <c r="AD48" s="15"/>
      <c r="AE48" s="15"/>
      <c r="AF48" s="15"/>
      <c r="AG48" s="15"/>
      <c r="AH48" s="32" t="str">
        <f>IF(AND(YAMANIL!$AF48=0,YAMANIL!$AG48=0),"",YAMANIL!$AF48-YAMANIL!$AG48)</f>
        <v/>
      </c>
      <c r="AI48" s="15"/>
      <c r="AJ48" s="15"/>
      <c r="AK48" s="15"/>
      <c r="AL48" s="15"/>
      <c r="AM48" s="15"/>
      <c r="AN48" s="15"/>
      <c r="AO48" s="16" t="s">
        <v>11857</v>
      </c>
      <c r="AP48" s="15"/>
      <c r="AQ48" s="15"/>
    </row>
    <row r="49" ht="15.75" customHeight="1">
      <c r="A49" s="28" t="s">
        <v>2260</v>
      </c>
      <c r="B49" s="28"/>
      <c r="C49" s="15" t="str">
        <f t="shared" si="1"/>
        <v>BEB95001482</v>
      </c>
      <c r="D49" s="15" t="s">
        <v>11857</v>
      </c>
      <c r="E49" s="28" t="s">
        <v>2261</v>
      </c>
      <c r="F49" s="20">
        <v>3654.12</v>
      </c>
      <c r="G49" s="29">
        <v>0.0</v>
      </c>
      <c r="H49" s="28" t="s">
        <v>12099</v>
      </c>
      <c r="I49" s="15">
        <v>6.0</v>
      </c>
      <c r="J49" s="15">
        <f>YAMANIL!$I49</f>
        <v>6</v>
      </c>
      <c r="K49" s="15">
        <f t="shared" si="2"/>
        <v>5</v>
      </c>
      <c r="L49" s="30">
        <f>((GOLOMAX!$F49*(1+GOLOMAX!$G49%))/GOLOMAX!$J49)+GOLOMAX!$K49</f>
        <v>503.52</v>
      </c>
      <c r="M49" s="15">
        <v>40.0</v>
      </c>
      <c r="N49" s="43">
        <f t="shared" si="3"/>
        <v>800</v>
      </c>
      <c r="O49" s="76">
        <f>MROUND((YAMANIL!$N49/0.6),50)</f>
        <v>1350</v>
      </c>
      <c r="P49" s="15" t="s">
        <v>11858</v>
      </c>
      <c r="Q49" s="15">
        <v>12.0</v>
      </c>
      <c r="R49" s="29">
        <f>YAMANIL!$I49*10</f>
        <v>60</v>
      </c>
      <c r="S49" s="15" t="s">
        <v>2169</v>
      </c>
      <c r="T49" s="15" t="s">
        <v>188</v>
      </c>
      <c r="U49" s="15" t="s">
        <v>11778</v>
      </c>
      <c r="V49" s="16" t="s">
        <v>12301</v>
      </c>
      <c r="W49" s="15" t="s">
        <v>11860</v>
      </c>
      <c r="X49" s="15">
        <v>1.0</v>
      </c>
      <c r="Y49" s="15">
        <v>0.0</v>
      </c>
      <c r="Z49" s="15"/>
      <c r="AA49" s="15"/>
      <c r="AB49" s="29">
        <f>YAMANIL!$L49*YAMANIL!$AA49</f>
        <v>0</v>
      </c>
      <c r="AC49" s="15"/>
      <c r="AD49" s="15"/>
      <c r="AE49" s="15"/>
      <c r="AF49" s="15"/>
      <c r="AG49" s="15"/>
      <c r="AH49" s="32" t="str">
        <f>IF(AND(YAMANIL!$AF49=0,YAMANIL!$AG49=0),"",YAMANIL!$AF49-YAMANIL!$AG49)</f>
        <v/>
      </c>
      <c r="AI49" s="15"/>
      <c r="AJ49" s="15"/>
      <c r="AK49" s="15"/>
      <c r="AL49" s="15"/>
      <c r="AM49" s="15"/>
      <c r="AN49" s="15"/>
      <c r="AO49" s="16" t="s">
        <v>11857</v>
      </c>
      <c r="AP49" s="15"/>
      <c r="AQ49" s="15"/>
    </row>
    <row r="50" ht="15.75" customHeight="1">
      <c r="A50" s="28" t="s">
        <v>2262</v>
      </c>
      <c r="B50" s="28"/>
      <c r="C50" s="15" t="str">
        <f t="shared" si="1"/>
        <v>BEB95000782</v>
      </c>
      <c r="D50" s="15" t="s">
        <v>11857</v>
      </c>
      <c r="E50" s="28" t="s">
        <v>2263</v>
      </c>
      <c r="F50" s="20">
        <v>3654.12</v>
      </c>
      <c r="G50" s="29">
        <v>0.0</v>
      </c>
      <c r="H50" s="28" t="s">
        <v>12099</v>
      </c>
      <c r="I50" s="15">
        <v>6.0</v>
      </c>
      <c r="J50" s="15">
        <f>YAMANIL!$I50</f>
        <v>6</v>
      </c>
      <c r="K50" s="15">
        <f t="shared" si="2"/>
        <v>5</v>
      </c>
      <c r="L50" s="30">
        <f>((GOLOMAX!$F50*(1+GOLOMAX!$G50%))/GOLOMAX!$J50)+GOLOMAX!$K50</f>
        <v>503.52</v>
      </c>
      <c r="M50" s="15">
        <v>40.0</v>
      </c>
      <c r="N50" s="43">
        <f t="shared" si="3"/>
        <v>800</v>
      </c>
      <c r="O50" s="76">
        <f>MROUND((YAMANIL!$N50/0.6),50)</f>
        <v>1350</v>
      </c>
      <c r="P50" s="15" t="s">
        <v>11858</v>
      </c>
      <c r="Q50" s="15">
        <v>12.0</v>
      </c>
      <c r="R50" s="29">
        <f>YAMANIL!$I50*10</f>
        <v>60</v>
      </c>
      <c r="S50" s="15" t="s">
        <v>2169</v>
      </c>
      <c r="T50" s="15" t="s">
        <v>188</v>
      </c>
      <c r="U50" s="15" t="s">
        <v>11778</v>
      </c>
      <c r="V50" s="16" t="s">
        <v>12301</v>
      </c>
      <c r="W50" s="15" t="s">
        <v>11860</v>
      </c>
      <c r="X50" s="15">
        <v>1.0</v>
      </c>
      <c r="Y50" s="15">
        <v>49.0</v>
      </c>
      <c r="Z50" s="15"/>
      <c r="AA50" s="15"/>
      <c r="AB50" s="29">
        <f>YAMANIL!$L50*YAMANIL!$AA50</f>
        <v>0</v>
      </c>
      <c r="AC50" s="15"/>
      <c r="AD50" s="15"/>
      <c r="AE50" s="15"/>
      <c r="AF50" s="15"/>
      <c r="AG50" s="15"/>
      <c r="AH50" s="32" t="str">
        <f>IF(AND(YAMANIL!$AF50=0,YAMANIL!$AG50=0),"",YAMANIL!$AF50-YAMANIL!$AG50)</f>
        <v/>
      </c>
      <c r="AI50" s="15"/>
      <c r="AJ50" s="15"/>
      <c r="AK50" s="15"/>
      <c r="AL50" s="15"/>
      <c r="AM50" s="15"/>
      <c r="AN50" s="15"/>
      <c r="AO50" s="16" t="s">
        <v>11857</v>
      </c>
      <c r="AP50" s="15"/>
      <c r="AQ50" s="15"/>
    </row>
    <row r="51" ht="15.75" customHeight="1">
      <c r="A51" s="28" t="s">
        <v>2264</v>
      </c>
      <c r="B51" s="28"/>
      <c r="C51" s="15" t="str">
        <f t="shared" si="1"/>
        <v>BEB95067532</v>
      </c>
      <c r="D51" s="15" t="s">
        <v>11857</v>
      </c>
      <c r="E51" s="28" t="s">
        <v>2265</v>
      </c>
      <c r="F51" s="20">
        <v>3654.12</v>
      </c>
      <c r="G51" s="29">
        <v>0.0</v>
      </c>
      <c r="H51" s="28" t="s">
        <v>12099</v>
      </c>
      <c r="I51" s="15">
        <v>6.0</v>
      </c>
      <c r="J51" s="15">
        <f>YAMANIL!$I51</f>
        <v>6</v>
      </c>
      <c r="K51" s="15">
        <f t="shared" si="2"/>
        <v>5</v>
      </c>
      <c r="L51" s="30">
        <f>((GOLOMAX!$F51*(1+GOLOMAX!$G51%))/GOLOMAX!$J51)+GOLOMAX!$K51</f>
        <v>686.61</v>
      </c>
      <c r="M51" s="15">
        <v>40.0</v>
      </c>
      <c r="N51" s="43">
        <f t="shared" si="3"/>
        <v>1100</v>
      </c>
      <c r="O51" s="76">
        <f>MROUND((YAMANIL!$N51/0.6),50)</f>
        <v>1850</v>
      </c>
      <c r="P51" s="15" t="s">
        <v>11858</v>
      </c>
      <c r="Q51" s="15">
        <v>12.0</v>
      </c>
      <c r="R51" s="29">
        <f>YAMANIL!$I51*10</f>
        <v>60</v>
      </c>
      <c r="S51" s="15" t="s">
        <v>2169</v>
      </c>
      <c r="T51" s="15" t="s">
        <v>188</v>
      </c>
      <c r="U51" s="15" t="s">
        <v>11778</v>
      </c>
      <c r="V51" s="16" t="s">
        <v>12301</v>
      </c>
      <c r="W51" s="15" t="s">
        <v>11860</v>
      </c>
      <c r="X51" s="15">
        <v>1.0</v>
      </c>
      <c r="Y51" s="15">
        <v>33.0</v>
      </c>
      <c r="Z51" s="15"/>
      <c r="AA51" s="15"/>
      <c r="AB51" s="29">
        <f>YAMANIL!$L51*YAMANIL!$AA51</f>
        <v>0</v>
      </c>
      <c r="AC51" s="15"/>
      <c r="AD51" s="15"/>
      <c r="AE51" s="15"/>
      <c r="AF51" s="15"/>
      <c r="AG51" s="15"/>
      <c r="AH51" s="32" t="str">
        <f>IF(AND(YAMANIL!$AF51=0,YAMANIL!$AG51=0),"",YAMANIL!$AF51-YAMANIL!$AG51)</f>
        <v/>
      </c>
      <c r="AI51" s="15"/>
      <c r="AJ51" s="15"/>
      <c r="AK51" s="15"/>
      <c r="AL51" s="15"/>
      <c r="AM51" s="15"/>
      <c r="AN51" s="15"/>
      <c r="AO51" s="16" t="s">
        <v>11857</v>
      </c>
      <c r="AP51" s="15"/>
      <c r="AQ51" s="15"/>
    </row>
    <row r="52" ht="15.75" customHeight="1">
      <c r="A52" s="28" t="s">
        <v>2266</v>
      </c>
      <c r="B52" s="28"/>
      <c r="C52" s="15" t="str">
        <f t="shared" si="1"/>
        <v>BEB95647277</v>
      </c>
      <c r="D52" s="15" t="s">
        <v>11857</v>
      </c>
      <c r="E52" s="28" t="s">
        <v>2267</v>
      </c>
      <c r="F52" s="20">
        <v>3654.12</v>
      </c>
      <c r="G52" s="29">
        <v>0.0</v>
      </c>
      <c r="H52" s="28" t="s">
        <v>12099</v>
      </c>
      <c r="I52" s="15">
        <v>6.0</v>
      </c>
      <c r="J52" s="15">
        <f>YAMANIL!$I52</f>
        <v>6</v>
      </c>
      <c r="K52" s="15">
        <f t="shared" si="2"/>
        <v>5</v>
      </c>
      <c r="L52" s="30">
        <f>((GOLOMAX!$F52*(1+GOLOMAX!$G52%))/GOLOMAX!$J52)+GOLOMAX!$K52</f>
        <v>686.61</v>
      </c>
      <c r="M52" s="15">
        <v>40.0</v>
      </c>
      <c r="N52" s="43">
        <f t="shared" si="3"/>
        <v>1100</v>
      </c>
      <c r="O52" s="76">
        <f>MROUND((YAMANIL!$N52/0.6),50)</f>
        <v>1850</v>
      </c>
      <c r="P52" s="15" t="s">
        <v>11858</v>
      </c>
      <c r="Q52" s="15">
        <v>12.0</v>
      </c>
      <c r="R52" s="29">
        <f>YAMANIL!$I52*10</f>
        <v>60</v>
      </c>
      <c r="S52" s="15" t="s">
        <v>2169</v>
      </c>
      <c r="T52" s="15" t="s">
        <v>188</v>
      </c>
      <c r="U52" s="15" t="s">
        <v>11778</v>
      </c>
      <c r="V52" s="16" t="s">
        <v>12302</v>
      </c>
      <c r="W52" s="15" t="s">
        <v>11860</v>
      </c>
      <c r="X52" s="15">
        <v>1.0</v>
      </c>
      <c r="Y52" s="15">
        <v>0.0</v>
      </c>
      <c r="Z52" s="15"/>
      <c r="AA52" s="15"/>
      <c r="AB52" s="29">
        <f>YAMANIL!$L52*YAMANIL!$AA52</f>
        <v>0</v>
      </c>
      <c r="AC52" s="15"/>
      <c r="AD52" s="15"/>
      <c r="AE52" s="15"/>
      <c r="AF52" s="15"/>
      <c r="AG52" s="15"/>
      <c r="AH52" s="32" t="str">
        <f>IF(AND(YAMANIL!$AF52=0,YAMANIL!$AG52=0),"",YAMANIL!$AF52-YAMANIL!$AG52)</f>
        <v/>
      </c>
      <c r="AI52" s="15"/>
      <c r="AJ52" s="15"/>
      <c r="AK52" s="15"/>
      <c r="AL52" s="15"/>
      <c r="AM52" s="15"/>
      <c r="AN52" s="15"/>
      <c r="AO52" s="16" t="s">
        <v>11857</v>
      </c>
      <c r="AP52" s="15"/>
      <c r="AQ52" s="15"/>
    </row>
    <row r="53" ht="15.75" customHeight="1">
      <c r="A53" s="28" t="s">
        <v>2268</v>
      </c>
      <c r="B53" s="28"/>
      <c r="C53" s="15" t="str">
        <f t="shared" si="1"/>
        <v>BEB95000836</v>
      </c>
      <c r="D53" s="15" t="s">
        <v>11857</v>
      </c>
      <c r="E53" s="28" t="s">
        <v>2269</v>
      </c>
      <c r="F53" s="20">
        <v>3654.12</v>
      </c>
      <c r="G53" s="29">
        <v>0.0</v>
      </c>
      <c r="H53" s="28" t="s">
        <v>12099</v>
      </c>
      <c r="I53" s="15">
        <v>6.0</v>
      </c>
      <c r="J53" s="15">
        <f>YAMANIL!$I53</f>
        <v>6</v>
      </c>
      <c r="K53" s="15">
        <f t="shared" si="2"/>
        <v>5</v>
      </c>
      <c r="L53" s="30">
        <f>((GOLOMAX!$F53*(1+GOLOMAX!$G53%))/GOLOMAX!$J53)+GOLOMAX!$K53</f>
        <v>686.61</v>
      </c>
      <c r="M53" s="15">
        <v>40.0</v>
      </c>
      <c r="N53" s="43">
        <f t="shared" si="3"/>
        <v>1100</v>
      </c>
      <c r="O53" s="76">
        <f>MROUND((YAMANIL!$N53/0.6),50)</f>
        <v>1850</v>
      </c>
      <c r="P53" s="15" t="s">
        <v>11858</v>
      </c>
      <c r="Q53" s="15">
        <v>12.0</v>
      </c>
      <c r="R53" s="29">
        <f>YAMANIL!$I53*10</f>
        <v>60</v>
      </c>
      <c r="S53" s="15" t="s">
        <v>2169</v>
      </c>
      <c r="T53" s="15" t="s">
        <v>188</v>
      </c>
      <c r="U53" s="15" t="s">
        <v>11778</v>
      </c>
      <c r="V53" s="16" t="s">
        <v>12302</v>
      </c>
      <c r="W53" s="15" t="s">
        <v>11860</v>
      </c>
      <c r="X53" s="15">
        <v>1.0</v>
      </c>
      <c r="Y53" s="15">
        <v>29.0</v>
      </c>
      <c r="Z53" s="15"/>
      <c r="AA53" s="15"/>
      <c r="AB53" s="29">
        <f>YAMANIL!$L53*YAMANIL!$AA53</f>
        <v>0</v>
      </c>
      <c r="AC53" s="15"/>
      <c r="AD53" s="15"/>
      <c r="AE53" s="15"/>
      <c r="AF53" s="15"/>
      <c r="AG53" s="15"/>
      <c r="AH53" s="32" t="str">
        <f>IF(AND(YAMANIL!$AF53=0,YAMANIL!$AG53=0),"",YAMANIL!$AF53-YAMANIL!$AG53)</f>
        <v/>
      </c>
      <c r="AI53" s="15"/>
      <c r="AJ53" s="15"/>
      <c r="AK53" s="15"/>
      <c r="AL53" s="15"/>
      <c r="AM53" s="15"/>
      <c r="AN53" s="15"/>
      <c r="AO53" s="16" t="s">
        <v>11857</v>
      </c>
      <c r="AP53" s="15"/>
      <c r="AQ53" s="15"/>
    </row>
    <row r="54" ht="15.75" customHeight="1">
      <c r="A54" s="28" t="s">
        <v>2270</v>
      </c>
      <c r="B54" s="28"/>
      <c r="C54" s="15" t="str">
        <f t="shared" si="1"/>
        <v>BEB95001055</v>
      </c>
      <c r="D54" s="15" t="s">
        <v>11857</v>
      </c>
      <c r="E54" s="28" t="s">
        <v>2271</v>
      </c>
      <c r="F54" s="20">
        <v>3654.12</v>
      </c>
      <c r="G54" s="29">
        <v>0.0</v>
      </c>
      <c r="H54" s="28" t="s">
        <v>12099</v>
      </c>
      <c r="I54" s="15">
        <v>6.0</v>
      </c>
      <c r="J54" s="15">
        <f>YAMANIL!$I54</f>
        <v>6</v>
      </c>
      <c r="K54" s="15">
        <f t="shared" si="2"/>
        <v>5</v>
      </c>
      <c r="L54" s="30">
        <f>((GOLOMAX!$F54*(1+GOLOMAX!$G54%))/GOLOMAX!$J54)+GOLOMAX!$K54</f>
        <v>3216.87</v>
      </c>
      <c r="M54" s="15">
        <v>40.0</v>
      </c>
      <c r="N54" s="43">
        <f t="shared" si="3"/>
        <v>5400</v>
      </c>
      <c r="O54" s="76">
        <f>MROUND((YAMANIL!$N54/0.6),50)</f>
        <v>9000</v>
      </c>
      <c r="P54" s="15" t="s">
        <v>11858</v>
      </c>
      <c r="Q54" s="15">
        <v>12.0</v>
      </c>
      <c r="R54" s="29">
        <f>YAMANIL!$I54*10</f>
        <v>60</v>
      </c>
      <c r="S54" s="15" t="s">
        <v>2169</v>
      </c>
      <c r="T54" s="15" t="s">
        <v>188</v>
      </c>
      <c r="U54" s="15" t="s">
        <v>11778</v>
      </c>
      <c r="V54" s="16" t="s">
        <v>12302</v>
      </c>
      <c r="W54" s="15" t="s">
        <v>11860</v>
      </c>
      <c r="X54" s="15">
        <v>1.0</v>
      </c>
      <c r="Y54" s="15">
        <v>0.0</v>
      </c>
      <c r="Z54" s="15"/>
      <c r="AA54" s="15"/>
      <c r="AB54" s="29">
        <f>YAMANIL!$L54*YAMANIL!$AA54</f>
        <v>0</v>
      </c>
      <c r="AC54" s="15"/>
      <c r="AD54" s="15"/>
      <c r="AE54" s="15"/>
      <c r="AF54" s="15"/>
      <c r="AG54" s="15"/>
      <c r="AH54" s="32" t="str">
        <f>IF(AND(YAMANIL!$AF54=0,YAMANIL!$AG54=0),"",YAMANIL!$AF54-YAMANIL!$AG54)</f>
        <v/>
      </c>
      <c r="AI54" s="15"/>
      <c r="AJ54" s="15"/>
      <c r="AK54" s="15"/>
      <c r="AL54" s="15"/>
      <c r="AM54" s="15"/>
      <c r="AN54" s="15"/>
      <c r="AO54" s="16" t="s">
        <v>11857</v>
      </c>
      <c r="AP54" s="15"/>
      <c r="AQ54" s="15"/>
    </row>
    <row r="55" ht="15.75" customHeight="1">
      <c r="A55" s="28" t="s">
        <v>2272</v>
      </c>
      <c r="B55" s="28"/>
      <c r="C55" s="15" t="str">
        <f t="shared" si="1"/>
        <v>BEB95000829</v>
      </c>
      <c r="D55" s="15" t="s">
        <v>11857</v>
      </c>
      <c r="E55" s="28" t="s">
        <v>2273</v>
      </c>
      <c r="F55" s="20">
        <v>3654.12</v>
      </c>
      <c r="G55" s="29">
        <v>0.0</v>
      </c>
      <c r="H55" s="28" t="s">
        <v>12099</v>
      </c>
      <c r="I55" s="15">
        <v>6.0</v>
      </c>
      <c r="J55" s="15">
        <f>YAMANIL!$I55</f>
        <v>6</v>
      </c>
      <c r="K55" s="15">
        <f t="shared" si="2"/>
        <v>5</v>
      </c>
      <c r="L55" s="30">
        <f>((GOLOMAX!$F55*(1+GOLOMAX!$G55%))/GOLOMAX!$J55)+GOLOMAX!$K55</f>
        <v>1561.43</v>
      </c>
      <c r="M55" s="15">
        <v>40.0</v>
      </c>
      <c r="N55" s="43">
        <f t="shared" si="3"/>
        <v>2600</v>
      </c>
      <c r="O55" s="76">
        <f>MROUND((YAMANIL!$N55/0.6),50)</f>
        <v>4350</v>
      </c>
      <c r="P55" s="15" t="s">
        <v>11858</v>
      </c>
      <c r="Q55" s="15">
        <v>12.0</v>
      </c>
      <c r="R55" s="29">
        <f>YAMANIL!$I55*10</f>
        <v>60</v>
      </c>
      <c r="S55" s="15" t="s">
        <v>2169</v>
      </c>
      <c r="T55" s="15" t="s">
        <v>188</v>
      </c>
      <c r="U55" s="15" t="s">
        <v>11778</v>
      </c>
      <c r="V55" s="16" t="s">
        <v>12303</v>
      </c>
      <c r="W55" s="15" t="s">
        <v>11860</v>
      </c>
      <c r="X55" s="15">
        <v>1.0</v>
      </c>
      <c r="Y55" s="15">
        <v>27.0</v>
      </c>
      <c r="Z55" s="15"/>
      <c r="AA55" s="15"/>
      <c r="AB55" s="29">
        <f>YAMANIL!$L55*YAMANIL!$AA55</f>
        <v>0</v>
      </c>
      <c r="AC55" s="15"/>
      <c r="AD55" s="15"/>
      <c r="AE55" s="15"/>
      <c r="AF55" s="15"/>
      <c r="AG55" s="15"/>
      <c r="AH55" s="32" t="str">
        <f>IF(AND(YAMANIL!$AF55=0,YAMANIL!$AG55=0),"",YAMANIL!$AF55-YAMANIL!$AG55)</f>
        <v/>
      </c>
      <c r="AI55" s="15"/>
      <c r="AJ55" s="15"/>
      <c r="AK55" s="15"/>
      <c r="AL55" s="15"/>
      <c r="AM55" s="15"/>
      <c r="AN55" s="15"/>
      <c r="AO55" s="16" t="s">
        <v>11857</v>
      </c>
      <c r="AP55" s="15"/>
      <c r="AQ55" s="15"/>
    </row>
    <row r="56" ht="15.75" customHeight="1">
      <c r="A56" s="28" t="s">
        <v>2274</v>
      </c>
      <c r="B56" s="28"/>
      <c r="C56" s="15" t="str">
        <f t="shared" si="1"/>
        <v>BEB95064142</v>
      </c>
      <c r="D56" s="15" t="s">
        <v>11857</v>
      </c>
      <c r="E56" s="28" t="s">
        <v>2275</v>
      </c>
      <c r="F56" s="20">
        <v>3654.12</v>
      </c>
      <c r="G56" s="29">
        <v>0.0</v>
      </c>
      <c r="H56" s="28" t="s">
        <v>12099</v>
      </c>
      <c r="I56" s="15">
        <v>6.0</v>
      </c>
      <c r="J56" s="15">
        <f>YAMANIL!$I56</f>
        <v>6</v>
      </c>
      <c r="K56" s="15">
        <f t="shared" si="2"/>
        <v>5</v>
      </c>
      <c r="L56" s="30">
        <f>((GOLOMAX!$F56*(1+GOLOMAX!$G56%))/GOLOMAX!$J56)+GOLOMAX!$K56</f>
        <v>4700.06</v>
      </c>
      <c r="M56" s="15">
        <v>40.0</v>
      </c>
      <c r="N56" s="43">
        <f t="shared" si="3"/>
        <v>7800</v>
      </c>
      <c r="O56" s="76">
        <f>MROUND((YAMANIL!$N56/0.6),50)</f>
        <v>13000</v>
      </c>
      <c r="P56" s="15" t="s">
        <v>11858</v>
      </c>
      <c r="Q56" s="15">
        <v>12.0</v>
      </c>
      <c r="R56" s="29">
        <f>YAMANIL!$I56*10</f>
        <v>60</v>
      </c>
      <c r="S56" s="15" t="s">
        <v>2169</v>
      </c>
      <c r="T56" s="15" t="s">
        <v>188</v>
      </c>
      <c r="U56" s="15" t="s">
        <v>11778</v>
      </c>
      <c r="V56" s="16" t="s">
        <v>12303</v>
      </c>
      <c r="W56" s="15" t="s">
        <v>11860</v>
      </c>
      <c r="X56" s="15">
        <v>1.0</v>
      </c>
      <c r="Y56" s="15">
        <v>7.0</v>
      </c>
      <c r="Z56" s="15"/>
      <c r="AA56" s="15"/>
      <c r="AB56" s="29">
        <f>YAMANIL!$L56*YAMANIL!$AA56</f>
        <v>0</v>
      </c>
      <c r="AC56" s="15"/>
      <c r="AD56" s="15"/>
      <c r="AE56" s="15"/>
      <c r="AF56" s="15"/>
      <c r="AG56" s="15"/>
      <c r="AH56" s="32" t="str">
        <f>IF(AND(YAMANIL!$AF56=0,YAMANIL!$AG56=0),"",YAMANIL!$AF56-YAMANIL!$AG56)</f>
        <v/>
      </c>
      <c r="AI56" s="15"/>
      <c r="AJ56" s="15"/>
      <c r="AK56" s="15"/>
      <c r="AL56" s="15"/>
      <c r="AM56" s="15"/>
      <c r="AN56" s="15"/>
      <c r="AO56" s="16" t="s">
        <v>11857</v>
      </c>
      <c r="AP56" s="15"/>
      <c r="AQ56" s="15"/>
    </row>
    <row r="57" ht="15.75" customHeight="1">
      <c r="A57" s="28" t="s">
        <v>2276</v>
      </c>
      <c r="B57" s="28"/>
      <c r="C57" s="15" t="str">
        <f t="shared" si="1"/>
        <v>BEB95641183</v>
      </c>
      <c r="D57" s="15" t="s">
        <v>11857</v>
      </c>
      <c r="E57" s="28" t="s">
        <v>2277</v>
      </c>
      <c r="F57" s="20">
        <v>4374.0</v>
      </c>
      <c r="G57" s="29">
        <v>0.0</v>
      </c>
      <c r="H57" s="28" t="s">
        <v>12099</v>
      </c>
      <c r="I57" s="15">
        <v>6.0</v>
      </c>
      <c r="J57" s="15">
        <f>YAMANIL!$I57</f>
        <v>6</v>
      </c>
      <c r="K57" s="15">
        <f t="shared" si="2"/>
        <v>5</v>
      </c>
      <c r="L57" s="30">
        <f>((GOLOMAX!$F57*(1+GOLOMAX!$G57%))/GOLOMAX!$J57)+GOLOMAX!$K57</f>
        <v>2311.22</v>
      </c>
      <c r="M57" s="15">
        <v>35.0</v>
      </c>
      <c r="N57" s="43">
        <f t="shared" si="3"/>
        <v>3600</v>
      </c>
      <c r="O57" s="76">
        <f>MROUND((YAMANIL!$N57/0.6),50)</f>
        <v>6000</v>
      </c>
      <c r="P57" s="15" t="s">
        <v>11858</v>
      </c>
      <c r="Q57" s="15">
        <v>12.0</v>
      </c>
      <c r="R57" s="29">
        <f>YAMANIL!$I57*10</f>
        <v>60</v>
      </c>
      <c r="S57" s="15" t="s">
        <v>2169</v>
      </c>
      <c r="T57" s="15" t="s">
        <v>188</v>
      </c>
      <c r="U57" s="15" t="s">
        <v>11773</v>
      </c>
      <c r="V57" s="16" t="s">
        <v>12305</v>
      </c>
      <c r="W57" s="15" t="s">
        <v>11860</v>
      </c>
      <c r="X57" s="15">
        <v>1.0</v>
      </c>
      <c r="Y57" s="15">
        <v>33.0</v>
      </c>
      <c r="Z57" s="15"/>
      <c r="AA57" s="15"/>
      <c r="AB57" s="29">
        <f>YAMANIL!$L57*YAMANIL!$AA57</f>
        <v>0</v>
      </c>
      <c r="AC57" s="15"/>
      <c r="AD57" s="15"/>
      <c r="AE57" s="15"/>
      <c r="AF57" s="15"/>
      <c r="AG57" s="15"/>
      <c r="AH57" s="32" t="str">
        <f>IF(AND(YAMANIL!$AF57=0,YAMANIL!$AG57=0),"",YAMANIL!$AF57-YAMANIL!$AG57)</f>
        <v/>
      </c>
      <c r="AI57" s="15"/>
      <c r="AJ57" s="15"/>
      <c r="AK57" s="15"/>
      <c r="AL57" s="15"/>
      <c r="AM57" s="15"/>
      <c r="AN57" s="15"/>
      <c r="AO57" s="16" t="s">
        <v>11857</v>
      </c>
      <c r="AP57" s="15"/>
      <c r="AQ57" s="15"/>
    </row>
    <row r="58" ht="15.75" customHeight="1">
      <c r="A58" s="28" t="s">
        <v>2278</v>
      </c>
      <c r="B58" s="28"/>
      <c r="C58" s="15" t="str">
        <f t="shared" si="1"/>
        <v>BEB95640018</v>
      </c>
      <c r="D58" s="15" t="s">
        <v>11857</v>
      </c>
      <c r="E58" s="28" t="s">
        <v>2279</v>
      </c>
      <c r="F58" s="20">
        <v>4374.0</v>
      </c>
      <c r="G58" s="29">
        <v>0.0</v>
      </c>
      <c r="H58" s="28" t="s">
        <v>12099</v>
      </c>
      <c r="I58" s="15">
        <v>6.0</v>
      </c>
      <c r="J58" s="15">
        <f>YAMANIL!$I58</f>
        <v>6</v>
      </c>
      <c r="K58" s="15">
        <f t="shared" si="2"/>
        <v>5</v>
      </c>
      <c r="L58" s="30">
        <f>((GOLOMAX!$F58*(1+GOLOMAX!$G58%))/GOLOMAX!$J58)+GOLOMAX!$K58</f>
        <v>2529.6</v>
      </c>
      <c r="M58" s="15">
        <v>35.0</v>
      </c>
      <c r="N58" s="43">
        <f t="shared" si="3"/>
        <v>3900</v>
      </c>
      <c r="O58" s="76">
        <f>MROUND((YAMANIL!$N58/0.6),50)</f>
        <v>6500</v>
      </c>
      <c r="P58" s="15" t="s">
        <v>11858</v>
      </c>
      <c r="Q58" s="15">
        <v>12.0</v>
      </c>
      <c r="R58" s="29">
        <f>YAMANIL!$I58*10</f>
        <v>60</v>
      </c>
      <c r="S58" s="15" t="s">
        <v>2169</v>
      </c>
      <c r="T58" s="15" t="s">
        <v>188</v>
      </c>
      <c r="U58" s="15" t="s">
        <v>11773</v>
      </c>
      <c r="V58" s="16" t="s">
        <v>12305</v>
      </c>
      <c r="W58" s="15" t="s">
        <v>11860</v>
      </c>
      <c r="X58" s="15">
        <v>1.0</v>
      </c>
      <c r="Y58" s="15">
        <v>35.0</v>
      </c>
      <c r="Z58" s="15"/>
      <c r="AA58" s="15"/>
      <c r="AB58" s="29">
        <f>YAMANIL!$L58*YAMANIL!$AA58</f>
        <v>0</v>
      </c>
      <c r="AC58" s="15"/>
      <c r="AD58" s="15"/>
      <c r="AE58" s="15"/>
      <c r="AF58" s="15"/>
      <c r="AG58" s="15"/>
      <c r="AH58" s="32" t="str">
        <f>IF(AND(YAMANIL!$AF58=0,YAMANIL!$AG58=0),"",YAMANIL!$AF58-YAMANIL!$AG58)</f>
        <v/>
      </c>
      <c r="AI58" s="15"/>
      <c r="AJ58" s="15"/>
      <c r="AK58" s="15"/>
      <c r="AL58" s="15"/>
      <c r="AM58" s="15"/>
      <c r="AN58" s="15"/>
      <c r="AO58" s="16" t="s">
        <v>11857</v>
      </c>
      <c r="AP58" s="15"/>
      <c r="AQ58" s="15"/>
    </row>
    <row r="59" ht="15.75" customHeight="1">
      <c r="A59" s="28" t="s">
        <v>2280</v>
      </c>
      <c r="B59" s="28"/>
      <c r="C59" s="15" t="str">
        <f t="shared" si="1"/>
        <v>BEB95640025</v>
      </c>
      <c r="D59" s="15" t="s">
        <v>11857</v>
      </c>
      <c r="E59" s="28" t="s">
        <v>2281</v>
      </c>
      <c r="F59" s="20">
        <v>4374.0</v>
      </c>
      <c r="G59" s="29">
        <v>0.0</v>
      </c>
      <c r="H59" s="28" t="s">
        <v>12099</v>
      </c>
      <c r="I59" s="15">
        <v>6.0</v>
      </c>
      <c r="J59" s="15">
        <f>YAMANIL!$I59</f>
        <v>6</v>
      </c>
      <c r="K59" s="15">
        <f t="shared" si="2"/>
        <v>5</v>
      </c>
      <c r="L59" s="30">
        <f>((GOLOMAX!$F59*(1+GOLOMAX!$G59%))/GOLOMAX!$J59)+GOLOMAX!$K59</f>
        <v>2529.6</v>
      </c>
      <c r="M59" s="15">
        <v>35.0</v>
      </c>
      <c r="N59" s="43">
        <f t="shared" si="3"/>
        <v>3900</v>
      </c>
      <c r="O59" s="76">
        <f>MROUND((YAMANIL!$N59/0.6),50)</f>
        <v>6500</v>
      </c>
      <c r="P59" s="15" t="s">
        <v>11858</v>
      </c>
      <c r="Q59" s="15">
        <v>12.0</v>
      </c>
      <c r="R59" s="29">
        <f>YAMANIL!$I59*10</f>
        <v>60</v>
      </c>
      <c r="S59" s="15" t="s">
        <v>2169</v>
      </c>
      <c r="T59" s="15" t="s">
        <v>188</v>
      </c>
      <c r="U59" s="15" t="s">
        <v>11773</v>
      </c>
      <c r="V59" s="16" t="s">
        <v>12305</v>
      </c>
      <c r="W59" s="15" t="s">
        <v>11860</v>
      </c>
      <c r="X59" s="15">
        <v>1.0</v>
      </c>
      <c r="Y59" s="15">
        <v>30.0</v>
      </c>
      <c r="Z59" s="15"/>
      <c r="AA59" s="15"/>
      <c r="AB59" s="29">
        <f>YAMANIL!$L59*YAMANIL!$AA59</f>
        <v>0</v>
      </c>
      <c r="AC59" s="15"/>
      <c r="AD59" s="15"/>
      <c r="AE59" s="15"/>
      <c r="AF59" s="15"/>
      <c r="AG59" s="15"/>
      <c r="AH59" s="32" t="str">
        <f>IF(AND(YAMANIL!$AF59=0,YAMANIL!$AG59=0),"",YAMANIL!$AF59-YAMANIL!$AG59)</f>
        <v/>
      </c>
      <c r="AI59" s="15"/>
      <c r="AJ59" s="15"/>
      <c r="AK59" s="15"/>
      <c r="AL59" s="15"/>
      <c r="AM59" s="15"/>
      <c r="AN59" s="15"/>
      <c r="AO59" s="16" t="s">
        <v>11857</v>
      </c>
      <c r="AP59" s="15"/>
      <c r="AQ59" s="15"/>
    </row>
    <row r="60" ht="15.75" customHeight="1">
      <c r="A60" s="28" t="s">
        <v>2282</v>
      </c>
      <c r="B60" s="28"/>
      <c r="C60" s="15" t="str">
        <f t="shared" si="1"/>
        <v>BEB95649103</v>
      </c>
      <c r="D60" s="15" t="s">
        <v>11857</v>
      </c>
      <c r="E60" s="28" t="s">
        <v>12306</v>
      </c>
      <c r="F60" s="20">
        <v>4374.0</v>
      </c>
      <c r="G60" s="29">
        <v>0.0</v>
      </c>
      <c r="H60" s="28" t="s">
        <v>12099</v>
      </c>
      <c r="I60" s="15">
        <v>6.0</v>
      </c>
      <c r="J60" s="15">
        <f>YAMANIL!$I60</f>
        <v>6</v>
      </c>
      <c r="K60" s="15">
        <f t="shared" si="2"/>
        <v>5</v>
      </c>
      <c r="L60" s="30">
        <f>((GOLOMAX!$F60*(1+GOLOMAX!$G60%))/GOLOMAX!$J60)+GOLOMAX!$K60</f>
        <v>5279.71</v>
      </c>
      <c r="M60" s="15">
        <v>35.0</v>
      </c>
      <c r="N60" s="43">
        <f t="shared" si="3"/>
        <v>8100</v>
      </c>
      <c r="O60" s="76">
        <f>MROUND((YAMANIL!$N60/0.6),50)</f>
        <v>13500</v>
      </c>
      <c r="P60" s="15" t="s">
        <v>11858</v>
      </c>
      <c r="Q60" s="15">
        <v>12.0</v>
      </c>
      <c r="R60" s="29">
        <f>YAMANIL!$I60*10</f>
        <v>60</v>
      </c>
      <c r="S60" s="15" t="s">
        <v>2169</v>
      </c>
      <c r="T60" s="15" t="s">
        <v>188</v>
      </c>
      <c r="U60" s="15" t="s">
        <v>11773</v>
      </c>
      <c r="V60" s="16" t="s">
        <v>12305</v>
      </c>
      <c r="W60" s="15" t="s">
        <v>11860</v>
      </c>
      <c r="X60" s="15">
        <v>2.0</v>
      </c>
      <c r="Y60" s="15">
        <v>11.0</v>
      </c>
      <c r="Z60" s="15"/>
      <c r="AA60" s="15"/>
      <c r="AB60" s="29">
        <f>YAMANIL!$L60*YAMANIL!$AA60</f>
        <v>0</v>
      </c>
      <c r="AC60" s="15"/>
      <c r="AD60" s="15"/>
      <c r="AE60" s="15"/>
      <c r="AF60" s="15"/>
      <c r="AG60" s="15"/>
      <c r="AH60" s="32" t="str">
        <f>IF(AND(YAMANIL!$AF60=0,YAMANIL!$AG60=0),"",YAMANIL!$AF60-YAMANIL!$AG60)</f>
        <v/>
      </c>
      <c r="AI60" s="15"/>
      <c r="AJ60" s="15"/>
      <c r="AK60" s="15"/>
      <c r="AL60" s="15"/>
      <c r="AM60" s="15"/>
      <c r="AN60" s="15"/>
      <c r="AO60" s="16" t="s">
        <v>11857</v>
      </c>
      <c r="AP60" s="15"/>
      <c r="AQ60" s="15"/>
    </row>
    <row r="61" ht="15.75" customHeight="1">
      <c r="A61" s="28" t="s">
        <v>2284</v>
      </c>
      <c r="B61" s="28"/>
      <c r="C61" s="15" t="str">
        <f t="shared" si="1"/>
        <v>BEB95645778</v>
      </c>
      <c r="D61" s="15" t="s">
        <v>11857</v>
      </c>
      <c r="E61" s="28" t="s">
        <v>2285</v>
      </c>
      <c r="F61" s="20">
        <v>4165.2</v>
      </c>
      <c r="G61" s="29">
        <v>0.0</v>
      </c>
      <c r="H61" s="28" t="s">
        <v>12099</v>
      </c>
      <c r="I61" s="15">
        <v>6.0</v>
      </c>
      <c r="J61" s="15">
        <f>YAMANIL!$I61</f>
        <v>6</v>
      </c>
      <c r="K61" s="15">
        <f t="shared" si="2"/>
        <v>5</v>
      </c>
      <c r="L61" s="30">
        <f>((GOLOMAX!$F61*(1+GOLOMAX!$G61%))/GOLOMAX!$J61)+GOLOMAX!$K61</f>
        <v>6266.82</v>
      </c>
      <c r="M61" s="15">
        <v>35.0</v>
      </c>
      <c r="N61" s="43">
        <f t="shared" si="3"/>
        <v>9600</v>
      </c>
      <c r="O61" s="76">
        <f>MROUND((YAMANIL!$N61/0.6),50)</f>
        <v>16000</v>
      </c>
      <c r="P61" s="15" t="s">
        <v>11858</v>
      </c>
      <c r="Q61" s="15">
        <v>12.0</v>
      </c>
      <c r="R61" s="29">
        <f>YAMANIL!$I61*10</f>
        <v>60</v>
      </c>
      <c r="S61" s="15" t="s">
        <v>2169</v>
      </c>
      <c r="T61" s="15" t="s">
        <v>188</v>
      </c>
      <c r="U61" s="15" t="s">
        <v>11747</v>
      </c>
      <c r="V61" s="16" t="s">
        <v>12307</v>
      </c>
      <c r="W61" s="15" t="s">
        <v>11860</v>
      </c>
      <c r="X61" s="15">
        <v>1.0</v>
      </c>
      <c r="Y61" s="15">
        <v>6.0</v>
      </c>
      <c r="Z61" s="15"/>
      <c r="AA61" s="15"/>
      <c r="AB61" s="29">
        <f>YAMANIL!$L61*YAMANIL!$AA61</f>
        <v>0</v>
      </c>
      <c r="AC61" s="15"/>
      <c r="AD61" s="15"/>
      <c r="AE61" s="15"/>
      <c r="AF61" s="15"/>
      <c r="AG61" s="15"/>
      <c r="AH61" s="32" t="str">
        <f>IF(AND(YAMANIL!$AF61=0,YAMANIL!$AG61=0),"",YAMANIL!$AF61-YAMANIL!$AG61)</f>
        <v/>
      </c>
      <c r="AI61" s="15"/>
      <c r="AJ61" s="15"/>
      <c r="AK61" s="15"/>
      <c r="AL61" s="15"/>
      <c r="AM61" s="15"/>
      <c r="AN61" s="15"/>
      <c r="AO61" s="16" t="s">
        <v>11857</v>
      </c>
      <c r="AP61" s="15"/>
      <c r="AQ61" s="15"/>
    </row>
    <row r="62" ht="15.75" customHeight="1">
      <c r="A62" s="34"/>
      <c r="B62" s="34"/>
      <c r="C62" s="34"/>
      <c r="E62" s="34"/>
      <c r="F62" s="52"/>
      <c r="L62" s="37"/>
      <c r="Y62" s="12"/>
      <c r="Z62" s="12"/>
      <c r="AB62" s="13"/>
      <c r="AD62" s="12"/>
      <c r="AH62" s="12"/>
      <c r="AK62" s="12"/>
      <c r="AM62" s="39"/>
    </row>
    <row r="63" ht="15.75" customHeight="1">
      <c r="A63" s="34"/>
      <c r="B63" s="34"/>
      <c r="C63" s="34"/>
      <c r="E63" s="34"/>
      <c r="F63" s="52"/>
      <c r="L63" s="37"/>
      <c r="Y63" s="12"/>
      <c r="Z63" s="12"/>
      <c r="AB63" s="13"/>
      <c r="AD63" s="12"/>
      <c r="AH63" s="12"/>
      <c r="AK63" s="12"/>
      <c r="AM63" s="39"/>
    </row>
    <row r="64" ht="15.75" customHeight="1">
      <c r="A64" s="34"/>
      <c r="B64" s="34"/>
      <c r="C64" s="34"/>
      <c r="E64" s="34"/>
      <c r="F64" s="52"/>
      <c r="L64" s="37"/>
      <c r="Y64" s="12"/>
      <c r="Z64" s="12"/>
      <c r="AB64" s="13"/>
      <c r="AD64" s="12"/>
      <c r="AH64" s="12"/>
      <c r="AK64" s="12"/>
      <c r="AM64" s="39"/>
    </row>
    <row r="65" ht="15.75" customHeight="1">
      <c r="A65" s="34"/>
      <c r="B65" s="34"/>
      <c r="C65" s="34"/>
      <c r="E65" s="34"/>
      <c r="F65" s="52"/>
      <c r="L65" s="37"/>
      <c r="Y65" s="12"/>
      <c r="Z65" s="12"/>
      <c r="AB65" s="13"/>
      <c r="AD65" s="12"/>
      <c r="AH65" s="12"/>
      <c r="AK65" s="12"/>
      <c r="AM65" s="39"/>
    </row>
    <row r="66" ht="15.75" customHeight="1">
      <c r="A66" s="34"/>
      <c r="B66" s="34"/>
      <c r="C66" s="34"/>
      <c r="E66" s="34"/>
      <c r="F66" s="52"/>
      <c r="L66" s="37"/>
      <c r="Y66" s="12"/>
      <c r="Z66" s="12"/>
      <c r="AB66" s="13"/>
      <c r="AD66" s="12"/>
      <c r="AH66" s="12"/>
      <c r="AK66" s="12"/>
      <c r="AM66" s="39"/>
    </row>
    <row r="67" ht="15.75" customHeight="1">
      <c r="A67" s="34"/>
      <c r="B67" s="34"/>
      <c r="C67" s="34"/>
      <c r="E67" s="34"/>
      <c r="F67" s="52">
        <f t="shared" ref="F67:F71" si="4">F2*1.2</f>
        <v>18061.92</v>
      </c>
      <c r="L67" s="37"/>
      <c r="Y67" s="12"/>
      <c r="Z67" s="12"/>
      <c r="AB67" s="13"/>
      <c r="AD67" s="12"/>
      <c r="AH67" s="12"/>
      <c r="AK67" s="12"/>
      <c r="AM67" s="39"/>
    </row>
    <row r="68" ht="15.75" customHeight="1">
      <c r="A68" s="34"/>
      <c r="B68" s="34"/>
      <c r="C68" s="34"/>
      <c r="E68" s="34"/>
      <c r="F68" s="52">
        <f t="shared" si="4"/>
        <v>5148</v>
      </c>
      <c r="L68" s="37"/>
      <c r="Y68" s="12"/>
      <c r="Z68" s="12"/>
      <c r="AB68" s="13"/>
      <c r="AD68" s="12"/>
      <c r="AH68" s="12"/>
      <c r="AK68" s="12"/>
      <c r="AM68" s="39"/>
    </row>
    <row r="69" ht="15.75" customHeight="1">
      <c r="A69" s="34"/>
      <c r="B69" s="34"/>
      <c r="C69" s="34"/>
      <c r="E69" s="34"/>
      <c r="F69" s="52">
        <f t="shared" si="4"/>
        <v>5706.72</v>
      </c>
      <c r="L69" s="37"/>
      <c r="Y69" s="12"/>
      <c r="Z69" s="12"/>
      <c r="AB69" s="13"/>
      <c r="AD69" s="12"/>
      <c r="AH69" s="12"/>
      <c r="AK69" s="12"/>
      <c r="AM69" s="39"/>
    </row>
    <row r="70" ht="15.75" customHeight="1">
      <c r="A70" s="34"/>
      <c r="B70" s="34"/>
      <c r="C70" s="34"/>
      <c r="E70" s="34"/>
      <c r="F70" s="52">
        <f t="shared" si="4"/>
        <v>5706.72</v>
      </c>
      <c r="L70" s="37"/>
      <c r="Y70" s="12"/>
      <c r="Z70" s="12"/>
      <c r="AB70" s="13"/>
      <c r="AD70" s="12"/>
      <c r="AH70" s="12"/>
      <c r="AK70" s="12"/>
      <c r="AM70" s="39"/>
    </row>
    <row r="71" ht="15.75" customHeight="1">
      <c r="A71" s="34"/>
      <c r="B71" s="34"/>
      <c r="C71" s="34"/>
      <c r="E71" s="34"/>
      <c r="F71" s="52">
        <f t="shared" si="4"/>
        <v>5706.72</v>
      </c>
      <c r="L71" s="37"/>
      <c r="Y71" s="12"/>
      <c r="Z71" s="12"/>
      <c r="AB71" s="13"/>
      <c r="AD71" s="12"/>
      <c r="AH71" s="12"/>
      <c r="AK71" s="12"/>
      <c r="AM71" s="39"/>
    </row>
    <row r="72" ht="15.75" customHeight="1">
      <c r="A72" s="34"/>
      <c r="B72" s="34"/>
      <c r="C72" s="34"/>
      <c r="E72" s="34"/>
      <c r="F72" s="52">
        <f t="shared" ref="F72:F164" si="5">F8*1.2</f>
        <v>10537.92</v>
      </c>
      <c r="L72" s="37"/>
      <c r="Y72" s="12"/>
      <c r="Z72" s="12"/>
      <c r="AB72" s="13"/>
      <c r="AD72" s="12"/>
      <c r="AH72" s="12"/>
      <c r="AK72" s="12"/>
      <c r="AM72" s="39"/>
    </row>
    <row r="73" ht="15.75" customHeight="1">
      <c r="A73" s="34"/>
      <c r="B73" s="34"/>
      <c r="C73" s="34"/>
      <c r="E73" s="34"/>
      <c r="F73" s="52">
        <f t="shared" si="5"/>
        <v>10537.92</v>
      </c>
      <c r="L73" s="37"/>
      <c r="Y73" s="12"/>
      <c r="Z73" s="12"/>
      <c r="AB73" s="13"/>
      <c r="AD73" s="12"/>
      <c r="AH73" s="12"/>
      <c r="AK73" s="12"/>
      <c r="AM73" s="39"/>
    </row>
    <row r="74" ht="15.75" customHeight="1">
      <c r="A74" s="34"/>
      <c r="B74" s="34"/>
      <c r="C74" s="34"/>
      <c r="E74" s="34"/>
      <c r="F74" s="52">
        <f t="shared" si="5"/>
        <v>4728.96</v>
      </c>
      <c r="L74" s="37"/>
      <c r="Y74" s="12"/>
      <c r="Z74" s="12"/>
      <c r="AB74" s="13"/>
      <c r="AD74" s="12"/>
      <c r="AH74" s="12"/>
      <c r="AK74" s="12"/>
      <c r="AM74" s="39"/>
    </row>
    <row r="75" ht="15.75" customHeight="1">
      <c r="A75" s="34"/>
      <c r="B75" s="34"/>
      <c r="C75" s="34"/>
      <c r="E75" s="34"/>
      <c r="F75" s="52">
        <f t="shared" si="5"/>
        <v>4728.96</v>
      </c>
      <c r="L75" s="37"/>
      <c r="Y75" s="12"/>
      <c r="Z75" s="12"/>
      <c r="AB75" s="13"/>
      <c r="AD75" s="12"/>
      <c r="AH75" s="12"/>
      <c r="AK75" s="12"/>
      <c r="AM75" s="39"/>
    </row>
    <row r="76" ht="15.75" customHeight="1">
      <c r="A76" s="34"/>
      <c r="B76" s="34"/>
      <c r="C76" s="34"/>
      <c r="E76" s="34"/>
      <c r="F76" s="52">
        <f t="shared" si="5"/>
        <v>4728.96</v>
      </c>
      <c r="L76" s="37"/>
      <c r="Y76" s="12"/>
      <c r="Z76" s="12"/>
      <c r="AB76" s="13"/>
      <c r="AD76" s="12"/>
      <c r="AH76" s="12"/>
      <c r="AK76" s="12"/>
      <c r="AM76" s="39"/>
    </row>
    <row r="77" ht="15.75" customHeight="1">
      <c r="A77" s="34"/>
      <c r="B77" s="34"/>
      <c r="C77" s="34"/>
      <c r="E77" s="34"/>
      <c r="F77" s="52">
        <f t="shared" si="5"/>
        <v>0</v>
      </c>
      <c r="L77" s="37"/>
      <c r="Y77" s="12"/>
      <c r="Z77" s="12"/>
      <c r="AB77" s="13"/>
      <c r="AD77" s="12"/>
      <c r="AH77" s="12"/>
      <c r="AK77" s="12"/>
      <c r="AM77" s="39"/>
    </row>
    <row r="78" ht="15.75" customHeight="1">
      <c r="A78" s="34"/>
      <c r="B78" s="34"/>
      <c r="C78" s="34"/>
      <c r="E78" s="34"/>
      <c r="F78" s="52">
        <f t="shared" si="5"/>
        <v>0</v>
      </c>
      <c r="L78" s="37"/>
      <c r="Y78" s="12"/>
      <c r="Z78" s="12"/>
      <c r="AB78" s="13"/>
      <c r="AD78" s="12"/>
      <c r="AH78" s="12"/>
      <c r="AK78" s="12"/>
      <c r="AM78" s="39"/>
    </row>
    <row r="79" ht="15.75" customHeight="1">
      <c r="A79" s="34"/>
      <c r="B79" s="34"/>
      <c r="C79" s="34"/>
      <c r="E79" s="34"/>
      <c r="F79" s="52">
        <f t="shared" si="5"/>
        <v>0</v>
      </c>
      <c r="L79" s="37"/>
      <c r="Y79" s="12"/>
      <c r="Z79" s="12"/>
      <c r="AB79" s="13"/>
      <c r="AD79" s="12"/>
      <c r="AH79" s="12"/>
      <c r="AK79" s="12"/>
      <c r="AM79" s="39"/>
    </row>
    <row r="80" ht="15.75" customHeight="1">
      <c r="A80" s="34"/>
      <c r="B80" s="34"/>
      <c r="C80" s="34"/>
      <c r="E80" s="34"/>
      <c r="F80" s="52">
        <f t="shared" si="5"/>
        <v>0</v>
      </c>
      <c r="L80" s="37"/>
      <c r="Y80" s="12"/>
      <c r="Z80" s="12"/>
      <c r="AB80" s="13"/>
      <c r="AD80" s="12"/>
      <c r="AH80" s="12"/>
      <c r="AK80" s="12"/>
      <c r="AM80" s="39"/>
    </row>
    <row r="81" ht="15.75" customHeight="1">
      <c r="A81" s="34"/>
      <c r="B81" s="34"/>
      <c r="C81" s="34"/>
      <c r="E81" s="34"/>
      <c r="F81" s="52">
        <f t="shared" si="5"/>
        <v>0</v>
      </c>
      <c r="L81" s="37"/>
      <c r="Y81" s="12"/>
      <c r="Z81" s="12"/>
      <c r="AB81" s="13"/>
      <c r="AD81" s="12"/>
      <c r="AH81" s="12"/>
      <c r="AK81" s="12"/>
      <c r="AM81" s="39"/>
    </row>
    <row r="82" ht="15.75" customHeight="1">
      <c r="A82" s="34"/>
      <c r="B82" s="34"/>
      <c r="C82" s="34"/>
      <c r="E82" s="34"/>
      <c r="F82" s="52">
        <f t="shared" si="5"/>
        <v>0</v>
      </c>
      <c r="L82" s="37"/>
      <c r="Y82" s="12"/>
      <c r="Z82" s="12"/>
      <c r="AB82" s="13"/>
      <c r="AD82" s="12"/>
      <c r="AH82" s="12"/>
      <c r="AK82" s="12"/>
      <c r="AM82" s="39"/>
    </row>
    <row r="83" ht="15.75" customHeight="1">
      <c r="A83" s="34"/>
      <c r="B83" s="34"/>
      <c r="C83" s="34"/>
      <c r="E83" s="34"/>
      <c r="F83" s="52">
        <f t="shared" si="5"/>
        <v>0</v>
      </c>
      <c r="L83" s="37"/>
      <c r="Y83" s="12"/>
      <c r="Z83" s="12"/>
      <c r="AB83" s="13"/>
      <c r="AD83" s="12"/>
      <c r="AH83" s="12"/>
      <c r="AK83" s="12"/>
      <c r="AM83" s="39"/>
    </row>
    <row r="84" ht="15.75" customHeight="1">
      <c r="A84" s="34"/>
      <c r="B84" s="34"/>
      <c r="C84" s="34"/>
      <c r="E84" s="34"/>
      <c r="F84" s="52">
        <f t="shared" si="5"/>
        <v>0</v>
      </c>
      <c r="L84" s="37"/>
      <c r="Y84" s="12"/>
      <c r="Z84" s="12"/>
      <c r="AB84" s="13"/>
      <c r="AD84" s="12"/>
      <c r="AH84" s="12"/>
      <c r="AK84" s="12"/>
      <c r="AM84" s="39"/>
    </row>
    <row r="85" ht="15.75" customHeight="1">
      <c r="A85" s="34"/>
      <c r="B85" s="34"/>
      <c r="C85" s="34"/>
      <c r="E85" s="34"/>
      <c r="F85" s="52">
        <f t="shared" si="5"/>
        <v>0</v>
      </c>
      <c r="L85" s="37"/>
      <c r="Y85" s="12"/>
      <c r="Z85" s="12"/>
      <c r="AB85" s="13"/>
      <c r="AD85" s="12"/>
      <c r="AH85" s="12"/>
      <c r="AK85" s="12"/>
      <c r="AM85" s="39"/>
    </row>
    <row r="86" ht="15.75" customHeight="1">
      <c r="A86" s="34"/>
      <c r="B86" s="34"/>
      <c r="C86" s="34"/>
      <c r="E86" s="34"/>
      <c r="F86" s="52">
        <f t="shared" si="5"/>
        <v>4384.944</v>
      </c>
      <c r="L86" s="37"/>
      <c r="Y86" s="12"/>
      <c r="Z86" s="12"/>
      <c r="AB86" s="13"/>
      <c r="AD86" s="12"/>
      <c r="AH86" s="12"/>
      <c r="AK86" s="12"/>
      <c r="AM86" s="39"/>
    </row>
    <row r="87" ht="15.75" customHeight="1">
      <c r="A87" s="34"/>
      <c r="B87" s="34"/>
      <c r="C87" s="34"/>
      <c r="E87" s="34"/>
      <c r="F87" s="52">
        <f t="shared" si="5"/>
        <v>4384.944</v>
      </c>
      <c r="L87" s="37"/>
      <c r="Y87" s="12"/>
      <c r="Z87" s="12"/>
      <c r="AB87" s="13"/>
      <c r="AD87" s="12"/>
      <c r="AH87" s="12"/>
      <c r="AK87" s="12"/>
      <c r="AM87" s="39"/>
    </row>
    <row r="88" ht="15.75" customHeight="1">
      <c r="A88" s="34"/>
      <c r="B88" s="34"/>
      <c r="C88" s="34"/>
      <c r="E88" s="34"/>
      <c r="F88" s="52">
        <f t="shared" si="5"/>
        <v>4384.944</v>
      </c>
      <c r="L88" s="37"/>
      <c r="Y88" s="12"/>
      <c r="Z88" s="12"/>
      <c r="AB88" s="13"/>
      <c r="AD88" s="12"/>
      <c r="AH88" s="12"/>
      <c r="AK88" s="12"/>
      <c r="AM88" s="39"/>
    </row>
    <row r="89" ht="15.75" customHeight="1">
      <c r="A89" s="34"/>
      <c r="B89" s="34"/>
      <c r="C89" s="34"/>
      <c r="E89" s="34"/>
      <c r="F89" s="52">
        <f t="shared" si="5"/>
        <v>4384.944</v>
      </c>
      <c r="L89" s="37"/>
      <c r="Y89" s="12"/>
      <c r="Z89" s="12"/>
      <c r="AB89" s="13"/>
      <c r="AD89" s="12"/>
      <c r="AH89" s="12"/>
      <c r="AK89" s="12"/>
      <c r="AM89" s="39"/>
    </row>
    <row r="90" ht="15.75" customHeight="1">
      <c r="A90" s="34"/>
      <c r="B90" s="34"/>
      <c r="C90" s="34"/>
      <c r="E90" s="34"/>
      <c r="F90" s="52">
        <f t="shared" si="5"/>
        <v>4384.944</v>
      </c>
      <c r="L90" s="37"/>
      <c r="Y90" s="12"/>
      <c r="Z90" s="12"/>
      <c r="AB90" s="13"/>
      <c r="AD90" s="12"/>
      <c r="AH90" s="12"/>
      <c r="AK90" s="12"/>
      <c r="AM90" s="39"/>
    </row>
    <row r="91" ht="15.75" customHeight="1">
      <c r="A91" s="34"/>
      <c r="B91" s="34"/>
      <c r="C91" s="34"/>
      <c r="E91" s="34"/>
      <c r="F91" s="52">
        <f t="shared" si="5"/>
        <v>4384.944</v>
      </c>
      <c r="L91" s="37"/>
      <c r="Y91" s="12"/>
      <c r="Z91" s="12"/>
      <c r="AB91" s="13"/>
      <c r="AD91" s="12"/>
      <c r="AH91" s="12"/>
      <c r="AK91" s="12"/>
      <c r="AM91" s="39"/>
    </row>
    <row r="92" ht="15.75" customHeight="1">
      <c r="A92" s="34"/>
      <c r="B92" s="34"/>
      <c r="C92" s="34"/>
      <c r="E92" s="34"/>
      <c r="F92" s="52">
        <f t="shared" si="5"/>
        <v>4384.944</v>
      </c>
      <c r="L92" s="37"/>
      <c r="Y92" s="12"/>
      <c r="Z92" s="12"/>
      <c r="AB92" s="13"/>
      <c r="AD92" s="12"/>
      <c r="AH92" s="12"/>
      <c r="AK92" s="12"/>
      <c r="AM92" s="39"/>
    </row>
    <row r="93" ht="15.75" customHeight="1">
      <c r="A93" s="34"/>
      <c r="B93" s="34"/>
      <c r="C93" s="34"/>
      <c r="E93" s="34"/>
      <c r="F93" s="52">
        <f t="shared" si="5"/>
        <v>4384.944</v>
      </c>
      <c r="L93" s="37"/>
      <c r="Y93" s="12"/>
      <c r="Z93" s="12"/>
      <c r="AB93" s="13"/>
      <c r="AD93" s="12"/>
      <c r="AH93" s="12"/>
      <c r="AK93" s="12"/>
      <c r="AM93" s="39"/>
    </row>
    <row r="94" ht="15.75" customHeight="1">
      <c r="A94" s="34"/>
      <c r="B94" s="34"/>
      <c r="C94" s="34"/>
      <c r="E94" s="34"/>
      <c r="F94" s="52">
        <f t="shared" si="5"/>
        <v>4384.944</v>
      </c>
      <c r="L94" s="37"/>
      <c r="Y94" s="12"/>
      <c r="Z94" s="12"/>
      <c r="AB94" s="13"/>
      <c r="AD94" s="12"/>
      <c r="AH94" s="12"/>
      <c r="AK94" s="12"/>
      <c r="AM94" s="39"/>
    </row>
    <row r="95" ht="15.75" customHeight="1">
      <c r="A95" s="34"/>
      <c r="B95" s="34"/>
      <c r="C95" s="34"/>
      <c r="E95" s="34"/>
      <c r="F95" s="52">
        <f t="shared" si="5"/>
        <v>5261.9328</v>
      </c>
      <c r="L95" s="37"/>
      <c r="Y95" s="12"/>
      <c r="Z95" s="12"/>
      <c r="AB95" s="13"/>
      <c r="AD95" s="12"/>
      <c r="AH95" s="12"/>
      <c r="AK95" s="12"/>
      <c r="AM95" s="39"/>
    </row>
    <row r="96" ht="15.75" customHeight="1">
      <c r="A96" s="34"/>
      <c r="B96" s="34"/>
      <c r="C96" s="34"/>
      <c r="E96" s="34"/>
      <c r="F96" s="52">
        <f t="shared" si="5"/>
        <v>11996.64</v>
      </c>
      <c r="L96" s="37"/>
      <c r="Y96" s="12"/>
      <c r="Z96" s="12"/>
      <c r="AB96" s="13"/>
      <c r="AD96" s="12"/>
      <c r="AH96" s="12"/>
      <c r="AK96" s="12"/>
      <c r="AM96" s="39"/>
    </row>
    <row r="97" ht="15.75" customHeight="1">
      <c r="A97" s="34"/>
      <c r="B97" s="34"/>
      <c r="C97" s="34"/>
      <c r="E97" s="34"/>
      <c r="F97" s="52">
        <f t="shared" si="5"/>
        <v>11996.64</v>
      </c>
      <c r="L97" s="37"/>
      <c r="Y97" s="12"/>
      <c r="Z97" s="12"/>
      <c r="AB97" s="13"/>
      <c r="AD97" s="12"/>
      <c r="AH97" s="12"/>
      <c r="AK97" s="12"/>
      <c r="AM97" s="39"/>
    </row>
    <row r="98" ht="15.75" customHeight="1">
      <c r="A98" s="34"/>
      <c r="B98" s="34"/>
      <c r="C98" s="34"/>
      <c r="E98" s="34"/>
      <c r="F98" s="52">
        <f t="shared" si="5"/>
        <v>11996.64</v>
      </c>
      <c r="L98" s="37"/>
      <c r="Y98" s="12"/>
      <c r="Z98" s="12"/>
      <c r="AB98" s="13"/>
      <c r="AD98" s="12"/>
      <c r="AH98" s="12"/>
      <c r="AK98" s="12"/>
      <c r="AM98" s="39"/>
    </row>
    <row r="99" ht="15.75" customHeight="1">
      <c r="A99" s="34"/>
      <c r="B99" s="34"/>
      <c r="C99" s="34"/>
      <c r="E99" s="34"/>
      <c r="F99" s="52">
        <f t="shared" si="5"/>
        <v>11996.64</v>
      </c>
      <c r="L99" s="37"/>
      <c r="Y99" s="12"/>
      <c r="Z99" s="12"/>
      <c r="AB99" s="13"/>
      <c r="AD99" s="12"/>
      <c r="AH99" s="12"/>
      <c r="AK99" s="12"/>
      <c r="AM99" s="39"/>
    </row>
    <row r="100" ht="15.75" customHeight="1">
      <c r="A100" s="34"/>
      <c r="B100" s="34"/>
      <c r="C100" s="34"/>
      <c r="E100" s="34"/>
      <c r="F100" s="52">
        <f t="shared" si="5"/>
        <v>13920.624</v>
      </c>
      <c r="L100" s="37"/>
      <c r="Y100" s="12"/>
      <c r="Z100" s="12"/>
      <c r="AB100" s="13"/>
      <c r="AD100" s="12"/>
      <c r="AH100" s="12"/>
      <c r="AK100" s="12"/>
      <c r="AM100" s="39"/>
    </row>
    <row r="101" ht="15.75" customHeight="1">
      <c r="A101" s="34"/>
      <c r="B101" s="34"/>
      <c r="C101" s="34"/>
      <c r="E101" s="34"/>
      <c r="F101" s="52">
        <f t="shared" si="5"/>
        <v>13920.624</v>
      </c>
      <c r="L101" s="37"/>
      <c r="Y101" s="12"/>
      <c r="Z101" s="12"/>
      <c r="AB101" s="13"/>
      <c r="AD101" s="12"/>
      <c r="AH101" s="12"/>
      <c r="AK101" s="12"/>
      <c r="AM101" s="39"/>
    </row>
    <row r="102" ht="15.75" customHeight="1">
      <c r="A102" s="34"/>
      <c r="B102" s="34"/>
      <c r="C102" s="34"/>
      <c r="E102" s="34"/>
      <c r="F102" s="52">
        <f t="shared" si="5"/>
        <v>13920.624</v>
      </c>
      <c r="L102" s="37"/>
      <c r="Y102" s="12"/>
      <c r="Z102" s="12"/>
      <c r="AB102" s="13"/>
      <c r="AD102" s="12"/>
      <c r="AH102" s="12"/>
      <c r="AK102" s="12"/>
      <c r="AM102" s="39"/>
    </row>
    <row r="103" ht="15.75" customHeight="1">
      <c r="A103" s="34"/>
      <c r="B103" s="34"/>
      <c r="C103" s="34"/>
      <c r="E103" s="34"/>
      <c r="F103" s="52">
        <f t="shared" si="5"/>
        <v>13920.624</v>
      </c>
      <c r="L103" s="37"/>
      <c r="Y103" s="12"/>
      <c r="Z103" s="12"/>
      <c r="AB103" s="13"/>
      <c r="AD103" s="12"/>
      <c r="AH103" s="12"/>
      <c r="AK103" s="12"/>
      <c r="AM103" s="39"/>
    </row>
    <row r="104" ht="15.75" customHeight="1">
      <c r="A104" s="34"/>
      <c r="B104" s="34"/>
      <c r="C104" s="34"/>
      <c r="E104" s="34"/>
      <c r="F104" s="52">
        <f t="shared" si="5"/>
        <v>13920.624</v>
      </c>
      <c r="L104" s="37"/>
      <c r="Y104" s="12"/>
      <c r="Z104" s="12"/>
      <c r="AB104" s="13"/>
      <c r="AD104" s="12"/>
      <c r="AH104" s="12"/>
      <c r="AK104" s="12"/>
      <c r="AM104" s="39"/>
    </row>
    <row r="105" ht="15.75" customHeight="1">
      <c r="A105" s="34"/>
      <c r="B105" s="34"/>
      <c r="C105" s="34"/>
      <c r="E105" s="34"/>
      <c r="F105" s="52">
        <f t="shared" si="5"/>
        <v>13920.624</v>
      </c>
      <c r="L105" s="37"/>
      <c r="Y105" s="12"/>
      <c r="Z105" s="12"/>
      <c r="AB105" s="13"/>
      <c r="AD105" s="12"/>
      <c r="AH105" s="12"/>
      <c r="AK105" s="12"/>
      <c r="AM105" s="39"/>
    </row>
    <row r="106" ht="15.75" customHeight="1">
      <c r="A106" s="34"/>
      <c r="B106" s="34"/>
      <c r="C106" s="34"/>
      <c r="E106" s="34"/>
      <c r="F106" s="52">
        <f t="shared" si="5"/>
        <v>13920.624</v>
      </c>
      <c r="L106" s="37"/>
      <c r="Y106" s="12"/>
      <c r="Z106" s="12"/>
      <c r="AB106" s="13"/>
      <c r="AD106" s="12"/>
      <c r="AH106" s="12"/>
      <c r="AK106" s="12"/>
      <c r="AM106" s="39"/>
    </row>
    <row r="107" ht="15.75" customHeight="1">
      <c r="A107" s="34"/>
      <c r="B107" s="34"/>
      <c r="C107" s="34"/>
      <c r="E107" s="34"/>
      <c r="F107" s="52">
        <f t="shared" si="5"/>
        <v>13920.624</v>
      </c>
      <c r="L107" s="37"/>
      <c r="Y107" s="12"/>
      <c r="Z107" s="12"/>
      <c r="AB107" s="13"/>
      <c r="AD107" s="12"/>
      <c r="AH107" s="12"/>
      <c r="AK107" s="12"/>
      <c r="AM107" s="39"/>
    </row>
    <row r="108" ht="15.75" customHeight="1">
      <c r="A108" s="34"/>
      <c r="B108" s="34"/>
      <c r="C108" s="34"/>
      <c r="E108" s="34"/>
      <c r="F108" s="52">
        <f t="shared" si="5"/>
        <v>17474.1552</v>
      </c>
      <c r="L108" s="37"/>
      <c r="Y108" s="12"/>
      <c r="Z108" s="12"/>
      <c r="AB108" s="13"/>
      <c r="AD108" s="12"/>
      <c r="AH108" s="12"/>
      <c r="AK108" s="12"/>
      <c r="AM108" s="39"/>
    </row>
    <row r="109" ht="15.75" customHeight="1">
      <c r="A109" s="34"/>
      <c r="B109" s="34"/>
      <c r="C109" s="34"/>
      <c r="E109" s="34"/>
      <c r="F109" s="52">
        <f t="shared" si="5"/>
        <v>17474.1552</v>
      </c>
      <c r="L109" s="37"/>
      <c r="Y109" s="12"/>
      <c r="Z109" s="12"/>
      <c r="AB109" s="13"/>
      <c r="AD109" s="12"/>
      <c r="AH109" s="12"/>
      <c r="AK109" s="12"/>
      <c r="AM109" s="39"/>
    </row>
    <row r="110" ht="15.75" customHeight="1">
      <c r="A110" s="34"/>
      <c r="B110" s="34"/>
      <c r="C110" s="34"/>
      <c r="E110" s="34"/>
      <c r="F110" s="52">
        <f t="shared" si="5"/>
        <v>17474.1552</v>
      </c>
      <c r="L110" s="37"/>
      <c r="Y110" s="12"/>
      <c r="Z110" s="12"/>
      <c r="AB110" s="13"/>
      <c r="AD110" s="12"/>
      <c r="AH110" s="12"/>
      <c r="AK110" s="12"/>
      <c r="AM110" s="39"/>
    </row>
    <row r="111" ht="15.75" customHeight="1">
      <c r="A111" s="34"/>
      <c r="B111" s="34"/>
      <c r="C111" s="34"/>
      <c r="E111" s="34"/>
      <c r="F111" s="52">
        <f t="shared" si="5"/>
        <v>17474.1552</v>
      </c>
      <c r="L111" s="37"/>
      <c r="Y111" s="12"/>
      <c r="Z111" s="12"/>
      <c r="AB111" s="13"/>
      <c r="AD111" s="12"/>
      <c r="AH111" s="12"/>
      <c r="AK111" s="12"/>
      <c r="AM111" s="39"/>
    </row>
    <row r="112" ht="15.75" customHeight="1">
      <c r="A112" s="34"/>
      <c r="B112" s="34"/>
      <c r="C112" s="34"/>
      <c r="E112" s="34"/>
      <c r="F112" s="52">
        <f t="shared" si="5"/>
        <v>17474.1552</v>
      </c>
      <c r="L112" s="37"/>
      <c r="Y112" s="12"/>
      <c r="Z112" s="12"/>
      <c r="AB112" s="13"/>
      <c r="AD112" s="12"/>
      <c r="AH112" s="12"/>
      <c r="AK112" s="12"/>
      <c r="AM112" s="39"/>
    </row>
    <row r="113" ht="15.75" customHeight="1">
      <c r="A113" s="34"/>
      <c r="B113" s="34"/>
      <c r="C113" s="34"/>
      <c r="E113" s="34"/>
      <c r="F113" s="52">
        <f t="shared" si="5"/>
        <v>4384.944</v>
      </c>
      <c r="L113" s="37"/>
      <c r="Y113" s="12"/>
      <c r="Z113" s="12"/>
      <c r="AB113" s="13"/>
      <c r="AD113" s="12"/>
      <c r="AH113" s="12"/>
      <c r="AK113" s="12"/>
      <c r="AM113" s="39"/>
    </row>
    <row r="114" ht="15.75" customHeight="1">
      <c r="A114" s="34"/>
      <c r="B114" s="34"/>
      <c r="C114" s="34"/>
      <c r="E114" s="34"/>
      <c r="F114" s="52">
        <f t="shared" si="5"/>
        <v>4384.944</v>
      </c>
      <c r="L114" s="37"/>
      <c r="Y114" s="12"/>
      <c r="Z114" s="12"/>
      <c r="AB114" s="13"/>
      <c r="AD114" s="12"/>
      <c r="AH114" s="12"/>
      <c r="AK114" s="12"/>
      <c r="AM114" s="39"/>
    </row>
    <row r="115" ht="15.75" customHeight="1">
      <c r="A115" s="34"/>
      <c r="B115" s="34"/>
      <c r="C115" s="34"/>
      <c r="E115" s="34"/>
      <c r="F115" s="52">
        <f t="shared" si="5"/>
        <v>4384.944</v>
      </c>
      <c r="L115" s="37"/>
      <c r="Y115" s="12"/>
      <c r="Z115" s="12"/>
      <c r="AB115" s="13"/>
      <c r="AD115" s="12"/>
      <c r="AH115" s="12"/>
      <c r="AK115" s="12"/>
      <c r="AM115" s="39"/>
    </row>
    <row r="116" ht="15.75" customHeight="1">
      <c r="A116" s="34"/>
      <c r="B116" s="34"/>
      <c r="C116" s="34"/>
      <c r="E116" s="34"/>
      <c r="F116" s="52">
        <f t="shared" si="5"/>
        <v>4384.944</v>
      </c>
      <c r="L116" s="37"/>
      <c r="Y116" s="12"/>
      <c r="Z116" s="12"/>
      <c r="AB116" s="13"/>
      <c r="AD116" s="12"/>
      <c r="AH116" s="12"/>
      <c r="AK116" s="12"/>
      <c r="AM116" s="39"/>
    </row>
    <row r="117" ht="15.75" customHeight="1">
      <c r="A117" s="34"/>
      <c r="B117" s="34"/>
      <c r="C117" s="34"/>
      <c r="E117" s="34"/>
      <c r="F117" s="52">
        <f t="shared" si="5"/>
        <v>4384.944</v>
      </c>
      <c r="L117" s="37"/>
      <c r="Y117" s="12"/>
      <c r="Z117" s="12"/>
      <c r="AB117" s="13"/>
      <c r="AD117" s="12"/>
      <c r="AH117" s="12"/>
      <c r="AK117" s="12"/>
      <c r="AM117" s="39"/>
    </row>
    <row r="118" ht="15.75" customHeight="1">
      <c r="A118" s="34"/>
      <c r="B118" s="34"/>
      <c r="C118" s="34"/>
      <c r="E118" s="34"/>
      <c r="F118" s="52">
        <f t="shared" si="5"/>
        <v>4384.944</v>
      </c>
      <c r="L118" s="37"/>
      <c r="Y118" s="12"/>
      <c r="Z118" s="12"/>
      <c r="AB118" s="13"/>
      <c r="AD118" s="12"/>
      <c r="AH118" s="12"/>
      <c r="AK118" s="12"/>
      <c r="AM118" s="39"/>
    </row>
    <row r="119" ht="15.75" customHeight="1">
      <c r="A119" s="34"/>
      <c r="B119" s="34"/>
      <c r="C119" s="34"/>
      <c r="E119" s="34"/>
      <c r="F119" s="52">
        <f t="shared" si="5"/>
        <v>4384.944</v>
      </c>
      <c r="L119" s="37"/>
      <c r="Y119" s="12"/>
      <c r="Z119" s="12"/>
      <c r="AB119" s="13"/>
      <c r="AD119" s="12"/>
      <c r="AH119" s="12"/>
      <c r="AK119" s="12"/>
      <c r="AM119" s="39"/>
    </row>
    <row r="120" ht="15.75" customHeight="1">
      <c r="A120" s="34"/>
      <c r="B120" s="34"/>
      <c r="C120" s="34"/>
      <c r="E120" s="34"/>
      <c r="F120" s="52">
        <f t="shared" si="5"/>
        <v>4384.944</v>
      </c>
      <c r="L120" s="37"/>
      <c r="Y120" s="12"/>
      <c r="Z120" s="12"/>
      <c r="AB120" s="13"/>
      <c r="AD120" s="12"/>
      <c r="AH120" s="12"/>
      <c r="AK120" s="12"/>
      <c r="AM120" s="39"/>
    </row>
    <row r="121" ht="15.75" customHeight="1">
      <c r="A121" s="34"/>
      <c r="B121" s="34"/>
      <c r="C121" s="34"/>
      <c r="E121" s="34"/>
      <c r="F121" s="52">
        <f t="shared" si="5"/>
        <v>5248.8</v>
      </c>
      <c r="L121" s="37"/>
      <c r="Y121" s="12"/>
      <c r="Z121" s="12"/>
      <c r="AB121" s="13"/>
      <c r="AD121" s="12"/>
      <c r="AH121" s="12"/>
      <c r="AK121" s="12"/>
      <c r="AM121" s="39"/>
    </row>
    <row r="122" ht="15.75" customHeight="1">
      <c r="A122" s="34"/>
      <c r="B122" s="34"/>
      <c r="C122" s="34"/>
      <c r="E122" s="34"/>
      <c r="F122" s="52">
        <f t="shared" si="5"/>
        <v>5248.8</v>
      </c>
      <c r="L122" s="37"/>
      <c r="Y122" s="12"/>
      <c r="Z122" s="12"/>
      <c r="AB122" s="13"/>
      <c r="AD122" s="12"/>
      <c r="AH122" s="12"/>
      <c r="AK122" s="12"/>
      <c r="AM122" s="39"/>
    </row>
    <row r="123" ht="15.75" customHeight="1">
      <c r="A123" s="34"/>
      <c r="B123" s="34"/>
      <c r="C123" s="34"/>
      <c r="E123" s="34"/>
      <c r="F123" s="52">
        <f t="shared" si="5"/>
        <v>5248.8</v>
      </c>
      <c r="L123" s="37"/>
      <c r="Y123" s="12"/>
      <c r="Z123" s="12"/>
      <c r="AB123" s="13"/>
      <c r="AD123" s="12"/>
      <c r="AH123" s="12"/>
      <c r="AK123" s="12"/>
      <c r="AM123" s="39"/>
    </row>
    <row r="124" ht="15.75" customHeight="1">
      <c r="A124" s="34"/>
      <c r="B124" s="34"/>
      <c r="C124" s="34"/>
      <c r="E124" s="34"/>
      <c r="F124" s="52">
        <f t="shared" si="5"/>
        <v>5248.8</v>
      </c>
      <c r="L124" s="37"/>
      <c r="Y124" s="12"/>
      <c r="Z124" s="12"/>
      <c r="AB124" s="13"/>
      <c r="AD124" s="12"/>
      <c r="AH124" s="12"/>
      <c r="AK124" s="12"/>
      <c r="AM124" s="39"/>
    </row>
    <row r="125" ht="15.75" customHeight="1">
      <c r="A125" s="34"/>
      <c r="B125" s="34"/>
      <c r="C125" s="34"/>
      <c r="E125" s="34"/>
      <c r="F125" s="52">
        <f t="shared" si="5"/>
        <v>4998.24</v>
      </c>
      <c r="L125" s="37"/>
      <c r="Y125" s="12"/>
      <c r="Z125" s="12"/>
      <c r="AB125" s="13"/>
      <c r="AD125" s="12"/>
      <c r="AH125" s="12"/>
      <c r="AK125" s="12"/>
      <c r="AM125" s="39"/>
    </row>
    <row r="126" ht="15.75" customHeight="1">
      <c r="A126" s="34"/>
      <c r="B126" s="34"/>
      <c r="C126" s="34"/>
      <c r="E126" s="34"/>
      <c r="F126" s="52">
        <f t="shared" si="5"/>
        <v>0</v>
      </c>
      <c r="L126" s="37"/>
      <c r="Y126" s="12"/>
      <c r="Z126" s="12"/>
      <c r="AB126" s="13"/>
      <c r="AD126" s="12"/>
      <c r="AH126" s="12"/>
      <c r="AK126" s="12"/>
      <c r="AM126" s="39"/>
    </row>
    <row r="127" ht="15.75" customHeight="1">
      <c r="A127" s="34"/>
      <c r="B127" s="34"/>
      <c r="C127" s="34"/>
      <c r="E127" s="34"/>
      <c r="F127" s="52">
        <f t="shared" si="5"/>
        <v>0</v>
      </c>
      <c r="L127" s="37"/>
      <c r="Y127" s="12"/>
      <c r="Z127" s="12"/>
      <c r="AB127" s="13"/>
      <c r="AD127" s="12"/>
      <c r="AH127" s="12"/>
      <c r="AK127" s="12"/>
      <c r="AM127" s="39"/>
    </row>
    <row r="128" ht="15.75" customHeight="1">
      <c r="A128" s="34"/>
      <c r="B128" s="34"/>
      <c r="C128" s="34"/>
      <c r="E128" s="34"/>
      <c r="F128" s="52">
        <f t="shared" si="5"/>
        <v>0</v>
      </c>
      <c r="L128" s="37"/>
      <c r="Y128" s="12"/>
      <c r="Z128" s="12"/>
      <c r="AB128" s="13"/>
      <c r="AD128" s="12"/>
      <c r="AH128" s="12"/>
      <c r="AK128" s="12"/>
      <c r="AM128" s="39"/>
    </row>
    <row r="129" ht="15.75" customHeight="1">
      <c r="A129" s="34"/>
      <c r="B129" s="34"/>
      <c r="C129" s="34"/>
      <c r="E129" s="34"/>
      <c r="F129" s="52">
        <f t="shared" si="5"/>
        <v>0</v>
      </c>
      <c r="L129" s="37"/>
      <c r="Y129" s="12"/>
      <c r="Z129" s="12"/>
      <c r="AB129" s="13"/>
      <c r="AD129" s="12"/>
      <c r="AH129" s="12"/>
      <c r="AK129" s="12"/>
      <c r="AM129" s="39"/>
    </row>
    <row r="130" ht="15.75" customHeight="1">
      <c r="A130" s="34"/>
      <c r="B130" s="34"/>
      <c r="C130" s="34"/>
      <c r="E130" s="34"/>
      <c r="F130" s="52">
        <f t="shared" si="5"/>
        <v>0</v>
      </c>
      <c r="L130" s="37"/>
      <c r="Y130" s="12"/>
      <c r="Z130" s="12"/>
      <c r="AB130" s="13"/>
      <c r="AD130" s="12"/>
      <c r="AH130" s="12"/>
      <c r="AK130" s="12"/>
      <c r="AM130" s="39"/>
    </row>
    <row r="131" ht="15.75" customHeight="1">
      <c r="A131" s="34"/>
      <c r="B131" s="34"/>
      <c r="C131" s="34"/>
      <c r="E131" s="34"/>
      <c r="F131" s="52">
        <f t="shared" si="5"/>
        <v>21674.304</v>
      </c>
      <c r="L131" s="37"/>
      <c r="Y131" s="12"/>
      <c r="Z131" s="12"/>
      <c r="AB131" s="13"/>
      <c r="AD131" s="12"/>
      <c r="AH131" s="12"/>
      <c r="AK131" s="12"/>
      <c r="AM131" s="39"/>
    </row>
    <row r="132" ht="15.75" customHeight="1">
      <c r="A132" s="34"/>
      <c r="B132" s="34"/>
      <c r="C132" s="34"/>
      <c r="E132" s="34"/>
      <c r="F132" s="52">
        <f t="shared" si="5"/>
        <v>6177.6</v>
      </c>
      <c r="L132" s="37"/>
      <c r="Y132" s="12"/>
      <c r="Z132" s="12"/>
      <c r="AB132" s="13"/>
      <c r="AD132" s="12"/>
      <c r="AH132" s="12"/>
      <c r="AK132" s="12"/>
      <c r="AM132" s="39"/>
    </row>
    <row r="133" ht="15.75" customHeight="1">
      <c r="A133" s="34"/>
      <c r="B133" s="34"/>
      <c r="C133" s="34"/>
      <c r="E133" s="34"/>
      <c r="F133" s="52">
        <f t="shared" si="5"/>
        <v>6848.064</v>
      </c>
      <c r="L133" s="37"/>
      <c r="Y133" s="12"/>
      <c r="Z133" s="12"/>
      <c r="AB133" s="13"/>
      <c r="AD133" s="12"/>
      <c r="AH133" s="12"/>
      <c r="AK133" s="12"/>
      <c r="AM133" s="39"/>
    </row>
    <row r="134" ht="15.75" customHeight="1">
      <c r="A134" s="34"/>
      <c r="B134" s="34"/>
      <c r="C134" s="34"/>
      <c r="E134" s="34"/>
      <c r="F134" s="52">
        <f t="shared" si="5"/>
        <v>6848.064</v>
      </c>
      <c r="L134" s="37"/>
      <c r="Y134" s="12"/>
      <c r="Z134" s="12"/>
      <c r="AB134" s="13"/>
      <c r="AD134" s="12"/>
      <c r="AH134" s="12"/>
      <c r="AK134" s="12"/>
      <c r="AM134" s="39"/>
    </row>
    <row r="135" ht="15.75" customHeight="1">
      <c r="A135" s="34"/>
      <c r="B135" s="34"/>
      <c r="C135" s="34"/>
      <c r="E135" s="34"/>
      <c r="F135" s="52">
        <f t="shared" si="5"/>
        <v>6848.064</v>
      </c>
      <c r="L135" s="37"/>
      <c r="Y135" s="12"/>
      <c r="Z135" s="12"/>
      <c r="AB135" s="13"/>
      <c r="AD135" s="12"/>
      <c r="AH135" s="12"/>
      <c r="AK135" s="12"/>
      <c r="AM135" s="39"/>
    </row>
    <row r="136" ht="15.75" customHeight="1">
      <c r="A136" s="34"/>
      <c r="B136" s="34"/>
      <c r="C136" s="34"/>
      <c r="E136" s="34"/>
      <c r="F136" s="52">
        <f t="shared" si="5"/>
        <v>12645.504</v>
      </c>
      <c r="L136" s="37"/>
      <c r="Y136" s="12"/>
      <c r="Z136" s="12"/>
      <c r="AB136" s="13"/>
      <c r="AD136" s="12"/>
      <c r="AH136" s="12"/>
      <c r="AK136" s="12"/>
      <c r="AM136" s="39"/>
    </row>
    <row r="137" ht="15.75" customHeight="1">
      <c r="A137" s="34"/>
      <c r="B137" s="34"/>
      <c r="C137" s="34"/>
      <c r="E137" s="34"/>
      <c r="F137" s="52">
        <f t="shared" si="5"/>
        <v>12645.504</v>
      </c>
      <c r="L137" s="37"/>
      <c r="Y137" s="12"/>
      <c r="Z137" s="12"/>
      <c r="AB137" s="13"/>
      <c r="AD137" s="12"/>
      <c r="AH137" s="12"/>
      <c r="AK137" s="12"/>
      <c r="AM137" s="39"/>
    </row>
    <row r="138" ht="15.75" customHeight="1">
      <c r="A138" s="34"/>
      <c r="B138" s="34"/>
      <c r="C138" s="34"/>
      <c r="E138" s="34"/>
      <c r="F138" s="52">
        <f t="shared" si="5"/>
        <v>5674.752</v>
      </c>
      <c r="L138" s="37"/>
      <c r="Y138" s="12"/>
      <c r="Z138" s="12"/>
      <c r="AB138" s="13"/>
      <c r="AD138" s="12"/>
      <c r="AH138" s="12"/>
      <c r="AK138" s="12"/>
      <c r="AM138" s="39"/>
    </row>
    <row r="139" ht="15.75" customHeight="1">
      <c r="A139" s="34"/>
      <c r="B139" s="34"/>
      <c r="C139" s="34"/>
      <c r="E139" s="34"/>
      <c r="F139" s="52">
        <f t="shared" si="5"/>
        <v>5674.752</v>
      </c>
      <c r="L139" s="37"/>
      <c r="Y139" s="12"/>
      <c r="Z139" s="12"/>
      <c r="AB139" s="13"/>
      <c r="AD139" s="12"/>
      <c r="AH139" s="12"/>
      <c r="AK139" s="12"/>
      <c r="AM139" s="39"/>
    </row>
    <row r="140" ht="15.75" customHeight="1">
      <c r="A140" s="34"/>
      <c r="B140" s="34"/>
      <c r="C140" s="34"/>
      <c r="E140" s="34"/>
      <c r="F140" s="52">
        <f t="shared" si="5"/>
        <v>5674.752</v>
      </c>
      <c r="L140" s="37"/>
      <c r="Y140" s="12"/>
      <c r="Z140" s="12"/>
      <c r="AB140" s="13"/>
      <c r="AD140" s="12"/>
      <c r="AH140" s="12"/>
      <c r="AK140" s="12"/>
      <c r="AM140" s="39"/>
    </row>
    <row r="141" ht="15.75" customHeight="1">
      <c r="A141" s="34"/>
      <c r="B141" s="34"/>
      <c r="C141" s="34"/>
      <c r="E141" s="34"/>
      <c r="F141" s="52">
        <f t="shared" si="5"/>
        <v>0</v>
      </c>
      <c r="L141" s="37"/>
      <c r="Y141" s="12"/>
      <c r="Z141" s="12"/>
      <c r="AB141" s="13"/>
      <c r="AD141" s="12"/>
      <c r="AH141" s="12"/>
      <c r="AK141" s="12"/>
      <c r="AM141" s="39"/>
    </row>
    <row r="142" ht="15.75" customHeight="1">
      <c r="A142" s="34"/>
      <c r="B142" s="34"/>
      <c r="C142" s="34"/>
      <c r="E142" s="34"/>
      <c r="F142" s="52">
        <f t="shared" si="5"/>
        <v>0</v>
      </c>
      <c r="L142" s="37"/>
      <c r="Y142" s="12"/>
      <c r="Z142" s="12"/>
      <c r="AB142" s="13"/>
      <c r="AD142" s="12"/>
      <c r="AH142" s="12"/>
      <c r="AK142" s="12"/>
      <c r="AM142" s="39"/>
    </row>
    <row r="143" ht="15.75" customHeight="1">
      <c r="A143" s="34"/>
      <c r="B143" s="34"/>
      <c r="C143" s="34"/>
      <c r="E143" s="34"/>
      <c r="F143" s="52">
        <f t="shared" si="5"/>
        <v>0</v>
      </c>
      <c r="L143" s="37"/>
      <c r="Y143" s="12"/>
      <c r="Z143" s="12"/>
      <c r="AB143" s="13"/>
      <c r="AD143" s="12"/>
      <c r="AH143" s="12"/>
      <c r="AK143" s="12"/>
      <c r="AM143" s="39"/>
    </row>
    <row r="144" ht="15.75" customHeight="1">
      <c r="A144" s="34"/>
      <c r="B144" s="34"/>
      <c r="C144" s="34"/>
      <c r="E144" s="34"/>
      <c r="F144" s="52">
        <f t="shared" si="5"/>
        <v>0</v>
      </c>
      <c r="L144" s="37"/>
      <c r="Y144" s="12"/>
      <c r="Z144" s="12"/>
      <c r="AB144" s="13"/>
      <c r="AD144" s="12"/>
      <c r="AH144" s="12"/>
      <c r="AK144" s="12"/>
      <c r="AM144" s="39"/>
    </row>
    <row r="145" ht="15.75" customHeight="1">
      <c r="A145" s="34"/>
      <c r="B145" s="34"/>
      <c r="C145" s="34"/>
      <c r="E145" s="34"/>
      <c r="F145" s="52">
        <f t="shared" si="5"/>
        <v>0</v>
      </c>
      <c r="L145" s="37"/>
      <c r="Y145" s="12"/>
      <c r="Z145" s="12"/>
      <c r="AB145" s="13"/>
      <c r="AD145" s="12"/>
      <c r="AH145" s="12"/>
      <c r="AK145" s="12"/>
      <c r="AM145" s="39"/>
    </row>
    <row r="146" ht="15.75" customHeight="1">
      <c r="A146" s="34"/>
      <c r="B146" s="34"/>
      <c r="C146" s="34"/>
      <c r="E146" s="34"/>
      <c r="F146" s="52">
        <f t="shared" si="5"/>
        <v>0</v>
      </c>
      <c r="L146" s="37"/>
      <c r="Y146" s="12"/>
      <c r="Z146" s="12"/>
      <c r="AB146" s="13"/>
      <c r="AD146" s="12"/>
      <c r="AH146" s="12"/>
      <c r="AK146" s="12"/>
      <c r="AM146" s="39"/>
    </row>
    <row r="147" ht="15.75" customHeight="1">
      <c r="A147" s="34"/>
      <c r="B147" s="34"/>
      <c r="C147" s="34"/>
      <c r="E147" s="34"/>
      <c r="F147" s="52">
        <f t="shared" si="5"/>
        <v>0</v>
      </c>
      <c r="L147" s="37"/>
      <c r="Y147" s="12"/>
      <c r="Z147" s="12"/>
      <c r="AB147" s="13"/>
      <c r="AD147" s="12"/>
      <c r="AH147" s="12"/>
      <c r="AK147" s="12"/>
      <c r="AM147" s="39"/>
    </row>
    <row r="148" ht="15.75" customHeight="1">
      <c r="A148" s="34"/>
      <c r="B148" s="34"/>
      <c r="C148" s="34"/>
      <c r="E148" s="34"/>
      <c r="F148" s="52">
        <f t="shared" si="5"/>
        <v>0</v>
      </c>
      <c r="L148" s="37"/>
      <c r="Y148" s="12"/>
      <c r="Z148" s="12"/>
      <c r="AB148" s="13"/>
      <c r="AD148" s="12"/>
      <c r="AH148" s="12"/>
      <c r="AK148" s="12"/>
      <c r="AM148" s="39"/>
    </row>
    <row r="149" ht="15.75" customHeight="1">
      <c r="A149" s="34"/>
      <c r="B149" s="34"/>
      <c r="C149" s="34"/>
      <c r="E149" s="34"/>
      <c r="F149" s="52">
        <f t="shared" si="5"/>
        <v>0</v>
      </c>
      <c r="L149" s="37"/>
      <c r="Y149" s="12"/>
      <c r="Z149" s="12"/>
      <c r="AB149" s="13"/>
      <c r="AD149" s="12"/>
      <c r="AH149" s="12"/>
      <c r="AK149" s="12"/>
      <c r="AM149" s="39"/>
    </row>
    <row r="150" ht="15.75" customHeight="1">
      <c r="A150" s="34"/>
      <c r="B150" s="34"/>
      <c r="C150" s="34"/>
      <c r="E150" s="34"/>
      <c r="F150" s="52">
        <f t="shared" si="5"/>
        <v>5261.9328</v>
      </c>
      <c r="L150" s="37"/>
      <c r="Y150" s="12"/>
      <c r="Z150" s="12"/>
      <c r="AB150" s="13"/>
      <c r="AD150" s="12"/>
      <c r="AH150" s="12"/>
      <c r="AK150" s="12"/>
      <c r="AM150" s="39"/>
    </row>
    <row r="151" ht="15.75" customHeight="1">
      <c r="A151" s="34"/>
      <c r="B151" s="34"/>
      <c r="C151" s="34"/>
      <c r="E151" s="34"/>
      <c r="F151" s="52">
        <f t="shared" si="5"/>
        <v>5261.9328</v>
      </c>
      <c r="L151" s="37"/>
      <c r="Y151" s="12"/>
      <c r="Z151" s="12"/>
      <c r="AB151" s="13"/>
      <c r="AD151" s="12"/>
      <c r="AH151" s="12"/>
      <c r="AK151" s="12"/>
      <c r="AM151" s="39"/>
    </row>
    <row r="152" ht="15.75" customHeight="1">
      <c r="A152" s="34"/>
      <c r="B152" s="34"/>
      <c r="C152" s="34"/>
      <c r="E152" s="34"/>
      <c r="F152" s="52">
        <f t="shared" si="5"/>
        <v>5261.9328</v>
      </c>
      <c r="L152" s="37"/>
      <c r="Y152" s="12"/>
      <c r="Z152" s="12"/>
      <c r="AB152" s="13"/>
      <c r="AD152" s="12"/>
      <c r="AH152" s="12"/>
      <c r="AK152" s="12"/>
      <c r="AM152" s="39"/>
    </row>
    <row r="153" ht="15.75" customHeight="1">
      <c r="A153" s="34"/>
      <c r="B153" s="34"/>
      <c r="C153" s="34"/>
      <c r="E153" s="34"/>
      <c r="F153" s="52">
        <f t="shared" si="5"/>
        <v>5261.9328</v>
      </c>
      <c r="L153" s="37"/>
      <c r="Y153" s="12"/>
      <c r="Z153" s="12"/>
      <c r="AB153" s="13"/>
      <c r="AD153" s="12"/>
      <c r="AH153" s="12"/>
      <c r="AK153" s="12"/>
      <c r="AM153" s="39"/>
    </row>
    <row r="154" ht="15.75" customHeight="1">
      <c r="A154" s="34"/>
      <c r="B154" s="34"/>
      <c r="C154" s="34"/>
      <c r="E154" s="34"/>
      <c r="F154" s="52">
        <f t="shared" si="5"/>
        <v>5261.9328</v>
      </c>
      <c r="L154" s="37"/>
      <c r="Y154" s="12"/>
      <c r="Z154" s="12"/>
      <c r="AB154" s="13"/>
      <c r="AD154" s="12"/>
      <c r="AH154" s="12"/>
      <c r="AK154" s="12"/>
      <c r="AM154" s="39"/>
    </row>
    <row r="155" ht="15.75" customHeight="1">
      <c r="A155" s="34"/>
      <c r="B155" s="34"/>
      <c r="C155" s="34"/>
      <c r="E155" s="34"/>
      <c r="F155" s="52">
        <f t="shared" si="5"/>
        <v>5261.9328</v>
      </c>
      <c r="L155" s="37"/>
      <c r="Y155" s="12"/>
      <c r="Z155" s="12"/>
      <c r="AB155" s="13"/>
      <c r="AD155" s="12"/>
      <c r="AH155" s="12"/>
      <c r="AK155" s="12"/>
      <c r="AM155" s="39"/>
    </row>
    <row r="156" ht="15.75" customHeight="1">
      <c r="A156" s="34"/>
      <c r="B156" s="34"/>
      <c r="C156" s="34"/>
      <c r="E156" s="34"/>
      <c r="F156" s="52">
        <f t="shared" si="5"/>
        <v>5261.9328</v>
      </c>
      <c r="L156" s="37"/>
      <c r="Y156" s="12"/>
      <c r="Z156" s="12"/>
      <c r="AB156" s="13"/>
      <c r="AD156" s="12"/>
      <c r="AH156" s="12"/>
      <c r="AK156" s="12"/>
      <c r="AM156" s="39"/>
    </row>
    <row r="157" ht="15.75" customHeight="1">
      <c r="A157" s="34"/>
      <c r="B157" s="34"/>
      <c r="C157" s="34"/>
      <c r="E157" s="34"/>
      <c r="F157" s="52">
        <f t="shared" si="5"/>
        <v>5261.9328</v>
      </c>
      <c r="L157" s="37"/>
      <c r="Y157" s="12"/>
      <c r="Z157" s="12"/>
      <c r="AB157" s="13"/>
      <c r="AD157" s="12"/>
      <c r="AH157" s="12"/>
      <c r="AK157" s="12"/>
      <c r="AM157" s="39"/>
    </row>
    <row r="158" ht="15.75" customHeight="1">
      <c r="A158" s="34"/>
      <c r="B158" s="34"/>
      <c r="C158" s="34"/>
      <c r="E158" s="34"/>
      <c r="F158" s="52">
        <f t="shared" si="5"/>
        <v>5261.9328</v>
      </c>
      <c r="L158" s="37"/>
      <c r="Y158" s="12"/>
      <c r="Z158" s="12"/>
      <c r="AB158" s="13"/>
      <c r="AD158" s="12"/>
      <c r="AH158" s="12"/>
      <c r="AK158" s="12"/>
      <c r="AM158" s="39"/>
    </row>
    <row r="159" ht="15.75" customHeight="1">
      <c r="A159" s="34"/>
      <c r="B159" s="34"/>
      <c r="C159" s="34"/>
      <c r="E159" s="34"/>
      <c r="F159" s="52">
        <f t="shared" si="5"/>
        <v>6314.31936</v>
      </c>
      <c r="L159" s="37"/>
      <c r="Y159" s="12"/>
      <c r="Z159" s="12"/>
      <c r="AB159" s="13"/>
      <c r="AD159" s="12"/>
      <c r="AH159" s="12"/>
      <c r="AK159" s="12"/>
      <c r="AM159" s="39"/>
    </row>
    <row r="160" ht="15.75" customHeight="1">
      <c r="A160" s="34"/>
      <c r="B160" s="34"/>
      <c r="C160" s="34"/>
      <c r="E160" s="34"/>
      <c r="F160" s="52">
        <f t="shared" si="5"/>
        <v>14395.968</v>
      </c>
      <c r="L160" s="37"/>
      <c r="Y160" s="12"/>
      <c r="Z160" s="12"/>
      <c r="AB160" s="13"/>
      <c r="AD160" s="12"/>
      <c r="AH160" s="12"/>
      <c r="AK160" s="12"/>
      <c r="AM160" s="39"/>
    </row>
    <row r="161" ht="15.75" customHeight="1">
      <c r="A161" s="34"/>
      <c r="B161" s="34"/>
      <c r="C161" s="34"/>
      <c r="E161" s="34"/>
      <c r="F161" s="52">
        <f t="shared" si="5"/>
        <v>14395.968</v>
      </c>
      <c r="L161" s="37"/>
      <c r="Y161" s="12"/>
      <c r="Z161" s="12"/>
      <c r="AB161" s="13"/>
      <c r="AD161" s="12"/>
      <c r="AH161" s="12"/>
      <c r="AK161" s="12"/>
      <c r="AM161" s="39"/>
    </row>
    <row r="162" ht="15.75" customHeight="1">
      <c r="A162" s="34"/>
      <c r="B162" s="34"/>
      <c r="C162" s="34"/>
      <c r="E162" s="34"/>
      <c r="F162" s="52">
        <f t="shared" si="5"/>
        <v>14395.968</v>
      </c>
      <c r="L162" s="37"/>
      <c r="Y162" s="12"/>
      <c r="Z162" s="12"/>
      <c r="AB162" s="13"/>
      <c r="AD162" s="12"/>
      <c r="AH162" s="12"/>
      <c r="AK162" s="12"/>
      <c r="AM162" s="39"/>
    </row>
    <row r="163" ht="15.75" customHeight="1">
      <c r="A163" s="34"/>
      <c r="B163" s="34"/>
      <c r="C163" s="34"/>
      <c r="E163" s="34"/>
      <c r="F163" s="52">
        <f t="shared" si="5"/>
        <v>14395.968</v>
      </c>
      <c r="L163" s="37"/>
      <c r="Y163" s="12"/>
      <c r="Z163" s="12"/>
      <c r="AB163" s="13"/>
      <c r="AD163" s="12"/>
      <c r="AH163" s="12"/>
      <c r="AK163" s="12"/>
      <c r="AM163" s="39"/>
    </row>
    <row r="164" ht="15.75" customHeight="1">
      <c r="A164" s="34"/>
      <c r="B164" s="34"/>
      <c r="C164" s="34"/>
      <c r="E164" s="34"/>
      <c r="F164" s="52">
        <f t="shared" si="5"/>
        <v>16704.7488</v>
      </c>
      <c r="L164" s="37"/>
      <c r="Y164" s="12"/>
      <c r="Z164" s="12"/>
      <c r="AB164" s="13"/>
      <c r="AD164" s="12"/>
      <c r="AH164" s="12"/>
      <c r="AK164" s="12"/>
      <c r="AM164" s="39"/>
    </row>
    <row r="165" ht="15.75" customHeight="1">
      <c r="A165" s="34"/>
      <c r="B165" s="34"/>
      <c r="C165" s="34"/>
      <c r="E165" s="34"/>
      <c r="F165" s="52"/>
      <c r="L165" s="37"/>
      <c r="Y165" s="12"/>
      <c r="Z165" s="12"/>
      <c r="AB165" s="13"/>
      <c r="AD165" s="12"/>
      <c r="AH165" s="12"/>
      <c r="AK165" s="12"/>
      <c r="AM165" s="39"/>
    </row>
    <row r="166" ht="15.75" customHeight="1">
      <c r="A166" s="34"/>
      <c r="B166" s="34"/>
      <c r="C166" s="34"/>
      <c r="E166" s="34"/>
      <c r="F166" s="52"/>
      <c r="L166" s="37"/>
      <c r="Y166" s="12"/>
      <c r="Z166" s="12"/>
      <c r="AB166" s="13"/>
      <c r="AD166" s="12"/>
      <c r="AH166" s="12"/>
      <c r="AK166" s="12"/>
      <c r="AM166" s="39"/>
    </row>
    <row r="167" ht="15.75" customHeight="1">
      <c r="A167" s="34"/>
      <c r="B167" s="34"/>
      <c r="C167" s="34"/>
      <c r="E167" s="34"/>
      <c r="F167" s="52"/>
      <c r="L167" s="37"/>
      <c r="Y167" s="12"/>
      <c r="Z167" s="12"/>
      <c r="AB167" s="13"/>
      <c r="AD167" s="12"/>
      <c r="AH167" s="12"/>
      <c r="AK167" s="12"/>
      <c r="AM167" s="39"/>
    </row>
    <row r="168" ht="15.75" customHeight="1">
      <c r="A168" s="34"/>
      <c r="B168" s="34"/>
      <c r="C168" s="34"/>
      <c r="E168" s="34"/>
      <c r="F168" s="52"/>
      <c r="L168" s="37"/>
      <c r="Y168" s="12"/>
      <c r="Z168" s="12"/>
      <c r="AB168" s="13"/>
      <c r="AD168" s="12"/>
      <c r="AH168" s="12"/>
      <c r="AK168" s="12"/>
      <c r="AM168" s="39"/>
    </row>
    <row r="169" ht="15.75" customHeight="1">
      <c r="A169" s="34"/>
      <c r="B169" s="34"/>
      <c r="C169" s="34"/>
      <c r="E169" s="34"/>
      <c r="F169" s="52"/>
      <c r="L169" s="37"/>
      <c r="Y169" s="12"/>
      <c r="Z169" s="12"/>
      <c r="AB169" s="13"/>
      <c r="AD169" s="12"/>
      <c r="AH169" s="12"/>
      <c r="AK169" s="12"/>
      <c r="AM169" s="39"/>
    </row>
    <row r="170" ht="15.75" customHeight="1">
      <c r="A170" s="34"/>
      <c r="B170" s="34"/>
      <c r="C170" s="34"/>
      <c r="E170" s="34"/>
      <c r="F170" s="52"/>
      <c r="L170" s="37"/>
      <c r="Y170" s="12"/>
      <c r="Z170" s="12"/>
      <c r="AB170" s="13"/>
      <c r="AD170" s="12"/>
      <c r="AH170" s="12"/>
      <c r="AK170" s="12"/>
      <c r="AM170" s="39"/>
    </row>
    <row r="171" ht="15.75" customHeight="1">
      <c r="A171" s="34"/>
      <c r="B171" s="34"/>
      <c r="C171" s="34"/>
      <c r="E171" s="34"/>
      <c r="F171" s="52"/>
      <c r="L171" s="37"/>
      <c r="Y171" s="12"/>
      <c r="Z171" s="12"/>
      <c r="AB171" s="13"/>
      <c r="AD171" s="12"/>
      <c r="AH171" s="12"/>
      <c r="AK171" s="12"/>
      <c r="AM171" s="39"/>
    </row>
    <row r="172" ht="15.75" customHeight="1">
      <c r="A172" s="34"/>
      <c r="B172" s="34"/>
      <c r="C172" s="34"/>
      <c r="E172" s="34"/>
      <c r="F172" s="52"/>
      <c r="L172" s="37"/>
      <c r="Y172" s="12"/>
      <c r="Z172" s="12"/>
      <c r="AB172" s="13"/>
      <c r="AD172" s="12"/>
      <c r="AH172" s="12"/>
      <c r="AK172" s="12"/>
      <c r="AM172" s="39"/>
    </row>
    <row r="173" ht="15.75" customHeight="1">
      <c r="A173" s="34"/>
      <c r="B173" s="34"/>
      <c r="C173" s="34"/>
      <c r="E173" s="34"/>
      <c r="F173" s="52"/>
      <c r="L173" s="37"/>
      <c r="Y173" s="12"/>
      <c r="Z173" s="12"/>
      <c r="AB173" s="13"/>
      <c r="AD173" s="12"/>
      <c r="AH173" s="12"/>
      <c r="AK173" s="12"/>
      <c r="AM173" s="39"/>
    </row>
    <row r="174" ht="15.75" customHeight="1">
      <c r="A174" s="34"/>
      <c r="B174" s="34"/>
      <c r="C174" s="34"/>
      <c r="E174" s="34"/>
      <c r="F174" s="52"/>
      <c r="L174" s="37"/>
      <c r="Y174" s="12"/>
      <c r="Z174" s="12"/>
      <c r="AB174" s="13"/>
      <c r="AD174" s="12"/>
      <c r="AH174" s="12"/>
      <c r="AK174" s="12"/>
      <c r="AM174" s="39"/>
    </row>
    <row r="175" ht="15.75" customHeight="1">
      <c r="A175" s="34"/>
      <c r="B175" s="34"/>
      <c r="C175" s="34"/>
      <c r="E175" s="34"/>
      <c r="F175" s="52"/>
      <c r="L175" s="37"/>
      <c r="Y175" s="12"/>
      <c r="Z175" s="12"/>
      <c r="AB175" s="13"/>
      <c r="AD175" s="12"/>
      <c r="AH175" s="12"/>
      <c r="AK175" s="12"/>
      <c r="AM175" s="39"/>
    </row>
    <row r="176" ht="15.75" customHeight="1">
      <c r="A176" s="34"/>
      <c r="B176" s="34"/>
      <c r="C176" s="34"/>
      <c r="E176" s="34"/>
      <c r="F176" s="52"/>
      <c r="L176" s="37"/>
      <c r="Y176" s="12"/>
      <c r="Z176" s="12"/>
      <c r="AB176" s="13"/>
      <c r="AD176" s="12"/>
      <c r="AH176" s="12"/>
      <c r="AK176" s="12"/>
      <c r="AM176" s="39"/>
    </row>
    <row r="177" ht="15.75" customHeight="1">
      <c r="A177" s="34"/>
      <c r="B177" s="34"/>
      <c r="C177" s="34"/>
      <c r="E177" s="34"/>
      <c r="F177" s="52"/>
      <c r="L177" s="37"/>
      <c r="Y177" s="12"/>
      <c r="Z177" s="12"/>
      <c r="AB177" s="13"/>
      <c r="AD177" s="12"/>
      <c r="AH177" s="12"/>
      <c r="AK177" s="12"/>
      <c r="AM177" s="39"/>
    </row>
    <row r="178" ht="15.75" customHeight="1">
      <c r="A178" s="34"/>
      <c r="B178" s="34"/>
      <c r="C178" s="34"/>
      <c r="E178" s="34"/>
      <c r="F178" s="52"/>
      <c r="L178" s="37"/>
      <c r="Y178" s="12"/>
      <c r="Z178" s="12"/>
      <c r="AB178" s="13"/>
      <c r="AD178" s="12"/>
      <c r="AH178" s="12"/>
      <c r="AK178" s="12"/>
      <c r="AM178" s="39"/>
    </row>
    <row r="179" ht="15.75" customHeight="1">
      <c r="A179" s="34"/>
      <c r="B179" s="34"/>
      <c r="C179" s="34"/>
      <c r="E179" s="34"/>
      <c r="F179" s="52"/>
      <c r="L179" s="37"/>
      <c r="Y179" s="12"/>
      <c r="Z179" s="12"/>
      <c r="AB179" s="13"/>
      <c r="AD179" s="12"/>
      <c r="AH179" s="12"/>
      <c r="AK179" s="12"/>
      <c r="AM179" s="39"/>
    </row>
    <row r="180" ht="15.75" customHeight="1">
      <c r="A180" s="34"/>
      <c r="B180" s="34"/>
      <c r="C180" s="34"/>
      <c r="E180" s="34"/>
      <c r="F180" s="52"/>
      <c r="L180" s="37"/>
      <c r="Y180" s="12"/>
      <c r="Z180" s="12"/>
      <c r="AB180" s="13"/>
      <c r="AD180" s="12"/>
      <c r="AH180" s="12"/>
      <c r="AK180" s="12"/>
      <c r="AM180" s="39"/>
    </row>
    <row r="181" ht="15.75" customHeight="1">
      <c r="A181" s="34"/>
      <c r="B181" s="34"/>
      <c r="C181" s="34"/>
      <c r="E181" s="34"/>
      <c r="F181" s="52"/>
      <c r="L181" s="37"/>
      <c r="Y181" s="12"/>
      <c r="Z181" s="12"/>
      <c r="AB181" s="13"/>
      <c r="AD181" s="12"/>
      <c r="AH181" s="12"/>
      <c r="AK181" s="12"/>
      <c r="AM181" s="39"/>
    </row>
    <row r="182" ht="15.75" customHeight="1">
      <c r="A182" s="34"/>
      <c r="B182" s="34"/>
      <c r="C182" s="34"/>
      <c r="E182" s="34"/>
      <c r="F182" s="52"/>
      <c r="L182" s="37"/>
      <c r="Y182" s="12"/>
      <c r="Z182" s="12"/>
      <c r="AB182" s="13"/>
      <c r="AD182" s="12"/>
      <c r="AH182" s="12"/>
      <c r="AK182" s="12"/>
      <c r="AM182" s="39"/>
    </row>
    <row r="183" ht="15.75" customHeight="1">
      <c r="A183" s="34"/>
      <c r="B183" s="34"/>
      <c r="C183" s="34"/>
      <c r="E183" s="34"/>
      <c r="F183" s="52"/>
      <c r="L183" s="37"/>
      <c r="Y183" s="12"/>
      <c r="Z183" s="12"/>
      <c r="AB183" s="13"/>
      <c r="AD183" s="12"/>
      <c r="AH183" s="12"/>
      <c r="AK183" s="12"/>
      <c r="AM183" s="39"/>
    </row>
    <row r="184" ht="15.75" customHeight="1">
      <c r="A184" s="34"/>
      <c r="B184" s="34"/>
      <c r="C184" s="34"/>
      <c r="E184" s="34"/>
      <c r="F184" s="52"/>
      <c r="L184" s="37"/>
      <c r="Y184" s="12"/>
      <c r="Z184" s="12"/>
      <c r="AB184" s="13"/>
      <c r="AD184" s="12"/>
      <c r="AH184" s="12"/>
      <c r="AK184" s="12"/>
      <c r="AM184" s="39"/>
    </row>
    <row r="185" ht="15.75" customHeight="1">
      <c r="A185" s="34"/>
      <c r="B185" s="34"/>
      <c r="C185" s="34"/>
      <c r="E185" s="34"/>
      <c r="F185" s="52"/>
      <c r="L185" s="37"/>
      <c r="Y185" s="12"/>
      <c r="Z185" s="12"/>
      <c r="AB185" s="13"/>
      <c r="AD185" s="12"/>
      <c r="AH185" s="12"/>
      <c r="AK185" s="12"/>
      <c r="AM185" s="39"/>
    </row>
    <row r="186" ht="15.75" customHeight="1">
      <c r="A186" s="34"/>
      <c r="B186" s="34"/>
      <c r="C186" s="34"/>
      <c r="E186" s="34"/>
      <c r="F186" s="52"/>
      <c r="L186" s="37"/>
      <c r="Y186" s="12"/>
      <c r="Z186" s="12"/>
      <c r="AB186" s="13"/>
      <c r="AD186" s="12"/>
      <c r="AH186" s="12"/>
      <c r="AK186" s="12"/>
      <c r="AM186" s="39"/>
    </row>
    <row r="187" ht="15.75" customHeight="1">
      <c r="A187" s="34"/>
      <c r="B187" s="34"/>
      <c r="C187" s="34"/>
      <c r="E187" s="34"/>
      <c r="F187" s="52"/>
      <c r="L187" s="37"/>
      <c r="Y187" s="12"/>
      <c r="Z187" s="12"/>
      <c r="AB187" s="13"/>
      <c r="AD187" s="12"/>
      <c r="AH187" s="12"/>
      <c r="AK187" s="12"/>
      <c r="AM187" s="39"/>
    </row>
    <row r="188" ht="15.75" customHeight="1">
      <c r="A188" s="34"/>
      <c r="B188" s="34"/>
      <c r="C188" s="34"/>
      <c r="E188" s="34"/>
      <c r="F188" s="52"/>
      <c r="L188" s="37"/>
      <c r="Y188" s="12"/>
      <c r="Z188" s="12"/>
      <c r="AB188" s="13"/>
      <c r="AD188" s="12"/>
      <c r="AH188" s="12"/>
      <c r="AK188" s="12"/>
      <c r="AM188" s="39"/>
    </row>
    <row r="189" ht="15.75" customHeight="1">
      <c r="A189" s="34"/>
      <c r="B189" s="34"/>
      <c r="C189" s="34"/>
      <c r="E189" s="34"/>
      <c r="F189" s="52"/>
      <c r="L189" s="37"/>
      <c r="Y189" s="12"/>
      <c r="Z189" s="12"/>
      <c r="AB189" s="13"/>
      <c r="AD189" s="12"/>
      <c r="AH189" s="12"/>
      <c r="AK189" s="12"/>
      <c r="AM189" s="39"/>
    </row>
    <row r="190" ht="15.75" customHeight="1">
      <c r="A190" s="34"/>
      <c r="B190" s="34"/>
      <c r="C190" s="34"/>
      <c r="E190" s="34"/>
      <c r="F190" s="52"/>
      <c r="L190" s="37"/>
      <c r="Y190" s="12"/>
      <c r="Z190" s="12"/>
      <c r="AB190" s="13"/>
      <c r="AD190" s="12"/>
      <c r="AH190" s="12"/>
      <c r="AK190" s="12"/>
      <c r="AM190" s="39"/>
    </row>
    <row r="191" ht="15.75" customHeight="1">
      <c r="A191" s="34"/>
      <c r="B191" s="34"/>
      <c r="C191" s="34"/>
      <c r="E191" s="34"/>
      <c r="F191" s="52"/>
      <c r="L191" s="37"/>
      <c r="Y191" s="12"/>
      <c r="Z191" s="12"/>
      <c r="AB191" s="13"/>
      <c r="AD191" s="12"/>
      <c r="AH191" s="12"/>
      <c r="AK191" s="12"/>
      <c r="AM191" s="39"/>
    </row>
    <row r="192" ht="15.75" customHeight="1">
      <c r="A192" s="34"/>
      <c r="B192" s="34"/>
      <c r="C192" s="34"/>
      <c r="E192" s="34"/>
      <c r="F192" s="52"/>
      <c r="L192" s="37"/>
      <c r="Y192" s="12"/>
      <c r="Z192" s="12"/>
      <c r="AB192" s="13"/>
      <c r="AD192" s="12"/>
      <c r="AH192" s="12"/>
      <c r="AK192" s="12"/>
      <c r="AM192" s="39"/>
    </row>
    <row r="193" ht="15.75" customHeight="1">
      <c r="A193" s="34"/>
      <c r="B193" s="34"/>
      <c r="C193" s="34"/>
      <c r="E193" s="34"/>
      <c r="F193" s="52"/>
      <c r="L193" s="37"/>
      <c r="Y193" s="12"/>
      <c r="Z193" s="12"/>
      <c r="AB193" s="13"/>
      <c r="AD193" s="12"/>
      <c r="AH193" s="12"/>
      <c r="AK193" s="12"/>
      <c r="AM193" s="39"/>
    </row>
    <row r="194" ht="15.75" customHeight="1">
      <c r="A194" s="34"/>
      <c r="B194" s="34"/>
      <c r="C194" s="34"/>
      <c r="E194" s="34"/>
      <c r="F194" s="52"/>
      <c r="L194" s="37"/>
      <c r="Y194" s="12"/>
      <c r="Z194" s="12"/>
      <c r="AB194" s="13"/>
      <c r="AD194" s="12"/>
      <c r="AH194" s="12"/>
      <c r="AK194" s="12"/>
      <c r="AM194" s="39"/>
    </row>
    <row r="195" ht="15.75" customHeight="1">
      <c r="A195" s="34"/>
      <c r="B195" s="34"/>
      <c r="C195" s="34"/>
      <c r="E195" s="34"/>
      <c r="F195" s="52"/>
      <c r="L195" s="37"/>
      <c r="Y195" s="12"/>
      <c r="Z195" s="12"/>
      <c r="AB195" s="13"/>
      <c r="AD195" s="12"/>
      <c r="AH195" s="12"/>
      <c r="AK195" s="12"/>
      <c r="AM195" s="39"/>
    </row>
    <row r="196" ht="15.75" customHeight="1">
      <c r="A196" s="34"/>
      <c r="B196" s="34"/>
      <c r="C196" s="34"/>
      <c r="E196" s="34"/>
      <c r="F196" s="52"/>
      <c r="L196" s="37"/>
      <c r="Y196" s="12"/>
      <c r="Z196" s="12"/>
      <c r="AB196" s="13"/>
      <c r="AD196" s="12"/>
      <c r="AH196" s="12"/>
      <c r="AK196" s="12"/>
      <c r="AM196" s="39"/>
    </row>
    <row r="197" ht="15.75" customHeight="1">
      <c r="A197" s="34"/>
      <c r="B197" s="34"/>
      <c r="C197" s="34"/>
      <c r="E197" s="34"/>
      <c r="F197" s="52"/>
      <c r="L197" s="37"/>
      <c r="Y197" s="12"/>
      <c r="Z197" s="12"/>
      <c r="AB197" s="13"/>
      <c r="AD197" s="12"/>
      <c r="AH197" s="12"/>
      <c r="AK197" s="12"/>
      <c r="AM197" s="39"/>
    </row>
    <row r="198" ht="15.75" customHeight="1">
      <c r="A198" s="34"/>
      <c r="B198" s="34"/>
      <c r="C198" s="34"/>
      <c r="E198" s="34"/>
      <c r="F198" s="52"/>
      <c r="L198" s="37"/>
      <c r="Y198" s="12"/>
      <c r="Z198" s="12"/>
      <c r="AB198" s="13"/>
      <c r="AD198" s="12"/>
      <c r="AH198" s="12"/>
      <c r="AK198" s="12"/>
      <c r="AM198" s="39"/>
    </row>
    <row r="199" ht="15.75" customHeight="1">
      <c r="A199" s="34"/>
      <c r="B199" s="34"/>
      <c r="C199" s="34"/>
      <c r="E199" s="34"/>
      <c r="F199" s="52"/>
      <c r="L199" s="37"/>
      <c r="Y199" s="12"/>
      <c r="Z199" s="12"/>
      <c r="AB199" s="13"/>
      <c r="AD199" s="12"/>
      <c r="AH199" s="12"/>
      <c r="AK199" s="12"/>
      <c r="AM199" s="39"/>
    </row>
    <row r="200" ht="15.75" customHeight="1">
      <c r="A200" s="34"/>
      <c r="B200" s="34"/>
      <c r="C200" s="34"/>
      <c r="E200" s="34"/>
      <c r="F200" s="52"/>
      <c r="L200" s="37"/>
      <c r="Y200" s="12"/>
      <c r="Z200" s="12"/>
      <c r="AB200" s="13"/>
      <c r="AD200" s="12"/>
      <c r="AH200" s="12"/>
      <c r="AK200" s="12"/>
      <c r="AM200" s="39"/>
    </row>
    <row r="201" ht="15.75" customHeight="1">
      <c r="A201" s="34"/>
      <c r="B201" s="34"/>
      <c r="C201" s="34"/>
      <c r="E201" s="34"/>
      <c r="F201" s="52"/>
      <c r="L201" s="37"/>
      <c r="Y201" s="12"/>
      <c r="Z201" s="12"/>
      <c r="AB201" s="13"/>
      <c r="AD201" s="12"/>
      <c r="AH201" s="12"/>
      <c r="AK201" s="12"/>
      <c r="AM201" s="39"/>
    </row>
    <row r="202" ht="15.75" customHeight="1">
      <c r="A202" s="34"/>
      <c r="B202" s="34"/>
      <c r="C202" s="34"/>
      <c r="E202" s="34"/>
      <c r="F202" s="52"/>
      <c r="L202" s="37"/>
      <c r="Y202" s="12"/>
      <c r="Z202" s="12"/>
      <c r="AB202" s="13"/>
      <c r="AD202" s="12"/>
      <c r="AH202" s="12"/>
      <c r="AK202" s="12"/>
      <c r="AM202" s="39"/>
    </row>
    <row r="203" ht="15.75" customHeight="1">
      <c r="A203" s="34"/>
      <c r="B203" s="34"/>
      <c r="C203" s="34"/>
      <c r="E203" s="34"/>
      <c r="F203" s="52"/>
      <c r="L203" s="37"/>
      <c r="Y203" s="12"/>
      <c r="Z203" s="12"/>
      <c r="AB203" s="13"/>
      <c r="AD203" s="12"/>
      <c r="AH203" s="12"/>
      <c r="AK203" s="12"/>
      <c r="AM203" s="39"/>
    </row>
    <row r="204" ht="15.75" customHeight="1">
      <c r="A204" s="34"/>
      <c r="B204" s="34"/>
      <c r="C204" s="34"/>
      <c r="E204" s="34"/>
      <c r="F204" s="52"/>
      <c r="L204" s="37"/>
      <c r="Y204" s="12"/>
      <c r="Z204" s="12"/>
      <c r="AB204" s="13"/>
      <c r="AD204" s="12"/>
      <c r="AH204" s="12"/>
      <c r="AK204" s="12"/>
      <c r="AM204" s="39"/>
    </row>
    <row r="205" ht="15.75" customHeight="1">
      <c r="A205" s="34"/>
      <c r="B205" s="34"/>
      <c r="C205" s="34"/>
      <c r="E205" s="34"/>
      <c r="F205" s="52"/>
      <c r="L205" s="37"/>
      <c r="Y205" s="12"/>
      <c r="Z205" s="12"/>
      <c r="AB205" s="13"/>
      <c r="AD205" s="12"/>
      <c r="AH205" s="12"/>
      <c r="AK205" s="12"/>
      <c r="AM205" s="39"/>
    </row>
    <row r="206" ht="15.75" customHeight="1">
      <c r="A206" s="34"/>
      <c r="B206" s="34"/>
      <c r="C206" s="34"/>
      <c r="E206" s="34"/>
      <c r="F206" s="52"/>
      <c r="L206" s="37"/>
      <c r="Y206" s="12"/>
      <c r="Z206" s="12"/>
      <c r="AB206" s="13"/>
      <c r="AD206" s="12"/>
      <c r="AH206" s="12"/>
      <c r="AK206" s="12"/>
      <c r="AM206" s="39"/>
    </row>
    <row r="207" ht="15.75" customHeight="1">
      <c r="A207" s="34"/>
      <c r="B207" s="34"/>
      <c r="C207" s="34"/>
      <c r="E207" s="34"/>
      <c r="F207" s="52"/>
      <c r="L207" s="37"/>
      <c r="Y207" s="12"/>
      <c r="Z207" s="12"/>
      <c r="AB207" s="13"/>
      <c r="AD207" s="12"/>
      <c r="AH207" s="12"/>
      <c r="AK207" s="12"/>
      <c r="AM207" s="39"/>
    </row>
    <row r="208" ht="15.75" customHeight="1">
      <c r="A208" s="34"/>
      <c r="B208" s="34"/>
      <c r="C208" s="34"/>
      <c r="E208" s="34"/>
      <c r="F208" s="52"/>
      <c r="L208" s="37"/>
      <c r="Y208" s="12"/>
      <c r="Z208" s="12"/>
      <c r="AB208" s="13"/>
      <c r="AD208" s="12"/>
      <c r="AH208" s="12"/>
      <c r="AK208" s="12"/>
      <c r="AM208" s="39"/>
    </row>
    <row r="209" ht="15.75" customHeight="1">
      <c r="A209" s="34"/>
      <c r="B209" s="34"/>
      <c r="C209" s="34"/>
      <c r="E209" s="34"/>
      <c r="F209" s="52"/>
      <c r="L209" s="37"/>
      <c r="Y209" s="12"/>
      <c r="Z209" s="12"/>
      <c r="AB209" s="13"/>
      <c r="AD209" s="12"/>
      <c r="AH209" s="12"/>
      <c r="AK209" s="12"/>
      <c r="AM209" s="39"/>
    </row>
    <row r="210" ht="15.75" customHeight="1">
      <c r="A210" s="34"/>
      <c r="B210" s="34"/>
      <c r="C210" s="34"/>
      <c r="E210" s="34"/>
      <c r="F210" s="52"/>
      <c r="L210" s="37"/>
      <c r="Y210" s="12"/>
      <c r="Z210" s="12"/>
      <c r="AB210" s="13"/>
      <c r="AD210" s="12"/>
      <c r="AH210" s="12"/>
      <c r="AK210" s="12"/>
      <c r="AM210" s="39"/>
    </row>
    <row r="211" ht="15.75" customHeight="1">
      <c r="A211" s="34"/>
      <c r="B211" s="34"/>
      <c r="C211" s="34"/>
      <c r="E211" s="34"/>
      <c r="F211" s="52"/>
      <c r="L211" s="37"/>
      <c r="Y211" s="12"/>
      <c r="Z211" s="12"/>
      <c r="AB211" s="13"/>
      <c r="AD211" s="12"/>
      <c r="AH211" s="12"/>
      <c r="AK211" s="12"/>
      <c r="AM211" s="39"/>
    </row>
    <row r="212" ht="15.75" customHeight="1">
      <c r="A212" s="34"/>
      <c r="B212" s="34"/>
      <c r="C212" s="34"/>
      <c r="E212" s="34"/>
      <c r="F212" s="52"/>
      <c r="L212" s="37"/>
      <c r="Y212" s="12"/>
      <c r="Z212" s="12"/>
      <c r="AB212" s="13"/>
      <c r="AD212" s="12"/>
      <c r="AH212" s="12"/>
      <c r="AK212" s="12"/>
      <c r="AM212" s="39"/>
    </row>
    <row r="213" ht="15.75" customHeight="1">
      <c r="A213" s="34"/>
      <c r="B213" s="34"/>
      <c r="C213" s="34"/>
      <c r="E213" s="34"/>
      <c r="F213" s="52"/>
      <c r="L213" s="37"/>
      <c r="Y213" s="12"/>
      <c r="Z213" s="12"/>
      <c r="AB213" s="13"/>
      <c r="AD213" s="12"/>
      <c r="AH213" s="12"/>
      <c r="AK213" s="12"/>
      <c r="AM213" s="39"/>
    </row>
    <row r="214" ht="15.75" customHeight="1">
      <c r="A214" s="34"/>
      <c r="B214" s="34"/>
      <c r="C214" s="34"/>
      <c r="E214" s="34"/>
      <c r="F214" s="52"/>
      <c r="L214" s="37"/>
      <c r="Y214" s="12"/>
      <c r="Z214" s="12"/>
      <c r="AB214" s="13"/>
      <c r="AD214" s="12"/>
      <c r="AH214" s="12"/>
      <c r="AK214" s="12"/>
      <c r="AM214" s="39"/>
    </row>
    <row r="215" ht="15.75" customHeight="1">
      <c r="A215" s="34"/>
      <c r="B215" s="34"/>
      <c r="C215" s="34"/>
      <c r="E215" s="34"/>
      <c r="F215" s="52"/>
      <c r="L215" s="37"/>
      <c r="Y215" s="12"/>
      <c r="Z215" s="12"/>
      <c r="AB215" s="13"/>
      <c r="AD215" s="12"/>
      <c r="AH215" s="12"/>
      <c r="AK215" s="12"/>
      <c r="AM215" s="39"/>
    </row>
    <row r="216" ht="15.75" customHeight="1">
      <c r="A216" s="34"/>
      <c r="B216" s="34"/>
      <c r="C216" s="34"/>
      <c r="E216" s="34"/>
      <c r="F216" s="52"/>
      <c r="L216" s="37"/>
      <c r="Y216" s="12"/>
      <c r="Z216" s="12"/>
      <c r="AB216" s="13"/>
      <c r="AD216" s="12"/>
      <c r="AH216" s="12"/>
      <c r="AK216" s="12"/>
      <c r="AM216" s="39"/>
    </row>
    <row r="217" ht="15.75" customHeight="1">
      <c r="A217" s="34"/>
      <c r="B217" s="34"/>
      <c r="C217" s="34"/>
      <c r="E217" s="34"/>
      <c r="F217" s="52"/>
      <c r="L217" s="37"/>
      <c r="Y217" s="12"/>
      <c r="Z217" s="12"/>
      <c r="AB217" s="13"/>
      <c r="AD217" s="12"/>
      <c r="AH217" s="12"/>
      <c r="AK217" s="12"/>
      <c r="AM217" s="39"/>
    </row>
    <row r="218" ht="15.75" customHeight="1">
      <c r="A218" s="34"/>
      <c r="B218" s="34"/>
      <c r="C218" s="34"/>
      <c r="E218" s="34"/>
      <c r="F218" s="52"/>
      <c r="L218" s="37"/>
      <c r="Y218" s="12"/>
      <c r="Z218" s="12"/>
      <c r="AB218" s="13"/>
      <c r="AD218" s="12"/>
      <c r="AH218" s="12"/>
      <c r="AK218" s="12"/>
      <c r="AM218" s="39"/>
    </row>
    <row r="219" ht="15.75" customHeight="1">
      <c r="A219" s="34"/>
      <c r="B219" s="34"/>
      <c r="C219" s="34"/>
      <c r="E219" s="34"/>
      <c r="F219" s="52"/>
      <c r="L219" s="37"/>
      <c r="Y219" s="12"/>
      <c r="Z219" s="12"/>
      <c r="AB219" s="13"/>
      <c r="AD219" s="12"/>
      <c r="AH219" s="12"/>
      <c r="AK219" s="12"/>
      <c r="AM219" s="39"/>
    </row>
    <row r="220" ht="15.75" customHeight="1">
      <c r="A220" s="34"/>
      <c r="B220" s="34"/>
      <c r="C220" s="34"/>
      <c r="E220" s="34"/>
      <c r="F220" s="52"/>
      <c r="L220" s="37"/>
      <c r="Y220" s="12"/>
      <c r="Z220" s="12"/>
      <c r="AB220" s="13"/>
      <c r="AD220" s="12"/>
      <c r="AH220" s="12"/>
      <c r="AK220" s="12"/>
      <c r="AM220" s="39"/>
    </row>
    <row r="221" ht="15.75" customHeight="1">
      <c r="A221" s="34"/>
      <c r="B221" s="34"/>
      <c r="C221" s="34"/>
      <c r="E221" s="34"/>
      <c r="F221" s="52"/>
      <c r="L221" s="37"/>
      <c r="Y221" s="12"/>
      <c r="Z221" s="12"/>
      <c r="AB221" s="13"/>
      <c r="AD221" s="12"/>
      <c r="AH221" s="12"/>
      <c r="AK221" s="12"/>
      <c r="AM221" s="39"/>
    </row>
    <row r="222" ht="15.75" customHeight="1">
      <c r="A222" s="34"/>
      <c r="B222" s="34"/>
      <c r="C222" s="34"/>
      <c r="E222" s="34"/>
      <c r="F222" s="52"/>
      <c r="L222" s="37"/>
      <c r="Y222" s="12"/>
      <c r="Z222" s="12"/>
      <c r="AB222" s="13"/>
      <c r="AD222" s="12"/>
      <c r="AH222" s="12"/>
      <c r="AK222" s="12"/>
      <c r="AM222" s="39"/>
    </row>
    <row r="223" ht="15.75" customHeight="1">
      <c r="A223" s="34"/>
      <c r="B223" s="34"/>
      <c r="C223" s="34"/>
      <c r="E223" s="34"/>
      <c r="F223" s="52"/>
      <c r="L223" s="37"/>
      <c r="Y223" s="12"/>
      <c r="Z223" s="12"/>
      <c r="AB223" s="13"/>
      <c r="AD223" s="12"/>
      <c r="AH223" s="12"/>
      <c r="AK223" s="12"/>
      <c r="AM223" s="39"/>
    </row>
    <row r="224" ht="15.75" customHeight="1">
      <c r="A224" s="34"/>
      <c r="B224" s="34"/>
      <c r="C224" s="34"/>
      <c r="E224" s="34"/>
      <c r="F224" s="52"/>
      <c r="L224" s="37"/>
      <c r="Y224" s="12"/>
      <c r="Z224" s="12"/>
      <c r="AB224" s="13"/>
      <c r="AD224" s="12"/>
      <c r="AH224" s="12"/>
      <c r="AK224" s="12"/>
      <c r="AM224" s="39"/>
    </row>
    <row r="225" ht="15.75" customHeight="1">
      <c r="A225" s="34"/>
      <c r="B225" s="34"/>
      <c r="C225" s="34"/>
      <c r="E225" s="34"/>
      <c r="F225" s="52"/>
      <c r="L225" s="37"/>
      <c r="Y225" s="12"/>
      <c r="Z225" s="12"/>
      <c r="AB225" s="13"/>
      <c r="AD225" s="12"/>
      <c r="AH225" s="12"/>
      <c r="AK225" s="12"/>
      <c r="AM225" s="39"/>
    </row>
    <row r="226" ht="15.75" customHeight="1">
      <c r="A226" s="34"/>
      <c r="B226" s="34"/>
      <c r="C226" s="34"/>
      <c r="E226" s="34"/>
      <c r="F226" s="52"/>
      <c r="L226" s="37"/>
      <c r="Y226" s="12"/>
      <c r="Z226" s="12"/>
      <c r="AB226" s="13"/>
      <c r="AD226" s="12"/>
      <c r="AH226" s="12"/>
      <c r="AK226" s="12"/>
      <c r="AM226" s="39"/>
    </row>
    <row r="227" ht="15.75" customHeight="1">
      <c r="A227" s="34"/>
      <c r="B227" s="34"/>
      <c r="C227" s="34"/>
      <c r="E227" s="34"/>
      <c r="F227" s="52"/>
      <c r="L227" s="37"/>
      <c r="Y227" s="12"/>
      <c r="Z227" s="12"/>
      <c r="AB227" s="13"/>
      <c r="AD227" s="12"/>
      <c r="AH227" s="12"/>
      <c r="AK227" s="12"/>
      <c r="AM227" s="39"/>
    </row>
    <row r="228" ht="15.75" customHeight="1">
      <c r="A228" s="34"/>
      <c r="B228" s="34"/>
      <c r="C228" s="34"/>
      <c r="E228" s="34"/>
      <c r="F228" s="52"/>
      <c r="L228" s="37"/>
      <c r="Y228" s="12"/>
      <c r="Z228" s="12"/>
      <c r="AB228" s="13"/>
      <c r="AD228" s="12"/>
      <c r="AH228" s="12"/>
      <c r="AK228" s="12"/>
      <c r="AM228" s="39"/>
    </row>
    <row r="229" ht="15.75" customHeight="1">
      <c r="A229" s="34"/>
      <c r="B229" s="34"/>
      <c r="C229" s="34"/>
      <c r="E229" s="34"/>
      <c r="F229" s="52"/>
      <c r="L229" s="37"/>
      <c r="Y229" s="12"/>
      <c r="Z229" s="12"/>
      <c r="AB229" s="13"/>
      <c r="AD229" s="12"/>
      <c r="AH229" s="12"/>
      <c r="AK229" s="12"/>
      <c r="AM229" s="39"/>
    </row>
    <row r="230" ht="15.75" customHeight="1">
      <c r="A230" s="34"/>
      <c r="B230" s="34"/>
      <c r="C230" s="34"/>
      <c r="E230" s="34"/>
      <c r="F230" s="52"/>
      <c r="L230" s="37"/>
      <c r="Y230" s="12"/>
      <c r="Z230" s="12"/>
      <c r="AB230" s="13"/>
      <c r="AD230" s="12"/>
      <c r="AH230" s="12"/>
      <c r="AK230" s="12"/>
      <c r="AM230" s="39"/>
    </row>
    <row r="231" ht="15.75" customHeight="1">
      <c r="A231" s="34"/>
      <c r="B231" s="34"/>
      <c r="C231" s="34"/>
      <c r="E231" s="34"/>
      <c r="F231" s="52"/>
      <c r="L231" s="37"/>
      <c r="Y231" s="12"/>
      <c r="Z231" s="12"/>
      <c r="AB231" s="13"/>
      <c r="AD231" s="12"/>
      <c r="AH231" s="12"/>
      <c r="AK231" s="12"/>
      <c r="AM231" s="39"/>
    </row>
    <row r="232" ht="15.75" customHeight="1">
      <c r="A232" s="34"/>
      <c r="B232" s="34"/>
      <c r="C232" s="34"/>
      <c r="E232" s="34"/>
      <c r="F232" s="52"/>
      <c r="L232" s="37"/>
      <c r="Y232" s="12"/>
      <c r="Z232" s="12"/>
      <c r="AB232" s="13"/>
      <c r="AD232" s="12"/>
      <c r="AH232" s="12"/>
      <c r="AK232" s="12"/>
      <c r="AM232" s="39"/>
    </row>
    <row r="233" ht="15.75" customHeight="1">
      <c r="A233" s="34"/>
      <c r="B233" s="34"/>
      <c r="C233" s="34"/>
      <c r="E233" s="34"/>
      <c r="F233" s="52"/>
      <c r="L233" s="37"/>
      <c r="Y233" s="12"/>
      <c r="Z233" s="12"/>
      <c r="AB233" s="13"/>
      <c r="AD233" s="12"/>
      <c r="AH233" s="12"/>
      <c r="AK233" s="12"/>
      <c r="AM233" s="39"/>
    </row>
    <row r="234" ht="15.75" customHeight="1">
      <c r="A234" s="34"/>
      <c r="B234" s="34"/>
      <c r="C234" s="34"/>
      <c r="E234" s="34"/>
      <c r="F234" s="52"/>
      <c r="L234" s="37"/>
      <c r="Y234" s="12"/>
      <c r="Z234" s="12"/>
      <c r="AB234" s="13"/>
      <c r="AD234" s="12"/>
      <c r="AH234" s="12"/>
      <c r="AK234" s="12"/>
      <c r="AM234" s="39"/>
    </row>
    <row r="235" ht="15.75" customHeight="1">
      <c r="A235" s="34"/>
      <c r="B235" s="34"/>
      <c r="C235" s="34"/>
      <c r="E235" s="34"/>
      <c r="F235" s="52"/>
      <c r="L235" s="37"/>
      <c r="Y235" s="12"/>
      <c r="Z235" s="12"/>
      <c r="AB235" s="13"/>
      <c r="AD235" s="12"/>
      <c r="AH235" s="12"/>
      <c r="AK235" s="12"/>
      <c r="AM235" s="39"/>
    </row>
    <row r="236" ht="15.75" customHeight="1">
      <c r="A236" s="34"/>
      <c r="B236" s="34"/>
      <c r="C236" s="34"/>
      <c r="E236" s="34"/>
      <c r="F236" s="52"/>
      <c r="L236" s="37"/>
      <c r="Y236" s="12"/>
      <c r="Z236" s="12"/>
      <c r="AB236" s="13"/>
      <c r="AD236" s="12"/>
      <c r="AH236" s="12"/>
      <c r="AK236" s="12"/>
      <c r="AM236" s="39"/>
    </row>
    <row r="237" ht="15.75" customHeight="1">
      <c r="A237" s="34"/>
      <c r="B237" s="34"/>
      <c r="C237" s="34"/>
      <c r="E237" s="34"/>
      <c r="F237" s="52"/>
      <c r="L237" s="37"/>
      <c r="Y237" s="12"/>
      <c r="Z237" s="12"/>
      <c r="AB237" s="13"/>
      <c r="AD237" s="12"/>
      <c r="AH237" s="12"/>
      <c r="AK237" s="12"/>
      <c r="AM237" s="39"/>
    </row>
    <row r="238" ht="15.75" customHeight="1">
      <c r="A238" s="34"/>
      <c r="B238" s="34"/>
      <c r="C238" s="34"/>
      <c r="E238" s="34"/>
      <c r="F238" s="52"/>
      <c r="L238" s="37"/>
      <c r="Y238" s="12"/>
      <c r="Z238" s="12"/>
      <c r="AB238" s="13"/>
      <c r="AD238" s="12"/>
      <c r="AH238" s="12"/>
      <c r="AK238" s="12"/>
      <c r="AM238" s="39"/>
    </row>
    <row r="239" ht="15.75" customHeight="1">
      <c r="A239" s="34"/>
      <c r="B239" s="34"/>
      <c r="C239" s="34"/>
      <c r="E239" s="34"/>
      <c r="F239" s="52"/>
      <c r="L239" s="37"/>
      <c r="Y239" s="12"/>
      <c r="Z239" s="12"/>
      <c r="AB239" s="13"/>
      <c r="AD239" s="12"/>
      <c r="AH239" s="12"/>
      <c r="AK239" s="12"/>
      <c r="AM239" s="39"/>
    </row>
    <row r="240" ht="15.75" customHeight="1">
      <c r="A240" s="34"/>
      <c r="B240" s="34"/>
      <c r="C240" s="34"/>
      <c r="E240" s="34"/>
      <c r="F240" s="52"/>
      <c r="L240" s="37"/>
      <c r="Y240" s="12"/>
      <c r="Z240" s="12"/>
      <c r="AB240" s="13"/>
      <c r="AD240" s="12"/>
      <c r="AH240" s="12"/>
      <c r="AK240" s="12"/>
      <c r="AM240" s="39"/>
    </row>
    <row r="241" ht="15.75" customHeight="1">
      <c r="A241" s="34"/>
      <c r="B241" s="34"/>
      <c r="C241" s="34"/>
      <c r="E241" s="34"/>
      <c r="F241" s="52"/>
      <c r="L241" s="37"/>
      <c r="Y241" s="12"/>
      <c r="Z241" s="12"/>
      <c r="AB241" s="13"/>
      <c r="AD241" s="12"/>
      <c r="AH241" s="12"/>
      <c r="AK241" s="12"/>
      <c r="AM241" s="39"/>
    </row>
    <row r="242" ht="15.75" customHeight="1">
      <c r="A242" s="34"/>
      <c r="B242" s="34"/>
      <c r="C242" s="34"/>
      <c r="E242" s="34"/>
      <c r="F242" s="52"/>
      <c r="L242" s="37"/>
      <c r="Y242" s="12"/>
      <c r="Z242" s="12"/>
      <c r="AB242" s="13"/>
      <c r="AD242" s="12"/>
      <c r="AH242" s="12"/>
      <c r="AK242" s="12"/>
      <c r="AM242" s="39"/>
    </row>
    <row r="243" ht="15.75" customHeight="1">
      <c r="A243" s="34"/>
      <c r="B243" s="34"/>
      <c r="C243" s="34"/>
      <c r="E243" s="34"/>
      <c r="F243" s="52"/>
      <c r="L243" s="37"/>
      <c r="Y243" s="12"/>
      <c r="Z243" s="12"/>
      <c r="AB243" s="13"/>
      <c r="AD243" s="12"/>
      <c r="AH243" s="12"/>
      <c r="AK243" s="12"/>
      <c r="AM243" s="39"/>
    </row>
    <row r="244" ht="15.75" customHeight="1">
      <c r="A244" s="34"/>
      <c r="B244" s="34"/>
      <c r="C244" s="34"/>
      <c r="E244" s="34"/>
      <c r="F244" s="52"/>
      <c r="L244" s="37"/>
      <c r="Y244" s="12"/>
      <c r="Z244" s="12"/>
      <c r="AB244" s="13"/>
      <c r="AD244" s="12"/>
      <c r="AH244" s="12"/>
      <c r="AK244" s="12"/>
      <c r="AM244" s="39"/>
    </row>
    <row r="245" ht="15.75" customHeight="1">
      <c r="A245" s="34"/>
      <c r="B245" s="34"/>
      <c r="C245" s="34"/>
      <c r="E245" s="34"/>
      <c r="F245" s="52"/>
      <c r="L245" s="37"/>
      <c r="Y245" s="12"/>
      <c r="Z245" s="12"/>
      <c r="AB245" s="13"/>
      <c r="AD245" s="12"/>
      <c r="AH245" s="12"/>
      <c r="AK245" s="12"/>
      <c r="AM245" s="39"/>
    </row>
    <row r="246" ht="15.75" customHeight="1">
      <c r="A246" s="34"/>
      <c r="B246" s="34"/>
      <c r="C246" s="34"/>
      <c r="E246" s="34"/>
      <c r="F246" s="52"/>
      <c r="L246" s="37"/>
      <c r="Y246" s="12"/>
      <c r="Z246" s="12"/>
      <c r="AB246" s="13"/>
      <c r="AD246" s="12"/>
      <c r="AH246" s="12"/>
      <c r="AK246" s="12"/>
      <c r="AM246" s="39"/>
    </row>
    <row r="247" ht="15.75" customHeight="1">
      <c r="A247" s="34"/>
      <c r="B247" s="34"/>
      <c r="C247" s="34"/>
      <c r="E247" s="34"/>
      <c r="F247" s="52"/>
      <c r="L247" s="37"/>
      <c r="Y247" s="12"/>
      <c r="Z247" s="12"/>
      <c r="AB247" s="13"/>
      <c r="AD247" s="12"/>
      <c r="AH247" s="12"/>
      <c r="AK247" s="12"/>
      <c r="AM247" s="39"/>
    </row>
    <row r="248" ht="15.75" customHeight="1">
      <c r="A248" s="34"/>
      <c r="B248" s="34"/>
      <c r="C248" s="34"/>
      <c r="E248" s="34"/>
      <c r="F248" s="52"/>
      <c r="L248" s="37"/>
      <c r="Y248" s="12"/>
      <c r="Z248" s="12"/>
      <c r="AB248" s="13"/>
      <c r="AD248" s="12"/>
      <c r="AH248" s="12"/>
      <c r="AK248" s="12"/>
      <c r="AM248" s="39"/>
    </row>
    <row r="249" ht="15.75" customHeight="1">
      <c r="A249" s="34"/>
      <c r="B249" s="34"/>
      <c r="C249" s="34"/>
      <c r="E249" s="34"/>
      <c r="F249" s="52"/>
      <c r="L249" s="37"/>
      <c r="Y249" s="12"/>
      <c r="Z249" s="12"/>
      <c r="AB249" s="13"/>
      <c r="AD249" s="12"/>
      <c r="AH249" s="12"/>
      <c r="AK249" s="12"/>
      <c r="AM249" s="39"/>
    </row>
    <row r="250" ht="15.75" customHeight="1">
      <c r="A250" s="34"/>
      <c r="B250" s="34"/>
      <c r="C250" s="34"/>
      <c r="E250" s="34"/>
      <c r="F250" s="52"/>
      <c r="L250" s="37"/>
      <c r="Y250" s="12"/>
      <c r="Z250" s="12"/>
      <c r="AB250" s="13"/>
      <c r="AD250" s="12"/>
      <c r="AH250" s="12"/>
      <c r="AK250" s="12"/>
      <c r="AM250" s="39"/>
    </row>
    <row r="251" ht="15.75" customHeight="1">
      <c r="A251" s="34"/>
      <c r="B251" s="34"/>
      <c r="C251" s="34"/>
      <c r="E251" s="34"/>
      <c r="F251" s="52"/>
      <c r="L251" s="37"/>
      <c r="Y251" s="12"/>
      <c r="Z251" s="12"/>
      <c r="AB251" s="13"/>
      <c r="AD251" s="12"/>
      <c r="AH251" s="12"/>
      <c r="AK251" s="12"/>
      <c r="AM251" s="39"/>
    </row>
    <row r="252" ht="15.75" customHeight="1">
      <c r="A252" s="34"/>
      <c r="B252" s="34"/>
      <c r="C252" s="34"/>
      <c r="E252" s="34"/>
      <c r="F252" s="52"/>
      <c r="L252" s="37"/>
      <c r="Y252" s="12"/>
      <c r="Z252" s="12"/>
      <c r="AB252" s="13"/>
      <c r="AD252" s="12"/>
      <c r="AH252" s="12"/>
      <c r="AK252" s="12"/>
      <c r="AM252" s="39"/>
    </row>
    <row r="253" ht="15.75" customHeight="1">
      <c r="A253" s="34"/>
      <c r="B253" s="34"/>
      <c r="C253" s="34"/>
      <c r="E253" s="34"/>
      <c r="F253" s="52"/>
      <c r="L253" s="37"/>
      <c r="Y253" s="12"/>
      <c r="Z253" s="12"/>
      <c r="AB253" s="13"/>
      <c r="AD253" s="12"/>
      <c r="AH253" s="12"/>
      <c r="AK253" s="12"/>
      <c r="AM253" s="39"/>
    </row>
    <row r="254" ht="15.75" customHeight="1">
      <c r="A254" s="34"/>
      <c r="B254" s="34"/>
      <c r="C254" s="34"/>
      <c r="E254" s="34"/>
      <c r="F254" s="52"/>
      <c r="L254" s="37"/>
      <c r="Y254" s="12"/>
      <c r="Z254" s="12"/>
      <c r="AB254" s="13"/>
      <c r="AD254" s="12"/>
      <c r="AH254" s="12"/>
      <c r="AK254" s="12"/>
      <c r="AM254" s="39"/>
    </row>
    <row r="255" ht="15.75" customHeight="1">
      <c r="A255" s="34"/>
      <c r="B255" s="34"/>
      <c r="C255" s="34"/>
      <c r="E255" s="34"/>
      <c r="F255" s="52"/>
      <c r="L255" s="37"/>
      <c r="Y255" s="12"/>
      <c r="Z255" s="12"/>
      <c r="AB255" s="13"/>
      <c r="AD255" s="12"/>
      <c r="AH255" s="12"/>
      <c r="AK255" s="12"/>
      <c r="AM255" s="39"/>
    </row>
    <row r="256" ht="15.75" customHeight="1">
      <c r="A256" s="34"/>
      <c r="B256" s="34"/>
      <c r="C256" s="34"/>
      <c r="E256" s="34"/>
      <c r="F256" s="52"/>
      <c r="L256" s="37"/>
      <c r="Y256" s="12"/>
      <c r="Z256" s="12"/>
      <c r="AB256" s="13"/>
      <c r="AD256" s="12"/>
      <c r="AH256" s="12"/>
      <c r="AK256" s="12"/>
      <c r="AM256" s="39"/>
    </row>
    <row r="257" ht="15.75" customHeight="1">
      <c r="A257" s="34"/>
      <c r="B257" s="34"/>
      <c r="C257" s="34"/>
      <c r="E257" s="34"/>
      <c r="F257" s="52"/>
      <c r="L257" s="37"/>
      <c r="Y257" s="12"/>
      <c r="Z257" s="12"/>
      <c r="AB257" s="13"/>
      <c r="AD257" s="12"/>
      <c r="AH257" s="12"/>
      <c r="AK257" s="12"/>
      <c r="AM257" s="39"/>
    </row>
    <row r="258" ht="15.75" customHeight="1">
      <c r="A258" s="34"/>
      <c r="B258" s="34"/>
      <c r="C258" s="34"/>
      <c r="E258" s="34"/>
      <c r="F258" s="52"/>
      <c r="L258" s="37"/>
      <c r="Y258" s="12"/>
      <c r="Z258" s="12"/>
      <c r="AB258" s="13"/>
      <c r="AD258" s="12"/>
      <c r="AH258" s="12"/>
      <c r="AK258" s="12"/>
      <c r="AM258" s="39"/>
    </row>
    <row r="259" ht="15.75" customHeight="1">
      <c r="A259" s="34"/>
      <c r="B259" s="34"/>
      <c r="C259" s="34"/>
      <c r="E259" s="34"/>
      <c r="F259" s="52"/>
      <c r="L259" s="37"/>
      <c r="Y259" s="12"/>
      <c r="Z259" s="12"/>
      <c r="AB259" s="13"/>
      <c r="AD259" s="12"/>
      <c r="AH259" s="12"/>
      <c r="AK259" s="12"/>
      <c r="AM259" s="39"/>
    </row>
    <row r="260" ht="15.75" customHeight="1">
      <c r="A260" s="34"/>
      <c r="B260" s="34"/>
      <c r="C260" s="34"/>
      <c r="E260" s="34"/>
      <c r="F260" s="52"/>
      <c r="L260" s="37"/>
      <c r="Y260" s="12"/>
      <c r="Z260" s="12"/>
      <c r="AB260" s="13"/>
      <c r="AD260" s="12"/>
      <c r="AH260" s="12"/>
      <c r="AK260" s="12"/>
      <c r="AM260" s="39"/>
    </row>
    <row r="261" ht="15.75" customHeight="1">
      <c r="A261" s="34"/>
      <c r="B261" s="34"/>
      <c r="C261" s="34"/>
      <c r="E261" s="34"/>
      <c r="F261" s="52"/>
      <c r="L261" s="37"/>
      <c r="Y261" s="12"/>
      <c r="Z261" s="12"/>
      <c r="AB261" s="13"/>
      <c r="AD261" s="12"/>
      <c r="AH261" s="12"/>
      <c r="AK261" s="12"/>
      <c r="AM261" s="39"/>
    </row>
    <row r="262" ht="15.75" customHeight="1">
      <c r="A262" s="34"/>
      <c r="B262" s="34"/>
      <c r="C262" s="34"/>
      <c r="E262" s="34"/>
      <c r="F262" s="52"/>
      <c r="L262" s="37"/>
      <c r="Y262" s="12"/>
      <c r="Z262" s="12"/>
      <c r="AB262" s="13"/>
      <c r="AD262" s="12"/>
      <c r="AH262" s="12"/>
      <c r="AK262" s="12"/>
      <c r="AM262" s="39"/>
    </row>
    <row r="263" ht="15.75" customHeight="1">
      <c r="A263" s="34"/>
      <c r="B263" s="34"/>
      <c r="C263" s="34"/>
      <c r="E263" s="34"/>
      <c r="F263" s="52"/>
      <c r="L263" s="37"/>
      <c r="Y263" s="12"/>
      <c r="Z263" s="12"/>
      <c r="AB263" s="13"/>
      <c r="AD263" s="12"/>
      <c r="AH263" s="12"/>
      <c r="AK263" s="12"/>
      <c r="AM263" s="39"/>
    </row>
    <row r="264" ht="15.75" customHeight="1">
      <c r="A264" s="34"/>
      <c r="B264" s="34"/>
      <c r="C264" s="34"/>
      <c r="E264" s="34"/>
      <c r="F264" s="52"/>
      <c r="L264" s="37"/>
      <c r="Y264" s="12"/>
      <c r="Z264" s="12"/>
      <c r="AB264" s="13"/>
      <c r="AD264" s="12"/>
      <c r="AH264" s="12"/>
      <c r="AK264" s="12"/>
      <c r="AM264" s="39"/>
    </row>
    <row r="265" ht="15.75" customHeight="1">
      <c r="A265" s="34"/>
      <c r="B265" s="34"/>
      <c r="C265" s="34"/>
      <c r="E265" s="34"/>
      <c r="F265" s="52"/>
      <c r="L265" s="37"/>
      <c r="Y265" s="12"/>
      <c r="Z265" s="12"/>
      <c r="AB265" s="13"/>
      <c r="AD265" s="12"/>
      <c r="AH265" s="12"/>
      <c r="AK265" s="12"/>
      <c r="AM265" s="39"/>
    </row>
    <row r="266" ht="15.75" customHeight="1">
      <c r="A266" s="34"/>
      <c r="B266" s="34"/>
      <c r="C266" s="34"/>
      <c r="E266" s="34"/>
      <c r="F266" s="52"/>
      <c r="L266" s="37"/>
      <c r="Y266" s="12"/>
      <c r="Z266" s="12"/>
      <c r="AB266" s="13"/>
      <c r="AD266" s="12"/>
      <c r="AH266" s="12"/>
      <c r="AK266" s="12"/>
      <c r="AM266" s="39"/>
    </row>
    <row r="267" ht="15.75" customHeight="1">
      <c r="A267" s="34"/>
      <c r="B267" s="34"/>
      <c r="C267" s="34"/>
      <c r="E267" s="34"/>
      <c r="F267" s="52"/>
      <c r="L267" s="37"/>
      <c r="Y267" s="12"/>
      <c r="Z267" s="12"/>
      <c r="AB267" s="13"/>
      <c r="AD267" s="12"/>
      <c r="AH267" s="12"/>
      <c r="AK267" s="12"/>
      <c r="AM267" s="39"/>
    </row>
    <row r="268" ht="15.75" customHeight="1">
      <c r="A268" s="34"/>
      <c r="B268" s="34"/>
      <c r="C268" s="34"/>
      <c r="E268" s="34"/>
      <c r="F268" s="52"/>
      <c r="L268" s="37"/>
      <c r="Y268" s="12"/>
      <c r="Z268" s="12"/>
      <c r="AB268" s="13"/>
      <c r="AD268" s="12"/>
      <c r="AH268" s="12"/>
      <c r="AK268" s="12"/>
      <c r="AM268" s="39"/>
    </row>
    <row r="269" ht="15.75" customHeight="1">
      <c r="A269" s="34"/>
      <c r="B269" s="34"/>
      <c r="C269" s="34"/>
      <c r="E269" s="34"/>
      <c r="F269" s="52"/>
      <c r="L269" s="37"/>
      <c r="Y269" s="12"/>
      <c r="Z269" s="12"/>
      <c r="AB269" s="13"/>
      <c r="AD269" s="12"/>
      <c r="AH269" s="12"/>
      <c r="AK269" s="12"/>
      <c r="AM269" s="39"/>
    </row>
    <row r="270" ht="15.75" customHeight="1">
      <c r="A270" s="34"/>
      <c r="B270" s="34"/>
      <c r="C270" s="34"/>
      <c r="E270" s="34"/>
      <c r="F270" s="52"/>
      <c r="L270" s="37"/>
      <c r="Y270" s="12"/>
      <c r="Z270" s="12"/>
      <c r="AB270" s="13"/>
      <c r="AD270" s="12"/>
      <c r="AH270" s="12"/>
      <c r="AK270" s="12"/>
      <c r="AM270" s="39"/>
    </row>
    <row r="271" ht="15.75" customHeight="1">
      <c r="A271" s="34"/>
      <c r="B271" s="34"/>
      <c r="C271" s="34"/>
      <c r="E271" s="34"/>
      <c r="F271" s="52"/>
      <c r="L271" s="37"/>
      <c r="Y271" s="12"/>
      <c r="Z271" s="12"/>
      <c r="AB271" s="13"/>
      <c r="AD271" s="12"/>
      <c r="AH271" s="12"/>
      <c r="AK271" s="12"/>
      <c r="AM271" s="39"/>
    </row>
    <row r="272" ht="15.75" customHeight="1">
      <c r="A272" s="34"/>
      <c r="B272" s="34"/>
      <c r="C272" s="34"/>
      <c r="E272" s="34"/>
      <c r="F272" s="52"/>
      <c r="L272" s="37"/>
      <c r="Y272" s="12"/>
      <c r="Z272" s="12"/>
      <c r="AB272" s="13"/>
      <c r="AD272" s="12"/>
      <c r="AH272" s="12"/>
      <c r="AK272" s="12"/>
      <c r="AM272" s="39"/>
    </row>
    <row r="273" ht="15.75" customHeight="1">
      <c r="A273" s="34"/>
      <c r="B273" s="34"/>
      <c r="C273" s="34"/>
      <c r="E273" s="34"/>
      <c r="F273" s="52"/>
      <c r="L273" s="37"/>
      <c r="Y273" s="12"/>
      <c r="Z273" s="12"/>
      <c r="AB273" s="13"/>
      <c r="AD273" s="12"/>
      <c r="AH273" s="12"/>
      <c r="AK273" s="12"/>
      <c r="AM273" s="39"/>
    </row>
    <row r="274" ht="15.75" customHeight="1">
      <c r="A274" s="34"/>
      <c r="B274" s="34"/>
      <c r="C274" s="34"/>
      <c r="E274" s="34"/>
      <c r="F274" s="52"/>
      <c r="L274" s="37"/>
      <c r="Y274" s="12"/>
      <c r="Z274" s="12"/>
      <c r="AB274" s="13"/>
      <c r="AD274" s="12"/>
      <c r="AH274" s="12"/>
      <c r="AK274" s="12"/>
      <c r="AM274" s="39"/>
    </row>
    <row r="275" ht="15.75" customHeight="1">
      <c r="A275" s="34"/>
      <c r="B275" s="34"/>
      <c r="C275" s="34"/>
      <c r="E275" s="34"/>
      <c r="F275" s="52"/>
      <c r="L275" s="37"/>
      <c r="Y275" s="12"/>
      <c r="Z275" s="12"/>
      <c r="AB275" s="13"/>
      <c r="AD275" s="12"/>
      <c r="AH275" s="12"/>
      <c r="AK275" s="12"/>
      <c r="AM275" s="39"/>
    </row>
    <row r="276" ht="15.75" customHeight="1">
      <c r="A276" s="34"/>
      <c r="B276" s="34"/>
      <c r="C276" s="34"/>
      <c r="E276" s="34"/>
      <c r="F276" s="52"/>
      <c r="L276" s="37"/>
      <c r="Y276" s="12"/>
      <c r="Z276" s="12"/>
      <c r="AB276" s="13"/>
      <c r="AD276" s="12"/>
      <c r="AH276" s="12"/>
      <c r="AK276" s="12"/>
      <c r="AM276" s="39"/>
    </row>
    <row r="277" ht="15.75" customHeight="1">
      <c r="A277" s="34"/>
      <c r="B277" s="34"/>
      <c r="C277" s="34"/>
      <c r="E277" s="34"/>
      <c r="F277" s="52"/>
      <c r="L277" s="37"/>
      <c r="Y277" s="12"/>
      <c r="Z277" s="12"/>
      <c r="AB277" s="13"/>
      <c r="AD277" s="12"/>
      <c r="AH277" s="12"/>
      <c r="AK277" s="12"/>
      <c r="AM277" s="39"/>
    </row>
    <row r="278" ht="15.75" customHeight="1">
      <c r="A278" s="34"/>
      <c r="B278" s="34"/>
      <c r="C278" s="34"/>
      <c r="E278" s="34"/>
      <c r="F278" s="52"/>
      <c r="L278" s="37"/>
      <c r="Y278" s="12"/>
      <c r="Z278" s="12"/>
      <c r="AB278" s="13"/>
      <c r="AD278" s="12"/>
      <c r="AH278" s="12"/>
      <c r="AK278" s="12"/>
      <c r="AM278" s="39"/>
    </row>
    <row r="279" ht="15.75" customHeight="1">
      <c r="A279" s="34"/>
      <c r="B279" s="34"/>
      <c r="C279" s="34"/>
      <c r="E279" s="34"/>
      <c r="F279" s="52"/>
      <c r="L279" s="37"/>
      <c r="Y279" s="12"/>
      <c r="Z279" s="12"/>
      <c r="AB279" s="13"/>
      <c r="AD279" s="12"/>
      <c r="AH279" s="12"/>
      <c r="AK279" s="12"/>
      <c r="AM279" s="39"/>
    </row>
    <row r="280" ht="15.75" customHeight="1">
      <c r="A280" s="34"/>
      <c r="B280" s="34"/>
      <c r="C280" s="34"/>
      <c r="E280" s="34"/>
      <c r="F280" s="52"/>
      <c r="L280" s="37"/>
      <c r="Y280" s="12"/>
      <c r="Z280" s="12"/>
      <c r="AB280" s="13"/>
      <c r="AD280" s="12"/>
      <c r="AH280" s="12"/>
      <c r="AK280" s="12"/>
      <c r="AM280" s="39"/>
    </row>
    <row r="281" ht="15.75" customHeight="1">
      <c r="A281" s="34"/>
      <c r="B281" s="34"/>
      <c r="C281" s="34"/>
      <c r="E281" s="34"/>
      <c r="F281" s="52"/>
      <c r="L281" s="37"/>
      <c r="Y281" s="12"/>
      <c r="Z281" s="12"/>
      <c r="AB281" s="13"/>
      <c r="AD281" s="12"/>
      <c r="AH281" s="12"/>
      <c r="AK281" s="12"/>
      <c r="AM281" s="39"/>
    </row>
    <row r="282" ht="15.75" customHeight="1">
      <c r="A282" s="34"/>
      <c r="B282" s="34"/>
      <c r="C282" s="34"/>
      <c r="E282" s="34"/>
      <c r="F282" s="52"/>
      <c r="L282" s="37"/>
      <c r="Y282" s="12"/>
      <c r="Z282" s="12"/>
      <c r="AB282" s="13"/>
      <c r="AD282" s="12"/>
      <c r="AH282" s="12"/>
      <c r="AK282" s="12"/>
      <c r="AM282" s="39"/>
    </row>
    <row r="283" ht="15.75" customHeight="1">
      <c r="A283" s="34"/>
      <c r="B283" s="34"/>
      <c r="C283" s="34"/>
      <c r="E283" s="34"/>
      <c r="F283" s="52"/>
      <c r="L283" s="37"/>
      <c r="Y283" s="12"/>
      <c r="Z283" s="12"/>
      <c r="AB283" s="13"/>
      <c r="AD283" s="12"/>
      <c r="AH283" s="12"/>
      <c r="AK283" s="12"/>
      <c r="AM283" s="39"/>
    </row>
    <row r="284" ht="15.75" customHeight="1">
      <c r="A284" s="34"/>
      <c r="B284" s="34"/>
      <c r="C284" s="34"/>
      <c r="E284" s="34"/>
      <c r="F284" s="52"/>
      <c r="L284" s="37"/>
      <c r="Y284" s="12"/>
      <c r="Z284" s="12"/>
      <c r="AB284" s="13"/>
      <c r="AD284" s="12"/>
      <c r="AH284" s="12"/>
      <c r="AK284" s="12"/>
      <c r="AM284" s="39"/>
    </row>
    <row r="285" ht="15.75" customHeight="1">
      <c r="A285" s="34"/>
      <c r="B285" s="34"/>
      <c r="C285" s="34"/>
      <c r="E285" s="34"/>
      <c r="F285" s="52"/>
      <c r="L285" s="37"/>
      <c r="Y285" s="12"/>
      <c r="Z285" s="12"/>
      <c r="AB285" s="13"/>
      <c r="AD285" s="12"/>
      <c r="AH285" s="12"/>
      <c r="AK285" s="12"/>
      <c r="AM285" s="39"/>
    </row>
    <row r="286" ht="15.75" customHeight="1">
      <c r="A286" s="34"/>
      <c r="B286" s="34"/>
      <c r="C286" s="34"/>
      <c r="E286" s="34"/>
      <c r="F286" s="52"/>
      <c r="L286" s="37"/>
      <c r="Y286" s="12"/>
      <c r="Z286" s="12"/>
      <c r="AB286" s="13"/>
      <c r="AD286" s="12"/>
      <c r="AH286" s="12"/>
      <c r="AK286" s="12"/>
      <c r="AM286" s="39"/>
    </row>
    <row r="287" ht="15.75" customHeight="1">
      <c r="A287" s="34"/>
      <c r="B287" s="34"/>
      <c r="C287" s="34"/>
      <c r="E287" s="34"/>
      <c r="F287" s="52"/>
      <c r="L287" s="37"/>
      <c r="Y287" s="12"/>
      <c r="Z287" s="12"/>
      <c r="AB287" s="13"/>
      <c r="AD287" s="12"/>
      <c r="AH287" s="12"/>
      <c r="AK287" s="12"/>
      <c r="AM287" s="39"/>
    </row>
    <row r="288" ht="15.75" customHeight="1">
      <c r="A288" s="34"/>
      <c r="B288" s="34"/>
      <c r="C288" s="34"/>
      <c r="E288" s="34"/>
      <c r="F288" s="52"/>
      <c r="L288" s="37"/>
      <c r="Y288" s="12"/>
      <c r="Z288" s="12"/>
      <c r="AB288" s="13"/>
      <c r="AD288" s="12"/>
      <c r="AH288" s="12"/>
      <c r="AK288" s="12"/>
      <c r="AM288" s="39"/>
    </row>
    <row r="289" ht="15.75" customHeight="1">
      <c r="A289" s="34"/>
      <c r="B289" s="34"/>
      <c r="C289" s="34"/>
      <c r="E289" s="34"/>
      <c r="F289" s="52"/>
      <c r="L289" s="37"/>
      <c r="Y289" s="12"/>
      <c r="Z289" s="12"/>
      <c r="AB289" s="13"/>
      <c r="AD289" s="12"/>
      <c r="AH289" s="12"/>
      <c r="AK289" s="12"/>
      <c r="AM289" s="39"/>
    </row>
    <row r="290" ht="15.75" customHeight="1">
      <c r="A290" s="34"/>
      <c r="B290" s="34"/>
      <c r="C290" s="34"/>
      <c r="E290" s="34"/>
      <c r="F290" s="52"/>
      <c r="L290" s="37"/>
      <c r="Y290" s="12"/>
      <c r="Z290" s="12"/>
      <c r="AB290" s="13"/>
      <c r="AD290" s="12"/>
      <c r="AH290" s="12"/>
      <c r="AK290" s="12"/>
      <c r="AM290" s="39"/>
    </row>
    <row r="291" ht="15.75" customHeight="1">
      <c r="A291" s="34"/>
      <c r="B291" s="34"/>
      <c r="C291" s="34"/>
      <c r="E291" s="34"/>
      <c r="F291" s="52"/>
      <c r="L291" s="37"/>
      <c r="Y291" s="12"/>
      <c r="Z291" s="12"/>
      <c r="AB291" s="13"/>
      <c r="AD291" s="12"/>
      <c r="AH291" s="12"/>
      <c r="AK291" s="12"/>
      <c r="AM291" s="39"/>
    </row>
    <row r="292" ht="15.75" customHeight="1">
      <c r="A292" s="34"/>
      <c r="B292" s="34"/>
      <c r="C292" s="34"/>
      <c r="E292" s="34"/>
      <c r="F292" s="52"/>
      <c r="L292" s="37"/>
      <c r="Y292" s="12"/>
      <c r="Z292" s="12"/>
      <c r="AB292" s="13"/>
      <c r="AD292" s="12"/>
      <c r="AH292" s="12"/>
      <c r="AK292" s="12"/>
      <c r="AM292" s="39"/>
    </row>
    <row r="293" ht="15.75" customHeight="1">
      <c r="A293" s="34"/>
      <c r="B293" s="34"/>
      <c r="C293" s="34"/>
      <c r="E293" s="34"/>
      <c r="F293" s="52"/>
      <c r="L293" s="37"/>
      <c r="Y293" s="12"/>
      <c r="Z293" s="12"/>
      <c r="AB293" s="13"/>
      <c r="AD293" s="12"/>
      <c r="AH293" s="12"/>
      <c r="AK293" s="12"/>
      <c r="AM293" s="39"/>
    </row>
    <row r="294" ht="15.75" customHeight="1">
      <c r="A294" s="34"/>
      <c r="B294" s="34"/>
      <c r="C294" s="34"/>
      <c r="E294" s="34"/>
      <c r="F294" s="52"/>
      <c r="L294" s="37"/>
      <c r="Y294" s="12"/>
      <c r="Z294" s="12"/>
      <c r="AB294" s="13"/>
      <c r="AD294" s="12"/>
      <c r="AH294" s="12"/>
      <c r="AK294" s="12"/>
      <c r="AM294" s="39"/>
    </row>
    <row r="295" ht="15.75" customHeight="1">
      <c r="A295" s="34"/>
      <c r="B295" s="34"/>
      <c r="C295" s="34"/>
      <c r="E295" s="34"/>
      <c r="F295" s="52"/>
      <c r="L295" s="37"/>
      <c r="Y295" s="12"/>
      <c r="Z295" s="12"/>
      <c r="AB295" s="13"/>
      <c r="AD295" s="12"/>
      <c r="AH295" s="12"/>
      <c r="AK295" s="12"/>
      <c r="AM295" s="39"/>
    </row>
    <row r="296" ht="15.75" customHeight="1">
      <c r="A296" s="34"/>
      <c r="B296" s="34"/>
      <c r="C296" s="34"/>
      <c r="E296" s="34"/>
      <c r="F296" s="52"/>
      <c r="L296" s="37"/>
      <c r="Y296" s="12"/>
      <c r="Z296" s="12"/>
      <c r="AB296" s="13"/>
      <c r="AD296" s="12"/>
      <c r="AH296" s="12"/>
      <c r="AK296" s="12"/>
      <c r="AM296" s="39"/>
    </row>
    <row r="297" ht="15.75" customHeight="1">
      <c r="A297" s="34"/>
      <c r="B297" s="34"/>
      <c r="C297" s="34"/>
      <c r="E297" s="34"/>
      <c r="F297" s="52"/>
      <c r="L297" s="37"/>
      <c r="Y297" s="12"/>
      <c r="Z297" s="12"/>
      <c r="AB297" s="13"/>
      <c r="AD297" s="12"/>
      <c r="AH297" s="12"/>
      <c r="AK297" s="12"/>
      <c r="AM297" s="39"/>
    </row>
    <row r="298" ht="15.75" customHeight="1">
      <c r="A298" s="34"/>
      <c r="B298" s="34"/>
      <c r="C298" s="34"/>
      <c r="E298" s="34"/>
      <c r="F298" s="52"/>
      <c r="L298" s="37"/>
      <c r="Y298" s="12"/>
      <c r="Z298" s="12"/>
      <c r="AB298" s="13"/>
      <c r="AD298" s="12"/>
      <c r="AH298" s="12"/>
      <c r="AK298" s="12"/>
      <c r="AM298" s="39"/>
    </row>
    <row r="299" ht="15.75" customHeight="1">
      <c r="A299" s="34"/>
      <c r="B299" s="34"/>
      <c r="C299" s="34"/>
      <c r="E299" s="34"/>
      <c r="F299" s="52"/>
      <c r="L299" s="37"/>
      <c r="Y299" s="12"/>
      <c r="Z299" s="12"/>
      <c r="AB299" s="13"/>
      <c r="AD299" s="12"/>
      <c r="AH299" s="12"/>
      <c r="AK299" s="12"/>
      <c r="AM299" s="39"/>
    </row>
    <row r="300" ht="15.75" customHeight="1">
      <c r="A300" s="34"/>
      <c r="B300" s="34"/>
      <c r="C300" s="34"/>
      <c r="E300" s="34"/>
      <c r="F300" s="52"/>
      <c r="L300" s="37"/>
      <c r="Y300" s="12"/>
      <c r="Z300" s="12"/>
      <c r="AB300" s="13"/>
      <c r="AD300" s="12"/>
      <c r="AH300" s="12"/>
      <c r="AK300" s="12"/>
      <c r="AM300" s="39"/>
    </row>
    <row r="301" ht="15.75" customHeight="1">
      <c r="A301" s="34"/>
      <c r="B301" s="34"/>
      <c r="C301" s="34"/>
      <c r="E301" s="34"/>
      <c r="F301" s="52"/>
      <c r="L301" s="37"/>
      <c r="Y301" s="12"/>
      <c r="Z301" s="12"/>
      <c r="AB301" s="13"/>
      <c r="AD301" s="12"/>
      <c r="AH301" s="12"/>
      <c r="AK301" s="12"/>
      <c r="AM301" s="39"/>
    </row>
    <row r="302" ht="15.75" customHeight="1">
      <c r="A302" s="34"/>
      <c r="B302" s="34"/>
      <c r="C302" s="34"/>
      <c r="E302" s="34"/>
      <c r="F302" s="52"/>
      <c r="L302" s="37"/>
      <c r="Y302" s="12"/>
      <c r="Z302" s="12"/>
      <c r="AB302" s="13"/>
      <c r="AD302" s="12"/>
      <c r="AH302" s="12"/>
      <c r="AK302" s="12"/>
      <c r="AM302" s="39"/>
    </row>
    <row r="303" ht="15.75" customHeight="1">
      <c r="A303" s="34"/>
      <c r="B303" s="34"/>
      <c r="C303" s="34"/>
      <c r="E303" s="34"/>
      <c r="F303" s="52"/>
      <c r="L303" s="37"/>
      <c r="Y303" s="12"/>
      <c r="Z303" s="12"/>
      <c r="AB303" s="13"/>
      <c r="AD303" s="12"/>
      <c r="AH303" s="12"/>
      <c r="AK303" s="12"/>
      <c r="AM303" s="39"/>
    </row>
    <row r="304" ht="15.75" customHeight="1">
      <c r="A304" s="34"/>
      <c r="B304" s="34"/>
      <c r="C304" s="34"/>
      <c r="E304" s="34"/>
      <c r="F304" s="52"/>
      <c r="L304" s="37"/>
      <c r="Y304" s="12"/>
      <c r="Z304" s="12"/>
      <c r="AB304" s="13"/>
      <c r="AD304" s="12"/>
      <c r="AH304" s="12"/>
      <c r="AK304" s="12"/>
      <c r="AM304" s="39"/>
    </row>
    <row r="305" ht="15.75" customHeight="1">
      <c r="A305" s="34"/>
      <c r="B305" s="34"/>
      <c r="C305" s="34"/>
      <c r="E305" s="34"/>
      <c r="F305" s="52"/>
      <c r="L305" s="37"/>
      <c r="Y305" s="12"/>
      <c r="Z305" s="12"/>
      <c r="AB305" s="13"/>
      <c r="AD305" s="12"/>
      <c r="AH305" s="12"/>
      <c r="AK305" s="12"/>
      <c r="AM305" s="39"/>
    </row>
    <row r="306" ht="15.75" customHeight="1">
      <c r="A306" s="34"/>
      <c r="B306" s="34"/>
      <c r="C306" s="34"/>
      <c r="E306" s="34"/>
      <c r="F306" s="52"/>
      <c r="L306" s="37"/>
      <c r="Y306" s="12"/>
      <c r="Z306" s="12"/>
      <c r="AB306" s="13"/>
      <c r="AD306" s="12"/>
      <c r="AH306" s="12"/>
      <c r="AK306" s="12"/>
      <c r="AM306" s="39"/>
    </row>
    <row r="307" ht="15.75" customHeight="1">
      <c r="A307" s="34"/>
      <c r="B307" s="34"/>
      <c r="C307" s="34"/>
      <c r="E307" s="34"/>
      <c r="F307" s="52"/>
      <c r="L307" s="37"/>
      <c r="Y307" s="12"/>
      <c r="Z307" s="12"/>
      <c r="AB307" s="13"/>
      <c r="AD307" s="12"/>
      <c r="AH307" s="12"/>
      <c r="AK307" s="12"/>
      <c r="AM307" s="39"/>
    </row>
    <row r="308" ht="15.75" customHeight="1">
      <c r="A308" s="34"/>
      <c r="B308" s="34"/>
      <c r="C308" s="34"/>
      <c r="E308" s="34"/>
      <c r="F308" s="52"/>
      <c r="L308" s="37"/>
      <c r="Y308" s="12"/>
      <c r="Z308" s="12"/>
      <c r="AB308" s="13"/>
      <c r="AD308" s="12"/>
      <c r="AH308" s="12"/>
      <c r="AK308" s="12"/>
      <c r="AM308" s="39"/>
    </row>
    <row r="309" ht="15.75" customHeight="1">
      <c r="A309" s="34"/>
      <c r="B309" s="34"/>
      <c r="C309" s="34"/>
      <c r="E309" s="34"/>
      <c r="F309" s="52"/>
      <c r="L309" s="37"/>
      <c r="Y309" s="12"/>
      <c r="Z309" s="12"/>
      <c r="AB309" s="13"/>
      <c r="AD309" s="12"/>
      <c r="AH309" s="12"/>
      <c r="AK309" s="12"/>
      <c r="AM309" s="39"/>
    </row>
    <row r="310" ht="15.75" customHeight="1">
      <c r="A310" s="34"/>
      <c r="B310" s="34"/>
      <c r="C310" s="34"/>
      <c r="E310" s="34"/>
      <c r="F310" s="52"/>
      <c r="L310" s="37"/>
      <c r="Y310" s="12"/>
      <c r="Z310" s="12"/>
      <c r="AB310" s="13"/>
      <c r="AD310" s="12"/>
      <c r="AH310" s="12"/>
      <c r="AK310" s="12"/>
      <c r="AM310" s="39"/>
    </row>
    <row r="311" ht="15.75" customHeight="1">
      <c r="A311" s="34"/>
      <c r="B311" s="34"/>
      <c r="C311" s="34"/>
      <c r="E311" s="34"/>
      <c r="F311" s="52"/>
      <c r="L311" s="37"/>
      <c r="Y311" s="12"/>
      <c r="Z311" s="12"/>
      <c r="AB311" s="13"/>
      <c r="AD311" s="12"/>
      <c r="AH311" s="12"/>
      <c r="AK311" s="12"/>
      <c r="AM311" s="39"/>
    </row>
    <row r="312" ht="15.75" customHeight="1">
      <c r="A312" s="34"/>
      <c r="B312" s="34"/>
      <c r="C312" s="34"/>
      <c r="E312" s="34"/>
      <c r="F312" s="52"/>
      <c r="L312" s="37"/>
      <c r="Y312" s="12"/>
      <c r="Z312" s="12"/>
      <c r="AB312" s="13"/>
      <c r="AD312" s="12"/>
      <c r="AH312" s="12"/>
      <c r="AK312" s="12"/>
      <c r="AM312" s="39"/>
    </row>
    <row r="313" ht="15.75" customHeight="1">
      <c r="A313" s="34"/>
      <c r="B313" s="34"/>
      <c r="C313" s="34"/>
      <c r="E313" s="34"/>
      <c r="F313" s="52"/>
      <c r="L313" s="37"/>
      <c r="Y313" s="12"/>
      <c r="Z313" s="12"/>
      <c r="AB313" s="13"/>
      <c r="AD313" s="12"/>
      <c r="AH313" s="12"/>
      <c r="AK313" s="12"/>
      <c r="AM313" s="39"/>
    </row>
    <row r="314" ht="15.75" customHeight="1">
      <c r="A314" s="34"/>
      <c r="B314" s="34"/>
      <c r="C314" s="34"/>
      <c r="E314" s="34"/>
      <c r="F314" s="52"/>
      <c r="L314" s="37"/>
      <c r="Y314" s="12"/>
      <c r="Z314" s="12"/>
      <c r="AB314" s="13"/>
      <c r="AD314" s="12"/>
      <c r="AH314" s="12"/>
      <c r="AK314" s="12"/>
      <c r="AM314" s="39"/>
    </row>
    <row r="315" ht="15.75" customHeight="1">
      <c r="A315" s="34"/>
      <c r="B315" s="34"/>
      <c r="C315" s="34"/>
      <c r="E315" s="34"/>
      <c r="F315" s="52"/>
      <c r="L315" s="37"/>
      <c r="Y315" s="12"/>
      <c r="Z315" s="12"/>
      <c r="AB315" s="13"/>
      <c r="AD315" s="12"/>
      <c r="AH315" s="12"/>
      <c r="AK315" s="12"/>
      <c r="AM315" s="39"/>
    </row>
    <row r="316" ht="15.75" customHeight="1">
      <c r="A316" s="34"/>
      <c r="B316" s="34"/>
      <c r="C316" s="34"/>
      <c r="E316" s="34"/>
      <c r="F316" s="52"/>
      <c r="L316" s="37"/>
      <c r="Y316" s="12"/>
      <c r="Z316" s="12"/>
      <c r="AB316" s="13"/>
      <c r="AD316" s="12"/>
      <c r="AH316" s="12"/>
      <c r="AK316" s="12"/>
      <c r="AM316" s="39"/>
    </row>
    <row r="317" ht="15.75" customHeight="1">
      <c r="A317" s="34"/>
      <c r="B317" s="34"/>
      <c r="C317" s="34"/>
      <c r="E317" s="34"/>
      <c r="F317" s="52"/>
      <c r="L317" s="37"/>
      <c r="Y317" s="12"/>
      <c r="Z317" s="12"/>
      <c r="AB317" s="13"/>
      <c r="AD317" s="12"/>
      <c r="AH317" s="12"/>
      <c r="AK317" s="12"/>
      <c r="AM317" s="39"/>
    </row>
    <row r="318" ht="15.75" customHeight="1">
      <c r="A318" s="34"/>
      <c r="B318" s="34"/>
      <c r="C318" s="34"/>
      <c r="E318" s="34"/>
      <c r="F318" s="52"/>
      <c r="L318" s="37"/>
      <c r="Y318" s="12"/>
      <c r="Z318" s="12"/>
      <c r="AB318" s="13"/>
      <c r="AD318" s="12"/>
      <c r="AH318" s="12"/>
      <c r="AK318" s="12"/>
      <c r="AM318" s="39"/>
    </row>
    <row r="319" ht="15.75" customHeight="1">
      <c r="A319" s="34"/>
      <c r="B319" s="34"/>
      <c r="C319" s="34"/>
      <c r="E319" s="34"/>
      <c r="F319" s="52"/>
      <c r="L319" s="37"/>
      <c r="Y319" s="12"/>
      <c r="Z319" s="12"/>
      <c r="AB319" s="13"/>
      <c r="AD319" s="12"/>
      <c r="AH319" s="12"/>
      <c r="AK319" s="12"/>
      <c r="AM319" s="39"/>
    </row>
    <row r="320" ht="15.75" customHeight="1">
      <c r="A320" s="34"/>
      <c r="B320" s="34"/>
      <c r="C320" s="34"/>
      <c r="E320" s="34"/>
      <c r="F320" s="52"/>
      <c r="L320" s="37"/>
      <c r="Y320" s="12"/>
      <c r="Z320" s="12"/>
      <c r="AB320" s="13"/>
      <c r="AD320" s="12"/>
      <c r="AH320" s="12"/>
      <c r="AK320" s="12"/>
      <c r="AM320" s="39"/>
    </row>
    <row r="321" ht="15.75" customHeight="1">
      <c r="A321" s="34"/>
      <c r="B321" s="34"/>
      <c r="C321" s="34"/>
      <c r="E321" s="34"/>
      <c r="F321" s="52"/>
      <c r="L321" s="37"/>
      <c r="Y321" s="12"/>
      <c r="Z321" s="12"/>
      <c r="AB321" s="13"/>
      <c r="AD321" s="12"/>
      <c r="AH321" s="12"/>
      <c r="AK321" s="12"/>
      <c r="AM321" s="39"/>
    </row>
    <row r="322" ht="15.75" customHeight="1">
      <c r="A322" s="34"/>
      <c r="B322" s="34"/>
      <c r="C322" s="34"/>
      <c r="E322" s="34"/>
      <c r="F322" s="52"/>
      <c r="L322" s="37"/>
      <c r="Y322" s="12"/>
      <c r="Z322" s="12"/>
      <c r="AB322" s="13"/>
      <c r="AD322" s="12"/>
      <c r="AH322" s="12"/>
      <c r="AK322" s="12"/>
      <c r="AM322" s="39"/>
    </row>
    <row r="323" ht="15.75" customHeight="1">
      <c r="A323" s="34"/>
      <c r="B323" s="34"/>
      <c r="C323" s="34"/>
      <c r="E323" s="34"/>
      <c r="F323" s="52"/>
      <c r="L323" s="37"/>
      <c r="Y323" s="12"/>
      <c r="Z323" s="12"/>
      <c r="AB323" s="13"/>
      <c r="AD323" s="12"/>
      <c r="AH323" s="12"/>
      <c r="AK323" s="12"/>
      <c r="AM323" s="39"/>
    </row>
    <row r="324" ht="15.75" customHeight="1">
      <c r="A324" s="34"/>
      <c r="B324" s="34"/>
      <c r="C324" s="34"/>
      <c r="E324" s="34"/>
      <c r="F324" s="52"/>
      <c r="L324" s="37"/>
      <c r="Y324" s="12"/>
      <c r="Z324" s="12"/>
      <c r="AB324" s="13"/>
      <c r="AD324" s="12"/>
      <c r="AH324" s="12"/>
      <c r="AK324" s="12"/>
      <c r="AM324" s="39"/>
    </row>
    <row r="325" ht="15.75" customHeight="1">
      <c r="A325" s="34"/>
      <c r="B325" s="34"/>
      <c r="C325" s="34"/>
      <c r="E325" s="34"/>
      <c r="F325" s="52"/>
      <c r="L325" s="37"/>
      <c r="Y325" s="12"/>
      <c r="Z325" s="12"/>
      <c r="AB325" s="13"/>
      <c r="AD325" s="12"/>
      <c r="AH325" s="12"/>
      <c r="AK325" s="12"/>
      <c r="AM325" s="39"/>
    </row>
    <row r="326" ht="15.75" customHeight="1">
      <c r="A326" s="34"/>
      <c r="B326" s="34"/>
      <c r="C326" s="34"/>
      <c r="E326" s="34"/>
      <c r="F326" s="52"/>
      <c r="L326" s="37"/>
      <c r="Y326" s="12"/>
      <c r="Z326" s="12"/>
      <c r="AB326" s="13"/>
      <c r="AD326" s="12"/>
      <c r="AH326" s="12"/>
      <c r="AK326" s="12"/>
      <c r="AM326" s="39"/>
    </row>
    <row r="327" ht="15.75" customHeight="1">
      <c r="A327" s="34"/>
      <c r="B327" s="34"/>
      <c r="C327" s="34"/>
      <c r="E327" s="34"/>
      <c r="F327" s="52"/>
      <c r="L327" s="37"/>
      <c r="Y327" s="12"/>
      <c r="Z327" s="12"/>
      <c r="AB327" s="13"/>
      <c r="AD327" s="12"/>
      <c r="AH327" s="12"/>
      <c r="AK327" s="12"/>
      <c r="AM327" s="39"/>
    </row>
    <row r="328" ht="15.75" customHeight="1">
      <c r="A328" s="34"/>
      <c r="B328" s="34"/>
      <c r="C328" s="34"/>
      <c r="E328" s="34"/>
      <c r="F328" s="52"/>
      <c r="L328" s="37"/>
      <c r="Y328" s="12"/>
      <c r="Z328" s="12"/>
      <c r="AB328" s="13"/>
      <c r="AD328" s="12"/>
      <c r="AH328" s="12"/>
      <c r="AK328" s="12"/>
      <c r="AM328" s="39"/>
    </row>
    <row r="329" ht="15.75" customHeight="1">
      <c r="A329" s="34"/>
      <c r="B329" s="34"/>
      <c r="C329" s="34"/>
      <c r="E329" s="34"/>
      <c r="F329" s="52"/>
      <c r="L329" s="37"/>
      <c r="Y329" s="12"/>
      <c r="Z329" s="12"/>
      <c r="AB329" s="13"/>
      <c r="AD329" s="12"/>
      <c r="AH329" s="12"/>
      <c r="AK329" s="12"/>
      <c r="AM329" s="39"/>
    </row>
    <row r="330" ht="15.75" customHeight="1">
      <c r="A330" s="34"/>
      <c r="B330" s="34"/>
      <c r="C330" s="34"/>
      <c r="E330" s="34"/>
      <c r="F330" s="52"/>
      <c r="L330" s="37"/>
      <c r="Y330" s="12"/>
      <c r="Z330" s="12"/>
      <c r="AB330" s="13"/>
      <c r="AD330" s="12"/>
      <c r="AH330" s="12"/>
      <c r="AK330" s="12"/>
      <c r="AM330" s="39"/>
    </row>
    <row r="331" ht="15.75" customHeight="1">
      <c r="A331" s="34"/>
      <c r="B331" s="34"/>
      <c r="C331" s="34"/>
      <c r="E331" s="34"/>
      <c r="F331" s="52"/>
      <c r="L331" s="37"/>
      <c r="Y331" s="12"/>
      <c r="Z331" s="12"/>
      <c r="AB331" s="13"/>
      <c r="AD331" s="12"/>
      <c r="AH331" s="12"/>
      <c r="AK331" s="12"/>
      <c r="AM331" s="39"/>
    </row>
    <row r="332" ht="15.75" customHeight="1">
      <c r="A332" s="34"/>
      <c r="B332" s="34"/>
      <c r="C332" s="34"/>
      <c r="E332" s="34"/>
      <c r="F332" s="52"/>
      <c r="L332" s="37"/>
      <c r="Y332" s="12"/>
      <c r="Z332" s="12"/>
      <c r="AB332" s="13"/>
      <c r="AD332" s="12"/>
      <c r="AH332" s="12"/>
      <c r="AK332" s="12"/>
      <c r="AM332" s="39"/>
    </row>
    <row r="333" ht="15.75" customHeight="1">
      <c r="A333" s="34"/>
      <c r="B333" s="34"/>
      <c r="C333" s="34"/>
      <c r="E333" s="34"/>
      <c r="F333" s="52"/>
      <c r="L333" s="37"/>
      <c r="Y333" s="12"/>
      <c r="Z333" s="12"/>
      <c r="AB333" s="13"/>
      <c r="AD333" s="12"/>
      <c r="AH333" s="12"/>
      <c r="AK333" s="12"/>
      <c r="AM333" s="39"/>
    </row>
    <row r="334" ht="15.75" customHeight="1">
      <c r="A334" s="34"/>
      <c r="B334" s="34"/>
      <c r="C334" s="34"/>
      <c r="E334" s="34"/>
      <c r="F334" s="52"/>
      <c r="L334" s="37"/>
      <c r="Y334" s="12"/>
      <c r="Z334" s="12"/>
      <c r="AB334" s="13"/>
      <c r="AD334" s="12"/>
      <c r="AH334" s="12"/>
      <c r="AK334" s="12"/>
      <c r="AM334" s="39"/>
    </row>
    <row r="335" ht="15.75" customHeight="1">
      <c r="A335" s="34"/>
      <c r="B335" s="34"/>
      <c r="C335" s="34"/>
      <c r="E335" s="34"/>
      <c r="F335" s="52"/>
      <c r="L335" s="37"/>
      <c r="Y335" s="12"/>
      <c r="Z335" s="12"/>
      <c r="AB335" s="13"/>
      <c r="AD335" s="12"/>
      <c r="AH335" s="12"/>
      <c r="AK335" s="12"/>
      <c r="AM335" s="39"/>
    </row>
    <row r="336" ht="15.75" customHeight="1">
      <c r="A336" s="34"/>
      <c r="B336" s="34"/>
      <c r="C336" s="34"/>
      <c r="E336" s="34"/>
      <c r="F336" s="52"/>
      <c r="L336" s="37"/>
      <c r="Y336" s="12"/>
      <c r="Z336" s="12"/>
      <c r="AB336" s="13"/>
      <c r="AD336" s="12"/>
      <c r="AH336" s="12"/>
      <c r="AK336" s="12"/>
      <c r="AM336" s="39"/>
    </row>
    <row r="337" ht="15.75" customHeight="1">
      <c r="A337" s="34"/>
      <c r="B337" s="34"/>
      <c r="C337" s="34"/>
      <c r="E337" s="34"/>
      <c r="F337" s="52"/>
      <c r="L337" s="37"/>
      <c r="Y337" s="12"/>
      <c r="Z337" s="12"/>
      <c r="AB337" s="13"/>
      <c r="AD337" s="12"/>
      <c r="AH337" s="12"/>
      <c r="AK337" s="12"/>
      <c r="AM337" s="39"/>
    </row>
    <row r="338" ht="15.75" customHeight="1">
      <c r="A338" s="34"/>
      <c r="B338" s="34"/>
      <c r="C338" s="34"/>
      <c r="E338" s="34"/>
      <c r="F338" s="52"/>
      <c r="L338" s="37"/>
      <c r="Y338" s="12"/>
      <c r="Z338" s="12"/>
      <c r="AB338" s="13"/>
      <c r="AD338" s="12"/>
      <c r="AH338" s="12"/>
      <c r="AK338" s="12"/>
      <c r="AM338" s="39"/>
    </row>
    <row r="339" ht="15.75" customHeight="1">
      <c r="A339" s="34"/>
      <c r="B339" s="34"/>
      <c r="C339" s="34"/>
      <c r="E339" s="34"/>
      <c r="F339" s="52"/>
      <c r="L339" s="37"/>
      <c r="Y339" s="12"/>
      <c r="Z339" s="12"/>
      <c r="AB339" s="13"/>
      <c r="AD339" s="12"/>
      <c r="AH339" s="12"/>
      <c r="AK339" s="12"/>
      <c r="AM339" s="39"/>
    </row>
    <row r="340" ht="15.75" customHeight="1">
      <c r="A340" s="34"/>
      <c r="B340" s="34"/>
      <c r="C340" s="34"/>
      <c r="E340" s="34"/>
      <c r="F340" s="52"/>
      <c r="L340" s="37"/>
      <c r="Y340" s="12"/>
      <c r="Z340" s="12"/>
      <c r="AB340" s="13"/>
      <c r="AD340" s="12"/>
      <c r="AH340" s="12"/>
      <c r="AK340" s="12"/>
      <c r="AM340" s="39"/>
    </row>
    <row r="341" ht="15.75" customHeight="1">
      <c r="A341" s="34"/>
      <c r="B341" s="34"/>
      <c r="C341" s="34"/>
      <c r="E341" s="34"/>
      <c r="F341" s="52"/>
      <c r="L341" s="37"/>
      <c r="Y341" s="12"/>
      <c r="Z341" s="12"/>
      <c r="AB341" s="13"/>
      <c r="AD341" s="12"/>
      <c r="AH341" s="12"/>
      <c r="AK341" s="12"/>
      <c r="AM341" s="39"/>
    </row>
    <row r="342" ht="15.75" customHeight="1">
      <c r="A342" s="34"/>
      <c r="B342" s="34"/>
      <c r="C342" s="34"/>
      <c r="E342" s="34"/>
      <c r="F342" s="52"/>
      <c r="L342" s="37"/>
      <c r="Y342" s="12"/>
      <c r="Z342" s="12"/>
      <c r="AB342" s="13"/>
      <c r="AD342" s="12"/>
      <c r="AH342" s="12"/>
      <c r="AK342" s="12"/>
      <c r="AM342" s="39"/>
    </row>
    <row r="343" ht="15.75" customHeight="1">
      <c r="A343" s="34"/>
      <c r="B343" s="34"/>
      <c r="C343" s="34"/>
      <c r="E343" s="34"/>
      <c r="F343" s="52"/>
      <c r="L343" s="37"/>
      <c r="Y343" s="12"/>
      <c r="Z343" s="12"/>
      <c r="AB343" s="13"/>
      <c r="AD343" s="12"/>
      <c r="AH343" s="12"/>
      <c r="AK343" s="12"/>
      <c r="AM343" s="39"/>
    </row>
    <row r="344" ht="15.75" customHeight="1">
      <c r="A344" s="34"/>
      <c r="B344" s="34"/>
      <c r="C344" s="34"/>
      <c r="E344" s="34"/>
      <c r="F344" s="52"/>
      <c r="L344" s="37"/>
      <c r="Y344" s="12"/>
      <c r="Z344" s="12"/>
      <c r="AB344" s="13"/>
      <c r="AD344" s="12"/>
      <c r="AH344" s="12"/>
      <c r="AK344" s="12"/>
      <c r="AM344" s="39"/>
    </row>
    <row r="345" ht="15.75" customHeight="1">
      <c r="A345" s="34"/>
      <c r="B345" s="34"/>
      <c r="C345" s="34"/>
      <c r="E345" s="34"/>
      <c r="F345" s="52"/>
      <c r="L345" s="37"/>
      <c r="Y345" s="12"/>
      <c r="Z345" s="12"/>
      <c r="AB345" s="13"/>
      <c r="AD345" s="12"/>
      <c r="AH345" s="12"/>
      <c r="AK345" s="12"/>
      <c r="AM345" s="39"/>
    </row>
    <row r="346" ht="15.75" customHeight="1">
      <c r="A346" s="34"/>
      <c r="B346" s="34"/>
      <c r="C346" s="34"/>
      <c r="E346" s="34"/>
      <c r="F346" s="52"/>
      <c r="L346" s="37"/>
      <c r="Y346" s="12"/>
      <c r="Z346" s="12"/>
      <c r="AB346" s="13"/>
      <c r="AD346" s="12"/>
      <c r="AH346" s="12"/>
      <c r="AK346" s="12"/>
      <c r="AM346" s="39"/>
    </row>
    <row r="347" ht="15.75" customHeight="1">
      <c r="A347" s="34"/>
      <c r="B347" s="34"/>
      <c r="C347" s="34"/>
      <c r="E347" s="34"/>
      <c r="F347" s="52"/>
      <c r="L347" s="37"/>
      <c r="Y347" s="12"/>
      <c r="Z347" s="12"/>
      <c r="AB347" s="13"/>
      <c r="AD347" s="12"/>
      <c r="AH347" s="12"/>
      <c r="AK347" s="12"/>
      <c r="AM347" s="39"/>
    </row>
    <row r="348" ht="15.75" customHeight="1">
      <c r="A348" s="34"/>
      <c r="B348" s="34"/>
      <c r="C348" s="34"/>
      <c r="E348" s="34"/>
      <c r="F348" s="52"/>
      <c r="L348" s="37"/>
      <c r="Y348" s="12"/>
      <c r="Z348" s="12"/>
      <c r="AB348" s="13"/>
      <c r="AD348" s="12"/>
      <c r="AH348" s="12"/>
      <c r="AK348" s="12"/>
      <c r="AM348" s="39"/>
    </row>
    <row r="349" ht="15.75" customHeight="1">
      <c r="A349" s="34"/>
      <c r="B349" s="34"/>
      <c r="C349" s="34"/>
      <c r="E349" s="34"/>
      <c r="F349" s="52"/>
      <c r="L349" s="37"/>
      <c r="Y349" s="12"/>
      <c r="Z349" s="12"/>
      <c r="AB349" s="13"/>
      <c r="AD349" s="12"/>
      <c r="AH349" s="12"/>
      <c r="AK349" s="12"/>
      <c r="AM349" s="39"/>
    </row>
    <row r="350" ht="15.75" customHeight="1">
      <c r="A350" s="34"/>
      <c r="B350" s="34"/>
      <c r="C350" s="34"/>
      <c r="E350" s="34"/>
      <c r="F350" s="52"/>
      <c r="L350" s="37"/>
      <c r="Y350" s="12"/>
      <c r="Z350" s="12"/>
      <c r="AB350" s="13"/>
      <c r="AD350" s="12"/>
      <c r="AH350" s="12"/>
      <c r="AK350" s="12"/>
      <c r="AM350" s="39"/>
    </row>
    <row r="351" ht="15.75" customHeight="1">
      <c r="A351" s="34"/>
      <c r="B351" s="34"/>
      <c r="C351" s="34"/>
      <c r="E351" s="34"/>
      <c r="F351" s="52"/>
      <c r="L351" s="37"/>
      <c r="Y351" s="12"/>
      <c r="Z351" s="12"/>
      <c r="AB351" s="13"/>
      <c r="AD351" s="12"/>
      <c r="AH351" s="12"/>
      <c r="AK351" s="12"/>
      <c r="AM351" s="39"/>
    </row>
    <row r="352" ht="15.75" customHeight="1">
      <c r="A352" s="34"/>
      <c r="B352" s="34"/>
      <c r="C352" s="34"/>
      <c r="E352" s="34"/>
      <c r="F352" s="52"/>
      <c r="L352" s="37"/>
      <c r="Y352" s="12"/>
      <c r="Z352" s="12"/>
      <c r="AB352" s="13"/>
      <c r="AD352" s="12"/>
      <c r="AH352" s="12"/>
      <c r="AK352" s="12"/>
      <c r="AM352" s="39"/>
    </row>
    <row r="353" ht="15.75" customHeight="1">
      <c r="A353" s="34"/>
      <c r="B353" s="34"/>
      <c r="C353" s="34"/>
      <c r="E353" s="34"/>
      <c r="F353" s="52"/>
      <c r="L353" s="37"/>
      <c r="Y353" s="12"/>
      <c r="Z353" s="12"/>
      <c r="AB353" s="13"/>
      <c r="AD353" s="12"/>
      <c r="AH353" s="12"/>
      <c r="AK353" s="12"/>
      <c r="AM353" s="39"/>
    </row>
    <row r="354" ht="15.75" customHeight="1">
      <c r="A354" s="34"/>
      <c r="B354" s="34"/>
      <c r="C354" s="34"/>
      <c r="E354" s="34"/>
      <c r="F354" s="52"/>
      <c r="L354" s="37"/>
      <c r="Y354" s="12"/>
      <c r="Z354" s="12"/>
      <c r="AB354" s="13"/>
      <c r="AD354" s="12"/>
      <c r="AH354" s="12"/>
      <c r="AK354" s="12"/>
      <c r="AM354" s="39"/>
    </row>
    <row r="355" ht="15.75" customHeight="1">
      <c r="A355" s="34"/>
      <c r="B355" s="34"/>
      <c r="C355" s="34"/>
      <c r="E355" s="34"/>
      <c r="F355" s="52"/>
      <c r="L355" s="37"/>
      <c r="Y355" s="12"/>
      <c r="Z355" s="12"/>
      <c r="AB355" s="13"/>
      <c r="AD355" s="12"/>
      <c r="AH355" s="12"/>
      <c r="AK355" s="12"/>
      <c r="AM355" s="39"/>
    </row>
    <row r="356" ht="15.75" customHeight="1">
      <c r="A356" s="34"/>
      <c r="B356" s="34"/>
      <c r="C356" s="34"/>
      <c r="E356" s="34"/>
      <c r="F356" s="52"/>
      <c r="L356" s="37"/>
      <c r="Y356" s="12"/>
      <c r="Z356" s="12"/>
      <c r="AB356" s="13"/>
      <c r="AD356" s="12"/>
      <c r="AH356" s="12"/>
      <c r="AK356" s="12"/>
      <c r="AM356" s="39"/>
    </row>
    <row r="357" ht="15.75" customHeight="1">
      <c r="A357" s="34"/>
      <c r="B357" s="34"/>
      <c r="C357" s="34"/>
      <c r="E357" s="34"/>
      <c r="F357" s="52"/>
      <c r="L357" s="37"/>
      <c r="Y357" s="12"/>
      <c r="Z357" s="12"/>
      <c r="AB357" s="13"/>
      <c r="AD357" s="12"/>
      <c r="AH357" s="12"/>
      <c r="AK357" s="12"/>
      <c r="AM357" s="39"/>
    </row>
    <row r="358" ht="15.75" customHeight="1">
      <c r="A358" s="34"/>
      <c r="B358" s="34"/>
      <c r="C358" s="34"/>
      <c r="E358" s="34"/>
      <c r="F358" s="52"/>
      <c r="L358" s="37"/>
      <c r="Y358" s="12"/>
      <c r="Z358" s="12"/>
      <c r="AB358" s="13"/>
      <c r="AD358" s="12"/>
      <c r="AH358" s="12"/>
      <c r="AK358" s="12"/>
      <c r="AM358" s="39"/>
    </row>
    <row r="359" ht="15.75" customHeight="1">
      <c r="A359" s="34"/>
      <c r="B359" s="34"/>
      <c r="C359" s="34"/>
      <c r="E359" s="34"/>
      <c r="F359" s="52"/>
      <c r="L359" s="37"/>
      <c r="Y359" s="12"/>
      <c r="Z359" s="12"/>
      <c r="AB359" s="13"/>
      <c r="AD359" s="12"/>
      <c r="AH359" s="12"/>
      <c r="AK359" s="12"/>
      <c r="AM359" s="39"/>
    </row>
    <row r="360" ht="15.75" customHeight="1">
      <c r="A360" s="34"/>
      <c r="B360" s="34"/>
      <c r="C360" s="34"/>
      <c r="E360" s="34"/>
      <c r="F360" s="52"/>
      <c r="L360" s="37"/>
      <c r="Y360" s="12"/>
      <c r="Z360" s="12"/>
      <c r="AB360" s="13"/>
      <c r="AD360" s="12"/>
      <c r="AH360" s="12"/>
      <c r="AK360" s="12"/>
      <c r="AM360" s="39"/>
    </row>
    <row r="361" ht="15.75" customHeight="1">
      <c r="A361" s="34"/>
      <c r="B361" s="34"/>
      <c r="C361" s="34"/>
      <c r="E361" s="34"/>
      <c r="F361" s="52"/>
      <c r="L361" s="37"/>
      <c r="Y361" s="12"/>
      <c r="Z361" s="12"/>
      <c r="AB361" s="13"/>
      <c r="AD361" s="12"/>
      <c r="AH361" s="12"/>
      <c r="AK361" s="12"/>
      <c r="AM361" s="39"/>
    </row>
    <row r="362" ht="15.75" customHeight="1">
      <c r="A362" s="34"/>
      <c r="B362" s="34"/>
      <c r="C362" s="34"/>
      <c r="E362" s="34"/>
      <c r="F362" s="52"/>
      <c r="L362" s="37"/>
      <c r="Y362" s="12"/>
      <c r="Z362" s="12"/>
      <c r="AB362" s="13"/>
      <c r="AD362" s="12"/>
      <c r="AH362" s="12"/>
      <c r="AK362" s="12"/>
      <c r="AM362" s="39"/>
    </row>
    <row r="363" ht="15.75" customHeight="1">
      <c r="A363" s="34"/>
      <c r="B363" s="34"/>
      <c r="C363" s="34"/>
      <c r="E363" s="34"/>
      <c r="F363" s="52"/>
      <c r="L363" s="37"/>
      <c r="Y363" s="12"/>
      <c r="Z363" s="12"/>
      <c r="AB363" s="13"/>
      <c r="AD363" s="12"/>
      <c r="AH363" s="12"/>
      <c r="AK363" s="12"/>
      <c r="AM363" s="39"/>
    </row>
    <row r="364" ht="15.75" customHeight="1">
      <c r="A364" s="34"/>
      <c r="B364" s="34"/>
      <c r="C364" s="34"/>
      <c r="E364" s="34"/>
      <c r="F364" s="52"/>
      <c r="L364" s="37"/>
      <c r="Y364" s="12"/>
      <c r="Z364" s="12"/>
      <c r="AB364" s="13"/>
      <c r="AD364" s="12"/>
      <c r="AH364" s="12"/>
      <c r="AK364" s="12"/>
      <c r="AM364" s="39"/>
    </row>
    <row r="365" ht="15.75" customHeight="1">
      <c r="A365" s="34"/>
      <c r="B365" s="34"/>
      <c r="C365" s="34"/>
      <c r="E365" s="34"/>
      <c r="F365" s="52"/>
      <c r="L365" s="37"/>
      <c r="Y365" s="12"/>
      <c r="Z365" s="12"/>
      <c r="AB365" s="13"/>
      <c r="AD365" s="12"/>
      <c r="AH365" s="12"/>
      <c r="AK365" s="12"/>
      <c r="AM365" s="39"/>
    </row>
    <row r="366" ht="15.75" customHeight="1">
      <c r="A366" s="34"/>
      <c r="B366" s="34"/>
      <c r="C366" s="34"/>
      <c r="E366" s="34"/>
      <c r="F366" s="52"/>
      <c r="L366" s="37"/>
      <c r="Y366" s="12"/>
      <c r="Z366" s="12"/>
      <c r="AB366" s="13"/>
      <c r="AD366" s="12"/>
      <c r="AH366" s="12"/>
      <c r="AK366" s="12"/>
      <c r="AM366" s="39"/>
    </row>
    <row r="367" ht="15.75" customHeight="1">
      <c r="A367" s="34"/>
      <c r="B367" s="34"/>
      <c r="C367" s="34"/>
      <c r="E367" s="34"/>
      <c r="F367" s="52"/>
      <c r="L367" s="37"/>
      <c r="Y367" s="12"/>
      <c r="Z367" s="12"/>
      <c r="AB367" s="13"/>
      <c r="AD367" s="12"/>
      <c r="AH367" s="12"/>
      <c r="AK367" s="12"/>
      <c r="AM367" s="39"/>
    </row>
    <row r="368" ht="15.75" customHeight="1">
      <c r="A368" s="34"/>
      <c r="B368" s="34"/>
      <c r="C368" s="34"/>
      <c r="E368" s="34"/>
      <c r="F368" s="52"/>
      <c r="L368" s="37"/>
      <c r="Y368" s="12"/>
      <c r="Z368" s="12"/>
      <c r="AB368" s="13"/>
      <c r="AD368" s="12"/>
      <c r="AH368" s="12"/>
      <c r="AK368" s="12"/>
      <c r="AM368" s="39"/>
    </row>
    <row r="369" ht="15.75" customHeight="1">
      <c r="A369" s="34"/>
      <c r="B369" s="34"/>
      <c r="C369" s="34"/>
      <c r="E369" s="34"/>
      <c r="F369" s="52"/>
      <c r="L369" s="37"/>
      <c r="Y369" s="12"/>
      <c r="Z369" s="12"/>
      <c r="AB369" s="13"/>
      <c r="AD369" s="12"/>
      <c r="AH369" s="12"/>
      <c r="AK369" s="12"/>
      <c r="AM369" s="39"/>
    </row>
    <row r="370" ht="15.75" customHeight="1">
      <c r="A370" s="34"/>
      <c r="B370" s="34"/>
      <c r="C370" s="34"/>
      <c r="E370" s="34"/>
      <c r="F370" s="52"/>
      <c r="L370" s="37"/>
      <c r="Y370" s="12"/>
      <c r="Z370" s="12"/>
      <c r="AB370" s="13"/>
      <c r="AD370" s="12"/>
      <c r="AH370" s="12"/>
      <c r="AK370" s="12"/>
      <c r="AM370" s="39"/>
    </row>
    <row r="371" ht="15.75" customHeight="1">
      <c r="A371" s="34"/>
      <c r="B371" s="34"/>
      <c r="C371" s="34"/>
      <c r="E371" s="34"/>
      <c r="F371" s="52"/>
      <c r="L371" s="37"/>
      <c r="Y371" s="12"/>
      <c r="Z371" s="12"/>
      <c r="AB371" s="13"/>
      <c r="AD371" s="12"/>
      <c r="AH371" s="12"/>
      <c r="AK371" s="12"/>
      <c r="AM371" s="39"/>
    </row>
    <row r="372" ht="15.75" customHeight="1">
      <c r="A372" s="34"/>
      <c r="B372" s="34"/>
      <c r="C372" s="34"/>
      <c r="E372" s="34"/>
      <c r="F372" s="52"/>
      <c r="L372" s="37"/>
      <c r="Y372" s="12"/>
      <c r="Z372" s="12"/>
      <c r="AB372" s="13"/>
      <c r="AD372" s="12"/>
      <c r="AH372" s="12"/>
      <c r="AK372" s="12"/>
      <c r="AM372" s="39"/>
    </row>
    <row r="373" ht="15.75" customHeight="1">
      <c r="A373" s="34"/>
      <c r="B373" s="34"/>
      <c r="C373" s="34"/>
      <c r="E373" s="34"/>
      <c r="F373" s="52"/>
      <c r="L373" s="37"/>
      <c r="Y373" s="12"/>
      <c r="Z373" s="12"/>
      <c r="AB373" s="13"/>
      <c r="AD373" s="12"/>
      <c r="AH373" s="12"/>
      <c r="AK373" s="12"/>
      <c r="AM373" s="39"/>
    </row>
    <row r="374" ht="15.75" customHeight="1">
      <c r="A374" s="34"/>
      <c r="B374" s="34"/>
      <c r="C374" s="34"/>
      <c r="E374" s="34"/>
      <c r="F374" s="52"/>
      <c r="L374" s="37"/>
      <c r="Y374" s="12"/>
      <c r="Z374" s="12"/>
      <c r="AB374" s="13"/>
      <c r="AD374" s="12"/>
      <c r="AH374" s="12"/>
      <c r="AK374" s="12"/>
      <c r="AM374" s="39"/>
    </row>
    <row r="375" ht="15.75" customHeight="1">
      <c r="A375" s="34"/>
      <c r="B375" s="34"/>
      <c r="C375" s="34"/>
      <c r="E375" s="34"/>
      <c r="F375" s="52"/>
      <c r="L375" s="37"/>
      <c r="Y375" s="12"/>
      <c r="Z375" s="12"/>
      <c r="AB375" s="13"/>
      <c r="AD375" s="12"/>
      <c r="AH375" s="12"/>
      <c r="AK375" s="12"/>
      <c r="AM375" s="39"/>
    </row>
    <row r="376" ht="15.75" customHeight="1">
      <c r="A376" s="34"/>
      <c r="B376" s="34"/>
      <c r="C376" s="34"/>
      <c r="E376" s="34"/>
      <c r="F376" s="52"/>
      <c r="L376" s="37"/>
      <c r="Y376" s="12"/>
      <c r="Z376" s="12"/>
      <c r="AB376" s="13"/>
      <c r="AD376" s="12"/>
      <c r="AH376" s="12"/>
      <c r="AK376" s="12"/>
      <c r="AM376" s="39"/>
    </row>
    <row r="377" ht="15.75" customHeight="1">
      <c r="A377" s="34"/>
      <c r="B377" s="34"/>
      <c r="C377" s="34"/>
      <c r="E377" s="34"/>
      <c r="F377" s="52"/>
      <c r="L377" s="37"/>
      <c r="Y377" s="12"/>
      <c r="Z377" s="12"/>
      <c r="AB377" s="13"/>
      <c r="AD377" s="12"/>
      <c r="AH377" s="12"/>
      <c r="AK377" s="12"/>
      <c r="AM377" s="39"/>
    </row>
    <row r="378" ht="15.75" customHeight="1">
      <c r="A378" s="34"/>
      <c r="B378" s="34"/>
      <c r="C378" s="34"/>
      <c r="E378" s="34"/>
      <c r="F378" s="52"/>
      <c r="L378" s="37"/>
      <c r="Y378" s="12"/>
      <c r="Z378" s="12"/>
      <c r="AB378" s="13"/>
      <c r="AD378" s="12"/>
      <c r="AH378" s="12"/>
      <c r="AK378" s="12"/>
      <c r="AM378" s="39"/>
    </row>
    <row r="379" ht="15.75" customHeight="1">
      <c r="A379" s="34"/>
      <c r="B379" s="34"/>
      <c r="C379" s="34"/>
      <c r="E379" s="34"/>
      <c r="F379" s="52"/>
      <c r="L379" s="37"/>
      <c r="Y379" s="12"/>
      <c r="Z379" s="12"/>
      <c r="AB379" s="13"/>
      <c r="AD379" s="12"/>
      <c r="AH379" s="12"/>
      <c r="AK379" s="12"/>
      <c r="AM379" s="39"/>
    </row>
    <row r="380" ht="15.75" customHeight="1">
      <c r="A380" s="34"/>
      <c r="B380" s="34"/>
      <c r="C380" s="34"/>
      <c r="E380" s="34"/>
      <c r="F380" s="52"/>
      <c r="L380" s="37"/>
      <c r="Y380" s="12"/>
      <c r="Z380" s="12"/>
      <c r="AB380" s="13"/>
      <c r="AD380" s="12"/>
      <c r="AH380" s="12"/>
      <c r="AK380" s="12"/>
      <c r="AM380" s="39"/>
    </row>
    <row r="381" ht="15.75" customHeight="1">
      <c r="A381" s="34"/>
      <c r="B381" s="34"/>
      <c r="C381" s="34"/>
      <c r="E381" s="34"/>
      <c r="F381" s="52"/>
      <c r="L381" s="37"/>
      <c r="Y381" s="12"/>
      <c r="Z381" s="12"/>
      <c r="AB381" s="13"/>
      <c r="AD381" s="12"/>
      <c r="AH381" s="12"/>
      <c r="AK381" s="12"/>
      <c r="AM381" s="39"/>
    </row>
    <row r="382" ht="15.75" customHeight="1">
      <c r="A382" s="34"/>
      <c r="B382" s="34"/>
      <c r="C382" s="34"/>
      <c r="E382" s="34"/>
      <c r="F382" s="52"/>
      <c r="L382" s="37"/>
      <c r="Y382" s="12"/>
      <c r="Z382" s="12"/>
      <c r="AB382" s="13"/>
      <c r="AD382" s="12"/>
      <c r="AH382" s="12"/>
      <c r="AK382" s="12"/>
      <c r="AM382" s="39"/>
    </row>
    <row r="383" ht="15.75" customHeight="1">
      <c r="A383" s="34"/>
      <c r="B383" s="34"/>
      <c r="C383" s="34"/>
      <c r="E383" s="34"/>
      <c r="F383" s="52"/>
      <c r="L383" s="37"/>
      <c r="Y383" s="12"/>
      <c r="Z383" s="12"/>
      <c r="AB383" s="13"/>
      <c r="AD383" s="12"/>
      <c r="AH383" s="12"/>
      <c r="AK383" s="12"/>
      <c r="AM383" s="39"/>
    </row>
    <row r="384" ht="15.75" customHeight="1">
      <c r="A384" s="34"/>
      <c r="B384" s="34"/>
      <c r="C384" s="34"/>
      <c r="E384" s="34"/>
      <c r="F384" s="52"/>
      <c r="L384" s="37"/>
      <c r="Y384" s="12"/>
      <c r="Z384" s="12"/>
      <c r="AB384" s="13"/>
      <c r="AD384" s="12"/>
      <c r="AH384" s="12"/>
      <c r="AK384" s="12"/>
      <c r="AM384" s="39"/>
    </row>
    <row r="385" ht="15.75" customHeight="1">
      <c r="A385" s="34"/>
      <c r="B385" s="34"/>
      <c r="C385" s="34"/>
      <c r="E385" s="34"/>
      <c r="F385" s="52"/>
      <c r="L385" s="37"/>
      <c r="Y385" s="12"/>
      <c r="Z385" s="12"/>
      <c r="AB385" s="13"/>
      <c r="AD385" s="12"/>
      <c r="AH385" s="12"/>
      <c r="AK385" s="12"/>
      <c r="AM385" s="39"/>
    </row>
    <row r="386" ht="15.75" customHeight="1">
      <c r="A386" s="34"/>
      <c r="B386" s="34"/>
      <c r="C386" s="34"/>
      <c r="E386" s="34"/>
      <c r="F386" s="52"/>
      <c r="L386" s="37"/>
      <c r="Y386" s="12"/>
      <c r="Z386" s="12"/>
      <c r="AB386" s="13"/>
      <c r="AD386" s="12"/>
      <c r="AH386" s="12"/>
      <c r="AK386" s="12"/>
      <c r="AM386" s="39"/>
    </row>
    <row r="387" ht="15.75" customHeight="1">
      <c r="A387" s="34"/>
      <c r="B387" s="34"/>
      <c r="C387" s="34"/>
      <c r="E387" s="34"/>
      <c r="F387" s="52"/>
      <c r="L387" s="37"/>
      <c r="Y387" s="12"/>
      <c r="Z387" s="12"/>
      <c r="AB387" s="13"/>
      <c r="AD387" s="12"/>
      <c r="AH387" s="12"/>
      <c r="AK387" s="12"/>
      <c r="AM387" s="39"/>
    </row>
    <row r="388" ht="15.75" customHeight="1">
      <c r="A388" s="34"/>
      <c r="B388" s="34"/>
      <c r="C388" s="34"/>
      <c r="E388" s="34"/>
      <c r="F388" s="52"/>
      <c r="L388" s="37"/>
      <c r="Y388" s="12"/>
      <c r="Z388" s="12"/>
      <c r="AB388" s="13"/>
      <c r="AD388" s="12"/>
      <c r="AH388" s="12"/>
      <c r="AK388" s="12"/>
      <c r="AM388" s="39"/>
    </row>
    <row r="389" ht="15.75" customHeight="1">
      <c r="A389" s="34"/>
      <c r="B389" s="34"/>
      <c r="C389" s="34"/>
      <c r="E389" s="34"/>
      <c r="F389" s="52"/>
      <c r="L389" s="37"/>
      <c r="Y389" s="12"/>
      <c r="Z389" s="12"/>
      <c r="AB389" s="13"/>
      <c r="AD389" s="12"/>
      <c r="AH389" s="12"/>
      <c r="AK389" s="12"/>
      <c r="AM389" s="39"/>
    </row>
    <row r="390" ht="15.75" customHeight="1">
      <c r="A390" s="34"/>
      <c r="B390" s="34"/>
      <c r="C390" s="34"/>
      <c r="E390" s="34"/>
      <c r="F390" s="52"/>
      <c r="L390" s="37"/>
      <c r="Y390" s="12"/>
      <c r="Z390" s="12"/>
      <c r="AB390" s="13"/>
      <c r="AD390" s="12"/>
      <c r="AH390" s="12"/>
      <c r="AK390" s="12"/>
      <c r="AM390" s="39"/>
    </row>
    <row r="391" ht="15.75" customHeight="1">
      <c r="A391" s="34"/>
      <c r="B391" s="34"/>
      <c r="C391" s="34"/>
      <c r="E391" s="34"/>
      <c r="F391" s="52"/>
      <c r="L391" s="37"/>
      <c r="Y391" s="12"/>
      <c r="Z391" s="12"/>
      <c r="AB391" s="13"/>
      <c r="AD391" s="12"/>
      <c r="AH391" s="12"/>
      <c r="AK391" s="12"/>
      <c r="AM391" s="39"/>
    </row>
    <row r="392" ht="15.75" customHeight="1">
      <c r="A392" s="34"/>
      <c r="B392" s="34"/>
      <c r="C392" s="34"/>
      <c r="E392" s="34"/>
      <c r="F392" s="52"/>
      <c r="L392" s="37"/>
      <c r="Y392" s="12"/>
      <c r="Z392" s="12"/>
      <c r="AB392" s="13"/>
      <c r="AD392" s="12"/>
      <c r="AH392" s="12"/>
      <c r="AK392" s="12"/>
      <c r="AM392" s="39"/>
    </row>
    <row r="393" ht="15.75" customHeight="1">
      <c r="A393" s="34"/>
      <c r="B393" s="34"/>
      <c r="C393" s="34"/>
      <c r="E393" s="34"/>
      <c r="F393" s="52"/>
      <c r="L393" s="37"/>
      <c r="Y393" s="12"/>
      <c r="Z393" s="12"/>
      <c r="AB393" s="13"/>
      <c r="AD393" s="12"/>
      <c r="AH393" s="12"/>
      <c r="AK393" s="12"/>
      <c r="AM393" s="39"/>
    </row>
    <row r="394" ht="15.75" customHeight="1">
      <c r="A394" s="34"/>
      <c r="B394" s="34"/>
      <c r="C394" s="34"/>
      <c r="E394" s="34"/>
      <c r="F394" s="52"/>
      <c r="L394" s="37"/>
      <c r="Y394" s="12"/>
      <c r="Z394" s="12"/>
      <c r="AB394" s="13"/>
      <c r="AD394" s="12"/>
      <c r="AH394" s="12"/>
      <c r="AK394" s="12"/>
      <c r="AM394" s="39"/>
    </row>
    <row r="395" ht="15.75" customHeight="1">
      <c r="A395" s="34"/>
      <c r="B395" s="34"/>
      <c r="C395" s="34"/>
      <c r="E395" s="34"/>
      <c r="F395" s="52"/>
      <c r="L395" s="37"/>
      <c r="Y395" s="12"/>
      <c r="Z395" s="12"/>
      <c r="AB395" s="13"/>
      <c r="AD395" s="12"/>
      <c r="AH395" s="12"/>
      <c r="AK395" s="12"/>
      <c r="AM395" s="39"/>
    </row>
    <row r="396" ht="15.75" customHeight="1">
      <c r="A396" s="34"/>
      <c r="B396" s="34"/>
      <c r="C396" s="34"/>
      <c r="E396" s="34"/>
      <c r="F396" s="52"/>
      <c r="L396" s="37"/>
      <c r="Y396" s="12"/>
      <c r="Z396" s="12"/>
      <c r="AB396" s="13"/>
      <c r="AD396" s="12"/>
      <c r="AH396" s="12"/>
      <c r="AK396" s="12"/>
      <c r="AM396" s="39"/>
    </row>
    <row r="397" ht="15.75" customHeight="1">
      <c r="A397" s="34"/>
      <c r="B397" s="34"/>
      <c r="C397" s="34"/>
      <c r="E397" s="34"/>
      <c r="F397" s="52"/>
      <c r="L397" s="37"/>
      <c r="Y397" s="12"/>
      <c r="Z397" s="12"/>
      <c r="AB397" s="13"/>
      <c r="AD397" s="12"/>
      <c r="AH397" s="12"/>
      <c r="AK397" s="12"/>
      <c r="AM397" s="39"/>
    </row>
    <row r="398" ht="15.75" customHeight="1">
      <c r="A398" s="34"/>
      <c r="B398" s="34"/>
      <c r="C398" s="34"/>
      <c r="E398" s="34"/>
      <c r="F398" s="52"/>
      <c r="L398" s="37"/>
      <c r="Y398" s="12"/>
      <c r="Z398" s="12"/>
      <c r="AB398" s="13"/>
      <c r="AD398" s="12"/>
      <c r="AH398" s="12"/>
      <c r="AK398" s="12"/>
      <c r="AM398" s="39"/>
    </row>
    <row r="399" ht="15.75" customHeight="1">
      <c r="A399" s="34"/>
      <c r="B399" s="34"/>
      <c r="C399" s="34"/>
      <c r="E399" s="34"/>
      <c r="F399" s="52"/>
      <c r="L399" s="37"/>
      <c r="Y399" s="12"/>
      <c r="Z399" s="12"/>
      <c r="AB399" s="13"/>
      <c r="AD399" s="12"/>
      <c r="AH399" s="12"/>
      <c r="AK399" s="12"/>
      <c r="AM399" s="39"/>
    </row>
    <row r="400" ht="15.75" customHeight="1">
      <c r="A400" s="34"/>
      <c r="B400" s="34"/>
      <c r="C400" s="34"/>
      <c r="E400" s="34"/>
      <c r="F400" s="52"/>
      <c r="L400" s="37"/>
      <c r="Y400" s="12"/>
      <c r="Z400" s="12"/>
      <c r="AB400" s="13"/>
      <c r="AD400" s="12"/>
      <c r="AH400" s="12"/>
      <c r="AK400" s="12"/>
      <c r="AM400" s="39"/>
    </row>
    <row r="401" ht="15.75" customHeight="1">
      <c r="A401" s="34"/>
      <c r="B401" s="34"/>
      <c r="C401" s="34"/>
      <c r="E401" s="34"/>
      <c r="F401" s="52"/>
      <c r="L401" s="37"/>
      <c r="Y401" s="12"/>
      <c r="Z401" s="12"/>
      <c r="AB401" s="13"/>
      <c r="AD401" s="12"/>
      <c r="AH401" s="12"/>
      <c r="AK401" s="12"/>
      <c r="AM401" s="39"/>
    </row>
    <row r="402" ht="15.75" customHeight="1">
      <c r="A402" s="34"/>
      <c r="B402" s="34"/>
      <c r="C402" s="34"/>
      <c r="E402" s="34"/>
      <c r="F402" s="52"/>
      <c r="L402" s="37"/>
      <c r="Y402" s="12"/>
      <c r="Z402" s="12"/>
      <c r="AB402" s="13"/>
      <c r="AD402" s="12"/>
      <c r="AH402" s="12"/>
      <c r="AK402" s="12"/>
      <c r="AM402" s="39"/>
    </row>
    <row r="403" ht="15.75" customHeight="1">
      <c r="A403" s="34"/>
      <c r="B403" s="34"/>
      <c r="C403" s="34"/>
      <c r="E403" s="34"/>
      <c r="F403" s="52"/>
      <c r="L403" s="37"/>
      <c r="Y403" s="12"/>
      <c r="Z403" s="12"/>
      <c r="AB403" s="13"/>
      <c r="AD403" s="12"/>
      <c r="AH403" s="12"/>
      <c r="AK403" s="12"/>
      <c r="AM403" s="39"/>
    </row>
    <row r="404" ht="15.75" customHeight="1">
      <c r="A404" s="34"/>
      <c r="B404" s="34"/>
      <c r="C404" s="34"/>
      <c r="E404" s="34"/>
      <c r="F404" s="52"/>
      <c r="L404" s="37"/>
      <c r="Y404" s="12"/>
      <c r="Z404" s="12"/>
      <c r="AB404" s="13"/>
      <c r="AD404" s="12"/>
      <c r="AH404" s="12"/>
      <c r="AK404" s="12"/>
      <c r="AM404" s="39"/>
    </row>
    <row r="405" ht="15.75" customHeight="1">
      <c r="A405" s="34"/>
      <c r="B405" s="34"/>
      <c r="C405" s="34"/>
      <c r="E405" s="34"/>
      <c r="F405" s="52"/>
      <c r="L405" s="37"/>
      <c r="Y405" s="12"/>
      <c r="Z405" s="12"/>
      <c r="AB405" s="13"/>
      <c r="AD405" s="12"/>
      <c r="AH405" s="12"/>
      <c r="AK405" s="12"/>
      <c r="AM405" s="39"/>
    </row>
    <row r="406" ht="15.75" customHeight="1">
      <c r="A406" s="34"/>
      <c r="B406" s="34"/>
      <c r="C406" s="34"/>
      <c r="E406" s="34"/>
      <c r="F406" s="52"/>
      <c r="L406" s="37"/>
      <c r="Y406" s="12"/>
      <c r="Z406" s="12"/>
      <c r="AB406" s="13"/>
      <c r="AD406" s="12"/>
      <c r="AH406" s="12"/>
      <c r="AK406" s="12"/>
      <c r="AM406" s="39"/>
    </row>
    <row r="407" ht="15.75" customHeight="1">
      <c r="A407" s="34"/>
      <c r="B407" s="34"/>
      <c r="C407" s="34"/>
      <c r="E407" s="34"/>
      <c r="F407" s="52"/>
      <c r="L407" s="37"/>
      <c r="Y407" s="12"/>
      <c r="Z407" s="12"/>
      <c r="AB407" s="13"/>
      <c r="AD407" s="12"/>
      <c r="AH407" s="12"/>
      <c r="AK407" s="12"/>
      <c r="AM407" s="39"/>
    </row>
    <row r="408" ht="15.75" customHeight="1">
      <c r="A408" s="34"/>
      <c r="B408" s="34"/>
      <c r="C408" s="34"/>
      <c r="E408" s="34"/>
      <c r="F408" s="52"/>
      <c r="L408" s="37"/>
      <c r="Y408" s="12"/>
      <c r="Z408" s="12"/>
      <c r="AB408" s="13"/>
      <c r="AD408" s="12"/>
      <c r="AH408" s="12"/>
      <c r="AK408" s="12"/>
      <c r="AM408" s="39"/>
    </row>
    <row r="409" ht="15.75" customHeight="1">
      <c r="A409" s="34"/>
      <c r="B409" s="34"/>
      <c r="C409" s="34"/>
      <c r="E409" s="34"/>
      <c r="F409" s="52"/>
      <c r="L409" s="37"/>
      <c r="Y409" s="12"/>
      <c r="Z409" s="12"/>
      <c r="AB409" s="13"/>
      <c r="AD409" s="12"/>
      <c r="AH409" s="12"/>
      <c r="AK409" s="12"/>
      <c r="AM409" s="39"/>
    </row>
    <row r="410" ht="15.75" customHeight="1">
      <c r="A410" s="34"/>
      <c r="B410" s="34"/>
      <c r="C410" s="34"/>
      <c r="E410" s="34"/>
      <c r="F410" s="52"/>
      <c r="L410" s="37"/>
      <c r="Y410" s="12"/>
      <c r="Z410" s="12"/>
      <c r="AB410" s="13"/>
      <c r="AD410" s="12"/>
      <c r="AH410" s="12"/>
      <c r="AK410" s="12"/>
      <c r="AM410" s="39"/>
    </row>
    <row r="411" ht="15.75" customHeight="1">
      <c r="A411" s="34"/>
      <c r="B411" s="34"/>
      <c r="C411" s="34"/>
      <c r="E411" s="34"/>
      <c r="F411" s="52"/>
      <c r="L411" s="37"/>
      <c r="Y411" s="12"/>
      <c r="Z411" s="12"/>
      <c r="AB411" s="13"/>
      <c r="AD411" s="12"/>
      <c r="AH411" s="12"/>
      <c r="AK411" s="12"/>
      <c r="AM411" s="39"/>
    </row>
    <row r="412" ht="15.75" customHeight="1">
      <c r="A412" s="34"/>
      <c r="B412" s="34"/>
      <c r="C412" s="34"/>
      <c r="E412" s="34"/>
      <c r="F412" s="52"/>
      <c r="L412" s="37"/>
      <c r="Y412" s="12"/>
      <c r="Z412" s="12"/>
      <c r="AB412" s="13"/>
      <c r="AD412" s="12"/>
      <c r="AH412" s="12"/>
      <c r="AK412" s="12"/>
      <c r="AM412" s="39"/>
    </row>
    <row r="413" ht="15.75" customHeight="1">
      <c r="A413" s="34"/>
      <c r="B413" s="34"/>
      <c r="C413" s="34"/>
      <c r="E413" s="34"/>
      <c r="F413" s="52"/>
      <c r="L413" s="37"/>
      <c r="Y413" s="12"/>
      <c r="Z413" s="12"/>
      <c r="AB413" s="13"/>
      <c r="AD413" s="12"/>
      <c r="AH413" s="12"/>
      <c r="AK413" s="12"/>
      <c r="AM413" s="39"/>
    </row>
    <row r="414" ht="15.75" customHeight="1">
      <c r="A414" s="34"/>
      <c r="B414" s="34"/>
      <c r="C414" s="34"/>
      <c r="E414" s="34"/>
      <c r="F414" s="52"/>
      <c r="L414" s="37"/>
      <c r="Y414" s="12"/>
      <c r="Z414" s="12"/>
      <c r="AB414" s="13"/>
      <c r="AD414" s="12"/>
      <c r="AH414" s="12"/>
      <c r="AK414" s="12"/>
      <c r="AM414" s="39"/>
    </row>
    <row r="415" ht="15.75" customHeight="1">
      <c r="A415" s="34"/>
      <c r="B415" s="34"/>
      <c r="C415" s="34"/>
      <c r="E415" s="34"/>
      <c r="F415" s="52"/>
      <c r="L415" s="37"/>
      <c r="Y415" s="12"/>
      <c r="Z415" s="12"/>
      <c r="AB415" s="13"/>
      <c r="AD415" s="12"/>
      <c r="AH415" s="12"/>
      <c r="AK415" s="12"/>
      <c r="AM415" s="39"/>
    </row>
    <row r="416" ht="15.75" customHeight="1">
      <c r="A416" s="34"/>
      <c r="B416" s="34"/>
      <c r="C416" s="34"/>
      <c r="E416" s="34"/>
      <c r="F416" s="52"/>
      <c r="L416" s="37"/>
      <c r="Y416" s="12"/>
      <c r="Z416" s="12"/>
      <c r="AB416" s="13"/>
      <c r="AD416" s="12"/>
      <c r="AH416" s="12"/>
      <c r="AK416" s="12"/>
      <c r="AM416" s="39"/>
    </row>
    <row r="417" ht="15.75" customHeight="1">
      <c r="A417" s="34"/>
      <c r="B417" s="34"/>
      <c r="C417" s="34"/>
      <c r="E417" s="34"/>
      <c r="F417" s="52"/>
      <c r="L417" s="37"/>
      <c r="Y417" s="12"/>
      <c r="Z417" s="12"/>
      <c r="AB417" s="13"/>
      <c r="AD417" s="12"/>
      <c r="AH417" s="12"/>
      <c r="AK417" s="12"/>
      <c r="AM417" s="39"/>
    </row>
    <row r="418" ht="15.75" customHeight="1">
      <c r="A418" s="34"/>
      <c r="B418" s="34"/>
      <c r="C418" s="34"/>
      <c r="E418" s="34"/>
      <c r="F418" s="52"/>
      <c r="L418" s="37"/>
      <c r="Y418" s="12"/>
      <c r="Z418" s="12"/>
      <c r="AB418" s="13"/>
      <c r="AD418" s="12"/>
      <c r="AH418" s="12"/>
      <c r="AK418" s="12"/>
      <c r="AM418" s="39"/>
    </row>
    <row r="419" ht="15.75" customHeight="1">
      <c r="A419" s="34"/>
      <c r="B419" s="34"/>
      <c r="C419" s="34"/>
      <c r="E419" s="34"/>
      <c r="F419" s="52"/>
      <c r="L419" s="37"/>
      <c r="Y419" s="12"/>
      <c r="Z419" s="12"/>
      <c r="AB419" s="13"/>
      <c r="AD419" s="12"/>
      <c r="AH419" s="12"/>
      <c r="AK419" s="12"/>
      <c r="AM419" s="39"/>
    </row>
    <row r="420" ht="15.75" customHeight="1">
      <c r="A420" s="34"/>
      <c r="B420" s="34"/>
      <c r="C420" s="34"/>
      <c r="E420" s="34"/>
      <c r="F420" s="52"/>
      <c r="L420" s="37"/>
      <c r="Y420" s="12"/>
      <c r="Z420" s="12"/>
      <c r="AB420" s="13"/>
      <c r="AD420" s="12"/>
      <c r="AH420" s="12"/>
      <c r="AK420" s="12"/>
      <c r="AM420" s="39"/>
    </row>
    <row r="421" ht="15.75" customHeight="1">
      <c r="A421" s="34"/>
      <c r="B421" s="34"/>
      <c r="C421" s="34"/>
      <c r="E421" s="34"/>
      <c r="F421" s="52"/>
      <c r="L421" s="37"/>
      <c r="Y421" s="12"/>
      <c r="Z421" s="12"/>
      <c r="AB421" s="13"/>
      <c r="AD421" s="12"/>
      <c r="AH421" s="12"/>
      <c r="AK421" s="12"/>
      <c r="AM421" s="39"/>
    </row>
    <row r="422" ht="15.75" customHeight="1">
      <c r="A422" s="34"/>
      <c r="B422" s="34"/>
      <c r="C422" s="34"/>
      <c r="E422" s="34"/>
      <c r="F422" s="52"/>
      <c r="L422" s="37"/>
      <c r="Y422" s="12"/>
      <c r="Z422" s="12"/>
      <c r="AB422" s="13"/>
      <c r="AD422" s="12"/>
      <c r="AH422" s="12"/>
      <c r="AK422" s="12"/>
      <c r="AM422" s="39"/>
    </row>
    <row r="423" ht="15.75" customHeight="1">
      <c r="A423" s="34"/>
      <c r="B423" s="34"/>
      <c r="C423" s="34"/>
      <c r="E423" s="34"/>
      <c r="F423" s="52"/>
      <c r="L423" s="37"/>
      <c r="Y423" s="12"/>
      <c r="Z423" s="12"/>
      <c r="AB423" s="13"/>
      <c r="AD423" s="12"/>
      <c r="AH423" s="12"/>
      <c r="AK423" s="12"/>
      <c r="AM423" s="39"/>
    </row>
    <row r="424" ht="15.75" customHeight="1">
      <c r="A424" s="34"/>
      <c r="B424" s="34"/>
      <c r="C424" s="34"/>
      <c r="E424" s="34"/>
      <c r="F424" s="52"/>
      <c r="L424" s="37"/>
      <c r="Y424" s="12"/>
      <c r="Z424" s="12"/>
      <c r="AB424" s="13"/>
      <c r="AD424" s="12"/>
      <c r="AH424" s="12"/>
      <c r="AK424" s="12"/>
      <c r="AM424" s="39"/>
    </row>
    <row r="425" ht="15.75" customHeight="1">
      <c r="A425" s="34"/>
      <c r="B425" s="34"/>
      <c r="C425" s="34"/>
      <c r="E425" s="34"/>
      <c r="F425" s="52"/>
      <c r="L425" s="37"/>
      <c r="Y425" s="12"/>
      <c r="Z425" s="12"/>
      <c r="AB425" s="13"/>
      <c r="AD425" s="12"/>
      <c r="AH425" s="12"/>
      <c r="AK425" s="12"/>
      <c r="AM425" s="39"/>
    </row>
    <row r="426" ht="15.75" customHeight="1">
      <c r="A426" s="34"/>
      <c r="B426" s="34"/>
      <c r="C426" s="34"/>
      <c r="E426" s="34"/>
      <c r="F426" s="52"/>
      <c r="L426" s="37"/>
      <c r="Y426" s="12"/>
      <c r="Z426" s="12"/>
      <c r="AB426" s="13"/>
      <c r="AD426" s="12"/>
      <c r="AH426" s="12"/>
      <c r="AK426" s="12"/>
      <c r="AM426" s="39"/>
    </row>
    <row r="427" ht="15.75" customHeight="1">
      <c r="A427" s="34"/>
      <c r="B427" s="34"/>
      <c r="C427" s="34"/>
      <c r="E427" s="34"/>
      <c r="F427" s="52"/>
      <c r="L427" s="37"/>
      <c r="Y427" s="12"/>
      <c r="Z427" s="12"/>
      <c r="AB427" s="13"/>
      <c r="AD427" s="12"/>
      <c r="AH427" s="12"/>
      <c r="AK427" s="12"/>
      <c r="AM427" s="39"/>
    </row>
    <row r="428" ht="15.75" customHeight="1">
      <c r="A428" s="34"/>
      <c r="B428" s="34"/>
      <c r="C428" s="34"/>
      <c r="E428" s="34"/>
      <c r="F428" s="52"/>
      <c r="L428" s="37"/>
      <c r="Y428" s="12"/>
      <c r="Z428" s="12"/>
      <c r="AB428" s="13"/>
      <c r="AD428" s="12"/>
      <c r="AH428" s="12"/>
      <c r="AK428" s="12"/>
      <c r="AM428" s="39"/>
    </row>
    <row r="429" ht="15.75" customHeight="1">
      <c r="A429" s="34"/>
      <c r="B429" s="34"/>
      <c r="C429" s="34"/>
      <c r="E429" s="34"/>
      <c r="F429" s="52"/>
      <c r="L429" s="37"/>
      <c r="Y429" s="12"/>
      <c r="Z429" s="12"/>
      <c r="AB429" s="13"/>
      <c r="AD429" s="12"/>
      <c r="AH429" s="12"/>
      <c r="AK429" s="12"/>
      <c r="AM429" s="39"/>
    </row>
    <row r="430" ht="15.75" customHeight="1">
      <c r="A430" s="34"/>
      <c r="B430" s="34"/>
      <c r="C430" s="34"/>
      <c r="E430" s="34"/>
      <c r="F430" s="52"/>
      <c r="L430" s="37"/>
      <c r="Y430" s="12"/>
      <c r="Z430" s="12"/>
      <c r="AB430" s="13"/>
      <c r="AD430" s="12"/>
      <c r="AH430" s="12"/>
      <c r="AK430" s="12"/>
      <c r="AM430" s="39"/>
    </row>
    <row r="431" ht="15.75" customHeight="1">
      <c r="A431" s="34"/>
      <c r="B431" s="34"/>
      <c r="C431" s="34"/>
      <c r="E431" s="34"/>
      <c r="F431" s="52"/>
      <c r="L431" s="37"/>
      <c r="Y431" s="12"/>
      <c r="Z431" s="12"/>
      <c r="AB431" s="13"/>
      <c r="AD431" s="12"/>
      <c r="AH431" s="12"/>
      <c r="AK431" s="12"/>
      <c r="AM431" s="39"/>
    </row>
    <row r="432" ht="15.75" customHeight="1">
      <c r="A432" s="34"/>
      <c r="B432" s="34"/>
      <c r="C432" s="34"/>
      <c r="E432" s="34"/>
      <c r="F432" s="52"/>
      <c r="L432" s="37"/>
      <c r="Y432" s="12"/>
      <c r="Z432" s="12"/>
      <c r="AB432" s="13"/>
      <c r="AD432" s="12"/>
      <c r="AH432" s="12"/>
      <c r="AK432" s="12"/>
      <c r="AM432" s="39"/>
    </row>
    <row r="433" ht="15.75" customHeight="1">
      <c r="A433" s="34"/>
      <c r="B433" s="34"/>
      <c r="C433" s="34"/>
      <c r="E433" s="34"/>
      <c r="F433" s="52"/>
      <c r="L433" s="37"/>
      <c r="Y433" s="12"/>
      <c r="Z433" s="12"/>
      <c r="AB433" s="13"/>
      <c r="AD433" s="12"/>
      <c r="AH433" s="12"/>
      <c r="AK433" s="12"/>
      <c r="AM433" s="39"/>
    </row>
    <row r="434" ht="15.75" customHeight="1">
      <c r="A434" s="34"/>
      <c r="B434" s="34"/>
      <c r="C434" s="34"/>
      <c r="E434" s="34"/>
      <c r="F434" s="52"/>
      <c r="L434" s="37"/>
      <c r="Y434" s="12"/>
      <c r="Z434" s="12"/>
      <c r="AB434" s="13"/>
      <c r="AD434" s="12"/>
      <c r="AH434" s="12"/>
      <c r="AK434" s="12"/>
      <c r="AM434" s="39"/>
    </row>
    <row r="435" ht="15.75" customHeight="1">
      <c r="A435" s="34"/>
      <c r="B435" s="34"/>
      <c r="C435" s="34"/>
      <c r="E435" s="34"/>
      <c r="F435" s="52"/>
      <c r="L435" s="37"/>
      <c r="Y435" s="12"/>
      <c r="Z435" s="12"/>
      <c r="AB435" s="13"/>
      <c r="AD435" s="12"/>
      <c r="AH435" s="12"/>
      <c r="AK435" s="12"/>
      <c r="AM435" s="39"/>
    </row>
    <row r="436" ht="15.75" customHeight="1">
      <c r="A436" s="34"/>
      <c r="B436" s="34"/>
      <c r="C436" s="34"/>
      <c r="E436" s="34"/>
      <c r="F436" s="52"/>
      <c r="L436" s="37"/>
      <c r="Y436" s="12"/>
      <c r="Z436" s="12"/>
      <c r="AB436" s="13"/>
      <c r="AD436" s="12"/>
      <c r="AH436" s="12"/>
      <c r="AK436" s="12"/>
      <c r="AM436" s="39"/>
    </row>
    <row r="437" ht="15.75" customHeight="1">
      <c r="A437" s="34"/>
      <c r="B437" s="34"/>
      <c r="C437" s="34"/>
      <c r="E437" s="34"/>
      <c r="F437" s="52"/>
      <c r="L437" s="37"/>
      <c r="Y437" s="12"/>
      <c r="Z437" s="12"/>
      <c r="AB437" s="13"/>
      <c r="AD437" s="12"/>
      <c r="AH437" s="12"/>
      <c r="AK437" s="12"/>
      <c r="AM437" s="39"/>
    </row>
    <row r="438" ht="15.75" customHeight="1">
      <c r="A438" s="34"/>
      <c r="B438" s="34"/>
      <c r="C438" s="34"/>
      <c r="E438" s="34"/>
      <c r="F438" s="52"/>
      <c r="L438" s="37"/>
      <c r="Y438" s="12"/>
      <c r="Z438" s="12"/>
      <c r="AB438" s="13"/>
      <c r="AD438" s="12"/>
      <c r="AH438" s="12"/>
      <c r="AK438" s="12"/>
      <c r="AM438" s="39"/>
    </row>
    <row r="439" ht="15.75" customHeight="1">
      <c r="A439" s="34"/>
      <c r="B439" s="34"/>
      <c r="C439" s="34"/>
      <c r="E439" s="34"/>
      <c r="F439" s="52"/>
      <c r="L439" s="37"/>
      <c r="Y439" s="12"/>
      <c r="Z439" s="12"/>
      <c r="AB439" s="13"/>
      <c r="AD439" s="12"/>
      <c r="AH439" s="12"/>
      <c r="AK439" s="12"/>
      <c r="AM439" s="39"/>
    </row>
    <row r="440" ht="15.75" customHeight="1">
      <c r="A440" s="34"/>
      <c r="B440" s="34"/>
      <c r="C440" s="34"/>
      <c r="E440" s="34"/>
      <c r="F440" s="52"/>
      <c r="L440" s="37"/>
      <c r="Y440" s="12"/>
      <c r="Z440" s="12"/>
      <c r="AB440" s="13"/>
      <c r="AD440" s="12"/>
      <c r="AH440" s="12"/>
      <c r="AK440" s="12"/>
      <c r="AM440" s="39"/>
    </row>
    <row r="441" ht="15.75" customHeight="1">
      <c r="A441" s="34"/>
      <c r="B441" s="34"/>
      <c r="C441" s="34"/>
      <c r="E441" s="34"/>
      <c r="F441" s="52"/>
      <c r="L441" s="37"/>
      <c r="Y441" s="12"/>
      <c r="Z441" s="12"/>
      <c r="AB441" s="13"/>
      <c r="AD441" s="12"/>
      <c r="AH441" s="12"/>
      <c r="AK441" s="12"/>
      <c r="AM441" s="39"/>
    </row>
    <row r="442" ht="15.75" customHeight="1">
      <c r="A442" s="34"/>
      <c r="B442" s="34"/>
      <c r="C442" s="34"/>
      <c r="E442" s="34"/>
      <c r="F442" s="52"/>
      <c r="L442" s="37"/>
      <c r="Y442" s="12"/>
      <c r="Z442" s="12"/>
      <c r="AB442" s="13"/>
      <c r="AD442" s="12"/>
      <c r="AH442" s="12"/>
      <c r="AK442" s="12"/>
      <c r="AM442" s="39"/>
    </row>
    <row r="443" ht="15.75" customHeight="1">
      <c r="A443" s="34"/>
      <c r="B443" s="34"/>
      <c r="C443" s="34"/>
      <c r="E443" s="34"/>
      <c r="F443" s="52"/>
      <c r="L443" s="37"/>
      <c r="Y443" s="12"/>
      <c r="Z443" s="12"/>
      <c r="AB443" s="13"/>
      <c r="AD443" s="12"/>
      <c r="AH443" s="12"/>
      <c r="AK443" s="12"/>
      <c r="AM443" s="39"/>
    </row>
    <row r="444" ht="15.75" customHeight="1">
      <c r="A444" s="34"/>
      <c r="B444" s="34"/>
      <c r="C444" s="34"/>
      <c r="E444" s="34"/>
      <c r="F444" s="52"/>
      <c r="L444" s="37"/>
      <c r="Y444" s="12"/>
      <c r="Z444" s="12"/>
      <c r="AB444" s="13"/>
      <c r="AD444" s="12"/>
      <c r="AH444" s="12"/>
      <c r="AK444" s="12"/>
      <c r="AM444" s="39"/>
    </row>
    <row r="445" ht="15.75" customHeight="1">
      <c r="A445" s="34"/>
      <c r="B445" s="34"/>
      <c r="C445" s="34"/>
      <c r="E445" s="34"/>
      <c r="F445" s="52"/>
      <c r="L445" s="37"/>
      <c r="Y445" s="12"/>
      <c r="Z445" s="12"/>
      <c r="AB445" s="13"/>
      <c r="AD445" s="12"/>
      <c r="AH445" s="12"/>
      <c r="AK445" s="12"/>
      <c r="AM445" s="39"/>
    </row>
    <row r="446" ht="15.75" customHeight="1">
      <c r="A446" s="34"/>
      <c r="B446" s="34"/>
      <c r="C446" s="34"/>
      <c r="E446" s="34"/>
      <c r="F446" s="52"/>
      <c r="L446" s="37"/>
      <c r="Y446" s="12"/>
      <c r="Z446" s="12"/>
      <c r="AB446" s="13"/>
      <c r="AD446" s="12"/>
      <c r="AH446" s="12"/>
      <c r="AK446" s="12"/>
      <c r="AM446" s="39"/>
    </row>
    <row r="447" ht="15.75" customHeight="1">
      <c r="A447" s="34"/>
      <c r="B447" s="34"/>
      <c r="C447" s="34"/>
      <c r="E447" s="34"/>
      <c r="F447" s="52"/>
      <c r="L447" s="37"/>
      <c r="Y447" s="12"/>
      <c r="Z447" s="12"/>
      <c r="AB447" s="13"/>
      <c r="AD447" s="12"/>
      <c r="AH447" s="12"/>
      <c r="AK447" s="12"/>
      <c r="AM447" s="39"/>
    </row>
    <row r="448" ht="15.75" customHeight="1">
      <c r="A448" s="34"/>
      <c r="B448" s="34"/>
      <c r="C448" s="34"/>
      <c r="E448" s="34"/>
      <c r="F448" s="52"/>
      <c r="L448" s="37"/>
      <c r="Y448" s="12"/>
      <c r="Z448" s="12"/>
      <c r="AB448" s="13"/>
      <c r="AD448" s="12"/>
      <c r="AH448" s="12"/>
      <c r="AK448" s="12"/>
      <c r="AM448" s="39"/>
    </row>
    <row r="449" ht="15.75" customHeight="1">
      <c r="A449" s="34"/>
      <c r="B449" s="34"/>
      <c r="C449" s="34"/>
      <c r="E449" s="34"/>
      <c r="F449" s="52"/>
      <c r="L449" s="37"/>
      <c r="Y449" s="12"/>
      <c r="Z449" s="12"/>
      <c r="AB449" s="13"/>
      <c r="AD449" s="12"/>
      <c r="AH449" s="12"/>
      <c r="AK449" s="12"/>
      <c r="AM449" s="39"/>
    </row>
    <row r="450" ht="15.75" customHeight="1">
      <c r="A450" s="34"/>
      <c r="B450" s="34"/>
      <c r="C450" s="34"/>
      <c r="E450" s="34"/>
      <c r="F450" s="52"/>
      <c r="L450" s="37"/>
      <c r="Y450" s="12"/>
      <c r="Z450" s="12"/>
      <c r="AB450" s="13"/>
      <c r="AD450" s="12"/>
      <c r="AH450" s="12"/>
      <c r="AK450" s="12"/>
      <c r="AM450" s="39"/>
    </row>
    <row r="451" ht="15.75" customHeight="1">
      <c r="A451" s="34"/>
      <c r="B451" s="34"/>
      <c r="C451" s="34"/>
      <c r="E451" s="34"/>
      <c r="F451" s="52"/>
      <c r="L451" s="37"/>
      <c r="Y451" s="12"/>
      <c r="Z451" s="12"/>
      <c r="AB451" s="13"/>
      <c r="AD451" s="12"/>
      <c r="AH451" s="12"/>
      <c r="AK451" s="12"/>
      <c r="AM451" s="39"/>
    </row>
    <row r="452" ht="15.75" customHeight="1">
      <c r="A452" s="34"/>
      <c r="B452" s="34"/>
      <c r="C452" s="34"/>
      <c r="E452" s="34"/>
      <c r="F452" s="52"/>
      <c r="L452" s="37"/>
      <c r="Y452" s="12"/>
      <c r="Z452" s="12"/>
      <c r="AB452" s="13"/>
      <c r="AD452" s="12"/>
      <c r="AH452" s="12"/>
      <c r="AK452" s="12"/>
      <c r="AM452" s="39"/>
    </row>
    <row r="453" ht="15.75" customHeight="1">
      <c r="A453" s="34"/>
      <c r="B453" s="34"/>
      <c r="C453" s="34"/>
      <c r="E453" s="34"/>
      <c r="F453" s="52"/>
      <c r="L453" s="37"/>
      <c r="Y453" s="12"/>
      <c r="Z453" s="12"/>
      <c r="AB453" s="13"/>
      <c r="AD453" s="12"/>
      <c r="AH453" s="12"/>
      <c r="AK453" s="12"/>
      <c r="AM453" s="39"/>
    </row>
    <row r="454" ht="15.75" customHeight="1">
      <c r="A454" s="34"/>
      <c r="B454" s="34"/>
      <c r="C454" s="34"/>
      <c r="E454" s="34"/>
      <c r="F454" s="52"/>
      <c r="L454" s="37"/>
      <c r="Y454" s="12"/>
      <c r="Z454" s="12"/>
      <c r="AB454" s="13"/>
      <c r="AD454" s="12"/>
      <c r="AH454" s="12"/>
      <c r="AK454" s="12"/>
      <c r="AM454" s="39"/>
    </row>
    <row r="455" ht="15.75" customHeight="1">
      <c r="A455" s="34"/>
      <c r="B455" s="34"/>
      <c r="C455" s="34"/>
      <c r="E455" s="34"/>
      <c r="F455" s="52"/>
      <c r="L455" s="37"/>
      <c r="Y455" s="12"/>
      <c r="Z455" s="12"/>
      <c r="AB455" s="13"/>
      <c r="AD455" s="12"/>
      <c r="AH455" s="12"/>
      <c r="AK455" s="12"/>
      <c r="AM455" s="39"/>
    </row>
    <row r="456" ht="15.75" customHeight="1">
      <c r="A456" s="34"/>
      <c r="B456" s="34"/>
      <c r="C456" s="34"/>
      <c r="E456" s="34"/>
      <c r="F456" s="52"/>
      <c r="L456" s="37"/>
      <c r="Y456" s="12"/>
      <c r="Z456" s="12"/>
      <c r="AB456" s="13"/>
      <c r="AD456" s="12"/>
      <c r="AH456" s="12"/>
      <c r="AK456" s="12"/>
      <c r="AM456" s="39"/>
    </row>
    <row r="457" ht="15.75" customHeight="1">
      <c r="A457" s="34"/>
      <c r="B457" s="34"/>
      <c r="C457" s="34"/>
      <c r="E457" s="34"/>
      <c r="F457" s="52"/>
      <c r="L457" s="37"/>
      <c r="Y457" s="12"/>
      <c r="Z457" s="12"/>
      <c r="AB457" s="13"/>
      <c r="AD457" s="12"/>
      <c r="AH457" s="12"/>
      <c r="AK457" s="12"/>
      <c r="AM457" s="39"/>
    </row>
    <row r="458" ht="15.75" customHeight="1">
      <c r="A458" s="34"/>
      <c r="B458" s="34"/>
      <c r="C458" s="34"/>
      <c r="E458" s="34"/>
      <c r="F458" s="52"/>
      <c r="L458" s="37"/>
      <c r="Y458" s="12"/>
      <c r="Z458" s="12"/>
      <c r="AB458" s="13"/>
      <c r="AD458" s="12"/>
      <c r="AH458" s="12"/>
      <c r="AK458" s="12"/>
      <c r="AM458" s="39"/>
    </row>
    <row r="459" ht="15.75" customHeight="1">
      <c r="A459" s="34"/>
      <c r="B459" s="34"/>
      <c r="C459" s="34"/>
      <c r="E459" s="34"/>
      <c r="F459" s="52"/>
      <c r="L459" s="37"/>
      <c r="Y459" s="12"/>
      <c r="Z459" s="12"/>
      <c r="AB459" s="13"/>
      <c r="AD459" s="12"/>
      <c r="AH459" s="12"/>
      <c r="AK459" s="12"/>
      <c r="AM459" s="39"/>
    </row>
    <row r="460" ht="15.75" customHeight="1">
      <c r="A460" s="34"/>
      <c r="B460" s="34"/>
      <c r="C460" s="34"/>
      <c r="E460" s="34"/>
      <c r="F460" s="52"/>
      <c r="L460" s="37"/>
      <c r="Y460" s="12"/>
      <c r="Z460" s="12"/>
      <c r="AB460" s="13"/>
      <c r="AD460" s="12"/>
      <c r="AH460" s="12"/>
      <c r="AK460" s="12"/>
      <c r="AM460" s="39"/>
    </row>
    <row r="461" ht="15.75" customHeight="1">
      <c r="A461" s="34"/>
      <c r="B461" s="34"/>
      <c r="C461" s="34"/>
      <c r="E461" s="34"/>
      <c r="F461" s="52"/>
      <c r="L461" s="37"/>
      <c r="Y461" s="12"/>
      <c r="Z461" s="12"/>
      <c r="AB461" s="13"/>
      <c r="AD461" s="12"/>
      <c r="AH461" s="12"/>
      <c r="AK461" s="12"/>
      <c r="AM461" s="39"/>
    </row>
    <row r="462" ht="15.75" customHeight="1">
      <c r="A462" s="34"/>
      <c r="B462" s="34"/>
      <c r="C462" s="34"/>
      <c r="E462" s="34"/>
      <c r="F462" s="52"/>
      <c r="L462" s="37"/>
      <c r="Y462" s="12"/>
      <c r="Z462" s="12"/>
      <c r="AB462" s="13"/>
      <c r="AD462" s="12"/>
      <c r="AH462" s="12"/>
      <c r="AK462" s="12"/>
      <c r="AM462" s="39"/>
    </row>
    <row r="463" ht="15.75" customHeight="1">
      <c r="A463" s="34"/>
      <c r="B463" s="34"/>
      <c r="C463" s="34"/>
      <c r="E463" s="34"/>
      <c r="F463" s="52"/>
      <c r="L463" s="37"/>
      <c r="Y463" s="12"/>
      <c r="Z463" s="12"/>
      <c r="AB463" s="13"/>
      <c r="AD463" s="12"/>
      <c r="AH463" s="12"/>
      <c r="AK463" s="12"/>
      <c r="AM463" s="39"/>
    </row>
    <row r="464" ht="15.75" customHeight="1">
      <c r="A464" s="34"/>
      <c r="B464" s="34"/>
      <c r="C464" s="34"/>
      <c r="E464" s="34"/>
      <c r="F464" s="52"/>
      <c r="L464" s="37"/>
      <c r="Y464" s="12"/>
      <c r="Z464" s="12"/>
      <c r="AB464" s="13"/>
      <c r="AD464" s="12"/>
      <c r="AH464" s="12"/>
      <c r="AK464" s="12"/>
      <c r="AM464" s="39"/>
    </row>
    <row r="465" ht="15.75" customHeight="1">
      <c r="A465" s="34"/>
      <c r="B465" s="34"/>
      <c r="C465" s="34"/>
      <c r="E465" s="34"/>
      <c r="F465" s="52"/>
      <c r="L465" s="37"/>
      <c r="Y465" s="12"/>
      <c r="Z465" s="12"/>
      <c r="AB465" s="13"/>
      <c r="AD465" s="12"/>
      <c r="AH465" s="12"/>
      <c r="AK465" s="12"/>
      <c r="AM465" s="39"/>
    </row>
    <row r="466" ht="15.75" customHeight="1">
      <c r="A466" s="34"/>
      <c r="B466" s="34"/>
      <c r="C466" s="34"/>
      <c r="E466" s="34"/>
      <c r="F466" s="52"/>
      <c r="L466" s="37"/>
      <c r="Y466" s="12"/>
      <c r="Z466" s="12"/>
      <c r="AB466" s="13"/>
      <c r="AD466" s="12"/>
      <c r="AH466" s="12"/>
      <c r="AK466" s="12"/>
      <c r="AM466" s="39"/>
    </row>
    <row r="467" ht="15.75" customHeight="1">
      <c r="A467" s="34"/>
      <c r="B467" s="34"/>
      <c r="C467" s="34"/>
      <c r="E467" s="34"/>
      <c r="F467" s="52"/>
      <c r="L467" s="37"/>
      <c r="Y467" s="12"/>
      <c r="Z467" s="12"/>
      <c r="AB467" s="13"/>
      <c r="AD467" s="12"/>
      <c r="AH467" s="12"/>
      <c r="AK467" s="12"/>
      <c r="AM467" s="39"/>
    </row>
    <row r="468" ht="15.75" customHeight="1">
      <c r="A468" s="34"/>
      <c r="B468" s="34"/>
      <c r="C468" s="34"/>
      <c r="E468" s="34"/>
      <c r="F468" s="52"/>
      <c r="L468" s="37"/>
      <c r="Y468" s="12"/>
      <c r="Z468" s="12"/>
      <c r="AB468" s="13"/>
      <c r="AD468" s="12"/>
      <c r="AH468" s="12"/>
      <c r="AK468" s="12"/>
      <c r="AM468" s="39"/>
    </row>
    <row r="469" ht="15.75" customHeight="1">
      <c r="A469" s="34"/>
      <c r="B469" s="34"/>
      <c r="C469" s="34"/>
      <c r="E469" s="34"/>
      <c r="F469" s="52"/>
      <c r="L469" s="37"/>
      <c r="Y469" s="12"/>
      <c r="Z469" s="12"/>
      <c r="AB469" s="13"/>
      <c r="AD469" s="12"/>
      <c r="AH469" s="12"/>
      <c r="AK469" s="12"/>
      <c r="AM469" s="39"/>
    </row>
    <row r="470" ht="15.75" customHeight="1">
      <c r="A470" s="34"/>
      <c r="B470" s="34"/>
      <c r="C470" s="34"/>
      <c r="E470" s="34"/>
      <c r="F470" s="52"/>
      <c r="L470" s="37"/>
      <c r="Y470" s="12"/>
      <c r="Z470" s="12"/>
      <c r="AB470" s="13"/>
      <c r="AD470" s="12"/>
      <c r="AH470" s="12"/>
      <c r="AK470" s="12"/>
      <c r="AM470" s="39"/>
    </row>
    <row r="471" ht="15.75" customHeight="1">
      <c r="A471" s="34"/>
      <c r="B471" s="34"/>
      <c r="C471" s="34"/>
      <c r="E471" s="34"/>
      <c r="F471" s="52"/>
      <c r="L471" s="37"/>
      <c r="Y471" s="12"/>
      <c r="Z471" s="12"/>
      <c r="AB471" s="13"/>
      <c r="AD471" s="12"/>
      <c r="AH471" s="12"/>
      <c r="AK471" s="12"/>
      <c r="AM471" s="39"/>
    </row>
    <row r="472" ht="15.75" customHeight="1">
      <c r="A472" s="34"/>
      <c r="B472" s="34"/>
      <c r="C472" s="34"/>
      <c r="E472" s="34"/>
      <c r="F472" s="52"/>
      <c r="L472" s="37"/>
      <c r="Y472" s="12"/>
      <c r="Z472" s="12"/>
      <c r="AB472" s="13"/>
      <c r="AD472" s="12"/>
      <c r="AH472" s="12"/>
      <c r="AK472" s="12"/>
      <c r="AM472" s="39"/>
    </row>
    <row r="473" ht="15.75" customHeight="1">
      <c r="A473" s="34"/>
      <c r="B473" s="34"/>
      <c r="C473" s="34"/>
      <c r="E473" s="34"/>
      <c r="F473" s="52"/>
      <c r="L473" s="37"/>
      <c r="Y473" s="12"/>
      <c r="Z473" s="12"/>
      <c r="AB473" s="13"/>
      <c r="AD473" s="12"/>
      <c r="AH473" s="12"/>
      <c r="AK473" s="12"/>
      <c r="AM473" s="39"/>
    </row>
    <row r="474" ht="15.75" customHeight="1">
      <c r="A474" s="34"/>
      <c r="B474" s="34"/>
      <c r="C474" s="34"/>
      <c r="E474" s="34"/>
      <c r="F474" s="52"/>
      <c r="L474" s="37"/>
      <c r="Y474" s="12"/>
      <c r="Z474" s="12"/>
      <c r="AB474" s="13"/>
      <c r="AD474" s="12"/>
      <c r="AH474" s="12"/>
      <c r="AK474" s="12"/>
      <c r="AM474" s="39"/>
    </row>
    <row r="475" ht="15.75" customHeight="1">
      <c r="A475" s="34"/>
      <c r="B475" s="34"/>
      <c r="C475" s="34"/>
      <c r="E475" s="34"/>
      <c r="F475" s="52"/>
      <c r="L475" s="37"/>
      <c r="Y475" s="12"/>
      <c r="Z475" s="12"/>
      <c r="AB475" s="13"/>
      <c r="AD475" s="12"/>
      <c r="AH475" s="12"/>
      <c r="AK475" s="12"/>
      <c r="AM475" s="39"/>
    </row>
    <row r="476" ht="15.75" customHeight="1">
      <c r="A476" s="34"/>
      <c r="B476" s="34"/>
      <c r="C476" s="34"/>
      <c r="E476" s="34"/>
      <c r="F476" s="52"/>
      <c r="L476" s="37"/>
      <c r="Y476" s="12"/>
      <c r="Z476" s="12"/>
      <c r="AB476" s="13"/>
      <c r="AD476" s="12"/>
      <c r="AH476" s="12"/>
      <c r="AK476" s="12"/>
      <c r="AM476" s="39"/>
    </row>
    <row r="477" ht="15.75" customHeight="1">
      <c r="A477" s="34"/>
      <c r="B477" s="34"/>
      <c r="C477" s="34"/>
      <c r="E477" s="34"/>
      <c r="F477" s="52"/>
      <c r="L477" s="37"/>
      <c r="Y477" s="12"/>
      <c r="Z477" s="12"/>
      <c r="AB477" s="13"/>
      <c r="AD477" s="12"/>
      <c r="AH477" s="12"/>
      <c r="AK477" s="12"/>
      <c r="AM477" s="39"/>
    </row>
    <row r="478" ht="15.75" customHeight="1">
      <c r="A478" s="34"/>
      <c r="B478" s="34"/>
      <c r="C478" s="34"/>
      <c r="E478" s="34"/>
      <c r="F478" s="52"/>
      <c r="L478" s="37"/>
      <c r="Y478" s="12"/>
      <c r="Z478" s="12"/>
      <c r="AB478" s="13"/>
      <c r="AD478" s="12"/>
      <c r="AH478" s="12"/>
      <c r="AK478" s="12"/>
      <c r="AM478" s="39"/>
    </row>
    <row r="479" ht="15.75" customHeight="1">
      <c r="A479" s="34"/>
      <c r="B479" s="34"/>
      <c r="C479" s="34"/>
      <c r="E479" s="34"/>
      <c r="F479" s="52"/>
      <c r="L479" s="37"/>
      <c r="Y479" s="12"/>
      <c r="Z479" s="12"/>
      <c r="AB479" s="13"/>
      <c r="AD479" s="12"/>
      <c r="AH479" s="12"/>
      <c r="AK479" s="12"/>
      <c r="AM479" s="39"/>
    </row>
    <row r="480" ht="15.75" customHeight="1">
      <c r="A480" s="34"/>
      <c r="B480" s="34"/>
      <c r="C480" s="34"/>
      <c r="E480" s="34"/>
      <c r="F480" s="52"/>
      <c r="L480" s="37"/>
      <c r="Y480" s="12"/>
      <c r="Z480" s="12"/>
      <c r="AB480" s="13"/>
      <c r="AD480" s="12"/>
      <c r="AH480" s="12"/>
      <c r="AK480" s="12"/>
      <c r="AM480" s="39"/>
    </row>
    <row r="481" ht="15.75" customHeight="1">
      <c r="A481" s="34"/>
      <c r="B481" s="34"/>
      <c r="C481" s="34"/>
      <c r="E481" s="34"/>
      <c r="F481" s="52"/>
      <c r="L481" s="37"/>
      <c r="Y481" s="12"/>
      <c r="Z481" s="12"/>
      <c r="AB481" s="13"/>
      <c r="AD481" s="12"/>
      <c r="AH481" s="12"/>
      <c r="AK481" s="12"/>
      <c r="AM481" s="39"/>
    </row>
    <row r="482" ht="15.75" customHeight="1">
      <c r="A482" s="34"/>
      <c r="B482" s="34"/>
      <c r="C482" s="34"/>
      <c r="E482" s="34"/>
      <c r="F482" s="52"/>
      <c r="L482" s="37"/>
      <c r="Y482" s="12"/>
      <c r="Z482" s="12"/>
      <c r="AB482" s="13"/>
      <c r="AD482" s="12"/>
      <c r="AH482" s="12"/>
      <c r="AK482" s="12"/>
      <c r="AM482" s="39"/>
    </row>
    <row r="483" ht="15.75" customHeight="1">
      <c r="A483" s="34"/>
      <c r="B483" s="34"/>
      <c r="C483" s="34"/>
      <c r="E483" s="34"/>
      <c r="F483" s="52"/>
      <c r="L483" s="37"/>
      <c r="Y483" s="12"/>
      <c r="Z483" s="12"/>
      <c r="AB483" s="13"/>
      <c r="AD483" s="12"/>
      <c r="AH483" s="12"/>
      <c r="AK483" s="12"/>
      <c r="AM483" s="39"/>
    </row>
    <row r="484" ht="15.75" customHeight="1">
      <c r="A484" s="34"/>
      <c r="B484" s="34"/>
      <c r="C484" s="34"/>
      <c r="E484" s="34"/>
      <c r="F484" s="52"/>
      <c r="L484" s="37"/>
      <c r="Y484" s="12"/>
      <c r="Z484" s="12"/>
      <c r="AB484" s="13"/>
      <c r="AD484" s="12"/>
      <c r="AH484" s="12"/>
      <c r="AK484" s="12"/>
      <c r="AM484" s="39"/>
    </row>
    <row r="485" ht="15.75" customHeight="1">
      <c r="A485" s="34"/>
      <c r="B485" s="34"/>
      <c r="C485" s="34"/>
      <c r="E485" s="34"/>
      <c r="F485" s="52"/>
      <c r="L485" s="37"/>
      <c r="Y485" s="12"/>
      <c r="Z485" s="12"/>
      <c r="AB485" s="13"/>
      <c r="AD485" s="12"/>
      <c r="AH485" s="12"/>
      <c r="AK485" s="12"/>
      <c r="AM485" s="39"/>
    </row>
    <row r="486" ht="15.75" customHeight="1">
      <c r="A486" s="34"/>
      <c r="B486" s="34"/>
      <c r="C486" s="34"/>
      <c r="E486" s="34"/>
      <c r="F486" s="52"/>
      <c r="L486" s="37"/>
      <c r="Y486" s="12"/>
      <c r="Z486" s="12"/>
      <c r="AB486" s="13"/>
      <c r="AD486" s="12"/>
      <c r="AH486" s="12"/>
      <c r="AK486" s="12"/>
      <c r="AM486" s="39"/>
    </row>
    <row r="487" ht="15.75" customHeight="1">
      <c r="A487" s="34"/>
      <c r="B487" s="34"/>
      <c r="C487" s="34"/>
      <c r="E487" s="34"/>
      <c r="F487" s="52"/>
      <c r="L487" s="37"/>
      <c r="Y487" s="12"/>
      <c r="Z487" s="12"/>
      <c r="AB487" s="13"/>
      <c r="AD487" s="12"/>
      <c r="AH487" s="12"/>
      <c r="AK487" s="12"/>
      <c r="AM487" s="39"/>
    </row>
    <row r="488" ht="15.75" customHeight="1">
      <c r="A488" s="34"/>
      <c r="B488" s="34"/>
      <c r="C488" s="34"/>
      <c r="E488" s="34"/>
      <c r="F488" s="52"/>
      <c r="L488" s="37"/>
      <c r="Y488" s="12"/>
      <c r="Z488" s="12"/>
      <c r="AB488" s="13"/>
      <c r="AD488" s="12"/>
      <c r="AH488" s="12"/>
      <c r="AK488" s="12"/>
      <c r="AM488" s="39"/>
    </row>
    <row r="489" ht="15.75" customHeight="1">
      <c r="A489" s="34"/>
      <c r="B489" s="34"/>
      <c r="C489" s="34"/>
      <c r="E489" s="34"/>
      <c r="F489" s="52"/>
      <c r="L489" s="37"/>
      <c r="Y489" s="12"/>
      <c r="Z489" s="12"/>
      <c r="AB489" s="13"/>
      <c r="AD489" s="12"/>
      <c r="AH489" s="12"/>
      <c r="AK489" s="12"/>
      <c r="AM489" s="39"/>
    </row>
    <row r="490" ht="15.75" customHeight="1">
      <c r="A490" s="34"/>
      <c r="B490" s="34"/>
      <c r="C490" s="34"/>
      <c r="E490" s="34"/>
      <c r="F490" s="52"/>
      <c r="L490" s="37"/>
      <c r="Y490" s="12"/>
      <c r="Z490" s="12"/>
      <c r="AB490" s="13"/>
      <c r="AD490" s="12"/>
      <c r="AH490" s="12"/>
      <c r="AK490" s="12"/>
      <c r="AM490" s="39"/>
    </row>
    <row r="491" ht="15.75" customHeight="1">
      <c r="A491" s="34"/>
      <c r="B491" s="34"/>
      <c r="C491" s="34"/>
      <c r="E491" s="34"/>
      <c r="F491" s="52"/>
      <c r="L491" s="37"/>
      <c r="Y491" s="12"/>
      <c r="Z491" s="12"/>
      <c r="AB491" s="13"/>
      <c r="AD491" s="12"/>
      <c r="AH491" s="12"/>
      <c r="AK491" s="12"/>
      <c r="AM491" s="39"/>
    </row>
    <row r="492" ht="15.75" customHeight="1">
      <c r="A492" s="34"/>
      <c r="B492" s="34"/>
      <c r="C492" s="34"/>
      <c r="E492" s="34"/>
      <c r="F492" s="52"/>
      <c r="L492" s="37"/>
      <c r="Y492" s="12"/>
      <c r="Z492" s="12"/>
      <c r="AB492" s="13"/>
      <c r="AD492" s="12"/>
      <c r="AH492" s="12"/>
      <c r="AK492" s="12"/>
      <c r="AM492" s="39"/>
    </row>
    <row r="493" ht="15.75" customHeight="1">
      <c r="A493" s="34"/>
      <c r="B493" s="34"/>
      <c r="C493" s="34"/>
      <c r="E493" s="34"/>
      <c r="F493" s="52"/>
      <c r="L493" s="37"/>
      <c r="Y493" s="12"/>
      <c r="Z493" s="12"/>
      <c r="AB493" s="13"/>
      <c r="AD493" s="12"/>
      <c r="AH493" s="12"/>
      <c r="AK493" s="12"/>
      <c r="AM493" s="39"/>
    </row>
    <row r="494" ht="15.75" customHeight="1">
      <c r="A494" s="34"/>
      <c r="B494" s="34"/>
      <c r="C494" s="34"/>
      <c r="E494" s="34"/>
      <c r="F494" s="52"/>
      <c r="L494" s="37"/>
      <c r="Y494" s="12"/>
      <c r="Z494" s="12"/>
      <c r="AB494" s="13"/>
      <c r="AD494" s="12"/>
      <c r="AH494" s="12"/>
      <c r="AK494" s="12"/>
      <c r="AM494" s="39"/>
    </row>
    <row r="495" ht="15.75" customHeight="1">
      <c r="A495" s="34"/>
      <c r="B495" s="34"/>
      <c r="C495" s="34"/>
      <c r="E495" s="34"/>
      <c r="F495" s="52"/>
      <c r="L495" s="37"/>
      <c r="Y495" s="12"/>
      <c r="Z495" s="12"/>
      <c r="AB495" s="13"/>
      <c r="AD495" s="12"/>
      <c r="AH495" s="12"/>
      <c r="AK495" s="12"/>
      <c r="AM495" s="39"/>
    </row>
    <row r="496" ht="15.75" customHeight="1">
      <c r="A496" s="34"/>
      <c r="B496" s="34"/>
      <c r="C496" s="34"/>
      <c r="E496" s="34"/>
      <c r="F496" s="52"/>
      <c r="L496" s="37"/>
      <c r="Y496" s="12"/>
      <c r="Z496" s="12"/>
      <c r="AB496" s="13"/>
      <c r="AD496" s="12"/>
      <c r="AH496" s="12"/>
      <c r="AK496" s="12"/>
      <c r="AM496" s="39"/>
    </row>
    <row r="497" ht="15.75" customHeight="1">
      <c r="A497" s="34"/>
      <c r="B497" s="34"/>
      <c r="C497" s="34"/>
      <c r="E497" s="34"/>
      <c r="F497" s="52"/>
      <c r="L497" s="37"/>
      <c r="Y497" s="12"/>
      <c r="Z497" s="12"/>
      <c r="AB497" s="13"/>
      <c r="AD497" s="12"/>
      <c r="AH497" s="12"/>
      <c r="AK497" s="12"/>
      <c r="AM497" s="39"/>
    </row>
    <row r="498" ht="15.75" customHeight="1">
      <c r="A498" s="34"/>
      <c r="B498" s="34"/>
      <c r="C498" s="34"/>
      <c r="E498" s="34"/>
      <c r="F498" s="52"/>
      <c r="L498" s="37"/>
      <c r="Y498" s="12"/>
      <c r="Z498" s="12"/>
      <c r="AB498" s="13"/>
      <c r="AD498" s="12"/>
      <c r="AH498" s="12"/>
      <c r="AK498" s="12"/>
      <c r="AM498" s="39"/>
    </row>
    <row r="499" ht="15.75" customHeight="1">
      <c r="A499" s="34"/>
      <c r="B499" s="34"/>
      <c r="C499" s="34"/>
      <c r="E499" s="34"/>
      <c r="F499" s="52"/>
      <c r="L499" s="37"/>
      <c r="Y499" s="12"/>
      <c r="Z499" s="12"/>
      <c r="AB499" s="13"/>
      <c r="AD499" s="12"/>
      <c r="AH499" s="12"/>
      <c r="AK499" s="12"/>
      <c r="AM499" s="39"/>
    </row>
    <row r="500" ht="15.75" customHeight="1">
      <c r="A500" s="34"/>
      <c r="B500" s="34"/>
      <c r="C500" s="34"/>
      <c r="E500" s="34"/>
      <c r="F500" s="52"/>
      <c r="L500" s="37"/>
      <c r="Y500" s="12"/>
      <c r="Z500" s="12"/>
      <c r="AB500" s="13"/>
      <c r="AD500" s="12"/>
      <c r="AH500" s="12"/>
      <c r="AK500" s="12"/>
      <c r="AM500" s="39"/>
    </row>
    <row r="501" ht="15.75" customHeight="1">
      <c r="A501" s="34"/>
      <c r="B501" s="34"/>
      <c r="C501" s="34"/>
      <c r="E501" s="34"/>
      <c r="F501" s="52"/>
      <c r="L501" s="37"/>
      <c r="Y501" s="12"/>
      <c r="Z501" s="12"/>
      <c r="AB501" s="13"/>
      <c r="AD501" s="12"/>
      <c r="AH501" s="12"/>
      <c r="AK501" s="12"/>
      <c r="AM501" s="39"/>
    </row>
    <row r="502" ht="15.75" customHeight="1">
      <c r="A502" s="34"/>
      <c r="B502" s="34"/>
      <c r="C502" s="34"/>
      <c r="E502" s="34"/>
      <c r="F502" s="52"/>
      <c r="L502" s="37"/>
      <c r="Y502" s="12"/>
      <c r="Z502" s="12"/>
      <c r="AB502" s="13"/>
      <c r="AD502" s="12"/>
      <c r="AH502" s="12"/>
      <c r="AK502" s="12"/>
      <c r="AM502" s="39"/>
    </row>
    <row r="503" ht="15.75" customHeight="1">
      <c r="A503" s="34"/>
      <c r="B503" s="34"/>
      <c r="C503" s="34"/>
      <c r="E503" s="34"/>
      <c r="F503" s="52"/>
      <c r="L503" s="37"/>
      <c r="Y503" s="12"/>
      <c r="Z503" s="12"/>
      <c r="AB503" s="13"/>
      <c r="AD503" s="12"/>
      <c r="AH503" s="12"/>
      <c r="AK503" s="12"/>
      <c r="AM503" s="39"/>
    </row>
    <row r="504" ht="15.75" customHeight="1">
      <c r="A504" s="34"/>
      <c r="B504" s="34"/>
      <c r="C504" s="34"/>
      <c r="E504" s="34"/>
      <c r="F504" s="52"/>
      <c r="L504" s="37"/>
      <c r="Y504" s="12"/>
      <c r="Z504" s="12"/>
      <c r="AB504" s="13"/>
      <c r="AD504" s="12"/>
      <c r="AH504" s="12"/>
      <c r="AK504" s="12"/>
      <c r="AM504" s="39"/>
    </row>
    <row r="505" ht="15.75" customHeight="1">
      <c r="A505" s="34"/>
      <c r="B505" s="34"/>
      <c r="C505" s="34"/>
      <c r="E505" s="34"/>
      <c r="F505" s="52"/>
      <c r="L505" s="37"/>
      <c r="Y505" s="12"/>
      <c r="Z505" s="12"/>
      <c r="AB505" s="13"/>
      <c r="AD505" s="12"/>
      <c r="AH505" s="12"/>
      <c r="AK505" s="12"/>
      <c r="AM505" s="39"/>
    </row>
    <row r="506" ht="15.75" customHeight="1">
      <c r="A506" s="34"/>
      <c r="B506" s="34"/>
      <c r="C506" s="34"/>
      <c r="E506" s="34"/>
      <c r="F506" s="52"/>
      <c r="L506" s="37"/>
      <c r="Y506" s="12"/>
      <c r="Z506" s="12"/>
      <c r="AB506" s="13"/>
      <c r="AD506" s="12"/>
      <c r="AH506" s="12"/>
      <c r="AK506" s="12"/>
      <c r="AM506" s="39"/>
    </row>
    <row r="507" ht="15.75" customHeight="1">
      <c r="A507" s="34"/>
      <c r="B507" s="34"/>
      <c r="C507" s="34"/>
      <c r="E507" s="34"/>
      <c r="F507" s="52"/>
      <c r="L507" s="37"/>
      <c r="Y507" s="12"/>
      <c r="Z507" s="12"/>
      <c r="AB507" s="13"/>
      <c r="AD507" s="12"/>
      <c r="AH507" s="12"/>
      <c r="AK507" s="12"/>
      <c r="AM507" s="39"/>
    </row>
    <row r="508" ht="15.75" customHeight="1">
      <c r="A508" s="34"/>
      <c r="B508" s="34"/>
      <c r="C508" s="34"/>
      <c r="E508" s="34"/>
      <c r="F508" s="52"/>
      <c r="L508" s="37"/>
      <c r="Y508" s="12"/>
      <c r="Z508" s="12"/>
      <c r="AB508" s="13"/>
      <c r="AD508" s="12"/>
      <c r="AH508" s="12"/>
      <c r="AK508" s="12"/>
      <c r="AM508" s="39"/>
    </row>
    <row r="509" ht="15.75" customHeight="1">
      <c r="A509" s="34"/>
      <c r="B509" s="34"/>
      <c r="C509" s="34"/>
      <c r="E509" s="34"/>
      <c r="F509" s="52"/>
      <c r="L509" s="37"/>
      <c r="Y509" s="12"/>
      <c r="Z509" s="12"/>
      <c r="AB509" s="13"/>
      <c r="AD509" s="12"/>
      <c r="AH509" s="12"/>
      <c r="AK509" s="12"/>
      <c r="AM509" s="39"/>
    </row>
    <row r="510" ht="15.75" customHeight="1">
      <c r="A510" s="34"/>
      <c r="B510" s="34"/>
      <c r="C510" s="34"/>
      <c r="E510" s="34"/>
      <c r="F510" s="52"/>
      <c r="L510" s="37"/>
      <c r="Y510" s="12"/>
      <c r="Z510" s="12"/>
      <c r="AB510" s="13"/>
      <c r="AD510" s="12"/>
      <c r="AH510" s="12"/>
      <c r="AK510" s="12"/>
      <c r="AM510" s="39"/>
    </row>
    <row r="511" ht="15.75" customHeight="1">
      <c r="A511" s="34"/>
      <c r="B511" s="34"/>
      <c r="C511" s="34"/>
      <c r="E511" s="34"/>
      <c r="F511" s="52"/>
      <c r="L511" s="37"/>
      <c r="Y511" s="12"/>
      <c r="Z511" s="12"/>
      <c r="AB511" s="13"/>
      <c r="AD511" s="12"/>
      <c r="AH511" s="12"/>
      <c r="AK511" s="12"/>
      <c r="AM511" s="39"/>
    </row>
    <row r="512" ht="15.75" customHeight="1">
      <c r="A512" s="34"/>
      <c r="B512" s="34"/>
      <c r="C512" s="34"/>
      <c r="E512" s="34"/>
      <c r="F512" s="52"/>
      <c r="L512" s="37"/>
      <c r="Y512" s="12"/>
      <c r="Z512" s="12"/>
      <c r="AB512" s="13"/>
      <c r="AD512" s="12"/>
      <c r="AH512" s="12"/>
      <c r="AK512" s="12"/>
      <c r="AM512" s="39"/>
    </row>
    <row r="513" ht="15.75" customHeight="1">
      <c r="A513" s="34"/>
      <c r="B513" s="34"/>
      <c r="C513" s="34"/>
      <c r="E513" s="34"/>
      <c r="F513" s="52"/>
      <c r="L513" s="37"/>
      <c r="Y513" s="12"/>
      <c r="Z513" s="12"/>
      <c r="AB513" s="13"/>
      <c r="AD513" s="12"/>
      <c r="AH513" s="12"/>
      <c r="AK513" s="12"/>
      <c r="AM513" s="39"/>
    </row>
    <row r="514" ht="15.75" customHeight="1">
      <c r="A514" s="34"/>
      <c r="B514" s="34"/>
      <c r="C514" s="34"/>
      <c r="E514" s="34"/>
      <c r="F514" s="52"/>
      <c r="L514" s="37"/>
      <c r="Y514" s="12"/>
      <c r="Z514" s="12"/>
      <c r="AB514" s="13"/>
      <c r="AD514" s="12"/>
      <c r="AH514" s="12"/>
      <c r="AK514" s="12"/>
      <c r="AM514" s="39"/>
    </row>
    <row r="515" ht="15.75" customHeight="1">
      <c r="A515" s="34"/>
      <c r="B515" s="34"/>
      <c r="C515" s="34"/>
      <c r="E515" s="34"/>
      <c r="F515" s="52"/>
      <c r="L515" s="37"/>
      <c r="Y515" s="12"/>
      <c r="Z515" s="12"/>
      <c r="AB515" s="13"/>
      <c r="AD515" s="12"/>
      <c r="AH515" s="12"/>
      <c r="AK515" s="12"/>
      <c r="AM515" s="39"/>
    </row>
    <row r="516" ht="15.75" customHeight="1">
      <c r="A516" s="34"/>
      <c r="B516" s="34"/>
      <c r="C516" s="34"/>
      <c r="E516" s="34"/>
      <c r="F516" s="52"/>
      <c r="L516" s="37"/>
      <c r="Y516" s="12"/>
      <c r="Z516" s="12"/>
      <c r="AB516" s="13"/>
      <c r="AD516" s="12"/>
      <c r="AH516" s="12"/>
      <c r="AK516" s="12"/>
      <c r="AM516" s="39"/>
    </row>
    <row r="517" ht="15.75" customHeight="1">
      <c r="A517" s="34"/>
      <c r="B517" s="34"/>
      <c r="C517" s="34"/>
      <c r="E517" s="34"/>
      <c r="F517" s="52"/>
      <c r="L517" s="37"/>
      <c r="Y517" s="12"/>
      <c r="Z517" s="12"/>
      <c r="AB517" s="13"/>
      <c r="AD517" s="12"/>
      <c r="AH517" s="12"/>
      <c r="AK517" s="12"/>
      <c r="AM517" s="39"/>
    </row>
    <row r="518" ht="15.75" customHeight="1">
      <c r="A518" s="34"/>
      <c r="B518" s="34"/>
      <c r="C518" s="34"/>
      <c r="E518" s="34"/>
      <c r="F518" s="52"/>
      <c r="L518" s="37"/>
      <c r="Y518" s="12"/>
      <c r="Z518" s="12"/>
      <c r="AB518" s="13"/>
      <c r="AD518" s="12"/>
      <c r="AH518" s="12"/>
      <c r="AK518" s="12"/>
      <c r="AM518" s="39"/>
    </row>
    <row r="519" ht="15.75" customHeight="1">
      <c r="A519" s="34"/>
      <c r="B519" s="34"/>
      <c r="C519" s="34"/>
      <c r="E519" s="34"/>
      <c r="F519" s="52"/>
      <c r="L519" s="37"/>
      <c r="Y519" s="12"/>
      <c r="Z519" s="12"/>
      <c r="AB519" s="13"/>
      <c r="AD519" s="12"/>
      <c r="AH519" s="12"/>
      <c r="AK519" s="12"/>
      <c r="AM519" s="39"/>
    </row>
    <row r="520" ht="15.75" customHeight="1">
      <c r="A520" s="34"/>
      <c r="B520" s="34"/>
      <c r="C520" s="34"/>
      <c r="E520" s="34"/>
      <c r="F520" s="52"/>
      <c r="L520" s="37"/>
      <c r="Y520" s="12"/>
      <c r="Z520" s="12"/>
      <c r="AB520" s="13"/>
      <c r="AD520" s="12"/>
      <c r="AH520" s="12"/>
      <c r="AK520" s="12"/>
      <c r="AM520" s="39"/>
    </row>
    <row r="521" ht="15.75" customHeight="1">
      <c r="A521" s="34"/>
      <c r="B521" s="34"/>
      <c r="C521" s="34"/>
      <c r="E521" s="34"/>
      <c r="F521" s="52"/>
      <c r="L521" s="37"/>
      <c r="Y521" s="12"/>
      <c r="Z521" s="12"/>
      <c r="AB521" s="13"/>
      <c r="AD521" s="12"/>
      <c r="AH521" s="12"/>
      <c r="AK521" s="12"/>
      <c r="AM521" s="39"/>
    </row>
    <row r="522" ht="15.75" customHeight="1">
      <c r="A522" s="34"/>
      <c r="B522" s="34"/>
      <c r="C522" s="34"/>
      <c r="E522" s="34"/>
      <c r="F522" s="52"/>
      <c r="L522" s="37"/>
      <c r="Y522" s="12"/>
      <c r="Z522" s="12"/>
      <c r="AB522" s="13"/>
      <c r="AD522" s="12"/>
      <c r="AH522" s="12"/>
      <c r="AK522" s="12"/>
      <c r="AM522" s="39"/>
    </row>
    <row r="523" ht="15.75" customHeight="1">
      <c r="A523" s="34"/>
      <c r="B523" s="34"/>
      <c r="C523" s="34"/>
      <c r="E523" s="34"/>
      <c r="F523" s="52"/>
      <c r="L523" s="37"/>
      <c r="Y523" s="12"/>
      <c r="Z523" s="12"/>
      <c r="AB523" s="13"/>
      <c r="AD523" s="12"/>
      <c r="AH523" s="12"/>
      <c r="AK523" s="12"/>
      <c r="AM523" s="39"/>
    </row>
    <row r="524" ht="15.75" customHeight="1">
      <c r="A524" s="34"/>
      <c r="B524" s="34"/>
      <c r="C524" s="34"/>
      <c r="E524" s="34"/>
      <c r="F524" s="52"/>
      <c r="L524" s="37"/>
      <c r="Y524" s="12"/>
      <c r="Z524" s="12"/>
      <c r="AB524" s="13"/>
      <c r="AD524" s="12"/>
      <c r="AH524" s="12"/>
      <c r="AK524" s="12"/>
      <c r="AM524" s="39"/>
    </row>
    <row r="525" ht="15.75" customHeight="1">
      <c r="A525" s="34"/>
      <c r="B525" s="34"/>
      <c r="C525" s="34"/>
      <c r="E525" s="34"/>
      <c r="F525" s="52"/>
      <c r="L525" s="37"/>
      <c r="Y525" s="12"/>
      <c r="Z525" s="12"/>
      <c r="AB525" s="13"/>
      <c r="AD525" s="12"/>
      <c r="AH525" s="12"/>
      <c r="AK525" s="12"/>
      <c r="AM525" s="39"/>
    </row>
    <row r="526" ht="15.75" customHeight="1">
      <c r="A526" s="34"/>
      <c r="B526" s="34"/>
      <c r="C526" s="34"/>
      <c r="E526" s="34"/>
      <c r="F526" s="52"/>
      <c r="L526" s="37"/>
      <c r="Y526" s="12"/>
      <c r="Z526" s="12"/>
      <c r="AB526" s="13"/>
      <c r="AD526" s="12"/>
      <c r="AH526" s="12"/>
      <c r="AK526" s="12"/>
      <c r="AM526" s="39"/>
    </row>
    <row r="527" ht="15.75" customHeight="1">
      <c r="A527" s="34"/>
      <c r="B527" s="34"/>
      <c r="C527" s="34"/>
      <c r="E527" s="34"/>
      <c r="F527" s="52"/>
      <c r="L527" s="37"/>
      <c r="Y527" s="12"/>
      <c r="Z527" s="12"/>
      <c r="AB527" s="13"/>
      <c r="AD527" s="12"/>
      <c r="AH527" s="12"/>
      <c r="AK527" s="12"/>
      <c r="AM527" s="39"/>
    </row>
    <row r="528" ht="15.75" customHeight="1">
      <c r="A528" s="34"/>
      <c r="B528" s="34"/>
      <c r="C528" s="34"/>
      <c r="E528" s="34"/>
      <c r="F528" s="52"/>
      <c r="L528" s="37"/>
      <c r="Y528" s="12"/>
      <c r="Z528" s="12"/>
      <c r="AB528" s="13"/>
      <c r="AD528" s="12"/>
      <c r="AH528" s="12"/>
      <c r="AK528" s="12"/>
      <c r="AM528" s="39"/>
    </row>
    <row r="529" ht="15.75" customHeight="1">
      <c r="A529" s="34"/>
      <c r="B529" s="34"/>
      <c r="C529" s="34"/>
      <c r="E529" s="34"/>
      <c r="F529" s="52"/>
      <c r="L529" s="37"/>
      <c r="Y529" s="12"/>
      <c r="Z529" s="12"/>
      <c r="AB529" s="13"/>
      <c r="AD529" s="12"/>
      <c r="AH529" s="12"/>
      <c r="AK529" s="12"/>
      <c r="AM529" s="39"/>
    </row>
    <row r="530" ht="15.75" customHeight="1">
      <c r="A530" s="34"/>
      <c r="B530" s="34"/>
      <c r="C530" s="34"/>
      <c r="E530" s="34"/>
      <c r="F530" s="52"/>
      <c r="L530" s="37"/>
      <c r="Y530" s="12"/>
      <c r="Z530" s="12"/>
      <c r="AB530" s="13"/>
      <c r="AD530" s="12"/>
      <c r="AH530" s="12"/>
      <c r="AK530" s="12"/>
      <c r="AM530" s="39"/>
    </row>
    <row r="531" ht="15.75" customHeight="1">
      <c r="A531" s="34"/>
      <c r="B531" s="34"/>
      <c r="C531" s="34"/>
      <c r="E531" s="34"/>
      <c r="F531" s="52"/>
      <c r="L531" s="37"/>
      <c r="Y531" s="12"/>
      <c r="Z531" s="12"/>
      <c r="AB531" s="13"/>
      <c r="AD531" s="12"/>
      <c r="AH531" s="12"/>
      <c r="AK531" s="12"/>
      <c r="AM531" s="39"/>
    </row>
    <row r="532" ht="15.75" customHeight="1">
      <c r="A532" s="34"/>
      <c r="B532" s="34"/>
      <c r="C532" s="34"/>
      <c r="E532" s="34"/>
      <c r="F532" s="52"/>
      <c r="L532" s="37"/>
      <c r="Y532" s="12"/>
      <c r="Z532" s="12"/>
      <c r="AB532" s="13"/>
      <c r="AD532" s="12"/>
      <c r="AH532" s="12"/>
      <c r="AK532" s="12"/>
      <c r="AM532" s="39"/>
    </row>
    <row r="533" ht="15.75" customHeight="1">
      <c r="A533" s="34"/>
      <c r="B533" s="34"/>
      <c r="C533" s="34"/>
      <c r="E533" s="34"/>
      <c r="F533" s="52"/>
      <c r="L533" s="37"/>
      <c r="Y533" s="12"/>
      <c r="Z533" s="12"/>
      <c r="AB533" s="13"/>
      <c r="AD533" s="12"/>
      <c r="AH533" s="12"/>
      <c r="AK533" s="12"/>
      <c r="AM533" s="39"/>
    </row>
    <row r="534" ht="15.75" customHeight="1">
      <c r="A534" s="34"/>
      <c r="B534" s="34"/>
      <c r="C534" s="34"/>
      <c r="E534" s="34"/>
      <c r="F534" s="52"/>
      <c r="L534" s="37"/>
      <c r="Y534" s="12"/>
      <c r="Z534" s="12"/>
      <c r="AB534" s="13"/>
      <c r="AD534" s="12"/>
      <c r="AH534" s="12"/>
      <c r="AK534" s="12"/>
      <c r="AM534" s="39"/>
    </row>
    <row r="535" ht="15.75" customHeight="1">
      <c r="A535" s="34"/>
      <c r="B535" s="34"/>
      <c r="C535" s="34"/>
      <c r="E535" s="34"/>
      <c r="F535" s="52"/>
      <c r="L535" s="37"/>
      <c r="Y535" s="12"/>
      <c r="Z535" s="12"/>
      <c r="AB535" s="13"/>
      <c r="AD535" s="12"/>
      <c r="AH535" s="12"/>
      <c r="AK535" s="12"/>
      <c r="AM535" s="39"/>
    </row>
    <row r="536" ht="15.75" customHeight="1">
      <c r="A536" s="34"/>
      <c r="B536" s="34"/>
      <c r="C536" s="34"/>
      <c r="E536" s="34"/>
      <c r="F536" s="52"/>
      <c r="L536" s="37"/>
      <c r="Y536" s="12"/>
      <c r="Z536" s="12"/>
      <c r="AB536" s="13"/>
      <c r="AD536" s="12"/>
      <c r="AH536" s="12"/>
      <c r="AK536" s="12"/>
      <c r="AM536" s="39"/>
    </row>
    <row r="537" ht="15.75" customHeight="1">
      <c r="A537" s="34"/>
      <c r="B537" s="34"/>
      <c r="C537" s="34"/>
      <c r="E537" s="34"/>
      <c r="F537" s="52"/>
      <c r="L537" s="37"/>
      <c r="Y537" s="12"/>
      <c r="Z537" s="12"/>
      <c r="AB537" s="13"/>
      <c r="AD537" s="12"/>
      <c r="AH537" s="12"/>
      <c r="AK537" s="12"/>
      <c r="AM537" s="39"/>
    </row>
    <row r="538" ht="15.75" customHeight="1">
      <c r="A538" s="34"/>
      <c r="B538" s="34"/>
      <c r="C538" s="34"/>
      <c r="E538" s="34"/>
      <c r="F538" s="52"/>
      <c r="L538" s="37"/>
      <c r="Y538" s="12"/>
      <c r="Z538" s="12"/>
      <c r="AB538" s="13"/>
      <c r="AD538" s="12"/>
      <c r="AH538" s="12"/>
      <c r="AK538" s="12"/>
      <c r="AM538" s="39"/>
    </row>
    <row r="539" ht="15.75" customHeight="1">
      <c r="A539" s="34"/>
      <c r="B539" s="34"/>
      <c r="C539" s="34"/>
      <c r="E539" s="34"/>
      <c r="F539" s="52"/>
      <c r="L539" s="37"/>
      <c r="Y539" s="12"/>
      <c r="Z539" s="12"/>
      <c r="AB539" s="13"/>
      <c r="AD539" s="12"/>
      <c r="AH539" s="12"/>
      <c r="AK539" s="12"/>
      <c r="AM539" s="39"/>
    </row>
    <row r="540" ht="15.75" customHeight="1">
      <c r="A540" s="34"/>
      <c r="B540" s="34"/>
      <c r="C540" s="34"/>
      <c r="E540" s="34"/>
      <c r="F540" s="52"/>
      <c r="L540" s="37"/>
      <c r="Y540" s="12"/>
      <c r="Z540" s="12"/>
      <c r="AB540" s="13"/>
      <c r="AD540" s="12"/>
      <c r="AH540" s="12"/>
      <c r="AK540" s="12"/>
      <c r="AM540" s="39"/>
    </row>
    <row r="541" ht="15.75" customHeight="1">
      <c r="A541" s="34"/>
      <c r="B541" s="34"/>
      <c r="C541" s="34"/>
      <c r="E541" s="34"/>
      <c r="F541" s="52"/>
      <c r="L541" s="37"/>
      <c r="Y541" s="12"/>
      <c r="Z541" s="12"/>
      <c r="AB541" s="13"/>
      <c r="AD541" s="12"/>
      <c r="AH541" s="12"/>
      <c r="AK541" s="12"/>
      <c r="AM541" s="39"/>
    </row>
    <row r="542" ht="15.75" customHeight="1">
      <c r="A542" s="34"/>
      <c r="B542" s="34"/>
      <c r="C542" s="34"/>
      <c r="E542" s="34"/>
      <c r="F542" s="52"/>
      <c r="L542" s="37"/>
      <c r="Y542" s="12"/>
      <c r="Z542" s="12"/>
      <c r="AB542" s="13"/>
      <c r="AD542" s="12"/>
      <c r="AH542" s="12"/>
      <c r="AK542" s="12"/>
      <c r="AM542" s="39"/>
    </row>
    <row r="543" ht="15.75" customHeight="1">
      <c r="A543" s="34"/>
      <c r="B543" s="34"/>
      <c r="C543" s="34"/>
      <c r="E543" s="34"/>
      <c r="F543" s="52"/>
      <c r="L543" s="37"/>
      <c r="Y543" s="12"/>
      <c r="Z543" s="12"/>
      <c r="AB543" s="13"/>
      <c r="AD543" s="12"/>
      <c r="AH543" s="12"/>
      <c r="AK543" s="12"/>
      <c r="AM543" s="39"/>
    </row>
    <row r="544" ht="15.75" customHeight="1">
      <c r="A544" s="34"/>
      <c r="B544" s="34"/>
      <c r="C544" s="34"/>
      <c r="E544" s="34"/>
      <c r="F544" s="52"/>
      <c r="L544" s="37"/>
      <c r="Y544" s="12"/>
      <c r="Z544" s="12"/>
      <c r="AB544" s="13"/>
      <c r="AD544" s="12"/>
      <c r="AH544" s="12"/>
      <c r="AK544" s="12"/>
      <c r="AM544" s="39"/>
    </row>
    <row r="545" ht="15.75" customHeight="1">
      <c r="A545" s="34"/>
      <c r="B545" s="34"/>
      <c r="C545" s="34"/>
      <c r="E545" s="34"/>
      <c r="F545" s="52"/>
      <c r="L545" s="37"/>
      <c r="Y545" s="12"/>
      <c r="Z545" s="12"/>
      <c r="AB545" s="13"/>
      <c r="AD545" s="12"/>
      <c r="AH545" s="12"/>
      <c r="AK545" s="12"/>
      <c r="AM545" s="39"/>
    </row>
    <row r="546" ht="15.75" customHeight="1">
      <c r="A546" s="34"/>
      <c r="B546" s="34"/>
      <c r="C546" s="34"/>
      <c r="E546" s="34"/>
      <c r="F546" s="52"/>
      <c r="L546" s="37"/>
      <c r="Y546" s="12"/>
      <c r="Z546" s="12"/>
      <c r="AB546" s="13"/>
      <c r="AD546" s="12"/>
      <c r="AH546" s="12"/>
      <c r="AK546" s="12"/>
      <c r="AM546" s="39"/>
    </row>
    <row r="547" ht="15.75" customHeight="1">
      <c r="A547" s="34"/>
      <c r="B547" s="34"/>
      <c r="C547" s="34"/>
      <c r="E547" s="34"/>
      <c r="F547" s="52"/>
      <c r="L547" s="37"/>
      <c r="Y547" s="12"/>
      <c r="Z547" s="12"/>
      <c r="AB547" s="13"/>
      <c r="AD547" s="12"/>
      <c r="AH547" s="12"/>
      <c r="AK547" s="12"/>
      <c r="AM547" s="39"/>
    </row>
    <row r="548" ht="15.75" customHeight="1">
      <c r="A548" s="34"/>
      <c r="B548" s="34"/>
      <c r="C548" s="34"/>
      <c r="E548" s="34"/>
      <c r="F548" s="52"/>
      <c r="L548" s="37"/>
      <c r="Y548" s="12"/>
      <c r="Z548" s="12"/>
      <c r="AB548" s="13"/>
      <c r="AD548" s="12"/>
      <c r="AH548" s="12"/>
      <c r="AK548" s="12"/>
      <c r="AM548" s="39"/>
    </row>
    <row r="549" ht="15.75" customHeight="1">
      <c r="A549" s="34"/>
      <c r="B549" s="34"/>
      <c r="C549" s="34"/>
      <c r="E549" s="34"/>
      <c r="F549" s="52"/>
      <c r="L549" s="37"/>
      <c r="Y549" s="12"/>
      <c r="Z549" s="12"/>
      <c r="AB549" s="13"/>
      <c r="AD549" s="12"/>
      <c r="AH549" s="12"/>
      <c r="AK549" s="12"/>
      <c r="AM549" s="39"/>
    </row>
    <row r="550" ht="15.75" customHeight="1">
      <c r="A550" s="34"/>
      <c r="B550" s="34"/>
      <c r="C550" s="34"/>
      <c r="E550" s="34"/>
      <c r="F550" s="52"/>
      <c r="L550" s="37"/>
      <c r="Y550" s="12"/>
      <c r="Z550" s="12"/>
      <c r="AB550" s="13"/>
      <c r="AD550" s="12"/>
      <c r="AH550" s="12"/>
      <c r="AK550" s="12"/>
      <c r="AM550" s="39"/>
    </row>
    <row r="551" ht="15.75" customHeight="1">
      <c r="A551" s="34"/>
      <c r="B551" s="34"/>
      <c r="C551" s="34"/>
      <c r="E551" s="34"/>
      <c r="F551" s="52"/>
      <c r="L551" s="37"/>
      <c r="Y551" s="12"/>
      <c r="Z551" s="12"/>
      <c r="AB551" s="13"/>
      <c r="AD551" s="12"/>
      <c r="AH551" s="12"/>
      <c r="AK551" s="12"/>
      <c r="AM551" s="39"/>
    </row>
    <row r="552" ht="15.75" customHeight="1">
      <c r="A552" s="34"/>
      <c r="B552" s="34"/>
      <c r="C552" s="34"/>
      <c r="E552" s="34"/>
      <c r="F552" s="52"/>
      <c r="L552" s="37"/>
      <c r="Y552" s="12"/>
      <c r="Z552" s="12"/>
      <c r="AB552" s="13"/>
      <c r="AD552" s="12"/>
      <c r="AH552" s="12"/>
      <c r="AK552" s="12"/>
      <c r="AM552" s="39"/>
    </row>
    <row r="553" ht="15.75" customHeight="1">
      <c r="A553" s="34"/>
      <c r="B553" s="34"/>
      <c r="C553" s="34"/>
      <c r="E553" s="34"/>
      <c r="F553" s="52"/>
      <c r="L553" s="37"/>
      <c r="Y553" s="12"/>
      <c r="Z553" s="12"/>
      <c r="AB553" s="13"/>
      <c r="AD553" s="12"/>
      <c r="AH553" s="12"/>
      <c r="AK553" s="12"/>
      <c r="AM553" s="39"/>
    </row>
    <row r="554" ht="15.75" customHeight="1">
      <c r="A554" s="34"/>
      <c r="B554" s="34"/>
      <c r="C554" s="34"/>
      <c r="E554" s="34"/>
      <c r="F554" s="52"/>
      <c r="L554" s="37"/>
      <c r="Y554" s="12"/>
      <c r="Z554" s="12"/>
      <c r="AB554" s="13"/>
      <c r="AD554" s="12"/>
      <c r="AH554" s="12"/>
      <c r="AK554" s="12"/>
      <c r="AM554" s="39"/>
    </row>
    <row r="555" ht="15.75" customHeight="1">
      <c r="A555" s="34"/>
      <c r="B555" s="34"/>
      <c r="C555" s="34"/>
      <c r="E555" s="34"/>
      <c r="F555" s="52"/>
      <c r="L555" s="37"/>
      <c r="Y555" s="12"/>
      <c r="Z555" s="12"/>
      <c r="AB555" s="13"/>
      <c r="AD555" s="12"/>
      <c r="AH555" s="12"/>
      <c r="AK555" s="12"/>
      <c r="AM555" s="39"/>
    </row>
    <row r="556" ht="15.75" customHeight="1">
      <c r="A556" s="34"/>
      <c r="B556" s="34"/>
      <c r="C556" s="34"/>
      <c r="E556" s="34"/>
      <c r="F556" s="52"/>
      <c r="L556" s="37"/>
      <c r="Y556" s="12"/>
      <c r="Z556" s="12"/>
      <c r="AB556" s="13"/>
      <c r="AD556" s="12"/>
      <c r="AH556" s="12"/>
      <c r="AK556" s="12"/>
      <c r="AM556" s="39"/>
    </row>
    <row r="557" ht="15.75" customHeight="1">
      <c r="A557" s="34"/>
      <c r="B557" s="34"/>
      <c r="C557" s="34"/>
      <c r="E557" s="34"/>
      <c r="F557" s="52"/>
      <c r="L557" s="37"/>
      <c r="Y557" s="12"/>
      <c r="Z557" s="12"/>
      <c r="AB557" s="13"/>
      <c r="AD557" s="12"/>
      <c r="AH557" s="12"/>
      <c r="AK557" s="12"/>
      <c r="AM557" s="39"/>
    </row>
    <row r="558" ht="15.75" customHeight="1">
      <c r="A558" s="34"/>
      <c r="B558" s="34"/>
      <c r="C558" s="34"/>
      <c r="E558" s="34"/>
      <c r="F558" s="52"/>
      <c r="L558" s="37"/>
      <c r="Y558" s="12"/>
      <c r="Z558" s="12"/>
      <c r="AB558" s="13"/>
      <c r="AD558" s="12"/>
      <c r="AH558" s="12"/>
      <c r="AK558" s="12"/>
      <c r="AM558" s="39"/>
    </row>
    <row r="559" ht="15.75" customHeight="1">
      <c r="A559" s="34"/>
      <c r="B559" s="34"/>
      <c r="C559" s="34"/>
      <c r="E559" s="34"/>
      <c r="F559" s="52"/>
      <c r="L559" s="37"/>
      <c r="Y559" s="12"/>
      <c r="Z559" s="12"/>
      <c r="AB559" s="13"/>
      <c r="AD559" s="12"/>
      <c r="AH559" s="12"/>
      <c r="AK559" s="12"/>
      <c r="AM559" s="39"/>
    </row>
    <row r="560" ht="15.75" customHeight="1">
      <c r="A560" s="34"/>
      <c r="B560" s="34"/>
      <c r="C560" s="34"/>
      <c r="E560" s="34"/>
      <c r="F560" s="52"/>
      <c r="L560" s="37"/>
      <c r="Y560" s="12"/>
      <c r="Z560" s="12"/>
      <c r="AB560" s="13"/>
      <c r="AD560" s="12"/>
      <c r="AH560" s="12"/>
      <c r="AK560" s="12"/>
      <c r="AM560" s="39"/>
    </row>
    <row r="561" ht="15.75" customHeight="1">
      <c r="A561" s="34"/>
      <c r="B561" s="34"/>
      <c r="C561" s="34"/>
      <c r="E561" s="34"/>
      <c r="F561" s="52"/>
      <c r="L561" s="37"/>
      <c r="Y561" s="12"/>
      <c r="Z561" s="12"/>
      <c r="AB561" s="13"/>
      <c r="AD561" s="12"/>
      <c r="AH561" s="12"/>
      <c r="AK561" s="12"/>
      <c r="AM561" s="39"/>
    </row>
    <row r="562" ht="15.75" customHeight="1">
      <c r="A562" s="34"/>
      <c r="B562" s="34"/>
      <c r="C562" s="34"/>
      <c r="E562" s="34"/>
      <c r="F562" s="52"/>
      <c r="L562" s="37"/>
      <c r="Y562" s="12"/>
      <c r="Z562" s="12"/>
      <c r="AB562" s="13"/>
      <c r="AD562" s="12"/>
      <c r="AH562" s="12"/>
      <c r="AK562" s="12"/>
      <c r="AM562" s="39"/>
    </row>
    <row r="563" ht="15.75" customHeight="1">
      <c r="A563" s="34"/>
      <c r="B563" s="34"/>
      <c r="C563" s="34"/>
      <c r="E563" s="34"/>
      <c r="F563" s="52"/>
      <c r="L563" s="37"/>
      <c r="Y563" s="12"/>
      <c r="Z563" s="12"/>
      <c r="AB563" s="13"/>
      <c r="AD563" s="12"/>
      <c r="AH563" s="12"/>
      <c r="AK563" s="12"/>
      <c r="AM563" s="39"/>
    </row>
    <row r="564" ht="15.75" customHeight="1">
      <c r="A564" s="34"/>
      <c r="B564" s="34"/>
      <c r="C564" s="34"/>
      <c r="E564" s="34"/>
      <c r="F564" s="52"/>
      <c r="L564" s="37"/>
      <c r="Y564" s="12"/>
      <c r="Z564" s="12"/>
      <c r="AB564" s="13"/>
      <c r="AD564" s="12"/>
      <c r="AH564" s="12"/>
      <c r="AK564" s="12"/>
      <c r="AM564" s="39"/>
    </row>
    <row r="565" ht="15.75" customHeight="1">
      <c r="A565" s="34"/>
      <c r="B565" s="34"/>
      <c r="C565" s="34"/>
      <c r="E565" s="34"/>
      <c r="F565" s="52"/>
      <c r="L565" s="37"/>
      <c r="Y565" s="12"/>
      <c r="Z565" s="12"/>
      <c r="AB565" s="13"/>
      <c r="AD565" s="12"/>
      <c r="AH565" s="12"/>
      <c r="AK565" s="12"/>
      <c r="AM565" s="39"/>
    </row>
    <row r="566" ht="15.75" customHeight="1">
      <c r="A566" s="34"/>
      <c r="B566" s="34"/>
      <c r="C566" s="34"/>
      <c r="E566" s="34"/>
      <c r="F566" s="52"/>
      <c r="L566" s="37"/>
      <c r="Y566" s="12"/>
      <c r="Z566" s="12"/>
      <c r="AB566" s="13"/>
      <c r="AD566" s="12"/>
      <c r="AH566" s="12"/>
      <c r="AK566" s="12"/>
      <c r="AM566" s="39"/>
    </row>
    <row r="567" ht="15.75" customHeight="1">
      <c r="A567" s="34"/>
      <c r="B567" s="34"/>
      <c r="C567" s="34"/>
      <c r="E567" s="34"/>
      <c r="F567" s="52"/>
      <c r="L567" s="37"/>
      <c r="Y567" s="12"/>
      <c r="Z567" s="12"/>
      <c r="AB567" s="13"/>
      <c r="AD567" s="12"/>
      <c r="AH567" s="12"/>
      <c r="AK567" s="12"/>
      <c r="AM567" s="39"/>
    </row>
    <row r="568" ht="15.75" customHeight="1">
      <c r="A568" s="34"/>
      <c r="B568" s="34"/>
      <c r="C568" s="34"/>
      <c r="E568" s="34"/>
      <c r="F568" s="52"/>
      <c r="L568" s="37"/>
      <c r="Y568" s="12"/>
      <c r="Z568" s="12"/>
      <c r="AB568" s="13"/>
      <c r="AD568" s="12"/>
      <c r="AH568" s="12"/>
      <c r="AK568" s="12"/>
      <c r="AM568" s="39"/>
    </row>
    <row r="569" ht="15.75" customHeight="1">
      <c r="A569" s="34"/>
      <c r="B569" s="34"/>
      <c r="C569" s="34"/>
      <c r="E569" s="34"/>
      <c r="F569" s="52"/>
      <c r="L569" s="37"/>
      <c r="Y569" s="12"/>
      <c r="Z569" s="12"/>
      <c r="AB569" s="13"/>
      <c r="AD569" s="12"/>
      <c r="AH569" s="12"/>
      <c r="AK569" s="12"/>
      <c r="AM569" s="39"/>
    </row>
    <row r="570" ht="15.75" customHeight="1">
      <c r="A570" s="34"/>
      <c r="B570" s="34"/>
      <c r="C570" s="34"/>
      <c r="E570" s="34"/>
      <c r="F570" s="52"/>
      <c r="L570" s="37"/>
      <c r="Y570" s="12"/>
      <c r="Z570" s="12"/>
      <c r="AB570" s="13"/>
      <c r="AD570" s="12"/>
      <c r="AH570" s="12"/>
      <c r="AK570" s="12"/>
      <c r="AM570" s="39"/>
    </row>
    <row r="571" ht="15.75" customHeight="1">
      <c r="A571" s="34"/>
      <c r="B571" s="34"/>
      <c r="C571" s="34"/>
      <c r="E571" s="34"/>
      <c r="F571" s="52"/>
      <c r="L571" s="37"/>
      <c r="Y571" s="12"/>
      <c r="Z571" s="12"/>
      <c r="AB571" s="13"/>
      <c r="AD571" s="12"/>
      <c r="AH571" s="12"/>
      <c r="AK571" s="12"/>
      <c r="AM571" s="39"/>
    </row>
    <row r="572" ht="15.75" customHeight="1">
      <c r="A572" s="34"/>
      <c r="B572" s="34"/>
      <c r="C572" s="34"/>
      <c r="E572" s="34"/>
      <c r="F572" s="52"/>
      <c r="L572" s="37"/>
      <c r="Y572" s="12"/>
      <c r="Z572" s="12"/>
      <c r="AB572" s="13"/>
      <c r="AD572" s="12"/>
      <c r="AH572" s="12"/>
      <c r="AK572" s="12"/>
      <c r="AM572" s="39"/>
    </row>
    <row r="573" ht="15.75" customHeight="1">
      <c r="A573" s="34"/>
      <c r="B573" s="34"/>
      <c r="C573" s="34"/>
      <c r="E573" s="34"/>
      <c r="F573" s="52"/>
      <c r="L573" s="37"/>
      <c r="Y573" s="12"/>
      <c r="Z573" s="12"/>
      <c r="AB573" s="13"/>
      <c r="AD573" s="12"/>
      <c r="AH573" s="12"/>
      <c r="AK573" s="12"/>
      <c r="AM573" s="39"/>
    </row>
    <row r="574" ht="15.75" customHeight="1">
      <c r="A574" s="34"/>
      <c r="B574" s="34"/>
      <c r="C574" s="34"/>
      <c r="E574" s="34"/>
      <c r="F574" s="52"/>
      <c r="L574" s="37"/>
      <c r="Y574" s="12"/>
      <c r="Z574" s="12"/>
      <c r="AB574" s="13"/>
      <c r="AD574" s="12"/>
      <c r="AH574" s="12"/>
      <c r="AK574" s="12"/>
      <c r="AM574" s="39"/>
    </row>
    <row r="575" ht="15.75" customHeight="1">
      <c r="A575" s="34"/>
      <c r="B575" s="34"/>
      <c r="C575" s="34"/>
      <c r="E575" s="34"/>
      <c r="F575" s="52"/>
      <c r="L575" s="37"/>
      <c r="Y575" s="12"/>
      <c r="Z575" s="12"/>
      <c r="AB575" s="13"/>
      <c r="AD575" s="12"/>
      <c r="AH575" s="12"/>
      <c r="AK575" s="12"/>
      <c r="AM575" s="39"/>
    </row>
    <row r="576" ht="15.75" customHeight="1">
      <c r="A576" s="34"/>
      <c r="B576" s="34"/>
      <c r="C576" s="34"/>
      <c r="E576" s="34"/>
      <c r="F576" s="52"/>
      <c r="L576" s="37"/>
      <c r="Y576" s="12"/>
      <c r="Z576" s="12"/>
      <c r="AB576" s="13"/>
      <c r="AD576" s="12"/>
      <c r="AH576" s="12"/>
      <c r="AK576" s="12"/>
      <c r="AM576" s="39"/>
    </row>
    <row r="577" ht="15.75" customHeight="1">
      <c r="A577" s="34"/>
      <c r="B577" s="34"/>
      <c r="C577" s="34"/>
      <c r="E577" s="34"/>
      <c r="F577" s="52"/>
      <c r="L577" s="37"/>
      <c r="Y577" s="12"/>
      <c r="Z577" s="12"/>
      <c r="AB577" s="13"/>
      <c r="AD577" s="12"/>
      <c r="AH577" s="12"/>
      <c r="AK577" s="12"/>
      <c r="AM577" s="39"/>
    </row>
    <row r="578" ht="15.75" customHeight="1">
      <c r="A578" s="34"/>
      <c r="B578" s="34"/>
      <c r="C578" s="34"/>
      <c r="E578" s="34"/>
      <c r="F578" s="52"/>
      <c r="L578" s="37"/>
      <c r="Y578" s="12"/>
      <c r="Z578" s="12"/>
      <c r="AB578" s="13"/>
      <c r="AD578" s="12"/>
      <c r="AH578" s="12"/>
      <c r="AK578" s="12"/>
      <c r="AM578" s="39"/>
    </row>
    <row r="579" ht="15.75" customHeight="1">
      <c r="A579" s="34"/>
      <c r="B579" s="34"/>
      <c r="C579" s="34"/>
      <c r="E579" s="34"/>
      <c r="F579" s="52"/>
      <c r="L579" s="37"/>
      <c r="Y579" s="12"/>
      <c r="Z579" s="12"/>
      <c r="AB579" s="13"/>
      <c r="AD579" s="12"/>
      <c r="AH579" s="12"/>
      <c r="AK579" s="12"/>
      <c r="AM579" s="39"/>
    </row>
    <row r="580" ht="15.75" customHeight="1">
      <c r="A580" s="34"/>
      <c r="B580" s="34"/>
      <c r="C580" s="34"/>
      <c r="E580" s="34"/>
      <c r="F580" s="52"/>
      <c r="L580" s="37"/>
      <c r="Y580" s="12"/>
      <c r="Z580" s="12"/>
      <c r="AB580" s="13"/>
      <c r="AD580" s="12"/>
      <c r="AH580" s="12"/>
      <c r="AK580" s="12"/>
      <c r="AM580" s="39"/>
    </row>
    <row r="581" ht="15.75" customHeight="1">
      <c r="A581" s="34"/>
      <c r="B581" s="34"/>
      <c r="C581" s="34"/>
      <c r="E581" s="34"/>
      <c r="F581" s="52"/>
      <c r="L581" s="37"/>
      <c r="Y581" s="12"/>
      <c r="Z581" s="12"/>
      <c r="AB581" s="13"/>
      <c r="AD581" s="12"/>
      <c r="AH581" s="12"/>
      <c r="AK581" s="12"/>
      <c r="AM581" s="39"/>
    </row>
    <row r="582" ht="15.75" customHeight="1">
      <c r="A582" s="34"/>
      <c r="B582" s="34"/>
      <c r="C582" s="34"/>
      <c r="E582" s="34"/>
      <c r="F582" s="52"/>
      <c r="L582" s="37"/>
      <c r="Y582" s="12"/>
      <c r="Z582" s="12"/>
      <c r="AB582" s="13"/>
      <c r="AD582" s="12"/>
      <c r="AH582" s="12"/>
      <c r="AK582" s="12"/>
      <c r="AM582" s="39"/>
    </row>
    <row r="583" ht="15.75" customHeight="1">
      <c r="A583" s="34"/>
      <c r="B583" s="34"/>
      <c r="C583" s="34"/>
      <c r="E583" s="34"/>
      <c r="F583" s="52"/>
      <c r="L583" s="37"/>
      <c r="Y583" s="12"/>
      <c r="Z583" s="12"/>
      <c r="AB583" s="13"/>
      <c r="AD583" s="12"/>
      <c r="AH583" s="12"/>
      <c r="AK583" s="12"/>
      <c r="AM583" s="39"/>
    </row>
    <row r="584" ht="15.75" customHeight="1">
      <c r="A584" s="34"/>
      <c r="B584" s="34"/>
      <c r="C584" s="34"/>
      <c r="E584" s="34"/>
      <c r="F584" s="52"/>
      <c r="L584" s="37"/>
      <c r="Y584" s="12"/>
      <c r="Z584" s="12"/>
      <c r="AB584" s="13"/>
      <c r="AD584" s="12"/>
      <c r="AH584" s="12"/>
      <c r="AK584" s="12"/>
      <c r="AM584" s="39"/>
    </row>
    <row r="585" ht="15.75" customHeight="1">
      <c r="A585" s="34"/>
      <c r="B585" s="34"/>
      <c r="C585" s="34"/>
      <c r="E585" s="34"/>
      <c r="F585" s="52"/>
      <c r="L585" s="37"/>
      <c r="Y585" s="12"/>
      <c r="Z585" s="12"/>
      <c r="AB585" s="13"/>
      <c r="AD585" s="12"/>
      <c r="AH585" s="12"/>
      <c r="AK585" s="12"/>
      <c r="AM585" s="39"/>
    </row>
    <row r="586" ht="15.75" customHeight="1">
      <c r="A586" s="34"/>
      <c r="B586" s="34"/>
      <c r="C586" s="34"/>
      <c r="E586" s="34"/>
      <c r="F586" s="52"/>
      <c r="L586" s="37"/>
      <c r="Y586" s="12"/>
      <c r="Z586" s="12"/>
      <c r="AB586" s="13"/>
      <c r="AD586" s="12"/>
      <c r="AH586" s="12"/>
      <c r="AK586" s="12"/>
      <c r="AM586" s="39"/>
    </row>
    <row r="587" ht="15.75" customHeight="1">
      <c r="A587" s="34"/>
      <c r="B587" s="34"/>
      <c r="C587" s="34"/>
      <c r="E587" s="34"/>
      <c r="F587" s="52"/>
      <c r="L587" s="37"/>
      <c r="Y587" s="12"/>
      <c r="Z587" s="12"/>
      <c r="AB587" s="13"/>
      <c r="AD587" s="12"/>
      <c r="AH587" s="12"/>
      <c r="AK587" s="12"/>
      <c r="AM587" s="39"/>
    </row>
    <row r="588" ht="15.75" customHeight="1">
      <c r="A588" s="34"/>
      <c r="B588" s="34"/>
      <c r="C588" s="34"/>
      <c r="E588" s="34"/>
      <c r="F588" s="52"/>
      <c r="L588" s="37"/>
      <c r="Y588" s="12"/>
      <c r="Z588" s="12"/>
      <c r="AB588" s="13"/>
      <c r="AD588" s="12"/>
      <c r="AH588" s="12"/>
      <c r="AK588" s="12"/>
      <c r="AM588" s="39"/>
    </row>
    <row r="589" ht="15.75" customHeight="1">
      <c r="A589" s="34"/>
      <c r="B589" s="34"/>
      <c r="C589" s="34"/>
      <c r="E589" s="34"/>
      <c r="F589" s="52"/>
      <c r="L589" s="37"/>
      <c r="Y589" s="12"/>
      <c r="Z589" s="12"/>
      <c r="AB589" s="13"/>
      <c r="AD589" s="12"/>
      <c r="AH589" s="12"/>
      <c r="AK589" s="12"/>
      <c r="AM589" s="39"/>
    </row>
    <row r="590" ht="15.75" customHeight="1">
      <c r="A590" s="34"/>
      <c r="B590" s="34"/>
      <c r="C590" s="34"/>
      <c r="E590" s="34"/>
      <c r="F590" s="52"/>
      <c r="L590" s="37"/>
      <c r="Y590" s="12"/>
      <c r="Z590" s="12"/>
      <c r="AB590" s="13"/>
      <c r="AD590" s="12"/>
      <c r="AH590" s="12"/>
      <c r="AK590" s="12"/>
      <c r="AM590" s="39"/>
    </row>
    <row r="591" ht="15.75" customHeight="1">
      <c r="A591" s="34"/>
      <c r="B591" s="34"/>
      <c r="C591" s="34"/>
      <c r="E591" s="34"/>
      <c r="F591" s="52"/>
      <c r="L591" s="37"/>
      <c r="Y591" s="12"/>
      <c r="Z591" s="12"/>
      <c r="AB591" s="13"/>
      <c r="AD591" s="12"/>
      <c r="AH591" s="12"/>
      <c r="AK591" s="12"/>
      <c r="AM591" s="39"/>
    </row>
    <row r="592" ht="15.75" customHeight="1">
      <c r="A592" s="34"/>
      <c r="B592" s="34"/>
      <c r="C592" s="34"/>
      <c r="E592" s="34"/>
      <c r="F592" s="52"/>
      <c r="L592" s="37"/>
      <c r="Y592" s="12"/>
      <c r="Z592" s="12"/>
      <c r="AB592" s="13"/>
      <c r="AD592" s="12"/>
      <c r="AH592" s="12"/>
      <c r="AK592" s="12"/>
      <c r="AM592" s="39"/>
    </row>
    <row r="593" ht="15.75" customHeight="1">
      <c r="A593" s="34"/>
      <c r="B593" s="34"/>
      <c r="C593" s="34"/>
      <c r="E593" s="34"/>
      <c r="F593" s="52"/>
      <c r="L593" s="37"/>
      <c r="Y593" s="12"/>
      <c r="Z593" s="12"/>
      <c r="AB593" s="13"/>
      <c r="AD593" s="12"/>
      <c r="AH593" s="12"/>
      <c r="AK593" s="12"/>
      <c r="AM593" s="39"/>
    </row>
    <row r="594" ht="15.75" customHeight="1">
      <c r="A594" s="34"/>
      <c r="B594" s="34"/>
      <c r="C594" s="34"/>
      <c r="E594" s="34"/>
      <c r="F594" s="52"/>
      <c r="L594" s="37"/>
      <c r="Y594" s="12"/>
      <c r="Z594" s="12"/>
      <c r="AB594" s="13"/>
      <c r="AD594" s="12"/>
      <c r="AH594" s="12"/>
      <c r="AK594" s="12"/>
      <c r="AM594" s="39"/>
    </row>
    <row r="595" ht="15.75" customHeight="1">
      <c r="A595" s="34"/>
      <c r="B595" s="34"/>
      <c r="C595" s="34"/>
      <c r="E595" s="34"/>
      <c r="F595" s="52"/>
      <c r="L595" s="37"/>
      <c r="Y595" s="12"/>
      <c r="Z595" s="12"/>
      <c r="AB595" s="13"/>
      <c r="AD595" s="12"/>
      <c r="AH595" s="12"/>
      <c r="AK595" s="12"/>
      <c r="AM595" s="39"/>
    </row>
    <row r="596" ht="15.75" customHeight="1">
      <c r="A596" s="34"/>
      <c r="B596" s="34"/>
      <c r="C596" s="34"/>
      <c r="E596" s="34"/>
      <c r="F596" s="52"/>
      <c r="L596" s="37"/>
      <c r="Y596" s="12"/>
      <c r="Z596" s="12"/>
      <c r="AB596" s="13"/>
      <c r="AD596" s="12"/>
      <c r="AH596" s="12"/>
      <c r="AK596" s="12"/>
      <c r="AM596" s="39"/>
    </row>
    <row r="597" ht="15.75" customHeight="1">
      <c r="A597" s="34"/>
      <c r="B597" s="34"/>
      <c r="C597" s="34"/>
      <c r="E597" s="34"/>
      <c r="F597" s="52"/>
      <c r="L597" s="37"/>
      <c r="Y597" s="12"/>
      <c r="Z597" s="12"/>
      <c r="AB597" s="13"/>
      <c r="AD597" s="12"/>
      <c r="AH597" s="12"/>
      <c r="AK597" s="12"/>
      <c r="AM597" s="39"/>
    </row>
    <row r="598" ht="15.75" customHeight="1">
      <c r="A598" s="34"/>
      <c r="B598" s="34"/>
      <c r="C598" s="34"/>
      <c r="E598" s="34"/>
      <c r="F598" s="52"/>
      <c r="L598" s="37"/>
      <c r="Y598" s="12"/>
      <c r="Z598" s="12"/>
      <c r="AB598" s="13"/>
      <c r="AD598" s="12"/>
      <c r="AH598" s="12"/>
      <c r="AK598" s="12"/>
      <c r="AM598" s="39"/>
    </row>
    <row r="599" ht="15.75" customHeight="1">
      <c r="A599" s="34"/>
      <c r="B599" s="34"/>
      <c r="C599" s="34"/>
      <c r="E599" s="34"/>
      <c r="F599" s="52"/>
      <c r="L599" s="37"/>
      <c r="Y599" s="12"/>
      <c r="Z599" s="12"/>
      <c r="AB599" s="13"/>
      <c r="AD599" s="12"/>
      <c r="AH599" s="12"/>
      <c r="AK599" s="12"/>
      <c r="AM599" s="39"/>
    </row>
    <row r="600" ht="15.75" customHeight="1">
      <c r="A600" s="34"/>
      <c r="B600" s="34"/>
      <c r="C600" s="34"/>
      <c r="E600" s="34"/>
      <c r="F600" s="52"/>
      <c r="L600" s="37"/>
      <c r="Y600" s="12"/>
      <c r="Z600" s="12"/>
      <c r="AB600" s="13"/>
      <c r="AD600" s="12"/>
      <c r="AH600" s="12"/>
      <c r="AK600" s="12"/>
      <c r="AM600" s="39"/>
    </row>
    <row r="601" ht="15.75" customHeight="1">
      <c r="A601" s="34"/>
      <c r="B601" s="34"/>
      <c r="C601" s="34"/>
      <c r="E601" s="34"/>
      <c r="F601" s="52"/>
      <c r="L601" s="37"/>
      <c r="Y601" s="12"/>
      <c r="Z601" s="12"/>
      <c r="AB601" s="13"/>
      <c r="AD601" s="12"/>
      <c r="AH601" s="12"/>
      <c r="AK601" s="12"/>
      <c r="AM601" s="39"/>
    </row>
    <row r="602" ht="15.75" customHeight="1">
      <c r="A602" s="34"/>
      <c r="B602" s="34"/>
      <c r="C602" s="34"/>
      <c r="E602" s="34"/>
      <c r="F602" s="52"/>
      <c r="L602" s="37"/>
      <c r="Y602" s="12"/>
      <c r="Z602" s="12"/>
      <c r="AB602" s="13"/>
      <c r="AD602" s="12"/>
      <c r="AH602" s="12"/>
      <c r="AK602" s="12"/>
      <c r="AM602" s="39"/>
    </row>
    <row r="603" ht="15.75" customHeight="1">
      <c r="A603" s="34"/>
      <c r="B603" s="34"/>
      <c r="C603" s="34"/>
      <c r="E603" s="34"/>
      <c r="F603" s="52"/>
      <c r="L603" s="37"/>
      <c r="Y603" s="12"/>
      <c r="Z603" s="12"/>
      <c r="AB603" s="13"/>
      <c r="AD603" s="12"/>
      <c r="AH603" s="12"/>
      <c r="AK603" s="12"/>
      <c r="AM603" s="39"/>
    </row>
    <row r="604" ht="15.75" customHeight="1">
      <c r="A604" s="34"/>
      <c r="B604" s="34"/>
      <c r="C604" s="34"/>
      <c r="E604" s="34"/>
      <c r="F604" s="52"/>
      <c r="L604" s="37"/>
      <c r="Y604" s="12"/>
      <c r="Z604" s="12"/>
      <c r="AB604" s="13"/>
      <c r="AD604" s="12"/>
      <c r="AH604" s="12"/>
      <c r="AK604" s="12"/>
      <c r="AM604" s="39"/>
    </row>
    <row r="605" ht="15.75" customHeight="1">
      <c r="A605" s="34"/>
      <c r="B605" s="34"/>
      <c r="C605" s="34"/>
      <c r="E605" s="34"/>
      <c r="F605" s="52"/>
      <c r="L605" s="37"/>
      <c r="Y605" s="12"/>
      <c r="Z605" s="12"/>
      <c r="AB605" s="13"/>
      <c r="AD605" s="12"/>
      <c r="AH605" s="12"/>
      <c r="AK605" s="12"/>
      <c r="AM605" s="39"/>
    </row>
    <row r="606" ht="15.75" customHeight="1">
      <c r="A606" s="34"/>
      <c r="B606" s="34"/>
      <c r="C606" s="34"/>
      <c r="E606" s="34"/>
      <c r="F606" s="52"/>
      <c r="L606" s="37"/>
      <c r="Y606" s="12"/>
      <c r="Z606" s="12"/>
      <c r="AB606" s="13"/>
      <c r="AD606" s="12"/>
      <c r="AH606" s="12"/>
      <c r="AK606" s="12"/>
      <c r="AM606" s="39"/>
    </row>
    <row r="607" ht="15.75" customHeight="1">
      <c r="A607" s="34"/>
      <c r="B607" s="34"/>
      <c r="C607" s="34"/>
      <c r="E607" s="34"/>
      <c r="F607" s="52"/>
      <c r="L607" s="37"/>
      <c r="Y607" s="12"/>
      <c r="Z607" s="12"/>
      <c r="AB607" s="13"/>
      <c r="AD607" s="12"/>
      <c r="AH607" s="12"/>
      <c r="AK607" s="12"/>
      <c r="AM607" s="39"/>
    </row>
    <row r="608" ht="15.75" customHeight="1">
      <c r="A608" s="34"/>
      <c r="B608" s="34"/>
      <c r="C608" s="34"/>
      <c r="E608" s="34"/>
      <c r="F608" s="52"/>
      <c r="L608" s="37"/>
      <c r="Y608" s="12"/>
      <c r="Z608" s="12"/>
      <c r="AB608" s="13"/>
      <c r="AD608" s="12"/>
      <c r="AH608" s="12"/>
      <c r="AK608" s="12"/>
      <c r="AM608" s="39"/>
    </row>
    <row r="609" ht="15.75" customHeight="1">
      <c r="A609" s="34"/>
      <c r="B609" s="34"/>
      <c r="C609" s="34"/>
      <c r="E609" s="34"/>
      <c r="F609" s="52"/>
      <c r="L609" s="37"/>
      <c r="Y609" s="12"/>
      <c r="Z609" s="12"/>
      <c r="AB609" s="13"/>
      <c r="AD609" s="12"/>
      <c r="AH609" s="12"/>
      <c r="AK609" s="12"/>
      <c r="AM609" s="39"/>
    </row>
    <row r="610" ht="15.75" customHeight="1">
      <c r="A610" s="34"/>
      <c r="B610" s="34"/>
      <c r="C610" s="34"/>
      <c r="E610" s="34"/>
      <c r="F610" s="52"/>
      <c r="L610" s="37"/>
      <c r="Y610" s="12"/>
      <c r="Z610" s="12"/>
      <c r="AB610" s="13"/>
      <c r="AD610" s="12"/>
      <c r="AH610" s="12"/>
      <c r="AK610" s="12"/>
      <c r="AM610" s="39"/>
    </row>
    <row r="611" ht="15.75" customHeight="1">
      <c r="A611" s="34"/>
      <c r="B611" s="34"/>
      <c r="C611" s="34"/>
      <c r="E611" s="34"/>
      <c r="F611" s="52"/>
      <c r="L611" s="37"/>
      <c r="Y611" s="12"/>
      <c r="Z611" s="12"/>
      <c r="AB611" s="13"/>
      <c r="AD611" s="12"/>
      <c r="AH611" s="12"/>
      <c r="AK611" s="12"/>
      <c r="AM611" s="39"/>
    </row>
    <row r="612" ht="15.75" customHeight="1">
      <c r="A612" s="34"/>
      <c r="B612" s="34"/>
      <c r="C612" s="34"/>
      <c r="E612" s="34"/>
      <c r="F612" s="52"/>
      <c r="L612" s="37"/>
      <c r="Y612" s="12"/>
      <c r="Z612" s="12"/>
      <c r="AB612" s="13"/>
      <c r="AD612" s="12"/>
      <c r="AH612" s="12"/>
      <c r="AK612" s="12"/>
      <c r="AM612" s="39"/>
    </row>
    <row r="613" ht="15.75" customHeight="1">
      <c r="A613" s="34"/>
      <c r="B613" s="34"/>
      <c r="C613" s="34"/>
      <c r="E613" s="34"/>
      <c r="F613" s="52"/>
      <c r="L613" s="37"/>
      <c r="Y613" s="12"/>
      <c r="Z613" s="12"/>
      <c r="AB613" s="13"/>
      <c r="AD613" s="12"/>
      <c r="AH613" s="12"/>
      <c r="AK613" s="12"/>
      <c r="AM613" s="39"/>
    </row>
    <row r="614" ht="15.75" customHeight="1">
      <c r="A614" s="34"/>
      <c r="B614" s="34"/>
      <c r="C614" s="34"/>
      <c r="E614" s="34"/>
      <c r="F614" s="52"/>
      <c r="L614" s="37"/>
      <c r="Y614" s="12"/>
      <c r="Z614" s="12"/>
      <c r="AB614" s="13"/>
      <c r="AD614" s="12"/>
      <c r="AH614" s="12"/>
      <c r="AK614" s="12"/>
      <c r="AM614" s="39"/>
    </row>
    <row r="615" ht="15.75" customHeight="1">
      <c r="A615" s="34"/>
      <c r="B615" s="34"/>
      <c r="C615" s="34"/>
      <c r="E615" s="34"/>
      <c r="F615" s="52"/>
      <c r="L615" s="37"/>
      <c r="Y615" s="12"/>
      <c r="Z615" s="12"/>
      <c r="AB615" s="13"/>
      <c r="AD615" s="12"/>
      <c r="AH615" s="12"/>
      <c r="AK615" s="12"/>
      <c r="AM615" s="39"/>
    </row>
    <row r="616" ht="15.75" customHeight="1">
      <c r="A616" s="34"/>
      <c r="B616" s="34"/>
      <c r="C616" s="34"/>
      <c r="E616" s="34"/>
      <c r="F616" s="52"/>
      <c r="L616" s="37"/>
      <c r="Y616" s="12"/>
      <c r="Z616" s="12"/>
      <c r="AB616" s="13"/>
      <c r="AD616" s="12"/>
      <c r="AH616" s="12"/>
      <c r="AK616" s="12"/>
      <c r="AM616" s="39"/>
    </row>
    <row r="617" ht="15.75" customHeight="1">
      <c r="A617" s="34"/>
      <c r="B617" s="34"/>
      <c r="C617" s="34"/>
      <c r="E617" s="34"/>
      <c r="F617" s="52"/>
      <c r="L617" s="37"/>
      <c r="Y617" s="12"/>
      <c r="Z617" s="12"/>
      <c r="AB617" s="13"/>
      <c r="AD617" s="12"/>
      <c r="AH617" s="12"/>
      <c r="AK617" s="12"/>
      <c r="AM617" s="39"/>
    </row>
    <row r="618" ht="15.75" customHeight="1">
      <c r="A618" s="34"/>
      <c r="B618" s="34"/>
      <c r="C618" s="34"/>
      <c r="E618" s="34"/>
      <c r="F618" s="52"/>
      <c r="L618" s="37"/>
      <c r="Y618" s="12"/>
      <c r="Z618" s="12"/>
      <c r="AB618" s="13"/>
      <c r="AD618" s="12"/>
      <c r="AH618" s="12"/>
      <c r="AK618" s="12"/>
      <c r="AM618" s="39"/>
    </row>
    <row r="619" ht="15.75" customHeight="1">
      <c r="A619" s="34"/>
      <c r="B619" s="34"/>
      <c r="C619" s="34"/>
      <c r="E619" s="34"/>
      <c r="F619" s="52"/>
      <c r="L619" s="37"/>
      <c r="Y619" s="12"/>
      <c r="Z619" s="12"/>
      <c r="AB619" s="13"/>
      <c r="AD619" s="12"/>
      <c r="AH619" s="12"/>
      <c r="AK619" s="12"/>
      <c r="AM619" s="39"/>
    </row>
    <row r="620" ht="15.75" customHeight="1">
      <c r="A620" s="34"/>
      <c r="B620" s="34"/>
      <c r="C620" s="34"/>
      <c r="E620" s="34"/>
      <c r="F620" s="52"/>
      <c r="L620" s="37"/>
      <c r="Y620" s="12"/>
      <c r="Z620" s="12"/>
      <c r="AB620" s="13"/>
      <c r="AD620" s="12"/>
      <c r="AH620" s="12"/>
      <c r="AK620" s="12"/>
      <c r="AM620" s="39"/>
    </row>
    <row r="621" ht="15.75" customHeight="1">
      <c r="A621" s="34"/>
      <c r="B621" s="34"/>
      <c r="C621" s="34"/>
      <c r="E621" s="34"/>
      <c r="F621" s="52"/>
      <c r="L621" s="37"/>
      <c r="Y621" s="12"/>
      <c r="Z621" s="12"/>
      <c r="AB621" s="13"/>
      <c r="AD621" s="12"/>
      <c r="AH621" s="12"/>
      <c r="AK621" s="12"/>
      <c r="AM621" s="39"/>
    </row>
    <row r="622" ht="15.75" customHeight="1">
      <c r="A622" s="34"/>
      <c r="B622" s="34"/>
      <c r="C622" s="34"/>
      <c r="E622" s="34"/>
      <c r="F622" s="52"/>
      <c r="L622" s="37"/>
      <c r="Y622" s="12"/>
      <c r="Z622" s="12"/>
      <c r="AB622" s="13"/>
      <c r="AD622" s="12"/>
      <c r="AH622" s="12"/>
      <c r="AK622" s="12"/>
      <c r="AM622" s="39"/>
    </row>
    <row r="623" ht="15.75" customHeight="1">
      <c r="A623" s="34"/>
      <c r="B623" s="34"/>
      <c r="C623" s="34"/>
      <c r="E623" s="34"/>
      <c r="F623" s="52"/>
      <c r="L623" s="37"/>
      <c r="Y623" s="12"/>
      <c r="Z623" s="12"/>
      <c r="AB623" s="13"/>
      <c r="AD623" s="12"/>
      <c r="AH623" s="12"/>
      <c r="AK623" s="12"/>
      <c r="AM623" s="39"/>
    </row>
    <row r="624" ht="15.75" customHeight="1">
      <c r="A624" s="34"/>
      <c r="B624" s="34"/>
      <c r="C624" s="34"/>
      <c r="E624" s="34"/>
      <c r="F624" s="52"/>
      <c r="L624" s="37"/>
      <c r="Y624" s="12"/>
      <c r="Z624" s="12"/>
      <c r="AB624" s="13"/>
      <c r="AD624" s="12"/>
      <c r="AH624" s="12"/>
      <c r="AK624" s="12"/>
      <c r="AM624" s="39"/>
    </row>
    <row r="625" ht="15.75" customHeight="1">
      <c r="A625" s="34"/>
      <c r="B625" s="34"/>
      <c r="C625" s="34"/>
      <c r="E625" s="34"/>
      <c r="F625" s="52"/>
      <c r="L625" s="37"/>
      <c r="Y625" s="12"/>
      <c r="Z625" s="12"/>
      <c r="AB625" s="13"/>
      <c r="AD625" s="12"/>
      <c r="AH625" s="12"/>
      <c r="AK625" s="12"/>
      <c r="AM625" s="39"/>
    </row>
    <row r="626" ht="15.75" customHeight="1">
      <c r="A626" s="34"/>
      <c r="B626" s="34"/>
      <c r="C626" s="34"/>
      <c r="E626" s="34"/>
      <c r="F626" s="52"/>
      <c r="L626" s="37"/>
      <c r="Y626" s="12"/>
      <c r="Z626" s="12"/>
      <c r="AB626" s="13"/>
      <c r="AD626" s="12"/>
      <c r="AH626" s="12"/>
      <c r="AK626" s="12"/>
      <c r="AM626" s="39"/>
    </row>
    <row r="627" ht="15.75" customHeight="1">
      <c r="A627" s="34"/>
      <c r="B627" s="34"/>
      <c r="C627" s="34"/>
      <c r="E627" s="34"/>
      <c r="F627" s="52"/>
      <c r="L627" s="37"/>
      <c r="Y627" s="12"/>
      <c r="Z627" s="12"/>
      <c r="AB627" s="13"/>
      <c r="AD627" s="12"/>
      <c r="AH627" s="12"/>
      <c r="AK627" s="12"/>
      <c r="AM627" s="39"/>
    </row>
    <row r="628" ht="15.75" customHeight="1">
      <c r="A628" s="34"/>
      <c r="B628" s="34"/>
      <c r="C628" s="34"/>
      <c r="E628" s="34"/>
      <c r="F628" s="52"/>
      <c r="L628" s="37"/>
      <c r="Y628" s="12"/>
      <c r="Z628" s="12"/>
      <c r="AB628" s="13"/>
      <c r="AD628" s="12"/>
      <c r="AH628" s="12"/>
      <c r="AK628" s="12"/>
      <c r="AM628" s="39"/>
    </row>
    <row r="629" ht="15.75" customHeight="1">
      <c r="A629" s="34"/>
      <c r="B629" s="34"/>
      <c r="C629" s="34"/>
      <c r="E629" s="34"/>
      <c r="F629" s="52"/>
      <c r="L629" s="37"/>
      <c r="Y629" s="12"/>
      <c r="Z629" s="12"/>
      <c r="AB629" s="13"/>
      <c r="AD629" s="12"/>
      <c r="AH629" s="12"/>
      <c r="AK629" s="12"/>
      <c r="AM629" s="39"/>
    </row>
    <row r="630" ht="15.75" customHeight="1">
      <c r="A630" s="34"/>
      <c r="B630" s="34"/>
      <c r="C630" s="34"/>
      <c r="E630" s="34"/>
      <c r="F630" s="52"/>
      <c r="L630" s="37"/>
      <c r="Y630" s="12"/>
      <c r="Z630" s="12"/>
      <c r="AB630" s="13"/>
      <c r="AD630" s="12"/>
      <c r="AH630" s="12"/>
      <c r="AK630" s="12"/>
      <c r="AM630" s="39"/>
    </row>
    <row r="631" ht="15.75" customHeight="1">
      <c r="A631" s="34"/>
      <c r="B631" s="34"/>
      <c r="C631" s="34"/>
      <c r="E631" s="34"/>
      <c r="F631" s="52"/>
      <c r="L631" s="37"/>
      <c r="Y631" s="12"/>
      <c r="Z631" s="12"/>
      <c r="AB631" s="13"/>
      <c r="AD631" s="12"/>
      <c r="AH631" s="12"/>
      <c r="AK631" s="12"/>
      <c r="AM631" s="39"/>
    </row>
    <row r="632" ht="15.75" customHeight="1">
      <c r="A632" s="34"/>
      <c r="B632" s="34"/>
      <c r="C632" s="34"/>
      <c r="E632" s="34"/>
      <c r="F632" s="52"/>
      <c r="L632" s="37"/>
      <c r="Y632" s="12"/>
      <c r="Z632" s="12"/>
      <c r="AB632" s="13"/>
      <c r="AD632" s="12"/>
      <c r="AH632" s="12"/>
      <c r="AK632" s="12"/>
      <c r="AM632" s="39"/>
    </row>
    <row r="633" ht="15.75" customHeight="1">
      <c r="A633" s="34"/>
      <c r="B633" s="34"/>
      <c r="C633" s="34"/>
      <c r="E633" s="34"/>
      <c r="F633" s="52"/>
      <c r="L633" s="37"/>
      <c r="Y633" s="12"/>
      <c r="Z633" s="12"/>
      <c r="AB633" s="13"/>
      <c r="AD633" s="12"/>
      <c r="AH633" s="12"/>
      <c r="AK633" s="12"/>
      <c r="AM633" s="39"/>
    </row>
    <row r="634" ht="15.75" customHeight="1">
      <c r="A634" s="34"/>
      <c r="B634" s="34"/>
      <c r="C634" s="34"/>
      <c r="E634" s="34"/>
      <c r="F634" s="52"/>
      <c r="L634" s="37"/>
      <c r="Y634" s="12"/>
      <c r="Z634" s="12"/>
      <c r="AB634" s="13"/>
      <c r="AD634" s="12"/>
      <c r="AH634" s="12"/>
      <c r="AK634" s="12"/>
      <c r="AM634" s="39"/>
    </row>
    <row r="635" ht="15.75" customHeight="1">
      <c r="A635" s="34"/>
      <c r="B635" s="34"/>
      <c r="C635" s="34"/>
      <c r="E635" s="34"/>
      <c r="F635" s="52"/>
      <c r="L635" s="37"/>
      <c r="Y635" s="12"/>
      <c r="Z635" s="12"/>
      <c r="AB635" s="13"/>
      <c r="AD635" s="12"/>
      <c r="AH635" s="12"/>
      <c r="AK635" s="12"/>
      <c r="AM635" s="39"/>
    </row>
    <row r="636" ht="15.75" customHeight="1">
      <c r="A636" s="34"/>
      <c r="B636" s="34"/>
      <c r="C636" s="34"/>
      <c r="E636" s="34"/>
      <c r="F636" s="52"/>
      <c r="L636" s="37"/>
      <c r="Y636" s="12"/>
      <c r="Z636" s="12"/>
      <c r="AB636" s="13"/>
      <c r="AD636" s="12"/>
      <c r="AH636" s="12"/>
      <c r="AK636" s="12"/>
      <c r="AM636" s="39"/>
    </row>
    <row r="637" ht="15.75" customHeight="1">
      <c r="A637" s="34"/>
      <c r="B637" s="34"/>
      <c r="C637" s="34"/>
      <c r="E637" s="34"/>
      <c r="F637" s="52"/>
      <c r="L637" s="37"/>
      <c r="Y637" s="12"/>
      <c r="Z637" s="12"/>
      <c r="AB637" s="13"/>
      <c r="AD637" s="12"/>
      <c r="AH637" s="12"/>
      <c r="AK637" s="12"/>
      <c r="AM637" s="39"/>
    </row>
    <row r="638" ht="15.75" customHeight="1">
      <c r="A638" s="34"/>
      <c r="B638" s="34"/>
      <c r="C638" s="34"/>
      <c r="E638" s="34"/>
      <c r="F638" s="52"/>
      <c r="L638" s="37"/>
      <c r="Y638" s="12"/>
      <c r="Z638" s="12"/>
      <c r="AB638" s="13"/>
      <c r="AD638" s="12"/>
      <c r="AH638" s="12"/>
      <c r="AK638" s="12"/>
      <c r="AM638" s="39"/>
    </row>
    <row r="639" ht="15.75" customHeight="1">
      <c r="A639" s="34"/>
      <c r="B639" s="34"/>
      <c r="C639" s="34"/>
      <c r="E639" s="34"/>
      <c r="F639" s="52"/>
      <c r="L639" s="37"/>
      <c r="Y639" s="12"/>
      <c r="Z639" s="12"/>
      <c r="AB639" s="13"/>
      <c r="AD639" s="12"/>
      <c r="AH639" s="12"/>
      <c r="AK639" s="12"/>
      <c r="AM639" s="39"/>
    </row>
    <row r="640" ht="15.75" customHeight="1">
      <c r="A640" s="34"/>
      <c r="B640" s="34"/>
      <c r="C640" s="34"/>
      <c r="E640" s="34"/>
      <c r="F640" s="52"/>
      <c r="L640" s="37"/>
      <c r="Y640" s="12"/>
      <c r="Z640" s="12"/>
      <c r="AB640" s="13"/>
      <c r="AD640" s="12"/>
      <c r="AH640" s="12"/>
      <c r="AK640" s="12"/>
      <c r="AM640" s="39"/>
    </row>
    <row r="641" ht="15.75" customHeight="1">
      <c r="A641" s="34"/>
      <c r="B641" s="34"/>
      <c r="C641" s="34"/>
      <c r="E641" s="34"/>
      <c r="F641" s="52"/>
      <c r="L641" s="37"/>
      <c r="Y641" s="12"/>
      <c r="Z641" s="12"/>
      <c r="AB641" s="13"/>
      <c r="AD641" s="12"/>
      <c r="AH641" s="12"/>
      <c r="AK641" s="12"/>
      <c r="AM641" s="39"/>
    </row>
    <row r="642" ht="15.75" customHeight="1">
      <c r="A642" s="34"/>
      <c r="B642" s="34"/>
      <c r="C642" s="34"/>
      <c r="E642" s="34"/>
      <c r="F642" s="52"/>
      <c r="L642" s="37"/>
      <c r="Y642" s="12"/>
      <c r="Z642" s="12"/>
      <c r="AB642" s="13"/>
      <c r="AD642" s="12"/>
      <c r="AH642" s="12"/>
      <c r="AK642" s="12"/>
      <c r="AM642" s="39"/>
    </row>
    <row r="643" ht="15.75" customHeight="1">
      <c r="A643" s="34"/>
      <c r="B643" s="34"/>
      <c r="C643" s="34"/>
      <c r="E643" s="34"/>
      <c r="F643" s="52"/>
      <c r="L643" s="37"/>
      <c r="Y643" s="12"/>
      <c r="Z643" s="12"/>
      <c r="AB643" s="13"/>
      <c r="AD643" s="12"/>
      <c r="AH643" s="12"/>
      <c r="AK643" s="12"/>
      <c r="AM643" s="39"/>
    </row>
    <row r="644" ht="15.75" customHeight="1">
      <c r="A644" s="34"/>
      <c r="B644" s="34"/>
      <c r="C644" s="34"/>
      <c r="E644" s="34"/>
      <c r="F644" s="52"/>
      <c r="L644" s="37"/>
      <c r="Y644" s="12"/>
      <c r="Z644" s="12"/>
      <c r="AB644" s="13"/>
      <c r="AD644" s="12"/>
      <c r="AH644" s="12"/>
      <c r="AK644" s="12"/>
      <c r="AM644" s="39"/>
    </row>
    <row r="645" ht="15.75" customHeight="1">
      <c r="A645" s="34"/>
      <c r="B645" s="34"/>
      <c r="C645" s="34"/>
      <c r="E645" s="34"/>
      <c r="F645" s="52"/>
      <c r="L645" s="37"/>
      <c r="Y645" s="12"/>
      <c r="Z645" s="12"/>
      <c r="AB645" s="13"/>
      <c r="AD645" s="12"/>
      <c r="AH645" s="12"/>
      <c r="AK645" s="12"/>
      <c r="AM645" s="39"/>
    </row>
    <row r="646" ht="15.75" customHeight="1">
      <c r="A646" s="34"/>
      <c r="B646" s="34"/>
      <c r="C646" s="34"/>
      <c r="E646" s="34"/>
      <c r="F646" s="52"/>
      <c r="L646" s="37"/>
      <c r="Y646" s="12"/>
      <c r="Z646" s="12"/>
      <c r="AB646" s="13"/>
      <c r="AD646" s="12"/>
      <c r="AH646" s="12"/>
      <c r="AK646" s="12"/>
      <c r="AM646" s="39"/>
    </row>
    <row r="647" ht="15.75" customHeight="1">
      <c r="A647" s="34"/>
      <c r="B647" s="34"/>
      <c r="C647" s="34"/>
      <c r="E647" s="34"/>
      <c r="F647" s="52"/>
      <c r="L647" s="37"/>
      <c r="Y647" s="12"/>
      <c r="Z647" s="12"/>
      <c r="AB647" s="13"/>
      <c r="AD647" s="12"/>
      <c r="AH647" s="12"/>
      <c r="AK647" s="12"/>
      <c r="AM647" s="39"/>
    </row>
    <row r="648" ht="15.75" customHeight="1">
      <c r="A648" s="34"/>
      <c r="B648" s="34"/>
      <c r="C648" s="34"/>
      <c r="E648" s="34"/>
      <c r="F648" s="52"/>
      <c r="L648" s="37"/>
      <c r="Y648" s="12"/>
      <c r="Z648" s="12"/>
      <c r="AB648" s="13"/>
      <c r="AD648" s="12"/>
      <c r="AH648" s="12"/>
      <c r="AK648" s="12"/>
      <c r="AM648" s="39"/>
    </row>
    <row r="649" ht="15.75" customHeight="1">
      <c r="A649" s="34"/>
      <c r="B649" s="34"/>
      <c r="C649" s="34"/>
      <c r="E649" s="34"/>
      <c r="F649" s="52"/>
      <c r="L649" s="37"/>
      <c r="Y649" s="12"/>
      <c r="Z649" s="12"/>
      <c r="AB649" s="13"/>
      <c r="AD649" s="12"/>
      <c r="AH649" s="12"/>
      <c r="AK649" s="12"/>
      <c r="AM649" s="39"/>
    </row>
    <row r="650" ht="15.75" customHeight="1">
      <c r="A650" s="34"/>
      <c r="B650" s="34"/>
      <c r="C650" s="34"/>
      <c r="E650" s="34"/>
      <c r="F650" s="52"/>
      <c r="L650" s="37"/>
      <c r="Y650" s="12"/>
      <c r="Z650" s="12"/>
      <c r="AB650" s="13"/>
      <c r="AD650" s="12"/>
      <c r="AH650" s="12"/>
      <c r="AK650" s="12"/>
      <c r="AM650" s="39"/>
    </row>
    <row r="651" ht="15.75" customHeight="1">
      <c r="A651" s="34"/>
      <c r="B651" s="34"/>
      <c r="C651" s="34"/>
      <c r="E651" s="34"/>
      <c r="F651" s="52"/>
      <c r="L651" s="37"/>
      <c r="Y651" s="12"/>
      <c r="Z651" s="12"/>
      <c r="AB651" s="13"/>
      <c r="AD651" s="12"/>
      <c r="AH651" s="12"/>
      <c r="AK651" s="12"/>
      <c r="AM651" s="39"/>
    </row>
    <row r="652" ht="15.75" customHeight="1">
      <c r="A652" s="34"/>
      <c r="B652" s="34"/>
      <c r="C652" s="34"/>
      <c r="E652" s="34"/>
      <c r="F652" s="52"/>
      <c r="L652" s="37"/>
      <c r="Y652" s="12"/>
      <c r="Z652" s="12"/>
      <c r="AB652" s="13"/>
      <c r="AD652" s="12"/>
      <c r="AH652" s="12"/>
      <c r="AK652" s="12"/>
      <c r="AM652" s="39"/>
    </row>
    <row r="653" ht="15.75" customHeight="1">
      <c r="A653" s="34"/>
      <c r="B653" s="34"/>
      <c r="C653" s="34"/>
      <c r="E653" s="34"/>
      <c r="F653" s="52"/>
      <c r="L653" s="37"/>
      <c r="Y653" s="12"/>
      <c r="Z653" s="12"/>
      <c r="AB653" s="13"/>
      <c r="AD653" s="12"/>
      <c r="AH653" s="12"/>
      <c r="AK653" s="12"/>
      <c r="AM653" s="39"/>
    </row>
    <row r="654" ht="15.75" customHeight="1">
      <c r="A654" s="34"/>
      <c r="B654" s="34"/>
      <c r="C654" s="34"/>
      <c r="E654" s="34"/>
      <c r="F654" s="52"/>
      <c r="L654" s="37"/>
      <c r="Y654" s="12"/>
      <c r="Z654" s="12"/>
      <c r="AB654" s="13"/>
      <c r="AD654" s="12"/>
      <c r="AH654" s="12"/>
      <c r="AK654" s="12"/>
      <c r="AM654" s="39"/>
    </row>
    <row r="655" ht="15.75" customHeight="1">
      <c r="A655" s="34"/>
      <c r="B655" s="34"/>
      <c r="C655" s="34"/>
      <c r="E655" s="34"/>
      <c r="F655" s="52"/>
      <c r="L655" s="37"/>
      <c r="Y655" s="12"/>
      <c r="Z655" s="12"/>
      <c r="AB655" s="13"/>
      <c r="AD655" s="12"/>
      <c r="AH655" s="12"/>
      <c r="AK655" s="12"/>
      <c r="AM655" s="39"/>
    </row>
    <row r="656" ht="15.75" customHeight="1">
      <c r="A656" s="34"/>
      <c r="B656" s="34"/>
      <c r="C656" s="34"/>
      <c r="E656" s="34"/>
      <c r="F656" s="52"/>
      <c r="L656" s="37"/>
      <c r="Y656" s="12"/>
      <c r="Z656" s="12"/>
      <c r="AB656" s="13"/>
      <c r="AD656" s="12"/>
      <c r="AH656" s="12"/>
      <c r="AK656" s="12"/>
      <c r="AM656" s="39"/>
    </row>
    <row r="657" ht="15.75" customHeight="1">
      <c r="A657" s="34"/>
      <c r="B657" s="34"/>
      <c r="C657" s="34"/>
      <c r="E657" s="34"/>
      <c r="F657" s="52"/>
      <c r="L657" s="37"/>
      <c r="Y657" s="12"/>
      <c r="Z657" s="12"/>
      <c r="AB657" s="13"/>
      <c r="AD657" s="12"/>
      <c r="AH657" s="12"/>
      <c r="AK657" s="12"/>
      <c r="AM657" s="39"/>
    </row>
    <row r="658" ht="15.75" customHeight="1">
      <c r="A658" s="34"/>
      <c r="B658" s="34"/>
      <c r="C658" s="34"/>
      <c r="E658" s="34"/>
      <c r="F658" s="52"/>
      <c r="L658" s="37"/>
      <c r="Y658" s="12"/>
      <c r="Z658" s="12"/>
      <c r="AB658" s="13"/>
      <c r="AD658" s="12"/>
      <c r="AH658" s="12"/>
      <c r="AK658" s="12"/>
      <c r="AM658" s="39"/>
    </row>
    <row r="659" ht="15.75" customHeight="1">
      <c r="A659" s="34"/>
      <c r="B659" s="34"/>
      <c r="C659" s="34"/>
      <c r="E659" s="34"/>
      <c r="F659" s="52"/>
      <c r="L659" s="37"/>
      <c r="Y659" s="12"/>
      <c r="Z659" s="12"/>
      <c r="AB659" s="13"/>
      <c r="AD659" s="12"/>
      <c r="AH659" s="12"/>
      <c r="AK659" s="12"/>
      <c r="AM659" s="39"/>
    </row>
    <row r="660" ht="15.75" customHeight="1">
      <c r="A660" s="34"/>
      <c r="B660" s="34"/>
      <c r="C660" s="34"/>
      <c r="E660" s="34"/>
      <c r="F660" s="52"/>
      <c r="L660" s="37"/>
      <c r="Y660" s="12"/>
      <c r="Z660" s="12"/>
      <c r="AB660" s="13"/>
      <c r="AD660" s="12"/>
      <c r="AH660" s="12"/>
      <c r="AK660" s="12"/>
      <c r="AM660" s="39"/>
    </row>
    <row r="661" ht="15.75" customHeight="1">
      <c r="A661" s="34"/>
      <c r="B661" s="34"/>
      <c r="C661" s="34"/>
      <c r="E661" s="34"/>
      <c r="F661" s="52"/>
      <c r="L661" s="37"/>
      <c r="Y661" s="12"/>
      <c r="Z661" s="12"/>
      <c r="AB661" s="13"/>
      <c r="AD661" s="12"/>
      <c r="AH661" s="12"/>
      <c r="AK661" s="12"/>
      <c r="AM661" s="39"/>
    </row>
    <row r="662" ht="15.75" customHeight="1">
      <c r="A662" s="34"/>
      <c r="B662" s="34"/>
      <c r="C662" s="34"/>
      <c r="E662" s="34"/>
      <c r="F662" s="52"/>
      <c r="L662" s="37"/>
      <c r="Y662" s="12"/>
      <c r="Z662" s="12"/>
      <c r="AB662" s="13"/>
      <c r="AD662" s="12"/>
      <c r="AH662" s="12"/>
      <c r="AK662" s="12"/>
      <c r="AM662" s="39"/>
    </row>
    <row r="663" ht="15.75" customHeight="1">
      <c r="A663" s="34"/>
      <c r="B663" s="34"/>
      <c r="C663" s="34"/>
      <c r="E663" s="34"/>
      <c r="F663" s="52"/>
      <c r="L663" s="37"/>
      <c r="Y663" s="12"/>
      <c r="Z663" s="12"/>
      <c r="AB663" s="13"/>
      <c r="AD663" s="12"/>
      <c r="AH663" s="12"/>
      <c r="AK663" s="12"/>
      <c r="AM663" s="39"/>
    </row>
    <row r="664" ht="15.75" customHeight="1">
      <c r="A664" s="34"/>
      <c r="B664" s="34"/>
      <c r="C664" s="34"/>
      <c r="E664" s="34"/>
      <c r="F664" s="52"/>
      <c r="L664" s="37"/>
      <c r="Y664" s="12"/>
      <c r="Z664" s="12"/>
      <c r="AB664" s="13"/>
      <c r="AD664" s="12"/>
      <c r="AH664" s="12"/>
      <c r="AK664" s="12"/>
      <c r="AM664" s="39"/>
    </row>
    <row r="665" ht="15.75" customHeight="1">
      <c r="A665" s="34"/>
      <c r="B665" s="34"/>
      <c r="C665" s="34"/>
      <c r="E665" s="34"/>
      <c r="F665" s="52"/>
      <c r="L665" s="37"/>
      <c r="Y665" s="12"/>
      <c r="Z665" s="12"/>
      <c r="AB665" s="13"/>
      <c r="AD665" s="12"/>
      <c r="AH665" s="12"/>
      <c r="AK665" s="12"/>
      <c r="AM665" s="39"/>
    </row>
    <row r="666" ht="15.75" customHeight="1">
      <c r="A666" s="34"/>
      <c r="B666" s="34"/>
      <c r="C666" s="34"/>
      <c r="E666" s="34"/>
      <c r="F666" s="52"/>
      <c r="L666" s="37"/>
      <c r="Y666" s="12"/>
      <c r="Z666" s="12"/>
      <c r="AB666" s="13"/>
      <c r="AD666" s="12"/>
      <c r="AH666" s="12"/>
      <c r="AK666" s="12"/>
      <c r="AM666" s="39"/>
    </row>
    <row r="667" ht="15.75" customHeight="1">
      <c r="A667" s="34"/>
      <c r="B667" s="34"/>
      <c r="C667" s="34"/>
      <c r="E667" s="34"/>
      <c r="F667" s="52"/>
      <c r="L667" s="37"/>
      <c r="Y667" s="12"/>
      <c r="Z667" s="12"/>
      <c r="AB667" s="13"/>
      <c r="AD667" s="12"/>
      <c r="AH667" s="12"/>
      <c r="AK667" s="12"/>
      <c r="AM667" s="39"/>
    </row>
    <row r="668" ht="15.75" customHeight="1">
      <c r="A668" s="34"/>
      <c r="B668" s="34"/>
      <c r="C668" s="34"/>
      <c r="E668" s="34"/>
      <c r="F668" s="52"/>
      <c r="L668" s="37"/>
      <c r="Y668" s="12"/>
      <c r="Z668" s="12"/>
      <c r="AB668" s="13"/>
      <c r="AD668" s="12"/>
      <c r="AH668" s="12"/>
      <c r="AK668" s="12"/>
      <c r="AM668" s="39"/>
    </row>
    <row r="669" ht="15.75" customHeight="1">
      <c r="A669" s="34"/>
      <c r="B669" s="34"/>
      <c r="C669" s="34"/>
      <c r="E669" s="34"/>
      <c r="F669" s="52"/>
      <c r="L669" s="37"/>
      <c r="Y669" s="12"/>
      <c r="Z669" s="12"/>
      <c r="AB669" s="13"/>
      <c r="AD669" s="12"/>
      <c r="AH669" s="12"/>
      <c r="AK669" s="12"/>
      <c r="AM669" s="39"/>
    </row>
    <row r="670" ht="15.75" customHeight="1">
      <c r="A670" s="34"/>
      <c r="B670" s="34"/>
      <c r="C670" s="34"/>
      <c r="E670" s="34"/>
      <c r="F670" s="52"/>
      <c r="L670" s="37"/>
      <c r="Y670" s="12"/>
      <c r="Z670" s="12"/>
      <c r="AB670" s="13"/>
      <c r="AD670" s="12"/>
      <c r="AH670" s="12"/>
      <c r="AK670" s="12"/>
      <c r="AM670" s="39"/>
    </row>
    <row r="671" ht="15.75" customHeight="1">
      <c r="A671" s="34"/>
      <c r="B671" s="34"/>
      <c r="C671" s="34"/>
      <c r="E671" s="34"/>
      <c r="F671" s="52"/>
      <c r="L671" s="37"/>
      <c r="Y671" s="12"/>
      <c r="Z671" s="12"/>
      <c r="AB671" s="13"/>
      <c r="AD671" s="12"/>
      <c r="AH671" s="12"/>
      <c r="AK671" s="12"/>
      <c r="AM671" s="39"/>
    </row>
    <row r="672" ht="15.75" customHeight="1">
      <c r="A672" s="34"/>
      <c r="B672" s="34"/>
      <c r="C672" s="34"/>
      <c r="E672" s="34"/>
      <c r="F672" s="52"/>
      <c r="L672" s="37"/>
      <c r="Y672" s="12"/>
      <c r="Z672" s="12"/>
      <c r="AB672" s="13"/>
      <c r="AD672" s="12"/>
      <c r="AH672" s="12"/>
      <c r="AK672" s="12"/>
      <c r="AM672" s="39"/>
    </row>
    <row r="673" ht="15.75" customHeight="1">
      <c r="A673" s="34"/>
      <c r="B673" s="34"/>
      <c r="C673" s="34"/>
      <c r="E673" s="34"/>
      <c r="F673" s="52"/>
      <c r="L673" s="37"/>
      <c r="Y673" s="12"/>
      <c r="Z673" s="12"/>
      <c r="AB673" s="13"/>
      <c r="AD673" s="12"/>
      <c r="AH673" s="12"/>
      <c r="AK673" s="12"/>
      <c r="AM673" s="39"/>
    </row>
    <row r="674" ht="15.75" customHeight="1">
      <c r="A674" s="34"/>
      <c r="B674" s="34"/>
      <c r="C674" s="34"/>
      <c r="E674" s="34"/>
      <c r="F674" s="52"/>
      <c r="L674" s="37"/>
      <c r="Y674" s="12"/>
      <c r="Z674" s="12"/>
      <c r="AB674" s="13"/>
      <c r="AD674" s="12"/>
      <c r="AH674" s="12"/>
      <c r="AK674" s="12"/>
      <c r="AM674" s="39"/>
    </row>
    <row r="675" ht="15.75" customHeight="1">
      <c r="A675" s="34"/>
      <c r="B675" s="34"/>
      <c r="C675" s="34"/>
      <c r="E675" s="34"/>
      <c r="F675" s="52"/>
      <c r="L675" s="37"/>
      <c r="Y675" s="12"/>
      <c r="Z675" s="12"/>
      <c r="AB675" s="13"/>
      <c r="AD675" s="12"/>
      <c r="AH675" s="12"/>
      <c r="AK675" s="12"/>
      <c r="AM675" s="39"/>
    </row>
    <row r="676" ht="15.75" customHeight="1">
      <c r="A676" s="34"/>
      <c r="B676" s="34"/>
      <c r="C676" s="34"/>
      <c r="E676" s="34"/>
      <c r="F676" s="52"/>
      <c r="L676" s="37"/>
      <c r="Y676" s="12"/>
      <c r="Z676" s="12"/>
      <c r="AB676" s="13"/>
      <c r="AD676" s="12"/>
      <c r="AH676" s="12"/>
      <c r="AK676" s="12"/>
      <c r="AM676" s="39"/>
    </row>
    <row r="677" ht="15.75" customHeight="1">
      <c r="A677" s="34"/>
      <c r="B677" s="34"/>
      <c r="C677" s="34"/>
      <c r="E677" s="34"/>
      <c r="F677" s="52"/>
      <c r="L677" s="37"/>
      <c r="Y677" s="12"/>
      <c r="Z677" s="12"/>
      <c r="AB677" s="13"/>
      <c r="AD677" s="12"/>
      <c r="AH677" s="12"/>
      <c r="AK677" s="12"/>
      <c r="AM677" s="39"/>
    </row>
    <row r="678" ht="15.75" customHeight="1">
      <c r="A678" s="34"/>
      <c r="B678" s="34"/>
      <c r="C678" s="34"/>
      <c r="E678" s="34"/>
      <c r="F678" s="52"/>
      <c r="L678" s="37"/>
      <c r="Y678" s="12"/>
      <c r="Z678" s="12"/>
      <c r="AB678" s="13"/>
      <c r="AD678" s="12"/>
      <c r="AH678" s="12"/>
      <c r="AK678" s="12"/>
      <c r="AM678" s="39"/>
    </row>
    <row r="679" ht="15.75" customHeight="1">
      <c r="A679" s="34"/>
      <c r="B679" s="34"/>
      <c r="C679" s="34"/>
      <c r="E679" s="34"/>
      <c r="F679" s="52"/>
      <c r="L679" s="37"/>
      <c r="Y679" s="12"/>
      <c r="Z679" s="12"/>
      <c r="AB679" s="13"/>
      <c r="AD679" s="12"/>
      <c r="AH679" s="12"/>
      <c r="AK679" s="12"/>
      <c r="AM679" s="39"/>
    </row>
    <row r="680" ht="15.75" customHeight="1">
      <c r="A680" s="34"/>
      <c r="B680" s="34"/>
      <c r="C680" s="34"/>
      <c r="E680" s="34"/>
      <c r="F680" s="52"/>
      <c r="L680" s="37"/>
      <c r="Y680" s="12"/>
      <c r="Z680" s="12"/>
      <c r="AB680" s="13"/>
      <c r="AD680" s="12"/>
      <c r="AH680" s="12"/>
      <c r="AK680" s="12"/>
      <c r="AM680" s="39"/>
    </row>
    <row r="681" ht="15.75" customHeight="1">
      <c r="A681" s="34"/>
      <c r="B681" s="34"/>
      <c r="C681" s="34"/>
      <c r="E681" s="34"/>
      <c r="F681" s="52"/>
      <c r="L681" s="37"/>
      <c r="Y681" s="12"/>
      <c r="Z681" s="12"/>
      <c r="AB681" s="13"/>
      <c r="AD681" s="12"/>
      <c r="AH681" s="12"/>
      <c r="AK681" s="12"/>
      <c r="AM681" s="39"/>
    </row>
    <row r="682" ht="15.75" customHeight="1">
      <c r="A682" s="34"/>
      <c r="B682" s="34"/>
      <c r="C682" s="34"/>
      <c r="E682" s="34"/>
      <c r="F682" s="52"/>
      <c r="L682" s="37"/>
      <c r="Y682" s="12"/>
      <c r="Z682" s="12"/>
      <c r="AB682" s="13"/>
      <c r="AD682" s="12"/>
      <c r="AH682" s="12"/>
      <c r="AK682" s="12"/>
      <c r="AM682" s="39"/>
    </row>
    <row r="683" ht="15.75" customHeight="1">
      <c r="A683" s="34"/>
      <c r="B683" s="34"/>
      <c r="C683" s="34"/>
      <c r="E683" s="34"/>
      <c r="F683" s="52"/>
      <c r="L683" s="37"/>
      <c r="Y683" s="12"/>
      <c r="Z683" s="12"/>
      <c r="AB683" s="13"/>
      <c r="AD683" s="12"/>
      <c r="AH683" s="12"/>
      <c r="AK683" s="12"/>
      <c r="AM683" s="39"/>
    </row>
    <row r="684" ht="15.75" customHeight="1">
      <c r="A684" s="34"/>
      <c r="B684" s="34"/>
      <c r="C684" s="34"/>
      <c r="E684" s="34"/>
      <c r="F684" s="52"/>
      <c r="L684" s="37"/>
      <c r="Y684" s="12"/>
      <c r="Z684" s="12"/>
      <c r="AB684" s="13"/>
      <c r="AD684" s="12"/>
      <c r="AH684" s="12"/>
      <c r="AK684" s="12"/>
      <c r="AM684" s="39"/>
    </row>
    <row r="685" ht="15.75" customHeight="1">
      <c r="A685" s="34"/>
      <c r="B685" s="34"/>
      <c r="C685" s="34"/>
      <c r="E685" s="34"/>
      <c r="F685" s="52"/>
      <c r="L685" s="37"/>
      <c r="Y685" s="12"/>
      <c r="Z685" s="12"/>
      <c r="AB685" s="13"/>
      <c r="AD685" s="12"/>
      <c r="AH685" s="12"/>
      <c r="AK685" s="12"/>
      <c r="AM685" s="39"/>
    </row>
    <row r="686" ht="15.75" customHeight="1">
      <c r="A686" s="34"/>
      <c r="B686" s="34"/>
      <c r="C686" s="34"/>
      <c r="E686" s="34"/>
      <c r="F686" s="52"/>
      <c r="L686" s="37"/>
      <c r="Y686" s="12"/>
      <c r="Z686" s="12"/>
      <c r="AB686" s="13"/>
      <c r="AD686" s="12"/>
      <c r="AH686" s="12"/>
      <c r="AK686" s="12"/>
      <c r="AM686" s="39"/>
    </row>
    <row r="687" ht="15.75" customHeight="1">
      <c r="A687" s="34"/>
      <c r="B687" s="34"/>
      <c r="C687" s="34"/>
      <c r="E687" s="34"/>
      <c r="F687" s="52"/>
      <c r="L687" s="37"/>
      <c r="Y687" s="12"/>
      <c r="Z687" s="12"/>
      <c r="AB687" s="13"/>
      <c r="AD687" s="12"/>
      <c r="AH687" s="12"/>
      <c r="AK687" s="12"/>
      <c r="AM687" s="39"/>
    </row>
    <row r="688" ht="15.75" customHeight="1">
      <c r="A688" s="34"/>
      <c r="B688" s="34"/>
      <c r="C688" s="34"/>
      <c r="E688" s="34"/>
      <c r="F688" s="52"/>
      <c r="L688" s="37"/>
      <c r="Y688" s="12"/>
      <c r="Z688" s="12"/>
      <c r="AB688" s="13"/>
      <c r="AD688" s="12"/>
      <c r="AH688" s="12"/>
      <c r="AK688" s="12"/>
      <c r="AM688" s="39"/>
    </row>
    <row r="689" ht="15.75" customHeight="1">
      <c r="A689" s="34"/>
      <c r="B689" s="34"/>
      <c r="C689" s="34"/>
      <c r="E689" s="34"/>
      <c r="F689" s="52"/>
      <c r="L689" s="37"/>
      <c r="Y689" s="12"/>
      <c r="Z689" s="12"/>
      <c r="AB689" s="13"/>
      <c r="AD689" s="12"/>
      <c r="AH689" s="12"/>
      <c r="AK689" s="12"/>
      <c r="AM689" s="39"/>
    </row>
    <row r="690" ht="15.75" customHeight="1">
      <c r="A690" s="34"/>
      <c r="B690" s="34"/>
      <c r="C690" s="34"/>
      <c r="E690" s="34"/>
      <c r="F690" s="52"/>
      <c r="L690" s="37"/>
      <c r="Y690" s="12"/>
      <c r="Z690" s="12"/>
      <c r="AB690" s="13"/>
      <c r="AD690" s="12"/>
      <c r="AH690" s="12"/>
      <c r="AK690" s="12"/>
      <c r="AM690" s="39"/>
    </row>
    <row r="691" ht="15.75" customHeight="1">
      <c r="A691" s="34"/>
      <c r="B691" s="34"/>
      <c r="C691" s="34"/>
      <c r="E691" s="34"/>
      <c r="F691" s="52"/>
      <c r="L691" s="37"/>
      <c r="Y691" s="12"/>
      <c r="Z691" s="12"/>
      <c r="AB691" s="13"/>
      <c r="AD691" s="12"/>
      <c r="AH691" s="12"/>
      <c r="AK691" s="12"/>
      <c r="AM691" s="39"/>
    </row>
    <row r="692" ht="15.75" customHeight="1">
      <c r="A692" s="34"/>
      <c r="B692" s="34"/>
      <c r="C692" s="34"/>
      <c r="E692" s="34"/>
      <c r="F692" s="52"/>
      <c r="L692" s="37"/>
      <c r="Y692" s="12"/>
      <c r="Z692" s="12"/>
      <c r="AB692" s="13"/>
      <c r="AD692" s="12"/>
      <c r="AH692" s="12"/>
      <c r="AK692" s="12"/>
      <c r="AM692" s="39"/>
    </row>
    <row r="693" ht="15.75" customHeight="1">
      <c r="A693" s="34"/>
      <c r="B693" s="34"/>
      <c r="C693" s="34"/>
      <c r="E693" s="34"/>
      <c r="F693" s="52"/>
      <c r="L693" s="37"/>
      <c r="Y693" s="12"/>
      <c r="Z693" s="12"/>
      <c r="AB693" s="13"/>
      <c r="AD693" s="12"/>
      <c r="AH693" s="12"/>
      <c r="AK693" s="12"/>
      <c r="AM693" s="39"/>
    </row>
    <row r="694" ht="15.75" customHeight="1">
      <c r="A694" s="34"/>
      <c r="B694" s="34"/>
      <c r="C694" s="34"/>
      <c r="E694" s="34"/>
      <c r="F694" s="52"/>
      <c r="L694" s="37"/>
      <c r="Y694" s="12"/>
      <c r="Z694" s="12"/>
      <c r="AB694" s="13"/>
      <c r="AD694" s="12"/>
      <c r="AH694" s="12"/>
      <c r="AK694" s="12"/>
      <c r="AM694" s="39"/>
    </row>
    <row r="695" ht="15.75" customHeight="1">
      <c r="A695" s="34"/>
      <c r="B695" s="34"/>
      <c r="C695" s="34"/>
      <c r="E695" s="34"/>
      <c r="F695" s="52"/>
      <c r="L695" s="37"/>
      <c r="Y695" s="12"/>
      <c r="Z695" s="12"/>
      <c r="AB695" s="13"/>
      <c r="AD695" s="12"/>
      <c r="AH695" s="12"/>
      <c r="AK695" s="12"/>
      <c r="AM695" s="39"/>
    </row>
    <row r="696" ht="15.75" customHeight="1">
      <c r="A696" s="34"/>
      <c r="B696" s="34"/>
      <c r="C696" s="34"/>
      <c r="E696" s="34"/>
      <c r="F696" s="52"/>
      <c r="L696" s="37"/>
      <c r="Y696" s="12"/>
      <c r="Z696" s="12"/>
      <c r="AB696" s="13"/>
      <c r="AD696" s="12"/>
      <c r="AH696" s="12"/>
      <c r="AK696" s="12"/>
      <c r="AM696" s="39"/>
    </row>
    <row r="697" ht="15.75" customHeight="1">
      <c r="A697" s="34"/>
      <c r="B697" s="34"/>
      <c r="C697" s="34"/>
      <c r="E697" s="34"/>
      <c r="F697" s="52"/>
      <c r="L697" s="37"/>
      <c r="Y697" s="12"/>
      <c r="Z697" s="12"/>
      <c r="AB697" s="13"/>
      <c r="AD697" s="12"/>
      <c r="AH697" s="12"/>
      <c r="AK697" s="12"/>
      <c r="AM697" s="39"/>
    </row>
    <row r="698" ht="15.75" customHeight="1">
      <c r="A698" s="34"/>
      <c r="B698" s="34"/>
      <c r="C698" s="34"/>
      <c r="E698" s="34"/>
      <c r="F698" s="52"/>
      <c r="L698" s="37"/>
      <c r="Y698" s="12"/>
      <c r="Z698" s="12"/>
      <c r="AB698" s="13"/>
      <c r="AD698" s="12"/>
      <c r="AH698" s="12"/>
      <c r="AK698" s="12"/>
      <c r="AM698" s="39"/>
    </row>
    <row r="699" ht="15.75" customHeight="1">
      <c r="A699" s="34"/>
      <c r="B699" s="34"/>
      <c r="C699" s="34"/>
      <c r="E699" s="34"/>
      <c r="F699" s="52"/>
      <c r="L699" s="37"/>
      <c r="Y699" s="12"/>
      <c r="Z699" s="12"/>
      <c r="AB699" s="13"/>
      <c r="AD699" s="12"/>
      <c r="AH699" s="12"/>
      <c r="AK699" s="12"/>
      <c r="AM699" s="39"/>
    </row>
    <row r="700" ht="15.75" customHeight="1">
      <c r="A700" s="34"/>
      <c r="B700" s="34"/>
      <c r="C700" s="34"/>
      <c r="E700" s="34"/>
      <c r="F700" s="52"/>
      <c r="L700" s="37"/>
      <c r="Y700" s="12"/>
      <c r="Z700" s="12"/>
      <c r="AB700" s="13"/>
      <c r="AD700" s="12"/>
      <c r="AH700" s="12"/>
      <c r="AK700" s="12"/>
      <c r="AM700" s="39"/>
    </row>
    <row r="701" ht="15.75" customHeight="1">
      <c r="A701" s="34"/>
      <c r="B701" s="34"/>
      <c r="C701" s="34"/>
      <c r="E701" s="34"/>
      <c r="F701" s="52"/>
      <c r="L701" s="37"/>
      <c r="Y701" s="12"/>
      <c r="Z701" s="12"/>
      <c r="AB701" s="13"/>
      <c r="AD701" s="12"/>
      <c r="AH701" s="12"/>
      <c r="AK701" s="12"/>
      <c r="AM701" s="39"/>
    </row>
    <row r="702" ht="15.75" customHeight="1">
      <c r="A702" s="34"/>
      <c r="B702" s="34"/>
      <c r="C702" s="34"/>
      <c r="E702" s="34"/>
      <c r="F702" s="52"/>
      <c r="L702" s="37"/>
      <c r="Y702" s="12"/>
      <c r="Z702" s="12"/>
      <c r="AB702" s="13"/>
      <c r="AD702" s="12"/>
      <c r="AH702" s="12"/>
      <c r="AK702" s="12"/>
      <c r="AM702" s="39"/>
    </row>
    <row r="703" ht="15.75" customHeight="1">
      <c r="A703" s="34"/>
      <c r="B703" s="34"/>
      <c r="C703" s="34"/>
      <c r="E703" s="34"/>
      <c r="F703" s="52"/>
      <c r="L703" s="37"/>
      <c r="Y703" s="12"/>
      <c r="Z703" s="12"/>
      <c r="AB703" s="13"/>
      <c r="AD703" s="12"/>
      <c r="AH703" s="12"/>
      <c r="AK703" s="12"/>
      <c r="AM703" s="39"/>
    </row>
    <row r="704" ht="15.75" customHeight="1">
      <c r="A704" s="34"/>
      <c r="B704" s="34"/>
      <c r="C704" s="34"/>
      <c r="E704" s="34"/>
      <c r="F704" s="52"/>
      <c r="L704" s="37"/>
      <c r="Y704" s="12"/>
      <c r="Z704" s="12"/>
      <c r="AB704" s="13"/>
      <c r="AD704" s="12"/>
      <c r="AH704" s="12"/>
      <c r="AK704" s="12"/>
      <c r="AM704" s="39"/>
    </row>
    <row r="705" ht="15.75" customHeight="1">
      <c r="A705" s="34"/>
      <c r="B705" s="34"/>
      <c r="C705" s="34"/>
      <c r="E705" s="34"/>
      <c r="F705" s="52"/>
      <c r="L705" s="37"/>
      <c r="Y705" s="12"/>
      <c r="Z705" s="12"/>
      <c r="AB705" s="13"/>
      <c r="AD705" s="12"/>
      <c r="AH705" s="12"/>
      <c r="AK705" s="12"/>
      <c r="AM705" s="39"/>
    </row>
    <row r="706" ht="15.75" customHeight="1">
      <c r="A706" s="34"/>
      <c r="B706" s="34"/>
      <c r="C706" s="34"/>
      <c r="E706" s="34"/>
      <c r="F706" s="52"/>
      <c r="L706" s="37"/>
      <c r="Y706" s="12"/>
      <c r="Z706" s="12"/>
      <c r="AB706" s="13"/>
      <c r="AD706" s="12"/>
      <c r="AH706" s="12"/>
      <c r="AK706" s="12"/>
      <c r="AM706" s="39"/>
    </row>
    <row r="707" ht="15.75" customHeight="1">
      <c r="A707" s="34"/>
      <c r="B707" s="34"/>
      <c r="C707" s="34"/>
      <c r="E707" s="34"/>
      <c r="F707" s="52"/>
      <c r="L707" s="37"/>
      <c r="Y707" s="12"/>
      <c r="Z707" s="12"/>
      <c r="AB707" s="13"/>
      <c r="AD707" s="12"/>
      <c r="AH707" s="12"/>
      <c r="AK707" s="12"/>
      <c r="AM707" s="39"/>
    </row>
    <row r="708" ht="15.75" customHeight="1">
      <c r="A708" s="34"/>
      <c r="B708" s="34"/>
      <c r="C708" s="34"/>
      <c r="E708" s="34"/>
      <c r="F708" s="52"/>
      <c r="L708" s="37"/>
      <c r="Y708" s="12"/>
      <c r="Z708" s="12"/>
      <c r="AB708" s="13"/>
      <c r="AD708" s="12"/>
      <c r="AH708" s="12"/>
      <c r="AK708" s="12"/>
      <c r="AM708" s="39"/>
    </row>
    <row r="709" ht="15.75" customHeight="1">
      <c r="A709" s="34"/>
      <c r="B709" s="34"/>
      <c r="C709" s="34"/>
      <c r="E709" s="34"/>
      <c r="F709" s="52"/>
      <c r="L709" s="37"/>
      <c r="Y709" s="12"/>
      <c r="Z709" s="12"/>
      <c r="AB709" s="13"/>
      <c r="AD709" s="12"/>
      <c r="AH709" s="12"/>
      <c r="AK709" s="12"/>
      <c r="AM709" s="39"/>
    </row>
    <row r="710" ht="15.75" customHeight="1">
      <c r="A710" s="34"/>
      <c r="B710" s="34"/>
      <c r="C710" s="34"/>
      <c r="E710" s="34"/>
      <c r="F710" s="52"/>
      <c r="L710" s="37"/>
      <c r="Y710" s="12"/>
      <c r="Z710" s="12"/>
      <c r="AB710" s="13"/>
      <c r="AD710" s="12"/>
      <c r="AH710" s="12"/>
      <c r="AK710" s="12"/>
      <c r="AM710" s="39"/>
    </row>
    <row r="711" ht="15.75" customHeight="1">
      <c r="A711" s="34"/>
      <c r="B711" s="34"/>
      <c r="C711" s="34"/>
      <c r="E711" s="34"/>
      <c r="F711" s="52"/>
      <c r="L711" s="37"/>
      <c r="Y711" s="12"/>
      <c r="Z711" s="12"/>
      <c r="AB711" s="13"/>
      <c r="AD711" s="12"/>
      <c r="AH711" s="12"/>
      <c r="AK711" s="12"/>
      <c r="AM711" s="39"/>
    </row>
    <row r="712" ht="15.75" customHeight="1">
      <c r="A712" s="34"/>
      <c r="B712" s="34"/>
      <c r="C712" s="34"/>
      <c r="E712" s="34"/>
      <c r="F712" s="52"/>
      <c r="L712" s="37"/>
      <c r="Y712" s="12"/>
      <c r="Z712" s="12"/>
      <c r="AB712" s="13"/>
      <c r="AD712" s="12"/>
      <c r="AH712" s="12"/>
      <c r="AK712" s="12"/>
      <c r="AM712" s="39"/>
    </row>
    <row r="713" ht="15.75" customHeight="1">
      <c r="A713" s="34"/>
      <c r="B713" s="34"/>
      <c r="C713" s="34"/>
      <c r="E713" s="34"/>
      <c r="F713" s="52"/>
      <c r="L713" s="37"/>
      <c r="Y713" s="12"/>
      <c r="Z713" s="12"/>
      <c r="AB713" s="13"/>
      <c r="AD713" s="12"/>
      <c r="AH713" s="12"/>
      <c r="AK713" s="12"/>
      <c r="AM713" s="39"/>
    </row>
    <row r="714" ht="15.75" customHeight="1">
      <c r="A714" s="34"/>
      <c r="B714" s="34"/>
      <c r="C714" s="34"/>
      <c r="E714" s="34"/>
      <c r="F714" s="52"/>
      <c r="L714" s="37"/>
      <c r="Y714" s="12"/>
      <c r="Z714" s="12"/>
      <c r="AB714" s="13"/>
      <c r="AD714" s="12"/>
      <c r="AH714" s="12"/>
      <c r="AK714" s="12"/>
      <c r="AM714" s="39"/>
    </row>
    <row r="715" ht="15.75" customHeight="1">
      <c r="A715" s="34"/>
      <c r="B715" s="34"/>
      <c r="C715" s="34"/>
      <c r="E715" s="34"/>
      <c r="F715" s="52"/>
      <c r="L715" s="37"/>
      <c r="Y715" s="12"/>
      <c r="Z715" s="12"/>
      <c r="AB715" s="13"/>
      <c r="AD715" s="12"/>
      <c r="AH715" s="12"/>
      <c r="AK715" s="12"/>
      <c r="AM715" s="39"/>
    </row>
    <row r="716" ht="15.75" customHeight="1">
      <c r="A716" s="34"/>
      <c r="B716" s="34"/>
      <c r="C716" s="34"/>
      <c r="E716" s="34"/>
      <c r="F716" s="52"/>
      <c r="L716" s="37"/>
      <c r="Y716" s="12"/>
      <c r="Z716" s="12"/>
      <c r="AB716" s="13"/>
      <c r="AD716" s="12"/>
      <c r="AH716" s="12"/>
      <c r="AK716" s="12"/>
      <c r="AM716" s="39"/>
    </row>
    <row r="717" ht="15.75" customHeight="1">
      <c r="A717" s="34"/>
      <c r="B717" s="34"/>
      <c r="C717" s="34"/>
      <c r="E717" s="34"/>
      <c r="F717" s="52"/>
      <c r="L717" s="37"/>
      <c r="Y717" s="12"/>
      <c r="Z717" s="12"/>
      <c r="AB717" s="13"/>
      <c r="AD717" s="12"/>
      <c r="AH717" s="12"/>
      <c r="AK717" s="12"/>
      <c r="AM717" s="39"/>
    </row>
    <row r="718" ht="15.75" customHeight="1">
      <c r="A718" s="34"/>
      <c r="B718" s="34"/>
      <c r="C718" s="34"/>
      <c r="E718" s="34"/>
      <c r="F718" s="52"/>
      <c r="L718" s="37"/>
      <c r="Y718" s="12"/>
      <c r="Z718" s="12"/>
      <c r="AB718" s="13"/>
      <c r="AD718" s="12"/>
      <c r="AH718" s="12"/>
      <c r="AK718" s="12"/>
      <c r="AM718" s="39"/>
    </row>
    <row r="719" ht="15.75" customHeight="1">
      <c r="A719" s="34"/>
      <c r="B719" s="34"/>
      <c r="C719" s="34"/>
      <c r="E719" s="34"/>
      <c r="F719" s="52"/>
      <c r="L719" s="37"/>
      <c r="Y719" s="12"/>
      <c r="Z719" s="12"/>
      <c r="AB719" s="13"/>
      <c r="AD719" s="12"/>
      <c r="AH719" s="12"/>
      <c r="AK719" s="12"/>
      <c r="AM719" s="39"/>
    </row>
    <row r="720" ht="15.75" customHeight="1">
      <c r="A720" s="34"/>
      <c r="B720" s="34"/>
      <c r="C720" s="34"/>
      <c r="E720" s="34"/>
      <c r="F720" s="52"/>
      <c r="L720" s="37"/>
      <c r="Y720" s="12"/>
      <c r="Z720" s="12"/>
      <c r="AB720" s="13"/>
      <c r="AD720" s="12"/>
      <c r="AH720" s="12"/>
      <c r="AK720" s="12"/>
      <c r="AM720" s="39"/>
    </row>
    <row r="721" ht="15.75" customHeight="1">
      <c r="A721" s="34"/>
      <c r="B721" s="34"/>
      <c r="C721" s="34"/>
      <c r="E721" s="34"/>
      <c r="F721" s="52"/>
      <c r="L721" s="37"/>
      <c r="Y721" s="12"/>
      <c r="Z721" s="12"/>
      <c r="AB721" s="13"/>
      <c r="AD721" s="12"/>
      <c r="AH721" s="12"/>
      <c r="AK721" s="12"/>
      <c r="AM721" s="39"/>
    </row>
    <row r="722" ht="15.75" customHeight="1">
      <c r="A722" s="34"/>
      <c r="B722" s="34"/>
      <c r="C722" s="34"/>
      <c r="E722" s="34"/>
      <c r="F722" s="52"/>
      <c r="L722" s="37"/>
      <c r="Y722" s="12"/>
      <c r="Z722" s="12"/>
      <c r="AB722" s="13"/>
      <c r="AD722" s="12"/>
      <c r="AH722" s="12"/>
      <c r="AK722" s="12"/>
      <c r="AM722" s="39"/>
    </row>
    <row r="723" ht="15.75" customHeight="1">
      <c r="A723" s="34"/>
      <c r="B723" s="34"/>
      <c r="C723" s="34"/>
      <c r="E723" s="34"/>
      <c r="F723" s="52"/>
      <c r="L723" s="37"/>
      <c r="Y723" s="12"/>
      <c r="Z723" s="12"/>
      <c r="AB723" s="13"/>
      <c r="AD723" s="12"/>
      <c r="AH723" s="12"/>
      <c r="AK723" s="12"/>
      <c r="AM723" s="39"/>
    </row>
    <row r="724" ht="15.75" customHeight="1">
      <c r="A724" s="34"/>
      <c r="B724" s="34"/>
      <c r="C724" s="34"/>
      <c r="E724" s="34"/>
      <c r="F724" s="52"/>
      <c r="L724" s="37"/>
      <c r="Y724" s="12"/>
      <c r="Z724" s="12"/>
      <c r="AB724" s="13"/>
      <c r="AD724" s="12"/>
      <c r="AH724" s="12"/>
      <c r="AK724" s="12"/>
      <c r="AM724" s="39"/>
    </row>
    <row r="725" ht="15.75" customHeight="1">
      <c r="A725" s="34"/>
      <c r="B725" s="34"/>
      <c r="C725" s="34"/>
      <c r="E725" s="34"/>
      <c r="F725" s="52"/>
      <c r="L725" s="37"/>
      <c r="Y725" s="12"/>
      <c r="Z725" s="12"/>
      <c r="AB725" s="13"/>
      <c r="AD725" s="12"/>
      <c r="AH725" s="12"/>
      <c r="AK725" s="12"/>
      <c r="AM725" s="39"/>
    </row>
    <row r="726" ht="15.75" customHeight="1">
      <c r="A726" s="34"/>
      <c r="B726" s="34"/>
      <c r="C726" s="34"/>
      <c r="E726" s="34"/>
      <c r="F726" s="52"/>
      <c r="L726" s="37"/>
      <c r="Y726" s="12"/>
      <c r="Z726" s="12"/>
      <c r="AB726" s="13"/>
      <c r="AD726" s="12"/>
      <c r="AH726" s="12"/>
      <c r="AK726" s="12"/>
      <c r="AM726" s="39"/>
    </row>
    <row r="727" ht="15.75" customHeight="1">
      <c r="A727" s="34"/>
      <c r="B727" s="34"/>
      <c r="C727" s="34"/>
      <c r="E727" s="34"/>
      <c r="F727" s="52"/>
      <c r="L727" s="37"/>
      <c r="Y727" s="12"/>
      <c r="Z727" s="12"/>
      <c r="AB727" s="13"/>
      <c r="AD727" s="12"/>
      <c r="AH727" s="12"/>
      <c r="AK727" s="12"/>
      <c r="AM727" s="39"/>
    </row>
    <row r="728" ht="15.75" customHeight="1">
      <c r="A728" s="34"/>
      <c r="B728" s="34"/>
      <c r="C728" s="34"/>
      <c r="E728" s="34"/>
      <c r="F728" s="52"/>
      <c r="L728" s="37"/>
      <c r="Y728" s="12"/>
      <c r="Z728" s="12"/>
      <c r="AB728" s="13"/>
      <c r="AD728" s="12"/>
      <c r="AH728" s="12"/>
      <c r="AK728" s="12"/>
      <c r="AM728" s="39"/>
    </row>
    <row r="729" ht="15.75" customHeight="1">
      <c r="A729" s="34"/>
      <c r="B729" s="34"/>
      <c r="C729" s="34"/>
      <c r="E729" s="34"/>
      <c r="F729" s="52"/>
      <c r="L729" s="37"/>
      <c r="Y729" s="12"/>
      <c r="Z729" s="12"/>
      <c r="AB729" s="13"/>
      <c r="AD729" s="12"/>
      <c r="AH729" s="12"/>
      <c r="AK729" s="12"/>
      <c r="AM729" s="39"/>
    </row>
    <row r="730" ht="15.75" customHeight="1">
      <c r="A730" s="34"/>
      <c r="B730" s="34"/>
      <c r="C730" s="34"/>
      <c r="E730" s="34"/>
      <c r="F730" s="52"/>
      <c r="L730" s="37"/>
      <c r="Y730" s="12"/>
      <c r="Z730" s="12"/>
      <c r="AB730" s="13"/>
      <c r="AD730" s="12"/>
      <c r="AH730" s="12"/>
      <c r="AK730" s="12"/>
      <c r="AM730" s="39"/>
    </row>
    <row r="731" ht="15.75" customHeight="1">
      <c r="A731" s="34"/>
      <c r="B731" s="34"/>
      <c r="C731" s="34"/>
      <c r="E731" s="34"/>
      <c r="F731" s="52"/>
      <c r="L731" s="37"/>
      <c r="Y731" s="12"/>
      <c r="Z731" s="12"/>
      <c r="AB731" s="13"/>
      <c r="AD731" s="12"/>
      <c r="AH731" s="12"/>
      <c r="AK731" s="12"/>
      <c r="AM731" s="39"/>
    </row>
    <row r="732" ht="15.75" customHeight="1">
      <c r="A732" s="34"/>
      <c r="B732" s="34"/>
      <c r="C732" s="34"/>
      <c r="E732" s="34"/>
      <c r="F732" s="52"/>
      <c r="L732" s="37"/>
      <c r="Y732" s="12"/>
      <c r="Z732" s="12"/>
      <c r="AB732" s="13"/>
      <c r="AD732" s="12"/>
      <c r="AH732" s="12"/>
      <c r="AK732" s="12"/>
      <c r="AM732" s="39"/>
    </row>
    <row r="733" ht="15.75" customHeight="1">
      <c r="A733" s="34"/>
      <c r="B733" s="34"/>
      <c r="C733" s="34"/>
      <c r="E733" s="34"/>
      <c r="F733" s="52"/>
      <c r="L733" s="37"/>
      <c r="Y733" s="12"/>
      <c r="Z733" s="12"/>
      <c r="AB733" s="13"/>
      <c r="AD733" s="12"/>
      <c r="AH733" s="12"/>
      <c r="AK733" s="12"/>
      <c r="AM733" s="39"/>
    </row>
    <row r="734" ht="15.75" customHeight="1">
      <c r="A734" s="34"/>
      <c r="B734" s="34"/>
      <c r="C734" s="34"/>
      <c r="E734" s="34"/>
      <c r="F734" s="52"/>
      <c r="L734" s="37"/>
      <c r="Y734" s="12"/>
      <c r="Z734" s="12"/>
      <c r="AB734" s="13"/>
      <c r="AD734" s="12"/>
      <c r="AH734" s="12"/>
      <c r="AK734" s="12"/>
      <c r="AM734" s="39"/>
    </row>
    <row r="735" ht="15.75" customHeight="1">
      <c r="A735" s="34"/>
      <c r="B735" s="34"/>
      <c r="C735" s="34"/>
      <c r="E735" s="34"/>
      <c r="F735" s="52"/>
      <c r="L735" s="37"/>
      <c r="Y735" s="12"/>
      <c r="Z735" s="12"/>
      <c r="AB735" s="13"/>
      <c r="AD735" s="12"/>
      <c r="AH735" s="12"/>
      <c r="AK735" s="12"/>
      <c r="AM735" s="39"/>
    </row>
    <row r="736" ht="15.75" customHeight="1">
      <c r="A736" s="34"/>
      <c r="B736" s="34"/>
      <c r="C736" s="34"/>
      <c r="E736" s="34"/>
      <c r="F736" s="52"/>
      <c r="L736" s="37"/>
      <c r="Y736" s="12"/>
      <c r="Z736" s="12"/>
      <c r="AB736" s="13"/>
      <c r="AD736" s="12"/>
      <c r="AH736" s="12"/>
      <c r="AK736" s="12"/>
      <c r="AM736" s="39"/>
    </row>
    <row r="737" ht="15.75" customHeight="1">
      <c r="A737" s="34"/>
      <c r="B737" s="34"/>
      <c r="C737" s="34"/>
      <c r="E737" s="34"/>
      <c r="F737" s="52"/>
      <c r="L737" s="37"/>
      <c r="Y737" s="12"/>
      <c r="Z737" s="12"/>
      <c r="AB737" s="13"/>
      <c r="AD737" s="12"/>
      <c r="AH737" s="12"/>
      <c r="AK737" s="12"/>
      <c r="AM737" s="39"/>
    </row>
    <row r="738" ht="15.75" customHeight="1">
      <c r="A738" s="34"/>
      <c r="B738" s="34"/>
      <c r="C738" s="34"/>
      <c r="E738" s="34"/>
      <c r="F738" s="52"/>
      <c r="L738" s="37"/>
      <c r="Y738" s="12"/>
      <c r="Z738" s="12"/>
      <c r="AB738" s="13"/>
      <c r="AD738" s="12"/>
      <c r="AH738" s="12"/>
      <c r="AK738" s="12"/>
      <c r="AM738" s="39"/>
    </row>
    <row r="739" ht="15.75" customHeight="1">
      <c r="A739" s="34"/>
      <c r="B739" s="34"/>
      <c r="C739" s="34"/>
      <c r="E739" s="34"/>
      <c r="F739" s="52"/>
      <c r="L739" s="37"/>
      <c r="Y739" s="12"/>
      <c r="Z739" s="12"/>
      <c r="AB739" s="13"/>
      <c r="AD739" s="12"/>
      <c r="AH739" s="12"/>
      <c r="AK739" s="12"/>
      <c r="AM739" s="39"/>
    </row>
    <row r="740" ht="15.75" customHeight="1">
      <c r="A740" s="34"/>
      <c r="B740" s="34"/>
      <c r="C740" s="34"/>
      <c r="E740" s="34"/>
      <c r="F740" s="52"/>
      <c r="L740" s="37"/>
      <c r="Y740" s="12"/>
      <c r="Z740" s="12"/>
      <c r="AB740" s="13"/>
      <c r="AD740" s="12"/>
      <c r="AH740" s="12"/>
      <c r="AK740" s="12"/>
      <c r="AM740" s="39"/>
    </row>
    <row r="741" ht="15.75" customHeight="1">
      <c r="A741" s="34"/>
      <c r="B741" s="34"/>
      <c r="C741" s="34"/>
      <c r="E741" s="34"/>
      <c r="F741" s="52"/>
      <c r="L741" s="37"/>
      <c r="Y741" s="12"/>
      <c r="Z741" s="12"/>
      <c r="AB741" s="13"/>
      <c r="AD741" s="12"/>
      <c r="AH741" s="12"/>
      <c r="AK741" s="12"/>
      <c r="AM741" s="39"/>
    </row>
    <row r="742" ht="15.75" customHeight="1">
      <c r="A742" s="34"/>
      <c r="B742" s="34"/>
      <c r="C742" s="34"/>
      <c r="E742" s="34"/>
      <c r="F742" s="52"/>
      <c r="L742" s="37"/>
      <c r="Y742" s="12"/>
      <c r="Z742" s="12"/>
      <c r="AB742" s="13"/>
      <c r="AD742" s="12"/>
      <c r="AH742" s="12"/>
      <c r="AK742" s="12"/>
      <c r="AM742" s="39"/>
    </row>
    <row r="743" ht="15.75" customHeight="1">
      <c r="A743" s="34"/>
      <c r="B743" s="34"/>
      <c r="C743" s="34"/>
      <c r="E743" s="34"/>
      <c r="F743" s="52"/>
      <c r="L743" s="37"/>
      <c r="Y743" s="12"/>
      <c r="Z743" s="12"/>
      <c r="AB743" s="13"/>
      <c r="AD743" s="12"/>
      <c r="AH743" s="12"/>
      <c r="AK743" s="12"/>
      <c r="AM743" s="39"/>
    </row>
    <row r="744" ht="15.75" customHeight="1">
      <c r="A744" s="34"/>
      <c r="B744" s="34"/>
      <c r="C744" s="34"/>
      <c r="E744" s="34"/>
      <c r="F744" s="52"/>
      <c r="L744" s="37"/>
      <c r="Y744" s="12"/>
      <c r="Z744" s="12"/>
      <c r="AB744" s="13"/>
      <c r="AD744" s="12"/>
      <c r="AH744" s="12"/>
      <c r="AK744" s="12"/>
      <c r="AM744" s="39"/>
    </row>
    <row r="745" ht="15.75" customHeight="1">
      <c r="A745" s="34"/>
      <c r="B745" s="34"/>
      <c r="C745" s="34"/>
      <c r="E745" s="34"/>
      <c r="F745" s="52"/>
      <c r="L745" s="37"/>
      <c r="Y745" s="12"/>
      <c r="Z745" s="12"/>
      <c r="AB745" s="13"/>
      <c r="AD745" s="12"/>
      <c r="AH745" s="12"/>
      <c r="AK745" s="12"/>
      <c r="AM745" s="39"/>
    </row>
    <row r="746" ht="15.75" customHeight="1">
      <c r="A746" s="34"/>
      <c r="B746" s="34"/>
      <c r="C746" s="34"/>
      <c r="E746" s="34"/>
      <c r="F746" s="52"/>
      <c r="L746" s="37"/>
      <c r="Y746" s="12"/>
      <c r="Z746" s="12"/>
      <c r="AB746" s="13"/>
      <c r="AD746" s="12"/>
      <c r="AH746" s="12"/>
      <c r="AK746" s="12"/>
      <c r="AM746" s="39"/>
    </row>
    <row r="747" ht="15.75" customHeight="1">
      <c r="A747" s="34"/>
      <c r="B747" s="34"/>
      <c r="C747" s="34"/>
      <c r="E747" s="34"/>
      <c r="F747" s="52"/>
      <c r="L747" s="37"/>
      <c r="Y747" s="12"/>
      <c r="Z747" s="12"/>
      <c r="AB747" s="13"/>
      <c r="AD747" s="12"/>
      <c r="AH747" s="12"/>
      <c r="AK747" s="12"/>
      <c r="AM747" s="39"/>
    </row>
    <row r="748" ht="15.75" customHeight="1">
      <c r="A748" s="34"/>
      <c r="B748" s="34"/>
      <c r="C748" s="34"/>
      <c r="E748" s="34"/>
      <c r="F748" s="52"/>
      <c r="L748" s="37"/>
      <c r="Y748" s="12"/>
      <c r="Z748" s="12"/>
      <c r="AB748" s="13"/>
      <c r="AD748" s="12"/>
      <c r="AH748" s="12"/>
      <c r="AK748" s="12"/>
      <c r="AM748" s="39"/>
    </row>
    <row r="749" ht="15.75" customHeight="1">
      <c r="A749" s="34"/>
      <c r="B749" s="34"/>
      <c r="C749" s="34"/>
      <c r="E749" s="34"/>
      <c r="F749" s="52"/>
      <c r="L749" s="37"/>
      <c r="Y749" s="12"/>
      <c r="Z749" s="12"/>
      <c r="AB749" s="13"/>
      <c r="AD749" s="12"/>
      <c r="AH749" s="12"/>
      <c r="AK749" s="12"/>
      <c r="AM749" s="39"/>
    </row>
    <row r="750" ht="15.75" customHeight="1">
      <c r="A750" s="34"/>
      <c r="B750" s="34"/>
      <c r="C750" s="34"/>
      <c r="E750" s="34"/>
      <c r="F750" s="52"/>
      <c r="L750" s="37"/>
      <c r="Y750" s="12"/>
      <c r="Z750" s="12"/>
      <c r="AB750" s="13"/>
      <c r="AD750" s="12"/>
      <c r="AH750" s="12"/>
      <c r="AK750" s="12"/>
      <c r="AM750" s="39"/>
    </row>
    <row r="751" ht="15.75" customHeight="1">
      <c r="A751" s="34"/>
      <c r="B751" s="34"/>
      <c r="C751" s="34"/>
      <c r="E751" s="34"/>
      <c r="F751" s="52"/>
      <c r="L751" s="37"/>
      <c r="Y751" s="12"/>
      <c r="Z751" s="12"/>
      <c r="AB751" s="13"/>
      <c r="AD751" s="12"/>
      <c r="AH751" s="12"/>
      <c r="AK751" s="12"/>
      <c r="AM751" s="39"/>
    </row>
    <row r="752" ht="15.75" customHeight="1">
      <c r="A752" s="34"/>
      <c r="B752" s="34"/>
      <c r="C752" s="34"/>
      <c r="E752" s="34"/>
      <c r="F752" s="52"/>
      <c r="L752" s="37"/>
      <c r="Y752" s="12"/>
      <c r="Z752" s="12"/>
      <c r="AB752" s="13"/>
      <c r="AD752" s="12"/>
      <c r="AH752" s="12"/>
      <c r="AK752" s="12"/>
      <c r="AM752" s="39"/>
    </row>
    <row r="753" ht="15.75" customHeight="1">
      <c r="A753" s="34"/>
      <c r="B753" s="34"/>
      <c r="C753" s="34"/>
      <c r="E753" s="34"/>
      <c r="F753" s="52"/>
      <c r="L753" s="37"/>
      <c r="Y753" s="12"/>
      <c r="Z753" s="12"/>
      <c r="AB753" s="13"/>
      <c r="AD753" s="12"/>
      <c r="AH753" s="12"/>
      <c r="AK753" s="12"/>
      <c r="AM753" s="39"/>
    </row>
    <row r="754" ht="15.75" customHeight="1">
      <c r="A754" s="34"/>
      <c r="B754" s="34"/>
      <c r="C754" s="34"/>
      <c r="E754" s="34"/>
      <c r="F754" s="52"/>
      <c r="L754" s="37"/>
      <c r="Y754" s="12"/>
      <c r="Z754" s="12"/>
      <c r="AB754" s="13"/>
      <c r="AD754" s="12"/>
      <c r="AH754" s="12"/>
      <c r="AK754" s="12"/>
      <c r="AM754" s="39"/>
    </row>
    <row r="755" ht="15.75" customHeight="1">
      <c r="A755" s="34"/>
      <c r="B755" s="34"/>
      <c r="C755" s="34"/>
      <c r="E755" s="34"/>
      <c r="F755" s="52"/>
      <c r="L755" s="37"/>
      <c r="Y755" s="12"/>
      <c r="Z755" s="12"/>
      <c r="AB755" s="13"/>
      <c r="AD755" s="12"/>
      <c r="AH755" s="12"/>
      <c r="AK755" s="12"/>
      <c r="AM755" s="39"/>
    </row>
    <row r="756" ht="15.75" customHeight="1">
      <c r="A756" s="34"/>
      <c r="B756" s="34"/>
      <c r="C756" s="34"/>
      <c r="E756" s="34"/>
      <c r="F756" s="52"/>
      <c r="L756" s="37"/>
      <c r="Y756" s="12"/>
      <c r="Z756" s="12"/>
      <c r="AB756" s="13"/>
      <c r="AD756" s="12"/>
      <c r="AH756" s="12"/>
      <c r="AK756" s="12"/>
      <c r="AM756" s="39"/>
    </row>
    <row r="757" ht="15.75" customHeight="1">
      <c r="A757" s="34"/>
      <c r="B757" s="34"/>
      <c r="C757" s="34"/>
      <c r="E757" s="34"/>
      <c r="F757" s="52"/>
      <c r="L757" s="37"/>
      <c r="Y757" s="12"/>
      <c r="Z757" s="12"/>
      <c r="AB757" s="13"/>
      <c r="AD757" s="12"/>
      <c r="AH757" s="12"/>
      <c r="AK757" s="12"/>
      <c r="AM757" s="39"/>
    </row>
    <row r="758" ht="15.75" customHeight="1">
      <c r="A758" s="34"/>
      <c r="B758" s="34"/>
      <c r="C758" s="34"/>
      <c r="E758" s="34"/>
      <c r="F758" s="52"/>
      <c r="L758" s="37"/>
      <c r="Y758" s="12"/>
      <c r="Z758" s="12"/>
      <c r="AB758" s="13"/>
      <c r="AD758" s="12"/>
      <c r="AH758" s="12"/>
      <c r="AK758" s="12"/>
      <c r="AM758" s="39"/>
    </row>
    <row r="759" ht="15.75" customHeight="1">
      <c r="A759" s="34"/>
      <c r="B759" s="34"/>
      <c r="C759" s="34"/>
      <c r="E759" s="34"/>
      <c r="F759" s="52"/>
      <c r="L759" s="37"/>
      <c r="Y759" s="12"/>
      <c r="Z759" s="12"/>
      <c r="AB759" s="13"/>
      <c r="AD759" s="12"/>
      <c r="AH759" s="12"/>
      <c r="AK759" s="12"/>
      <c r="AM759" s="39"/>
    </row>
    <row r="760" ht="15.75" customHeight="1">
      <c r="A760" s="34"/>
      <c r="B760" s="34"/>
      <c r="C760" s="34"/>
      <c r="E760" s="34"/>
      <c r="F760" s="52"/>
      <c r="L760" s="37"/>
      <c r="Y760" s="12"/>
      <c r="Z760" s="12"/>
      <c r="AB760" s="13"/>
      <c r="AD760" s="12"/>
      <c r="AH760" s="12"/>
      <c r="AK760" s="12"/>
      <c r="AM760" s="39"/>
    </row>
    <row r="761" ht="15.75" customHeight="1">
      <c r="A761" s="34"/>
      <c r="B761" s="34"/>
      <c r="C761" s="34"/>
      <c r="E761" s="34"/>
      <c r="F761" s="52"/>
      <c r="L761" s="37"/>
      <c r="Y761" s="12"/>
      <c r="Z761" s="12"/>
      <c r="AB761" s="13"/>
      <c r="AD761" s="12"/>
      <c r="AH761" s="12"/>
      <c r="AK761" s="12"/>
      <c r="AM761" s="39"/>
    </row>
    <row r="762" ht="15.75" customHeight="1">
      <c r="A762" s="34"/>
      <c r="B762" s="34"/>
      <c r="C762" s="34"/>
      <c r="E762" s="34"/>
      <c r="F762" s="52"/>
      <c r="L762" s="37"/>
      <c r="Y762" s="12"/>
      <c r="Z762" s="12"/>
      <c r="AB762" s="13"/>
      <c r="AD762" s="12"/>
      <c r="AH762" s="12"/>
      <c r="AK762" s="12"/>
      <c r="AM762" s="39"/>
    </row>
    <row r="763" ht="15.75" customHeight="1">
      <c r="A763" s="34"/>
      <c r="B763" s="34"/>
      <c r="C763" s="34"/>
      <c r="E763" s="34"/>
      <c r="F763" s="52"/>
      <c r="L763" s="37"/>
      <c r="Y763" s="12"/>
      <c r="Z763" s="12"/>
      <c r="AB763" s="13"/>
      <c r="AD763" s="12"/>
      <c r="AH763" s="12"/>
      <c r="AK763" s="12"/>
      <c r="AM763" s="39"/>
    </row>
    <row r="764" ht="15.75" customHeight="1">
      <c r="A764" s="34"/>
      <c r="B764" s="34"/>
      <c r="C764" s="34"/>
      <c r="E764" s="34"/>
      <c r="F764" s="52"/>
      <c r="L764" s="37"/>
      <c r="Y764" s="12"/>
      <c r="Z764" s="12"/>
      <c r="AB764" s="13"/>
      <c r="AD764" s="12"/>
      <c r="AH764" s="12"/>
      <c r="AK764" s="12"/>
      <c r="AM764" s="39"/>
    </row>
    <row r="765" ht="15.75" customHeight="1">
      <c r="A765" s="34"/>
      <c r="B765" s="34"/>
      <c r="C765" s="34"/>
      <c r="E765" s="34"/>
      <c r="F765" s="52"/>
      <c r="L765" s="37"/>
      <c r="Y765" s="12"/>
      <c r="Z765" s="12"/>
      <c r="AB765" s="13"/>
      <c r="AD765" s="12"/>
      <c r="AH765" s="12"/>
      <c r="AK765" s="12"/>
      <c r="AM765" s="39"/>
    </row>
    <row r="766" ht="15.75" customHeight="1">
      <c r="A766" s="34"/>
      <c r="B766" s="34"/>
      <c r="C766" s="34"/>
      <c r="E766" s="34"/>
      <c r="F766" s="52"/>
      <c r="L766" s="37"/>
      <c r="Y766" s="12"/>
      <c r="Z766" s="12"/>
      <c r="AB766" s="13"/>
      <c r="AD766" s="12"/>
      <c r="AH766" s="12"/>
      <c r="AK766" s="12"/>
      <c r="AM766" s="39"/>
    </row>
    <row r="767" ht="15.75" customHeight="1">
      <c r="A767" s="34"/>
      <c r="B767" s="34"/>
      <c r="C767" s="34"/>
      <c r="E767" s="34"/>
      <c r="F767" s="52"/>
      <c r="L767" s="37"/>
      <c r="Y767" s="12"/>
      <c r="Z767" s="12"/>
      <c r="AB767" s="13"/>
      <c r="AD767" s="12"/>
      <c r="AH767" s="12"/>
      <c r="AK767" s="12"/>
      <c r="AM767" s="39"/>
    </row>
    <row r="768" ht="15.75" customHeight="1">
      <c r="A768" s="34"/>
      <c r="B768" s="34"/>
      <c r="C768" s="34"/>
      <c r="E768" s="34"/>
      <c r="F768" s="52"/>
      <c r="L768" s="37"/>
      <c r="Y768" s="12"/>
      <c r="Z768" s="12"/>
      <c r="AB768" s="13"/>
      <c r="AD768" s="12"/>
      <c r="AH768" s="12"/>
      <c r="AK768" s="12"/>
      <c r="AM768" s="39"/>
    </row>
    <row r="769" ht="15.75" customHeight="1">
      <c r="A769" s="34"/>
      <c r="B769" s="34"/>
      <c r="C769" s="34"/>
      <c r="E769" s="34"/>
      <c r="F769" s="52"/>
      <c r="L769" s="37"/>
      <c r="Y769" s="12"/>
      <c r="Z769" s="12"/>
      <c r="AB769" s="13"/>
      <c r="AD769" s="12"/>
      <c r="AH769" s="12"/>
      <c r="AK769" s="12"/>
      <c r="AM769" s="39"/>
    </row>
    <row r="770" ht="15.75" customHeight="1">
      <c r="A770" s="34"/>
      <c r="B770" s="34"/>
      <c r="C770" s="34"/>
      <c r="E770" s="34"/>
      <c r="F770" s="52"/>
      <c r="L770" s="37"/>
      <c r="Y770" s="12"/>
      <c r="Z770" s="12"/>
      <c r="AB770" s="13"/>
      <c r="AD770" s="12"/>
      <c r="AH770" s="12"/>
      <c r="AK770" s="12"/>
      <c r="AM770" s="39"/>
    </row>
    <row r="771" ht="15.75" customHeight="1">
      <c r="A771" s="34"/>
      <c r="B771" s="34"/>
      <c r="C771" s="34"/>
      <c r="E771" s="34"/>
      <c r="F771" s="52"/>
      <c r="L771" s="37"/>
      <c r="Y771" s="12"/>
      <c r="Z771" s="12"/>
      <c r="AB771" s="13"/>
      <c r="AD771" s="12"/>
      <c r="AH771" s="12"/>
      <c r="AK771" s="12"/>
      <c r="AM771" s="39"/>
    </row>
    <row r="772" ht="15.75" customHeight="1">
      <c r="A772" s="34"/>
      <c r="B772" s="34"/>
      <c r="C772" s="34"/>
      <c r="E772" s="34"/>
      <c r="F772" s="52"/>
      <c r="L772" s="37"/>
      <c r="Y772" s="12"/>
      <c r="Z772" s="12"/>
      <c r="AB772" s="13"/>
      <c r="AD772" s="12"/>
      <c r="AH772" s="12"/>
      <c r="AK772" s="12"/>
      <c r="AM772" s="39"/>
    </row>
    <row r="773" ht="15.75" customHeight="1">
      <c r="A773" s="34"/>
      <c r="B773" s="34"/>
      <c r="C773" s="34"/>
      <c r="E773" s="34"/>
      <c r="F773" s="52"/>
      <c r="L773" s="37"/>
      <c r="Y773" s="12"/>
      <c r="Z773" s="12"/>
      <c r="AB773" s="13"/>
      <c r="AD773" s="12"/>
      <c r="AH773" s="12"/>
      <c r="AK773" s="12"/>
      <c r="AM773" s="39"/>
    </row>
    <row r="774" ht="15.75" customHeight="1">
      <c r="A774" s="34"/>
      <c r="B774" s="34"/>
      <c r="C774" s="34"/>
      <c r="E774" s="34"/>
      <c r="F774" s="52"/>
      <c r="L774" s="37"/>
      <c r="Y774" s="12"/>
      <c r="Z774" s="12"/>
      <c r="AB774" s="13"/>
      <c r="AD774" s="12"/>
      <c r="AH774" s="12"/>
      <c r="AK774" s="12"/>
      <c r="AM774" s="39"/>
    </row>
    <row r="775" ht="15.75" customHeight="1">
      <c r="A775" s="34"/>
      <c r="B775" s="34"/>
      <c r="C775" s="34"/>
      <c r="E775" s="34"/>
      <c r="F775" s="52"/>
      <c r="L775" s="37"/>
      <c r="Y775" s="12"/>
      <c r="Z775" s="12"/>
      <c r="AB775" s="13"/>
      <c r="AD775" s="12"/>
      <c r="AH775" s="12"/>
      <c r="AK775" s="12"/>
      <c r="AM775" s="39"/>
    </row>
    <row r="776" ht="15.75" customHeight="1">
      <c r="A776" s="34"/>
      <c r="B776" s="34"/>
      <c r="C776" s="34"/>
      <c r="E776" s="34"/>
      <c r="F776" s="52"/>
      <c r="L776" s="37"/>
      <c r="Y776" s="12"/>
      <c r="Z776" s="12"/>
      <c r="AB776" s="13"/>
      <c r="AD776" s="12"/>
      <c r="AH776" s="12"/>
      <c r="AK776" s="12"/>
      <c r="AM776" s="39"/>
    </row>
    <row r="777" ht="15.75" customHeight="1">
      <c r="A777" s="34"/>
      <c r="B777" s="34"/>
      <c r="C777" s="34"/>
      <c r="E777" s="34"/>
      <c r="F777" s="52"/>
      <c r="L777" s="37"/>
      <c r="Y777" s="12"/>
      <c r="Z777" s="12"/>
      <c r="AB777" s="13"/>
      <c r="AD777" s="12"/>
      <c r="AH777" s="12"/>
      <c r="AK777" s="12"/>
      <c r="AM777" s="39"/>
    </row>
    <row r="778" ht="15.75" customHeight="1">
      <c r="A778" s="34"/>
      <c r="B778" s="34"/>
      <c r="C778" s="34"/>
      <c r="E778" s="34"/>
      <c r="F778" s="52"/>
      <c r="L778" s="37"/>
      <c r="Y778" s="12"/>
      <c r="Z778" s="12"/>
      <c r="AB778" s="13"/>
      <c r="AD778" s="12"/>
      <c r="AH778" s="12"/>
      <c r="AK778" s="12"/>
      <c r="AM778" s="39"/>
    </row>
    <row r="779" ht="15.75" customHeight="1">
      <c r="A779" s="34"/>
      <c r="B779" s="34"/>
      <c r="C779" s="34"/>
      <c r="E779" s="34"/>
      <c r="F779" s="52"/>
      <c r="L779" s="37"/>
      <c r="Y779" s="12"/>
      <c r="Z779" s="12"/>
      <c r="AB779" s="13"/>
      <c r="AD779" s="12"/>
      <c r="AH779" s="12"/>
      <c r="AK779" s="12"/>
      <c r="AM779" s="39"/>
    </row>
    <row r="780" ht="15.75" customHeight="1">
      <c r="A780" s="34"/>
      <c r="B780" s="34"/>
      <c r="C780" s="34"/>
      <c r="E780" s="34"/>
      <c r="F780" s="52"/>
      <c r="L780" s="37"/>
      <c r="Y780" s="12"/>
      <c r="Z780" s="12"/>
      <c r="AB780" s="13"/>
      <c r="AD780" s="12"/>
      <c r="AH780" s="12"/>
      <c r="AK780" s="12"/>
      <c r="AM780" s="39"/>
    </row>
    <row r="781" ht="15.75" customHeight="1">
      <c r="A781" s="34"/>
      <c r="B781" s="34"/>
      <c r="C781" s="34"/>
      <c r="E781" s="34"/>
      <c r="F781" s="52"/>
      <c r="L781" s="37"/>
      <c r="Y781" s="12"/>
      <c r="Z781" s="12"/>
      <c r="AB781" s="13"/>
      <c r="AD781" s="12"/>
      <c r="AH781" s="12"/>
      <c r="AK781" s="12"/>
      <c r="AM781" s="39"/>
    </row>
    <row r="782" ht="15.75" customHeight="1">
      <c r="A782" s="34"/>
      <c r="B782" s="34"/>
      <c r="C782" s="34"/>
      <c r="E782" s="34"/>
      <c r="F782" s="52"/>
      <c r="L782" s="37"/>
      <c r="Y782" s="12"/>
      <c r="Z782" s="12"/>
      <c r="AB782" s="13"/>
      <c r="AD782" s="12"/>
      <c r="AH782" s="12"/>
      <c r="AK782" s="12"/>
      <c r="AM782" s="39"/>
    </row>
    <row r="783" ht="15.75" customHeight="1">
      <c r="A783" s="34"/>
      <c r="B783" s="34"/>
      <c r="C783" s="34"/>
      <c r="E783" s="34"/>
      <c r="F783" s="52"/>
      <c r="L783" s="37"/>
      <c r="Y783" s="12"/>
      <c r="Z783" s="12"/>
      <c r="AB783" s="13"/>
      <c r="AD783" s="12"/>
      <c r="AH783" s="12"/>
      <c r="AK783" s="12"/>
      <c r="AM783" s="39"/>
    </row>
    <row r="784" ht="15.75" customHeight="1">
      <c r="A784" s="34"/>
      <c r="B784" s="34"/>
      <c r="C784" s="34"/>
      <c r="E784" s="34"/>
      <c r="F784" s="52"/>
      <c r="L784" s="37"/>
      <c r="Y784" s="12"/>
      <c r="Z784" s="12"/>
      <c r="AB784" s="13"/>
      <c r="AD784" s="12"/>
      <c r="AH784" s="12"/>
      <c r="AK784" s="12"/>
      <c r="AM784" s="39"/>
    </row>
    <row r="785" ht="15.75" customHeight="1">
      <c r="A785" s="34"/>
      <c r="B785" s="34"/>
      <c r="C785" s="34"/>
      <c r="E785" s="34"/>
      <c r="F785" s="52"/>
      <c r="L785" s="37"/>
      <c r="Y785" s="12"/>
      <c r="Z785" s="12"/>
      <c r="AB785" s="13"/>
      <c r="AD785" s="12"/>
      <c r="AH785" s="12"/>
      <c r="AK785" s="12"/>
      <c r="AM785" s="39"/>
    </row>
    <row r="786" ht="15.75" customHeight="1">
      <c r="A786" s="34"/>
      <c r="B786" s="34"/>
      <c r="C786" s="34"/>
      <c r="E786" s="34"/>
      <c r="F786" s="52"/>
      <c r="L786" s="37"/>
      <c r="Y786" s="12"/>
      <c r="Z786" s="12"/>
      <c r="AB786" s="13"/>
      <c r="AD786" s="12"/>
      <c r="AH786" s="12"/>
      <c r="AK786" s="12"/>
      <c r="AM786" s="39"/>
    </row>
    <row r="787" ht="15.75" customHeight="1">
      <c r="A787" s="34"/>
      <c r="B787" s="34"/>
      <c r="C787" s="34"/>
      <c r="E787" s="34"/>
      <c r="F787" s="52"/>
      <c r="L787" s="37"/>
      <c r="Y787" s="12"/>
      <c r="Z787" s="12"/>
      <c r="AB787" s="13"/>
      <c r="AD787" s="12"/>
      <c r="AH787" s="12"/>
      <c r="AK787" s="12"/>
      <c r="AM787" s="39"/>
    </row>
    <row r="788" ht="15.75" customHeight="1">
      <c r="A788" s="34"/>
      <c r="B788" s="34"/>
      <c r="C788" s="34"/>
      <c r="E788" s="34"/>
      <c r="F788" s="52"/>
      <c r="L788" s="37"/>
      <c r="Y788" s="12"/>
      <c r="Z788" s="12"/>
      <c r="AB788" s="13"/>
      <c r="AD788" s="12"/>
      <c r="AH788" s="12"/>
      <c r="AK788" s="12"/>
      <c r="AM788" s="39"/>
    </row>
    <row r="789" ht="15.75" customHeight="1">
      <c r="A789" s="34"/>
      <c r="B789" s="34"/>
      <c r="C789" s="34"/>
      <c r="E789" s="34"/>
      <c r="F789" s="52"/>
      <c r="L789" s="37"/>
      <c r="Y789" s="12"/>
      <c r="Z789" s="12"/>
      <c r="AB789" s="13"/>
      <c r="AD789" s="12"/>
      <c r="AH789" s="12"/>
      <c r="AK789" s="12"/>
      <c r="AM789" s="39"/>
    </row>
    <row r="790" ht="15.75" customHeight="1">
      <c r="A790" s="34"/>
      <c r="B790" s="34"/>
      <c r="C790" s="34"/>
      <c r="E790" s="34"/>
      <c r="F790" s="52"/>
      <c r="L790" s="37"/>
      <c r="Y790" s="12"/>
      <c r="Z790" s="12"/>
      <c r="AB790" s="13"/>
      <c r="AD790" s="12"/>
      <c r="AH790" s="12"/>
      <c r="AK790" s="12"/>
      <c r="AM790" s="39"/>
    </row>
    <row r="791" ht="15.75" customHeight="1">
      <c r="A791" s="34"/>
      <c r="B791" s="34"/>
      <c r="C791" s="34"/>
      <c r="E791" s="34"/>
      <c r="F791" s="52"/>
      <c r="L791" s="37"/>
      <c r="Y791" s="12"/>
      <c r="Z791" s="12"/>
      <c r="AB791" s="13"/>
      <c r="AD791" s="12"/>
      <c r="AH791" s="12"/>
      <c r="AK791" s="12"/>
      <c r="AM791" s="39"/>
    </row>
    <row r="792" ht="15.75" customHeight="1">
      <c r="A792" s="34"/>
      <c r="B792" s="34"/>
      <c r="C792" s="34"/>
      <c r="E792" s="34"/>
      <c r="F792" s="52"/>
      <c r="L792" s="37"/>
      <c r="Y792" s="12"/>
      <c r="Z792" s="12"/>
      <c r="AB792" s="13"/>
      <c r="AD792" s="12"/>
      <c r="AH792" s="12"/>
      <c r="AK792" s="12"/>
      <c r="AM792" s="39"/>
    </row>
    <row r="793" ht="15.75" customHeight="1">
      <c r="A793" s="34"/>
      <c r="B793" s="34"/>
      <c r="C793" s="34"/>
      <c r="E793" s="34"/>
      <c r="F793" s="52"/>
      <c r="L793" s="37"/>
      <c r="Y793" s="12"/>
      <c r="Z793" s="12"/>
      <c r="AB793" s="13"/>
      <c r="AD793" s="12"/>
      <c r="AH793" s="12"/>
      <c r="AK793" s="12"/>
      <c r="AM793" s="39"/>
    </row>
    <row r="794" ht="15.75" customHeight="1">
      <c r="A794" s="34"/>
      <c r="B794" s="34"/>
      <c r="C794" s="34"/>
      <c r="E794" s="34"/>
      <c r="F794" s="52"/>
      <c r="L794" s="37"/>
      <c r="Y794" s="12"/>
      <c r="Z794" s="12"/>
      <c r="AB794" s="13"/>
      <c r="AD794" s="12"/>
      <c r="AH794" s="12"/>
      <c r="AK794" s="12"/>
      <c r="AM794" s="39"/>
    </row>
    <row r="795" ht="15.75" customHeight="1">
      <c r="A795" s="34"/>
      <c r="B795" s="34"/>
      <c r="C795" s="34"/>
      <c r="E795" s="34"/>
      <c r="F795" s="52"/>
      <c r="L795" s="37"/>
      <c r="Y795" s="12"/>
      <c r="Z795" s="12"/>
      <c r="AB795" s="13"/>
      <c r="AD795" s="12"/>
      <c r="AH795" s="12"/>
      <c r="AK795" s="12"/>
      <c r="AM795" s="39"/>
    </row>
    <row r="796" ht="15.75" customHeight="1">
      <c r="A796" s="34"/>
      <c r="B796" s="34"/>
      <c r="C796" s="34"/>
      <c r="E796" s="34"/>
      <c r="F796" s="52"/>
      <c r="L796" s="37"/>
      <c r="Y796" s="12"/>
      <c r="Z796" s="12"/>
      <c r="AB796" s="13"/>
      <c r="AD796" s="12"/>
      <c r="AH796" s="12"/>
      <c r="AK796" s="12"/>
      <c r="AM796" s="39"/>
    </row>
    <row r="797" ht="15.75" customHeight="1">
      <c r="A797" s="34"/>
      <c r="B797" s="34"/>
      <c r="C797" s="34"/>
      <c r="E797" s="34"/>
      <c r="F797" s="52"/>
      <c r="L797" s="37"/>
      <c r="Y797" s="12"/>
      <c r="Z797" s="12"/>
      <c r="AB797" s="13"/>
      <c r="AD797" s="12"/>
      <c r="AH797" s="12"/>
      <c r="AK797" s="12"/>
      <c r="AM797" s="39"/>
    </row>
    <row r="798" ht="15.75" customHeight="1">
      <c r="A798" s="34"/>
      <c r="B798" s="34"/>
      <c r="C798" s="34"/>
      <c r="E798" s="34"/>
      <c r="F798" s="52"/>
      <c r="L798" s="37"/>
      <c r="Y798" s="12"/>
      <c r="Z798" s="12"/>
      <c r="AB798" s="13"/>
      <c r="AD798" s="12"/>
      <c r="AH798" s="12"/>
      <c r="AK798" s="12"/>
      <c r="AM798" s="39"/>
    </row>
    <row r="799" ht="15.75" customHeight="1">
      <c r="A799" s="34"/>
      <c r="B799" s="34"/>
      <c r="C799" s="34"/>
      <c r="E799" s="34"/>
      <c r="F799" s="52"/>
      <c r="L799" s="37"/>
      <c r="Y799" s="12"/>
      <c r="Z799" s="12"/>
      <c r="AB799" s="13"/>
      <c r="AD799" s="12"/>
      <c r="AH799" s="12"/>
      <c r="AK799" s="12"/>
      <c r="AM799" s="39"/>
    </row>
    <row r="800" ht="15.75" customHeight="1">
      <c r="A800" s="34"/>
      <c r="B800" s="34"/>
      <c r="C800" s="34"/>
      <c r="E800" s="34"/>
      <c r="F800" s="52"/>
      <c r="L800" s="37"/>
      <c r="Y800" s="12"/>
      <c r="Z800" s="12"/>
      <c r="AB800" s="13"/>
      <c r="AD800" s="12"/>
      <c r="AH800" s="12"/>
      <c r="AK800" s="12"/>
      <c r="AM800" s="39"/>
    </row>
    <row r="801" ht="15.75" customHeight="1">
      <c r="A801" s="34"/>
      <c r="B801" s="34"/>
      <c r="C801" s="34"/>
      <c r="E801" s="34"/>
      <c r="F801" s="52"/>
      <c r="L801" s="37"/>
      <c r="Y801" s="12"/>
      <c r="Z801" s="12"/>
      <c r="AB801" s="13"/>
      <c r="AD801" s="12"/>
      <c r="AH801" s="12"/>
      <c r="AK801" s="12"/>
      <c r="AM801" s="39"/>
    </row>
    <row r="802" ht="15.75" customHeight="1">
      <c r="A802" s="34"/>
      <c r="B802" s="34"/>
      <c r="C802" s="34"/>
      <c r="E802" s="34"/>
      <c r="F802" s="52"/>
      <c r="L802" s="37"/>
      <c r="Y802" s="12"/>
      <c r="Z802" s="12"/>
      <c r="AB802" s="13"/>
      <c r="AD802" s="12"/>
      <c r="AH802" s="12"/>
      <c r="AK802" s="12"/>
      <c r="AM802" s="39"/>
    </row>
    <row r="803" ht="15.75" customHeight="1">
      <c r="A803" s="34"/>
      <c r="B803" s="34"/>
      <c r="C803" s="34"/>
      <c r="E803" s="34"/>
      <c r="F803" s="52"/>
      <c r="L803" s="37"/>
      <c r="Y803" s="12"/>
      <c r="Z803" s="12"/>
      <c r="AB803" s="13"/>
      <c r="AD803" s="12"/>
      <c r="AH803" s="12"/>
      <c r="AK803" s="12"/>
      <c r="AM803" s="39"/>
    </row>
    <row r="804" ht="15.75" customHeight="1">
      <c r="A804" s="34"/>
      <c r="B804" s="34"/>
      <c r="C804" s="34"/>
      <c r="E804" s="34"/>
      <c r="F804" s="52"/>
      <c r="L804" s="37"/>
      <c r="Y804" s="12"/>
      <c r="Z804" s="12"/>
      <c r="AB804" s="13"/>
      <c r="AD804" s="12"/>
      <c r="AH804" s="12"/>
      <c r="AK804" s="12"/>
      <c r="AM804" s="39"/>
    </row>
    <row r="805" ht="15.75" customHeight="1">
      <c r="A805" s="34"/>
      <c r="B805" s="34"/>
      <c r="C805" s="34"/>
      <c r="E805" s="34"/>
      <c r="F805" s="52"/>
      <c r="L805" s="37"/>
      <c r="Y805" s="12"/>
      <c r="Z805" s="12"/>
      <c r="AB805" s="13"/>
      <c r="AD805" s="12"/>
      <c r="AH805" s="12"/>
      <c r="AK805" s="12"/>
      <c r="AM805" s="39"/>
    </row>
    <row r="806" ht="15.75" customHeight="1">
      <c r="A806" s="34"/>
      <c r="B806" s="34"/>
      <c r="C806" s="34"/>
      <c r="E806" s="34"/>
      <c r="F806" s="52"/>
      <c r="L806" s="37"/>
      <c r="Y806" s="12"/>
      <c r="Z806" s="12"/>
      <c r="AB806" s="13"/>
      <c r="AD806" s="12"/>
      <c r="AH806" s="12"/>
      <c r="AK806" s="12"/>
      <c r="AM806" s="39"/>
    </row>
    <row r="807" ht="15.75" customHeight="1">
      <c r="A807" s="34"/>
      <c r="B807" s="34"/>
      <c r="C807" s="34"/>
      <c r="E807" s="34"/>
      <c r="F807" s="52"/>
      <c r="L807" s="37"/>
      <c r="Y807" s="12"/>
      <c r="Z807" s="12"/>
      <c r="AB807" s="13"/>
      <c r="AD807" s="12"/>
      <c r="AH807" s="12"/>
      <c r="AK807" s="12"/>
      <c r="AM807" s="39"/>
    </row>
    <row r="808" ht="15.75" customHeight="1">
      <c r="A808" s="34"/>
      <c r="B808" s="34"/>
      <c r="C808" s="34"/>
      <c r="E808" s="34"/>
      <c r="F808" s="52"/>
      <c r="L808" s="37"/>
      <c r="Y808" s="12"/>
      <c r="Z808" s="12"/>
      <c r="AB808" s="13"/>
      <c r="AD808" s="12"/>
      <c r="AH808" s="12"/>
      <c r="AK808" s="12"/>
      <c r="AM808" s="39"/>
    </row>
    <row r="809" ht="15.75" customHeight="1">
      <c r="A809" s="34"/>
      <c r="B809" s="34"/>
      <c r="C809" s="34"/>
      <c r="E809" s="34"/>
      <c r="F809" s="52"/>
      <c r="L809" s="37"/>
      <c r="Y809" s="12"/>
      <c r="Z809" s="12"/>
      <c r="AB809" s="13"/>
      <c r="AD809" s="12"/>
      <c r="AH809" s="12"/>
      <c r="AK809" s="12"/>
      <c r="AM809" s="39"/>
    </row>
    <row r="810" ht="15.75" customHeight="1">
      <c r="A810" s="34"/>
      <c r="B810" s="34"/>
      <c r="C810" s="34"/>
      <c r="E810" s="34"/>
      <c r="F810" s="52"/>
      <c r="L810" s="37"/>
      <c r="Y810" s="12"/>
      <c r="Z810" s="12"/>
      <c r="AB810" s="13"/>
      <c r="AD810" s="12"/>
      <c r="AH810" s="12"/>
      <c r="AK810" s="12"/>
      <c r="AM810" s="39"/>
    </row>
    <row r="811" ht="15.75" customHeight="1">
      <c r="A811" s="34"/>
      <c r="B811" s="34"/>
      <c r="C811" s="34"/>
      <c r="E811" s="34"/>
      <c r="F811" s="52"/>
      <c r="L811" s="37"/>
      <c r="Y811" s="12"/>
      <c r="Z811" s="12"/>
      <c r="AB811" s="13"/>
      <c r="AD811" s="12"/>
      <c r="AH811" s="12"/>
      <c r="AK811" s="12"/>
      <c r="AM811" s="39"/>
    </row>
    <row r="812" ht="15.75" customHeight="1">
      <c r="A812" s="34"/>
      <c r="B812" s="34"/>
      <c r="C812" s="34"/>
      <c r="E812" s="34"/>
      <c r="F812" s="52"/>
      <c r="L812" s="37"/>
      <c r="Y812" s="12"/>
      <c r="Z812" s="12"/>
      <c r="AB812" s="13"/>
      <c r="AD812" s="12"/>
      <c r="AH812" s="12"/>
      <c r="AK812" s="12"/>
      <c r="AM812" s="39"/>
    </row>
    <row r="813" ht="15.75" customHeight="1">
      <c r="A813" s="34"/>
      <c r="B813" s="34"/>
      <c r="C813" s="34"/>
      <c r="E813" s="34"/>
      <c r="F813" s="52"/>
      <c r="L813" s="37"/>
      <c r="Y813" s="12"/>
      <c r="Z813" s="12"/>
      <c r="AB813" s="13"/>
      <c r="AD813" s="12"/>
      <c r="AH813" s="12"/>
      <c r="AK813" s="12"/>
      <c r="AM813" s="39"/>
    </row>
    <row r="814" ht="15.75" customHeight="1">
      <c r="A814" s="34"/>
      <c r="B814" s="34"/>
      <c r="C814" s="34"/>
      <c r="E814" s="34"/>
      <c r="F814" s="52"/>
      <c r="L814" s="37"/>
      <c r="Y814" s="12"/>
      <c r="Z814" s="12"/>
      <c r="AB814" s="13"/>
      <c r="AD814" s="12"/>
      <c r="AH814" s="12"/>
      <c r="AK814" s="12"/>
      <c r="AM814" s="39"/>
    </row>
    <row r="815" ht="15.75" customHeight="1">
      <c r="A815" s="34"/>
      <c r="B815" s="34"/>
      <c r="C815" s="34"/>
      <c r="E815" s="34"/>
      <c r="F815" s="52"/>
      <c r="L815" s="37"/>
      <c r="Y815" s="12"/>
      <c r="Z815" s="12"/>
      <c r="AB815" s="13"/>
      <c r="AD815" s="12"/>
      <c r="AH815" s="12"/>
      <c r="AK815" s="12"/>
      <c r="AM815" s="39"/>
    </row>
    <row r="816" ht="15.75" customHeight="1">
      <c r="A816" s="34"/>
      <c r="B816" s="34"/>
      <c r="C816" s="34"/>
      <c r="E816" s="34"/>
      <c r="F816" s="52"/>
      <c r="L816" s="37"/>
      <c r="Y816" s="12"/>
      <c r="Z816" s="12"/>
      <c r="AB816" s="13"/>
      <c r="AD816" s="12"/>
      <c r="AH816" s="12"/>
      <c r="AK816" s="12"/>
      <c r="AM816" s="39"/>
    </row>
    <row r="817" ht="15.75" customHeight="1">
      <c r="A817" s="34"/>
      <c r="B817" s="34"/>
      <c r="C817" s="34"/>
      <c r="E817" s="34"/>
      <c r="F817" s="52"/>
      <c r="L817" s="37"/>
      <c r="Y817" s="12"/>
      <c r="Z817" s="12"/>
      <c r="AB817" s="13"/>
      <c r="AD817" s="12"/>
      <c r="AH817" s="12"/>
      <c r="AK817" s="12"/>
      <c r="AM817" s="39"/>
    </row>
    <row r="818" ht="15.75" customHeight="1">
      <c r="A818" s="34"/>
      <c r="B818" s="34"/>
      <c r="C818" s="34"/>
      <c r="E818" s="34"/>
      <c r="F818" s="52"/>
      <c r="L818" s="37"/>
      <c r="Y818" s="12"/>
      <c r="Z818" s="12"/>
      <c r="AB818" s="13"/>
      <c r="AD818" s="12"/>
      <c r="AH818" s="12"/>
      <c r="AK818" s="12"/>
      <c r="AM818" s="39"/>
    </row>
    <row r="819" ht="15.75" customHeight="1">
      <c r="A819" s="34"/>
      <c r="B819" s="34"/>
      <c r="C819" s="34"/>
      <c r="E819" s="34"/>
      <c r="F819" s="52"/>
      <c r="L819" s="37"/>
      <c r="Y819" s="12"/>
      <c r="Z819" s="12"/>
      <c r="AB819" s="13"/>
      <c r="AD819" s="12"/>
      <c r="AH819" s="12"/>
      <c r="AK819" s="12"/>
      <c r="AM819" s="39"/>
    </row>
    <row r="820" ht="15.75" customHeight="1">
      <c r="A820" s="34"/>
      <c r="B820" s="34"/>
      <c r="C820" s="34"/>
      <c r="E820" s="34"/>
      <c r="F820" s="52"/>
      <c r="L820" s="37"/>
      <c r="Y820" s="12"/>
      <c r="Z820" s="12"/>
      <c r="AB820" s="13"/>
      <c r="AD820" s="12"/>
      <c r="AH820" s="12"/>
      <c r="AK820" s="12"/>
      <c r="AM820" s="39"/>
    </row>
    <row r="821" ht="15.75" customHeight="1">
      <c r="A821" s="34"/>
      <c r="B821" s="34"/>
      <c r="C821" s="34"/>
      <c r="E821" s="34"/>
      <c r="F821" s="52"/>
      <c r="L821" s="37"/>
      <c r="Y821" s="12"/>
      <c r="Z821" s="12"/>
      <c r="AB821" s="13"/>
      <c r="AD821" s="12"/>
      <c r="AH821" s="12"/>
      <c r="AK821" s="12"/>
      <c r="AM821" s="39"/>
    </row>
    <row r="822" ht="15.75" customHeight="1">
      <c r="A822" s="34"/>
      <c r="B822" s="34"/>
      <c r="C822" s="34"/>
      <c r="E822" s="34"/>
      <c r="F822" s="52"/>
      <c r="L822" s="37"/>
      <c r="Y822" s="12"/>
      <c r="Z822" s="12"/>
      <c r="AB822" s="13"/>
      <c r="AD822" s="12"/>
      <c r="AH822" s="12"/>
      <c r="AK822" s="12"/>
      <c r="AM822" s="39"/>
    </row>
    <row r="823" ht="15.75" customHeight="1">
      <c r="A823" s="34"/>
      <c r="B823" s="34"/>
      <c r="C823" s="34"/>
      <c r="E823" s="34"/>
      <c r="F823" s="52"/>
      <c r="L823" s="37"/>
      <c r="Y823" s="12"/>
      <c r="Z823" s="12"/>
      <c r="AB823" s="13"/>
      <c r="AD823" s="12"/>
      <c r="AH823" s="12"/>
      <c r="AK823" s="12"/>
      <c r="AM823" s="39"/>
    </row>
    <row r="824" ht="15.75" customHeight="1">
      <c r="A824" s="34"/>
      <c r="B824" s="34"/>
      <c r="C824" s="34"/>
      <c r="E824" s="34"/>
      <c r="F824" s="52"/>
      <c r="L824" s="37"/>
      <c r="Y824" s="12"/>
      <c r="Z824" s="12"/>
      <c r="AB824" s="13"/>
      <c r="AD824" s="12"/>
      <c r="AH824" s="12"/>
      <c r="AK824" s="12"/>
      <c r="AM824" s="39"/>
    </row>
    <row r="825" ht="15.75" customHeight="1">
      <c r="A825" s="34"/>
      <c r="B825" s="34"/>
      <c r="C825" s="34"/>
      <c r="E825" s="34"/>
      <c r="F825" s="52"/>
      <c r="L825" s="37"/>
      <c r="Y825" s="12"/>
      <c r="Z825" s="12"/>
      <c r="AB825" s="13"/>
      <c r="AD825" s="12"/>
      <c r="AH825" s="12"/>
      <c r="AK825" s="12"/>
      <c r="AM825" s="39"/>
    </row>
    <row r="826" ht="15.75" customHeight="1">
      <c r="A826" s="34"/>
      <c r="B826" s="34"/>
      <c r="C826" s="34"/>
      <c r="E826" s="34"/>
      <c r="F826" s="52"/>
      <c r="L826" s="37"/>
      <c r="Y826" s="12"/>
      <c r="Z826" s="12"/>
      <c r="AB826" s="13"/>
      <c r="AD826" s="12"/>
      <c r="AH826" s="12"/>
      <c r="AK826" s="12"/>
      <c r="AM826" s="39"/>
    </row>
    <row r="827" ht="15.75" customHeight="1">
      <c r="A827" s="34"/>
      <c r="B827" s="34"/>
      <c r="C827" s="34"/>
      <c r="E827" s="34"/>
      <c r="F827" s="52"/>
      <c r="L827" s="37"/>
      <c r="Y827" s="12"/>
      <c r="Z827" s="12"/>
      <c r="AB827" s="13"/>
      <c r="AD827" s="12"/>
      <c r="AH827" s="12"/>
      <c r="AK827" s="12"/>
      <c r="AM827" s="39"/>
    </row>
    <row r="828" ht="15.75" customHeight="1">
      <c r="A828" s="34"/>
      <c r="B828" s="34"/>
      <c r="C828" s="34"/>
      <c r="E828" s="34"/>
      <c r="F828" s="52"/>
      <c r="L828" s="37"/>
      <c r="Y828" s="12"/>
      <c r="Z828" s="12"/>
      <c r="AB828" s="13"/>
      <c r="AD828" s="12"/>
      <c r="AH828" s="12"/>
      <c r="AK828" s="12"/>
      <c r="AM828" s="39"/>
    </row>
    <row r="829" ht="15.75" customHeight="1">
      <c r="A829" s="34"/>
      <c r="B829" s="34"/>
      <c r="C829" s="34"/>
      <c r="E829" s="34"/>
      <c r="F829" s="52"/>
      <c r="L829" s="37"/>
      <c r="Y829" s="12"/>
      <c r="Z829" s="12"/>
      <c r="AB829" s="13"/>
      <c r="AD829" s="12"/>
      <c r="AH829" s="12"/>
      <c r="AK829" s="12"/>
      <c r="AM829" s="39"/>
    </row>
    <row r="830" ht="15.75" customHeight="1">
      <c r="A830" s="34"/>
      <c r="B830" s="34"/>
      <c r="C830" s="34"/>
      <c r="E830" s="34"/>
      <c r="F830" s="52"/>
      <c r="L830" s="37"/>
      <c r="Y830" s="12"/>
      <c r="Z830" s="12"/>
      <c r="AB830" s="13"/>
      <c r="AD830" s="12"/>
      <c r="AH830" s="12"/>
      <c r="AK830" s="12"/>
      <c r="AM830" s="39"/>
    </row>
    <row r="831" ht="15.75" customHeight="1">
      <c r="A831" s="34"/>
      <c r="B831" s="34"/>
      <c r="C831" s="34"/>
      <c r="E831" s="34"/>
      <c r="F831" s="52"/>
      <c r="L831" s="37"/>
      <c r="Y831" s="12"/>
      <c r="Z831" s="12"/>
      <c r="AB831" s="13"/>
      <c r="AD831" s="12"/>
      <c r="AH831" s="12"/>
      <c r="AK831" s="12"/>
      <c r="AM831" s="39"/>
    </row>
    <row r="832" ht="15.75" customHeight="1">
      <c r="A832" s="34"/>
      <c r="B832" s="34"/>
      <c r="C832" s="34"/>
      <c r="E832" s="34"/>
      <c r="F832" s="52"/>
      <c r="L832" s="37"/>
      <c r="Y832" s="12"/>
      <c r="Z832" s="12"/>
      <c r="AB832" s="13"/>
      <c r="AD832" s="12"/>
      <c r="AH832" s="12"/>
      <c r="AK832" s="12"/>
      <c r="AM832" s="39"/>
    </row>
    <row r="833" ht="15.75" customHeight="1">
      <c r="A833" s="34"/>
      <c r="B833" s="34"/>
      <c r="C833" s="34"/>
      <c r="E833" s="34"/>
      <c r="F833" s="52"/>
      <c r="L833" s="37"/>
      <c r="Y833" s="12"/>
      <c r="Z833" s="12"/>
      <c r="AB833" s="13"/>
      <c r="AD833" s="12"/>
      <c r="AH833" s="12"/>
      <c r="AK833" s="12"/>
      <c r="AM833" s="39"/>
    </row>
    <row r="834" ht="15.75" customHeight="1">
      <c r="A834" s="34"/>
      <c r="B834" s="34"/>
      <c r="C834" s="34"/>
      <c r="E834" s="34"/>
      <c r="F834" s="52"/>
      <c r="L834" s="37"/>
      <c r="Y834" s="12"/>
      <c r="Z834" s="12"/>
      <c r="AB834" s="13"/>
      <c r="AD834" s="12"/>
      <c r="AH834" s="12"/>
      <c r="AK834" s="12"/>
      <c r="AM834" s="39"/>
    </row>
    <row r="835" ht="15.75" customHeight="1">
      <c r="A835" s="34"/>
      <c r="B835" s="34"/>
      <c r="C835" s="34"/>
      <c r="E835" s="34"/>
      <c r="F835" s="52"/>
      <c r="L835" s="37"/>
      <c r="Y835" s="12"/>
      <c r="Z835" s="12"/>
      <c r="AB835" s="13"/>
      <c r="AD835" s="12"/>
      <c r="AH835" s="12"/>
      <c r="AK835" s="12"/>
      <c r="AM835" s="39"/>
    </row>
    <row r="836" ht="15.75" customHeight="1">
      <c r="A836" s="34"/>
      <c r="B836" s="34"/>
      <c r="C836" s="34"/>
      <c r="E836" s="34"/>
      <c r="F836" s="52"/>
      <c r="L836" s="37"/>
      <c r="Y836" s="12"/>
      <c r="Z836" s="12"/>
      <c r="AB836" s="13"/>
      <c r="AD836" s="12"/>
      <c r="AH836" s="12"/>
      <c r="AK836" s="12"/>
      <c r="AM836" s="39"/>
    </row>
    <row r="837" ht="15.75" customHeight="1">
      <c r="A837" s="34"/>
      <c r="B837" s="34"/>
      <c r="C837" s="34"/>
      <c r="E837" s="34"/>
      <c r="F837" s="52"/>
      <c r="L837" s="37"/>
      <c r="Y837" s="12"/>
      <c r="Z837" s="12"/>
      <c r="AB837" s="13"/>
      <c r="AD837" s="12"/>
      <c r="AH837" s="12"/>
      <c r="AK837" s="12"/>
      <c r="AM837" s="39"/>
    </row>
    <row r="838" ht="15.75" customHeight="1">
      <c r="A838" s="34"/>
      <c r="B838" s="34"/>
      <c r="C838" s="34"/>
      <c r="E838" s="34"/>
      <c r="F838" s="52"/>
      <c r="L838" s="37"/>
      <c r="Y838" s="12"/>
      <c r="Z838" s="12"/>
      <c r="AB838" s="13"/>
      <c r="AD838" s="12"/>
      <c r="AH838" s="12"/>
      <c r="AK838" s="12"/>
      <c r="AM838" s="39"/>
    </row>
    <row r="839" ht="15.75" customHeight="1">
      <c r="A839" s="34"/>
      <c r="B839" s="34"/>
      <c r="C839" s="34"/>
      <c r="E839" s="34"/>
      <c r="F839" s="52"/>
      <c r="L839" s="37"/>
      <c r="Y839" s="12"/>
      <c r="Z839" s="12"/>
      <c r="AB839" s="13"/>
      <c r="AD839" s="12"/>
      <c r="AH839" s="12"/>
      <c r="AK839" s="12"/>
      <c r="AM839" s="39"/>
    </row>
    <row r="840" ht="15.75" customHeight="1">
      <c r="A840" s="34"/>
      <c r="B840" s="34"/>
      <c r="C840" s="34"/>
      <c r="E840" s="34"/>
      <c r="F840" s="52"/>
      <c r="L840" s="37"/>
      <c r="Y840" s="12"/>
      <c r="Z840" s="12"/>
      <c r="AB840" s="13"/>
      <c r="AD840" s="12"/>
      <c r="AH840" s="12"/>
      <c r="AK840" s="12"/>
      <c r="AM840" s="39"/>
    </row>
    <row r="841" ht="15.75" customHeight="1">
      <c r="A841" s="34"/>
      <c r="B841" s="34"/>
      <c r="C841" s="34"/>
      <c r="E841" s="34"/>
      <c r="F841" s="52"/>
      <c r="L841" s="37"/>
      <c r="Y841" s="12"/>
      <c r="Z841" s="12"/>
      <c r="AB841" s="13"/>
      <c r="AD841" s="12"/>
      <c r="AH841" s="12"/>
      <c r="AK841" s="12"/>
      <c r="AM841" s="39"/>
    </row>
    <row r="842" ht="15.75" customHeight="1">
      <c r="A842" s="34"/>
      <c r="B842" s="34"/>
      <c r="C842" s="34"/>
      <c r="E842" s="34"/>
      <c r="F842" s="52"/>
      <c r="L842" s="37"/>
      <c r="Y842" s="12"/>
      <c r="Z842" s="12"/>
      <c r="AB842" s="13"/>
      <c r="AD842" s="12"/>
      <c r="AH842" s="12"/>
      <c r="AK842" s="12"/>
      <c r="AM842" s="39"/>
    </row>
    <row r="843" ht="15.75" customHeight="1">
      <c r="A843" s="34"/>
      <c r="B843" s="34"/>
      <c r="C843" s="34"/>
      <c r="E843" s="34"/>
      <c r="F843" s="52"/>
      <c r="L843" s="37"/>
      <c r="Y843" s="12"/>
      <c r="Z843" s="12"/>
      <c r="AB843" s="13"/>
      <c r="AD843" s="12"/>
      <c r="AH843" s="12"/>
      <c r="AK843" s="12"/>
      <c r="AM843" s="39"/>
    </row>
    <row r="844" ht="15.75" customHeight="1">
      <c r="A844" s="34"/>
      <c r="B844" s="34"/>
      <c r="C844" s="34"/>
      <c r="E844" s="34"/>
      <c r="F844" s="52"/>
      <c r="L844" s="37"/>
      <c r="Y844" s="12"/>
      <c r="Z844" s="12"/>
      <c r="AB844" s="13"/>
      <c r="AD844" s="12"/>
      <c r="AH844" s="12"/>
      <c r="AK844" s="12"/>
      <c r="AM844" s="39"/>
    </row>
    <row r="845" ht="15.75" customHeight="1">
      <c r="A845" s="34"/>
      <c r="B845" s="34"/>
      <c r="C845" s="34"/>
      <c r="E845" s="34"/>
      <c r="F845" s="52"/>
      <c r="L845" s="37"/>
      <c r="Y845" s="12"/>
      <c r="Z845" s="12"/>
      <c r="AB845" s="13"/>
      <c r="AD845" s="12"/>
      <c r="AH845" s="12"/>
      <c r="AK845" s="12"/>
      <c r="AM845" s="39"/>
    </row>
    <row r="846" ht="15.75" customHeight="1">
      <c r="A846" s="34"/>
      <c r="B846" s="34"/>
      <c r="C846" s="34"/>
      <c r="E846" s="34"/>
      <c r="F846" s="52"/>
      <c r="L846" s="37"/>
      <c r="Y846" s="12"/>
      <c r="Z846" s="12"/>
      <c r="AB846" s="13"/>
      <c r="AD846" s="12"/>
      <c r="AH846" s="12"/>
      <c r="AK846" s="12"/>
      <c r="AM846" s="39"/>
    </row>
    <row r="847" ht="15.75" customHeight="1">
      <c r="A847" s="34"/>
      <c r="B847" s="34"/>
      <c r="C847" s="34"/>
      <c r="E847" s="34"/>
      <c r="F847" s="52"/>
      <c r="L847" s="37"/>
      <c r="Y847" s="12"/>
      <c r="Z847" s="12"/>
      <c r="AB847" s="13"/>
      <c r="AD847" s="12"/>
      <c r="AH847" s="12"/>
      <c r="AK847" s="12"/>
      <c r="AM847" s="39"/>
    </row>
    <row r="848" ht="15.75" customHeight="1">
      <c r="A848" s="34"/>
      <c r="B848" s="34"/>
      <c r="C848" s="34"/>
      <c r="E848" s="34"/>
      <c r="F848" s="52"/>
      <c r="L848" s="37"/>
      <c r="Y848" s="12"/>
      <c r="Z848" s="12"/>
      <c r="AB848" s="13"/>
      <c r="AD848" s="12"/>
      <c r="AH848" s="12"/>
      <c r="AK848" s="12"/>
      <c r="AM848" s="39"/>
    </row>
    <row r="849" ht="15.75" customHeight="1">
      <c r="A849" s="34"/>
      <c r="B849" s="34"/>
      <c r="C849" s="34"/>
      <c r="E849" s="34"/>
      <c r="F849" s="52"/>
      <c r="L849" s="37"/>
      <c r="Y849" s="12"/>
      <c r="Z849" s="12"/>
      <c r="AB849" s="13"/>
      <c r="AD849" s="12"/>
      <c r="AH849" s="12"/>
      <c r="AK849" s="12"/>
      <c r="AM849" s="39"/>
    </row>
    <row r="850" ht="15.75" customHeight="1">
      <c r="A850" s="34"/>
      <c r="B850" s="34"/>
      <c r="C850" s="34"/>
      <c r="E850" s="34"/>
      <c r="F850" s="52"/>
      <c r="L850" s="37"/>
      <c r="Y850" s="12"/>
      <c r="Z850" s="12"/>
      <c r="AB850" s="13"/>
      <c r="AD850" s="12"/>
      <c r="AH850" s="12"/>
      <c r="AK850" s="12"/>
      <c r="AM850" s="39"/>
    </row>
    <row r="851" ht="15.75" customHeight="1">
      <c r="A851" s="34"/>
      <c r="B851" s="34"/>
      <c r="C851" s="34"/>
      <c r="E851" s="34"/>
      <c r="F851" s="52"/>
      <c r="L851" s="37"/>
      <c r="Y851" s="12"/>
      <c r="Z851" s="12"/>
      <c r="AB851" s="13"/>
      <c r="AD851" s="12"/>
      <c r="AH851" s="12"/>
      <c r="AK851" s="12"/>
      <c r="AM851" s="39"/>
    </row>
    <row r="852" ht="15.75" customHeight="1">
      <c r="A852" s="34"/>
      <c r="B852" s="34"/>
      <c r="C852" s="34"/>
      <c r="E852" s="34"/>
      <c r="F852" s="52"/>
      <c r="L852" s="37"/>
      <c r="Y852" s="12"/>
      <c r="Z852" s="12"/>
      <c r="AB852" s="13"/>
      <c r="AD852" s="12"/>
      <c r="AH852" s="12"/>
      <c r="AK852" s="12"/>
      <c r="AM852" s="39"/>
    </row>
    <row r="853" ht="15.75" customHeight="1">
      <c r="A853" s="34"/>
      <c r="B853" s="34"/>
      <c r="C853" s="34"/>
      <c r="E853" s="34"/>
      <c r="F853" s="52"/>
      <c r="L853" s="37"/>
      <c r="Y853" s="12"/>
      <c r="Z853" s="12"/>
      <c r="AB853" s="13"/>
      <c r="AD853" s="12"/>
      <c r="AH853" s="12"/>
      <c r="AK853" s="12"/>
      <c r="AM853" s="39"/>
    </row>
    <row r="854" ht="15.75" customHeight="1">
      <c r="A854" s="34"/>
      <c r="B854" s="34"/>
      <c r="C854" s="34"/>
      <c r="E854" s="34"/>
      <c r="F854" s="52"/>
      <c r="L854" s="37"/>
      <c r="Y854" s="12"/>
      <c r="Z854" s="12"/>
      <c r="AB854" s="13"/>
      <c r="AD854" s="12"/>
      <c r="AH854" s="12"/>
      <c r="AK854" s="12"/>
      <c r="AM854" s="39"/>
    </row>
    <row r="855" ht="15.75" customHeight="1">
      <c r="A855" s="34"/>
      <c r="B855" s="34"/>
      <c r="C855" s="34"/>
      <c r="E855" s="34"/>
      <c r="F855" s="52"/>
      <c r="L855" s="37"/>
      <c r="Y855" s="12"/>
      <c r="Z855" s="12"/>
      <c r="AB855" s="13"/>
      <c r="AD855" s="12"/>
      <c r="AH855" s="12"/>
      <c r="AK855" s="12"/>
      <c r="AM855" s="39"/>
    </row>
    <row r="856" ht="15.75" customHeight="1">
      <c r="A856" s="34"/>
      <c r="B856" s="34"/>
      <c r="C856" s="34"/>
      <c r="E856" s="34"/>
      <c r="F856" s="52"/>
      <c r="L856" s="37"/>
      <c r="Y856" s="12"/>
      <c r="Z856" s="12"/>
      <c r="AB856" s="13"/>
      <c r="AD856" s="12"/>
      <c r="AH856" s="12"/>
      <c r="AK856" s="12"/>
      <c r="AM856" s="39"/>
    </row>
    <row r="857" ht="15.75" customHeight="1">
      <c r="A857" s="34"/>
      <c r="B857" s="34"/>
      <c r="C857" s="34"/>
      <c r="E857" s="34"/>
      <c r="F857" s="52"/>
      <c r="L857" s="37"/>
      <c r="Y857" s="12"/>
      <c r="Z857" s="12"/>
      <c r="AB857" s="13"/>
      <c r="AD857" s="12"/>
      <c r="AH857" s="12"/>
      <c r="AK857" s="12"/>
      <c r="AM857" s="39"/>
    </row>
    <row r="858" ht="15.75" customHeight="1">
      <c r="A858" s="34"/>
      <c r="B858" s="34"/>
      <c r="C858" s="34"/>
      <c r="E858" s="34"/>
      <c r="F858" s="52"/>
      <c r="L858" s="37"/>
      <c r="Y858" s="12"/>
      <c r="Z858" s="12"/>
      <c r="AB858" s="13"/>
      <c r="AD858" s="12"/>
      <c r="AH858" s="12"/>
      <c r="AK858" s="12"/>
      <c r="AM858" s="39"/>
    </row>
    <row r="859" ht="15.75" customHeight="1">
      <c r="A859" s="34"/>
      <c r="B859" s="34"/>
      <c r="C859" s="34"/>
      <c r="E859" s="34"/>
      <c r="F859" s="52"/>
      <c r="L859" s="37"/>
      <c r="Y859" s="12"/>
      <c r="Z859" s="12"/>
      <c r="AB859" s="13"/>
      <c r="AD859" s="12"/>
      <c r="AH859" s="12"/>
      <c r="AK859" s="12"/>
      <c r="AM859" s="39"/>
    </row>
    <row r="860" ht="15.75" customHeight="1">
      <c r="A860" s="34"/>
      <c r="B860" s="34"/>
      <c r="C860" s="34"/>
      <c r="E860" s="34"/>
      <c r="F860" s="52"/>
      <c r="L860" s="37"/>
      <c r="Y860" s="12"/>
      <c r="Z860" s="12"/>
      <c r="AB860" s="13"/>
      <c r="AD860" s="12"/>
      <c r="AH860" s="12"/>
      <c r="AK860" s="12"/>
      <c r="AM860" s="39"/>
    </row>
    <row r="861" ht="15.75" customHeight="1">
      <c r="A861" s="34"/>
      <c r="B861" s="34"/>
      <c r="C861" s="34"/>
      <c r="E861" s="34"/>
      <c r="F861" s="52"/>
      <c r="L861" s="37"/>
      <c r="Y861" s="12"/>
      <c r="Z861" s="12"/>
      <c r="AB861" s="13"/>
      <c r="AD861" s="12"/>
      <c r="AH861" s="12"/>
      <c r="AK861" s="12"/>
      <c r="AM861" s="39"/>
    </row>
    <row r="862" ht="15.75" customHeight="1">
      <c r="A862" s="34"/>
      <c r="B862" s="34"/>
      <c r="C862" s="34"/>
      <c r="E862" s="34"/>
      <c r="F862" s="52"/>
      <c r="L862" s="37"/>
      <c r="Y862" s="12"/>
      <c r="Z862" s="12"/>
      <c r="AB862" s="13"/>
      <c r="AD862" s="12"/>
      <c r="AH862" s="12"/>
      <c r="AK862" s="12"/>
      <c r="AM862" s="39"/>
    </row>
    <row r="863" ht="15.75" customHeight="1">
      <c r="A863" s="34"/>
      <c r="B863" s="34"/>
      <c r="C863" s="34"/>
      <c r="E863" s="34"/>
      <c r="F863" s="52"/>
      <c r="L863" s="37"/>
      <c r="Y863" s="12"/>
      <c r="Z863" s="12"/>
      <c r="AB863" s="13"/>
      <c r="AD863" s="12"/>
      <c r="AH863" s="12"/>
      <c r="AK863" s="12"/>
      <c r="AM863" s="39"/>
    </row>
    <row r="864" ht="15.75" customHeight="1">
      <c r="A864" s="34"/>
      <c r="B864" s="34"/>
      <c r="C864" s="34"/>
      <c r="E864" s="34"/>
      <c r="F864" s="52"/>
      <c r="L864" s="37"/>
      <c r="Y864" s="12"/>
      <c r="Z864" s="12"/>
      <c r="AB864" s="13"/>
      <c r="AD864" s="12"/>
      <c r="AH864" s="12"/>
      <c r="AK864" s="12"/>
      <c r="AM864" s="39"/>
    </row>
    <row r="865" ht="15.75" customHeight="1">
      <c r="A865" s="34"/>
      <c r="B865" s="34"/>
      <c r="C865" s="34"/>
      <c r="E865" s="34"/>
      <c r="F865" s="52"/>
      <c r="L865" s="37"/>
      <c r="Y865" s="12"/>
      <c r="Z865" s="12"/>
      <c r="AB865" s="13"/>
      <c r="AD865" s="12"/>
      <c r="AH865" s="12"/>
      <c r="AK865" s="12"/>
      <c r="AM865" s="39"/>
    </row>
    <row r="866" ht="15.75" customHeight="1">
      <c r="A866" s="34"/>
      <c r="B866" s="34"/>
      <c r="C866" s="34"/>
      <c r="E866" s="34"/>
      <c r="F866" s="52"/>
      <c r="L866" s="37"/>
      <c r="Y866" s="12"/>
      <c r="Z866" s="12"/>
      <c r="AB866" s="13"/>
      <c r="AD866" s="12"/>
      <c r="AH866" s="12"/>
      <c r="AK866" s="12"/>
      <c r="AM866" s="39"/>
    </row>
    <row r="867" ht="15.75" customHeight="1">
      <c r="A867" s="34"/>
      <c r="B867" s="34"/>
      <c r="C867" s="34"/>
      <c r="E867" s="34"/>
      <c r="F867" s="52"/>
      <c r="L867" s="37"/>
      <c r="Y867" s="12"/>
      <c r="Z867" s="12"/>
      <c r="AB867" s="13"/>
      <c r="AD867" s="12"/>
      <c r="AH867" s="12"/>
      <c r="AK867" s="12"/>
      <c r="AM867" s="39"/>
    </row>
    <row r="868" ht="15.75" customHeight="1">
      <c r="A868" s="34"/>
      <c r="B868" s="34"/>
      <c r="C868" s="34"/>
      <c r="E868" s="34"/>
      <c r="F868" s="52"/>
      <c r="L868" s="37"/>
      <c r="Y868" s="12"/>
      <c r="Z868" s="12"/>
      <c r="AB868" s="13"/>
      <c r="AD868" s="12"/>
      <c r="AH868" s="12"/>
      <c r="AK868" s="12"/>
      <c r="AM868" s="39"/>
    </row>
    <row r="869" ht="15.75" customHeight="1">
      <c r="A869" s="34"/>
      <c r="B869" s="34"/>
      <c r="C869" s="34"/>
      <c r="E869" s="34"/>
      <c r="F869" s="52"/>
      <c r="L869" s="37"/>
      <c r="Y869" s="12"/>
      <c r="Z869" s="12"/>
      <c r="AB869" s="13"/>
      <c r="AD869" s="12"/>
      <c r="AH869" s="12"/>
      <c r="AK869" s="12"/>
      <c r="AM869" s="39"/>
    </row>
    <row r="870" ht="15.75" customHeight="1">
      <c r="A870" s="34"/>
      <c r="B870" s="34"/>
      <c r="C870" s="34"/>
      <c r="E870" s="34"/>
      <c r="F870" s="52"/>
      <c r="L870" s="37"/>
      <c r="Y870" s="12"/>
      <c r="Z870" s="12"/>
      <c r="AB870" s="13"/>
      <c r="AD870" s="12"/>
      <c r="AH870" s="12"/>
      <c r="AK870" s="12"/>
      <c r="AM870" s="39"/>
    </row>
    <row r="871" ht="15.75" customHeight="1">
      <c r="A871" s="34"/>
      <c r="B871" s="34"/>
      <c r="C871" s="34"/>
      <c r="E871" s="34"/>
      <c r="F871" s="52"/>
      <c r="L871" s="37"/>
      <c r="Y871" s="12"/>
      <c r="Z871" s="12"/>
      <c r="AB871" s="13"/>
      <c r="AD871" s="12"/>
      <c r="AH871" s="12"/>
      <c r="AK871" s="12"/>
      <c r="AM871" s="39"/>
    </row>
    <row r="872" ht="15.75" customHeight="1">
      <c r="A872" s="34"/>
      <c r="B872" s="34"/>
      <c r="C872" s="34"/>
      <c r="E872" s="34"/>
      <c r="F872" s="52"/>
      <c r="L872" s="37"/>
      <c r="Y872" s="12"/>
      <c r="Z872" s="12"/>
      <c r="AB872" s="13"/>
      <c r="AD872" s="12"/>
      <c r="AH872" s="12"/>
      <c r="AK872" s="12"/>
      <c r="AM872" s="39"/>
    </row>
    <row r="873" ht="15.75" customHeight="1">
      <c r="A873" s="34"/>
      <c r="B873" s="34"/>
      <c r="C873" s="34"/>
      <c r="E873" s="34"/>
      <c r="F873" s="52"/>
      <c r="L873" s="37"/>
      <c r="Y873" s="12"/>
      <c r="Z873" s="12"/>
      <c r="AB873" s="13"/>
      <c r="AD873" s="12"/>
      <c r="AH873" s="12"/>
      <c r="AK873" s="12"/>
      <c r="AM873" s="39"/>
    </row>
    <row r="874" ht="15.75" customHeight="1">
      <c r="A874" s="34"/>
      <c r="B874" s="34"/>
      <c r="C874" s="34"/>
      <c r="E874" s="34"/>
      <c r="F874" s="52"/>
      <c r="L874" s="37"/>
      <c r="Y874" s="12"/>
      <c r="Z874" s="12"/>
      <c r="AB874" s="13"/>
      <c r="AD874" s="12"/>
      <c r="AH874" s="12"/>
      <c r="AK874" s="12"/>
      <c r="AM874" s="39"/>
    </row>
    <row r="875" ht="15.75" customHeight="1">
      <c r="A875" s="34"/>
      <c r="B875" s="34"/>
      <c r="C875" s="34"/>
      <c r="E875" s="34"/>
      <c r="F875" s="52"/>
      <c r="L875" s="37"/>
      <c r="Y875" s="12"/>
      <c r="Z875" s="12"/>
      <c r="AB875" s="13"/>
      <c r="AD875" s="12"/>
      <c r="AH875" s="12"/>
      <c r="AK875" s="12"/>
      <c r="AM875" s="39"/>
    </row>
    <row r="876" ht="15.75" customHeight="1">
      <c r="A876" s="34"/>
      <c r="B876" s="34"/>
      <c r="C876" s="34"/>
      <c r="E876" s="34"/>
      <c r="F876" s="52"/>
      <c r="L876" s="37"/>
      <c r="Y876" s="12"/>
      <c r="Z876" s="12"/>
      <c r="AB876" s="13"/>
      <c r="AD876" s="12"/>
      <c r="AH876" s="12"/>
      <c r="AK876" s="12"/>
      <c r="AM876" s="39"/>
    </row>
    <row r="877" ht="15.75" customHeight="1">
      <c r="A877" s="34"/>
      <c r="B877" s="34"/>
      <c r="C877" s="34"/>
      <c r="E877" s="34"/>
      <c r="F877" s="52"/>
      <c r="L877" s="37"/>
      <c r="Y877" s="12"/>
      <c r="Z877" s="12"/>
      <c r="AB877" s="13"/>
      <c r="AD877" s="12"/>
      <c r="AH877" s="12"/>
      <c r="AK877" s="12"/>
      <c r="AM877" s="39"/>
    </row>
    <row r="878" ht="15.75" customHeight="1">
      <c r="A878" s="34"/>
      <c r="B878" s="34"/>
      <c r="C878" s="34"/>
      <c r="E878" s="34"/>
      <c r="F878" s="52"/>
      <c r="L878" s="37"/>
      <c r="Y878" s="12"/>
      <c r="Z878" s="12"/>
      <c r="AB878" s="13"/>
      <c r="AD878" s="12"/>
      <c r="AH878" s="12"/>
      <c r="AK878" s="12"/>
      <c r="AM878" s="39"/>
    </row>
    <row r="879" ht="15.75" customHeight="1">
      <c r="A879" s="34"/>
      <c r="B879" s="34"/>
      <c r="C879" s="34"/>
      <c r="E879" s="34"/>
      <c r="F879" s="52"/>
      <c r="L879" s="37"/>
      <c r="Y879" s="12"/>
      <c r="Z879" s="12"/>
      <c r="AB879" s="13"/>
      <c r="AD879" s="12"/>
      <c r="AH879" s="12"/>
      <c r="AK879" s="12"/>
      <c r="AM879" s="39"/>
    </row>
    <row r="880" ht="15.75" customHeight="1">
      <c r="A880" s="34"/>
      <c r="B880" s="34"/>
      <c r="C880" s="34"/>
      <c r="E880" s="34"/>
      <c r="F880" s="52"/>
      <c r="L880" s="37"/>
      <c r="Y880" s="12"/>
      <c r="Z880" s="12"/>
      <c r="AB880" s="13"/>
      <c r="AD880" s="12"/>
      <c r="AH880" s="12"/>
      <c r="AK880" s="12"/>
      <c r="AM880" s="39"/>
    </row>
    <row r="881" ht="15.75" customHeight="1">
      <c r="A881" s="34"/>
      <c r="B881" s="34"/>
      <c r="C881" s="34"/>
      <c r="E881" s="34"/>
      <c r="F881" s="52"/>
      <c r="L881" s="37"/>
      <c r="Y881" s="12"/>
      <c r="Z881" s="12"/>
      <c r="AB881" s="13"/>
      <c r="AD881" s="12"/>
      <c r="AH881" s="12"/>
      <c r="AK881" s="12"/>
      <c r="AM881" s="39"/>
    </row>
    <row r="882" ht="15.75" customHeight="1">
      <c r="A882" s="34"/>
      <c r="B882" s="34"/>
      <c r="C882" s="34"/>
      <c r="E882" s="34"/>
      <c r="F882" s="52"/>
      <c r="L882" s="37"/>
      <c r="Y882" s="12"/>
      <c r="Z882" s="12"/>
      <c r="AB882" s="13"/>
      <c r="AD882" s="12"/>
      <c r="AH882" s="12"/>
      <c r="AK882" s="12"/>
      <c r="AM882" s="39"/>
    </row>
    <row r="883" ht="15.75" customHeight="1">
      <c r="A883" s="34"/>
      <c r="B883" s="34"/>
      <c r="C883" s="34"/>
      <c r="E883" s="34"/>
      <c r="F883" s="52"/>
      <c r="L883" s="37"/>
      <c r="Y883" s="12"/>
      <c r="Z883" s="12"/>
      <c r="AB883" s="13"/>
      <c r="AD883" s="12"/>
      <c r="AH883" s="12"/>
      <c r="AK883" s="12"/>
      <c r="AM883" s="39"/>
    </row>
    <row r="884" ht="15.75" customHeight="1">
      <c r="A884" s="34"/>
      <c r="B884" s="34"/>
      <c r="C884" s="34"/>
      <c r="E884" s="34"/>
      <c r="F884" s="52"/>
      <c r="L884" s="37"/>
      <c r="Y884" s="12"/>
      <c r="Z884" s="12"/>
      <c r="AB884" s="13"/>
      <c r="AD884" s="12"/>
      <c r="AH884" s="12"/>
      <c r="AK884" s="12"/>
      <c r="AM884" s="39"/>
    </row>
    <row r="885" ht="15.75" customHeight="1">
      <c r="A885" s="34"/>
      <c r="B885" s="34"/>
      <c r="C885" s="34"/>
      <c r="E885" s="34"/>
      <c r="F885" s="52"/>
      <c r="L885" s="37"/>
      <c r="Y885" s="12"/>
      <c r="Z885" s="12"/>
      <c r="AB885" s="13"/>
      <c r="AD885" s="12"/>
      <c r="AH885" s="12"/>
      <c r="AK885" s="12"/>
      <c r="AM885" s="39"/>
    </row>
    <row r="886" ht="15.75" customHeight="1">
      <c r="A886" s="34"/>
      <c r="B886" s="34"/>
      <c r="C886" s="34"/>
      <c r="E886" s="34"/>
      <c r="F886" s="52"/>
      <c r="L886" s="37"/>
      <c r="Y886" s="12"/>
      <c r="Z886" s="12"/>
      <c r="AB886" s="13"/>
      <c r="AD886" s="12"/>
      <c r="AH886" s="12"/>
      <c r="AK886" s="12"/>
      <c r="AM886" s="39"/>
    </row>
    <row r="887" ht="15.75" customHeight="1">
      <c r="A887" s="34"/>
      <c r="B887" s="34"/>
      <c r="C887" s="34"/>
      <c r="E887" s="34"/>
      <c r="F887" s="52"/>
      <c r="L887" s="37"/>
      <c r="Y887" s="12"/>
      <c r="Z887" s="12"/>
      <c r="AB887" s="13"/>
      <c r="AD887" s="12"/>
      <c r="AH887" s="12"/>
      <c r="AK887" s="12"/>
      <c r="AM887" s="39"/>
    </row>
    <row r="888" ht="15.75" customHeight="1">
      <c r="A888" s="34"/>
      <c r="B888" s="34"/>
      <c r="C888" s="34"/>
      <c r="E888" s="34"/>
      <c r="F888" s="52"/>
      <c r="L888" s="37"/>
      <c r="Y888" s="12"/>
      <c r="Z888" s="12"/>
      <c r="AB888" s="13"/>
      <c r="AD888" s="12"/>
      <c r="AH888" s="12"/>
      <c r="AK888" s="12"/>
      <c r="AM888" s="39"/>
    </row>
    <row r="889" ht="15.75" customHeight="1">
      <c r="A889" s="34"/>
      <c r="B889" s="34"/>
      <c r="C889" s="34"/>
      <c r="E889" s="34"/>
      <c r="F889" s="52"/>
      <c r="L889" s="37"/>
      <c r="Y889" s="12"/>
      <c r="Z889" s="12"/>
      <c r="AB889" s="13"/>
      <c r="AD889" s="12"/>
      <c r="AH889" s="12"/>
      <c r="AK889" s="12"/>
      <c r="AM889" s="39"/>
    </row>
    <row r="890" ht="15.75" customHeight="1">
      <c r="A890" s="34"/>
      <c r="B890" s="34"/>
      <c r="C890" s="34"/>
      <c r="E890" s="34"/>
      <c r="F890" s="52"/>
      <c r="L890" s="37"/>
      <c r="Y890" s="12"/>
      <c r="Z890" s="12"/>
      <c r="AB890" s="13"/>
      <c r="AD890" s="12"/>
      <c r="AH890" s="12"/>
      <c r="AK890" s="12"/>
      <c r="AM890" s="39"/>
    </row>
    <row r="891" ht="15.75" customHeight="1">
      <c r="A891" s="34"/>
      <c r="B891" s="34"/>
      <c r="C891" s="34"/>
      <c r="E891" s="34"/>
      <c r="F891" s="52"/>
      <c r="L891" s="37"/>
      <c r="Y891" s="12"/>
      <c r="Z891" s="12"/>
      <c r="AB891" s="13"/>
      <c r="AD891" s="12"/>
      <c r="AH891" s="12"/>
      <c r="AK891" s="12"/>
      <c r="AM891" s="39"/>
    </row>
    <row r="892" ht="15.75" customHeight="1">
      <c r="A892" s="34"/>
      <c r="B892" s="34"/>
      <c r="C892" s="34"/>
      <c r="E892" s="34"/>
      <c r="F892" s="52"/>
      <c r="L892" s="37"/>
      <c r="Y892" s="12"/>
      <c r="Z892" s="12"/>
      <c r="AB892" s="13"/>
      <c r="AD892" s="12"/>
      <c r="AH892" s="12"/>
      <c r="AK892" s="12"/>
      <c r="AM892" s="39"/>
    </row>
    <row r="893" ht="15.75" customHeight="1">
      <c r="A893" s="34"/>
      <c r="B893" s="34"/>
      <c r="C893" s="34"/>
      <c r="E893" s="34"/>
      <c r="F893" s="52"/>
      <c r="L893" s="37"/>
      <c r="Y893" s="12"/>
      <c r="Z893" s="12"/>
      <c r="AB893" s="13"/>
      <c r="AD893" s="12"/>
      <c r="AH893" s="12"/>
      <c r="AK893" s="12"/>
      <c r="AM893" s="39"/>
    </row>
    <row r="894" ht="15.75" customHeight="1">
      <c r="A894" s="34"/>
      <c r="B894" s="34"/>
      <c r="C894" s="34"/>
      <c r="E894" s="34"/>
      <c r="F894" s="52"/>
      <c r="L894" s="37"/>
      <c r="Y894" s="12"/>
      <c r="Z894" s="12"/>
      <c r="AB894" s="13"/>
      <c r="AD894" s="12"/>
      <c r="AH894" s="12"/>
      <c r="AK894" s="12"/>
      <c r="AM894" s="39"/>
    </row>
    <row r="895" ht="15.75" customHeight="1">
      <c r="A895" s="34"/>
      <c r="B895" s="34"/>
      <c r="C895" s="34"/>
      <c r="E895" s="34"/>
      <c r="F895" s="52"/>
      <c r="L895" s="37"/>
      <c r="Y895" s="12"/>
      <c r="Z895" s="12"/>
      <c r="AB895" s="13"/>
      <c r="AD895" s="12"/>
      <c r="AH895" s="12"/>
      <c r="AK895" s="12"/>
      <c r="AM895" s="39"/>
    </row>
    <row r="896" ht="15.75" customHeight="1">
      <c r="A896" s="34"/>
      <c r="B896" s="34"/>
      <c r="C896" s="34"/>
      <c r="E896" s="34"/>
      <c r="F896" s="52"/>
      <c r="L896" s="37"/>
      <c r="Y896" s="12"/>
      <c r="Z896" s="12"/>
      <c r="AB896" s="13"/>
      <c r="AD896" s="12"/>
      <c r="AH896" s="12"/>
      <c r="AK896" s="12"/>
      <c r="AM896" s="39"/>
    </row>
    <row r="897" ht="15.75" customHeight="1">
      <c r="A897" s="34"/>
      <c r="B897" s="34"/>
      <c r="C897" s="34"/>
      <c r="E897" s="34"/>
      <c r="F897" s="52"/>
      <c r="L897" s="37"/>
      <c r="Y897" s="12"/>
      <c r="Z897" s="12"/>
      <c r="AB897" s="13"/>
      <c r="AD897" s="12"/>
      <c r="AH897" s="12"/>
      <c r="AK897" s="12"/>
      <c r="AM897" s="39"/>
    </row>
    <row r="898" ht="15.75" customHeight="1">
      <c r="A898" s="34"/>
      <c r="B898" s="34"/>
      <c r="C898" s="34"/>
      <c r="E898" s="34"/>
      <c r="F898" s="52"/>
      <c r="L898" s="37"/>
      <c r="Y898" s="12"/>
      <c r="Z898" s="12"/>
      <c r="AB898" s="13"/>
      <c r="AD898" s="12"/>
      <c r="AH898" s="12"/>
      <c r="AK898" s="12"/>
      <c r="AM898" s="39"/>
    </row>
    <row r="899" ht="15.75" customHeight="1">
      <c r="A899" s="34"/>
      <c r="B899" s="34"/>
      <c r="C899" s="34"/>
      <c r="E899" s="34"/>
      <c r="F899" s="52"/>
      <c r="L899" s="37"/>
      <c r="Y899" s="12"/>
      <c r="Z899" s="12"/>
      <c r="AB899" s="13"/>
      <c r="AD899" s="12"/>
      <c r="AH899" s="12"/>
      <c r="AK899" s="12"/>
      <c r="AM899" s="39"/>
    </row>
    <row r="900" ht="15.75" customHeight="1">
      <c r="A900" s="34"/>
      <c r="B900" s="34"/>
      <c r="C900" s="34"/>
      <c r="E900" s="34"/>
      <c r="F900" s="52"/>
      <c r="L900" s="37"/>
      <c r="Y900" s="12"/>
      <c r="Z900" s="12"/>
      <c r="AB900" s="13"/>
      <c r="AD900" s="12"/>
      <c r="AH900" s="12"/>
      <c r="AK900" s="12"/>
      <c r="AM900" s="39"/>
    </row>
    <row r="901" ht="15.75" customHeight="1">
      <c r="A901" s="34"/>
      <c r="B901" s="34"/>
      <c r="C901" s="34"/>
      <c r="E901" s="34"/>
      <c r="F901" s="52"/>
      <c r="L901" s="37"/>
      <c r="Y901" s="12"/>
      <c r="Z901" s="12"/>
      <c r="AB901" s="13"/>
      <c r="AD901" s="12"/>
      <c r="AH901" s="12"/>
      <c r="AK901" s="12"/>
      <c r="AM901" s="39"/>
    </row>
    <row r="902" ht="15.75" customHeight="1">
      <c r="A902" s="34"/>
      <c r="B902" s="34"/>
      <c r="C902" s="34"/>
      <c r="E902" s="34"/>
      <c r="F902" s="52"/>
      <c r="L902" s="37"/>
      <c r="Y902" s="12"/>
      <c r="Z902" s="12"/>
      <c r="AB902" s="13"/>
      <c r="AD902" s="12"/>
      <c r="AH902" s="12"/>
      <c r="AK902" s="12"/>
      <c r="AM902" s="39"/>
    </row>
    <row r="903" ht="15.75" customHeight="1">
      <c r="A903" s="34"/>
      <c r="B903" s="34"/>
      <c r="C903" s="34"/>
      <c r="E903" s="34"/>
      <c r="F903" s="52"/>
      <c r="L903" s="37"/>
      <c r="Y903" s="12"/>
      <c r="Z903" s="12"/>
      <c r="AB903" s="13"/>
      <c r="AD903" s="12"/>
      <c r="AH903" s="12"/>
      <c r="AK903" s="12"/>
      <c r="AM903" s="39"/>
    </row>
    <row r="904" ht="15.75" customHeight="1">
      <c r="A904" s="34"/>
      <c r="B904" s="34"/>
      <c r="C904" s="34"/>
      <c r="E904" s="34"/>
      <c r="F904" s="52"/>
      <c r="L904" s="37"/>
      <c r="Y904" s="12"/>
      <c r="Z904" s="12"/>
      <c r="AB904" s="13"/>
      <c r="AD904" s="12"/>
      <c r="AH904" s="12"/>
      <c r="AK904" s="12"/>
      <c r="AM904" s="39"/>
    </row>
    <row r="905" ht="15.75" customHeight="1">
      <c r="A905" s="34"/>
      <c r="B905" s="34"/>
      <c r="C905" s="34"/>
      <c r="E905" s="34"/>
      <c r="F905" s="52"/>
      <c r="L905" s="37"/>
      <c r="Y905" s="12"/>
      <c r="Z905" s="12"/>
      <c r="AB905" s="13"/>
      <c r="AD905" s="12"/>
      <c r="AH905" s="12"/>
      <c r="AK905" s="12"/>
      <c r="AM905" s="39"/>
    </row>
    <row r="906" ht="15.75" customHeight="1">
      <c r="A906" s="34"/>
      <c r="B906" s="34"/>
      <c r="C906" s="34"/>
      <c r="E906" s="34"/>
      <c r="F906" s="52"/>
      <c r="L906" s="37"/>
      <c r="Y906" s="12"/>
      <c r="Z906" s="12"/>
      <c r="AB906" s="13"/>
      <c r="AD906" s="12"/>
      <c r="AH906" s="12"/>
      <c r="AK906" s="12"/>
      <c r="AM906" s="39"/>
    </row>
    <row r="907" ht="15.75" customHeight="1">
      <c r="A907" s="34"/>
      <c r="B907" s="34"/>
      <c r="C907" s="34"/>
      <c r="E907" s="34"/>
      <c r="F907" s="52"/>
      <c r="L907" s="37"/>
      <c r="Y907" s="12"/>
      <c r="Z907" s="12"/>
      <c r="AB907" s="13"/>
      <c r="AD907" s="12"/>
      <c r="AH907" s="12"/>
      <c r="AK907" s="12"/>
      <c r="AM907" s="39"/>
    </row>
    <row r="908" ht="15.75" customHeight="1">
      <c r="A908" s="34"/>
      <c r="B908" s="34"/>
      <c r="C908" s="34"/>
      <c r="E908" s="34"/>
      <c r="F908" s="52"/>
      <c r="L908" s="37"/>
      <c r="Y908" s="12"/>
      <c r="Z908" s="12"/>
      <c r="AB908" s="13"/>
      <c r="AD908" s="12"/>
      <c r="AH908" s="12"/>
      <c r="AK908" s="12"/>
      <c r="AM908" s="39"/>
    </row>
    <row r="909" ht="15.75" customHeight="1">
      <c r="A909" s="34"/>
      <c r="B909" s="34"/>
      <c r="C909" s="34"/>
      <c r="E909" s="34"/>
      <c r="F909" s="52"/>
      <c r="L909" s="37"/>
      <c r="Y909" s="12"/>
      <c r="Z909" s="12"/>
      <c r="AB909" s="13"/>
      <c r="AD909" s="12"/>
      <c r="AH909" s="12"/>
      <c r="AK909" s="12"/>
      <c r="AM909" s="39"/>
    </row>
    <row r="910" ht="15.75" customHeight="1">
      <c r="A910" s="34"/>
      <c r="B910" s="34"/>
      <c r="C910" s="34"/>
      <c r="E910" s="34"/>
      <c r="F910" s="52"/>
      <c r="L910" s="37"/>
      <c r="Y910" s="12"/>
      <c r="Z910" s="12"/>
      <c r="AB910" s="13"/>
      <c r="AD910" s="12"/>
      <c r="AH910" s="12"/>
      <c r="AK910" s="12"/>
      <c r="AM910" s="39"/>
    </row>
    <row r="911" ht="15.75" customHeight="1">
      <c r="A911" s="34"/>
      <c r="B911" s="34"/>
      <c r="C911" s="34"/>
      <c r="E911" s="34"/>
      <c r="F911" s="52"/>
      <c r="L911" s="37"/>
      <c r="Y911" s="12"/>
      <c r="Z911" s="12"/>
      <c r="AB911" s="13"/>
      <c r="AD911" s="12"/>
      <c r="AH911" s="12"/>
      <c r="AK911" s="12"/>
      <c r="AM911" s="39"/>
    </row>
    <row r="912" ht="15.75" customHeight="1">
      <c r="A912" s="34"/>
      <c r="B912" s="34"/>
      <c r="C912" s="34"/>
      <c r="E912" s="34"/>
      <c r="F912" s="52"/>
      <c r="L912" s="37"/>
      <c r="Y912" s="12"/>
      <c r="Z912" s="12"/>
      <c r="AB912" s="13"/>
      <c r="AD912" s="12"/>
      <c r="AH912" s="12"/>
      <c r="AK912" s="12"/>
      <c r="AM912" s="39"/>
    </row>
    <row r="913" ht="15.75" customHeight="1">
      <c r="A913" s="34"/>
      <c r="B913" s="34"/>
      <c r="C913" s="34"/>
      <c r="E913" s="34"/>
      <c r="F913" s="52"/>
      <c r="L913" s="37"/>
      <c r="Y913" s="12"/>
      <c r="Z913" s="12"/>
      <c r="AB913" s="13"/>
      <c r="AD913" s="12"/>
      <c r="AH913" s="12"/>
      <c r="AK913" s="12"/>
      <c r="AM913" s="39"/>
    </row>
    <row r="914" ht="15.75" customHeight="1">
      <c r="A914" s="34"/>
      <c r="B914" s="34"/>
      <c r="C914" s="34"/>
      <c r="E914" s="34"/>
      <c r="F914" s="52"/>
      <c r="L914" s="37"/>
      <c r="Y914" s="12"/>
      <c r="Z914" s="12"/>
      <c r="AB914" s="13"/>
      <c r="AD914" s="12"/>
      <c r="AH914" s="12"/>
      <c r="AK914" s="12"/>
      <c r="AM914" s="39"/>
    </row>
    <row r="915" ht="15.75" customHeight="1">
      <c r="A915" s="34"/>
      <c r="B915" s="34"/>
      <c r="C915" s="34"/>
      <c r="E915" s="34"/>
      <c r="F915" s="52"/>
      <c r="L915" s="37"/>
      <c r="Y915" s="12"/>
      <c r="Z915" s="12"/>
      <c r="AB915" s="13"/>
      <c r="AD915" s="12"/>
      <c r="AH915" s="12"/>
      <c r="AK915" s="12"/>
      <c r="AM915" s="39"/>
    </row>
    <row r="916" ht="15.75" customHeight="1">
      <c r="A916" s="34"/>
      <c r="B916" s="34"/>
      <c r="C916" s="34"/>
      <c r="E916" s="34"/>
      <c r="F916" s="52"/>
      <c r="L916" s="37"/>
      <c r="Y916" s="12"/>
      <c r="Z916" s="12"/>
      <c r="AB916" s="13"/>
      <c r="AD916" s="12"/>
      <c r="AH916" s="12"/>
      <c r="AK916" s="12"/>
      <c r="AM916" s="39"/>
    </row>
    <row r="917" ht="15.75" customHeight="1">
      <c r="A917" s="34"/>
      <c r="B917" s="34"/>
      <c r="C917" s="34"/>
      <c r="E917" s="34"/>
      <c r="F917" s="52"/>
      <c r="L917" s="37"/>
      <c r="Y917" s="12"/>
      <c r="Z917" s="12"/>
      <c r="AB917" s="13"/>
      <c r="AD917" s="12"/>
      <c r="AH917" s="12"/>
      <c r="AK917" s="12"/>
      <c r="AM917" s="39"/>
    </row>
    <row r="918" ht="15.75" customHeight="1">
      <c r="A918" s="34"/>
      <c r="B918" s="34"/>
      <c r="C918" s="34"/>
      <c r="E918" s="34"/>
      <c r="F918" s="52"/>
      <c r="L918" s="37"/>
      <c r="Y918" s="12"/>
      <c r="Z918" s="12"/>
      <c r="AB918" s="13"/>
      <c r="AD918" s="12"/>
      <c r="AH918" s="12"/>
      <c r="AK918" s="12"/>
      <c r="AM918" s="39"/>
    </row>
    <row r="919" ht="15.75" customHeight="1">
      <c r="A919" s="34"/>
      <c r="B919" s="34"/>
      <c r="C919" s="34"/>
      <c r="E919" s="34"/>
      <c r="F919" s="52"/>
      <c r="L919" s="37"/>
      <c r="Y919" s="12"/>
      <c r="Z919" s="12"/>
      <c r="AB919" s="13"/>
      <c r="AD919" s="12"/>
      <c r="AH919" s="12"/>
      <c r="AK919" s="12"/>
      <c r="AM919" s="39"/>
    </row>
    <row r="920" ht="15.75" customHeight="1">
      <c r="A920" s="34"/>
      <c r="B920" s="34"/>
      <c r="C920" s="34"/>
      <c r="E920" s="34"/>
      <c r="F920" s="52"/>
      <c r="L920" s="37"/>
      <c r="Y920" s="12"/>
      <c r="Z920" s="12"/>
      <c r="AB920" s="13"/>
      <c r="AD920" s="12"/>
      <c r="AH920" s="12"/>
      <c r="AK920" s="12"/>
      <c r="AM920" s="39"/>
    </row>
    <row r="921" ht="15.75" customHeight="1">
      <c r="A921" s="34"/>
      <c r="B921" s="34"/>
      <c r="C921" s="34"/>
      <c r="E921" s="34"/>
      <c r="F921" s="52"/>
      <c r="L921" s="37"/>
      <c r="Y921" s="12"/>
      <c r="Z921" s="12"/>
      <c r="AB921" s="13"/>
      <c r="AD921" s="12"/>
      <c r="AH921" s="12"/>
      <c r="AK921" s="12"/>
      <c r="AM921" s="39"/>
    </row>
    <row r="922" ht="15.75" customHeight="1">
      <c r="A922" s="34"/>
      <c r="B922" s="34"/>
      <c r="C922" s="34"/>
      <c r="E922" s="34"/>
      <c r="F922" s="52"/>
      <c r="L922" s="37"/>
      <c r="Y922" s="12"/>
      <c r="Z922" s="12"/>
      <c r="AB922" s="13"/>
      <c r="AD922" s="12"/>
      <c r="AH922" s="12"/>
      <c r="AK922" s="12"/>
      <c r="AM922" s="39"/>
    </row>
    <row r="923" ht="15.75" customHeight="1">
      <c r="A923" s="34"/>
      <c r="B923" s="34"/>
      <c r="C923" s="34"/>
      <c r="E923" s="34"/>
      <c r="F923" s="52"/>
      <c r="L923" s="37"/>
      <c r="Y923" s="12"/>
      <c r="Z923" s="12"/>
      <c r="AB923" s="13"/>
      <c r="AD923" s="12"/>
      <c r="AH923" s="12"/>
      <c r="AK923" s="12"/>
      <c r="AM923" s="39"/>
    </row>
    <row r="924" ht="15.75" customHeight="1">
      <c r="A924" s="34"/>
      <c r="B924" s="34"/>
      <c r="C924" s="34"/>
      <c r="E924" s="34"/>
      <c r="F924" s="52"/>
      <c r="L924" s="37"/>
      <c r="Y924" s="12"/>
      <c r="Z924" s="12"/>
      <c r="AB924" s="13"/>
      <c r="AD924" s="12"/>
      <c r="AH924" s="12"/>
      <c r="AK924" s="12"/>
      <c r="AM924" s="39"/>
    </row>
    <row r="925" ht="15.75" customHeight="1">
      <c r="A925" s="34"/>
      <c r="B925" s="34"/>
      <c r="C925" s="34"/>
      <c r="E925" s="34"/>
      <c r="F925" s="52"/>
      <c r="L925" s="37"/>
      <c r="Y925" s="12"/>
      <c r="Z925" s="12"/>
      <c r="AB925" s="13"/>
      <c r="AD925" s="12"/>
      <c r="AH925" s="12"/>
      <c r="AK925" s="12"/>
      <c r="AM925" s="39"/>
    </row>
    <row r="926" ht="15.75" customHeight="1">
      <c r="A926" s="34"/>
      <c r="B926" s="34"/>
      <c r="C926" s="34"/>
      <c r="E926" s="34"/>
      <c r="F926" s="52"/>
      <c r="L926" s="37"/>
      <c r="Y926" s="12"/>
      <c r="Z926" s="12"/>
      <c r="AB926" s="13"/>
      <c r="AD926" s="12"/>
      <c r="AH926" s="12"/>
      <c r="AK926" s="12"/>
      <c r="AM926" s="39"/>
    </row>
    <row r="927" ht="15.75" customHeight="1">
      <c r="A927" s="34"/>
      <c r="B927" s="34"/>
      <c r="C927" s="34"/>
      <c r="E927" s="34"/>
      <c r="F927" s="52"/>
      <c r="L927" s="37"/>
      <c r="Y927" s="12"/>
      <c r="Z927" s="12"/>
      <c r="AB927" s="13"/>
      <c r="AD927" s="12"/>
      <c r="AH927" s="12"/>
      <c r="AK927" s="12"/>
      <c r="AM927" s="39"/>
    </row>
    <row r="928" ht="15.75" customHeight="1">
      <c r="A928" s="34"/>
      <c r="B928" s="34"/>
      <c r="C928" s="34"/>
      <c r="E928" s="34"/>
      <c r="F928" s="52"/>
      <c r="L928" s="37"/>
      <c r="Y928" s="12"/>
      <c r="Z928" s="12"/>
      <c r="AB928" s="13"/>
      <c r="AD928" s="12"/>
      <c r="AH928" s="12"/>
      <c r="AK928" s="12"/>
      <c r="AM928" s="39"/>
    </row>
    <row r="929" ht="15.75" customHeight="1">
      <c r="A929" s="34"/>
      <c r="B929" s="34"/>
      <c r="C929" s="34"/>
      <c r="E929" s="34"/>
      <c r="F929" s="52"/>
      <c r="L929" s="37"/>
      <c r="Y929" s="12"/>
      <c r="Z929" s="12"/>
      <c r="AB929" s="13"/>
      <c r="AD929" s="12"/>
      <c r="AH929" s="12"/>
      <c r="AK929" s="12"/>
      <c r="AM929" s="39"/>
    </row>
    <row r="930" ht="15.75" customHeight="1">
      <c r="A930" s="34"/>
      <c r="B930" s="34"/>
      <c r="C930" s="34"/>
      <c r="E930" s="34"/>
      <c r="F930" s="52"/>
      <c r="L930" s="37"/>
      <c r="Y930" s="12"/>
      <c r="Z930" s="12"/>
      <c r="AB930" s="13"/>
      <c r="AD930" s="12"/>
      <c r="AH930" s="12"/>
      <c r="AK930" s="12"/>
      <c r="AM930" s="39"/>
    </row>
    <row r="931" ht="15.75" customHeight="1">
      <c r="A931" s="34"/>
      <c r="B931" s="34"/>
      <c r="C931" s="34"/>
      <c r="E931" s="34"/>
      <c r="F931" s="52"/>
      <c r="L931" s="37"/>
      <c r="Y931" s="12"/>
      <c r="Z931" s="12"/>
      <c r="AB931" s="13"/>
      <c r="AD931" s="12"/>
      <c r="AH931" s="12"/>
      <c r="AK931" s="12"/>
      <c r="AM931" s="39"/>
    </row>
    <row r="932" ht="15.75" customHeight="1">
      <c r="A932" s="34"/>
      <c r="B932" s="34"/>
      <c r="C932" s="34"/>
      <c r="E932" s="34"/>
      <c r="F932" s="52"/>
      <c r="L932" s="37"/>
      <c r="Y932" s="12"/>
      <c r="Z932" s="12"/>
      <c r="AB932" s="13"/>
      <c r="AD932" s="12"/>
      <c r="AH932" s="12"/>
      <c r="AK932" s="12"/>
      <c r="AM932" s="39"/>
    </row>
    <row r="933" ht="15.75" customHeight="1">
      <c r="A933" s="34"/>
      <c r="B933" s="34"/>
      <c r="C933" s="34"/>
      <c r="E933" s="34"/>
      <c r="F933" s="52"/>
      <c r="L933" s="37"/>
      <c r="Y933" s="12"/>
      <c r="Z933" s="12"/>
      <c r="AB933" s="13"/>
      <c r="AD933" s="12"/>
      <c r="AH933" s="12"/>
      <c r="AK933" s="12"/>
      <c r="AM933" s="39"/>
    </row>
    <row r="934" ht="15.75" customHeight="1">
      <c r="A934" s="34"/>
      <c r="B934" s="34"/>
      <c r="C934" s="34"/>
      <c r="E934" s="34"/>
      <c r="F934" s="52"/>
      <c r="L934" s="37"/>
      <c r="Y934" s="12"/>
      <c r="Z934" s="12"/>
      <c r="AB934" s="13"/>
      <c r="AD934" s="12"/>
      <c r="AH934" s="12"/>
      <c r="AK934" s="12"/>
      <c r="AM934" s="39"/>
    </row>
    <row r="935" ht="15.75" customHeight="1">
      <c r="A935" s="34"/>
      <c r="B935" s="34"/>
      <c r="C935" s="34"/>
      <c r="E935" s="34"/>
      <c r="F935" s="52"/>
      <c r="L935" s="37"/>
      <c r="Y935" s="12"/>
      <c r="Z935" s="12"/>
      <c r="AB935" s="13"/>
      <c r="AD935" s="12"/>
      <c r="AH935" s="12"/>
      <c r="AK935" s="12"/>
      <c r="AM935" s="39"/>
    </row>
    <row r="936" ht="15.75" customHeight="1">
      <c r="A936" s="34"/>
      <c r="B936" s="34"/>
      <c r="C936" s="34"/>
      <c r="E936" s="34"/>
      <c r="F936" s="52"/>
      <c r="L936" s="37"/>
      <c r="Y936" s="12"/>
      <c r="Z936" s="12"/>
      <c r="AB936" s="13"/>
      <c r="AD936" s="12"/>
      <c r="AH936" s="12"/>
      <c r="AK936" s="12"/>
      <c r="AM936" s="39"/>
    </row>
    <row r="937" ht="15.75" customHeight="1">
      <c r="A937" s="34"/>
      <c r="B937" s="34"/>
      <c r="C937" s="34"/>
      <c r="E937" s="34"/>
      <c r="F937" s="52"/>
      <c r="L937" s="37"/>
      <c r="Y937" s="12"/>
      <c r="Z937" s="12"/>
      <c r="AB937" s="13"/>
      <c r="AD937" s="12"/>
      <c r="AH937" s="12"/>
      <c r="AK937" s="12"/>
      <c r="AM937" s="39"/>
    </row>
    <row r="938" ht="15.75" customHeight="1">
      <c r="A938" s="34"/>
      <c r="B938" s="34"/>
      <c r="C938" s="34"/>
      <c r="E938" s="34"/>
      <c r="F938" s="52"/>
      <c r="L938" s="37"/>
      <c r="Y938" s="12"/>
      <c r="Z938" s="12"/>
      <c r="AB938" s="13"/>
      <c r="AD938" s="12"/>
      <c r="AH938" s="12"/>
      <c r="AK938" s="12"/>
      <c r="AM938" s="39"/>
    </row>
    <row r="939" ht="15.75" customHeight="1">
      <c r="A939" s="34"/>
      <c r="B939" s="34"/>
      <c r="C939" s="34"/>
      <c r="E939" s="34"/>
      <c r="F939" s="52"/>
      <c r="L939" s="37"/>
      <c r="Y939" s="12"/>
      <c r="Z939" s="12"/>
      <c r="AB939" s="13"/>
      <c r="AD939" s="12"/>
      <c r="AH939" s="12"/>
      <c r="AK939" s="12"/>
      <c r="AM939" s="39"/>
    </row>
    <row r="940" ht="15.75" customHeight="1">
      <c r="A940" s="34"/>
      <c r="B940" s="34"/>
      <c r="C940" s="34"/>
      <c r="E940" s="34"/>
      <c r="F940" s="52"/>
      <c r="L940" s="37"/>
      <c r="Y940" s="12"/>
      <c r="Z940" s="12"/>
      <c r="AB940" s="13"/>
      <c r="AD940" s="12"/>
      <c r="AH940" s="12"/>
      <c r="AK940" s="12"/>
      <c r="AM940" s="39"/>
    </row>
    <row r="941" ht="15.75" customHeight="1">
      <c r="A941" s="34"/>
      <c r="B941" s="34"/>
      <c r="C941" s="34"/>
      <c r="E941" s="34"/>
      <c r="F941" s="52"/>
      <c r="L941" s="37"/>
      <c r="Y941" s="12"/>
      <c r="Z941" s="12"/>
      <c r="AB941" s="13"/>
      <c r="AD941" s="12"/>
      <c r="AH941" s="12"/>
      <c r="AK941" s="12"/>
      <c r="AM941" s="39"/>
    </row>
    <row r="942" ht="15.75" customHeight="1">
      <c r="A942" s="34"/>
      <c r="B942" s="34"/>
      <c r="C942" s="34"/>
      <c r="E942" s="34"/>
      <c r="F942" s="52"/>
      <c r="L942" s="37"/>
      <c r="Y942" s="12"/>
      <c r="Z942" s="12"/>
      <c r="AB942" s="13"/>
      <c r="AD942" s="12"/>
      <c r="AH942" s="12"/>
      <c r="AK942" s="12"/>
      <c r="AM942" s="39"/>
    </row>
    <row r="943" ht="15.75" customHeight="1">
      <c r="A943" s="34"/>
      <c r="B943" s="34"/>
      <c r="C943" s="34"/>
      <c r="E943" s="34"/>
      <c r="F943" s="52"/>
      <c r="L943" s="37"/>
      <c r="Y943" s="12"/>
      <c r="Z943" s="12"/>
      <c r="AB943" s="13"/>
      <c r="AD943" s="12"/>
      <c r="AH943" s="12"/>
      <c r="AK943" s="12"/>
      <c r="AM943" s="39"/>
    </row>
    <row r="944" ht="15.75" customHeight="1">
      <c r="A944" s="34"/>
      <c r="B944" s="34"/>
      <c r="C944" s="34"/>
      <c r="E944" s="34"/>
      <c r="F944" s="52"/>
      <c r="L944" s="37"/>
      <c r="Y944" s="12"/>
      <c r="Z944" s="12"/>
      <c r="AB944" s="13"/>
      <c r="AD944" s="12"/>
      <c r="AH944" s="12"/>
      <c r="AK944" s="12"/>
      <c r="AM944" s="39"/>
    </row>
    <row r="945" ht="15.75" customHeight="1">
      <c r="A945" s="34"/>
      <c r="B945" s="34"/>
      <c r="C945" s="34"/>
      <c r="E945" s="34"/>
      <c r="F945" s="52"/>
      <c r="L945" s="37"/>
      <c r="Y945" s="12"/>
      <c r="Z945" s="12"/>
      <c r="AB945" s="13"/>
      <c r="AD945" s="12"/>
      <c r="AH945" s="12"/>
      <c r="AK945" s="12"/>
      <c r="AM945" s="39"/>
    </row>
    <row r="946" ht="15.75" customHeight="1">
      <c r="A946" s="34"/>
      <c r="B946" s="34"/>
      <c r="C946" s="34"/>
      <c r="E946" s="34"/>
      <c r="F946" s="52"/>
      <c r="L946" s="37"/>
      <c r="Y946" s="12"/>
      <c r="Z946" s="12"/>
      <c r="AB946" s="13"/>
      <c r="AD946" s="12"/>
      <c r="AH946" s="12"/>
      <c r="AK946" s="12"/>
      <c r="AM946" s="39"/>
    </row>
    <row r="947" ht="15.75" customHeight="1">
      <c r="A947" s="34"/>
      <c r="B947" s="34"/>
      <c r="C947" s="34"/>
      <c r="E947" s="34"/>
      <c r="F947" s="52"/>
      <c r="L947" s="37"/>
      <c r="Y947" s="12"/>
      <c r="Z947" s="12"/>
      <c r="AB947" s="13"/>
      <c r="AD947" s="12"/>
      <c r="AH947" s="12"/>
      <c r="AK947" s="12"/>
      <c r="AM947" s="39"/>
    </row>
    <row r="948" ht="15.75" customHeight="1">
      <c r="A948" s="34"/>
      <c r="B948" s="34"/>
      <c r="C948" s="34"/>
      <c r="E948" s="34"/>
      <c r="F948" s="52"/>
      <c r="L948" s="37"/>
      <c r="Y948" s="12"/>
      <c r="Z948" s="12"/>
      <c r="AB948" s="13"/>
      <c r="AD948" s="12"/>
      <c r="AH948" s="12"/>
      <c r="AK948" s="12"/>
      <c r="AM948" s="39"/>
    </row>
    <row r="949" ht="15.75" customHeight="1">
      <c r="A949" s="34"/>
      <c r="B949" s="34"/>
      <c r="C949" s="34"/>
      <c r="E949" s="34"/>
      <c r="F949" s="52"/>
      <c r="L949" s="37"/>
      <c r="Y949" s="12"/>
      <c r="Z949" s="12"/>
      <c r="AB949" s="13"/>
      <c r="AD949" s="12"/>
      <c r="AH949" s="12"/>
      <c r="AK949" s="12"/>
      <c r="AM949" s="39"/>
    </row>
    <row r="950" ht="15.75" customHeight="1">
      <c r="A950" s="34"/>
      <c r="B950" s="34"/>
      <c r="C950" s="34"/>
      <c r="E950" s="34"/>
      <c r="F950" s="52"/>
      <c r="L950" s="37"/>
      <c r="Y950" s="12"/>
      <c r="Z950" s="12"/>
      <c r="AB950" s="13"/>
      <c r="AD950" s="12"/>
      <c r="AH950" s="12"/>
      <c r="AK950" s="12"/>
      <c r="AM950" s="39"/>
    </row>
    <row r="951" ht="15.75" customHeight="1">
      <c r="A951" s="34"/>
      <c r="B951" s="34"/>
      <c r="C951" s="34"/>
      <c r="E951" s="34"/>
      <c r="F951" s="52"/>
      <c r="L951" s="37"/>
      <c r="Y951" s="12"/>
      <c r="Z951" s="12"/>
      <c r="AB951" s="13"/>
      <c r="AD951" s="12"/>
      <c r="AH951" s="12"/>
      <c r="AK951" s="12"/>
      <c r="AM951" s="39"/>
    </row>
    <row r="952" ht="15.75" customHeight="1">
      <c r="A952" s="34"/>
      <c r="B952" s="34"/>
      <c r="C952" s="34"/>
      <c r="E952" s="34"/>
      <c r="F952" s="52"/>
      <c r="L952" s="37"/>
      <c r="Y952" s="12"/>
      <c r="Z952" s="12"/>
      <c r="AB952" s="13"/>
      <c r="AD952" s="12"/>
      <c r="AH952" s="12"/>
      <c r="AK952" s="12"/>
      <c r="AM952" s="39"/>
    </row>
    <row r="953" ht="15.75" customHeight="1">
      <c r="A953" s="34"/>
      <c r="B953" s="34"/>
      <c r="C953" s="34"/>
      <c r="E953" s="34"/>
      <c r="F953" s="52"/>
      <c r="L953" s="37"/>
      <c r="Y953" s="12"/>
      <c r="Z953" s="12"/>
      <c r="AB953" s="13"/>
      <c r="AD953" s="12"/>
      <c r="AH953" s="12"/>
      <c r="AK953" s="12"/>
      <c r="AM953" s="39"/>
    </row>
    <row r="954" ht="15.75" customHeight="1">
      <c r="A954" s="34"/>
      <c r="B954" s="34"/>
      <c r="C954" s="34"/>
      <c r="E954" s="34"/>
      <c r="F954" s="52"/>
      <c r="L954" s="37"/>
      <c r="Y954" s="12"/>
      <c r="Z954" s="12"/>
      <c r="AB954" s="13"/>
      <c r="AD954" s="12"/>
      <c r="AH954" s="12"/>
      <c r="AK954" s="12"/>
      <c r="AM954" s="39"/>
    </row>
    <row r="955" ht="15.75" customHeight="1">
      <c r="A955" s="34"/>
      <c r="B955" s="34"/>
      <c r="C955" s="34"/>
      <c r="E955" s="34"/>
      <c r="F955" s="52"/>
      <c r="L955" s="37"/>
      <c r="Y955" s="12"/>
      <c r="Z955" s="12"/>
      <c r="AB955" s="13"/>
      <c r="AD955" s="12"/>
      <c r="AH955" s="12"/>
      <c r="AK955" s="12"/>
      <c r="AM955" s="39"/>
    </row>
    <row r="956" ht="15.75" customHeight="1">
      <c r="A956" s="34"/>
      <c r="B956" s="34"/>
      <c r="C956" s="34"/>
      <c r="E956" s="34"/>
      <c r="F956" s="52"/>
      <c r="L956" s="37"/>
      <c r="Y956" s="12"/>
      <c r="Z956" s="12"/>
      <c r="AB956" s="13"/>
      <c r="AD956" s="12"/>
      <c r="AH956" s="12"/>
      <c r="AK956" s="12"/>
      <c r="AM956" s="39"/>
    </row>
    <row r="957" ht="15.75" customHeight="1">
      <c r="A957" s="34"/>
      <c r="B957" s="34"/>
      <c r="C957" s="34"/>
      <c r="E957" s="34"/>
      <c r="F957" s="52"/>
      <c r="L957" s="37"/>
      <c r="Y957" s="12"/>
      <c r="Z957" s="12"/>
      <c r="AB957" s="13"/>
      <c r="AD957" s="12"/>
      <c r="AH957" s="12"/>
      <c r="AK957" s="12"/>
      <c r="AM957" s="39"/>
    </row>
    <row r="958" ht="15.75" customHeight="1">
      <c r="A958" s="34"/>
      <c r="B958" s="34"/>
      <c r="C958" s="34"/>
      <c r="E958" s="34"/>
      <c r="F958" s="52"/>
      <c r="L958" s="37"/>
      <c r="Y958" s="12"/>
      <c r="Z958" s="12"/>
      <c r="AB958" s="13"/>
      <c r="AD958" s="12"/>
      <c r="AH958" s="12"/>
      <c r="AK958" s="12"/>
      <c r="AM958" s="39"/>
    </row>
    <row r="959" ht="15.75" customHeight="1">
      <c r="A959" s="34"/>
      <c r="B959" s="34"/>
      <c r="C959" s="34"/>
      <c r="E959" s="34"/>
      <c r="F959" s="52"/>
      <c r="L959" s="37"/>
      <c r="Y959" s="12"/>
      <c r="Z959" s="12"/>
      <c r="AB959" s="13"/>
      <c r="AD959" s="12"/>
      <c r="AH959" s="12"/>
      <c r="AK959" s="12"/>
      <c r="AM959" s="39"/>
    </row>
    <row r="960" ht="15.75" customHeight="1">
      <c r="A960" s="34"/>
      <c r="B960" s="34"/>
      <c r="C960" s="34"/>
      <c r="E960" s="34"/>
      <c r="F960" s="52"/>
      <c r="L960" s="37"/>
      <c r="Y960" s="12"/>
      <c r="Z960" s="12"/>
      <c r="AB960" s="13"/>
      <c r="AD960" s="12"/>
      <c r="AH960" s="12"/>
      <c r="AK960" s="12"/>
      <c r="AM960" s="39"/>
    </row>
    <row r="961" ht="15.75" customHeight="1">
      <c r="A961" s="34"/>
      <c r="B961" s="34"/>
      <c r="C961" s="34"/>
      <c r="E961" s="34"/>
      <c r="F961" s="52"/>
      <c r="L961" s="37"/>
      <c r="Y961" s="12"/>
      <c r="Z961" s="12"/>
      <c r="AB961" s="13"/>
      <c r="AD961" s="12"/>
      <c r="AH961" s="12"/>
      <c r="AK961" s="12"/>
      <c r="AM961" s="39"/>
    </row>
    <row r="962" ht="15.75" customHeight="1">
      <c r="A962" s="34"/>
      <c r="B962" s="34"/>
      <c r="C962" s="34"/>
      <c r="E962" s="34"/>
      <c r="F962" s="52"/>
      <c r="L962" s="37"/>
      <c r="Y962" s="12"/>
      <c r="Z962" s="12"/>
      <c r="AB962" s="13"/>
      <c r="AD962" s="12"/>
      <c r="AH962" s="12"/>
      <c r="AK962" s="12"/>
      <c r="AM962" s="39"/>
    </row>
    <row r="963" ht="15.75" customHeight="1">
      <c r="A963" s="34"/>
      <c r="B963" s="34"/>
      <c r="C963" s="34"/>
      <c r="E963" s="34"/>
      <c r="F963" s="52"/>
      <c r="L963" s="37"/>
      <c r="Y963" s="12"/>
      <c r="Z963" s="12"/>
      <c r="AB963" s="13"/>
      <c r="AD963" s="12"/>
      <c r="AH963" s="12"/>
      <c r="AK963" s="12"/>
      <c r="AM963" s="39"/>
    </row>
    <row r="964" ht="15.75" customHeight="1">
      <c r="A964" s="34"/>
      <c r="B964" s="34"/>
      <c r="C964" s="34"/>
      <c r="E964" s="34"/>
      <c r="F964" s="52"/>
      <c r="L964" s="37"/>
      <c r="Y964" s="12"/>
      <c r="Z964" s="12"/>
      <c r="AB964" s="13"/>
      <c r="AD964" s="12"/>
      <c r="AH964" s="12"/>
      <c r="AK964" s="12"/>
      <c r="AM964" s="39"/>
    </row>
    <row r="965" ht="15.75" customHeight="1">
      <c r="A965" s="34"/>
      <c r="B965" s="34"/>
      <c r="C965" s="34"/>
      <c r="E965" s="34"/>
      <c r="F965" s="52"/>
      <c r="L965" s="37"/>
      <c r="Y965" s="12"/>
      <c r="Z965" s="12"/>
      <c r="AB965" s="13"/>
      <c r="AD965" s="12"/>
      <c r="AH965" s="12"/>
      <c r="AK965" s="12"/>
      <c r="AM965" s="39"/>
    </row>
    <row r="966" ht="15.75" customHeight="1">
      <c r="A966" s="34"/>
      <c r="B966" s="34"/>
      <c r="C966" s="34"/>
      <c r="E966" s="34"/>
      <c r="F966" s="52"/>
      <c r="L966" s="37"/>
      <c r="Y966" s="12"/>
      <c r="Z966" s="12"/>
      <c r="AB966" s="13"/>
      <c r="AD966" s="12"/>
      <c r="AH966" s="12"/>
      <c r="AK966" s="12"/>
      <c r="AM966" s="39"/>
    </row>
    <row r="967" ht="15.75" customHeight="1">
      <c r="A967" s="34"/>
      <c r="B967" s="34"/>
      <c r="C967" s="34"/>
      <c r="E967" s="34"/>
      <c r="F967" s="52"/>
      <c r="L967" s="37"/>
      <c r="Y967" s="12"/>
      <c r="Z967" s="12"/>
      <c r="AB967" s="13"/>
      <c r="AD967" s="12"/>
      <c r="AH967" s="12"/>
      <c r="AK967" s="12"/>
      <c r="AM967" s="39"/>
    </row>
    <row r="968" ht="15.75" customHeight="1">
      <c r="A968" s="34"/>
      <c r="B968" s="34"/>
      <c r="C968" s="34"/>
      <c r="E968" s="34"/>
      <c r="F968" s="52"/>
      <c r="L968" s="37"/>
      <c r="Y968" s="12"/>
      <c r="Z968" s="12"/>
      <c r="AB968" s="13"/>
      <c r="AD968" s="12"/>
      <c r="AH968" s="12"/>
      <c r="AK968" s="12"/>
      <c r="AM968" s="39"/>
    </row>
    <row r="969" ht="15.75" customHeight="1">
      <c r="A969" s="34"/>
      <c r="B969" s="34"/>
      <c r="C969" s="34"/>
      <c r="E969" s="34"/>
      <c r="F969" s="52"/>
      <c r="L969" s="37"/>
      <c r="Y969" s="12"/>
      <c r="Z969" s="12"/>
      <c r="AB969" s="13"/>
      <c r="AD969" s="12"/>
      <c r="AH969" s="12"/>
      <c r="AK969" s="12"/>
      <c r="AM969" s="39"/>
    </row>
    <row r="970" ht="15.75" customHeight="1">
      <c r="A970" s="34"/>
      <c r="B970" s="34"/>
      <c r="C970" s="34"/>
      <c r="E970" s="34"/>
      <c r="F970" s="52"/>
      <c r="L970" s="37"/>
      <c r="Y970" s="12"/>
      <c r="Z970" s="12"/>
      <c r="AB970" s="13"/>
      <c r="AD970" s="12"/>
      <c r="AH970" s="12"/>
      <c r="AK970" s="12"/>
      <c r="AM970" s="39"/>
    </row>
    <row r="971" ht="15.75" customHeight="1">
      <c r="A971" s="34"/>
      <c r="B971" s="34"/>
      <c r="C971" s="34"/>
      <c r="E971" s="34"/>
      <c r="F971" s="52"/>
      <c r="L971" s="37"/>
      <c r="Y971" s="12"/>
      <c r="Z971" s="12"/>
      <c r="AB971" s="13"/>
      <c r="AD971" s="12"/>
      <c r="AH971" s="12"/>
      <c r="AK971" s="12"/>
      <c r="AM971" s="39"/>
    </row>
    <row r="972" ht="15.75" customHeight="1">
      <c r="A972" s="34"/>
      <c r="B972" s="34"/>
      <c r="C972" s="34"/>
      <c r="E972" s="34"/>
      <c r="F972" s="52"/>
      <c r="L972" s="37"/>
      <c r="Y972" s="12"/>
      <c r="Z972" s="12"/>
      <c r="AB972" s="13"/>
      <c r="AD972" s="12"/>
      <c r="AH972" s="12"/>
      <c r="AK972" s="12"/>
      <c r="AM972" s="39"/>
    </row>
    <row r="973" ht="15.75" customHeight="1">
      <c r="A973" s="34"/>
      <c r="B973" s="34"/>
      <c r="C973" s="34"/>
      <c r="E973" s="34"/>
      <c r="F973" s="52"/>
      <c r="L973" s="37"/>
      <c r="Y973" s="12"/>
      <c r="Z973" s="12"/>
      <c r="AB973" s="13"/>
      <c r="AD973" s="12"/>
      <c r="AH973" s="12"/>
      <c r="AK973" s="12"/>
      <c r="AM973" s="39"/>
    </row>
    <row r="974" ht="15.75" customHeight="1">
      <c r="A974" s="34"/>
      <c r="B974" s="34"/>
      <c r="C974" s="34"/>
      <c r="E974" s="34"/>
      <c r="F974" s="52"/>
      <c r="L974" s="37"/>
      <c r="Y974" s="12"/>
      <c r="Z974" s="12"/>
      <c r="AB974" s="13"/>
      <c r="AD974" s="12"/>
      <c r="AH974" s="12"/>
      <c r="AK974" s="12"/>
      <c r="AM974" s="39"/>
    </row>
    <row r="975" ht="15.75" customHeight="1">
      <c r="A975" s="34"/>
      <c r="B975" s="34"/>
      <c r="C975" s="34"/>
      <c r="E975" s="34"/>
      <c r="F975" s="52"/>
      <c r="L975" s="37"/>
      <c r="Y975" s="12"/>
      <c r="Z975" s="12"/>
      <c r="AB975" s="13"/>
      <c r="AD975" s="12"/>
      <c r="AH975" s="12"/>
      <c r="AK975" s="12"/>
      <c r="AM975" s="39"/>
    </row>
    <row r="976" ht="15.75" customHeight="1">
      <c r="A976" s="34"/>
      <c r="B976" s="34"/>
      <c r="C976" s="34"/>
      <c r="E976" s="34"/>
      <c r="F976" s="52"/>
      <c r="L976" s="37"/>
      <c r="Y976" s="12"/>
      <c r="Z976" s="12"/>
      <c r="AB976" s="13"/>
      <c r="AD976" s="12"/>
      <c r="AH976" s="12"/>
      <c r="AK976" s="12"/>
      <c r="AM976" s="39"/>
    </row>
    <row r="977" ht="15.75" customHeight="1">
      <c r="A977" s="34"/>
      <c r="B977" s="34"/>
      <c r="C977" s="34"/>
      <c r="E977" s="34"/>
      <c r="F977" s="52"/>
      <c r="L977" s="37"/>
      <c r="Y977" s="12"/>
      <c r="Z977" s="12"/>
      <c r="AB977" s="13"/>
      <c r="AD977" s="12"/>
      <c r="AH977" s="12"/>
      <c r="AK977" s="12"/>
      <c r="AM977" s="39"/>
    </row>
    <row r="978" ht="15.75" customHeight="1">
      <c r="A978" s="34"/>
      <c r="B978" s="34"/>
      <c r="C978" s="34"/>
      <c r="E978" s="34"/>
      <c r="F978" s="52"/>
      <c r="L978" s="37"/>
      <c r="Y978" s="12"/>
      <c r="Z978" s="12"/>
      <c r="AB978" s="13"/>
      <c r="AD978" s="12"/>
      <c r="AH978" s="12"/>
      <c r="AK978" s="12"/>
      <c r="AM978" s="39"/>
    </row>
    <row r="979" ht="15.75" customHeight="1">
      <c r="A979" s="34"/>
      <c r="B979" s="34"/>
      <c r="C979" s="34"/>
      <c r="E979" s="34"/>
      <c r="F979" s="52"/>
      <c r="L979" s="37"/>
      <c r="Y979" s="12"/>
      <c r="Z979" s="12"/>
      <c r="AB979" s="13"/>
      <c r="AD979" s="12"/>
      <c r="AH979" s="12"/>
      <c r="AK979" s="12"/>
      <c r="AM979" s="39"/>
    </row>
    <row r="980" ht="15.75" customHeight="1">
      <c r="A980" s="34"/>
      <c r="B980" s="34"/>
      <c r="C980" s="34"/>
      <c r="E980" s="34"/>
      <c r="F980" s="52"/>
      <c r="L980" s="37"/>
      <c r="Y980" s="12"/>
      <c r="Z980" s="12"/>
      <c r="AB980" s="13"/>
      <c r="AD980" s="12"/>
      <c r="AH980" s="12"/>
      <c r="AK980" s="12"/>
      <c r="AM980" s="39"/>
    </row>
    <row r="981" ht="15.75" customHeight="1">
      <c r="A981" s="34"/>
      <c r="B981" s="34"/>
      <c r="C981" s="34"/>
      <c r="E981" s="34"/>
      <c r="F981" s="52"/>
      <c r="L981" s="37"/>
      <c r="Y981" s="12"/>
      <c r="Z981" s="12"/>
      <c r="AB981" s="13"/>
      <c r="AD981" s="12"/>
      <c r="AH981" s="12"/>
      <c r="AK981" s="12"/>
      <c r="AM981" s="39"/>
    </row>
    <row r="982" ht="15.75" customHeight="1">
      <c r="A982" s="34"/>
      <c r="B982" s="34"/>
      <c r="C982" s="34"/>
      <c r="E982" s="34"/>
      <c r="F982" s="52"/>
      <c r="L982" s="37"/>
      <c r="Y982" s="12"/>
      <c r="Z982" s="12"/>
      <c r="AB982" s="13"/>
      <c r="AD982" s="12"/>
      <c r="AH982" s="12"/>
      <c r="AK982" s="12"/>
      <c r="AM982" s="39"/>
    </row>
    <row r="983" ht="15.75" customHeight="1">
      <c r="A983" s="34"/>
      <c r="B983" s="34"/>
      <c r="C983" s="34"/>
      <c r="E983" s="34"/>
      <c r="F983" s="52"/>
      <c r="L983" s="37"/>
      <c r="Y983" s="12"/>
      <c r="Z983" s="12"/>
      <c r="AB983" s="13"/>
      <c r="AD983" s="12"/>
      <c r="AH983" s="12"/>
      <c r="AK983" s="12"/>
      <c r="AM983" s="39"/>
    </row>
    <row r="984" ht="15.75" customHeight="1">
      <c r="A984" s="34"/>
      <c r="B984" s="34"/>
      <c r="C984" s="34"/>
      <c r="E984" s="34"/>
      <c r="F984" s="52"/>
      <c r="L984" s="37"/>
      <c r="Y984" s="12"/>
      <c r="Z984" s="12"/>
      <c r="AB984" s="13"/>
      <c r="AD984" s="12"/>
      <c r="AH984" s="12"/>
      <c r="AK984" s="12"/>
      <c r="AM984" s="39"/>
    </row>
    <row r="985" ht="15.75" customHeight="1">
      <c r="A985" s="34"/>
      <c r="B985" s="34"/>
      <c r="C985" s="34"/>
      <c r="E985" s="34"/>
      <c r="F985" s="52"/>
      <c r="L985" s="37"/>
      <c r="Y985" s="12"/>
      <c r="Z985" s="12"/>
      <c r="AB985" s="13"/>
      <c r="AD985" s="12"/>
      <c r="AH985" s="12"/>
      <c r="AK985" s="12"/>
      <c r="AM985" s="39"/>
    </row>
    <row r="986" ht="15.75" customHeight="1">
      <c r="A986" s="34"/>
      <c r="B986" s="34"/>
      <c r="C986" s="34"/>
      <c r="E986" s="34"/>
      <c r="F986" s="52"/>
      <c r="L986" s="37"/>
      <c r="Y986" s="12"/>
      <c r="Z986" s="12"/>
      <c r="AB986" s="13"/>
      <c r="AD986" s="12"/>
      <c r="AH986" s="12"/>
      <c r="AK986" s="12"/>
      <c r="AM986" s="39"/>
    </row>
    <row r="987" ht="15.75" customHeight="1">
      <c r="A987" s="34"/>
      <c r="B987" s="34"/>
      <c r="C987" s="34"/>
      <c r="E987" s="34"/>
      <c r="F987" s="52"/>
      <c r="L987" s="37"/>
      <c r="Y987" s="12"/>
      <c r="Z987" s="12"/>
      <c r="AB987" s="13"/>
      <c r="AD987" s="12"/>
      <c r="AH987" s="12"/>
      <c r="AK987" s="12"/>
      <c r="AM987" s="39"/>
    </row>
    <row r="988" ht="15.75" customHeight="1">
      <c r="A988" s="34"/>
      <c r="B988" s="34"/>
      <c r="C988" s="34"/>
      <c r="E988" s="34"/>
      <c r="F988" s="52"/>
      <c r="L988" s="37"/>
      <c r="Y988" s="12"/>
      <c r="Z988" s="12"/>
      <c r="AB988" s="13"/>
      <c r="AD988" s="12"/>
      <c r="AH988" s="12"/>
      <c r="AK988" s="12"/>
      <c r="AM988" s="39"/>
    </row>
    <row r="989" ht="15.75" customHeight="1">
      <c r="A989" s="34"/>
      <c r="B989" s="34"/>
      <c r="C989" s="34"/>
      <c r="E989" s="34"/>
      <c r="F989" s="52"/>
      <c r="L989" s="37"/>
      <c r="Y989" s="12"/>
      <c r="Z989" s="12"/>
      <c r="AB989" s="13"/>
      <c r="AD989" s="12"/>
      <c r="AH989" s="12"/>
      <c r="AK989" s="12"/>
      <c r="AM989" s="39"/>
    </row>
    <row r="990" ht="15.75" customHeight="1">
      <c r="A990" s="34"/>
      <c r="B990" s="34"/>
      <c r="C990" s="34"/>
      <c r="E990" s="34"/>
      <c r="F990" s="52"/>
      <c r="L990" s="37"/>
      <c r="Y990" s="12"/>
      <c r="Z990" s="12"/>
      <c r="AB990" s="13"/>
      <c r="AD990" s="12"/>
      <c r="AH990" s="12"/>
      <c r="AK990" s="12"/>
      <c r="AM990" s="39"/>
    </row>
    <row r="991" ht="15.75" customHeight="1">
      <c r="A991" s="34"/>
      <c r="B991" s="34"/>
      <c r="C991" s="34"/>
      <c r="E991" s="34"/>
      <c r="F991" s="52"/>
      <c r="L991" s="37"/>
      <c r="Y991" s="12"/>
      <c r="Z991" s="12"/>
      <c r="AB991" s="13"/>
      <c r="AD991" s="12"/>
      <c r="AH991" s="12"/>
      <c r="AK991" s="12"/>
      <c r="AM991" s="39"/>
    </row>
    <row r="992" ht="15.75" customHeight="1">
      <c r="A992" s="34"/>
      <c r="B992" s="34"/>
      <c r="C992" s="34"/>
      <c r="E992" s="34"/>
      <c r="F992" s="52"/>
      <c r="L992" s="37"/>
      <c r="Y992" s="12"/>
      <c r="Z992" s="12"/>
      <c r="AB992" s="13"/>
      <c r="AD992" s="12"/>
      <c r="AH992" s="12"/>
      <c r="AK992" s="12"/>
      <c r="AM992" s="39"/>
    </row>
    <row r="993" ht="15.75" customHeight="1">
      <c r="A993" s="34"/>
      <c r="B993" s="34"/>
      <c r="C993" s="34"/>
      <c r="E993" s="34"/>
      <c r="F993" s="52"/>
      <c r="L993" s="37"/>
      <c r="Y993" s="12"/>
      <c r="Z993" s="12"/>
      <c r="AB993" s="13"/>
      <c r="AD993" s="12"/>
      <c r="AH993" s="12"/>
      <c r="AK993" s="12"/>
      <c r="AM993" s="39"/>
    </row>
    <row r="994" ht="15.75" customHeight="1">
      <c r="A994" s="34"/>
      <c r="B994" s="34"/>
      <c r="C994" s="34"/>
      <c r="E994" s="34"/>
      <c r="F994" s="52"/>
      <c r="L994" s="37"/>
      <c r="Y994" s="12"/>
      <c r="Z994" s="12"/>
      <c r="AB994" s="13"/>
      <c r="AD994" s="12"/>
      <c r="AH994" s="12"/>
      <c r="AK994" s="12"/>
      <c r="AM994" s="39"/>
    </row>
    <row r="995" ht="15.75" customHeight="1">
      <c r="A995" s="34"/>
      <c r="B995" s="34"/>
      <c r="C995" s="34"/>
      <c r="E995" s="34"/>
      <c r="F995" s="52"/>
      <c r="L995" s="37"/>
      <c r="Y995" s="12"/>
      <c r="Z995" s="12"/>
      <c r="AB995" s="13"/>
      <c r="AD995" s="12"/>
      <c r="AH995" s="12"/>
      <c r="AK995" s="12"/>
      <c r="AM995" s="39"/>
    </row>
    <row r="996" ht="15.75" customHeight="1">
      <c r="A996" s="34"/>
      <c r="B996" s="34"/>
      <c r="C996" s="34"/>
      <c r="E996" s="34"/>
      <c r="F996" s="52"/>
      <c r="L996" s="37"/>
      <c r="Y996" s="12"/>
      <c r="Z996" s="12"/>
      <c r="AB996" s="13"/>
      <c r="AD996" s="12"/>
      <c r="AH996" s="12"/>
      <c r="AK996" s="12"/>
      <c r="AM996" s="39"/>
    </row>
    <row r="997" ht="15.75" customHeight="1">
      <c r="A997" s="34"/>
      <c r="B997" s="34"/>
      <c r="C997" s="34"/>
      <c r="E997" s="34"/>
      <c r="F997" s="52"/>
      <c r="L997" s="37"/>
      <c r="Y997" s="12"/>
      <c r="Z997" s="12"/>
      <c r="AB997" s="13"/>
      <c r="AD997" s="12"/>
      <c r="AH997" s="12"/>
      <c r="AK997" s="12"/>
      <c r="AM997" s="39"/>
    </row>
    <row r="998" ht="15.75" customHeight="1">
      <c r="A998" s="34"/>
      <c r="B998" s="34"/>
      <c r="C998" s="34"/>
      <c r="E998" s="34"/>
      <c r="F998" s="52"/>
      <c r="L998" s="37"/>
      <c r="Y998" s="12"/>
      <c r="Z998" s="12"/>
      <c r="AB998" s="13"/>
      <c r="AD998" s="12"/>
      <c r="AH998" s="12"/>
      <c r="AK998" s="12"/>
      <c r="AM998" s="39"/>
    </row>
    <row r="999" ht="15.75" customHeight="1">
      <c r="A999" s="34"/>
      <c r="B999" s="34"/>
      <c r="C999" s="34"/>
      <c r="E999" s="34"/>
      <c r="F999" s="52"/>
      <c r="L999" s="37"/>
      <c r="Y999" s="12"/>
      <c r="Z999" s="12"/>
      <c r="AB999" s="13"/>
      <c r="AD999" s="12"/>
      <c r="AH999" s="12"/>
      <c r="AK999" s="12"/>
      <c r="AM999" s="39"/>
    </row>
    <row r="1000" ht="15.75" customHeight="1">
      <c r="A1000" s="34"/>
      <c r="B1000" s="34"/>
      <c r="C1000" s="34"/>
      <c r="E1000" s="34"/>
      <c r="F1000" s="52"/>
      <c r="L1000" s="37"/>
      <c r="Y1000" s="12"/>
      <c r="Z1000" s="12"/>
      <c r="AB1000" s="13"/>
      <c r="AD1000" s="12"/>
      <c r="AH1000" s="12"/>
      <c r="AK1000" s="12"/>
      <c r="AM1000" s="39"/>
    </row>
  </sheetData>
  <conditionalFormatting sqref="F62:F1000">
    <cfRule type="cellIs" dxfId="4" priority="1" operator="greaterThan">
      <formula>0</formula>
    </cfRule>
  </conditionalFormatting>
  <conditionalFormatting sqref="L1:L61">
    <cfRule type="cellIs" dxfId="4" priority="2" operator="greaterThan">
      <formula>0</formula>
    </cfRule>
  </conditionalFormatting>
  <dataValidations>
    <dataValidation type="list" allowBlank="1" showErrorMessage="1" sqref="S1:S61">
      <formula1>LISTAS!$A:$A</formula1>
    </dataValidation>
    <dataValidation type="list" allowBlank="1" showErrorMessage="1" sqref="U1:U61 AB62:AB1000">
      <formula1>LISTAS!$E:$E</formula1>
    </dataValidation>
    <dataValidation type="list" allowBlank="1" showErrorMessage="1" sqref="T2:T61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0"/>
    <col customWidth="1" min="2" max="2" width="7.63"/>
    <col customWidth="1" min="3" max="3" width="6.88"/>
    <col customWidth="1" min="4" max="4" width="7.38"/>
    <col customWidth="1" min="5" max="5" width="52.25"/>
    <col customWidth="1" min="6" max="6" width="12.38"/>
    <col customWidth="1" min="7" max="7" width="7.0"/>
    <col customWidth="1" min="8" max="8" width="5.13"/>
    <col customWidth="1" min="9" max="9" width="6.25"/>
    <col customWidth="1" min="10" max="10" width="9.75"/>
    <col customWidth="1" min="11" max="11" width="10.75"/>
    <col customWidth="1" min="12" max="12" width="10.13"/>
    <col customWidth="1" min="13" max="13" width="11.13"/>
    <col customWidth="1" min="14" max="17" width="11.38"/>
    <col customWidth="1" min="18" max="18" width="8.88"/>
    <col customWidth="1" min="19" max="22" width="11.38"/>
    <col customWidth="1" min="23" max="23" width="9.75"/>
    <col customWidth="1" min="24" max="24" width="9.25"/>
    <col customWidth="1" min="25" max="25" width="10.25"/>
    <col customWidth="1" min="26" max="26" width="10.75"/>
    <col customWidth="1" min="27" max="27" width="12.63"/>
    <col customWidth="1" min="28" max="28" width="8.88"/>
    <col customWidth="1" min="29" max="29" width="12.63"/>
    <col customWidth="1" min="30" max="30" width="11.25"/>
    <col customWidth="1" min="31" max="33" width="11.38"/>
    <col customWidth="1" min="34" max="34" width="9.25"/>
    <col customWidth="1" min="35" max="35" width="8.13"/>
    <col customWidth="1" min="36" max="36" width="10.0"/>
    <col customWidth="1" min="37" max="37" width="11.63"/>
    <col customWidth="1" min="38" max="38" width="20.0"/>
    <col customWidth="1" min="39" max="39" width="13.38"/>
    <col customWidth="1" min="40" max="40" width="11.63"/>
    <col customWidth="1" min="41" max="41" width="16.75"/>
    <col customWidth="1" min="42" max="42" width="8.88"/>
    <col customWidth="1" min="43" max="43" width="14.25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63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2060</v>
      </c>
      <c r="B2" s="28" t="s">
        <v>12308</v>
      </c>
      <c r="C2" s="15" t="str">
        <f t="shared" ref="C2:C54" si="1">CONCATENATE(LEFT(T2,3),RIGHT(A2,8))</f>
        <v>BEB70042258</v>
      </c>
      <c r="D2" s="15" t="s">
        <v>11857</v>
      </c>
      <c r="E2" s="28" t="s">
        <v>2061</v>
      </c>
      <c r="F2" s="20">
        <v>2967.2</v>
      </c>
      <c r="G2" s="29">
        <v>0.0</v>
      </c>
      <c r="H2" s="28" t="s">
        <v>12099</v>
      </c>
      <c r="I2" s="15">
        <v>6.0</v>
      </c>
      <c r="J2" s="15">
        <v>6.0</v>
      </c>
      <c r="K2" s="15"/>
      <c r="L2" s="23">
        <f>((AGUANORT!$F2*(1+AGUANORT!$G2%))/AGUANORT!$J2)+AGUANORT!$K2</f>
        <v>494.5333333</v>
      </c>
      <c r="M2" s="15">
        <v>35.0</v>
      </c>
      <c r="N2" s="24">
        <f t="shared" ref="N2:N54" si="2">IF(L2&gt;=5,MROUND(L2/(1-M2/100),50),10)</f>
        <v>750</v>
      </c>
      <c r="O2" s="29">
        <f>MROUND((AGUANORT!$N2/0.6),50)</f>
        <v>1250</v>
      </c>
      <c r="P2" s="15" t="s">
        <v>11858</v>
      </c>
      <c r="Q2" s="31">
        <v>6.0</v>
      </c>
      <c r="R2" s="50">
        <f>AGUANORT!$I2*3</f>
        <v>18</v>
      </c>
      <c r="S2" s="15" t="s">
        <v>2062</v>
      </c>
      <c r="T2" s="15" t="s">
        <v>188</v>
      </c>
      <c r="U2" s="15" t="s">
        <v>11773</v>
      </c>
      <c r="V2" s="15" t="s">
        <v>12309</v>
      </c>
      <c r="W2" s="15" t="s">
        <v>11860</v>
      </c>
      <c r="X2" s="15">
        <v>2.0</v>
      </c>
      <c r="Y2" s="15">
        <v>12.0</v>
      </c>
      <c r="Z2" s="15"/>
      <c r="AA2" s="15"/>
      <c r="AB2" s="29">
        <f>AGUANORT!$L2*AGUANORT!$AA2</f>
        <v>0</v>
      </c>
      <c r="AC2" s="15"/>
      <c r="AD2" s="15"/>
      <c r="AE2" s="15"/>
      <c r="AF2" s="32"/>
      <c r="AG2" s="15"/>
      <c r="AH2" s="32" t="str">
        <f>IF(AND(AGUANORT!$AF2=0,AGUANORT!$AG2=0),"",AGUANORT!$AF2-AGUANORT!$AG2)</f>
        <v/>
      </c>
      <c r="AI2" s="15"/>
      <c r="AJ2" s="15"/>
      <c r="AK2" s="15"/>
      <c r="AL2" s="15"/>
      <c r="AM2" s="15"/>
      <c r="AN2" s="15"/>
      <c r="AO2" s="15"/>
      <c r="AP2" s="15"/>
      <c r="AQ2" s="15"/>
    </row>
    <row r="3" ht="15.0" customHeight="1">
      <c r="A3" s="28" t="s">
        <v>2063</v>
      </c>
      <c r="B3" s="28" t="s">
        <v>12310</v>
      </c>
      <c r="C3" s="15" t="str">
        <f t="shared" si="1"/>
        <v>BEB70042029</v>
      </c>
      <c r="D3" s="15" t="s">
        <v>11857</v>
      </c>
      <c r="E3" s="28" t="s">
        <v>2064</v>
      </c>
      <c r="F3" s="20">
        <f>F2</f>
        <v>2967.2</v>
      </c>
      <c r="G3" s="29">
        <v>0.0</v>
      </c>
      <c r="H3" s="28" t="s">
        <v>12099</v>
      </c>
      <c r="I3" s="15">
        <v>6.0</v>
      </c>
      <c r="J3" s="15">
        <v>6.0</v>
      </c>
      <c r="K3" s="15"/>
      <c r="L3" s="33">
        <f>((AGUANORT!$F3*(1+AGUANORT!$G3%))/AGUANORT!$J3)+AGUANORT!$K3</f>
        <v>494.5333333</v>
      </c>
      <c r="M3" s="15">
        <v>35.0</v>
      </c>
      <c r="N3" s="24">
        <f t="shared" si="2"/>
        <v>750</v>
      </c>
      <c r="O3" s="29">
        <f>MROUND((AGUANORT!$N3/0.6),50)</f>
        <v>1250</v>
      </c>
      <c r="P3" s="15" t="s">
        <v>11858</v>
      </c>
      <c r="Q3" s="31">
        <v>6.0</v>
      </c>
      <c r="R3" s="50">
        <f>AGUANORT!$I3*3</f>
        <v>18</v>
      </c>
      <c r="S3" s="15" t="s">
        <v>2062</v>
      </c>
      <c r="T3" s="15" t="s">
        <v>188</v>
      </c>
      <c r="U3" s="15" t="s">
        <v>11773</v>
      </c>
      <c r="V3" s="15" t="s">
        <v>12309</v>
      </c>
      <c r="W3" s="15" t="s">
        <v>11860</v>
      </c>
      <c r="X3" s="15">
        <v>2.0</v>
      </c>
      <c r="Y3" s="15">
        <v>19.0</v>
      </c>
      <c r="Z3" s="15"/>
      <c r="AA3" s="15"/>
      <c r="AB3" s="29">
        <f>AGUANORT!$L3*AGUANORT!$AA3</f>
        <v>0</v>
      </c>
      <c r="AC3" s="15"/>
      <c r="AD3" s="15"/>
      <c r="AE3" s="15"/>
      <c r="AF3" s="15"/>
      <c r="AG3" s="15"/>
      <c r="AH3" s="32" t="str">
        <f>IF(AND(AGUANORT!$AF3=0,AGUANORT!$AG3=0),"",AGUANORT!$AF3-AGUANORT!$AG3)</f>
        <v/>
      </c>
      <c r="AI3" s="15"/>
      <c r="AJ3" s="15"/>
      <c r="AK3" s="15"/>
      <c r="AL3" s="15"/>
      <c r="AM3" s="15"/>
      <c r="AN3" s="15"/>
      <c r="AO3" s="15"/>
      <c r="AP3" s="15"/>
      <c r="AQ3" s="15"/>
    </row>
    <row r="4" ht="15.0" customHeight="1">
      <c r="A4" s="28" t="s">
        <v>2065</v>
      </c>
      <c r="B4" s="28" t="s">
        <v>12311</v>
      </c>
      <c r="C4" s="15" t="str">
        <f t="shared" si="1"/>
        <v>BEB13777021</v>
      </c>
      <c r="D4" s="15" t="s">
        <v>11857</v>
      </c>
      <c r="E4" s="28" t="s">
        <v>2066</v>
      </c>
      <c r="F4" s="20">
        <v>13981.42</v>
      </c>
      <c r="G4" s="29">
        <v>0.0</v>
      </c>
      <c r="H4" s="28" t="s">
        <v>12099</v>
      </c>
      <c r="I4" s="15">
        <v>24.0</v>
      </c>
      <c r="J4" s="15">
        <v>24.0</v>
      </c>
      <c r="K4" s="15"/>
      <c r="L4" s="23">
        <f>((AGUANORT!$F4*(1+AGUANORT!$G4%))/AGUANORT!$J4)+AGUANORT!$K4</f>
        <v>582.5591667</v>
      </c>
      <c r="M4" s="15">
        <v>35.0</v>
      </c>
      <c r="N4" s="24">
        <f t="shared" si="2"/>
        <v>900</v>
      </c>
      <c r="O4" s="29">
        <f>MROUND((AGUANORT!$N4/0.6),50)</f>
        <v>1500</v>
      </c>
      <c r="P4" s="15" t="s">
        <v>11858</v>
      </c>
      <c r="Q4" s="31">
        <v>12.0</v>
      </c>
      <c r="R4" s="50">
        <f>AGUANORT!$I4*2</f>
        <v>48</v>
      </c>
      <c r="S4" s="15" t="s">
        <v>2062</v>
      </c>
      <c r="T4" s="15" t="s">
        <v>188</v>
      </c>
      <c r="U4" s="15" t="s">
        <v>11778</v>
      </c>
      <c r="V4" s="16" t="s">
        <v>12312</v>
      </c>
      <c r="W4" s="15" t="s">
        <v>11860</v>
      </c>
      <c r="X4" s="15">
        <v>1.0</v>
      </c>
      <c r="Y4" s="15">
        <f>11+24</f>
        <v>35</v>
      </c>
      <c r="Z4" s="15"/>
      <c r="AA4" s="15"/>
      <c r="AB4" s="29">
        <f>AGUANORT!$L4*AGUANORT!$AA4</f>
        <v>0</v>
      </c>
      <c r="AC4" s="15"/>
      <c r="AD4" s="15"/>
      <c r="AE4" s="15"/>
      <c r="AF4" s="15"/>
      <c r="AG4" s="15"/>
      <c r="AH4" s="32" t="str">
        <f>IF(AND(AGUANORT!$AF4=0,AGUANORT!$AG4=0),"",AGUANORT!$AF4-AGUANORT!$AG4)</f>
        <v/>
      </c>
      <c r="AI4" s="15"/>
      <c r="AJ4" s="15"/>
      <c r="AK4" s="15"/>
      <c r="AL4" s="15"/>
      <c r="AM4" s="15"/>
      <c r="AN4" s="15"/>
      <c r="AO4" s="15"/>
      <c r="AP4" s="15"/>
      <c r="AQ4" s="15"/>
    </row>
    <row r="5" ht="15.0" customHeight="1">
      <c r="A5" s="28" t="s">
        <v>2067</v>
      </c>
      <c r="B5" s="28"/>
      <c r="C5" s="15" t="str">
        <f t="shared" si="1"/>
        <v>BEB13050582</v>
      </c>
      <c r="D5" s="15" t="s">
        <v>11857</v>
      </c>
      <c r="E5" s="28" t="s">
        <v>2068</v>
      </c>
      <c r="F5" s="20">
        <f t="shared" ref="F5:F8" si="3">F4</f>
        <v>13981.42</v>
      </c>
      <c r="G5" s="29">
        <v>0.0</v>
      </c>
      <c r="H5" s="28" t="s">
        <v>12099</v>
      </c>
      <c r="I5" s="15">
        <v>24.0</v>
      </c>
      <c r="J5" s="15">
        <v>24.0</v>
      </c>
      <c r="K5" s="15"/>
      <c r="L5" s="23">
        <f>((AGUANORT!$F5*(1+AGUANORT!$G5%))/AGUANORT!$J5)+AGUANORT!$K5</f>
        <v>582.5591667</v>
      </c>
      <c r="M5" s="15">
        <v>35.0</v>
      </c>
      <c r="N5" s="24">
        <f t="shared" si="2"/>
        <v>900</v>
      </c>
      <c r="O5" s="29">
        <f>MROUND((AGUANORT!$N5/0.6),50)</f>
        <v>1500</v>
      </c>
      <c r="P5" s="15" t="s">
        <v>11858</v>
      </c>
      <c r="Q5" s="31">
        <v>12.0</v>
      </c>
      <c r="R5" s="50">
        <f>AGUANORT!$I5*2</f>
        <v>48</v>
      </c>
      <c r="S5" s="15" t="s">
        <v>2062</v>
      </c>
      <c r="T5" s="15" t="s">
        <v>188</v>
      </c>
      <c r="U5" s="15" t="s">
        <v>11778</v>
      </c>
      <c r="V5" s="16" t="s">
        <v>12312</v>
      </c>
      <c r="W5" s="15" t="s">
        <v>11860</v>
      </c>
      <c r="X5" s="15">
        <v>1.0</v>
      </c>
      <c r="Y5" s="15">
        <f>7+12</f>
        <v>19</v>
      </c>
      <c r="Z5" s="15"/>
      <c r="AA5" s="15"/>
      <c r="AB5" s="29">
        <f>AGUANORT!$L5*AGUANORT!$AA5</f>
        <v>0</v>
      </c>
      <c r="AC5" s="15"/>
      <c r="AD5" s="15"/>
      <c r="AE5" s="15"/>
      <c r="AF5" s="15"/>
      <c r="AG5" s="15"/>
      <c r="AH5" s="32" t="str">
        <f>IF(AND(AGUANORT!$AF5=0,AGUANORT!$AG5=0),"",AGUANORT!$AF5-AGUANORT!$AG5)</f>
        <v/>
      </c>
      <c r="AI5" s="15"/>
      <c r="AJ5" s="15"/>
      <c r="AK5" s="15"/>
      <c r="AL5" s="15"/>
      <c r="AM5" s="15"/>
      <c r="AN5" s="15"/>
      <c r="AO5" s="15"/>
      <c r="AP5" s="15"/>
      <c r="AQ5" s="15"/>
    </row>
    <row r="6" ht="15.75" customHeight="1">
      <c r="A6" s="28" t="s">
        <v>2069</v>
      </c>
      <c r="B6" s="28" t="s">
        <v>12313</v>
      </c>
      <c r="C6" s="15" t="str">
        <f t="shared" si="1"/>
        <v>BEB74555025</v>
      </c>
      <c r="D6" s="15" t="s">
        <v>11857</v>
      </c>
      <c r="E6" s="28" t="s">
        <v>2070</v>
      </c>
      <c r="F6" s="20">
        <f t="shared" si="3"/>
        <v>13981.42</v>
      </c>
      <c r="G6" s="29">
        <v>0.0</v>
      </c>
      <c r="H6" s="28" t="s">
        <v>12099</v>
      </c>
      <c r="I6" s="15">
        <v>24.0</v>
      </c>
      <c r="J6" s="15">
        <v>24.0</v>
      </c>
      <c r="K6" s="15"/>
      <c r="L6" s="23">
        <f>((AGUANORT!$F6*(1+AGUANORT!$G6%))/AGUANORT!$J6)+AGUANORT!$K6</f>
        <v>582.5591667</v>
      </c>
      <c r="M6" s="15">
        <v>35.0</v>
      </c>
      <c r="N6" s="24">
        <f t="shared" si="2"/>
        <v>900</v>
      </c>
      <c r="O6" s="29">
        <f>MROUND((AGUANORT!$N6/0.6),50)</f>
        <v>1500</v>
      </c>
      <c r="P6" s="15" t="s">
        <v>11858</v>
      </c>
      <c r="Q6" s="31">
        <v>12.0</v>
      </c>
      <c r="R6" s="50">
        <f>AGUANORT!$I6*2</f>
        <v>48</v>
      </c>
      <c r="S6" s="15" t="s">
        <v>2062</v>
      </c>
      <c r="T6" s="15" t="s">
        <v>188</v>
      </c>
      <c r="U6" s="15" t="s">
        <v>11778</v>
      </c>
      <c r="V6" s="16" t="s">
        <v>12314</v>
      </c>
      <c r="W6" s="15" t="s">
        <v>11860</v>
      </c>
      <c r="X6" s="15">
        <v>1.0</v>
      </c>
      <c r="Y6" s="15">
        <f>24+10</f>
        <v>34</v>
      </c>
      <c r="Z6" s="15"/>
      <c r="AA6" s="15"/>
      <c r="AB6" s="29">
        <f>AGUANORT!$L6*AGUANORT!$AA6</f>
        <v>0</v>
      </c>
      <c r="AC6" s="15"/>
      <c r="AD6" s="15"/>
      <c r="AE6" s="15"/>
      <c r="AF6" s="15"/>
      <c r="AG6" s="15"/>
      <c r="AH6" s="32" t="str">
        <f>IF(AND(AGUANORT!$AF6=0,AGUANORT!$AG6=0),"",AGUANORT!$AF6-AGUANORT!$AG6)</f>
        <v/>
      </c>
      <c r="AI6" s="15"/>
      <c r="AJ6" s="15"/>
      <c r="AK6" s="15"/>
      <c r="AL6" s="15"/>
      <c r="AM6" s="15"/>
      <c r="AN6" s="15"/>
      <c r="AO6" s="15"/>
      <c r="AP6" s="15"/>
      <c r="AQ6" s="15"/>
    </row>
    <row r="7" ht="15.75" customHeight="1">
      <c r="A7" s="28" t="s">
        <v>2071</v>
      </c>
      <c r="B7" s="28"/>
      <c r="C7" s="15" t="str">
        <f t="shared" si="1"/>
        <v>BEB13050056</v>
      </c>
      <c r="D7" s="15" t="s">
        <v>11857</v>
      </c>
      <c r="E7" s="28" t="s">
        <v>2072</v>
      </c>
      <c r="F7" s="20">
        <f t="shared" si="3"/>
        <v>13981.42</v>
      </c>
      <c r="G7" s="29">
        <v>0.0</v>
      </c>
      <c r="H7" s="28" t="s">
        <v>12099</v>
      </c>
      <c r="I7" s="15">
        <v>24.0</v>
      </c>
      <c r="J7" s="15">
        <v>24.0</v>
      </c>
      <c r="K7" s="15"/>
      <c r="L7" s="23">
        <f>((AGUANORT!$F7*(1+AGUANORT!$G7%))/AGUANORT!$J7)+AGUANORT!$K7</f>
        <v>582.5591667</v>
      </c>
      <c r="M7" s="15">
        <v>35.0</v>
      </c>
      <c r="N7" s="24">
        <f t="shared" si="2"/>
        <v>900</v>
      </c>
      <c r="O7" s="29">
        <f>MROUND((AGUANORT!$N7/0.6),50)</f>
        <v>1500</v>
      </c>
      <c r="P7" s="15" t="s">
        <v>11858</v>
      </c>
      <c r="Q7" s="31">
        <v>12.0</v>
      </c>
      <c r="R7" s="50">
        <f>AGUANORT!$I7*2</f>
        <v>48</v>
      </c>
      <c r="S7" s="15" t="s">
        <v>2062</v>
      </c>
      <c r="T7" s="15" t="s">
        <v>188</v>
      </c>
      <c r="U7" s="15" t="s">
        <v>11778</v>
      </c>
      <c r="V7" s="16" t="s">
        <v>12314</v>
      </c>
      <c r="W7" s="15" t="s">
        <v>11860</v>
      </c>
      <c r="X7" s="15">
        <v>1.0</v>
      </c>
      <c r="Y7" s="15">
        <v>5.0</v>
      </c>
      <c r="Z7" s="15"/>
      <c r="AA7" s="15"/>
      <c r="AB7" s="29">
        <f>AGUANORT!$L7*AGUANORT!$AA7</f>
        <v>0</v>
      </c>
      <c r="AC7" s="15"/>
      <c r="AD7" s="15"/>
      <c r="AE7" s="15"/>
      <c r="AF7" s="15"/>
      <c r="AG7" s="15"/>
      <c r="AH7" s="32" t="str">
        <f>IF(AND(AGUANORT!$AF7=0,AGUANORT!$AG7=0),"",AGUANORT!$AF7-AGUANORT!$AG7)</f>
        <v/>
      </c>
      <c r="AI7" s="15"/>
      <c r="AJ7" s="15"/>
      <c r="AK7" s="15"/>
      <c r="AL7" s="15"/>
      <c r="AM7" s="15"/>
      <c r="AN7" s="15"/>
      <c r="AO7" s="15"/>
      <c r="AP7" s="15"/>
      <c r="AQ7" s="15"/>
    </row>
    <row r="8" ht="15.75" customHeight="1">
      <c r="A8" s="28" t="s">
        <v>2073</v>
      </c>
      <c r="B8" s="28" t="s">
        <v>12315</v>
      </c>
      <c r="C8" s="15" t="str">
        <f t="shared" si="1"/>
        <v>BEB13000433</v>
      </c>
      <c r="D8" s="15" t="s">
        <v>11857</v>
      </c>
      <c r="E8" s="28" t="s">
        <v>2074</v>
      </c>
      <c r="F8" s="20">
        <f t="shared" si="3"/>
        <v>13981.42</v>
      </c>
      <c r="G8" s="29">
        <v>0.0</v>
      </c>
      <c r="H8" s="28" t="s">
        <v>12099</v>
      </c>
      <c r="I8" s="15">
        <v>24.0</v>
      </c>
      <c r="J8" s="15">
        <v>24.0</v>
      </c>
      <c r="K8" s="15"/>
      <c r="L8" s="23">
        <f>((AGUANORT!$F8*(1+AGUANORT!$G8%))/AGUANORT!$J8)+AGUANORT!$K8</f>
        <v>582.5591667</v>
      </c>
      <c r="M8" s="15">
        <v>35.0</v>
      </c>
      <c r="N8" s="24">
        <f t="shared" si="2"/>
        <v>900</v>
      </c>
      <c r="O8" s="29">
        <f>MROUND((AGUANORT!$N8/0.6),50)</f>
        <v>1500</v>
      </c>
      <c r="P8" s="15" t="s">
        <v>11858</v>
      </c>
      <c r="Q8" s="31">
        <v>12.0</v>
      </c>
      <c r="R8" s="50">
        <f>AGUANORT!$I8*2</f>
        <v>48</v>
      </c>
      <c r="S8" s="15" t="s">
        <v>2062</v>
      </c>
      <c r="T8" s="15" t="s">
        <v>188</v>
      </c>
      <c r="U8" s="15" t="s">
        <v>11778</v>
      </c>
      <c r="V8" s="16" t="s">
        <v>12314</v>
      </c>
      <c r="W8" s="15" t="s">
        <v>11860</v>
      </c>
      <c r="X8" s="15">
        <v>1.0</v>
      </c>
      <c r="Y8" s="15">
        <v>0.0</v>
      </c>
      <c r="Z8" s="15"/>
      <c r="AA8" s="15"/>
      <c r="AB8" s="29">
        <f>AGUANORT!$L8*AGUANORT!$AA8</f>
        <v>0</v>
      </c>
      <c r="AC8" s="15"/>
      <c r="AD8" s="15"/>
      <c r="AE8" s="15"/>
      <c r="AF8" s="15"/>
      <c r="AG8" s="15"/>
      <c r="AH8" s="32" t="str">
        <f>IF(AND(AGUANORT!$AF8=0,AGUANORT!$AG8=0),"",AGUANORT!$AF8-AGUANORT!$AG8)</f>
        <v/>
      </c>
      <c r="AI8" s="15"/>
      <c r="AJ8" s="15"/>
      <c r="AK8" s="15"/>
      <c r="AL8" s="15"/>
      <c r="AM8" s="15"/>
      <c r="AN8" s="15"/>
      <c r="AO8" s="15"/>
      <c r="AP8" s="15"/>
      <c r="AQ8" s="15"/>
    </row>
    <row r="9" ht="15.75" customHeight="1">
      <c r="A9" s="28" t="s">
        <v>2075</v>
      </c>
      <c r="B9" s="28" t="s">
        <v>12316</v>
      </c>
      <c r="C9" s="15" t="str">
        <f t="shared" si="1"/>
        <v>BEB13222057</v>
      </c>
      <c r="D9" s="15" t="s">
        <v>11857</v>
      </c>
      <c r="E9" s="28" t="s">
        <v>2076</v>
      </c>
      <c r="F9" s="20">
        <v>9263.42</v>
      </c>
      <c r="G9" s="29">
        <v>0.0</v>
      </c>
      <c r="H9" s="28" t="s">
        <v>12099</v>
      </c>
      <c r="I9" s="15">
        <v>6.0</v>
      </c>
      <c r="J9" s="15">
        <v>6.0</v>
      </c>
      <c r="K9" s="15"/>
      <c r="L9" s="23">
        <f>((AGUANORT!$F9*(1+AGUANORT!$G9%))/AGUANORT!$J9)+AGUANORT!$K9</f>
        <v>1543.903333</v>
      </c>
      <c r="M9" s="15">
        <v>35.0</v>
      </c>
      <c r="N9" s="24">
        <f t="shared" si="2"/>
        <v>2400</v>
      </c>
      <c r="O9" s="29">
        <f>MROUND((AGUANORT!$N9/0.6),50)</f>
        <v>4000</v>
      </c>
      <c r="P9" s="15" t="s">
        <v>11858</v>
      </c>
      <c r="Q9" s="31">
        <v>12.0</v>
      </c>
      <c r="R9" s="50">
        <f>AGUANORT!$I9*5</f>
        <v>30</v>
      </c>
      <c r="S9" s="15" t="s">
        <v>2062</v>
      </c>
      <c r="T9" s="15" t="s">
        <v>188</v>
      </c>
      <c r="U9" s="15" t="s">
        <v>11778</v>
      </c>
      <c r="V9" s="16" t="s">
        <v>12317</v>
      </c>
      <c r="W9" s="15" t="s">
        <v>11860</v>
      </c>
      <c r="X9" s="15">
        <v>1.0</v>
      </c>
      <c r="Y9" s="15">
        <v>7.0</v>
      </c>
      <c r="Z9" s="15"/>
      <c r="AA9" s="15"/>
      <c r="AB9" s="29">
        <f>AGUANORT!$L9*AGUANORT!$AA9</f>
        <v>0</v>
      </c>
      <c r="AC9" s="15"/>
      <c r="AD9" s="15"/>
      <c r="AE9" s="15"/>
      <c r="AF9" s="15"/>
      <c r="AG9" s="15"/>
      <c r="AH9" s="32" t="str">
        <f>IF(AND(AGUANORT!$AF9=0,AGUANORT!$AG9=0),"",AGUANORT!$AF9-AGUANORT!$AG9)</f>
        <v/>
      </c>
      <c r="AI9" s="15"/>
      <c r="AJ9" s="15"/>
      <c r="AK9" s="15"/>
      <c r="AL9" s="15"/>
      <c r="AM9" s="15"/>
      <c r="AN9" s="15"/>
      <c r="AO9" s="15"/>
      <c r="AP9" s="15"/>
      <c r="AQ9" s="15"/>
    </row>
    <row r="10" ht="15.75" customHeight="1">
      <c r="A10" s="28" t="s">
        <v>2077</v>
      </c>
      <c r="B10" s="28"/>
      <c r="C10" s="15" t="str">
        <f t="shared" si="1"/>
        <v>BEB73423311</v>
      </c>
      <c r="D10" s="15" t="s">
        <v>11857</v>
      </c>
      <c r="E10" s="28" t="s">
        <v>2078</v>
      </c>
      <c r="F10" s="20">
        <v>7264.79</v>
      </c>
      <c r="G10" s="29">
        <v>0.0</v>
      </c>
      <c r="H10" s="28" t="s">
        <v>12099</v>
      </c>
      <c r="I10" s="15">
        <v>8.0</v>
      </c>
      <c r="J10" s="15">
        <v>8.0</v>
      </c>
      <c r="K10" s="15"/>
      <c r="L10" s="23">
        <f>((AGUANORT!$F10*(1+AGUANORT!$G10%))/AGUANORT!$J10)+AGUANORT!$K10</f>
        <v>908.09875</v>
      </c>
      <c r="M10" s="15">
        <v>35.0</v>
      </c>
      <c r="N10" s="24">
        <f t="shared" si="2"/>
        <v>1400</v>
      </c>
      <c r="O10" s="29">
        <f>MROUND((AGUANORT!$N10/0.6),50)</f>
        <v>2350</v>
      </c>
      <c r="P10" s="15" t="s">
        <v>11858</v>
      </c>
      <c r="Q10" s="31">
        <v>8.0</v>
      </c>
      <c r="R10" s="50">
        <f>AGUANORT!$I10*5</f>
        <v>40</v>
      </c>
      <c r="S10" s="15" t="s">
        <v>2062</v>
      </c>
      <c r="T10" s="15" t="s">
        <v>188</v>
      </c>
      <c r="U10" s="15" t="s">
        <v>11778</v>
      </c>
      <c r="V10" s="16" t="s">
        <v>12318</v>
      </c>
      <c r="W10" s="15" t="s">
        <v>11860</v>
      </c>
      <c r="X10" s="15">
        <v>1.0</v>
      </c>
      <c r="Y10" s="15">
        <v>1.0</v>
      </c>
      <c r="Z10" s="15"/>
      <c r="AA10" s="15"/>
      <c r="AB10" s="29">
        <f>AGUANORT!$L10*AGUANORT!$AA10</f>
        <v>0</v>
      </c>
      <c r="AC10" s="15"/>
      <c r="AD10" s="15"/>
      <c r="AE10" s="15"/>
      <c r="AF10" s="15"/>
      <c r="AG10" s="15"/>
      <c r="AH10" s="32" t="str">
        <f>IF(AND(AGUANORT!$AF10=0,AGUANORT!$AG10=0),"",AGUANORT!$AF10-AGUANORT!$AG10)</f>
        <v/>
      </c>
      <c r="AI10" s="15"/>
      <c r="AJ10" s="15"/>
      <c r="AK10" s="15"/>
      <c r="AL10" s="15"/>
      <c r="AM10" s="15"/>
      <c r="AN10" s="15"/>
      <c r="AO10" s="15"/>
      <c r="AP10" s="15"/>
      <c r="AQ10" s="15"/>
    </row>
    <row r="11" ht="15.75" customHeight="1">
      <c r="A11" s="28" t="s">
        <v>2079</v>
      </c>
      <c r="B11" s="28"/>
      <c r="C11" s="15" t="str">
        <f t="shared" si="1"/>
        <v>BEB13423157</v>
      </c>
      <c r="D11" s="15" t="s">
        <v>11857</v>
      </c>
      <c r="E11" s="28" t="s">
        <v>2080</v>
      </c>
      <c r="F11" s="20">
        <f>F10</f>
        <v>7264.79</v>
      </c>
      <c r="G11" s="29">
        <v>0.0</v>
      </c>
      <c r="H11" s="28" t="s">
        <v>12099</v>
      </c>
      <c r="I11" s="15">
        <v>8.0</v>
      </c>
      <c r="J11" s="15">
        <v>8.0</v>
      </c>
      <c r="K11" s="15"/>
      <c r="L11" s="23">
        <f>((AGUANORT!$F11*(1+AGUANORT!$G11%))/AGUANORT!$J11)+AGUANORT!$K11</f>
        <v>908.09875</v>
      </c>
      <c r="M11" s="15">
        <v>35.0</v>
      </c>
      <c r="N11" s="24">
        <f t="shared" si="2"/>
        <v>1400</v>
      </c>
      <c r="O11" s="29">
        <f>MROUND((AGUANORT!$N11/0.6),50)</f>
        <v>2350</v>
      </c>
      <c r="P11" s="15" t="s">
        <v>11858</v>
      </c>
      <c r="Q11" s="31">
        <v>8.0</v>
      </c>
      <c r="R11" s="50">
        <f>AGUANORT!$I11*5</f>
        <v>40</v>
      </c>
      <c r="S11" s="15" t="s">
        <v>2062</v>
      </c>
      <c r="T11" s="15" t="s">
        <v>188</v>
      </c>
      <c r="U11" s="15" t="s">
        <v>11778</v>
      </c>
      <c r="V11" s="16" t="s">
        <v>12318</v>
      </c>
      <c r="W11" s="15" t="s">
        <v>11860</v>
      </c>
      <c r="X11" s="15">
        <v>1.0</v>
      </c>
      <c r="Y11" s="15">
        <v>21.0</v>
      </c>
      <c r="Z11" s="15"/>
      <c r="AA11" s="15"/>
      <c r="AB11" s="29">
        <f>AGUANORT!$L11*AGUANORT!$AA11</f>
        <v>0</v>
      </c>
      <c r="AC11" s="15"/>
      <c r="AD11" s="15"/>
      <c r="AE11" s="15"/>
      <c r="AF11" s="15"/>
      <c r="AG11" s="15"/>
      <c r="AH11" s="32" t="str">
        <f>IF(AND(AGUANORT!$AF11=0,AGUANORT!$AG11=0),"",AGUANORT!$AF11-AGUANORT!$AG11)</f>
        <v/>
      </c>
      <c r="AI11" s="15"/>
      <c r="AJ11" s="15"/>
      <c r="AK11" s="15"/>
      <c r="AL11" s="15"/>
      <c r="AM11" s="15"/>
      <c r="AN11" s="15"/>
      <c r="AO11" s="15"/>
      <c r="AP11" s="15"/>
      <c r="AQ11" s="15"/>
    </row>
    <row r="12" ht="15.75" customHeight="1">
      <c r="A12" s="28" t="s">
        <v>2081</v>
      </c>
      <c r="B12" s="28" t="s">
        <v>12319</v>
      </c>
      <c r="C12" s="15" t="str">
        <f t="shared" si="1"/>
        <v>BEB13777014</v>
      </c>
      <c r="D12" s="15" t="s">
        <v>11857</v>
      </c>
      <c r="E12" s="28" t="s">
        <v>2082</v>
      </c>
      <c r="F12" s="20">
        <f>3035.47</f>
        <v>3035.47</v>
      </c>
      <c r="G12" s="29">
        <v>0.0</v>
      </c>
      <c r="H12" s="28" t="s">
        <v>12099</v>
      </c>
      <c r="I12" s="15">
        <v>9.0</v>
      </c>
      <c r="J12" s="15">
        <v>9.0</v>
      </c>
      <c r="K12" s="15"/>
      <c r="L12" s="23">
        <f>((AGUANORT!$F12*(1+AGUANORT!$G12%))/AGUANORT!$J12)+AGUANORT!$K12</f>
        <v>337.2744444</v>
      </c>
      <c r="M12" s="15">
        <v>35.0</v>
      </c>
      <c r="N12" s="24">
        <f t="shared" si="2"/>
        <v>500</v>
      </c>
      <c r="O12" s="29">
        <f>MROUND((AGUANORT!$N12/0.6),50)</f>
        <v>850</v>
      </c>
      <c r="P12" s="15" t="s">
        <v>11858</v>
      </c>
      <c r="Q12" s="31">
        <v>18.0</v>
      </c>
      <c r="R12" s="50">
        <f>AGUANORT!$I12*5</f>
        <v>45</v>
      </c>
      <c r="S12" s="15" t="s">
        <v>2062</v>
      </c>
      <c r="T12" s="15" t="s">
        <v>188</v>
      </c>
      <c r="U12" s="15" t="s">
        <v>11778</v>
      </c>
      <c r="V12" s="16" t="s">
        <v>12312</v>
      </c>
      <c r="W12" s="15" t="s">
        <v>11860</v>
      </c>
      <c r="X12" s="15">
        <v>1.0</v>
      </c>
      <c r="Y12" s="15">
        <v>14.0</v>
      </c>
      <c r="Z12" s="15"/>
      <c r="AA12" s="15"/>
      <c r="AB12" s="29">
        <f>AGUANORT!$L12*AGUANORT!$AA12</f>
        <v>0</v>
      </c>
      <c r="AC12" s="15"/>
      <c r="AD12" s="15"/>
      <c r="AE12" s="15"/>
      <c r="AF12" s="15"/>
      <c r="AG12" s="15"/>
      <c r="AH12" s="32" t="str">
        <f>IF(AND(AGUANORT!$AF12=0,AGUANORT!$AG12=0),"",AGUANORT!$AF12-AGUANORT!$AG12)</f>
        <v/>
      </c>
      <c r="AI12" s="15"/>
      <c r="AJ12" s="15"/>
      <c r="AK12" s="15"/>
      <c r="AL12" s="15"/>
      <c r="AM12" s="15"/>
      <c r="AN12" s="15"/>
      <c r="AO12" s="15"/>
      <c r="AP12" s="15"/>
      <c r="AQ12" s="15"/>
    </row>
    <row r="13" ht="15.75" customHeight="1">
      <c r="A13" s="28" t="s">
        <v>2083</v>
      </c>
      <c r="B13" s="28" t="s">
        <v>12320</v>
      </c>
      <c r="C13" s="15" t="str">
        <f t="shared" si="1"/>
        <v>BEB13555018</v>
      </c>
      <c r="D13" s="15" t="s">
        <v>11857</v>
      </c>
      <c r="E13" s="28" t="s">
        <v>2084</v>
      </c>
      <c r="F13" s="20">
        <f>F12</f>
        <v>3035.47</v>
      </c>
      <c r="G13" s="29">
        <v>0.0</v>
      </c>
      <c r="H13" s="28" t="s">
        <v>12099</v>
      </c>
      <c r="I13" s="15">
        <v>9.0</v>
      </c>
      <c r="J13" s="15">
        <v>9.0</v>
      </c>
      <c r="K13" s="15"/>
      <c r="L13" s="23">
        <f>((AGUANORT!$F13*(1+AGUANORT!$G13%))/AGUANORT!$J13)+AGUANORT!$K13</f>
        <v>337.2744444</v>
      </c>
      <c r="M13" s="15">
        <v>35.0</v>
      </c>
      <c r="N13" s="24">
        <f t="shared" si="2"/>
        <v>500</v>
      </c>
      <c r="O13" s="29">
        <f>MROUND((AGUANORT!$N13/0.6),50)</f>
        <v>850</v>
      </c>
      <c r="P13" s="15" t="s">
        <v>11858</v>
      </c>
      <c r="Q13" s="31">
        <v>18.0</v>
      </c>
      <c r="R13" s="50">
        <f>AGUANORT!$I13*5</f>
        <v>45</v>
      </c>
      <c r="S13" s="15" t="s">
        <v>2062</v>
      </c>
      <c r="T13" s="15" t="s">
        <v>188</v>
      </c>
      <c r="U13" s="15" t="s">
        <v>11778</v>
      </c>
      <c r="V13" s="16" t="s">
        <v>12314</v>
      </c>
      <c r="W13" s="15" t="s">
        <v>11860</v>
      </c>
      <c r="X13" s="15">
        <v>1.0</v>
      </c>
      <c r="Y13" s="15">
        <v>0.0</v>
      </c>
      <c r="Z13" s="15"/>
      <c r="AA13" s="15"/>
      <c r="AB13" s="29">
        <f>AGUANORT!$L13*AGUANORT!$AA13</f>
        <v>0</v>
      </c>
      <c r="AC13" s="15"/>
      <c r="AD13" s="15"/>
      <c r="AE13" s="15"/>
      <c r="AF13" s="15"/>
      <c r="AG13" s="15"/>
      <c r="AH13" s="32" t="str">
        <f>IF(AND(AGUANORT!$AF13=0,AGUANORT!$AG13=0),"",AGUANORT!$AF13-AGUANORT!$AG13)</f>
        <v/>
      </c>
      <c r="AI13" s="15"/>
      <c r="AJ13" s="15"/>
      <c r="AK13" s="15"/>
      <c r="AL13" s="15"/>
      <c r="AM13" s="15"/>
      <c r="AN13" s="15"/>
      <c r="AO13" s="15"/>
      <c r="AP13" s="15"/>
      <c r="AQ13" s="15"/>
    </row>
    <row r="14" ht="15.75" customHeight="1">
      <c r="A14" s="28" t="s">
        <v>2085</v>
      </c>
      <c r="B14" s="28" t="s">
        <v>12321</v>
      </c>
      <c r="C14" s="15" t="str">
        <f t="shared" si="1"/>
        <v>BEB13777038</v>
      </c>
      <c r="D14" s="15" t="s">
        <v>11857</v>
      </c>
      <c r="E14" s="28" t="s">
        <v>2086</v>
      </c>
      <c r="F14" s="20">
        <v>3112.88</v>
      </c>
      <c r="G14" s="29">
        <v>0.0</v>
      </c>
      <c r="H14" s="28" t="s">
        <v>12099</v>
      </c>
      <c r="I14" s="15">
        <v>6.0</v>
      </c>
      <c r="J14" s="15">
        <v>6.0</v>
      </c>
      <c r="K14" s="15"/>
      <c r="L14" s="23">
        <f>((AGUANORT!$F14*(1+AGUANORT!$G14%))/AGUANORT!$J14)+AGUANORT!$K14</f>
        <v>518.8133333</v>
      </c>
      <c r="M14" s="15">
        <v>35.0</v>
      </c>
      <c r="N14" s="24">
        <f t="shared" si="2"/>
        <v>800</v>
      </c>
      <c r="O14" s="29">
        <f>MROUND((AGUANORT!$N14/0.6),50)</f>
        <v>1350</v>
      </c>
      <c r="P14" s="15" t="s">
        <v>11858</v>
      </c>
      <c r="Q14" s="31">
        <v>12.0</v>
      </c>
      <c r="R14" s="50">
        <f>AGUANORT!$I14*5</f>
        <v>30</v>
      </c>
      <c r="S14" s="15" t="s">
        <v>2062</v>
      </c>
      <c r="T14" s="15" t="s">
        <v>188</v>
      </c>
      <c r="U14" s="15" t="s">
        <v>11778</v>
      </c>
      <c r="V14" s="16" t="s">
        <v>12312</v>
      </c>
      <c r="W14" s="15" t="s">
        <v>11860</v>
      </c>
      <c r="X14" s="15">
        <v>1.0</v>
      </c>
      <c r="Y14" s="15">
        <v>17.0</v>
      </c>
      <c r="Z14" s="15"/>
      <c r="AA14" s="15"/>
      <c r="AB14" s="29">
        <f>AGUANORT!$L14*AGUANORT!$AA14</f>
        <v>0</v>
      </c>
      <c r="AC14" s="15"/>
      <c r="AD14" s="15"/>
      <c r="AE14" s="15"/>
      <c r="AF14" s="15"/>
      <c r="AG14" s="15"/>
      <c r="AH14" s="32" t="str">
        <f>IF(AND(AGUANORT!$AF14=0,AGUANORT!$AG14=0),"",AGUANORT!$AF14-AGUANORT!$AG14)</f>
        <v/>
      </c>
      <c r="AI14" s="15"/>
      <c r="AJ14" s="15"/>
      <c r="AK14" s="15"/>
      <c r="AL14" s="15"/>
      <c r="AM14" s="15"/>
      <c r="AN14" s="15"/>
      <c r="AO14" s="15"/>
      <c r="AP14" s="15"/>
      <c r="AQ14" s="15"/>
    </row>
    <row r="15" ht="15.0" customHeight="1">
      <c r="A15" s="28" t="s">
        <v>2087</v>
      </c>
      <c r="B15" s="28"/>
      <c r="C15" s="15" t="str">
        <f t="shared" si="1"/>
        <v>BEB13420583</v>
      </c>
      <c r="D15" s="15" t="s">
        <v>11857</v>
      </c>
      <c r="E15" s="28" t="s">
        <v>2088</v>
      </c>
      <c r="F15" s="20">
        <f>F14</f>
        <v>3112.88</v>
      </c>
      <c r="G15" s="29">
        <v>0.0</v>
      </c>
      <c r="H15" s="28" t="s">
        <v>12099</v>
      </c>
      <c r="I15" s="15">
        <v>6.0</v>
      </c>
      <c r="J15" s="15">
        <v>6.0</v>
      </c>
      <c r="K15" s="15"/>
      <c r="L15" s="23">
        <f>((AGUANORT!$F15*(1+AGUANORT!$G15%))/AGUANORT!$J15)+AGUANORT!$K15</f>
        <v>518.8133333</v>
      </c>
      <c r="M15" s="15">
        <v>35.0</v>
      </c>
      <c r="N15" s="24">
        <f t="shared" si="2"/>
        <v>800</v>
      </c>
      <c r="O15" s="29">
        <f>MROUND((AGUANORT!$N15/0.6),50)</f>
        <v>1350</v>
      </c>
      <c r="P15" s="15" t="s">
        <v>11858</v>
      </c>
      <c r="Q15" s="31">
        <v>12.0</v>
      </c>
      <c r="R15" s="50">
        <f>AGUANORT!$I15*5</f>
        <v>30</v>
      </c>
      <c r="S15" s="15" t="s">
        <v>2062</v>
      </c>
      <c r="T15" s="15" t="s">
        <v>188</v>
      </c>
      <c r="U15" s="15" t="s">
        <v>11778</v>
      </c>
      <c r="V15" s="16" t="s">
        <v>12312</v>
      </c>
      <c r="W15" s="15" t="s">
        <v>11860</v>
      </c>
      <c r="X15" s="15">
        <v>1.0</v>
      </c>
      <c r="Y15" s="15">
        <v>27.0</v>
      </c>
      <c r="Z15" s="15"/>
      <c r="AA15" s="15"/>
      <c r="AB15" s="29">
        <f>AGUANORT!$L15*AGUANORT!$AA15</f>
        <v>0</v>
      </c>
      <c r="AC15" s="15"/>
      <c r="AD15" s="15"/>
      <c r="AE15" s="15"/>
      <c r="AF15" s="15"/>
      <c r="AG15" s="15"/>
      <c r="AH15" s="32" t="str">
        <f>IF(AND(AGUANORT!$AF15=0,AGUANORT!$AG15=0),"",AGUANORT!$AF15-AGUANORT!$AG15)</f>
        <v/>
      </c>
      <c r="AI15" s="15"/>
      <c r="AJ15" s="15"/>
      <c r="AK15" s="15"/>
      <c r="AL15" s="15"/>
      <c r="AM15" s="15"/>
      <c r="AN15" s="15"/>
      <c r="AO15" s="15"/>
      <c r="AP15" s="15"/>
      <c r="AQ15" s="15"/>
    </row>
    <row r="16" ht="15.0" customHeight="1">
      <c r="A16" s="28" t="s">
        <v>2089</v>
      </c>
      <c r="B16" s="28" t="s">
        <v>12322</v>
      </c>
      <c r="C16" s="15" t="str">
        <f t="shared" si="1"/>
        <v>BEB13420385</v>
      </c>
      <c r="D16" s="15" t="s">
        <v>11857</v>
      </c>
      <c r="E16" s="28" t="s">
        <v>2090</v>
      </c>
      <c r="F16" s="20">
        <v>3496.01</v>
      </c>
      <c r="G16" s="29">
        <v>0.0</v>
      </c>
      <c r="H16" s="28" t="s">
        <v>12099</v>
      </c>
      <c r="I16" s="15">
        <v>6.0</v>
      </c>
      <c r="J16" s="15">
        <v>6.0</v>
      </c>
      <c r="K16" s="15"/>
      <c r="L16" s="23">
        <f>((AGUANORT!$F16*(1+AGUANORT!$G16%))/AGUANORT!$J16)+AGUANORT!$K16</f>
        <v>582.6683333</v>
      </c>
      <c r="M16" s="15">
        <v>35.0</v>
      </c>
      <c r="N16" s="24">
        <f t="shared" si="2"/>
        <v>900</v>
      </c>
      <c r="O16" s="29">
        <f>MROUND((AGUANORT!$N16/0.6),50)</f>
        <v>1500</v>
      </c>
      <c r="P16" s="15" t="s">
        <v>11858</v>
      </c>
      <c r="Q16" s="31">
        <v>12.0</v>
      </c>
      <c r="R16" s="50">
        <f>AGUANORT!$I16*5</f>
        <v>30</v>
      </c>
      <c r="S16" s="15" t="s">
        <v>2062</v>
      </c>
      <c r="T16" s="15" t="s">
        <v>188</v>
      </c>
      <c r="U16" s="15" t="s">
        <v>11778</v>
      </c>
      <c r="V16" s="16" t="s">
        <v>12317</v>
      </c>
      <c r="W16" s="15" t="s">
        <v>11860</v>
      </c>
      <c r="X16" s="15">
        <v>1.0</v>
      </c>
      <c r="Y16" s="15">
        <v>7.0</v>
      </c>
      <c r="Z16" s="15"/>
      <c r="AA16" s="15"/>
      <c r="AB16" s="29">
        <f>AGUANORT!$L16*AGUANORT!$AA16</f>
        <v>0</v>
      </c>
      <c r="AC16" s="15"/>
      <c r="AD16" s="15"/>
      <c r="AE16" s="15"/>
      <c r="AF16" s="15"/>
      <c r="AG16" s="15"/>
      <c r="AH16" s="32" t="str">
        <f>IF(AND(AGUANORT!$AF16=0,AGUANORT!$AG16=0),"",AGUANORT!$AF16-AGUANORT!$AG16)</f>
        <v/>
      </c>
      <c r="AI16" s="15"/>
      <c r="AJ16" s="15"/>
      <c r="AK16" s="15"/>
      <c r="AL16" s="15"/>
      <c r="AM16" s="15"/>
      <c r="AN16" s="15"/>
      <c r="AO16" s="15"/>
      <c r="AP16" s="15"/>
      <c r="AQ16" s="15"/>
    </row>
    <row r="17" ht="15.75" customHeight="1">
      <c r="A17" s="28" t="s">
        <v>2091</v>
      </c>
      <c r="B17" s="28" t="s">
        <v>12323</v>
      </c>
      <c r="C17" s="15" t="str">
        <f t="shared" si="1"/>
        <v>BEB13080022</v>
      </c>
      <c r="D17" s="15" t="s">
        <v>11857</v>
      </c>
      <c r="E17" s="28" t="s">
        <v>2092</v>
      </c>
      <c r="F17" s="20">
        <f>F16</f>
        <v>3496.01</v>
      </c>
      <c r="G17" s="29">
        <v>0.0</v>
      </c>
      <c r="H17" s="28" t="s">
        <v>12099</v>
      </c>
      <c r="I17" s="15">
        <v>6.0</v>
      </c>
      <c r="J17" s="15">
        <v>6.0</v>
      </c>
      <c r="K17" s="15"/>
      <c r="L17" s="23">
        <f>((AGUANORT!$F17*(1+AGUANORT!$G17%))/AGUANORT!$J17)+AGUANORT!$K17</f>
        <v>582.6683333</v>
      </c>
      <c r="M17" s="15">
        <v>35.0</v>
      </c>
      <c r="N17" s="24">
        <f t="shared" si="2"/>
        <v>900</v>
      </c>
      <c r="O17" s="29">
        <f>MROUND((AGUANORT!$N17/0.6),50)</f>
        <v>1500</v>
      </c>
      <c r="P17" s="15" t="s">
        <v>11858</v>
      </c>
      <c r="Q17" s="31">
        <v>12.0</v>
      </c>
      <c r="R17" s="50">
        <f>AGUANORT!$I17*5</f>
        <v>30</v>
      </c>
      <c r="S17" s="15" t="s">
        <v>2062</v>
      </c>
      <c r="T17" s="15" t="s">
        <v>188</v>
      </c>
      <c r="U17" s="15" t="s">
        <v>11778</v>
      </c>
      <c r="V17" s="16" t="s">
        <v>12317</v>
      </c>
      <c r="W17" s="15" t="s">
        <v>11860</v>
      </c>
      <c r="X17" s="15">
        <v>1.0</v>
      </c>
      <c r="Y17" s="15">
        <v>0.0</v>
      </c>
      <c r="Z17" s="15"/>
      <c r="AA17" s="15"/>
      <c r="AB17" s="29">
        <f>AGUANORT!$L17*AGUANORT!$AA17</f>
        <v>0</v>
      </c>
      <c r="AC17" s="15"/>
      <c r="AD17" s="15"/>
      <c r="AE17" s="15"/>
      <c r="AF17" s="15"/>
      <c r="AG17" s="15"/>
      <c r="AH17" s="32" t="str">
        <f>IF(AND(AGUANORT!$AF17=0,AGUANORT!$AG17=0),"",AGUANORT!$AF17-AGUANORT!$AG17)</f>
        <v/>
      </c>
      <c r="AI17" s="15"/>
      <c r="AJ17" s="15"/>
      <c r="AK17" s="15"/>
      <c r="AL17" s="15"/>
      <c r="AM17" s="15"/>
      <c r="AN17" s="15"/>
      <c r="AO17" s="15"/>
      <c r="AP17" s="15"/>
      <c r="AQ17" s="15"/>
    </row>
    <row r="18" ht="15.75" customHeight="1">
      <c r="A18" s="28" t="s">
        <v>2093</v>
      </c>
      <c r="B18" s="28" t="s">
        <v>12324</v>
      </c>
      <c r="C18" s="15" t="str">
        <f t="shared" si="1"/>
        <v>BEB13555025</v>
      </c>
      <c r="D18" s="15" t="s">
        <v>11857</v>
      </c>
      <c r="E18" s="28" t="s">
        <v>2094</v>
      </c>
      <c r="F18" s="20">
        <f>F15</f>
        <v>3112.88</v>
      </c>
      <c r="G18" s="29">
        <v>0.0</v>
      </c>
      <c r="H18" s="28" t="s">
        <v>12099</v>
      </c>
      <c r="I18" s="15">
        <v>6.0</v>
      </c>
      <c r="J18" s="15">
        <v>6.0</v>
      </c>
      <c r="K18" s="15"/>
      <c r="L18" s="23">
        <f>((AGUANORT!$F18*(1+AGUANORT!$G18%))/AGUANORT!$J18)+AGUANORT!$K18</f>
        <v>518.8133333</v>
      </c>
      <c r="M18" s="15">
        <v>35.0</v>
      </c>
      <c r="N18" s="24">
        <f t="shared" si="2"/>
        <v>800</v>
      </c>
      <c r="O18" s="29">
        <f>MROUND((AGUANORT!$N18/0.6),50)</f>
        <v>1350</v>
      </c>
      <c r="P18" s="15" t="s">
        <v>11858</v>
      </c>
      <c r="Q18" s="31">
        <v>12.0</v>
      </c>
      <c r="R18" s="50">
        <f>AGUANORT!$I18*5</f>
        <v>30</v>
      </c>
      <c r="S18" s="15" t="s">
        <v>2062</v>
      </c>
      <c r="T18" s="15" t="s">
        <v>188</v>
      </c>
      <c r="U18" s="15" t="s">
        <v>11778</v>
      </c>
      <c r="V18" s="16" t="s">
        <v>12314</v>
      </c>
      <c r="W18" s="15" t="s">
        <v>11860</v>
      </c>
      <c r="X18" s="15">
        <v>1.0</v>
      </c>
      <c r="Y18" s="15">
        <v>13.0</v>
      </c>
      <c r="Z18" s="15"/>
      <c r="AA18" s="15"/>
      <c r="AB18" s="29">
        <f>AGUANORT!$L18*AGUANORT!$AA18</f>
        <v>0</v>
      </c>
      <c r="AC18" s="15"/>
      <c r="AD18" s="15"/>
      <c r="AE18" s="15"/>
      <c r="AF18" s="15"/>
      <c r="AG18" s="15"/>
      <c r="AH18" s="32" t="str">
        <f>IF(AND(AGUANORT!$AF18=0,AGUANORT!$AG18=0),"",AGUANORT!$AF18-AGUANORT!$AG18)</f>
        <v/>
      </c>
      <c r="AI18" s="15"/>
      <c r="AJ18" s="15"/>
      <c r="AK18" s="15"/>
      <c r="AL18" s="15"/>
      <c r="AM18" s="15"/>
      <c r="AN18" s="15"/>
      <c r="AO18" s="15"/>
      <c r="AP18" s="15"/>
      <c r="AQ18" s="15"/>
    </row>
    <row r="19" ht="15.75" customHeight="1">
      <c r="A19" s="28" t="s">
        <v>2095</v>
      </c>
      <c r="B19" s="28"/>
      <c r="C19" s="15" t="str">
        <f t="shared" si="1"/>
        <v>BEB13420057</v>
      </c>
      <c r="D19" s="15" t="s">
        <v>11857</v>
      </c>
      <c r="E19" s="28" t="s">
        <v>2096</v>
      </c>
      <c r="F19" s="20">
        <f>F18</f>
        <v>3112.88</v>
      </c>
      <c r="G19" s="29">
        <v>0.0</v>
      </c>
      <c r="H19" s="28" t="s">
        <v>12099</v>
      </c>
      <c r="I19" s="15">
        <v>6.0</v>
      </c>
      <c r="J19" s="15">
        <v>6.0</v>
      </c>
      <c r="K19" s="15"/>
      <c r="L19" s="23">
        <f>((AGUANORT!$F19*(1+AGUANORT!$G19%))/AGUANORT!$J19)+AGUANORT!$K19</f>
        <v>518.8133333</v>
      </c>
      <c r="M19" s="15">
        <v>35.0</v>
      </c>
      <c r="N19" s="24">
        <f t="shared" si="2"/>
        <v>800</v>
      </c>
      <c r="O19" s="29">
        <f>MROUND((AGUANORT!$N19/0.6),50)</f>
        <v>1350</v>
      </c>
      <c r="P19" s="15" t="s">
        <v>11858</v>
      </c>
      <c r="Q19" s="31">
        <v>12.0</v>
      </c>
      <c r="R19" s="50">
        <f>AGUANORT!$I19*5</f>
        <v>30</v>
      </c>
      <c r="S19" s="15" t="s">
        <v>2062</v>
      </c>
      <c r="T19" s="15" t="s">
        <v>188</v>
      </c>
      <c r="U19" s="15" t="s">
        <v>11778</v>
      </c>
      <c r="V19" s="16" t="s">
        <v>12314</v>
      </c>
      <c r="W19" s="15" t="s">
        <v>11860</v>
      </c>
      <c r="X19" s="15">
        <v>1.0</v>
      </c>
      <c r="Y19" s="15">
        <v>12.0</v>
      </c>
      <c r="Z19" s="15"/>
      <c r="AA19" s="15"/>
      <c r="AB19" s="29">
        <f>AGUANORT!$L19*AGUANORT!$AA19</f>
        <v>0</v>
      </c>
      <c r="AC19" s="15"/>
      <c r="AD19" s="15"/>
      <c r="AE19" s="15"/>
      <c r="AF19" s="15"/>
      <c r="AG19" s="15"/>
      <c r="AH19" s="32" t="str">
        <f>IF(AND(AGUANORT!$AF19=0,AGUANORT!$AG19=0),"",AGUANORT!$AF19-AGUANORT!$AG19)</f>
        <v/>
      </c>
      <c r="AI19" s="15"/>
      <c r="AJ19" s="15"/>
      <c r="AK19" s="15"/>
      <c r="AL19" s="15"/>
      <c r="AM19" s="15"/>
      <c r="AN19" s="15"/>
      <c r="AO19" s="15"/>
      <c r="AP19" s="15"/>
      <c r="AQ19" s="15"/>
    </row>
    <row r="20" ht="15.75" customHeight="1">
      <c r="A20" s="28" t="s">
        <v>2097</v>
      </c>
      <c r="B20" s="28" t="s">
        <v>12325</v>
      </c>
      <c r="C20" s="15" t="str">
        <f t="shared" si="1"/>
        <v>BEB90100070</v>
      </c>
      <c r="D20" s="15" t="s">
        <v>11857</v>
      </c>
      <c r="E20" s="28" t="s">
        <v>2098</v>
      </c>
      <c r="F20" s="20">
        <v>23280.91</v>
      </c>
      <c r="G20" s="29">
        <v>0.0</v>
      </c>
      <c r="H20" s="28" t="s">
        <v>12099</v>
      </c>
      <c r="I20" s="15">
        <v>24.0</v>
      </c>
      <c r="J20" s="15">
        <v>24.0</v>
      </c>
      <c r="K20" s="15"/>
      <c r="L20" s="23">
        <f>((AGUANORT!$F20*(1+AGUANORT!$G20%))/AGUANORT!$J20)+AGUANORT!$K20</f>
        <v>970.0379167</v>
      </c>
      <c r="M20" s="15">
        <v>35.0</v>
      </c>
      <c r="N20" s="24">
        <f t="shared" si="2"/>
        <v>1500</v>
      </c>
      <c r="O20" s="29">
        <f>MROUND((AGUANORT!$N20/0.6),50)</f>
        <v>2500</v>
      </c>
      <c r="P20" s="15" t="s">
        <v>11858</v>
      </c>
      <c r="Q20" s="31">
        <v>6.0</v>
      </c>
      <c r="R20" s="50">
        <f>AGUANORT!$I20*2</f>
        <v>48</v>
      </c>
      <c r="S20" s="15" t="s">
        <v>2062</v>
      </c>
      <c r="T20" s="15" t="s">
        <v>188</v>
      </c>
      <c r="U20" s="15" t="s">
        <v>11773</v>
      </c>
      <c r="V20" s="15" t="s">
        <v>12326</v>
      </c>
      <c r="W20" s="15" t="s">
        <v>11860</v>
      </c>
      <c r="X20" s="15">
        <v>1.0</v>
      </c>
      <c r="Y20" s="15">
        <v>8.0</v>
      </c>
      <c r="Z20" s="15"/>
      <c r="AA20" s="15"/>
      <c r="AB20" s="29">
        <f>AGUANORT!$L20*AGUANORT!$AA20</f>
        <v>0</v>
      </c>
      <c r="AC20" s="15"/>
      <c r="AD20" s="15"/>
      <c r="AE20" s="15"/>
      <c r="AF20" s="15"/>
      <c r="AG20" s="15"/>
      <c r="AH20" s="32" t="str">
        <f>IF(AND(AGUANORT!$AF20=0,AGUANORT!$AG20=0),"",AGUANORT!$AF20-AGUANORT!$AG20)</f>
        <v/>
      </c>
      <c r="AI20" s="15"/>
      <c r="AJ20" s="15"/>
      <c r="AK20" s="15"/>
      <c r="AL20" s="15"/>
      <c r="AM20" s="15"/>
      <c r="AN20" s="15"/>
      <c r="AO20" s="15"/>
      <c r="AP20" s="15"/>
      <c r="AQ20" s="15"/>
    </row>
    <row r="21" ht="15.0" customHeight="1">
      <c r="A21" s="28" t="s">
        <v>2099</v>
      </c>
      <c r="B21" s="28" t="s">
        <v>12327</v>
      </c>
      <c r="C21" s="15" t="str">
        <f t="shared" si="1"/>
        <v>BEB90415418</v>
      </c>
      <c r="D21" s="15" t="s">
        <v>11857</v>
      </c>
      <c r="E21" s="28" t="s">
        <v>2100</v>
      </c>
      <c r="F21" s="20">
        <f t="shared" ref="F21:F22" si="4">F20</f>
        <v>23280.91</v>
      </c>
      <c r="G21" s="29">
        <v>0.0</v>
      </c>
      <c r="H21" s="28" t="s">
        <v>12099</v>
      </c>
      <c r="I21" s="15">
        <v>24.0</v>
      </c>
      <c r="J21" s="15">
        <v>24.0</v>
      </c>
      <c r="K21" s="15"/>
      <c r="L21" s="23">
        <f>((AGUANORT!$F21*(1+AGUANORT!$G21%))/AGUANORT!$J21)+AGUANORT!$K21</f>
        <v>970.0379167</v>
      </c>
      <c r="M21" s="15">
        <v>35.0</v>
      </c>
      <c r="N21" s="24">
        <f t="shared" si="2"/>
        <v>1500</v>
      </c>
      <c r="O21" s="29">
        <f>MROUND((AGUANORT!$N21/0.6),50)</f>
        <v>2500</v>
      </c>
      <c r="P21" s="15" t="s">
        <v>11858</v>
      </c>
      <c r="Q21" s="31">
        <v>6.0</v>
      </c>
      <c r="R21" s="50">
        <f>AGUANORT!$I21*2</f>
        <v>48</v>
      </c>
      <c r="S21" s="15" t="s">
        <v>2062</v>
      </c>
      <c r="T21" s="15" t="s">
        <v>188</v>
      </c>
      <c r="U21" s="15" t="s">
        <v>11773</v>
      </c>
      <c r="V21" s="15" t="s">
        <v>12326</v>
      </c>
      <c r="W21" s="15" t="s">
        <v>11860</v>
      </c>
      <c r="X21" s="15">
        <v>1.0</v>
      </c>
      <c r="Y21" s="15">
        <v>18.0</v>
      </c>
      <c r="Z21" s="15"/>
      <c r="AA21" s="15"/>
      <c r="AB21" s="29">
        <f>AGUANORT!$L21*AGUANORT!$AA21</f>
        <v>0</v>
      </c>
      <c r="AC21" s="15"/>
      <c r="AD21" s="15"/>
      <c r="AE21" s="15"/>
      <c r="AF21" s="15"/>
      <c r="AG21" s="15"/>
      <c r="AH21" s="32" t="str">
        <f>IF(AND(AGUANORT!$AF21=0,AGUANORT!$AG21=0),"",AGUANORT!$AF21-AGUANORT!$AG21)</f>
        <v/>
      </c>
      <c r="AI21" s="15"/>
      <c r="AJ21" s="15"/>
      <c r="AK21" s="15"/>
      <c r="AL21" s="15"/>
      <c r="AM21" s="15"/>
      <c r="AN21" s="15"/>
      <c r="AO21" s="15"/>
      <c r="AP21" s="15"/>
      <c r="AQ21" s="15"/>
    </row>
    <row r="22" ht="15.0" customHeight="1">
      <c r="A22" s="28" t="s">
        <v>2101</v>
      </c>
      <c r="B22" s="28" t="s">
        <v>12328</v>
      </c>
      <c r="C22" s="15" t="str">
        <f t="shared" si="1"/>
        <v>BEB90258313</v>
      </c>
      <c r="D22" s="15" t="s">
        <v>11857</v>
      </c>
      <c r="E22" s="28" t="s">
        <v>2102</v>
      </c>
      <c r="F22" s="20">
        <f t="shared" si="4"/>
        <v>23280.91</v>
      </c>
      <c r="G22" s="29">
        <v>0.0</v>
      </c>
      <c r="H22" s="28" t="s">
        <v>12099</v>
      </c>
      <c r="I22" s="15">
        <v>24.0</v>
      </c>
      <c r="J22" s="15">
        <v>24.0</v>
      </c>
      <c r="K22" s="15"/>
      <c r="L22" s="23">
        <f>((AGUANORT!$F22*(1+AGUANORT!$G22%))/AGUANORT!$J22)+AGUANORT!$K22</f>
        <v>970.0379167</v>
      </c>
      <c r="M22" s="15">
        <v>35.0</v>
      </c>
      <c r="N22" s="24">
        <f t="shared" si="2"/>
        <v>1500</v>
      </c>
      <c r="O22" s="29">
        <f>MROUND((AGUANORT!$N22/0.6),50)</f>
        <v>2500</v>
      </c>
      <c r="P22" s="15" t="s">
        <v>11858</v>
      </c>
      <c r="Q22" s="31">
        <v>6.0</v>
      </c>
      <c r="R22" s="50">
        <f>AGUANORT!$I22*2</f>
        <v>48</v>
      </c>
      <c r="S22" s="15" t="s">
        <v>2062</v>
      </c>
      <c r="T22" s="15" t="s">
        <v>188</v>
      </c>
      <c r="U22" s="15" t="s">
        <v>11773</v>
      </c>
      <c r="V22" s="15" t="s">
        <v>12326</v>
      </c>
      <c r="W22" s="15" t="s">
        <v>11860</v>
      </c>
      <c r="X22" s="15">
        <v>1.0</v>
      </c>
      <c r="Y22" s="15">
        <v>3.0</v>
      </c>
      <c r="Z22" s="15"/>
      <c r="AA22" s="15"/>
      <c r="AB22" s="29">
        <f>AGUANORT!$L22*AGUANORT!$AA22</f>
        <v>0</v>
      </c>
      <c r="AC22" s="15"/>
      <c r="AD22" s="15"/>
      <c r="AE22" s="15"/>
      <c r="AF22" s="15"/>
      <c r="AG22" s="15"/>
      <c r="AH22" s="32" t="str">
        <f>IF(AND(AGUANORT!$AF22=0,AGUANORT!$AG22=0),"",AGUANORT!$AF22-AGUANORT!$AG22)</f>
        <v/>
      </c>
      <c r="AI22" s="15"/>
      <c r="AJ22" s="15"/>
      <c r="AK22" s="15"/>
      <c r="AL22" s="15"/>
      <c r="AM22" s="15"/>
      <c r="AN22" s="15"/>
      <c r="AO22" s="15"/>
      <c r="AP22" s="15"/>
      <c r="AQ22" s="15"/>
    </row>
    <row r="23" ht="15.0" customHeight="1">
      <c r="A23" s="28" t="s">
        <v>2103</v>
      </c>
      <c r="B23" s="28" t="s">
        <v>12329</v>
      </c>
      <c r="C23" s="15" t="str">
        <f t="shared" si="1"/>
        <v>BEB13111245</v>
      </c>
      <c r="D23" s="15" t="s">
        <v>11857</v>
      </c>
      <c r="E23" s="28" t="s">
        <v>2104</v>
      </c>
      <c r="F23" s="20">
        <v>3315.5</v>
      </c>
      <c r="G23" s="29">
        <v>0.0</v>
      </c>
      <c r="H23" s="28" t="s">
        <v>12099</v>
      </c>
      <c r="I23" s="15">
        <v>6.0</v>
      </c>
      <c r="J23" s="15">
        <v>6.0</v>
      </c>
      <c r="K23" s="15"/>
      <c r="L23" s="33">
        <f>((AGUANORT!$F23*(1+AGUANORT!$G23%))/AGUANORT!$J23)+AGUANORT!$K23</f>
        <v>552.5833333</v>
      </c>
      <c r="M23" s="15">
        <v>35.0</v>
      </c>
      <c r="N23" s="24">
        <f t="shared" si="2"/>
        <v>850</v>
      </c>
      <c r="O23" s="29">
        <f>MROUND((AGUANORT!$N23/0.6),50)</f>
        <v>1400</v>
      </c>
      <c r="P23" s="15" t="s">
        <v>11858</v>
      </c>
      <c r="Q23" s="31">
        <v>6.0</v>
      </c>
      <c r="R23" s="50">
        <f>AGUANORT!$I23*3</f>
        <v>18</v>
      </c>
      <c r="S23" s="15" t="s">
        <v>2062</v>
      </c>
      <c r="T23" s="15" t="s">
        <v>188</v>
      </c>
      <c r="U23" s="15" t="s">
        <v>11773</v>
      </c>
      <c r="V23" s="15" t="s">
        <v>12330</v>
      </c>
      <c r="W23" s="15" t="s">
        <v>11860</v>
      </c>
      <c r="X23" s="15">
        <v>2.0</v>
      </c>
      <c r="Y23" s="15">
        <v>2.0</v>
      </c>
      <c r="Z23" s="15"/>
      <c r="AA23" s="15"/>
      <c r="AB23" s="29">
        <f>AGUANORT!$L23*AGUANORT!$AA23</f>
        <v>0</v>
      </c>
      <c r="AC23" s="15"/>
      <c r="AD23" s="15"/>
      <c r="AE23" s="15"/>
      <c r="AF23" s="15"/>
      <c r="AG23" s="15"/>
      <c r="AH23" s="32" t="str">
        <f>IF(AND(AGUANORT!$AF23=0,AGUANORT!$AG23=0),"",AGUANORT!$AF23-AGUANORT!$AG23)</f>
        <v/>
      </c>
      <c r="AI23" s="15"/>
      <c r="AJ23" s="15"/>
      <c r="AK23" s="15"/>
      <c r="AL23" s="15"/>
      <c r="AM23" s="15"/>
      <c r="AN23" s="15"/>
      <c r="AO23" s="15"/>
      <c r="AP23" s="15"/>
      <c r="AQ23" s="15"/>
    </row>
    <row r="24" ht="15.0" customHeight="1">
      <c r="A24" s="28" t="s">
        <v>2105</v>
      </c>
      <c r="B24" s="28" t="s">
        <v>12329</v>
      </c>
      <c r="C24" s="15" t="str">
        <f t="shared" si="1"/>
        <v>BEB13111214</v>
      </c>
      <c r="D24" s="15" t="s">
        <v>11857</v>
      </c>
      <c r="E24" s="28" t="s">
        <v>2106</v>
      </c>
      <c r="F24" s="20">
        <f>F23</f>
        <v>3315.5</v>
      </c>
      <c r="G24" s="29">
        <v>0.0</v>
      </c>
      <c r="H24" s="28" t="s">
        <v>12099</v>
      </c>
      <c r="I24" s="15">
        <v>6.0</v>
      </c>
      <c r="J24" s="15">
        <v>6.0</v>
      </c>
      <c r="K24" s="15"/>
      <c r="L24" s="33">
        <f>((AGUANORT!$F24*(1+AGUANORT!$G24%))/AGUANORT!$J24)+AGUANORT!$K24</f>
        <v>552.5833333</v>
      </c>
      <c r="M24" s="15">
        <v>35.0</v>
      </c>
      <c r="N24" s="24">
        <f t="shared" si="2"/>
        <v>850</v>
      </c>
      <c r="O24" s="29">
        <f>MROUND((AGUANORT!$N24/0.6),50)</f>
        <v>1400</v>
      </c>
      <c r="P24" s="15" t="s">
        <v>11858</v>
      </c>
      <c r="Q24" s="31">
        <v>6.0</v>
      </c>
      <c r="R24" s="50">
        <f>AGUANORT!$I24*3</f>
        <v>18</v>
      </c>
      <c r="S24" s="15" t="s">
        <v>2062</v>
      </c>
      <c r="T24" s="15" t="s">
        <v>188</v>
      </c>
      <c r="U24" s="15" t="s">
        <v>11773</v>
      </c>
      <c r="V24" s="15" t="s">
        <v>12330</v>
      </c>
      <c r="W24" s="15" t="s">
        <v>11860</v>
      </c>
      <c r="X24" s="15">
        <v>2.0</v>
      </c>
      <c r="Y24" s="15">
        <v>16.0</v>
      </c>
      <c r="Z24" s="15"/>
      <c r="AA24" s="15"/>
      <c r="AB24" s="29">
        <f>AGUANORT!$L24*AGUANORT!$AA24</f>
        <v>0</v>
      </c>
      <c r="AC24" s="15"/>
      <c r="AD24" s="15"/>
      <c r="AE24" s="15"/>
      <c r="AF24" s="15"/>
      <c r="AG24" s="15"/>
      <c r="AH24" s="32" t="str">
        <f>IF(AND(AGUANORT!$AF24=0,AGUANORT!$AG24=0),"",AGUANORT!$AF24-AGUANORT!$AG24)</f>
        <v/>
      </c>
      <c r="AI24" s="15"/>
      <c r="AJ24" s="15"/>
      <c r="AK24" s="15"/>
      <c r="AL24" s="15"/>
      <c r="AM24" s="15"/>
      <c r="AN24" s="15"/>
      <c r="AO24" s="15"/>
      <c r="AP24" s="15"/>
      <c r="AQ24" s="15"/>
    </row>
    <row r="25" ht="15.75" customHeight="1">
      <c r="A25" s="28" t="s">
        <v>2107</v>
      </c>
      <c r="B25" s="28"/>
      <c r="C25" s="15" t="str">
        <f t="shared" si="1"/>
        <v>BOD98008377</v>
      </c>
      <c r="D25" s="15" t="s">
        <v>11857</v>
      </c>
      <c r="E25" s="28" t="s">
        <v>2108</v>
      </c>
      <c r="F25" s="20">
        <f>19791.78*0.9</f>
        <v>17812.602</v>
      </c>
      <c r="G25" s="29">
        <v>0.0</v>
      </c>
      <c r="H25" s="28" t="s">
        <v>12099</v>
      </c>
      <c r="I25" s="15">
        <v>24.0</v>
      </c>
      <c r="J25" s="15">
        <v>24.0</v>
      </c>
      <c r="K25" s="15"/>
      <c r="L25" s="23">
        <f>((AGUANORT!$F25*(1+AGUANORT!$G25%))/AGUANORT!$J25)+AGUANORT!$K25</f>
        <v>742.19175</v>
      </c>
      <c r="M25" s="15">
        <v>35.0</v>
      </c>
      <c r="N25" s="24">
        <f t="shared" si="2"/>
        <v>1150</v>
      </c>
      <c r="O25" s="29">
        <f>MROUND((AGUANORT!$N25/0.6),50)</f>
        <v>1900</v>
      </c>
      <c r="P25" s="15" t="s">
        <v>11858</v>
      </c>
      <c r="Q25" s="31">
        <v>6.0</v>
      </c>
      <c r="R25" s="50">
        <f>AGUANORT!$I25*2</f>
        <v>48</v>
      </c>
      <c r="S25" s="15" t="s">
        <v>2062</v>
      </c>
      <c r="T25" s="15" t="s">
        <v>1797</v>
      </c>
      <c r="U25" s="15" t="s">
        <v>11755</v>
      </c>
      <c r="V25" s="15" t="s">
        <v>12331</v>
      </c>
      <c r="W25" s="15" t="s">
        <v>11860</v>
      </c>
      <c r="X25" s="15">
        <v>1.0</v>
      </c>
      <c r="Y25" s="15">
        <v>0.0</v>
      </c>
      <c r="Z25" s="15"/>
      <c r="AA25" s="15"/>
      <c r="AB25" s="29">
        <f>AGUANORT!$L25*AGUANORT!$AA25</f>
        <v>0</v>
      </c>
      <c r="AC25" s="15"/>
      <c r="AD25" s="15"/>
      <c r="AE25" s="15"/>
      <c r="AF25" s="15"/>
      <c r="AG25" s="15"/>
      <c r="AH25" s="32" t="str">
        <f>IF(AND(AGUANORT!$AF25=0,AGUANORT!$AG25=0),"",AGUANORT!$AF25-AGUANORT!$AG25)</f>
        <v/>
      </c>
      <c r="AI25" s="15"/>
      <c r="AJ25" s="15"/>
      <c r="AK25" s="15"/>
      <c r="AL25" s="15"/>
      <c r="AM25" s="15"/>
      <c r="AN25" s="15"/>
      <c r="AO25" s="15"/>
      <c r="AP25" s="15"/>
      <c r="AQ25" s="15"/>
    </row>
    <row r="26" ht="15.75" customHeight="1">
      <c r="A26" s="28" t="s">
        <v>2109</v>
      </c>
      <c r="B26" s="28" t="s">
        <v>12332</v>
      </c>
      <c r="C26" s="15" t="str">
        <f t="shared" si="1"/>
        <v>BOD98012435</v>
      </c>
      <c r="D26" s="15" t="s">
        <v>11857</v>
      </c>
      <c r="E26" s="28" t="s">
        <v>2110</v>
      </c>
      <c r="F26" s="20">
        <f>36648.34*0.9</f>
        <v>32983.506</v>
      </c>
      <c r="G26" s="29">
        <v>0.0</v>
      </c>
      <c r="H26" s="28" t="s">
        <v>12099</v>
      </c>
      <c r="I26" s="15">
        <v>24.0</v>
      </c>
      <c r="J26" s="15">
        <v>24.0</v>
      </c>
      <c r="K26" s="15"/>
      <c r="L26" s="23">
        <f>((AGUANORT!$F26*(1+AGUANORT!$G26%))/AGUANORT!$J26)+AGUANORT!$K26</f>
        <v>1374.31275</v>
      </c>
      <c r="M26" s="15">
        <v>35.0</v>
      </c>
      <c r="N26" s="24">
        <f t="shared" si="2"/>
        <v>2100</v>
      </c>
      <c r="O26" s="29">
        <f>MROUND((AGUANORT!$N26/0.6),50)</f>
        <v>3500</v>
      </c>
      <c r="P26" s="15" t="s">
        <v>11858</v>
      </c>
      <c r="Q26" s="31">
        <v>6.0</v>
      </c>
      <c r="R26" s="50">
        <f>AGUANORT!$I26*2</f>
        <v>48</v>
      </c>
      <c r="S26" s="15" t="s">
        <v>2062</v>
      </c>
      <c r="T26" s="15" t="s">
        <v>1797</v>
      </c>
      <c r="U26" s="15" t="s">
        <v>11755</v>
      </c>
      <c r="V26" s="15" t="s">
        <v>12333</v>
      </c>
      <c r="W26" s="15" t="s">
        <v>11860</v>
      </c>
      <c r="X26" s="15">
        <v>1.0</v>
      </c>
      <c r="Y26" s="15">
        <v>7.0</v>
      </c>
      <c r="Z26" s="15"/>
      <c r="AA26" s="15"/>
      <c r="AB26" s="29">
        <f>AGUANORT!$L26*AGUANORT!$AA26</f>
        <v>0</v>
      </c>
      <c r="AC26" s="15"/>
      <c r="AD26" s="15"/>
      <c r="AE26" s="15"/>
      <c r="AF26" s="15"/>
      <c r="AG26" s="15"/>
      <c r="AH26" s="32" t="str">
        <f>IF(AND(AGUANORT!$AF26=0,AGUANORT!$AG26=0),"",AGUANORT!$AF26-AGUANORT!$AG26)</f>
        <v/>
      </c>
      <c r="AI26" s="15"/>
      <c r="AJ26" s="15"/>
      <c r="AK26" s="15"/>
      <c r="AL26" s="15"/>
      <c r="AM26" s="15"/>
      <c r="AN26" s="15"/>
      <c r="AO26" s="15"/>
      <c r="AP26" s="15"/>
      <c r="AQ26" s="15"/>
    </row>
    <row r="27" ht="15.75" customHeight="1">
      <c r="A27" s="28" t="s">
        <v>2111</v>
      </c>
      <c r="B27" s="28"/>
      <c r="C27" s="15" t="str">
        <f t="shared" si="1"/>
        <v>BOD98005956</v>
      </c>
      <c r="D27" s="15" t="s">
        <v>11857</v>
      </c>
      <c r="E27" s="28" t="s">
        <v>2112</v>
      </c>
      <c r="F27" s="20">
        <v>31152.29</v>
      </c>
      <c r="G27" s="29">
        <v>0.0</v>
      </c>
      <c r="H27" s="28" t="s">
        <v>12099</v>
      </c>
      <c r="I27" s="15">
        <v>24.0</v>
      </c>
      <c r="J27" s="15">
        <v>24.0</v>
      </c>
      <c r="K27" s="15"/>
      <c r="L27" s="23">
        <f>((AGUANORT!$F27*(1+AGUANORT!$G27%))/AGUANORT!$J27)+AGUANORT!$K27</f>
        <v>1298.012083</v>
      </c>
      <c r="M27" s="15">
        <v>35.0</v>
      </c>
      <c r="N27" s="24">
        <f t="shared" si="2"/>
        <v>2000</v>
      </c>
      <c r="O27" s="29">
        <f>MROUND((AGUANORT!$N27/0.6),50)</f>
        <v>3350</v>
      </c>
      <c r="P27" s="15" t="s">
        <v>11858</v>
      </c>
      <c r="Q27" s="31">
        <v>6.0</v>
      </c>
      <c r="R27" s="50">
        <f>AGUANORT!$I27*2</f>
        <v>48</v>
      </c>
      <c r="S27" s="15" t="s">
        <v>2062</v>
      </c>
      <c r="T27" s="15" t="s">
        <v>1797</v>
      </c>
      <c r="U27" s="15" t="s">
        <v>11755</v>
      </c>
      <c r="V27" s="15" t="s">
        <v>12333</v>
      </c>
      <c r="W27" s="15" t="s">
        <v>11860</v>
      </c>
      <c r="X27" s="15">
        <v>1.0</v>
      </c>
      <c r="Y27" s="15">
        <v>0.0</v>
      </c>
      <c r="Z27" s="15"/>
      <c r="AA27" s="15"/>
      <c r="AB27" s="29">
        <f>AGUANORT!$L27*AGUANORT!$AA27</f>
        <v>0</v>
      </c>
      <c r="AC27" s="15"/>
      <c r="AD27" s="15"/>
      <c r="AE27" s="15"/>
      <c r="AF27" s="15"/>
      <c r="AG27" s="15"/>
      <c r="AH27" s="32" t="str">
        <f>IF(AND(AGUANORT!$AF27=0,AGUANORT!$AG27=0),"",AGUANORT!$AF27-AGUANORT!$AG27)</f>
        <v/>
      </c>
      <c r="AI27" s="15"/>
      <c r="AJ27" s="15"/>
      <c r="AK27" s="15"/>
      <c r="AL27" s="15"/>
      <c r="AM27" s="15"/>
      <c r="AN27" s="15"/>
      <c r="AO27" s="15"/>
      <c r="AP27" s="15"/>
      <c r="AQ27" s="15"/>
    </row>
    <row r="28" ht="15.75" customHeight="1">
      <c r="A28" s="28" t="s">
        <v>2113</v>
      </c>
      <c r="B28" s="28"/>
      <c r="C28" s="15" t="str">
        <f t="shared" si="1"/>
        <v>BOD98006502</v>
      </c>
      <c r="D28" s="15" t="s">
        <v>11857</v>
      </c>
      <c r="E28" s="28" t="s">
        <v>2114</v>
      </c>
      <c r="F28" s="20">
        <f>F27</f>
        <v>31152.29</v>
      </c>
      <c r="G28" s="29">
        <v>0.0</v>
      </c>
      <c r="H28" s="28" t="s">
        <v>12099</v>
      </c>
      <c r="I28" s="15">
        <v>24.0</v>
      </c>
      <c r="J28" s="15">
        <v>24.0</v>
      </c>
      <c r="K28" s="15"/>
      <c r="L28" s="23">
        <f>((AGUANORT!$F28*(1+AGUANORT!$G28%))/AGUANORT!$J28)+AGUANORT!$K28</f>
        <v>1298.012083</v>
      </c>
      <c r="M28" s="15">
        <v>35.0</v>
      </c>
      <c r="N28" s="24">
        <f t="shared" si="2"/>
        <v>2000</v>
      </c>
      <c r="O28" s="29">
        <f>MROUND((AGUANORT!$N28/0.6),50)</f>
        <v>3350</v>
      </c>
      <c r="P28" s="15" t="s">
        <v>11858</v>
      </c>
      <c r="Q28" s="31">
        <v>6.0</v>
      </c>
      <c r="R28" s="50">
        <f>AGUANORT!$I28*2</f>
        <v>48</v>
      </c>
      <c r="S28" s="15" t="s">
        <v>2062</v>
      </c>
      <c r="T28" s="15" t="s">
        <v>1797</v>
      </c>
      <c r="U28" s="15" t="s">
        <v>11755</v>
      </c>
      <c r="V28" s="15" t="s">
        <v>12333</v>
      </c>
      <c r="W28" s="15" t="s">
        <v>11860</v>
      </c>
      <c r="X28" s="15">
        <v>1.0</v>
      </c>
      <c r="Y28" s="15">
        <v>0.0</v>
      </c>
      <c r="Z28" s="15"/>
      <c r="AA28" s="15"/>
      <c r="AB28" s="29">
        <f>AGUANORT!$L28*AGUANORT!$AA28</f>
        <v>0</v>
      </c>
      <c r="AC28" s="15"/>
      <c r="AD28" s="15"/>
      <c r="AE28" s="15"/>
      <c r="AF28" s="15"/>
      <c r="AG28" s="15"/>
      <c r="AH28" s="32" t="str">
        <f>IF(AND(AGUANORT!$AF28=0,AGUANORT!$AG28=0),"",AGUANORT!$AF28-AGUANORT!$AG28)</f>
        <v/>
      </c>
      <c r="AI28" s="15"/>
      <c r="AJ28" s="15"/>
      <c r="AK28" s="15"/>
      <c r="AL28" s="15"/>
      <c r="AM28" s="15"/>
      <c r="AN28" s="15"/>
      <c r="AO28" s="15"/>
      <c r="AP28" s="15"/>
      <c r="AQ28" s="15"/>
    </row>
    <row r="29" ht="15.75" customHeight="1">
      <c r="A29" s="28" t="s">
        <v>2115</v>
      </c>
      <c r="B29" s="28"/>
      <c r="C29" s="15" t="str">
        <f t="shared" si="1"/>
        <v>BOD79899231</v>
      </c>
      <c r="D29" s="15" t="s">
        <v>11857</v>
      </c>
      <c r="E29" s="28" t="s">
        <v>2116</v>
      </c>
      <c r="F29" s="20">
        <v>22719.13</v>
      </c>
      <c r="G29" s="29">
        <v>0.0</v>
      </c>
      <c r="H29" s="28" t="s">
        <v>12099</v>
      </c>
      <c r="I29" s="15">
        <v>24.0</v>
      </c>
      <c r="J29" s="15">
        <v>24.0</v>
      </c>
      <c r="K29" s="15"/>
      <c r="L29" s="23">
        <f>((AGUANORT!$F29*(1+AGUANORT!$G29%))/AGUANORT!$J29)+AGUANORT!$K29</f>
        <v>946.6304167</v>
      </c>
      <c r="M29" s="15">
        <v>35.0</v>
      </c>
      <c r="N29" s="24">
        <f t="shared" si="2"/>
        <v>1450</v>
      </c>
      <c r="O29" s="29">
        <f>MROUND((AGUANORT!$N29/0.6),50)</f>
        <v>2400</v>
      </c>
      <c r="P29" s="15" t="s">
        <v>11858</v>
      </c>
      <c r="Q29" s="31">
        <v>6.0</v>
      </c>
      <c r="R29" s="50">
        <f>AGUANORT!$I29*2</f>
        <v>48</v>
      </c>
      <c r="S29" s="15" t="s">
        <v>2062</v>
      </c>
      <c r="T29" s="15" t="s">
        <v>1797</v>
      </c>
      <c r="U29" s="15" t="s">
        <v>11755</v>
      </c>
      <c r="V29" s="15" t="s">
        <v>12334</v>
      </c>
      <c r="W29" s="15" t="s">
        <v>11860</v>
      </c>
      <c r="X29" s="15">
        <v>1.0</v>
      </c>
      <c r="Y29" s="15">
        <v>0.0</v>
      </c>
      <c r="Z29" s="15"/>
      <c r="AA29" s="15"/>
      <c r="AB29" s="29">
        <f>AGUANORT!$L29*AGUANORT!$AA29</f>
        <v>0</v>
      </c>
      <c r="AC29" s="15"/>
      <c r="AD29" s="15"/>
      <c r="AE29" s="15"/>
      <c r="AF29" s="15"/>
      <c r="AG29" s="15"/>
      <c r="AH29" s="32" t="str">
        <f>IF(AND(AGUANORT!$AF29=0,AGUANORT!$AG29=0),"",AGUANORT!$AF29-AGUANORT!$AG29)</f>
        <v/>
      </c>
      <c r="AI29" s="15"/>
      <c r="AJ29" s="15"/>
      <c r="AK29" s="15"/>
      <c r="AL29" s="15"/>
      <c r="AM29" s="15"/>
      <c r="AN29" s="15"/>
      <c r="AO29" s="15"/>
      <c r="AP29" s="15"/>
      <c r="AQ29" s="15"/>
    </row>
    <row r="30" ht="15.75" customHeight="1">
      <c r="A30" s="28" t="s">
        <v>2117</v>
      </c>
      <c r="B30" s="28"/>
      <c r="C30" s="15" t="str">
        <f t="shared" si="1"/>
        <v>BOD98992317</v>
      </c>
      <c r="D30" s="15" t="s">
        <v>11857</v>
      </c>
      <c r="E30" s="28" t="s">
        <v>2118</v>
      </c>
      <c r="F30" s="20">
        <f t="shared" ref="F30:F33" si="5">F29</f>
        <v>22719.13</v>
      </c>
      <c r="G30" s="29">
        <v>0.0</v>
      </c>
      <c r="H30" s="28" t="s">
        <v>12099</v>
      </c>
      <c r="I30" s="15">
        <v>24.0</v>
      </c>
      <c r="J30" s="15">
        <v>24.0</v>
      </c>
      <c r="K30" s="15"/>
      <c r="L30" s="23">
        <f>((AGUANORT!$F30*(1+AGUANORT!$G30%))/AGUANORT!$J30)+AGUANORT!$K30</f>
        <v>946.6304167</v>
      </c>
      <c r="M30" s="15">
        <v>35.0</v>
      </c>
      <c r="N30" s="24">
        <f t="shared" si="2"/>
        <v>1450</v>
      </c>
      <c r="O30" s="29">
        <f>MROUND((AGUANORT!$N30/0.6),50)</f>
        <v>2400</v>
      </c>
      <c r="P30" s="15" t="s">
        <v>11858</v>
      </c>
      <c r="Q30" s="31">
        <v>6.0</v>
      </c>
      <c r="R30" s="50">
        <f>AGUANORT!$I30*2</f>
        <v>48</v>
      </c>
      <c r="S30" s="15" t="s">
        <v>2062</v>
      </c>
      <c r="T30" s="15" t="s">
        <v>1797</v>
      </c>
      <c r="U30" s="15" t="s">
        <v>11755</v>
      </c>
      <c r="V30" s="15" t="s">
        <v>12334</v>
      </c>
      <c r="W30" s="15" t="s">
        <v>11860</v>
      </c>
      <c r="X30" s="15">
        <v>1.0</v>
      </c>
      <c r="Y30" s="15">
        <v>0.0</v>
      </c>
      <c r="Z30" s="15"/>
      <c r="AA30" s="15"/>
      <c r="AB30" s="29">
        <f>AGUANORT!$L30*AGUANORT!$AA30</f>
        <v>0</v>
      </c>
      <c r="AC30" s="15"/>
      <c r="AD30" s="15"/>
      <c r="AE30" s="15"/>
      <c r="AF30" s="15"/>
      <c r="AG30" s="15"/>
      <c r="AH30" s="32" t="str">
        <f>IF(AND(AGUANORT!$AF30=0,AGUANORT!$AG30=0),"",AGUANORT!$AF30-AGUANORT!$AG30)</f>
        <v/>
      </c>
      <c r="AI30" s="15"/>
      <c r="AJ30" s="15"/>
      <c r="AK30" s="15"/>
      <c r="AL30" s="15"/>
      <c r="AM30" s="15"/>
      <c r="AN30" s="15"/>
      <c r="AO30" s="15"/>
      <c r="AP30" s="15"/>
      <c r="AQ30" s="15"/>
    </row>
    <row r="31" ht="15.75" customHeight="1">
      <c r="A31" s="28" t="s">
        <v>2119</v>
      </c>
      <c r="B31" s="28"/>
      <c r="C31" s="15" t="str">
        <f t="shared" si="1"/>
        <v>BOD98999866</v>
      </c>
      <c r="D31" s="15" t="s">
        <v>11857</v>
      </c>
      <c r="E31" s="28" t="s">
        <v>2120</v>
      </c>
      <c r="F31" s="20">
        <f t="shared" si="5"/>
        <v>22719.13</v>
      </c>
      <c r="G31" s="29">
        <v>0.0</v>
      </c>
      <c r="H31" s="28" t="s">
        <v>12099</v>
      </c>
      <c r="I31" s="15">
        <v>24.0</v>
      </c>
      <c r="J31" s="15">
        <v>24.0</v>
      </c>
      <c r="K31" s="15"/>
      <c r="L31" s="23">
        <f>((AGUANORT!$F31*(1+AGUANORT!$G31%))/AGUANORT!$J31)+AGUANORT!$K31</f>
        <v>946.6304167</v>
      </c>
      <c r="M31" s="15">
        <v>35.0</v>
      </c>
      <c r="N31" s="24">
        <f t="shared" si="2"/>
        <v>1450</v>
      </c>
      <c r="O31" s="29">
        <f>MROUND((AGUANORT!$N31/0.6),50)</f>
        <v>2400</v>
      </c>
      <c r="P31" s="15" t="s">
        <v>11858</v>
      </c>
      <c r="Q31" s="31">
        <v>6.0</v>
      </c>
      <c r="R31" s="50">
        <f>AGUANORT!$I31*2</f>
        <v>48</v>
      </c>
      <c r="S31" s="15" t="s">
        <v>2062</v>
      </c>
      <c r="T31" s="15" t="s">
        <v>1797</v>
      </c>
      <c r="U31" s="15" t="s">
        <v>11755</v>
      </c>
      <c r="V31" s="15" t="s">
        <v>12334</v>
      </c>
      <c r="W31" s="15" t="s">
        <v>11860</v>
      </c>
      <c r="X31" s="15">
        <v>1.0</v>
      </c>
      <c r="Y31" s="15">
        <v>29.0</v>
      </c>
      <c r="Z31" s="15"/>
      <c r="AA31" s="15"/>
      <c r="AB31" s="29">
        <f>AGUANORT!$L31*AGUANORT!$AA31</f>
        <v>0</v>
      </c>
      <c r="AC31" s="15"/>
      <c r="AD31" s="15"/>
      <c r="AE31" s="15"/>
      <c r="AF31" s="15"/>
      <c r="AG31" s="15"/>
      <c r="AH31" s="32" t="str">
        <f>IF(AND(AGUANORT!$AF31=0,AGUANORT!$AG31=0),"",AGUANORT!$AF31-AGUANORT!$AG31)</f>
        <v/>
      </c>
      <c r="AI31" s="15"/>
      <c r="AJ31" s="15"/>
      <c r="AK31" s="15"/>
      <c r="AL31" s="15"/>
      <c r="AM31" s="15"/>
      <c r="AN31" s="15"/>
      <c r="AO31" s="15"/>
      <c r="AP31" s="15"/>
      <c r="AQ31" s="15"/>
    </row>
    <row r="32" ht="15.75" customHeight="1">
      <c r="A32" s="28" t="s">
        <v>2121</v>
      </c>
      <c r="B32" s="28"/>
      <c r="C32" s="15" t="str">
        <f t="shared" si="1"/>
        <v>BOD98012572</v>
      </c>
      <c r="D32" s="15" t="s">
        <v>11857</v>
      </c>
      <c r="E32" s="28" t="s">
        <v>2122</v>
      </c>
      <c r="F32" s="20">
        <f t="shared" si="5"/>
        <v>22719.13</v>
      </c>
      <c r="G32" s="29">
        <v>0.0</v>
      </c>
      <c r="H32" s="28" t="s">
        <v>12099</v>
      </c>
      <c r="I32" s="15">
        <v>24.0</v>
      </c>
      <c r="J32" s="15">
        <v>24.0</v>
      </c>
      <c r="K32" s="15"/>
      <c r="L32" s="23">
        <f>((AGUANORT!$F32*(1+AGUANORT!$G32%))/AGUANORT!$J32)+AGUANORT!$K32</f>
        <v>946.6304167</v>
      </c>
      <c r="M32" s="15">
        <v>35.0</v>
      </c>
      <c r="N32" s="24">
        <f t="shared" si="2"/>
        <v>1450</v>
      </c>
      <c r="O32" s="29">
        <f>MROUND((AGUANORT!$N32/0.6),50)</f>
        <v>2400</v>
      </c>
      <c r="P32" s="15" t="s">
        <v>11858</v>
      </c>
      <c r="Q32" s="31">
        <v>6.0</v>
      </c>
      <c r="R32" s="50">
        <f>AGUANORT!$I32*2</f>
        <v>48</v>
      </c>
      <c r="S32" s="15" t="s">
        <v>2062</v>
      </c>
      <c r="T32" s="15" t="s">
        <v>1797</v>
      </c>
      <c r="U32" s="15" t="s">
        <v>11755</v>
      </c>
      <c r="V32" s="15" t="s">
        <v>12334</v>
      </c>
      <c r="W32" s="15" t="s">
        <v>11860</v>
      </c>
      <c r="X32" s="15">
        <v>1.0</v>
      </c>
      <c r="Y32" s="15">
        <v>0.0</v>
      </c>
      <c r="Z32" s="15"/>
      <c r="AA32" s="15"/>
      <c r="AB32" s="29">
        <f>AGUANORT!$L32*AGUANORT!$AA32</f>
        <v>0</v>
      </c>
      <c r="AC32" s="15"/>
      <c r="AD32" s="15"/>
      <c r="AE32" s="15"/>
      <c r="AF32" s="15"/>
      <c r="AG32" s="15"/>
      <c r="AH32" s="32" t="str">
        <f>IF(AND(AGUANORT!$AF32=0,AGUANORT!$AG32=0),"",AGUANORT!$AF32-AGUANORT!$AG32)</f>
        <v/>
      </c>
      <c r="AI32" s="15"/>
      <c r="AJ32" s="15"/>
      <c r="AK32" s="15"/>
      <c r="AL32" s="15"/>
      <c r="AM32" s="15"/>
      <c r="AN32" s="15"/>
      <c r="AO32" s="15"/>
      <c r="AP32" s="15"/>
      <c r="AQ32" s="15"/>
    </row>
    <row r="33" ht="15.75" customHeight="1">
      <c r="A33" s="28" t="s">
        <v>2123</v>
      </c>
      <c r="B33" s="28"/>
      <c r="C33" s="15" t="str">
        <f t="shared" si="1"/>
        <v>BOD98002320</v>
      </c>
      <c r="D33" s="15" t="s">
        <v>11857</v>
      </c>
      <c r="E33" s="28" t="s">
        <v>2124</v>
      </c>
      <c r="F33" s="20">
        <f t="shared" si="5"/>
        <v>22719.13</v>
      </c>
      <c r="G33" s="29">
        <v>0.0</v>
      </c>
      <c r="H33" s="28" t="s">
        <v>12099</v>
      </c>
      <c r="I33" s="15">
        <v>24.0</v>
      </c>
      <c r="J33" s="15">
        <v>24.0</v>
      </c>
      <c r="K33" s="15"/>
      <c r="L33" s="23">
        <f>((AGUANORT!$F33*(1+AGUANORT!$G33%))/AGUANORT!$J33)+AGUANORT!$K33</f>
        <v>946.6304167</v>
      </c>
      <c r="M33" s="15">
        <v>35.0</v>
      </c>
      <c r="N33" s="24">
        <f t="shared" si="2"/>
        <v>1450</v>
      </c>
      <c r="O33" s="29">
        <f>MROUND((AGUANORT!$N33/0.6),50)</f>
        <v>2400</v>
      </c>
      <c r="P33" s="15" t="s">
        <v>11858</v>
      </c>
      <c r="Q33" s="31">
        <v>6.0</v>
      </c>
      <c r="R33" s="50">
        <f>AGUANORT!$I33*2</f>
        <v>48</v>
      </c>
      <c r="S33" s="15" t="s">
        <v>2062</v>
      </c>
      <c r="T33" s="15" t="s">
        <v>1797</v>
      </c>
      <c r="U33" s="15" t="s">
        <v>11755</v>
      </c>
      <c r="V33" s="15" t="s">
        <v>12334</v>
      </c>
      <c r="W33" s="15" t="s">
        <v>11860</v>
      </c>
      <c r="X33" s="15">
        <v>1.0</v>
      </c>
      <c r="Y33" s="15">
        <v>0.0</v>
      </c>
      <c r="Z33" s="15"/>
      <c r="AA33" s="15"/>
      <c r="AB33" s="29">
        <f>AGUANORT!$L33*AGUANORT!$AA33</f>
        <v>0</v>
      </c>
      <c r="AC33" s="15"/>
      <c r="AD33" s="15"/>
      <c r="AE33" s="15"/>
      <c r="AF33" s="15"/>
      <c r="AG33" s="15"/>
      <c r="AH33" s="32" t="str">
        <f>IF(AND(AGUANORT!$AF33=0,AGUANORT!$AG33=0),"",AGUANORT!$AF33-AGUANORT!$AG33)</f>
        <v/>
      </c>
      <c r="AI33" s="15"/>
      <c r="AJ33" s="15"/>
      <c r="AK33" s="15"/>
      <c r="AL33" s="15"/>
      <c r="AM33" s="15"/>
      <c r="AN33" s="15"/>
      <c r="AO33" s="15"/>
      <c r="AP33" s="15"/>
      <c r="AQ33" s="15"/>
    </row>
    <row r="34" ht="15.75" customHeight="1">
      <c r="A34" s="28" t="s">
        <v>2125</v>
      </c>
      <c r="B34" s="28" t="s">
        <v>12335</v>
      </c>
      <c r="C34" s="15" t="str">
        <f t="shared" si="1"/>
        <v>BOD98014255</v>
      </c>
      <c r="D34" s="15" t="s">
        <v>11857</v>
      </c>
      <c r="E34" s="28" t="s">
        <v>2126</v>
      </c>
      <c r="F34" s="20">
        <v>14347.98</v>
      </c>
      <c r="G34" s="29">
        <v>0.0</v>
      </c>
      <c r="H34" s="28" t="s">
        <v>12099</v>
      </c>
      <c r="I34" s="15">
        <v>24.0</v>
      </c>
      <c r="J34" s="15">
        <v>24.0</v>
      </c>
      <c r="K34" s="15"/>
      <c r="L34" s="23">
        <f>((AGUANORT!$F34*(1+AGUANORT!$G34%))/AGUANORT!$J34)+AGUANORT!$K34</f>
        <v>597.8325</v>
      </c>
      <c r="M34" s="15">
        <v>40.0</v>
      </c>
      <c r="N34" s="24">
        <f t="shared" si="2"/>
        <v>1000</v>
      </c>
      <c r="O34" s="29">
        <f>MROUND((AGUANORT!$N34/0.6),50)</f>
        <v>1650</v>
      </c>
      <c r="P34" s="15" t="s">
        <v>11858</v>
      </c>
      <c r="Q34" s="31">
        <v>6.0</v>
      </c>
      <c r="R34" s="50">
        <f>AGUANORT!$I34*2</f>
        <v>48</v>
      </c>
      <c r="S34" s="15" t="s">
        <v>2062</v>
      </c>
      <c r="T34" s="15" t="s">
        <v>1797</v>
      </c>
      <c r="U34" s="15" t="s">
        <v>11755</v>
      </c>
      <c r="V34" s="15" t="s">
        <v>12336</v>
      </c>
      <c r="W34" s="15" t="s">
        <v>11860</v>
      </c>
      <c r="X34" s="15">
        <v>1.0</v>
      </c>
      <c r="Y34" s="15">
        <v>68.0</v>
      </c>
      <c r="Z34" s="15"/>
      <c r="AA34" s="15"/>
      <c r="AB34" s="29">
        <f>AGUANORT!$L34*AGUANORT!$AA34</f>
        <v>0</v>
      </c>
      <c r="AC34" s="15"/>
      <c r="AD34" s="15"/>
      <c r="AE34" s="15"/>
      <c r="AF34" s="15"/>
      <c r="AG34" s="15"/>
      <c r="AH34" s="32" t="str">
        <f>IF(AND(AGUANORT!$AF34=0,AGUANORT!$AG34=0),"",AGUANORT!$AF34-AGUANORT!$AG34)</f>
        <v/>
      </c>
      <c r="AI34" s="15"/>
      <c r="AJ34" s="15"/>
      <c r="AK34" s="15"/>
      <c r="AL34" s="15"/>
      <c r="AM34" s="15"/>
      <c r="AN34" s="15"/>
      <c r="AO34" s="15"/>
      <c r="AP34" s="15"/>
      <c r="AQ34" s="15"/>
    </row>
    <row r="35" ht="15.75" customHeight="1">
      <c r="A35" s="28" t="s">
        <v>2127</v>
      </c>
      <c r="B35" s="28" t="s">
        <v>12337</v>
      </c>
      <c r="C35" s="15" t="str">
        <f t="shared" si="1"/>
        <v>BOD47118822</v>
      </c>
      <c r="D35" s="15" t="s">
        <v>11857</v>
      </c>
      <c r="E35" s="28" t="s">
        <v>2128</v>
      </c>
      <c r="F35" s="20">
        <v>14662.12</v>
      </c>
      <c r="G35" s="29">
        <v>0.0</v>
      </c>
      <c r="H35" s="28" t="s">
        <v>12099</v>
      </c>
      <c r="I35" s="15">
        <v>24.0</v>
      </c>
      <c r="J35" s="15">
        <v>24.0</v>
      </c>
      <c r="K35" s="15"/>
      <c r="L35" s="23">
        <f>((AGUANORT!$F35*(1+AGUANORT!$G35%))/AGUANORT!$J35)+AGUANORT!$K35</f>
        <v>610.9216667</v>
      </c>
      <c r="M35" s="15">
        <v>40.0</v>
      </c>
      <c r="N35" s="24">
        <f t="shared" si="2"/>
        <v>1000</v>
      </c>
      <c r="O35" s="29">
        <f>MROUND((AGUANORT!$N35/0.6),50)</f>
        <v>1650</v>
      </c>
      <c r="P35" s="15" t="s">
        <v>11858</v>
      </c>
      <c r="Q35" s="31">
        <v>6.0</v>
      </c>
      <c r="R35" s="50">
        <f>AGUANORT!$I35*2</f>
        <v>48</v>
      </c>
      <c r="S35" s="15" t="s">
        <v>2062</v>
      </c>
      <c r="T35" s="15" t="s">
        <v>1797</v>
      </c>
      <c r="U35" s="15" t="s">
        <v>11755</v>
      </c>
      <c r="V35" s="15" t="s">
        <v>12338</v>
      </c>
      <c r="W35" s="15" t="s">
        <v>11860</v>
      </c>
      <c r="X35" s="15">
        <v>1.0</v>
      </c>
      <c r="Y35" s="15">
        <v>37.0</v>
      </c>
      <c r="Z35" s="15"/>
      <c r="AA35" s="15"/>
      <c r="AB35" s="29">
        <f>AGUANORT!$L35*AGUANORT!$AA35</f>
        <v>0</v>
      </c>
      <c r="AC35" s="15"/>
      <c r="AD35" s="15"/>
      <c r="AE35" s="15"/>
      <c r="AF35" s="15"/>
      <c r="AG35" s="15"/>
      <c r="AH35" s="32" t="str">
        <f>IF(AND(AGUANORT!$AF35=0,AGUANORT!$AG35=0),"",AGUANORT!$AF35-AGUANORT!$AG35)</f>
        <v/>
      </c>
      <c r="AI35" s="15"/>
      <c r="AJ35" s="15"/>
      <c r="AK35" s="15"/>
      <c r="AL35" s="15"/>
      <c r="AM35" s="15"/>
      <c r="AN35" s="15"/>
      <c r="AO35" s="15"/>
      <c r="AP35" s="15"/>
      <c r="AQ35" s="15"/>
    </row>
    <row r="36" ht="15.75" customHeight="1">
      <c r="A36" s="28" t="s">
        <v>2129</v>
      </c>
      <c r="B36" s="28"/>
      <c r="C36" s="15" t="str">
        <f t="shared" si="1"/>
        <v>BOD98013791</v>
      </c>
      <c r="D36" s="15" t="s">
        <v>11857</v>
      </c>
      <c r="E36" s="28" t="s">
        <v>2130</v>
      </c>
      <c r="F36" s="20">
        <v>27184.01</v>
      </c>
      <c r="G36" s="29">
        <v>0.0</v>
      </c>
      <c r="H36" s="28" t="s">
        <v>12099</v>
      </c>
      <c r="I36" s="15">
        <v>24.0</v>
      </c>
      <c r="J36" s="15">
        <v>24.0</v>
      </c>
      <c r="K36" s="15"/>
      <c r="L36" s="23">
        <f>((AGUANORT!$F36*(1+AGUANORT!$G36%))/AGUANORT!$J36)+AGUANORT!$K36</f>
        <v>1132.667083</v>
      </c>
      <c r="M36" s="15">
        <v>35.0</v>
      </c>
      <c r="N36" s="24">
        <f t="shared" si="2"/>
        <v>1750</v>
      </c>
      <c r="O36" s="29">
        <f>MROUND((AGUANORT!$N36/0.6),50)</f>
        <v>2900</v>
      </c>
      <c r="P36" s="15" t="s">
        <v>11858</v>
      </c>
      <c r="Q36" s="31">
        <v>6.0</v>
      </c>
      <c r="R36" s="50">
        <f>AGUANORT!$I36*2</f>
        <v>48</v>
      </c>
      <c r="S36" s="15" t="s">
        <v>2062</v>
      </c>
      <c r="T36" s="15" t="s">
        <v>1797</v>
      </c>
      <c r="U36" s="15" t="s">
        <v>11755</v>
      </c>
      <c r="V36" s="15" t="s">
        <v>12339</v>
      </c>
      <c r="W36" s="15" t="s">
        <v>11860</v>
      </c>
      <c r="X36" s="15">
        <v>1.0</v>
      </c>
      <c r="Y36" s="15">
        <v>4.0</v>
      </c>
      <c r="Z36" s="15"/>
      <c r="AA36" s="15"/>
      <c r="AB36" s="29">
        <f>AGUANORT!$L36*AGUANORT!$AA36</f>
        <v>0</v>
      </c>
      <c r="AC36" s="15"/>
      <c r="AD36" s="15"/>
      <c r="AE36" s="15"/>
      <c r="AF36" s="15"/>
      <c r="AG36" s="15"/>
      <c r="AH36" s="32" t="str">
        <f>IF(AND(AGUANORT!$AF36=0,AGUANORT!$AG36=0),"",AGUANORT!$AF36-AGUANORT!$AG36)</f>
        <v/>
      </c>
      <c r="AI36" s="15"/>
      <c r="AJ36" s="15"/>
      <c r="AK36" s="15"/>
      <c r="AL36" s="15"/>
      <c r="AM36" s="15"/>
      <c r="AN36" s="15"/>
      <c r="AO36" s="15"/>
      <c r="AP36" s="15"/>
      <c r="AQ36" s="15"/>
    </row>
    <row r="37" ht="15.75" customHeight="1">
      <c r="A37" s="28" t="s">
        <v>2131</v>
      </c>
      <c r="B37" s="28"/>
      <c r="C37" s="15" t="str">
        <f t="shared" si="1"/>
        <v>BOD98009107</v>
      </c>
      <c r="D37" s="15" t="s">
        <v>11857</v>
      </c>
      <c r="E37" s="28" t="s">
        <v>2132</v>
      </c>
      <c r="F37" s="20">
        <v>21801.5</v>
      </c>
      <c r="G37" s="29">
        <v>0.0</v>
      </c>
      <c r="H37" s="28" t="s">
        <v>12099</v>
      </c>
      <c r="I37" s="15">
        <v>24.0</v>
      </c>
      <c r="J37" s="15">
        <v>24.0</v>
      </c>
      <c r="K37" s="15"/>
      <c r="L37" s="23">
        <f>((AGUANORT!$F37*(1+AGUANORT!$G37%))/AGUANORT!$J37)+AGUANORT!$K37</f>
        <v>908.3958333</v>
      </c>
      <c r="M37" s="15">
        <v>40.0</v>
      </c>
      <c r="N37" s="24">
        <f t="shared" si="2"/>
        <v>1500</v>
      </c>
      <c r="O37" s="29">
        <f>MROUND((AGUANORT!$N37/0.6),50)</f>
        <v>2500</v>
      </c>
      <c r="P37" s="15" t="s">
        <v>11858</v>
      </c>
      <c r="Q37" s="31">
        <v>6.0</v>
      </c>
      <c r="R37" s="50">
        <f>AGUANORT!$I37*2</f>
        <v>48</v>
      </c>
      <c r="S37" s="15" t="s">
        <v>2062</v>
      </c>
      <c r="T37" s="15" t="s">
        <v>1797</v>
      </c>
      <c r="U37" s="15" t="s">
        <v>11755</v>
      </c>
      <c r="V37" s="15" t="s">
        <v>12340</v>
      </c>
      <c r="W37" s="15" t="s">
        <v>11860</v>
      </c>
      <c r="X37" s="15">
        <v>1.0</v>
      </c>
      <c r="Y37" s="15">
        <v>0.0</v>
      </c>
      <c r="Z37" s="15"/>
      <c r="AA37" s="15"/>
      <c r="AB37" s="29">
        <f>AGUANORT!$L37*AGUANORT!$AA37</f>
        <v>0</v>
      </c>
      <c r="AC37" s="15"/>
      <c r="AD37" s="15"/>
      <c r="AE37" s="15"/>
      <c r="AF37" s="15"/>
      <c r="AG37" s="15"/>
      <c r="AH37" s="32" t="str">
        <f>IF(AND(AGUANORT!$AF37=0,AGUANORT!$AG37=0),"",AGUANORT!$AF37-AGUANORT!$AG37)</f>
        <v/>
      </c>
      <c r="AI37" s="15"/>
      <c r="AJ37" s="15"/>
      <c r="AK37" s="15"/>
      <c r="AL37" s="15"/>
      <c r="AM37" s="15"/>
      <c r="AN37" s="15"/>
      <c r="AO37" s="15"/>
      <c r="AP37" s="15"/>
      <c r="AQ37" s="15"/>
    </row>
    <row r="38" ht="15.75" customHeight="1">
      <c r="A38" s="28" t="s">
        <v>2133</v>
      </c>
      <c r="B38" s="28"/>
      <c r="C38" s="15" t="str">
        <f t="shared" si="1"/>
        <v>BOD98012923</v>
      </c>
      <c r="D38" s="15" t="s">
        <v>11857</v>
      </c>
      <c r="E38" s="28" t="s">
        <v>2134</v>
      </c>
      <c r="F38" s="20">
        <v>14348.05</v>
      </c>
      <c r="G38" s="29">
        <v>0.0</v>
      </c>
      <c r="H38" s="28" t="s">
        <v>12099</v>
      </c>
      <c r="I38" s="15">
        <v>24.0</v>
      </c>
      <c r="J38" s="15">
        <v>24.0</v>
      </c>
      <c r="K38" s="15"/>
      <c r="L38" s="23">
        <f>((AGUANORT!$F38*(1+AGUANORT!$G38%))/AGUANORT!$J38)+AGUANORT!$K38</f>
        <v>597.8354167</v>
      </c>
      <c r="M38" s="15">
        <v>40.0</v>
      </c>
      <c r="N38" s="24">
        <f t="shared" si="2"/>
        <v>1000</v>
      </c>
      <c r="O38" s="29">
        <f>MROUND((AGUANORT!$N38/0.6),50)</f>
        <v>1650</v>
      </c>
      <c r="P38" s="15" t="s">
        <v>11858</v>
      </c>
      <c r="Q38" s="31">
        <v>6.0</v>
      </c>
      <c r="R38" s="50">
        <f>AGUANORT!$I38*2</f>
        <v>48</v>
      </c>
      <c r="S38" s="15" t="s">
        <v>2062</v>
      </c>
      <c r="T38" s="15" t="s">
        <v>1797</v>
      </c>
      <c r="U38" s="15" t="s">
        <v>11755</v>
      </c>
      <c r="V38" s="15" t="s">
        <v>12340</v>
      </c>
      <c r="W38" s="15" t="s">
        <v>11860</v>
      </c>
      <c r="X38" s="15">
        <v>1.0</v>
      </c>
      <c r="Y38" s="15">
        <v>13.0</v>
      </c>
      <c r="Z38" s="15"/>
      <c r="AA38" s="15"/>
      <c r="AB38" s="29">
        <f>AGUANORT!$L38*AGUANORT!$AA38</f>
        <v>0</v>
      </c>
      <c r="AC38" s="15"/>
      <c r="AD38" s="15"/>
      <c r="AE38" s="15"/>
      <c r="AF38" s="15"/>
      <c r="AG38" s="15"/>
      <c r="AH38" s="32" t="str">
        <f>IF(AND(AGUANORT!$AF38=0,AGUANORT!$AG38=0),"",AGUANORT!$AF38-AGUANORT!$AG38)</f>
        <v/>
      </c>
      <c r="AI38" s="15"/>
      <c r="AJ38" s="15"/>
      <c r="AK38" s="15"/>
      <c r="AL38" s="15"/>
      <c r="AM38" s="15"/>
      <c r="AN38" s="15"/>
      <c r="AO38" s="15"/>
      <c r="AP38" s="15"/>
      <c r="AQ38" s="15"/>
    </row>
    <row r="39" ht="15.75" customHeight="1">
      <c r="A39" s="28" t="s">
        <v>2135</v>
      </c>
      <c r="B39" s="28" t="s">
        <v>12341</v>
      </c>
      <c r="C39" s="15" t="str">
        <f t="shared" si="1"/>
        <v>BOD98011520</v>
      </c>
      <c r="D39" s="15" t="s">
        <v>11857</v>
      </c>
      <c r="E39" s="28" t="s">
        <v>2136</v>
      </c>
      <c r="F39" s="20">
        <f t="shared" ref="F39:F41" si="6">F38</f>
        <v>14348.05</v>
      </c>
      <c r="G39" s="29">
        <v>0.0</v>
      </c>
      <c r="H39" s="28" t="s">
        <v>12099</v>
      </c>
      <c r="I39" s="15">
        <v>24.0</v>
      </c>
      <c r="J39" s="15">
        <v>24.0</v>
      </c>
      <c r="K39" s="15"/>
      <c r="L39" s="23">
        <f>((AGUANORT!$F39*(1+AGUANORT!$G39%))/AGUANORT!$J39)+AGUANORT!$K39</f>
        <v>597.8354167</v>
      </c>
      <c r="M39" s="15">
        <v>40.0</v>
      </c>
      <c r="N39" s="24">
        <f t="shared" si="2"/>
        <v>1000</v>
      </c>
      <c r="O39" s="29">
        <f>MROUND((AGUANORT!$N39/0.6),50)</f>
        <v>1650</v>
      </c>
      <c r="P39" s="15" t="s">
        <v>11858</v>
      </c>
      <c r="Q39" s="31">
        <v>6.0</v>
      </c>
      <c r="R39" s="50">
        <f>AGUANORT!$I39*2</f>
        <v>48</v>
      </c>
      <c r="S39" s="15" t="s">
        <v>2062</v>
      </c>
      <c r="T39" s="15" t="s">
        <v>1797</v>
      </c>
      <c r="U39" s="15" t="s">
        <v>11755</v>
      </c>
      <c r="V39" s="15" t="s">
        <v>12340</v>
      </c>
      <c r="W39" s="15" t="s">
        <v>11860</v>
      </c>
      <c r="X39" s="15">
        <v>1.0</v>
      </c>
      <c r="Y39" s="15">
        <v>3.0</v>
      </c>
      <c r="Z39" s="15"/>
      <c r="AA39" s="15"/>
      <c r="AB39" s="29">
        <f>AGUANORT!$L39*AGUANORT!$AA39</f>
        <v>0</v>
      </c>
      <c r="AC39" s="15"/>
      <c r="AD39" s="15"/>
      <c r="AE39" s="15"/>
      <c r="AF39" s="15"/>
      <c r="AG39" s="15"/>
      <c r="AH39" s="32" t="str">
        <f>IF(AND(AGUANORT!$AF39=0,AGUANORT!$AG39=0),"",AGUANORT!$AF39-AGUANORT!$AG39)</f>
        <v/>
      </c>
      <c r="AI39" s="15"/>
      <c r="AJ39" s="15"/>
      <c r="AK39" s="15"/>
      <c r="AL39" s="15"/>
      <c r="AM39" s="15"/>
      <c r="AN39" s="15"/>
      <c r="AO39" s="15"/>
      <c r="AP39" s="15"/>
      <c r="AQ39" s="15"/>
    </row>
    <row r="40" ht="15.75" customHeight="1">
      <c r="A40" s="28" t="s">
        <v>2137</v>
      </c>
      <c r="B40" s="28" t="s">
        <v>12342</v>
      </c>
      <c r="C40" s="15" t="str">
        <f t="shared" si="1"/>
        <v>BOD98013388</v>
      </c>
      <c r="D40" s="15" t="s">
        <v>11857</v>
      </c>
      <c r="E40" s="28" t="s">
        <v>2138</v>
      </c>
      <c r="F40" s="20">
        <f t="shared" si="6"/>
        <v>14348.05</v>
      </c>
      <c r="G40" s="29">
        <v>0.0</v>
      </c>
      <c r="H40" s="28" t="s">
        <v>12099</v>
      </c>
      <c r="I40" s="15">
        <v>24.0</v>
      </c>
      <c r="J40" s="15">
        <v>24.0</v>
      </c>
      <c r="K40" s="15"/>
      <c r="L40" s="23">
        <f>((AGUANORT!$F40*(1+AGUANORT!$G40%))/AGUANORT!$J40)+AGUANORT!$K40</f>
        <v>597.8354167</v>
      </c>
      <c r="M40" s="15">
        <v>40.0</v>
      </c>
      <c r="N40" s="24">
        <f t="shared" si="2"/>
        <v>1000</v>
      </c>
      <c r="O40" s="29">
        <f>MROUND((AGUANORT!$N40/0.6),50)</f>
        <v>1650</v>
      </c>
      <c r="P40" s="15" t="s">
        <v>11858</v>
      </c>
      <c r="Q40" s="31">
        <v>6.0</v>
      </c>
      <c r="R40" s="50">
        <f>AGUANORT!$I40*2</f>
        <v>48</v>
      </c>
      <c r="S40" s="15" t="s">
        <v>2062</v>
      </c>
      <c r="T40" s="15" t="s">
        <v>1797</v>
      </c>
      <c r="U40" s="15" t="s">
        <v>11755</v>
      </c>
      <c r="V40" s="15" t="s">
        <v>12340</v>
      </c>
      <c r="W40" s="15" t="s">
        <v>11860</v>
      </c>
      <c r="X40" s="15">
        <v>1.0</v>
      </c>
      <c r="Y40" s="15">
        <v>8.0</v>
      </c>
      <c r="Z40" s="15"/>
      <c r="AA40" s="15"/>
      <c r="AB40" s="29">
        <f>AGUANORT!$L40*AGUANORT!$AA40</f>
        <v>0</v>
      </c>
      <c r="AC40" s="15"/>
      <c r="AD40" s="15"/>
      <c r="AE40" s="15"/>
      <c r="AF40" s="15"/>
      <c r="AG40" s="15"/>
      <c r="AH40" s="32" t="str">
        <f>IF(AND(AGUANORT!$AF40=0,AGUANORT!$AG40=0),"",AGUANORT!$AF40-AGUANORT!$AG40)</f>
        <v/>
      </c>
      <c r="AI40" s="15"/>
      <c r="AJ40" s="15"/>
      <c r="AK40" s="15"/>
      <c r="AL40" s="15"/>
      <c r="AM40" s="15"/>
      <c r="AN40" s="15"/>
      <c r="AO40" s="15"/>
      <c r="AP40" s="15"/>
      <c r="AQ40" s="15"/>
    </row>
    <row r="41" ht="15.75" customHeight="1">
      <c r="A41" s="28" t="s">
        <v>2139</v>
      </c>
      <c r="B41" s="28"/>
      <c r="C41" s="15" t="str">
        <f t="shared" si="1"/>
        <v>BOD98001316</v>
      </c>
      <c r="D41" s="15" t="s">
        <v>11857</v>
      </c>
      <c r="E41" s="28" t="s">
        <v>2140</v>
      </c>
      <c r="F41" s="20">
        <f t="shared" si="6"/>
        <v>14348.05</v>
      </c>
      <c r="G41" s="29">
        <v>0.0</v>
      </c>
      <c r="H41" s="28" t="s">
        <v>12099</v>
      </c>
      <c r="I41" s="15">
        <v>24.0</v>
      </c>
      <c r="J41" s="15">
        <v>24.0</v>
      </c>
      <c r="K41" s="15"/>
      <c r="L41" s="23">
        <f>((AGUANORT!$F41*(1+AGUANORT!$G41%))/AGUANORT!$J41)+AGUANORT!$K41</f>
        <v>597.8354167</v>
      </c>
      <c r="M41" s="15">
        <v>40.0</v>
      </c>
      <c r="N41" s="24">
        <f t="shared" si="2"/>
        <v>1000</v>
      </c>
      <c r="O41" s="29">
        <f>MROUND((AGUANORT!$N41/0.6),50)</f>
        <v>1650</v>
      </c>
      <c r="P41" s="15" t="s">
        <v>11858</v>
      </c>
      <c r="Q41" s="31">
        <v>6.0</v>
      </c>
      <c r="R41" s="50">
        <f>AGUANORT!$I41*2</f>
        <v>48</v>
      </c>
      <c r="S41" s="15" t="s">
        <v>2062</v>
      </c>
      <c r="T41" s="15" t="s">
        <v>1797</v>
      </c>
      <c r="U41" s="15" t="s">
        <v>11755</v>
      </c>
      <c r="V41" s="15" t="s">
        <v>12340</v>
      </c>
      <c r="W41" s="15" t="s">
        <v>11860</v>
      </c>
      <c r="X41" s="15">
        <v>1.0</v>
      </c>
      <c r="Y41" s="15">
        <v>36.0</v>
      </c>
      <c r="Z41" s="15"/>
      <c r="AA41" s="15"/>
      <c r="AB41" s="29">
        <f>AGUANORT!$L41*AGUANORT!$AA41</f>
        <v>0</v>
      </c>
      <c r="AC41" s="15"/>
      <c r="AD41" s="15"/>
      <c r="AE41" s="15"/>
      <c r="AF41" s="15"/>
      <c r="AG41" s="15"/>
      <c r="AH41" s="32" t="str">
        <f>IF(AND(AGUANORT!$AF41=0,AGUANORT!$AG41=0),"",AGUANORT!$AF41-AGUANORT!$AG41)</f>
        <v/>
      </c>
      <c r="AI41" s="15"/>
      <c r="AJ41" s="15"/>
      <c r="AK41" s="15"/>
      <c r="AL41" s="15"/>
      <c r="AM41" s="15"/>
      <c r="AN41" s="15"/>
      <c r="AO41" s="15"/>
      <c r="AP41" s="15"/>
      <c r="AQ41" s="15"/>
    </row>
    <row r="42" ht="15.75" customHeight="1">
      <c r="A42" s="28" t="s">
        <v>2141</v>
      </c>
      <c r="B42" s="28" t="s">
        <v>12343</v>
      </c>
      <c r="C42" s="15" t="str">
        <f t="shared" si="1"/>
        <v>BOD98010615</v>
      </c>
      <c r="D42" s="15" t="s">
        <v>11857</v>
      </c>
      <c r="E42" s="28" t="s">
        <v>2142</v>
      </c>
      <c r="F42" s="20">
        <v>31054.53</v>
      </c>
      <c r="G42" s="29">
        <v>0.0</v>
      </c>
      <c r="H42" s="28" t="s">
        <v>12099</v>
      </c>
      <c r="I42" s="15">
        <v>24.0</v>
      </c>
      <c r="J42" s="15">
        <v>24.0</v>
      </c>
      <c r="K42" s="15"/>
      <c r="L42" s="23">
        <f>((AGUANORT!$F42*(1+AGUANORT!$G42%))/AGUANORT!$J42)+AGUANORT!$K42</f>
        <v>1293.93875</v>
      </c>
      <c r="M42" s="15">
        <v>35.0</v>
      </c>
      <c r="N42" s="24">
        <f t="shared" si="2"/>
        <v>2000</v>
      </c>
      <c r="O42" s="29">
        <f>MROUND((AGUANORT!$N42/0.6),50)</f>
        <v>3350</v>
      </c>
      <c r="P42" s="15" t="s">
        <v>11858</v>
      </c>
      <c r="Q42" s="31">
        <v>6.0</v>
      </c>
      <c r="R42" s="50">
        <f>AGUANORT!$I42*2</f>
        <v>48</v>
      </c>
      <c r="S42" s="15" t="s">
        <v>2062</v>
      </c>
      <c r="T42" s="15" t="s">
        <v>1797</v>
      </c>
      <c r="U42" s="15" t="s">
        <v>11755</v>
      </c>
      <c r="V42" s="15" t="s">
        <v>12339</v>
      </c>
      <c r="W42" s="15" t="s">
        <v>11860</v>
      </c>
      <c r="X42" s="15">
        <v>1.0</v>
      </c>
      <c r="Y42" s="15">
        <v>40.0</v>
      </c>
      <c r="Z42" s="15"/>
      <c r="AA42" s="15"/>
      <c r="AB42" s="29">
        <f>AGUANORT!$L42*AGUANORT!$AA42</f>
        <v>0</v>
      </c>
      <c r="AC42" s="15"/>
      <c r="AD42" s="15"/>
      <c r="AE42" s="15"/>
      <c r="AF42" s="15"/>
      <c r="AG42" s="15"/>
      <c r="AH42" s="32" t="str">
        <f>IF(AND(AGUANORT!$AF42=0,AGUANORT!$AG42=0),"",AGUANORT!$AF42-AGUANORT!$AG42)</f>
        <v/>
      </c>
      <c r="AI42" s="15"/>
      <c r="AJ42" s="15"/>
      <c r="AK42" s="15"/>
      <c r="AL42" s="15"/>
      <c r="AM42" s="15"/>
      <c r="AN42" s="15"/>
      <c r="AO42" s="15"/>
      <c r="AP42" s="15"/>
      <c r="AQ42" s="15"/>
    </row>
    <row r="43" ht="15.75" customHeight="1">
      <c r="A43" s="28" t="s">
        <v>2143</v>
      </c>
      <c r="B43" s="28" t="s">
        <v>12344</v>
      </c>
      <c r="C43" s="15" t="str">
        <f t="shared" si="1"/>
        <v>BOD98012701</v>
      </c>
      <c r="D43" s="15" t="s">
        <v>11857</v>
      </c>
      <c r="E43" s="28" t="s">
        <v>2144</v>
      </c>
      <c r="F43" s="20">
        <f t="shared" ref="F43:F44" si="7">F42</f>
        <v>31054.53</v>
      </c>
      <c r="G43" s="29">
        <v>0.0</v>
      </c>
      <c r="H43" s="28" t="s">
        <v>12099</v>
      </c>
      <c r="I43" s="15">
        <v>24.0</v>
      </c>
      <c r="J43" s="15">
        <v>24.0</v>
      </c>
      <c r="K43" s="15"/>
      <c r="L43" s="23">
        <f>((AGUANORT!$F43*(1+AGUANORT!$G43%))/AGUANORT!$J43)+AGUANORT!$K43</f>
        <v>1293.93875</v>
      </c>
      <c r="M43" s="15">
        <v>35.0</v>
      </c>
      <c r="N43" s="24">
        <f t="shared" si="2"/>
        <v>2000</v>
      </c>
      <c r="O43" s="29">
        <f>MROUND((AGUANORT!$N43/0.6),50)</f>
        <v>3350</v>
      </c>
      <c r="P43" s="15" t="s">
        <v>11858</v>
      </c>
      <c r="Q43" s="31">
        <v>6.0</v>
      </c>
      <c r="R43" s="50">
        <f>AGUANORT!$I43*2</f>
        <v>48</v>
      </c>
      <c r="S43" s="15" t="s">
        <v>2062</v>
      </c>
      <c r="T43" s="15" t="s">
        <v>1797</v>
      </c>
      <c r="U43" s="15" t="s">
        <v>11755</v>
      </c>
      <c r="V43" s="15" t="s">
        <v>12339</v>
      </c>
      <c r="W43" s="15" t="s">
        <v>11860</v>
      </c>
      <c r="X43" s="15">
        <v>1.0</v>
      </c>
      <c r="Y43" s="15">
        <v>3.0</v>
      </c>
      <c r="Z43" s="15"/>
      <c r="AA43" s="15"/>
      <c r="AB43" s="29">
        <f>AGUANORT!$L43*AGUANORT!$AA43</f>
        <v>0</v>
      </c>
      <c r="AC43" s="15"/>
      <c r="AD43" s="15"/>
      <c r="AE43" s="15"/>
      <c r="AF43" s="15"/>
      <c r="AG43" s="15"/>
      <c r="AH43" s="32" t="str">
        <f>IF(AND(AGUANORT!$AF43=0,AGUANORT!$AG43=0),"",AGUANORT!$AF43-AGUANORT!$AG43)</f>
        <v/>
      </c>
      <c r="AI43" s="15"/>
      <c r="AJ43" s="15"/>
      <c r="AK43" s="15"/>
      <c r="AL43" s="15"/>
      <c r="AM43" s="15"/>
      <c r="AN43" s="15"/>
      <c r="AO43" s="15"/>
      <c r="AP43" s="15"/>
      <c r="AQ43" s="15"/>
    </row>
    <row r="44" ht="15.75" customHeight="1">
      <c r="A44" s="28" t="s">
        <v>2145</v>
      </c>
      <c r="B44" s="28" t="s">
        <v>12345</v>
      </c>
      <c r="C44" s="15" t="str">
        <f t="shared" si="1"/>
        <v>BOD98010639</v>
      </c>
      <c r="D44" s="15" t="s">
        <v>11857</v>
      </c>
      <c r="E44" s="28" t="s">
        <v>2146</v>
      </c>
      <c r="F44" s="20">
        <f t="shared" si="7"/>
        <v>31054.53</v>
      </c>
      <c r="G44" s="29">
        <v>0.0</v>
      </c>
      <c r="H44" s="28" t="s">
        <v>12099</v>
      </c>
      <c r="I44" s="15">
        <v>24.0</v>
      </c>
      <c r="J44" s="15">
        <v>24.0</v>
      </c>
      <c r="K44" s="15"/>
      <c r="L44" s="23">
        <f>((AGUANORT!$F44*(1+AGUANORT!$G44%))/AGUANORT!$J44)+AGUANORT!$K44</f>
        <v>1293.93875</v>
      </c>
      <c r="M44" s="15">
        <v>35.0</v>
      </c>
      <c r="N44" s="24">
        <f t="shared" si="2"/>
        <v>2000</v>
      </c>
      <c r="O44" s="29">
        <f>MROUND((AGUANORT!$N44/0.6),50)</f>
        <v>3350</v>
      </c>
      <c r="P44" s="15" t="s">
        <v>11858</v>
      </c>
      <c r="Q44" s="31">
        <v>6.0</v>
      </c>
      <c r="R44" s="50">
        <f>AGUANORT!$I44*2</f>
        <v>48</v>
      </c>
      <c r="S44" s="15" t="s">
        <v>2062</v>
      </c>
      <c r="T44" s="15" t="s">
        <v>1797</v>
      </c>
      <c r="U44" s="15" t="s">
        <v>11755</v>
      </c>
      <c r="V44" s="15" t="s">
        <v>12339</v>
      </c>
      <c r="W44" s="15" t="s">
        <v>11860</v>
      </c>
      <c r="X44" s="15">
        <v>1.0</v>
      </c>
      <c r="Y44" s="15">
        <v>11.0</v>
      </c>
      <c r="Z44" s="15"/>
      <c r="AA44" s="15"/>
      <c r="AB44" s="29">
        <f>AGUANORT!$L44*AGUANORT!$AA44</f>
        <v>0</v>
      </c>
      <c r="AC44" s="15"/>
      <c r="AD44" s="15"/>
      <c r="AE44" s="15"/>
      <c r="AF44" s="15"/>
      <c r="AG44" s="15"/>
      <c r="AH44" s="32" t="str">
        <f>IF(AND(AGUANORT!$AF44=0,AGUANORT!$AG44=0),"",AGUANORT!$AF44-AGUANORT!$AG44)</f>
        <v/>
      </c>
      <c r="AI44" s="15"/>
      <c r="AJ44" s="15"/>
      <c r="AK44" s="15"/>
      <c r="AL44" s="15"/>
      <c r="AM44" s="15"/>
      <c r="AN44" s="15"/>
      <c r="AO44" s="15"/>
      <c r="AP44" s="15"/>
      <c r="AQ44" s="15"/>
    </row>
    <row r="45" ht="15.75" customHeight="1">
      <c r="A45" s="28" t="s">
        <v>2147</v>
      </c>
      <c r="B45" s="28"/>
      <c r="C45" s="15" t="str">
        <f t="shared" si="1"/>
        <v>BOD98014156</v>
      </c>
      <c r="D45" s="15" t="s">
        <v>11857</v>
      </c>
      <c r="E45" s="28" t="s">
        <v>2148</v>
      </c>
      <c r="F45" s="20">
        <v>30543.26</v>
      </c>
      <c r="G45" s="29">
        <v>0.0</v>
      </c>
      <c r="H45" s="28" t="s">
        <v>12099</v>
      </c>
      <c r="I45" s="15">
        <v>16.0</v>
      </c>
      <c r="J45" s="15">
        <v>16.0</v>
      </c>
      <c r="K45" s="15"/>
      <c r="L45" s="23">
        <f>((AGUANORT!$F45*(1+AGUANORT!$G45%))/AGUANORT!$J45)+AGUANORT!$K45</f>
        <v>1908.95375</v>
      </c>
      <c r="M45" s="15">
        <v>30.0</v>
      </c>
      <c r="N45" s="24">
        <f t="shared" si="2"/>
        <v>2750</v>
      </c>
      <c r="O45" s="29">
        <f>MROUND((AGUANORT!$N45/0.6),50)</f>
        <v>4600</v>
      </c>
      <c r="P45" s="15" t="s">
        <v>11858</v>
      </c>
      <c r="Q45" s="31">
        <v>6.0</v>
      </c>
      <c r="R45" s="50">
        <f>AGUANORT!$I45*2</f>
        <v>32</v>
      </c>
      <c r="S45" s="15" t="s">
        <v>2062</v>
      </c>
      <c r="T45" s="15" t="s">
        <v>1797</v>
      </c>
      <c r="U45" s="15" t="s">
        <v>11755</v>
      </c>
      <c r="V45" s="15" t="s">
        <v>12334</v>
      </c>
      <c r="W45" s="15" t="s">
        <v>11860</v>
      </c>
      <c r="X45" s="15">
        <v>1.0</v>
      </c>
      <c r="Y45" s="15">
        <v>7.0</v>
      </c>
      <c r="Z45" s="15"/>
      <c r="AA45" s="15"/>
      <c r="AB45" s="29">
        <f>AGUANORT!$L45*AGUANORT!$AA45</f>
        <v>0</v>
      </c>
      <c r="AC45" s="15"/>
      <c r="AD45" s="15"/>
      <c r="AE45" s="15"/>
      <c r="AF45" s="15"/>
      <c r="AG45" s="15"/>
      <c r="AH45" s="32" t="str">
        <f>IF(AND(AGUANORT!$AF45=0,AGUANORT!$AG45=0),"",AGUANORT!$AF45-AGUANORT!$AG45)</f>
        <v/>
      </c>
      <c r="AI45" s="15"/>
      <c r="AJ45" s="15"/>
      <c r="AK45" s="15"/>
      <c r="AL45" s="15"/>
      <c r="AM45" s="15"/>
      <c r="AN45" s="15"/>
      <c r="AO45" s="15"/>
      <c r="AP45" s="15"/>
      <c r="AQ45" s="15"/>
    </row>
    <row r="46" ht="15.75" customHeight="1">
      <c r="A46" s="28" t="s">
        <v>2149</v>
      </c>
      <c r="B46" s="28"/>
      <c r="C46" s="15" t="str">
        <f t="shared" si="1"/>
        <v>BOD98013357</v>
      </c>
      <c r="D46" s="15" t="s">
        <v>11857</v>
      </c>
      <c r="E46" s="28" t="s">
        <v>2150</v>
      </c>
      <c r="F46" s="20">
        <v>21553.04</v>
      </c>
      <c r="G46" s="29">
        <v>0.0</v>
      </c>
      <c r="H46" s="28" t="s">
        <v>12099</v>
      </c>
      <c r="I46" s="15">
        <v>16.0</v>
      </c>
      <c r="J46" s="15">
        <v>16.0</v>
      </c>
      <c r="K46" s="15"/>
      <c r="L46" s="23">
        <f>((AGUANORT!$F46*(1+AGUANORT!$G46%))/AGUANORT!$J46)+AGUANORT!$K46</f>
        <v>1347.065</v>
      </c>
      <c r="M46" s="15">
        <v>30.0</v>
      </c>
      <c r="N46" s="24">
        <f t="shared" si="2"/>
        <v>1900</v>
      </c>
      <c r="O46" s="29">
        <f>MROUND((AGUANORT!$N46/0.6),50)</f>
        <v>3150</v>
      </c>
      <c r="P46" s="15" t="s">
        <v>11858</v>
      </c>
      <c r="Q46" s="31">
        <v>6.0</v>
      </c>
      <c r="R46" s="50">
        <f>AGUANORT!$I46*2</f>
        <v>32</v>
      </c>
      <c r="S46" s="15" t="s">
        <v>2062</v>
      </c>
      <c r="T46" s="15" t="s">
        <v>1797</v>
      </c>
      <c r="U46" s="15" t="s">
        <v>11755</v>
      </c>
      <c r="V46" s="15" t="s">
        <v>12338</v>
      </c>
      <c r="W46" s="15" t="s">
        <v>11860</v>
      </c>
      <c r="X46" s="15">
        <v>1.0</v>
      </c>
      <c r="Y46" s="15">
        <v>37.0</v>
      </c>
      <c r="Z46" s="15"/>
      <c r="AA46" s="15"/>
      <c r="AB46" s="29">
        <f>AGUANORT!$L46*AGUANORT!$AA46</f>
        <v>0</v>
      </c>
      <c r="AC46" s="15"/>
      <c r="AD46" s="15"/>
      <c r="AE46" s="15"/>
      <c r="AF46" s="15"/>
      <c r="AG46" s="15"/>
      <c r="AH46" s="32" t="str">
        <f>IF(AND(AGUANORT!$AF46=0,AGUANORT!$AG46=0),"",AGUANORT!$AF46-AGUANORT!$AG46)</f>
        <v/>
      </c>
      <c r="AI46" s="15"/>
      <c r="AJ46" s="15"/>
      <c r="AK46" s="15"/>
      <c r="AL46" s="15"/>
      <c r="AM46" s="15"/>
      <c r="AN46" s="15"/>
      <c r="AO46" s="15"/>
      <c r="AP46" s="15"/>
      <c r="AQ46" s="15"/>
    </row>
    <row r="47" ht="15.75" customHeight="1">
      <c r="A47" s="28" t="s">
        <v>2151</v>
      </c>
      <c r="B47" s="28"/>
      <c r="C47" s="15" t="str">
        <f t="shared" si="1"/>
        <v>BOD17152026</v>
      </c>
      <c r="D47" s="15" t="s">
        <v>11857</v>
      </c>
      <c r="E47" s="28" t="s">
        <v>2152</v>
      </c>
      <c r="F47" s="20">
        <v>17414.96</v>
      </c>
      <c r="G47" s="29">
        <v>0.0</v>
      </c>
      <c r="H47" s="28" t="s">
        <v>12099</v>
      </c>
      <c r="I47" s="15">
        <v>6.0</v>
      </c>
      <c r="J47" s="15">
        <v>6.0</v>
      </c>
      <c r="K47" s="15"/>
      <c r="L47" s="23">
        <f>((AGUANORT!$F47*(1+AGUANORT!$G47%))/AGUANORT!$J47)+AGUANORT!$K47</f>
        <v>2902.493333</v>
      </c>
      <c r="M47" s="15">
        <v>20.0</v>
      </c>
      <c r="N47" s="24">
        <f t="shared" si="2"/>
        <v>3650</v>
      </c>
      <c r="O47" s="29">
        <f>MROUND((AGUANORT!$N47/0.6),50)</f>
        <v>6100</v>
      </c>
      <c r="P47" s="15" t="s">
        <v>11858</v>
      </c>
      <c r="Q47" s="31">
        <v>2.0</v>
      </c>
      <c r="R47" s="50">
        <f>AGUANORT!$I47*2</f>
        <v>12</v>
      </c>
      <c r="S47" s="15" t="s">
        <v>2062</v>
      </c>
      <c r="T47" s="15" t="s">
        <v>1797</v>
      </c>
      <c r="U47" s="15" t="s">
        <v>11815</v>
      </c>
      <c r="V47" s="15" t="s">
        <v>12346</v>
      </c>
      <c r="W47" s="15" t="s">
        <v>11860</v>
      </c>
      <c r="X47" s="15">
        <v>1.0</v>
      </c>
      <c r="Y47" s="15">
        <v>0.0</v>
      </c>
      <c r="Z47" s="15"/>
      <c r="AA47" s="15"/>
      <c r="AB47" s="29">
        <f>AGUANORT!$L47*AGUANORT!$AA47</f>
        <v>0</v>
      </c>
      <c r="AC47" s="15"/>
      <c r="AD47" s="15"/>
      <c r="AE47" s="15"/>
      <c r="AF47" s="15"/>
      <c r="AG47" s="15"/>
      <c r="AH47" s="32" t="str">
        <f>IF(AND(AGUANORT!$AF47=0,AGUANORT!$AG47=0),"",AGUANORT!$AF47-AGUANORT!$AG47)</f>
        <v/>
      </c>
      <c r="AI47" s="15"/>
      <c r="AJ47" s="15"/>
      <c r="AK47" s="15"/>
      <c r="AL47" s="15"/>
      <c r="AM47" s="15"/>
      <c r="AN47" s="15"/>
      <c r="AO47" s="15"/>
      <c r="AP47" s="15"/>
      <c r="AQ47" s="15"/>
    </row>
    <row r="48" ht="15.75" customHeight="1">
      <c r="A48" s="28" t="s">
        <v>2153</v>
      </c>
      <c r="B48" s="28"/>
      <c r="C48" s="15" t="str">
        <f t="shared" si="1"/>
        <v>BOD54000027</v>
      </c>
      <c r="D48" s="15" t="s">
        <v>11857</v>
      </c>
      <c r="E48" s="28" t="s">
        <v>2154</v>
      </c>
      <c r="F48" s="20">
        <v>11167.07</v>
      </c>
      <c r="G48" s="29">
        <v>0.0</v>
      </c>
      <c r="H48" s="28" t="s">
        <v>12099</v>
      </c>
      <c r="I48" s="15">
        <v>6.0</v>
      </c>
      <c r="J48" s="15">
        <v>6.0</v>
      </c>
      <c r="K48" s="15"/>
      <c r="L48" s="23">
        <f>((AGUANORT!$F48*(1+AGUANORT!$G48%))/AGUANORT!$J48)+AGUANORT!$K48</f>
        <v>1861.178333</v>
      </c>
      <c r="M48" s="15">
        <v>20.0</v>
      </c>
      <c r="N48" s="24">
        <f t="shared" si="2"/>
        <v>2350</v>
      </c>
      <c r="O48" s="29">
        <f>MROUND((AGUANORT!$N48/0.6),50)</f>
        <v>3900</v>
      </c>
      <c r="P48" s="15" t="s">
        <v>11858</v>
      </c>
      <c r="Q48" s="31">
        <v>2.0</v>
      </c>
      <c r="R48" s="50">
        <f>AGUANORT!$I48*2</f>
        <v>12</v>
      </c>
      <c r="S48" s="15" t="s">
        <v>2062</v>
      </c>
      <c r="T48" s="15" t="s">
        <v>1797</v>
      </c>
      <c r="U48" s="15" t="s">
        <v>11815</v>
      </c>
      <c r="V48" s="15" t="s">
        <v>12347</v>
      </c>
      <c r="W48" s="15" t="s">
        <v>11860</v>
      </c>
      <c r="X48" s="15">
        <v>1.0</v>
      </c>
      <c r="Y48" s="15">
        <v>11.0</v>
      </c>
      <c r="Z48" s="15"/>
      <c r="AA48" s="15"/>
      <c r="AB48" s="29">
        <f>AGUANORT!$L48*AGUANORT!$AA48</f>
        <v>0</v>
      </c>
      <c r="AC48" s="15"/>
      <c r="AD48" s="15"/>
      <c r="AE48" s="15"/>
      <c r="AF48" s="15"/>
      <c r="AG48" s="15"/>
      <c r="AH48" s="32" t="str">
        <f>IF(AND(AGUANORT!$AF48=0,AGUANORT!$AG48=0),"",AGUANORT!$AF48-AGUANORT!$AG48)</f>
        <v/>
      </c>
      <c r="AI48" s="15"/>
      <c r="AJ48" s="15"/>
      <c r="AK48" s="15"/>
      <c r="AL48" s="15"/>
      <c r="AM48" s="15"/>
      <c r="AN48" s="15"/>
      <c r="AO48" s="15"/>
      <c r="AP48" s="15"/>
      <c r="AQ48" s="15"/>
    </row>
    <row r="49" ht="15.75" customHeight="1">
      <c r="A49" s="28" t="s">
        <v>2155</v>
      </c>
      <c r="B49" s="28"/>
      <c r="C49" s="15" t="str">
        <f t="shared" si="1"/>
        <v>BOD54001338</v>
      </c>
      <c r="D49" s="15" t="s">
        <v>11857</v>
      </c>
      <c r="E49" s="28" t="s">
        <v>2156</v>
      </c>
      <c r="F49" s="20">
        <v>12302.78</v>
      </c>
      <c r="G49" s="29">
        <v>0.0</v>
      </c>
      <c r="H49" s="28" t="s">
        <v>12099</v>
      </c>
      <c r="I49" s="15">
        <v>6.0</v>
      </c>
      <c r="J49" s="15">
        <v>6.0</v>
      </c>
      <c r="K49" s="15"/>
      <c r="L49" s="23">
        <f>((AGUANORT!$F49*(1+AGUANORT!$G49%))/AGUANORT!$J49)+AGUANORT!$K49</f>
        <v>2050.463333</v>
      </c>
      <c r="M49" s="15">
        <v>20.0</v>
      </c>
      <c r="N49" s="24">
        <f t="shared" si="2"/>
        <v>2550</v>
      </c>
      <c r="O49" s="29">
        <f>MROUND((AGUANORT!$N49/0.6),50)</f>
        <v>4250</v>
      </c>
      <c r="P49" s="15" t="s">
        <v>11858</v>
      </c>
      <c r="Q49" s="31">
        <v>2.0</v>
      </c>
      <c r="R49" s="50">
        <f>AGUANORT!$I49*2</f>
        <v>12</v>
      </c>
      <c r="S49" s="15" t="s">
        <v>2062</v>
      </c>
      <c r="T49" s="15" t="s">
        <v>1797</v>
      </c>
      <c r="U49" s="15" t="s">
        <v>11815</v>
      </c>
      <c r="V49" s="15" t="s">
        <v>12347</v>
      </c>
      <c r="W49" s="15" t="s">
        <v>11860</v>
      </c>
      <c r="X49" s="15">
        <v>1.0</v>
      </c>
      <c r="Y49" s="15">
        <v>4.0</v>
      </c>
      <c r="Z49" s="15"/>
      <c r="AA49" s="15"/>
      <c r="AB49" s="29">
        <f>AGUANORT!$L49*AGUANORT!$AA49</f>
        <v>0</v>
      </c>
      <c r="AC49" s="15"/>
      <c r="AD49" s="15"/>
      <c r="AE49" s="15"/>
      <c r="AF49" s="15"/>
      <c r="AG49" s="15"/>
      <c r="AH49" s="32" t="str">
        <f>IF(AND(AGUANORT!$AF49=0,AGUANORT!$AG49=0),"",AGUANORT!$AF49-AGUANORT!$AG49)</f>
        <v/>
      </c>
      <c r="AI49" s="15"/>
      <c r="AJ49" s="15"/>
      <c r="AK49" s="15"/>
      <c r="AL49" s="15"/>
      <c r="AM49" s="15"/>
      <c r="AN49" s="15"/>
      <c r="AO49" s="15"/>
      <c r="AP49" s="15"/>
      <c r="AQ49" s="15"/>
    </row>
    <row r="50" ht="15.75" customHeight="1">
      <c r="A50" s="28" t="s">
        <v>2157</v>
      </c>
      <c r="B50" s="28"/>
      <c r="C50" s="15" t="str">
        <f t="shared" si="1"/>
        <v>BOD54000652</v>
      </c>
      <c r="D50" s="15" t="s">
        <v>11857</v>
      </c>
      <c r="E50" s="28" t="s">
        <v>2158</v>
      </c>
      <c r="F50" s="20">
        <f t="shared" ref="F50:F51" si="8">F48</f>
        <v>11167.07</v>
      </c>
      <c r="G50" s="29">
        <v>0.0</v>
      </c>
      <c r="H50" s="28" t="s">
        <v>12099</v>
      </c>
      <c r="I50" s="15">
        <v>6.0</v>
      </c>
      <c r="J50" s="15">
        <v>6.0</v>
      </c>
      <c r="K50" s="15"/>
      <c r="L50" s="23">
        <f>((AGUANORT!$F50*(1+AGUANORT!$G50%))/AGUANORT!$J50)+AGUANORT!$K50</f>
        <v>1861.178333</v>
      </c>
      <c r="M50" s="15">
        <v>20.0</v>
      </c>
      <c r="N50" s="24">
        <f t="shared" si="2"/>
        <v>2350</v>
      </c>
      <c r="O50" s="29">
        <f>MROUND((AGUANORT!$N50/0.6),50)</f>
        <v>3900</v>
      </c>
      <c r="P50" s="15" t="s">
        <v>11858</v>
      </c>
      <c r="Q50" s="31">
        <v>2.0</v>
      </c>
      <c r="R50" s="50">
        <f>AGUANORT!$I50*2</f>
        <v>12</v>
      </c>
      <c r="S50" s="15" t="s">
        <v>2062</v>
      </c>
      <c r="T50" s="15" t="s">
        <v>1797</v>
      </c>
      <c r="U50" s="15" t="s">
        <v>11815</v>
      </c>
      <c r="V50" s="15" t="s">
        <v>12347</v>
      </c>
      <c r="W50" s="15" t="s">
        <v>11860</v>
      </c>
      <c r="X50" s="15">
        <v>1.0</v>
      </c>
      <c r="Y50" s="15">
        <v>4.0</v>
      </c>
      <c r="Z50" s="15"/>
      <c r="AA50" s="15"/>
      <c r="AB50" s="29">
        <f>AGUANORT!$L50*AGUANORT!$AA50</f>
        <v>0</v>
      </c>
      <c r="AC50" s="15"/>
      <c r="AD50" s="15"/>
      <c r="AE50" s="15"/>
      <c r="AF50" s="15"/>
      <c r="AG50" s="15"/>
      <c r="AH50" s="32" t="str">
        <f>IF(AND(AGUANORT!$AF50=0,AGUANORT!$AG50=0),"",AGUANORT!$AF50-AGUANORT!$AG50)</f>
        <v/>
      </c>
      <c r="AI50" s="15"/>
      <c r="AJ50" s="15"/>
      <c r="AK50" s="15"/>
      <c r="AL50" s="15"/>
      <c r="AM50" s="15"/>
      <c r="AN50" s="15"/>
      <c r="AO50" s="15"/>
      <c r="AP50" s="15"/>
      <c r="AQ50" s="15"/>
    </row>
    <row r="51" ht="15.75" customHeight="1">
      <c r="A51" s="28" t="s">
        <v>2159</v>
      </c>
      <c r="B51" s="28"/>
      <c r="C51" s="15" t="str">
        <f t="shared" si="1"/>
        <v>BOD54000669</v>
      </c>
      <c r="D51" s="15" t="s">
        <v>11857</v>
      </c>
      <c r="E51" s="28" t="s">
        <v>2160</v>
      </c>
      <c r="F51" s="20">
        <f t="shared" si="8"/>
        <v>12302.78</v>
      </c>
      <c r="G51" s="29">
        <v>0.0</v>
      </c>
      <c r="H51" s="28" t="s">
        <v>12099</v>
      </c>
      <c r="I51" s="15">
        <v>6.0</v>
      </c>
      <c r="J51" s="15">
        <v>6.0</v>
      </c>
      <c r="K51" s="15"/>
      <c r="L51" s="23">
        <f>((AGUANORT!$F51*(1+AGUANORT!$G51%))/AGUANORT!$J51)+AGUANORT!$K51</f>
        <v>2050.463333</v>
      </c>
      <c r="M51" s="15">
        <v>20.0</v>
      </c>
      <c r="N51" s="24">
        <f t="shared" si="2"/>
        <v>2550</v>
      </c>
      <c r="O51" s="29">
        <f>MROUND((AGUANORT!$N51/0.6),50)</f>
        <v>4250</v>
      </c>
      <c r="P51" s="15" t="s">
        <v>11858</v>
      </c>
      <c r="Q51" s="31">
        <v>2.0</v>
      </c>
      <c r="R51" s="50">
        <f>AGUANORT!$I51*2</f>
        <v>12</v>
      </c>
      <c r="S51" s="15" t="s">
        <v>2062</v>
      </c>
      <c r="T51" s="15" t="s">
        <v>1797</v>
      </c>
      <c r="U51" s="15" t="s">
        <v>11815</v>
      </c>
      <c r="V51" s="15" t="s">
        <v>12347</v>
      </c>
      <c r="W51" s="15" t="s">
        <v>11860</v>
      </c>
      <c r="X51" s="15">
        <v>1.0</v>
      </c>
      <c r="Y51" s="15">
        <v>11.0</v>
      </c>
      <c r="Z51" s="15"/>
      <c r="AA51" s="15"/>
      <c r="AB51" s="29">
        <f>AGUANORT!$L51*AGUANORT!$AA51</f>
        <v>0</v>
      </c>
      <c r="AC51" s="15"/>
      <c r="AD51" s="15"/>
      <c r="AE51" s="15"/>
      <c r="AF51" s="15"/>
      <c r="AG51" s="15"/>
      <c r="AH51" s="32" t="str">
        <f>IF(AND(AGUANORT!$AF51=0,AGUANORT!$AG51=0),"",AGUANORT!$AF51-AGUANORT!$AG51)</f>
        <v/>
      </c>
      <c r="AI51" s="15"/>
      <c r="AJ51" s="15"/>
      <c r="AK51" s="15"/>
      <c r="AL51" s="15"/>
      <c r="AM51" s="15"/>
      <c r="AN51" s="15"/>
      <c r="AO51" s="15"/>
      <c r="AP51" s="15"/>
      <c r="AQ51" s="15"/>
    </row>
    <row r="52" ht="15.75" customHeight="1">
      <c r="A52" s="28" t="s">
        <v>2161</v>
      </c>
      <c r="B52" s="28"/>
      <c r="C52" s="15" t="str">
        <f t="shared" si="1"/>
        <v>BOD54007781</v>
      </c>
      <c r="D52" s="15" t="s">
        <v>11857</v>
      </c>
      <c r="E52" s="28" t="s">
        <v>2162</v>
      </c>
      <c r="F52" s="20">
        <f>F51</f>
        <v>12302.78</v>
      </c>
      <c r="G52" s="29">
        <v>0.0</v>
      </c>
      <c r="H52" s="28" t="s">
        <v>12099</v>
      </c>
      <c r="I52" s="15">
        <v>6.0</v>
      </c>
      <c r="J52" s="15">
        <v>6.0</v>
      </c>
      <c r="K52" s="15"/>
      <c r="L52" s="23">
        <f>((AGUANORT!$F52*(1+AGUANORT!$G52%))/AGUANORT!$J52)+AGUANORT!$K52</f>
        <v>2050.463333</v>
      </c>
      <c r="M52" s="15">
        <v>20.0</v>
      </c>
      <c r="N52" s="24">
        <f t="shared" si="2"/>
        <v>2550</v>
      </c>
      <c r="O52" s="29">
        <f>MROUND((AGUANORT!$N52/0.6),50)</f>
        <v>4250</v>
      </c>
      <c r="P52" s="15" t="s">
        <v>11858</v>
      </c>
      <c r="Q52" s="31">
        <v>2.0</v>
      </c>
      <c r="R52" s="50">
        <f>AGUANORT!$I52*2</f>
        <v>12</v>
      </c>
      <c r="S52" s="15" t="s">
        <v>2062</v>
      </c>
      <c r="T52" s="15" t="s">
        <v>1797</v>
      </c>
      <c r="U52" s="15" t="s">
        <v>11815</v>
      </c>
      <c r="V52" s="15" t="s">
        <v>12347</v>
      </c>
      <c r="W52" s="15" t="s">
        <v>11860</v>
      </c>
      <c r="X52" s="15">
        <v>1.0</v>
      </c>
      <c r="Y52" s="15">
        <v>5.0</v>
      </c>
      <c r="Z52" s="15"/>
      <c r="AA52" s="15"/>
      <c r="AB52" s="29">
        <f>AGUANORT!$L52*AGUANORT!$AA52</f>
        <v>0</v>
      </c>
      <c r="AC52" s="15"/>
      <c r="AD52" s="15"/>
      <c r="AE52" s="15"/>
      <c r="AF52" s="15"/>
      <c r="AG52" s="15"/>
      <c r="AH52" s="32" t="str">
        <f>IF(AND(AGUANORT!$AF52=0,AGUANORT!$AG52=0),"",AGUANORT!$AF52-AGUANORT!$AG52)</f>
        <v/>
      </c>
      <c r="AI52" s="15"/>
      <c r="AJ52" s="15"/>
      <c r="AK52" s="15"/>
      <c r="AL52" s="15"/>
      <c r="AM52" s="15"/>
      <c r="AN52" s="15"/>
      <c r="AO52" s="15"/>
      <c r="AP52" s="15"/>
      <c r="AQ52" s="15"/>
    </row>
    <row r="53" ht="15.75" customHeight="1">
      <c r="A53" s="28" t="s">
        <v>2163</v>
      </c>
      <c r="B53" s="28"/>
      <c r="C53" s="15" t="str">
        <f t="shared" si="1"/>
        <v>BOD17153092</v>
      </c>
      <c r="D53" s="15" t="s">
        <v>11857</v>
      </c>
      <c r="E53" s="28" t="s">
        <v>2164</v>
      </c>
      <c r="F53" s="20">
        <v>16542.09</v>
      </c>
      <c r="G53" s="29">
        <v>0.0</v>
      </c>
      <c r="H53" s="28" t="s">
        <v>12099</v>
      </c>
      <c r="I53" s="15">
        <v>6.0</v>
      </c>
      <c r="J53" s="15">
        <v>6.0</v>
      </c>
      <c r="K53" s="15"/>
      <c r="L53" s="23">
        <f>((AGUANORT!$F53*(1+AGUANORT!$G53%))/AGUANORT!$J53)+AGUANORT!$K53</f>
        <v>2757.015</v>
      </c>
      <c r="M53" s="15">
        <v>20.0</v>
      </c>
      <c r="N53" s="24">
        <f t="shared" si="2"/>
        <v>3450</v>
      </c>
      <c r="O53" s="29">
        <f>MROUND((AGUANORT!$N53/0.6),50)</f>
        <v>5750</v>
      </c>
      <c r="P53" s="15" t="s">
        <v>11858</v>
      </c>
      <c r="Q53" s="31">
        <v>2.0</v>
      </c>
      <c r="R53" s="50">
        <f>AGUANORT!$I53*2</f>
        <v>12</v>
      </c>
      <c r="S53" s="15" t="s">
        <v>2062</v>
      </c>
      <c r="T53" s="15" t="s">
        <v>1797</v>
      </c>
      <c r="U53" s="15" t="s">
        <v>11818</v>
      </c>
      <c r="V53" s="15" t="s">
        <v>12346</v>
      </c>
      <c r="W53" s="15" t="s">
        <v>11860</v>
      </c>
      <c r="X53" s="15">
        <v>1.0</v>
      </c>
      <c r="Y53" s="15">
        <v>0.0</v>
      </c>
      <c r="Z53" s="15"/>
      <c r="AA53" s="15"/>
      <c r="AB53" s="29">
        <f>AGUANORT!$L53*AGUANORT!$AA53</f>
        <v>0</v>
      </c>
      <c r="AC53" s="15"/>
      <c r="AD53" s="15"/>
      <c r="AE53" s="15"/>
      <c r="AF53" s="15"/>
      <c r="AG53" s="15"/>
      <c r="AH53" s="32" t="str">
        <f>IF(AND(AGUANORT!$AF53=0,AGUANORT!$AG53=0),"",AGUANORT!$AF53-AGUANORT!$AG53)</f>
        <v/>
      </c>
      <c r="AI53" s="15"/>
      <c r="AJ53" s="15"/>
      <c r="AK53" s="15"/>
      <c r="AL53" s="15"/>
      <c r="AM53" s="15"/>
      <c r="AN53" s="15"/>
      <c r="AO53" s="15"/>
      <c r="AP53" s="15"/>
      <c r="AQ53" s="15"/>
    </row>
    <row r="54" ht="15.75" customHeight="1">
      <c r="A54" s="28" t="s">
        <v>2165</v>
      </c>
      <c r="B54" s="28"/>
      <c r="C54" s="15" t="str">
        <f t="shared" si="1"/>
        <v>BOD32000524</v>
      </c>
      <c r="D54" s="15" t="s">
        <v>11857</v>
      </c>
      <c r="E54" s="28" t="s">
        <v>2166</v>
      </c>
      <c r="F54" s="20">
        <v>16474.57</v>
      </c>
      <c r="G54" s="29">
        <v>0.0</v>
      </c>
      <c r="H54" s="28" t="s">
        <v>12099</v>
      </c>
      <c r="I54" s="15">
        <v>6.0</v>
      </c>
      <c r="J54" s="15">
        <v>6.0</v>
      </c>
      <c r="K54" s="15"/>
      <c r="L54" s="23">
        <f>((AGUANORT!$F54*(1+AGUANORT!$G54%))/AGUANORT!$J54)+AGUANORT!$K54</f>
        <v>2745.761667</v>
      </c>
      <c r="M54" s="15">
        <v>20.0</v>
      </c>
      <c r="N54" s="24">
        <f t="shared" si="2"/>
        <v>3450</v>
      </c>
      <c r="O54" s="29">
        <f>MROUND((AGUANORT!$N54/0.6),50)</f>
        <v>5750</v>
      </c>
      <c r="P54" s="15" t="s">
        <v>11858</v>
      </c>
      <c r="Q54" s="31">
        <v>2.0</v>
      </c>
      <c r="R54" s="50">
        <f>AGUANORT!$I54*2</f>
        <v>12</v>
      </c>
      <c r="S54" s="15" t="s">
        <v>2062</v>
      </c>
      <c r="T54" s="15" t="s">
        <v>1797</v>
      </c>
      <c r="U54" s="15" t="s">
        <v>11818</v>
      </c>
      <c r="V54" s="16" t="s">
        <v>12348</v>
      </c>
      <c r="W54" s="15" t="s">
        <v>11860</v>
      </c>
      <c r="X54" s="15">
        <v>1.0</v>
      </c>
      <c r="Y54" s="15">
        <v>6.0</v>
      </c>
      <c r="Z54" s="15"/>
      <c r="AA54" s="29"/>
      <c r="AB54" s="29">
        <f>AGUANORT!$L54*AGUANORT!$AA54</f>
        <v>0</v>
      </c>
      <c r="AC54" s="15"/>
      <c r="AD54" s="15"/>
      <c r="AE54" s="29"/>
      <c r="AF54" s="15"/>
      <c r="AG54" s="15"/>
      <c r="AH54" s="32" t="str">
        <f>IF(AND(AGUANORT!$AF54=0,AGUANORT!$AG54=0),"",AGUANORT!$AF54-AGUANORT!$AG54)</f>
        <v/>
      </c>
      <c r="AI54" s="15"/>
      <c r="AJ54" s="32"/>
      <c r="AK54" s="15"/>
      <c r="AL54" s="15"/>
      <c r="AM54" s="15"/>
      <c r="AN54" s="15"/>
      <c r="AO54" s="15"/>
      <c r="AP54" s="15"/>
      <c r="AQ54" s="15"/>
    </row>
    <row r="55" ht="15.75" customHeight="1">
      <c r="A55" s="34"/>
      <c r="B55" s="34"/>
      <c r="C55" s="34"/>
      <c r="E55" s="34"/>
      <c r="F55" s="66"/>
      <c r="J55" s="36"/>
      <c r="L55" s="37"/>
      <c r="R55" s="54"/>
      <c r="U55" s="38"/>
      <c r="V55" s="38"/>
      <c r="W55" s="12"/>
      <c r="X55" s="34"/>
      <c r="Y55" s="12"/>
      <c r="Z55" s="12"/>
      <c r="AB55" s="13"/>
      <c r="AD55" s="12"/>
      <c r="AH55" s="12"/>
      <c r="AK55" s="12"/>
      <c r="AM55" s="39"/>
    </row>
    <row r="56" ht="15.75" customHeight="1">
      <c r="A56" s="34"/>
      <c r="B56" s="34"/>
      <c r="C56" s="34"/>
      <c r="E56" s="34"/>
      <c r="F56" s="66"/>
      <c r="J56" s="36"/>
      <c r="L56" s="37"/>
      <c r="R56" s="54"/>
      <c r="U56" s="38"/>
      <c r="V56" s="38"/>
      <c r="W56" s="12"/>
      <c r="X56" s="34"/>
      <c r="Y56" s="12"/>
      <c r="Z56" s="12"/>
      <c r="AB56" s="13"/>
      <c r="AD56" s="12"/>
      <c r="AH56" s="12"/>
      <c r="AK56" s="12"/>
      <c r="AM56" s="39"/>
    </row>
    <row r="57" ht="15.75" customHeight="1">
      <c r="A57" s="34"/>
      <c r="B57" s="34"/>
      <c r="C57" s="34"/>
      <c r="E57" s="34"/>
      <c r="F57" s="66"/>
      <c r="J57" s="36"/>
      <c r="L57" s="37"/>
      <c r="R57" s="54"/>
      <c r="U57" s="38"/>
      <c r="V57" s="38"/>
      <c r="W57" s="12"/>
      <c r="X57" s="34"/>
      <c r="Y57" s="12"/>
      <c r="Z57" s="12"/>
      <c r="AB57" s="13"/>
      <c r="AD57" s="12"/>
      <c r="AH57" s="12"/>
      <c r="AK57" s="12"/>
      <c r="AM57" s="39"/>
    </row>
    <row r="58" ht="15.75" customHeight="1">
      <c r="A58" s="34"/>
      <c r="B58" s="34"/>
      <c r="C58" s="34"/>
      <c r="E58" s="34"/>
      <c r="F58" s="66"/>
      <c r="J58" s="36"/>
      <c r="L58" s="37"/>
      <c r="R58" s="54"/>
      <c r="U58" s="38"/>
      <c r="V58" s="38"/>
      <c r="W58" s="12"/>
      <c r="X58" s="34"/>
      <c r="Y58" s="12"/>
      <c r="Z58" s="12"/>
      <c r="AB58" s="13"/>
      <c r="AD58" s="12"/>
      <c r="AH58" s="12"/>
      <c r="AK58" s="12"/>
      <c r="AM58" s="39"/>
    </row>
    <row r="59" ht="15.75" customHeight="1">
      <c r="A59" s="34"/>
      <c r="B59" s="34"/>
      <c r="C59" s="34"/>
      <c r="E59" s="34"/>
      <c r="F59" s="66"/>
      <c r="J59" s="36"/>
      <c r="L59" s="37"/>
      <c r="R59" s="54"/>
      <c r="U59" s="38"/>
      <c r="V59" s="38"/>
      <c r="W59" s="12"/>
      <c r="X59" s="34"/>
      <c r="Y59" s="12"/>
      <c r="Z59" s="12"/>
      <c r="AB59" s="13"/>
      <c r="AD59" s="12"/>
      <c r="AH59" s="12"/>
      <c r="AK59" s="12"/>
      <c r="AM59" s="39"/>
    </row>
    <row r="60" ht="15.75" customHeight="1">
      <c r="A60" s="34"/>
      <c r="B60" s="34"/>
      <c r="C60" s="34"/>
      <c r="E60" s="34"/>
      <c r="F60" s="66"/>
      <c r="J60" s="36"/>
      <c r="L60" s="37"/>
      <c r="R60" s="54"/>
      <c r="U60" s="38"/>
      <c r="V60" s="38"/>
      <c r="W60" s="12"/>
      <c r="X60" s="34"/>
      <c r="Y60" s="12"/>
      <c r="Z60" s="12"/>
      <c r="AB60" s="13"/>
      <c r="AD60" s="12"/>
      <c r="AH60" s="12"/>
      <c r="AK60" s="12"/>
      <c r="AM60" s="39"/>
    </row>
    <row r="61" ht="15.75" customHeight="1">
      <c r="A61" s="34"/>
      <c r="B61" s="34"/>
      <c r="C61" s="34"/>
      <c r="E61" s="34"/>
      <c r="F61" s="66"/>
      <c r="J61" s="36"/>
      <c r="L61" s="37"/>
      <c r="R61" s="54"/>
      <c r="U61" s="38"/>
      <c r="V61" s="38"/>
      <c r="W61" s="12"/>
      <c r="X61" s="34"/>
      <c r="Y61" s="12"/>
      <c r="Z61" s="12"/>
      <c r="AB61" s="13"/>
      <c r="AD61" s="12"/>
      <c r="AH61" s="12"/>
      <c r="AK61" s="12"/>
      <c r="AM61" s="39"/>
    </row>
    <row r="62" ht="15.75" customHeight="1">
      <c r="A62" s="34"/>
      <c r="B62" s="34"/>
      <c r="C62" s="34"/>
      <c r="E62" s="34"/>
      <c r="F62" s="66"/>
      <c r="J62" s="36"/>
      <c r="L62" s="37"/>
      <c r="R62" s="54"/>
      <c r="U62" s="38"/>
      <c r="V62" s="38"/>
      <c r="W62" s="12"/>
      <c r="X62" s="34"/>
      <c r="Y62" s="12"/>
      <c r="Z62" s="12"/>
      <c r="AB62" s="13"/>
      <c r="AD62" s="12"/>
      <c r="AH62" s="12"/>
      <c r="AK62" s="12"/>
      <c r="AM62" s="39"/>
    </row>
    <row r="63" ht="15.75" customHeight="1">
      <c r="A63" s="34"/>
      <c r="B63" s="34"/>
      <c r="C63" s="34"/>
      <c r="E63" s="34"/>
      <c r="F63" s="66"/>
      <c r="J63" s="36"/>
      <c r="L63" s="37"/>
      <c r="R63" s="54"/>
      <c r="U63" s="38"/>
      <c r="V63" s="38"/>
      <c r="W63" s="12"/>
      <c r="X63" s="34"/>
      <c r="Y63" s="12"/>
      <c r="Z63" s="12"/>
      <c r="AB63" s="13"/>
      <c r="AD63" s="12"/>
      <c r="AH63" s="12"/>
      <c r="AK63" s="12"/>
      <c r="AM63" s="39"/>
    </row>
    <row r="64" ht="15.75" customHeight="1">
      <c r="A64" s="34"/>
      <c r="B64" s="34"/>
      <c r="C64" s="34"/>
      <c r="E64" s="34"/>
      <c r="F64" s="66"/>
      <c r="J64" s="36"/>
      <c r="L64" s="37"/>
      <c r="R64" s="54"/>
      <c r="U64" s="38"/>
      <c r="V64" s="38"/>
      <c r="W64" s="12"/>
      <c r="X64" s="34"/>
      <c r="Y64" s="12"/>
      <c r="Z64" s="12"/>
      <c r="AB64" s="13"/>
      <c r="AD64" s="12"/>
      <c r="AH64" s="12"/>
      <c r="AK64" s="12"/>
      <c r="AM64" s="39"/>
    </row>
    <row r="65" ht="15.75" customHeight="1">
      <c r="A65" s="34"/>
      <c r="B65" s="34"/>
      <c r="C65" s="34"/>
      <c r="E65" s="34"/>
      <c r="F65" s="66"/>
      <c r="J65" s="36"/>
      <c r="L65" s="37"/>
      <c r="R65" s="54"/>
      <c r="U65" s="38"/>
      <c r="V65" s="38"/>
      <c r="W65" s="12"/>
      <c r="X65" s="34"/>
      <c r="Y65" s="12"/>
      <c r="Z65" s="12"/>
      <c r="AB65" s="13"/>
      <c r="AD65" s="12"/>
      <c r="AH65" s="12"/>
      <c r="AK65" s="12"/>
      <c r="AM65" s="39"/>
    </row>
    <row r="66" ht="15.75" customHeight="1">
      <c r="A66" s="34"/>
      <c r="B66" s="34"/>
      <c r="C66" s="34"/>
      <c r="E66" s="34"/>
      <c r="F66" s="66"/>
      <c r="J66" s="36"/>
      <c r="L66" s="37"/>
      <c r="R66" s="54"/>
      <c r="U66" s="38"/>
      <c r="V66" s="38"/>
      <c r="W66" s="12"/>
      <c r="X66" s="34"/>
      <c r="Y66" s="12"/>
      <c r="Z66" s="12"/>
      <c r="AB66" s="13"/>
      <c r="AD66" s="12"/>
      <c r="AH66" s="12"/>
      <c r="AK66" s="12"/>
      <c r="AM66" s="39"/>
    </row>
    <row r="67" ht="15.75" customHeight="1">
      <c r="A67" s="34"/>
      <c r="B67" s="34"/>
      <c r="C67" s="34"/>
      <c r="E67" s="34"/>
      <c r="F67" s="66"/>
      <c r="J67" s="36"/>
      <c r="L67" s="37"/>
      <c r="R67" s="54"/>
      <c r="U67" s="38"/>
      <c r="V67" s="38"/>
      <c r="W67" s="12"/>
      <c r="X67" s="34"/>
      <c r="Y67" s="12"/>
      <c r="Z67" s="12"/>
      <c r="AB67" s="13"/>
      <c r="AD67" s="12"/>
      <c r="AH67" s="12"/>
      <c r="AK67" s="12"/>
      <c r="AM67" s="39"/>
    </row>
    <row r="68" ht="15.75" customHeight="1">
      <c r="A68" s="34"/>
      <c r="B68" s="34"/>
      <c r="C68" s="34"/>
      <c r="E68" s="34"/>
      <c r="F68" s="66"/>
      <c r="J68" s="36"/>
      <c r="L68" s="37"/>
      <c r="R68" s="54"/>
      <c r="U68" s="38"/>
      <c r="V68" s="38"/>
      <c r="W68" s="12"/>
      <c r="X68" s="34"/>
      <c r="Y68" s="12"/>
      <c r="Z68" s="12"/>
      <c r="AB68" s="13"/>
      <c r="AD68" s="12"/>
      <c r="AH68" s="12"/>
      <c r="AK68" s="12"/>
      <c r="AM68" s="39"/>
    </row>
    <row r="69" ht="15.75" customHeight="1">
      <c r="A69" s="34"/>
      <c r="B69" s="34"/>
      <c r="C69" s="34"/>
      <c r="E69" s="34"/>
      <c r="F69" s="66"/>
      <c r="J69" s="36"/>
      <c r="L69" s="37"/>
      <c r="R69" s="54"/>
      <c r="U69" s="38"/>
      <c r="V69" s="38"/>
      <c r="W69" s="12"/>
      <c r="X69" s="34"/>
      <c r="Y69" s="12"/>
      <c r="Z69" s="12"/>
      <c r="AB69" s="13"/>
      <c r="AD69" s="12"/>
      <c r="AH69" s="12"/>
      <c r="AK69" s="12"/>
      <c r="AM69" s="39"/>
    </row>
    <row r="70" ht="15.75" customHeight="1">
      <c r="A70" s="34"/>
      <c r="B70" s="34"/>
      <c r="C70" s="34"/>
      <c r="E70" s="34"/>
      <c r="F70" s="66"/>
      <c r="J70" s="36"/>
      <c r="L70" s="37"/>
      <c r="R70" s="54"/>
      <c r="U70" s="38"/>
      <c r="V70" s="38"/>
      <c r="W70" s="12"/>
      <c r="X70" s="34"/>
      <c r="Y70" s="12"/>
      <c r="Z70" s="12"/>
      <c r="AB70" s="13"/>
      <c r="AD70" s="12"/>
      <c r="AH70" s="12"/>
      <c r="AK70" s="12"/>
      <c r="AM70" s="39"/>
    </row>
    <row r="71" ht="15.75" customHeight="1">
      <c r="A71" s="34"/>
      <c r="B71" s="34"/>
      <c r="C71" s="34"/>
      <c r="E71" s="34"/>
      <c r="F71" s="66"/>
      <c r="J71" s="36"/>
      <c r="L71" s="37"/>
      <c r="R71" s="54"/>
      <c r="U71" s="38"/>
      <c r="V71" s="38"/>
      <c r="W71" s="12"/>
      <c r="X71" s="34"/>
      <c r="Y71" s="12"/>
      <c r="Z71" s="12"/>
      <c r="AB71" s="13"/>
      <c r="AD71" s="12"/>
      <c r="AH71" s="12"/>
      <c r="AK71" s="12"/>
      <c r="AM71" s="39"/>
    </row>
    <row r="72" ht="15.75" customHeight="1">
      <c r="A72" s="34"/>
      <c r="B72" s="34"/>
      <c r="C72" s="34"/>
      <c r="E72" s="34"/>
      <c r="F72" s="66"/>
      <c r="J72" s="36"/>
      <c r="L72" s="37"/>
      <c r="R72" s="54"/>
      <c r="U72" s="38"/>
      <c r="V72" s="38"/>
      <c r="W72" s="12"/>
      <c r="X72" s="34"/>
      <c r="Y72" s="12"/>
      <c r="Z72" s="12"/>
      <c r="AB72" s="13"/>
      <c r="AD72" s="12"/>
      <c r="AH72" s="12"/>
      <c r="AK72" s="12"/>
      <c r="AM72" s="39"/>
    </row>
    <row r="73" ht="15.75" customHeight="1">
      <c r="A73" s="34"/>
      <c r="B73" s="34"/>
      <c r="C73" s="34"/>
      <c r="E73" s="34"/>
      <c r="F73" s="66"/>
      <c r="J73" s="36"/>
      <c r="L73" s="37"/>
      <c r="R73" s="54"/>
      <c r="U73" s="38"/>
      <c r="V73" s="38"/>
      <c r="W73" s="12"/>
      <c r="X73" s="34"/>
      <c r="Y73" s="12"/>
      <c r="Z73" s="12"/>
      <c r="AB73" s="13"/>
      <c r="AD73" s="12"/>
      <c r="AH73" s="12"/>
      <c r="AK73" s="12"/>
      <c r="AM73" s="39"/>
    </row>
    <row r="74" ht="15.75" customHeight="1">
      <c r="A74" s="34"/>
      <c r="B74" s="34"/>
      <c r="C74" s="34"/>
      <c r="E74" s="34"/>
      <c r="F74" s="66"/>
      <c r="J74" s="36"/>
      <c r="L74" s="37"/>
      <c r="R74" s="54"/>
      <c r="U74" s="38"/>
      <c r="V74" s="38"/>
      <c r="W74" s="12"/>
      <c r="X74" s="34"/>
      <c r="Y74" s="12"/>
      <c r="Z74" s="12"/>
      <c r="AB74" s="13"/>
      <c r="AD74" s="12"/>
      <c r="AH74" s="12"/>
      <c r="AK74" s="12"/>
      <c r="AM74" s="39"/>
    </row>
    <row r="75" ht="15.75" customHeight="1">
      <c r="A75" s="34"/>
      <c r="B75" s="34"/>
      <c r="C75" s="34"/>
      <c r="E75" s="34"/>
      <c r="F75" s="66"/>
      <c r="J75" s="36"/>
      <c r="L75" s="37"/>
      <c r="R75" s="54"/>
      <c r="U75" s="38"/>
      <c r="V75" s="38"/>
      <c r="W75" s="12"/>
      <c r="X75" s="34"/>
      <c r="Y75" s="12"/>
      <c r="Z75" s="12"/>
      <c r="AB75" s="13"/>
      <c r="AD75" s="12"/>
      <c r="AH75" s="12"/>
      <c r="AK75" s="12"/>
      <c r="AM75" s="39"/>
    </row>
    <row r="76" ht="15.75" customHeight="1">
      <c r="A76" s="34"/>
      <c r="B76" s="34"/>
      <c r="C76" s="34"/>
      <c r="E76" s="34"/>
      <c r="F76" s="66"/>
      <c r="J76" s="36"/>
      <c r="L76" s="37"/>
      <c r="R76" s="54"/>
      <c r="U76" s="38"/>
      <c r="V76" s="38"/>
      <c r="W76" s="12"/>
      <c r="X76" s="34"/>
      <c r="Y76" s="12"/>
      <c r="Z76" s="12"/>
      <c r="AB76" s="13"/>
      <c r="AD76" s="12"/>
      <c r="AH76" s="12"/>
      <c r="AK76" s="12"/>
      <c r="AM76" s="39"/>
    </row>
    <row r="77" ht="15.75" customHeight="1">
      <c r="A77" s="34"/>
      <c r="B77" s="34"/>
      <c r="C77" s="34"/>
      <c r="E77" s="34"/>
      <c r="F77" s="66"/>
      <c r="J77" s="36"/>
      <c r="L77" s="37"/>
      <c r="R77" s="54"/>
      <c r="U77" s="38"/>
      <c r="V77" s="38"/>
      <c r="W77" s="12"/>
      <c r="X77" s="34"/>
      <c r="Y77" s="12"/>
      <c r="Z77" s="12"/>
      <c r="AB77" s="13"/>
      <c r="AD77" s="12"/>
      <c r="AH77" s="12"/>
      <c r="AK77" s="12"/>
      <c r="AM77" s="39"/>
    </row>
    <row r="78" ht="15.75" customHeight="1">
      <c r="A78" s="34"/>
      <c r="B78" s="34"/>
      <c r="C78" s="34"/>
      <c r="E78" s="34"/>
      <c r="F78" s="66"/>
      <c r="J78" s="36"/>
      <c r="L78" s="37"/>
      <c r="R78" s="54"/>
      <c r="U78" s="38"/>
      <c r="V78" s="38"/>
      <c r="W78" s="12"/>
      <c r="X78" s="34"/>
      <c r="Y78" s="12"/>
      <c r="Z78" s="12"/>
      <c r="AB78" s="13"/>
      <c r="AD78" s="12"/>
      <c r="AH78" s="12"/>
      <c r="AK78" s="12"/>
      <c r="AM78" s="39"/>
    </row>
    <row r="79" ht="15.75" customHeight="1">
      <c r="A79" s="34"/>
      <c r="B79" s="34"/>
      <c r="C79" s="34"/>
      <c r="E79" s="34"/>
      <c r="F79" s="66"/>
      <c r="J79" s="36"/>
      <c r="L79" s="37"/>
      <c r="R79" s="54"/>
      <c r="U79" s="38"/>
      <c r="V79" s="38"/>
      <c r="W79" s="12"/>
      <c r="X79" s="34"/>
      <c r="Y79" s="12"/>
      <c r="Z79" s="12"/>
      <c r="AB79" s="13"/>
      <c r="AD79" s="12"/>
      <c r="AH79" s="12"/>
      <c r="AK79" s="12"/>
      <c r="AM79" s="39"/>
    </row>
    <row r="80" ht="15.75" customHeight="1">
      <c r="A80" s="34"/>
      <c r="B80" s="34"/>
      <c r="C80" s="34"/>
      <c r="E80" s="34"/>
      <c r="F80" s="66"/>
      <c r="J80" s="36"/>
      <c r="L80" s="37"/>
      <c r="R80" s="54"/>
      <c r="U80" s="38"/>
      <c r="V80" s="38"/>
      <c r="W80" s="12"/>
      <c r="X80" s="34"/>
      <c r="Y80" s="12"/>
      <c r="Z80" s="12"/>
      <c r="AB80" s="13"/>
      <c r="AD80" s="12"/>
      <c r="AH80" s="12"/>
      <c r="AK80" s="12"/>
      <c r="AM80" s="39"/>
    </row>
    <row r="81" ht="15.75" customHeight="1">
      <c r="A81" s="34"/>
      <c r="B81" s="34"/>
      <c r="C81" s="34"/>
      <c r="E81" s="34"/>
      <c r="F81" s="66"/>
      <c r="J81" s="36"/>
      <c r="L81" s="37"/>
      <c r="R81" s="54"/>
      <c r="U81" s="38"/>
      <c r="V81" s="38"/>
      <c r="W81" s="12"/>
      <c r="X81" s="34"/>
      <c r="Y81" s="12"/>
      <c r="Z81" s="12"/>
      <c r="AB81" s="13"/>
      <c r="AD81" s="12"/>
      <c r="AH81" s="12"/>
      <c r="AK81" s="12"/>
      <c r="AM81" s="39"/>
    </row>
    <row r="82" ht="15.75" customHeight="1">
      <c r="A82" s="34"/>
      <c r="B82" s="34"/>
      <c r="C82" s="34"/>
      <c r="E82" s="34"/>
      <c r="F82" s="66"/>
      <c r="J82" s="36"/>
      <c r="L82" s="37"/>
      <c r="R82" s="54"/>
      <c r="U82" s="38"/>
      <c r="V82" s="38"/>
      <c r="W82" s="12"/>
      <c r="X82" s="34"/>
      <c r="Y82" s="12"/>
      <c r="Z82" s="12"/>
      <c r="AB82" s="13"/>
      <c r="AD82" s="12"/>
      <c r="AH82" s="12"/>
      <c r="AK82" s="12"/>
      <c r="AM82" s="39"/>
    </row>
    <row r="83" ht="15.75" customHeight="1">
      <c r="A83" s="34"/>
      <c r="B83" s="34"/>
      <c r="C83" s="34"/>
      <c r="E83" s="34"/>
      <c r="F83" s="66"/>
      <c r="J83" s="36"/>
      <c r="L83" s="37"/>
      <c r="R83" s="54"/>
      <c r="U83" s="38"/>
      <c r="V83" s="38"/>
      <c r="W83" s="12"/>
      <c r="X83" s="34"/>
      <c r="Y83" s="12"/>
      <c r="Z83" s="12"/>
      <c r="AB83" s="13"/>
      <c r="AD83" s="12"/>
      <c r="AH83" s="12"/>
      <c r="AK83" s="12"/>
      <c r="AM83" s="39"/>
    </row>
    <row r="84" ht="15.75" customHeight="1">
      <c r="A84" s="34"/>
      <c r="B84" s="34"/>
      <c r="C84" s="34"/>
      <c r="E84" s="34"/>
      <c r="F84" s="66"/>
      <c r="J84" s="36"/>
      <c r="L84" s="37"/>
      <c r="R84" s="54"/>
      <c r="U84" s="38"/>
      <c r="V84" s="38"/>
      <c r="W84" s="12"/>
      <c r="X84" s="34"/>
      <c r="Y84" s="12"/>
      <c r="Z84" s="12"/>
      <c r="AB84" s="13"/>
      <c r="AD84" s="12"/>
      <c r="AH84" s="12"/>
      <c r="AK84" s="12"/>
      <c r="AM84" s="39"/>
    </row>
    <row r="85" ht="15.75" customHeight="1">
      <c r="A85" s="34"/>
      <c r="B85" s="34"/>
      <c r="C85" s="34"/>
      <c r="E85" s="34"/>
      <c r="F85" s="66"/>
      <c r="J85" s="36"/>
      <c r="L85" s="37"/>
      <c r="R85" s="54"/>
      <c r="U85" s="38"/>
      <c r="V85" s="38"/>
      <c r="W85" s="12"/>
      <c r="X85" s="34"/>
      <c r="Y85" s="12"/>
      <c r="Z85" s="12"/>
      <c r="AB85" s="13"/>
      <c r="AD85" s="12"/>
      <c r="AH85" s="12"/>
      <c r="AK85" s="12"/>
      <c r="AM85" s="39"/>
    </row>
    <row r="86" ht="15.75" customHeight="1">
      <c r="A86" s="34"/>
      <c r="B86" s="34"/>
      <c r="C86" s="34"/>
      <c r="E86" s="34"/>
      <c r="F86" s="66"/>
      <c r="J86" s="36"/>
      <c r="L86" s="37"/>
      <c r="R86" s="54"/>
      <c r="U86" s="38"/>
      <c r="V86" s="38"/>
      <c r="W86" s="12"/>
      <c r="X86" s="34"/>
      <c r="Y86" s="12"/>
      <c r="Z86" s="12"/>
      <c r="AB86" s="13"/>
      <c r="AD86" s="12"/>
      <c r="AH86" s="12"/>
      <c r="AK86" s="12"/>
      <c r="AM86" s="39"/>
    </row>
    <row r="87" ht="15.75" customHeight="1">
      <c r="A87" s="34"/>
      <c r="B87" s="34"/>
      <c r="C87" s="34"/>
      <c r="E87" s="34"/>
      <c r="F87" s="66"/>
      <c r="J87" s="36"/>
      <c r="L87" s="37"/>
      <c r="R87" s="54"/>
      <c r="U87" s="38"/>
      <c r="V87" s="38"/>
      <c r="W87" s="12"/>
      <c r="X87" s="34"/>
      <c r="Y87" s="12"/>
      <c r="Z87" s="12"/>
      <c r="AB87" s="13"/>
      <c r="AD87" s="12"/>
      <c r="AH87" s="12"/>
      <c r="AK87" s="12"/>
      <c r="AM87" s="39"/>
    </row>
    <row r="88" ht="15.75" customHeight="1">
      <c r="A88" s="34"/>
      <c r="B88" s="34"/>
      <c r="C88" s="34"/>
      <c r="E88" s="34"/>
      <c r="F88" s="66"/>
      <c r="J88" s="36"/>
      <c r="L88" s="37"/>
      <c r="R88" s="54"/>
      <c r="U88" s="38"/>
      <c r="V88" s="38"/>
      <c r="W88" s="12"/>
      <c r="X88" s="34"/>
      <c r="Y88" s="12"/>
      <c r="Z88" s="12"/>
      <c r="AB88" s="13"/>
      <c r="AD88" s="12"/>
      <c r="AH88" s="12"/>
      <c r="AK88" s="12"/>
      <c r="AM88" s="39"/>
    </row>
    <row r="89" ht="15.75" customHeight="1">
      <c r="A89" s="34"/>
      <c r="B89" s="34"/>
      <c r="C89" s="34"/>
      <c r="E89" s="34"/>
      <c r="F89" s="66"/>
      <c r="J89" s="36"/>
      <c r="L89" s="37"/>
      <c r="R89" s="54"/>
      <c r="U89" s="38"/>
      <c r="V89" s="38"/>
      <c r="W89" s="12"/>
      <c r="X89" s="34"/>
      <c r="Y89" s="12"/>
      <c r="Z89" s="12"/>
      <c r="AB89" s="13"/>
      <c r="AD89" s="12"/>
      <c r="AH89" s="12"/>
      <c r="AK89" s="12"/>
      <c r="AM89" s="39"/>
    </row>
    <row r="90" ht="15.75" customHeight="1">
      <c r="A90" s="34"/>
      <c r="B90" s="34"/>
      <c r="C90" s="34"/>
      <c r="E90" s="34"/>
      <c r="F90" s="66"/>
      <c r="J90" s="36"/>
      <c r="L90" s="37"/>
      <c r="R90" s="54"/>
      <c r="U90" s="38"/>
      <c r="V90" s="38"/>
      <c r="W90" s="12"/>
      <c r="X90" s="34"/>
      <c r="Y90" s="12"/>
      <c r="Z90" s="12"/>
      <c r="AB90" s="13"/>
      <c r="AD90" s="12"/>
      <c r="AH90" s="12"/>
      <c r="AK90" s="12"/>
      <c r="AM90" s="39"/>
    </row>
    <row r="91" ht="15.75" customHeight="1">
      <c r="A91" s="34"/>
      <c r="B91" s="34"/>
      <c r="C91" s="34"/>
      <c r="E91" s="34"/>
      <c r="F91" s="66"/>
      <c r="J91" s="36"/>
      <c r="L91" s="37"/>
      <c r="R91" s="54"/>
      <c r="U91" s="38"/>
      <c r="V91" s="38"/>
      <c r="W91" s="12"/>
      <c r="X91" s="34"/>
      <c r="Y91" s="12"/>
      <c r="Z91" s="12"/>
      <c r="AB91" s="13"/>
      <c r="AD91" s="12"/>
      <c r="AH91" s="12"/>
      <c r="AK91" s="12"/>
      <c r="AM91" s="39"/>
    </row>
    <row r="92" ht="15.75" customHeight="1">
      <c r="A92" s="34"/>
      <c r="B92" s="34"/>
      <c r="C92" s="34"/>
      <c r="E92" s="34"/>
      <c r="F92" s="66"/>
      <c r="J92" s="36"/>
      <c r="L92" s="37"/>
      <c r="R92" s="54"/>
      <c r="U92" s="38"/>
      <c r="V92" s="38"/>
      <c r="W92" s="12"/>
      <c r="X92" s="34"/>
      <c r="Y92" s="12"/>
      <c r="Z92" s="12"/>
      <c r="AB92" s="13"/>
      <c r="AD92" s="12"/>
      <c r="AH92" s="12"/>
      <c r="AK92" s="12"/>
      <c r="AM92" s="39"/>
    </row>
    <row r="93" ht="15.75" customHeight="1">
      <c r="A93" s="34"/>
      <c r="B93" s="34"/>
      <c r="C93" s="34"/>
      <c r="E93" s="34"/>
      <c r="F93" s="66"/>
      <c r="J93" s="36"/>
      <c r="L93" s="37"/>
      <c r="R93" s="54"/>
      <c r="U93" s="38"/>
      <c r="V93" s="38"/>
      <c r="W93" s="12"/>
      <c r="X93" s="34"/>
      <c r="Y93" s="12"/>
      <c r="Z93" s="12"/>
      <c r="AB93" s="13"/>
      <c r="AD93" s="12"/>
      <c r="AH93" s="12"/>
      <c r="AK93" s="12"/>
      <c r="AM93" s="39"/>
    </row>
    <row r="94" ht="15.75" customHeight="1">
      <c r="A94" s="34"/>
      <c r="B94" s="34"/>
      <c r="C94" s="34"/>
      <c r="E94" s="34"/>
      <c r="F94" s="66"/>
      <c r="J94" s="36"/>
      <c r="L94" s="37"/>
      <c r="R94" s="54"/>
      <c r="U94" s="38"/>
      <c r="V94" s="38"/>
      <c r="W94" s="12"/>
      <c r="X94" s="34"/>
      <c r="Y94" s="12"/>
      <c r="Z94" s="12"/>
      <c r="AB94" s="13"/>
      <c r="AD94" s="12"/>
      <c r="AH94" s="12"/>
      <c r="AK94" s="12"/>
      <c r="AM94" s="39"/>
    </row>
    <row r="95" ht="15.75" customHeight="1">
      <c r="A95" s="34"/>
      <c r="B95" s="34"/>
      <c r="C95" s="34"/>
      <c r="E95" s="34"/>
      <c r="F95" s="66"/>
      <c r="J95" s="36"/>
      <c r="L95" s="37"/>
      <c r="R95" s="54"/>
      <c r="U95" s="38"/>
      <c r="V95" s="38"/>
      <c r="W95" s="12"/>
      <c r="X95" s="34"/>
      <c r="Y95" s="12"/>
      <c r="Z95" s="12"/>
      <c r="AB95" s="13"/>
      <c r="AD95" s="12"/>
      <c r="AH95" s="12"/>
      <c r="AK95" s="12"/>
      <c r="AM95" s="39"/>
    </row>
    <row r="96" ht="15.75" customHeight="1">
      <c r="A96" s="34"/>
      <c r="B96" s="34"/>
      <c r="C96" s="34"/>
      <c r="E96" s="34"/>
      <c r="F96" s="66"/>
      <c r="J96" s="36"/>
      <c r="L96" s="37"/>
      <c r="R96" s="54"/>
      <c r="U96" s="38"/>
      <c r="V96" s="38"/>
      <c r="W96" s="12"/>
      <c r="X96" s="34"/>
      <c r="Y96" s="12"/>
      <c r="Z96" s="12"/>
      <c r="AB96" s="13"/>
      <c r="AD96" s="12"/>
      <c r="AH96" s="12"/>
      <c r="AK96" s="12"/>
      <c r="AM96" s="39"/>
    </row>
    <row r="97" ht="15.75" customHeight="1">
      <c r="A97" s="34"/>
      <c r="B97" s="34"/>
      <c r="C97" s="34"/>
      <c r="E97" s="34"/>
      <c r="F97" s="66"/>
      <c r="J97" s="36"/>
      <c r="L97" s="37"/>
      <c r="R97" s="54"/>
      <c r="U97" s="38"/>
      <c r="V97" s="38"/>
      <c r="W97" s="12"/>
      <c r="X97" s="34"/>
      <c r="Y97" s="12"/>
      <c r="Z97" s="12"/>
      <c r="AB97" s="13"/>
      <c r="AD97" s="12"/>
      <c r="AH97" s="12"/>
      <c r="AK97" s="12"/>
      <c r="AM97" s="39"/>
    </row>
    <row r="98" ht="15.75" customHeight="1">
      <c r="A98" s="34"/>
      <c r="B98" s="34"/>
      <c r="C98" s="34"/>
      <c r="E98" s="34"/>
      <c r="F98" s="66"/>
      <c r="J98" s="36"/>
      <c r="L98" s="37"/>
      <c r="R98" s="54"/>
      <c r="U98" s="38"/>
      <c r="V98" s="38"/>
      <c r="W98" s="12"/>
      <c r="X98" s="34"/>
      <c r="Y98" s="12"/>
      <c r="Z98" s="12"/>
      <c r="AB98" s="13"/>
      <c r="AD98" s="12"/>
      <c r="AH98" s="12"/>
      <c r="AK98" s="12"/>
      <c r="AM98" s="39"/>
    </row>
    <row r="99" ht="15.75" customHeight="1">
      <c r="A99" s="34"/>
      <c r="B99" s="34"/>
      <c r="C99" s="34"/>
      <c r="E99" s="34"/>
      <c r="F99" s="66"/>
      <c r="J99" s="36"/>
      <c r="L99" s="37"/>
      <c r="R99" s="54"/>
      <c r="U99" s="38"/>
      <c r="V99" s="38"/>
      <c r="W99" s="12"/>
      <c r="X99" s="34"/>
      <c r="Y99" s="12"/>
      <c r="Z99" s="12"/>
      <c r="AB99" s="13"/>
      <c r="AD99" s="12"/>
      <c r="AH99" s="12"/>
      <c r="AK99" s="12"/>
      <c r="AM99" s="39"/>
    </row>
    <row r="100" ht="15.75" customHeight="1">
      <c r="A100" s="34"/>
      <c r="B100" s="34"/>
      <c r="C100" s="34"/>
      <c r="E100" s="34"/>
      <c r="F100" s="66"/>
      <c r="J100" s="36"/>
      <c r="L100" s="37"/>
      <c r="R100" s="54"/>
      <c r="U100" s="38"/>
      <c r="V100" s="38"/>
      <c r="W100" s="12"/>
      <c r="X100" s="34"/>
      <c r="Y100" s="12"/>
      <c r="Z100" s="12"/>
      <c r="AB100" s="13"/>
      <c r="AD100" s="12"/>
      <c r="AH100" s="12"/>
      <c r="AK100" s="12"/>
      <c r="AM100" s="39"/>
    </row>
    <row r="101" ht="15.75" customHeight="1">
      <c r="A101" s="34"/>
      <c r="B101" s="34"/>
      <c r="C101" s="34"/>
      <c r="E101" s="34"/>
      <c r="F101" s="66"/>
      <c r="J101" s="36"/>
      <c r="L101" s="37"/>
      <c r="R101" s="54"/>
      <c r="U101" s="38"/>
      <c r="V101" s="38"/>
      <c r="W101" s="12"/>
      <c r="X101" s="34"/>
      <c r="Y101" s="12"/>
      <c r="Z101" s="12"/>
      <c r="AB101" s="13"/>
      <c r="AD101" s="12"/>
      <c r="AH101" s="12"/>
      <c r="AK101" s="12"/>
      <c r="AM101" s="39"/>
    </row>
    <row r="102" ht="15.75" customHeight="1">
      <c r="A102" s="34"/>
      <c r="B102" s="34"/>
      <c r="C102" s="34"/>
      <c r="E102" s="34"/>
      <c r="F102" s="66"/>
      <c r="J102" s="36"/>
      <c r="L102" s="37"/>
      <c r="R102" s="54"/>
      <c r="U102" s="38"/>
      <c r="V102" s="38"/>
      <c r="W102" s="12"/>
      <c r="X102" s="34"/>
      <c r="Y102" s="12"/>
      <c r="Z102" s="12"/>
      <c r="AB102" s="13"/>
      <c r="AD102" s="12"/>
      <c r="AH102" s="12"/>
      <c r="AK102" s="12"/>
      <c r="AM102" s="39"/>
    </row>
    <row r="103" ht="15.75" customHeight="1">
      <c r="A103" s="34"/>
      <c r="B103" s="34"/>
      <c r="C103" s="34"/>
      <c r="E103" s="34"/>
      <c r="F103" s="66"/>
      <c r="J103" s="36"/>
      <c r="L103" s="37"/>
      <c r="R103" s="54"/>
      <c r="U103" s="38"/>
      <c r="V103" s="38"/>
      <c r="W103" s="12"/>
      <c r="X103" s="34"/>
      <c r="Y103" s="12"/>
      <c r="Z103" s="12"/>
      <c r="AB103" s="13"/>
      <c r="AD103" s="12"/>
      <c r="AH103" s="12"/>
      <c r="AK103" s="12"/>
      <c r="AM103" s="39"/>
    </row>
    <row r="104" ht="15.75" customHeight="1">
      <c r="A104" s="34"/>
      <c r="B104" s="34"/>
      <c r="C104" s="34"/>
      <c r="E104" s="34"/>
      <c r="F104" s="66"/>
      <c r="J104" s="36"/>
      <c r="L104" s="37"/>
      <c r="R104" s="54"/>
      <c r="U104" s="38"/>
      <c r="V104" s="38"/>
      <c r="W104" s="12"/>
      <c r="X104" s="34"/>
      <c r="Y104" s="12"/>
      <c r="Z104" s="12"/>
      <c r="AB104" s="13"/>
      <c r="AD104" s="12"/>
      <c r="AH104" s="12"/>
      <c r="AK104" s="12"/>
      <c r="AM104" s="39"/>
    </row>
    <row r="105" ht="15.75" customHeight="1">
      <c r="A105" s="34"/>
      <c r="B105" s="34"/>
      <c r="C105" s="34"/>
      <c r="E105" s="34"/>
      <c r="F105" s="66"/>
      <c r="J105" s="36"/>
      <c r="L105" s="37"/>
      <c r="R105" s="54"/>
      <c r="U105" s="38"/>
      <c r="V105" s="38"/>
      <c r="W105" s="12"/>
      <c r="X105" s="34"/>
      <c r="Y105" s="12"/>
      <c r="Z105" s="12"/>
      <c r="AB105" s="13"/>
      <c r="AD105" s="12"/>
      <c r="AH105" s="12"/>
      <c r="AK105" s="12"/>
      <c r="AM105" s="39"/>
    </row>
    <row r="106" ht="15.75" customHeight="1">
      <c r="A106" s="34"/>
      <c r="B106" s="34"/>
      <c r="C106" s="34"/>
      <c r="E106" s="34"/>
      <c r="F106" s="66"/>
      <c r="J106" s="36"/>
      <c r="L106" s="37"/>
      <c r="R106" s="54"/>
      <c r="U106" s="38"/>
      <c r="V106" s="38"/>
      <c r="W106" s="12"/>
      <c r="X106" s="34"/>
      <c r="Y106" s="12"/>
      <c r="Z106" s="12"/>
      <c r="AB106" s="13"/>
      <c r="AD106" s="12"/>
      <c r="AH106" s="12"/>
      <c r="AK106" s="12"/>
      <c r="AM106" s="39"/>
    </row>
    <row r="107" ht="15.75" customHeight="1">
      <c r="A107" s="34"/>
      <c r="B107" s="34"/>
      <c r="C107" s="34"/>
      <c r="E107" s="34"/>
      <c r="F107" s="66"/>
      <c r="J107" s="36"/>
      <c r="L107" s="37"/>
      <c r="R107" s="54"/>
      <c r="U107" s="38"/>
      <c r="V107" s="38"/>
      <c r="W107" s="12"/>
      <c r="X107" s="34"/>
      <c r="Y107" s="12"/>
      <c r="Z107" s="12"/>
      <c r="AB107" s="13"/>
      <c r="AD107" s="12"/>
      <c r="AH107" s="12"/>
      <c r="AK107" s="12"/>
      <c r="AM107" s="39"/>
    </row>
    <row r="108" ht="15.75" customHeight="1">
      <c r="A108" s="34"/>
      <c r="B108" s="34"/>
      <c r="C108" s="34"/>
      <c r="E108" s="34"/>
      <c r="F108" s="66"/>
      <c r="J108" s="36"/>
      <c r="L108" s="37"/>
      <c r="R108" s="54"/>
      <c r="U108" s="38"/>
      <c r="V108" s="38"/>
      <c r="W108" s="12"/>
      <c r="X108" s="34"/>
      <c r="Y108" s="12"/>
      <c r="Z108" s="12"/>
      <c r="AB108" s="13"/>
      <c r="AD108" s="12"/>
      <c r="AH108" s="12"/>
      <c r="AK108" s="12"/>
      <c r="AM108" s="39"/>
    </row>
    <row r="109" ht="15.75" customHeight="1">
      <c r="A109" s="34"/>
      <c r="B109" s="34"/>
      <c r="C109" s="34"/>
      <c r="E109" s="34"/>
      <c r="F109" s="66"/>
      <c r="J109" s="36"/>
      <c r="L109" s="37"/>
      <c r="R109" s="54"/>
      <c r="U109" s="38"/>
      <c r="V109" s="38"/>
      <c r="W109" s="12"/>
      <c r="X109" s="34"/>
      <c r="Y109" s="12"/>
      <c r="Z109" s="12"/>
      <c r="AB109" s="13"/>
      <c r="AD109" s="12"/>
      <c r="AH109" s="12"/>
      <c r="AK109" s="12"/>
      <c r="AM109" s="39"/>
    </row>
    <row r="110" ht="15.75" customHeight="1">
      <c r="A110" s="34"/>
      <c r="B110" s="34"/>
      <c r="C110" s="34"/>
      <c r="E110" s="34"/>
      <c r="F110" s="66"/>
      <c r="J110" s="36"/>
      <c r="L110" s="37"/>
      <c r="R110" s="54"/>
      <c r="U110" s="38"/>
      <c r="V110" s="38"/>
      <c r="W110" s="12"/>
      <c r="X110" s="34"/>
      <c r="Y110" s="12"/>
      <c r="Z110" s="12"/>
      <c r="AB110" s="13"/>
      <c r="AD110" s="12"/>
      <c r="AH110" s="12"/>
      <c r="AK110" s="12"/>
      <c r="AM110" s="39"/>
    </row>
    <row r="111" ht="15.75" customHeight="1">
      <c r="A111" s="34"/>
      <c r="B111" s="34"/>
      <c r="C111" s="34"/>
      <c r="E111" s="34"/>
      <c r="F111" s="66"/>
      <c r="J111" s="36"/>
      <c r="L111" s="37"/>
      <c r="R111" s="54"/>
      <c r="U111" s="38"/>
      <c r="V111" s="38"/>
      <c r="W111" s="12"/>
      <c r="X111" s="34"/>
      <c r="Y111" s="12"/>
      <c r="Z111" s="12"/>
      <c r="AB111" s="13"/>
      <c r="AD111" s="12"/>
      <c r="AH111" s="12"/>
      <c r="AK111" s="12"/>
      <c r="AM111" s="39"/>
    </row>
    <row r="112" ht="15.75" customHeight="1">
      <c r="A112" s="34"/>
      <c r="B112" s="34"/>
      <c r="C112" s="34"/>
      <c r="E112" s="34"/>
      <c r="F112" s="66"/>
      <c r="J112" s="36"/>
      <c r="L112" s="37"/>
      <c r="R112" s="54"/>
      <c r="U112" s="38"/>
      <c r="V112" s="38"/>
      <c r="W112" s="12"/>
      <c r="X112" s="34"/>
      <c r="Y112" s="12"/>
      <c r="Z112" s="12"/>
      <c r="AB112" s="13"/>
      <c r="AD112" s="12"/>
      <c r="AH112" s="12"/>
      <c r="AK112" s="12"/>
      <c r="AM112" s="39"/>
    </row>
    <row r="113" ht="15.75" customHeight="1">
      <c r="A113" s="34"/>
      <c r="B113" s="34"/>
      <c r="C113" s="34"/>
      <c r="E113" s="34"/>
      <c r="F113" s="66"/>
      <c r="J113" s="36"/>
      <c r="L113" s="37"/>
      <c r="R113" s="54"/>
      <c r="U113" s="38"/>
      <c r="V113" s="38"/>
      <c r="W113" s="12"/>
      <c r="X113" s="34"/>
      <c r="Y113" s="12"/>
      <c r="Z113" s="12"/>
      <c r="AB113" s="13"/>
      <c r="AD113" s="12"/>
      <c r="AH113" s="12"/>
      <c r="AK113" s="12"/>
      <c r="AM113" s="39"/>
    </row>
    <row r="114" ht="15.75" customHeight="1">
      <c r="A114" s="34"/>
      <c r="B114" s="34"/>
      <c r="C114" s="34"/>
      <c r="E114" s="34"/>
      <c r="F114" s="66"/>
      <c r="J114" s="36"/>
      <c r="L114" s="37"/>
      <c r="R114" s="54"/>
      <c r="U114" s="38"/>
      <c r="V114" s="38"/>
      <c r="W114" s="12"/>
      <c r="X114" s="34"/>
      <c r="Y114" s="12"/>
      <c r="Z114" s="12"/>
      <c r="AB114" s="13"/>
      <c r="AD114" s="12"/>
      <c r="AH114" s="12"/>
      <c r="AK114" s="12"/>
      <c r="AM114" s="39"/>
    </row>
    <row r="115" ht="15.75" customHeight="1">
      <c r="A115" s="34"/>
      <c r="B115" s="34"/>
      <c r="C115" s="34"/>
      <c r="E115" s="34"/>
      <c r="F115" s="66"/>
      <c r="J115" s="36"/>
      <c r="L115" s="37"/>
      <c r="R115" s="54"/>
      <c r="U115" s="38"/>
      <c r="V115" s="38"/>
      <c r="W115" s="12"/>
      <c r="X115" s="34"/>
      <c r="Y115" s="12"/>
      <c r="Z115" s="12"/>
      <c r="AB115" s="13"/>
      <c r="AD115" s="12"/>
      <c r="AH115" s="12"/>
      <c r="AK115" s="12"/>
      <c r="AM115" s="39"/>
    </row>
    <row r="116" ht="15.75" customHeight="1">
      <c r="A116" s="34"/>
      <c r="B116" s="34"/>
      <c r="C116" s="34"/>
      <c r="E116" s="34"/>
      <c r="F116" s="66"/>
      <c r="J116" s="36"/>
      <c r="L116" s="37"/>
      <c r="R116" s="54"/>
      <c r="U116" s="38"/>
      <c r="V116" s="38"/>
      <c r="W116" s="12"/>
      <c r="X116" s="34"/>
      <c r="Y116" s="12"/>
      <c r="Z116" s="12"/>
      <c r="AB116" s="13"/>
      <c r="AD116" s="12"/>
      <c r="AH116" s="12"/>
      <c r="AK116" s="12"/>
      <c r="AM116" s="39"/>
    </row>
    <row r="117" ht="15.75" customHeight="1">
      <c r="A117" s="34"/>
      <c r="B117" s="34"/>
      <c r="C117" s="34"/>
      <c r="E117" s="34"/>
      <c r="F117" s="66"/>
      <c r="J117" s="36"/>
      <c r="L117" s="37"/>
      <c r="R117" s="54"/>
      <c r="U117" s="38"/>
      <c r="V117" s="38"/>
      <c r="W117" s="12"/>
      <c r="X117" s="34"/>
      <c r="Y117" s="12"/>
      <c r="Z117" s="12"/>
      <c r="AB117" s="13"/>
      <c r="AD117" s="12"/>
      <c r="AH117" s="12"/>
      <c r="AK117" s="12"/>
      <c r="AM117" s="39"/>
    </row>
    <row r="118" ht="15.75" customHeight="1">
      <c r="A118" s="34"/>
      <c r="B118" s="34"/>
      <c r="C118" s="34"/>
      <c r="E118" s="34"/>
      <c r="F118" s="66"/>
      <c r="J118" s="36"/>
      <c r="L118" s="37"/>
      <c r="R118" s="54"/>
      <c r="U118" s="38"/>
      <c r="V118" s="38"/>
      <c r="W118" s="12"/>
      <c r="X118" s="34"/>
      <c r="Y118" s="12"/>
      <c r="Z118" s="12"/>
      <c r="AB118" s="13"/>
      <c r="AD118" s="12"/>
      <c r="AH118" s="12"/>
      <c r="AK118" s="12"/>
      <c r="AM118" s="39"/>
    </row>
    <row r="119" ht="15.75" customHeight="1">
      <c r="A119" s="34"/>
      <c r="B119" s="34"/>
      <c r="C119" s="34"/>
      <c r="E119" s="34"/>
      <c r="F119" s="66"/>
      <c r="J119" s="36"/>
      <c r="L119" s="37"/>
      <c r="R119" s="54"/>
      <c r="U119" s="38"/>
      <c r="V119" s="38"/>
      <c r="W119" s="12"/>
      <c r="X119" s="34"/>
      <c r="Y119" s="12"/>
      <c r="Z119" s="12"/>
      <c r="AB119" s="13"/>
      <c r="AD119" s="12"/>
      <c r="AH119" s="12"/>
      <c r="AK119" s="12"/>
      <c r="AM119" s="39"/>
    </row>
    <row r="120" ht="15.75" customHeight="1">
      <c r="A120" s="34"/>
      <c r="B120" s="34"/>
      <c r="C120" s="34"/>
      <c r="E120" s="34"/>
      <c r="F120" s="66"/>
      <c r="J120" s="36"/>
      <c r="L120" s="37"/>
      <c r="R120" s="54"/>
      <c r="U120" s="38"/>
      <c r="V120" s="38"/>
      <c r="W120" s="12"/>
      <c r="X120" s="34"/>
      <c r="Y120" s="12"/>
      <c r="Z120" s="12"/>
      <c r="AB120" s="13"/>
      <c r="AD120" s="12"/>
      <c r="AH120" s="12"/>
      <c r="AK120" s="12"/>
      <c r="AM120" s="39"/>
    </row>
    <row r="121" ht="15.75" customHeight="1">
      <c r="A121" s="34"/>
      <c r="B121" s="34"/>
      <c r="C121" s="34"/>
      <c r="E121" s="34"/>
      <c r="F121" s="66"/>
      <c r="J121" s="36"/>
      <c r="L121" s="37"/>
      <c r="R121" s="54"/>
      <c r="U121" s="38"/>
      <c r="V121" s="38"/>
      <c r="W121" s="12"/>
      <c r="X121" s="34"/>
      <c r="Y121" s="12"/>
      <c r="Z121" s="12"/>
      <c r="AB121" s="13"/>
      <c r="AD121" s="12"/>
      <c r="AH121" s="12"/>
      <c r="AK121" s="12"/>
      <c r="AM121" s="39"/>
    </row>
    <row r="122" ht="15.75" customHeight="1">
      <c r="A122" s="34"/>
      <c r="B122" s="34"/>
      <c r="C122" s="34"/>
      <c r="E122" s="34"/>
      <c r="F122" s="66"/>
      <c r="J122" s="36"/>
      <c r="L122" s="37"/>
      <c r="R122" s="54"/>
      <c r="U122" s="38"/>
      <c r="V122" s="38"/>
      <c r="W122" s="12"/>
      <c r="X122" s="34"/>
      <c r="Y122" s="12"/>
      <c r="Z122" s="12"/>
      <c r="AB122" s="13"/>
      <c r="AD122" s="12"/>
      <c r="AH122" s="12"/>
      <c r="AK122" s="12"/>
      <c r="AM122" s="39"/>
    </row>
    <row r="123" ht="15.75" customHeight="1">
      <c r="A123" s="34"/>
      <c r="B123" s="34"/>
      <c r="C123" s="34"/>
      <c r="E123" s="34"/>
      <c r="F123" s="66"/>
      <c r="J123" s="36"/>
      <c r="L123" s="37"/>
      <c r="R123" s="54"/>
      <c r="U123" s="38"/>
      <c r="V123" s="38"/>
      <c r="W123" s="12"/>
      <c r="X123" s="34"/>
      <c r="Y123" s="12"/>
      <c r="Z123" s="12"/>
      <c r="AB123" s="13"/>
      <c r="AD123" s="12"/>
      <c r="AH123" s="12"/>
      <c r="AK123" s="12"/>
      <c r="AM123" s="39"/>
    </row>
    <row r="124" ht="15.75" customHeight="1">
      <c r="A124" s="34"/>
      <c r="B124" s="34"/>
      <c r="C124" s="34"/>
      <c r="E124" s="34"/>
      <c r="F124" s="66"/>
      <c r="J124" s="36"/>
      <c r="L124" s="37"/>
      <c r="R124" s="54"/>
      <c r="U124" s="38"/>
      <c r="V124" s="38"/>
      <c r="W124" s="12"/>
      <c r="X124" s="34"/>
      <c r="Y124" s="12"/>
      <c r="Z124" s="12"/>
      <c r="AB124" s="13"/>
      <c r="AD124" s="12"/>
      <c r="AH124" s="12"/>
      <c r="AK124" s="12"/>
      <c r="AM124" s="39"/>
    </row>
    <row r="125" ht="15.75" customHeight="1">
      <c r="A125" s="34"/>
      <c r="B125" s="34"/>
      <c r="C125" s="34"/>
      <c r="E125" s="34"/>
      <c r="F125" s="66"/>
      <c r="J125" s="36"/>
      <c r="L125" s="37"/>
      <c r="R125" s="54"/>
      <c r="U125" s="38"/>
      <c r="V125" s="38"/>
      <c r="W125" s="12"/>
      <c r="X125" s="34"/>
      <c r="Y125" s="12"/>
      <c r="Z125" s="12"/>
      <c r="AB125" s="13"/>
      <c r="AD125" s="12"/>
      <c r="AH125" s="12"/>
      <c r="AK125" s="12"/>
      <c r="AM125" s="39"/>
    </row>
    <row r="126" ht="15.75" customHeight="1">
      <c r="A126" s="34"/>
      <c r="B126" s="34"/>
      <c r="C126" s="34"/>
      <c r="E126" s="34"/>
      <c r="F126" s="66"/>
      <c r="J126" s="36"/>
      <c r="L126" s="37"/>
      <c r="R126" s="54"/>
      <c r="U126" s="38"/>
      <c r="V126" s="38"/>
      <c r="W126" s="12"/>
      <c r="X126" s="34"/>
      <c r="Y126" s="12"/>
      <c r="Z126" s="12"/>
      <c r="AB126" s="13"/>
      <c r="AD126" s="12"/>
      <c r="AH126" s="12"/>
      <c r="AK126" s="12"/>
      <c r="AM126" s="39"/>
    </row>
    <row r="127" ht="15.75" customHeight="1">
      <c r="A127" s="34"/>
      <c r="B127" s="34"/>
      <c r="C127" s="34"/>
      <c r="E127" s="34"/>
      <c r="F127" s="66"/>
      <c r="J127" s="36"/>
      <c r="L127" s="37"/>
      <c r="R127" s="54"/>
      <c r="U127" s="38"/>
      <c r="V127" s="38"/>
      <c r="W127" s="12"/>
      <c r="X127" s="34"/>
      <c r="Y127" s="12"/>
      <c r="Z127" s="12"/>
      <c r="AB127" s="13"/>
      <c r="AD127" s="12"/>
      <c r="AH127" s="12"/>
      <c r="AK127" s="12"/>
      <c r="AM127" s="39"/>
    </row>
    <row r="128" ht="15.75" customHeight="1">
      <c r="A128" s="34"/>
      <c r="B128" s="34"/>
      <c r="C128" s="34"/>
      <c r="E128" s="34"/>
      <c r="F128" s="66"/>
      <c r="J128" s="36"/>
      <c r="L128" s="37"/>
      <c r="R128" s="54"/>
      <c r="U128" s="38"/>
      <c r="V128" s="38"/>
      <c r="W128" s="12"/>
      <c r="X128" s="34"/>
      <c r="Y128" s="12"/>
      <c r="Z128" s="12"/>
      <c r="AB128" s="13"/>
      <c r="AD128" s="12"/>
      <c r="AH128" s="12"/>
      <c r="AK128" s="12"/>
      <c r="AM128" s="39"/>
    </row>
    <row r="129" ht="15.75" customHeight="1">
      <c r="A129" s="34"/>
      <c r="B129" s="34"/>
      <c r="C129" s="34"/>
      <c r="E129" s="34"/>
      <c r="F129" s="66"/>
      <c r="J129" s="36"/>
      <c r="L129" s="37"/>
      <c r="R129" s="54"/>
      <c r="U129" s="38"/>
      <c r="V129" s="38"/>
      <c r="W129" s="12"/>
      <c r="X129" s="34"/>
      <c r="Y129" s="12"/>
      <c r="Z129" s="12"/>
      <c r="AB129" s="13"/>
      <c r="AD129" s="12"/>
      <c r="AH129" s="12"/>
      <c r="AK129" s="12"/>
      <c r="AM129" s="39"/>
    </row>
    <row r="130" ht="15.75" customHeight="1">
      <c r="A130" s="34"/>
      <c r="B130" s="34"/>
      <c r="C130" s="34"/>
      <c r="E130" s="34"/>
      <c r="F130" s="66"/>
      <c r="J130" s="36"/>
      <c r="L130" s="37"/>
      <c r="R130" s="54"/>
      <c r="U130" s="38"/>
      <c r="V130" s="38"/>
      <c r="W130" s="12"/>
      <c r="X130" s="34"/>
      <c r="Y130" s="12"/>
      <c r="Z130" s="12"/>
      <c r="AB130" s="13"/>
      <c r="AD130" s="12"/>
      <c r="AH130" s="12"/>
      <c r="AK130" s="12"/>
      <c r="AM130" s="39"/>
    </row>
    <row r="131" ht="15.75" customHeight="1">
      <c r="A131" s="34"/>
      <c r="B131" s="34"/>
      <c r="C131" s="34"/>
      <c r="E131" s="34"/>
      <c r="F131" s="66"/>
      <c r="J131" s="36"/>
      <c r="L131" s="37"/>
      <c r="R131" s="54"/>
      <c r="U131" s="38"/>
      <c r="V131" s="38"/>
      <c r="W131" s="12"/>
      <c r="X131" s="34"/>
      <c r="Y131" s="12"/>
      <c r="Z131" s="12"/>
      <c r="AB131" s="13"/>
      <c r="AD131" s="12"/>
      <c r="AH131" s="12"/>
      <c r="AK131" s="12"/>
      <c r="AM131" s="39"/>
    </row>
    <row r="132" ht="15.75" customHeight="1">
      <c r="A132" s="34"/>
      <c r="B132" s="34"/>
      <c r="C132" s="34"/>
      <c r="E132" s="34"/>
      <c r="F132" s="66"/>
      <c r="J132" s="36"/>
      <c r="L132" s="37"/>
      <c r="R132" s="54"/>
      <c r="U132" s="38"/>
      <c r="V132" s="38"/>
      <c r="W132" s="12"/>
      <c r="X132" s="34"/>
      <c r="Y132" s="12"/>
      <c r="Z132" s="12"/>
      <c r="AB132" s="13"/>
      <c r="AD132" s="12"/>
      <c r="AH132" s="12"/>
      <c r="AK132" s="12"/>
      <c r="AM132" s="39"/>
    </row>
    <row r="133" ht="15.75" customHeight="1">
      <c r="A133" s="34"/>
      <c r="B133" s="34"/>
      <c r="C133" s="34"/>
      <c r="E133" s="34"/>
      <c r="F133" s="66"/>
      <c r="J133" s="36"/>
      <c r="L133" s="37"/>
      <c r="R133" s="54"/>
      <c r="U133" s="38"/>
      <c r="V133" s="38"/>
      <c r="W133" s="12"/>
      <c r="X133" s="34"/>
      <c r="Y133" s="12"/>
      <c r="Z133" s="12"/>
      <c r="AB133" s="13"/>
      <c r="AD133" s="12"/>
      <c r="AH133" s="12"/>
      <c r="AK133" s="12"/>
      <c r="AM133" s="39"/>
    </row>
    <row r="134" ht="15.75" customHeight="1">
      <c r="A134" s="34"/>
      <c r="B134" s="34"/>
      <c r="C134" s="34"/>
      <c r="E134" s="34"/>
      <c r="F134" s="66"/>
      <c r="J134" s="36"/>
      <c r="L134" s="37"/>
      <c r="R134" s="54"/>
      <c r="U134" s="38"/>
      <c r="V134" s="38"/>
      <c r="W134" s="12"/>
      <c r="X134" s="34"/>
      <c r="Y134" s="12"/>
      <c r="Z134" s="12"/>
      <c r="AB134" s="13"/>
      <c r="AD134" s="12"/>
      <c r="AH134" s="12"/>
      <c r="AK134" s="12"/>
      <c r="AM134" s="39"/>
    </row>
    <row r="135" ht="15.75" customHeight="1">
      <c r="A135" s="34"/>
      <c r="B135" s="34"/>
      <c r="C135" s="34"/>
      <c r="E135" s="34"/>
      <c r="F135" s="66"/>
      <c r="J135" s="36"/>
      <c r="L135" s="37"/>
      <c r="R135" s="54"/>
      <c r="U135" s="38"/>
      <c r="V135" s="38"/>
      <c r="W135" s="12"/>
      <c r="X135" s="34"/>
      <c r="Y135" s="12"/>
      <c r="Z135" s="12"/>
      <c r="AB135" s="13"/>
      <c r="AD135" s="12"/>
      <c r="AH135" s="12"/>
      <c r="AK135" s="12"/>
      <c r="AM135" s="39"/>
    </row>
    <row r="136" ht="15.75" customHeight="1">
      <c r="A136" s="34"/>
      <c r="B136" s="34"/>
      <c r="C136" s="34"/>
      <c r="E136" s="34"/>
      <c r="F136" s="66"/>
      <c r="J136" s="36"/>
      <c r="L136" s="37"/>
      <c r="R136" s="54"/>
      <c r="U136" s="38"/>
      <c r="V136" s="38"/>
      <c r="W136" s="12"/>
      <c r="X136" s="34"/>
      <c r="Y136" s="12"/>
      <c r="Z136" s="12"/>
      <c r="AB136" s="13"/>
      <c r="AD136" s="12"/>
      <c r="AH136" s="12"/>
      <c r="AK136" s="12"/>
      <c r="AM136" s="39"/>
    </row>
    <row r="137" ht="15.75" customHeight="1">
      <c r="A137" s="34"/>
      <c r="B137" s="34"/>
      <c r="C137" s="34"/>
      <c r="E137" s="34"/>
      <c r="F137" s="66"/>
      <c r="J137" s="36"/>
      <c r="L137" s="37"/>
      <c r="R137" s="54"/>
      <c r="U137" s="38"/>
      <c r="V137" s="38"/>
      <c r="W137" s="12"/>
      <c r="X137" s="34"/>
      <c r="Y137" s="12"/>
      <c r="Z137" s="12"/>
      <c r="AB137" s="13"/>
      <c r="AD137" s="12"/>
      <c r="AH137" s="12"/>
      <c r="AK137" s="12"/>
      <c r="AM137" s="39"/>
    </row>
    <row r="138" ht="15.75" customHeight="1">
      <c r="A138" s="34"/>
      <c r="B138" s="34"/>
      <c r="C138" s="34"/>
      <c r="E138" s="34"/>
      <c r="F138" s="66"/>
      <c r="J138" s="36"/>
      <c r="L138" s="37"/>
      <c r="R138" s="54"/>
      <c r="U138" s="38"/>
      <c r="V138" s="38"/>
      <c r="W138" s="12"/>
      <c r="X138" s="34"/>
      <c r="Y138" s="12"/>
      <c r="Z138" s="12"/>
      <c r="AB138" s="13"/>
      <c r="AD138" s="12"/>
      <c r="AH138" s="12"/>
      <c r="AK138" s="12"/>
      <c r="AM138" s="39"/>
    </row>
    <row r="139" ht="15.75" customHeight="1">
      <c r="A139" s="34"/>
      <c r="B139" s="34"/>
      <c r="C139" s="34"/>
      <c r="E139" s="34"/>
      <c r="F139" s="66"/>
      <c r="J139" s="36"/>
      <c r="L139" s="37"/>
      <c r="R139" s="54"/>
      <c r="U139" s="38"/>
      <c r="V139" s="38"/>
      <c r="W139" s="12"/>
      <c r="X139" s="34"/>
      <c r="Y139" s="12"/>
      <c r="Z139" s="12"/>
      <c r="AB139" s="13"/>
      <c r="AD139" s="12"/>
      <c r="AH139" s="12"/>
      <c r="AK139" s="12"/>
      <c r="AM139" s="39"/>
    </row>
    <row r="140" ht="15.75" customHeight="1">
      <c r="A140" s="34"/>
      <c r="B140" s="34"/>
      <c r="C140" s="34"/>
      <c r="E140" s="34"/>
      <c r="F140" s="66"/>
      <c r="J140" s="36"/>
      <c r="L140" s="37"/>
      <c r="R140" s="54"/>
      <c r="U140" s="38"/>
      <c r="V140" s="38"/>
      <c r="W140" s="12"/>
      <c r="X140" s="34"/>
      <c r="Y140" s="12"/>
      <c r="Z140" s="12"/>
      <c r="AB140" s="13"/>
      <c r="AD140" s="12"/>
      <c r="AH140" s="12"/>
      <c r="AK140" s="12"/>
      <c r="AM140" s="39"/>
    </row>
    <row r="141" ht="15.75" customHeight="1">
      <c r="A141" s="34"/>
      <c r="B141" s="34"/>
      <c r="C141" s="34"/>
      <c r="E141" s="34"/>
      <c r="F141" s="66"/>
      <c r="J141" s="36"/>
      <c r="L141" s="37"/>
      <c r="R141" s="54"/>
      <c r="U141" s="38"/>
      <c r="V141" s="38"/>
      <c r="W141" s="12"/>
      <c r="X141" s="34"/>
      <c r="Y141" s="12"/>
      <c r="Z141" s="12"/>
      <c r="AB141" s="13"/>
      <c r="AD141" s="12"/>
      <c r="AH141" s="12"/>
      <c r="AK141" s="12"/>
      <c r="AM141" s="39"/>
    </row>
    <row r="142" ht="15.75" customHeight="1">
      <c r="A142" s="34"/>
      <c r="B142" s="34"/>
      <c r="C142" s="34"/>
      <c r="E142" s="34"/>
      <c r="F142" s="66"/>
      <c r="J142" s="36"/>
      <c r="L142" s="37"/>
      <c r="R142" s="54"/>
      <c r="U142" s="38"/>
      <c r="V142" s="38"/>
      <c r="W142" s="12"/>
      <c r="X142" s="34"/>
      <c r="Y142" s="12"/>
      <c r="Z142" s="12"/>
      <c r="AB142" s="13"/>
      <c r="AD142" s="12"/>
      <c r="AH142" s="12"/>
      <c r="AK142" s="12"/>
      <c r="AM142" s="39"/>
    </row>
    <row r="143" ht="15.75" customHeight="1">
      <c r="A143" s="34"/>
      <c r="B143" s="34"/>
      <c r="C143" s="34"/>
      <c r="E143" s="34"/>
      <c r="F143" s="66"/>
      <c r="J143" s="36"/>
      <c r="L143" s="37"/>
      <c r="R143" s="54"/>
      <c r="U143" s="38"/>
      <c r="V143" s="38"/>
      <c r="W143" s="12"/>
      <c r="X143" s="34"/>
      <c r="Y143" s="12"/>
      <c r="Z143" s="12"/>
      <c r="AB143" s="13"/>
      <c r="AD143" s="12"/>
      <c r="AH143" s="12"/>
      <c r="AK143" s="12"/>
      <c r="AM143" s="39"/>
    </row>
    <row r="144" ht="15.75" customHeight="1">
      <c r="A144" s="34"/>
      <c r="B144" s="34"/>
      <c r="C144" s="34"/>
      <c r="E144" s="34"/>
      <c r="F144" s="66"/>
      <c r="J144" s="36"/>
      <c r="L144" s="37"/>
      <c r="R144" s="54"/>
      <c r="U144" s="38"/>
      <c r="V144" s="38"/>
      <c r="W144" s="12"/>
      <c r="X144" s="34"/>
      <c r="Y144" s="12"/>
      <c r="Z144" s="12"/>
      <c r="AB144" s="13"/>
      <c r="AD144" s="12"/>
      <c r="AH144" s="12"/>
      <c r="AK144" s="12"/>
      <c r="AM144" s="39"/>
    </row>
    <row r="145" ht="15.75" customHeight="1">
      <c r="A145" s="34"/>
      <c r="B145" s="34"/>
      <c r="C145" s="34"/>
      <c r="E145" s="34"/>
      <c r="F145" s="66"/>
      <c r="J145" s="36"/>
      <c r="L145" s="37"/>
      <c r="R145" s="54"/>
      <c r="U145" s="38"/>
      <c r="V145" s="38"/>
      <c r="W145" s="12"/>
      <c r="X145" s="34"/>
      <c r="Y145" s="12"/>
      <c r="Z145" s="12"/>
      <c r="AB145" s="13"/>
      <c r="AD145" s="12"/>
      <c r="AH145" s="12"/>
      <c r="AK145" s="12"/>
      <c r="AM145" s="39"/>
    </row>
    <row r="146" ht="15.75" customHeight="1">
      <c r="A146" s="34"/>
      <c r="B146" s="34"/>
      <c r="C146" s="34"/>
      <c r="E146" s="34"/>
      <c r="F146" s="66"/>
      <c r="J146" s="36"/>
      <c r="L146" s="37"/>
      <c r="R146" s="54"/>
      <c r="U146" s="38"/>
      <c r="V146" s="38"/>
      <c r="W146" s="12"/>
      <c r="X146" s="34"/>
      <c r="Y146" s="12"/>
      <c r="Z146" s="12"/>
      <c r="AB146" s="13"/>
      <c r="AD146" s="12"/>
      <c r="AH146" s="12"/>
      <c r="AK146" s="12"/>
      <c r="AM146" s="39"/>
    </row>
    <row r="147" ht="15.75" customHeight="1">
      <c r="A147" s="34"/>
      <c r="B147" s="34"/>
      <c r="C147" s="34"/>
      <c r="E147" s="34"/>
      <c r="F147" s="66"/>
      <c r="J147" s="36"/>
      <c r="L147" s="37"/>
      <c r="R147" s="54"/>
      <c r="U147" s="38"/>
      <c r="V147" s="38"/>
      <c r="W147" s="12"/>
      <c r="X147" s="34"/>
      <c r="Y147" s="12"/>
      <c r="Z147" s="12"/>
      <c r="AB147" s="13"/>
      <c r="AD147" s="12"/>
      <c r="AH147" s="12"/>
      <c r="AK147" s="12"/>
      <c r="AM147" s="39"/>
    </row>
    <row r="148" ht="15.75" customHeight="1">
      <c r="A148" s="34"/>
      <c r="B148" s="34"/>
      <c r="C148" s="34"/>
      <c r="E148" s="34"/>
      <c r="F148" s="66"/>
      <c r="J148" s="36"/>
      <c r="L148" s="37"/>
      <c r="R148" s="54"/>
      <c r="U148" s="38"/>
      <c r="V148" s="38"/>
      <c r="W148" s="12"/>
      <c r="X148" s="34"/>
      <c r="Y148" s="12"/>
      <c r="Z148" s="12"/>
      <c r="AB148" s="13"/>
      <c r="AD148" s="12"/>
      <c r="AH148" s="12"/>
      <c r="AK148" s="12"/>
      <c r="AM148" s="39"/>
    </row>
    <row r="149" ht="15.75" customHeight="1">
      <c r="A149" s="34"/>
      <c r="B149" s="34"/>
      <c r="C149" s="34"/>
      <c r="E149" s="34"/>
      <c r="F149" s="66"/>
      <c r="J149" s="36"/>
      <c r="L149" s="37"/>
      <c r="R149" s="54"/>
      <c r="U149" s="38"/>
      <c r="V149" s="38"/>
      <c r="W149" s="12"/>
      <c r="X149" s="34"/>
      <c r="Y149" s="12"/>
      <c r="Z149" s="12"/>
      <c r="AB149" s="13"/>
      <c r="AD149" s="12"/>
      <c r="AH149" s="12"/>
      <c r="AK149" s="12"/>
      <c r="AM149" s="39"/>
    </row>
    <row r="150" ht="15.75" customHeight="1">
      <c r="A150" s="34"/>
      <c r="B150" s="34"/>
      <c r="C150" s="34"/>
      <c r="E150" s="34"/>
      <c r="F150" s="66"/>
      <c r="J150" s="36"/>
      <c r="L150" s="37"/>
      <c r="R150" s="54"/>
      <c r="U150" s="38"/>
      <c r="V150" s="38"/>
      <c r="W150" s="12"/>
      <c r="X150" s="34"/>
      <c r="Y150" s="12"/>
      <c r="Z150" s="12"/>
      <c r="AB150" s="13"/>
      <c r="AD150" s="12"/>
      <c r="AH150" s="12"/>
      <c r="AK150" s="12"/>
      <c r="AM150" s="39"/>
    </row>
    <row r="151" ht="15.75" customHeight="1">
      <c r="A151" s="34"/>
      <c r="B151" s="34"/>
      <c r="C151" s="34"/>
      <c r="E151" s="34"/>
      <c r="F151" s="66"/>
      <c r="J151" s="36"/>
      <c r="L151" s="37"/>
      <c r="R151" s="54"/>
      <c r="U151" s="38"/>
      <c r="V151" s="38"/>
      <c r="W151" s="12"/>
      <c r="X151" s="34"/>
      <c r="Y151" s="12"/>
      <c r="Z151" s="12"/>
      <c r="AB151" s="13"/>
      <c r="AD151" s="12"/>
      <c r="AH151" s="12"/>
      <c r="AK151" s="12"/>
      <c r="AM151" s="39"/>
    </row>
    <row r="152" ht="15.75" customHeight="1">
      <c r="A152" s="34"/>
      <c r="B152" s="34"/>
      <c r="C152" s="34"/>
      <c r="E152" s="34"/>
      <c r="F152" s="66"/>
      <c r="J152" s="36"/>
      <c r="L152" s="37"/>
      <c r="R152" s="54"/>
      <c r="U152" s="38"/>
      <c r="V152" s="38"/>
      <c r="W152" s="12"/>
      <c r="X152" s="34"/>
      <c r="Y152" s="12"/>
      <c r="Z152" s="12"/>
      <c r="AB152" s="13"/>
      <c r="AD152" s="12"/>
      <c r="AH152" s="12"/>
      <c r="AK152" s="12"/>
      <c r="AM152" s="39"/>
    </row>
    <row r="153" ht="15.75" customHeight="1">
      <c r="A153" s="34"/>
      <c r="B153" s="34"/>
      <c r="C153" s="34"/>
      <c r="E153" s="34"/>
      <c r="F153" s="66"/>
      <c r="J153" s="36"/>
      <c r="L153" s="37"/>
      <c r="R153" s="54"/>
      <c r="U153" s="38"/>
      <c r="V153" s="38"/>
      <c r="W153" s="12"/>
      <c r="X153" s="34"/>
      <c r="Y153" s="12"/>
      <c r="Z153" s="12"/>
      <c r="AB153" s="13"/>
      <c r="AD153" s="12"/>
      <c r="AH153" s="12"/>
      <c r="AK153" s="12"/>
      <c r="AM153" s="39"/>
    </row>
    <row r="154" ht="15.75" customHeight="1">
      <c r="A154" s="34"/>
      <c r="B154" s="34"/>
      <c r="C154" s="34"/>
      <c r="E154" s="34"/>
      <c r="F154" s="66"/>
      <c r="J154" s="36"/>
      <c r="L154" s="37"/>
      <c r="R154" s="54"/>
      <c r="U154" s="38"/>
      <c r="V154" s="38"/>
      <c r="W154" s="12"/>
      <c r="X154" s="34"/>
      <c r="Y154" s="12"/>
      <c r="Z154" s="12"/>
      <c r="AB154" s="13"/>
      <c r="AD154" s="12"/>
      <c r="AH154" s="12"/>
      <c r="AK154" s="12"/>
      <c r="AM154" s="39"/>
    </row>
    <row r="155" ht="15.75" customHeight="1">
      <c r="A155" s="34"/>
      <c r="B155" s="34"/>
      <c r="C155" s="34"/>
      <c r="E155" s="34"/>
      <c r="F155" s="66"/>
      <c r="J155" s="36"/>
      <c r="L155" s="37"/>
      <c r="R155" s="54"/>
      <c r="U155" s="38"/>
      <c r="V155" s="38"/>
      <c r="W155" s="12"/>
      <c r="X155" s="34"/>
      <c r="Y155" s="12"/>
      <c r="Z155" s="12"/>
      <c r="AB155" s="13"/>
      <c r="AD155" s="12"/>
      <c r="AH155" s="12"/>
      <c r="AK155" s="12"/>
      <c r="AM155" s="39"/>
    </row>
    <row r="156" ht="15.75" customHeight="1">
      <c r="A156" s="34"/>
      <c r="B156" s="34"/>
      <c r="C156" s="34"/>
      <c r="E156" s="34"/>
      <c r="F156" s="66"/>
      <c r="J156" s="36"/>
      <c r="L156" s="37"/>
      <c r="R156" s="54"/>
      <c r="U156" s="38"/>
      <c r="V156" s="38"/>
      <c r="W156" s="12"/>
      <c r="X156" s="34"/>
      <c r="Y156" s="12"/>
      <c r="Z156" s="12"/>
      <c r="AB156" s="13"/>
      <c r="AD156" s="12"/>
      <c r="AH156" s="12"/>
      <c r="AK156" s="12"/>
      <c r="AM156" s="39"/>
    </row>
    <row r="157" ht="15.75" customHeight="1">
      <c r="A157" s="34"/>
      <c r="B157" s="34"/>
      <c r="C157" s="34"/>
      <c r="E157" s="34"/>
      <c r="F157" s="66"/>
      <c r="J157" s="36"/>
      <c r="L157" s="37"/>
      <c r="R157" s="54"/>
      <c r="U157" s="38"/>
      <c r="V157" s="38"/>
      <c r="W157" s="12"/>
      <c r="X157" s="34"/>
      <c r="Y157" s="12"/>
      <c r="Z157" s="12"/>
      <c r="AB157" s="13"/>
      <c r="AD157" s="12"/>
      <c r="AH157" s="12"/>
      <c r="AK157" s="12"/>
      <c r="AM157" s="39"/>
    </row>
    <row r="158" ht="15.75" customHeight="1">
      <c r="A158" s="34"/>
      <c r="B158" s="34"/>
      <c r="C158" s="34"/>
      <c r="E158" s="34"/>
      <c r="F158" s="66"/>
      <c r="J158" s="36"/>
      <c r="L158" s="37"/>
      <c r="R158" s="54"/>
      <c r="U158" s="38"/>
      <c r="V158" s="38"/>
      <c r="W158" s="12"/>
      <c r="X158" s="34"/>
      <c r="Y158" s="12"/>
      <c r="Z158" s="12"/>
      <c r="AB158" s="13"/>
      <c r="AD158" s="12"/>
      <c r="AH158" s="12"/>
      <c r="AK158" s="12"/>
      <c r="AM158" s="39"/>
    </row>
    <row r="159" ht="15.75" customHeight="1">
      <c r="A159" s="34"/>
      <c r="B159" s="34"/>
      <c r="C159" s="34"/>
      <c r="E159" s="34"/>
      <c r="F159" s="66"/>
      <c r="J159" s="36"/>
      <c r="L159" s="37"/>
      <c r="R159" s="54"/>
      <c r="U159" s="38"/>
      <c r="V159" s="38"/>
      <c r="W159" s="12"/>
      <c r="X159" s="34"/>
      <c r="Y159" s="12"/>
      <c r="Z159" s="12"/>
      <c r="AB159" s="13"/>
      <c r="AD159" s="12"/>
      <c r="AH159" s="12"/>
      <c r="AK159" s="12"/>
      <c r="AM159" s="39"/>
    </row>
    <row r="160" ht="15.75" customHeight="1">
      <c r="A160" s="34"/>
      <c r="B160" s="34"/>
      <c r="C160" s="34"/>
      <c r="E160" s="34"/>
      <c r="F160" s="66"/>
      <c r="J160" s="36"/>
      <c r="L160" s="37"/>
      <c r="R160" s="54"/>
      <c r="U160" s="38"/>
      <c r="V160" s="38"/>
      <c r="W160" s="12"/>
      <c r="X160" s="34"/>
      <c r="Y160" s="12"/>
      <c r="Z160" s="12"/>
      <c r="AB160" s="13"/>
      <c r="AD160" s="12"/>
      <c r="AH160" s="12"/>
      <c r="AK160" s="12"/>
      <c r="AM160" s="39"/>
    </row>
    <row r="161" ht="15.75" customHeight="1">
      <c r="A161" s="34"/>
      <c r="B161" s="34"/>
      <c r="C161" s="34"/>
      <c r="E161" s="34"/>
      <c r="F161" s="66"/>
      <c r="J161" s="36"/>
      <c r="L161" s="37"/>
      <c r="R161" s="54"/>
      <c r="U161" s="38"/>
      <c r="V161" s="38"/>
      <c r="W161" s="12"/>
      <c r="X161" s="34"/>
      <c r="Y161" s="12"/>
      <c r="Z161" s="12"/>
      <c r="AB161" s="13"/>
      <c r="AD161" s="12"/>
      <c r="AH161" s="12"/>
      <c r="AK161" s="12"/>
      <c r="AM161" s="39"/>
    </row>
    <row r="162" ht="15.75" customHeight="1">
      <c r="A162" s="34"/>
      <c r="B162" s="34"/>
      <c r="C162" s="34"/>
      <c r="E162" s="34"/>
      <c r="F162" s="66"/>
      <c r="J162" s="36"/>
      <c r="L162" s="37"/>
      <c r="R162" s="54"/>
      <c r="U162" s="38"/>
      <c r="V162" s="38"/>
      <c r="W162" s="12"/>
      <c r="X162" s="34"/>
      <c r="Y162" s="12"/>
      <c r="Z162" s="12"/>
      <c r="AB162" s="13"/>
      <c r="AD162" s="12"/>
      <c r="AH162" s="12"/>
      <c r="AK162" s="12"/>
      <c r="AM162" s="39"/>
    </row>
    <row r="163" ht="15.75" customHeight="1">
      <c r="A163" s="34"/>
      <c r="B163" s="34"/>
      <c r="C163" s="34"/>
      <c r="E163" s="34"/>
      <c r="F163" s="66"/>
      <c r="J163" s="36"/>
      <c r="L163" s="37"/>
      <c r="R163" s="54"/>
      <c r="U163" s="38"/>
      <c r="V163" s="38"/>
      <c r="W163" s="12"/>
      <c r="X163" s="34"/>
      <c r="Y163" s="12"/>
      <c r="Z163" s="12"/>
      <c r="AB163" s="13"/>
      <c r="AD163" s="12"/>
      <c r="AH163" s="12"/>
      <c r="AK163" s="12"/>
      <c r="AM163" s="39"/>
    </row>
    <row r="164" ht="15.75" customHeight="1">
      <c r="A164" s="34"/>
      <c r="B164" s="34"/>
      <c r="C164" s="34"/>
      <c r="E164" s="34"/>
      <c r="F164" s="66"/>
      <c r="J164" s="36"/>
      <c r="L164" s="37"/>
      <c r="R164" s="54"/>
      <c r="U164" s="38"/>
      <c r="V164" s="38"/>
      <c r="W164" s="12"/>
      <c r="X164" s="34"/>
      <c r="Y164" s="12"/>
      <c r="Z164" s="12"/>
      <c r="AB164" s="13"/>
      <c r="AD164" s="12"/>
      <c r="AH164" s="12"/>
      <c r="AK164" s="12"/>
      <c r="AM164" s="39"/>
    </row>
    <row r="165" ht="15.75" customHeight="1">
      <c r="A165" s="34"/>
      <c r="B165" s="34"/>
      <c r="C165" s="34"/>
      <c r="E165" s="34"/>
      <c r="F165" s="66"/>
      <c r="J165" s="36"/>
      <c r="L165" s="37"/>
      <c r="R165" s="54"/>
      <c r="U165" s="38"/>
      <c r="V165" s="38"/>
      <c r="W165" s="12"/>
      <c r="X165" s="34"/>
      <c r="Y165" s="12"/>
      <c r="Z165" s="12"/>
      <c r="AB165" s="13"/>
      <c r="AD165" s="12"/>
      <c r="AH165" s="12"/>
      <c r="AK165" s="12"/>
      <c r="AM165" s="39"/>
    </row>
    <row r="166" ht="15.75" customHeight="1">
      <c r="A166" s="34"/>
      <c r="B166" s="34"/>
      <c r="C166" s="34"/>
      <c r="E166" s="34"/>
      <c r="F166" s="66"/>
      <c r="J166" s="36"/>
      <c r="L166" s="37"/>
      <c r="R166" s="54"/>
      <c r="U166" s="38"/>
      <c r="V166" s="38"/>
      <c r="W166" s="12"/>
      <c r="X166" s="34"/>
      <c r="Y166" s="12"/>
      <c r="Z166" s="12"/>
      <c r="AB166" s="13"/>
      <c r="AD166" s="12"/>
      <c r="AH166" s="12"/>
      <c r="AK166" s="12"/>
      <c r="AM166" s="39"/>
    </row>
    <row r="167" ht="15.75" customHeight="1">
      <c r="A167" s="34"/>
      <c r="B167" s="34"/>
      <c r="C167" s="34"/>
      <c r="E167" s="34"/>
      <c r="F167" s="66"/>
      <c r="J167" s="36"/>
      <c r="L167" s="37"/>
      <c r="R167" s="54"/>
      <c r="U167" s="38"/>
      <c r="V167" s="38"/>
      <c r="W167" s="12"/>
      <c r="X167" s="34"/>
      <c r="Y167" s="12"/>
      <c r="Z167" s="12"/>
      <c r="AB167" s="13"/>
      <c r="AD167" s="12"/>
      <c r="AH167" s="12"/>
      <c r="AK167" s="12"/>
      <c r="AM167" s="39"/>
    </row>
    <row r="168" ht="15.75" customHeight="1">
      <c r="A168" s="34"/>
      <c r="B168" s="34"/>
      <c r="C168" s="34"/>
      <c r="E168" s="34"/>
      <c r="F168" s="66"/>
      <c r="J168" s="36"/>
      <c r="L168" s="37"/>
      <c r="R168" s="54"/>
      <c r="U168" s="38"/>
      <c r="V168" s="38"/>
      <c r="W168" s="12"/>
      <c r="X168" s="34"/>
      <c r="Y168" s="12"/>
      <c r="Z168" s="12"/>
      <c r="AB168" s="13"/>
      <c r="AD168" s="12"/>
      <c r="AH168" s="12"/>
      <c r="AK168" s="12"/>
      <c r="AM168" s="39"/>
    </row>
    <row r="169" ht="15.75" customHeight="1">
      <c r="A169" s="34"/>
      <c r="B169" s="34"/>
      <c r="C169" s="34"/>
      <c r="E169" s="34"/>
      <c r="F169" s="66"/>
      <c r="J169" s="36"/>
      <c r="L169" s="37"/>
      <c r="R169" s="54"/>
      <c r="U169" s="38"/>
      <c r="V169" s="38"/>
      <c r="W169" s="12"/>
      <c r="X169" s="34"/>
      <c r="Y169" s="12"/>
      <c r="Z169" s="12"/>
      <c r="AB169" s="13"/>
      <c r="AD169" s="12"/>
      <c r="AH169" s="12"/>
      <c r="AK169" s="12"/>
      <c r="AM169" s="39"/>
    </row>
    <row r="170" ht="15.75" customHeight="1">
      <c r="A170" s="34"/>
      <c r="B170" s="34"/>
      <c r="C170" s="34"/>
      <c r="E170" s="34"/>
      <c r="F170" s="66"/>
      <c r="J170" s="36"/>
      <c r="L170" s="37"/>
      <c r="R170" s="54"/>
      <c r="U170" s="38"/>
      <c r="V170" s="38"/>
      <c r="W170" s="12"/>
      <c r="X170" s="34"/>
      <c r="Y170" s="12"/>
      <c r="Z170" s="12"/>
      <c r="AB170" s="13"/>
      <c r="AD170" s="12"/>
      <c r="AH170" s="12"/>
      <c r="AK170" s="12"/>
      <c r="AM170" s="39"/>
    </row>
    <row r="171" ht="15.75" customHeight="1">
      <c r="A171" s="34"/>
      <c r="B171" s="34"/>
      <c r="C171" s="34"/>
      <c r="E171" s="34"/>
      <c r="F171" s="66"/>
      <c r="J171" s="36"/>
      <c r="L171" s="37"/>
      <c r="R171" s="54"/>
      <c r="U171" s="38"/>
      <c r="V171" s="38"/>
      <c r="W171" s="12"/>
      <c r="X171" s="34"/>
      <c r="Y171" s="12"/>
      <c r="Z171" s="12"/>
      <c r="AB171" s="13"/>
      <c r="AD171" s="12"/>
      <c r="AH171" s="12"/>
      <c r="AK171" s="12"/>
      <c r="AM171" s="39"/>
    </row>
    <row r="172" ht="15.75" customHeight="1">
      <c r="A172" s="34"/>
      <c r="B172" s="34"/>
      <c r="C172" s="34"/>
      <c r="E172" s="34"/>
      <c r="F172" s="66"/>
      <c r="J172" s="36"/>
      <c r="L172" s="37"/>
      <c r="R172" s="54"/>
      <c r="U172" s="38"/>
      <c r="V172" s="38"/>
      <c r="W172" s="12"/>
      <c r="X172" s="34"/>
      <c r="Y172" s="12"/>
      <c r="Z172" s="12"/>
      <c r="AB172" s="13"/>
      <c r="AD172" s="12"/>
      <c r="AH172" s="12"/>
      <c r="AK172" s="12"/>
      <c r="AM172" s="39"/>
    </row>
    <row r="173" ht="15.75" customHeight="1">
      <c r="A173" s="34"/>
      <c r="B173" s="34"/>
      <c r="C173" s="34"/>
      <c r="E173" s="34"/>
      <c r="F173" s="66"/>
      <c r="J173" s="36"/>
      <c r="L173" s="37"/>
      <c r="R173" s="54"/>
      <c r="U173" s="38"/>
      <c r="V173" s="38"/>
      <c r="W173" s="12"/>
      <c r="X173" s="34"/>
      <c r="Y173" s="12"/>
      <c r="Z173" s="12"/>
      <c r="AB173" s="13"/>
      <c r="AD173" s="12"/>
      <c r="AH173" s="12"/>
      <c r="AK173" s="12"/>
      <c r="AM173" s="39"/>
    </row>
    <row r="174" ht="15.75" customHeight="1">
      <c r="A174" s="34"/>
      <c r="B174" s="34"/>
      <c r="C174" s="34"/>
      <c r="E174" s="34"/>
      <c r="F174" s="66"/>
      <c r="J174" s="36"/>
      <c r="L174" s="37"/>
      <c r="R174" s="54"/>
      <c r="U174" s="38"/>
      <c r="V174" s="38"/>
      <c r="W174" s="12"/>
      <c r="X174" s="34"/>
      <c r="Y174" s="12"/>
      <c r="Z174" s="12"/>
      <c r="AB174" s="13"/>
      <c r="AD174" s="12"/>
      <c r="AH174" s="12"/>
      <c r="AK174" s="12"/>
      <c r="AM174" s="39"/>
    </row>
    <row r="175" ht="15.75" customHeight="1">
      <c r="A175" s="34"/>
      <c r="B175" s="34"/>
      <c r="C175" s="34"/>
      <c r="E175" s="34"/>
      <c r="F175" s="66"/>
      <c r="J175" s="36"/>
      <c r="L175" s="37"/>
      <c r="R175" s="54"/>
      <c r="U175" s="38"/>
      <c r="V175" s="38"/>
      <c r="W175" s="12"/>
      <c r="X175" s="34"/>
      <c r="Y175" s="12"/>
      <c r="Z175" s="12"/>
      <c r="AB175" s="13"/>
      <c r="AD175" s="12"/>
      <c r="AH175" s="12"/>
      <c r="AK175" s="12"/>
      <c r="AM175" s="39"/>
    </row>
    <row r="176" ht="15.75" customHeight="1">
      <c r="A176" s="34"/>
      <c r="B176" s="34"/>
      <c r="C176" s="34"/>
      <c r="E176" s="34"/>
      <c r="F176" s="66"/>
      <c r="J176" s="36"/>
      <c r="L176" s="37"/>
      <c r="R176" s="54"/>
      <c r="U176" s="38"/>
      <c r="V176" s="38"/>
      <c r="W176" s="12"/>
      <c r="X176" s="34"/>
      <c r="Y176" s="12"/>
      <c r="Z176" s="12"/>
      <c r="AB176" s="13"/>
      <c r="AD176" s="12"/>
      <c r="AH176" s="12"/>
      <c r="AK176" s="12"/>
      <c r="AM176" s="39"/>
    </row>
    <row r="177" ht="15.75" customHeight="1">
      <c r="A177" s="34"/>
      <c r="B177" s="34"/>
      <c r="C177" s="34"/>
      <c r="E177" s="34"/>
      <c r="F177" s="66"/>
      <c r="J177" s="36"/>
      <c r="L177" s="37"/>
      <c r="R177" s="54"/>
      <c r="U177" s="38"/>
      <c r="V177" s="38"/>
      <c r="W177" s="12"/>
      <c r="X177" s="34"/>
      <c r="Y177" s="12"/>
      <c r="Z177" s="12"/>
      <c r="AB177" s="13"/>
      <c r="AD177" s="12"/>
      <c r="AH177" s="12"/>
      <c r="AK177" s="12"/>
      <c r="AM177" s="39"/>
    </row>
    <row r="178" ht="15.75" customHeight="1">
      <c r="A178" s="34"/>
      <c r="B178" s="34"/>
      <c r="C178" s="34"/>
      <c r="E178" s="34"/>
      <c r="F178" s="66"/>
      <c r="J178" s="36"/>
      <c r="L178" s="37"/>
      <c r="R178" s="54"/>
      <c r="U178" s="38"/>
      <c r="V178" s="38"/>
      <c r="W178" s="12"/>
      <c r="X178" s="34"/>
      <c r="Y178" s="12"/>
      <c r="Z178" s="12"/>
      <c r="AB178" s="13"/>
      <c r="AD178" s="12"/>
      <c r="AH178" s="12"/>
      <c r="AK178" s="12"/>
      <c r="AM178" s="39"/>
    </row>
    <row r="179" ht="15.75" customHeight="1">
      <c r="A179" s="34"/>
      <c r="B179" s="34"/>
      <c r="C179" s="34"/>
      <c r="E179" s="34"/>
      <c r="F179" s="66"/>
      <c r="J179" s="36"/>
      <c r="L179" s="37"/>
      <c r="R179" s="54"/>
      <c r="U179" s="38"/>
      <c r="V179" s="38"/>
      <c r="W179" s="12"/>
      <c r="X179" s="34"/>
      <c r="Y179" s="12"/>
      <c r="Z179" s="12"/>
      <c r="AB179" s="13"/>
      <c r="AD179" s="12"/>
      <c r="AH179" s="12"/>
      <c r="AK179" s="12"/>
      <c r="AM179" s="39"/>
    </row>
    <row r="180" ht="15.75" customHeight="1">
      <c r="A180" s="34"/>
      <c r="B180" s="34"/>
      <c r="C180" s="34"/>
      <c r="E180" s="34"/>
      <c r="F180" s="66"/>
      <c r="J180" s="36"/>
      <c r="L180" s="37"/>
      <c r="R180" s="54"/>
      <c r="U180" s="38"/>
      <c r="V180" s="38"/>
      <c r="W180" s="12"/>
      <c r="X180" s="34"/>
      <c r="Y180" s="12"/>
      <c r="Z180" s="12"/>
      <c r="AB180" s="13"/>
      <c r="AD180" s="12"/>
      <c r="AH180" s="12"/>
      <c r="AK180" s="12"/>
      <c r="AM180" s="39"/>
    </row>
    <row r="181" ht="15.75" customHeight="1">
      <c r="A181" s="34"/>
      <c r="B181" s="34"/>
      <c r="C181" s="34"/>
      <c r="E181" s="34"/>
      <c r="F181" s="66"/>
      <c r="J181" s="36"/>
      <c r="L181" s="37"/>
      <c r="R181" s="54"/>
      <c r="U181" s="38"/>
      <c r="V181" s="38"/>
      <c r="W181" s="12"/>
      <c r="X181" s="34"/>
      <c r="Y181" s="12"/>
      <c r="Z181" s="12"/>
      <c r="AB181" s="13"/>
      <c r="AD181" s="12"/>
      <c r="AH181" s="12"/>
      <c r="AK181" s="12"/>
      <c r="AM181" s="39"/>
    </row>
    <row r="182" ht="15.75" customHeight="1">
      <c r="A182" s="34"/>
      <c r="B182" s="34"/>
      <c r="C182" s="34"/>
      <c r="E182" s="34"/>
      <c r="F182" s="66"/>
      <c r="J182" s="36"/>
      <c r="L182" s="37"/>
      <c r="R182" s="54"/>
      <c r="U182" s="38"/>
      <c r="V182" s="38"/>
      <c r="W182" s="12"/>
      <c r="X182" s="34"/>
      <c r="Y182" s="12"/>
      <c r="Z182" s="12"/>
      <c r="AB182" s="13"/>
      <c r="AD182" s="12"/>
      <c r="AH182" s="12"/>
      <c r="AK182" s="12"/>
      <c r="AM182" s="39"/>
    </row>
    <row r="183" ht="15.75" customHeight="1">
      <c r="A183" s="34"/>
      <c r="B183" s="34"/>
      <c r="C183" s="34"/>
      <c r="E183" s="34"/>
      <c r="F183" s="66"/>
      <c r="J183" s="36"/>
      <c r="L183" s="37"/>
      <c r="R183" s="54"/>
      <c r="U183" s="38"/>
      <c r="V183" s="38"/>
      <c r="W183" s="12"/>
      <c r="X183" s="34"/>
      <c r="Y183" s="12"/>
      <c r="Z183" s="12"/>
      <c r="AB183" s="13"/>
      <c r="AD183" s="12"/>
      <c r="AH183" s="12"/>
      <c r="AK183" s="12"/>
      <c r="AM183" s="39"/>
    </row>
    <row r="184" ht="15.75" customHeight="1">
      <c r="A184" s="34"/>
      <c r="B184" s="34"/>
      <c r="C184" s="34"/>
      <c r="E184" s="34"/>
      <c r="F184" s="66"/>
      <c r="J184" s="36"/>
      <c r="L184" s="37"/>
      <c r="R184" s="54"/>
      <c r="U184" s="38"/>
      <c r="V184" s="38"/>
      <c r="W184" s="12"/>
      <c r="X184" s="34"/>
      <c r="Y184" s="12"/>
      <c r="Z184" s="12"/>
      <c r="AB184" s="13"/>
      <c r="AD184" s="12"/>
      <c r="AH184" s="12"/>
      <c r="AK184" s="12"/>
      <c r="AM184" s="39"/>
    </row>
    <row r="185" ht="15.75" customHeight="1">
      <c r="A185" s="34"/>
      <c r="B185" s="34"/>
      <c r="C185" s="34"/>
      <c r="E185" s="34"/>
      <c r="F185" s="66"/>
      <c r="J185" s="36"/>
      <c r="L185" s="37"/>
      <c r="R185" s="54"/>
      <c r="U185" s="38"/>
      <c r="V185" s="38"/>
      <c r="W185" s="12"/>
      <c r="X185" s="34"/>
      <c r="Y185" s="12"/>
      <c r="Z185" s="12"/>
      <c r="AB185" s="13"/>
      <c r="AD185" s="12"/>
      <c r="AH185" s="12"/>
      <c r="AK185" s="12"/>
      <c r="AM185" s="39"/>
    </row>
    <row r="186" ht="15.75" customHeight="1">
      <c r="A186" s="34"/>
      <c r="B186" s="34"/>
      <c r="C186" s="34"/>
      <c r="E186" s="34"/>
      <c r="F186" s="66"/>
      <c r="J186" s="36"/>
      <c r="L186" s="37"/>
      <c r="R186" s="54"/>
      <c r="U186" s="38"/>
      <c r="V186" s="38"/>
      <c r="W186" s="12"/>
      <c r="X186" s="34"/>
      <c r="Y186" s="12"/>
      <c r="Z186" s="12"/>
      <c r="AB186" s="13"/>
      <c r="AD186" s="12"/>
      <c r="AH186" s="12"/>
      <c r="AK186" s="12"/>
      <c r="AM186" s="39"/>
    </row>
    <row r="187" ht="15.75" customHeight="1">
      <c r="A187" s="34"/>
      <c r="B187" s="34"/>
      <c r="C187" s="34"/>
      <c r="E187" s="34"/>
      <c r="F187" s="66"/>
      <c r="J187" s="36"/>
      <c r="L187" s="37"/>
      <c r="R187" s="54"/>
      <c r="U187" s="38"/>
      <c r="V187" s="38"/>
      <c r="W187" s="12"/>
      <c r="X187" s="34"/>
      <c r="Y187" s="12"/>
      <c r="Z187" s="12"/>
      <c r="AB187" s="13"/>
      <c r="AD187" s="12"/>
      <c r="AH187" s="12"/>
      <c r="AK187" s="12"/>
      <c r="AM187" s="39"/>
    </row>
    <row r="188" ht="15.75" customHeight="1">
      <c r="A188" s="34"/>
      <c r="B188" s="34"/>
      <c r="C188" s="34"/>
      <c r="E188" s="34"/>
      <c r="F188" s="66"/>
      <c r="J188" s="36"/>
      <c r="L188" s="37"/>
      <c r="R188" s="54"/>
      <c r="U188" s="38"/>
      <c r="V188" s="38"/>
      <c r="W188" s="12"/>
      <c r="X188" s="34"/>
      <c r="Y188" s="12"/>
      <c r="Z188" s="12"/>
      <c r="AB188" s="13"/>
      <c r="AD188" s="12"/>
      <c r="AH188" s="12"/>
      <c r="AK188" s="12"/>
      <c r="AM188" s="39"/>
    </row>
    <row r="189" ht="15.75" customHeight="1">
      <c r="A189" s="34"/>
      <c r="B189" s="34"/>
      <c r="C189" s="34"/>
      <c r="E189" s="34"/>
      <c r="F189" s="66"/>
      <c r="J189" s="36"/>
      <c r="L189" s="37"/>
      <c r="R189" s="54"/>
      <c r="U189" s="38"/>
      <c r="V189" s="38"/>
      <c r="W189" s="12"/>
      <c r="X189" s="34"/>
      <c r="Y189" s="12"/>
      <c r="Z189" s="12"/>
      <c r="AB189" s="13"/>
      <c r="AD189" s="12"/>
      <c r="AH189" s="12"/>
      <c r="AK189" s="12"/>
      <c r="AM189" s="39"/>
    </row>
    <row r="190" ht="15.75" customHeight="1">
      <c r="A190" s="34"/>
      <c r="B190" s="34"/>
      <c r="C190" s="34"/>
      <c r="E190" s="34"/>
      <c r="F190" s="66"/>
      <c r="J190" s="36"/>
      <c r="L190" s="37"/>
      <c r="R190" s="54"/>
      <c r="U190" s="38"/>
      <c r="V190" s="38"/>
      <c r="W190" s="12"/>
      <c r="X190" s="34"/>
      <c r="Y190" s="12"/>
      <c r="Z190" s="12"/>
      <c r="AB190" s="13"/>
      <c r="AD190" s="12"/>
      <c r="AH190" s="12"/>
      <c r="AK190" s="12"/>
      <c r="AM190" s="39"/>
    </row>
    <row r="191" ht="15.75" customHeight="1">
      <c r="A191" s="34"/>
      <c r="B191" s="34"/>
      <c r="C191" s="34"/>
      <c r="E191" s="34"/>
      <c r="F191" s="66"/>
      <c r="J191" s="36"/>
      <c r="L191" s="37"/>
      <c r="R191" s="54"/>
      <c r="U191" s="38"/>
      <c r="V191" s="38"/>
      <c r="W191" s="12"/>
      <c r="X191" s="34"/>
      <c r="Y191" s="12"/>
      <c r="Z191" s="12"/>
      <c r="AB191" s="13"/>
      <c r="AD191" s="12"/>
      <c r="AH191" s="12"/>
      <c r="AK191" s="12"/>
      <c r="AM191" s="39"/>
    </row>
    <row r="192" ht="15.75" customHeight="1">
      <c r="A192" s="34"/>
      <c r="B192" s="34"/>
      <c r="C192" s="34"/>
      <c r="E192" s="34"/>
      <c r="F192" s="66"/>
      <c r="J192" s="36"/>
      <c r="L192" s="37"/>
      <c r="R192" s="54"/>
      <c r="U192" s="38"/>
      <c r="V192" s="38"/>
      <c r="W192" s="12"/>
      <c r="X192" s="34"/>
      <c r="Y192" s="12"/>
      <c r="Z192" s="12"/>
      <c r="AB192" s="13"/>
      <c r="AD192" s="12"/>
      <c r="AH192" s="12"/>
      <c r="AK192" s="12"/>
      <c r="AM192" s="39"/>
    </row>
    <row r="193" ht="15.75" customHeight="1">
      <c r="A193" s="34"/>
      <c r="B193" s="34"/>
      <c r="C193" s="34"/>
      <c r="E193" s="34"/>
      <c r="F193" s="66"/>
      <c r="J193" s="36"/>
      <c r="L193" s="37"/>
      <c r="R193" s="54"/>
      <c r="U193" s="38"/>
      <c r="V193" s="38"/>
      <c r="W193" s="12"/>
      <c r="X193" s="34"/>
      <c r="Y193" s="12"/>
      <c r="Z193" s="12"/>
      <c r="AB193" s="13"/>
      <c r="AD193" s="12"/>
      <c r="AH193" s="12"/>
      <c r="AK193" s="12"/>
      <c r="AM193" s="39"/>
    </row>
    <row r="194" ht="15.75" customHeight="1">
      <c r="A194" s="34"/>
      <c r="B194" s="34"/>
      <c r="C194" s="34"/>
      <c r="E194" s="34"/>
      <c r="F194" s="66"/>
      <c r="J194" s="36"/>
      <c r="L194" s="37"/>
      <c r="R194" s="54"/>
      <c r="U194" s="38"/>
      <c r="V194" s="38"/>
      <c r="W194" s="12"/>
      <c r="X194" s="34"/>
      <c r="Y194" s="12"/>
      <c r="Z194" s="12"/>
      <c r="AB194" s="13"/>
      <c r="AD194" s="12"/>
      <c r="AH194" s="12"/>
      <c r="AK194" s="12"/>
      <c r="AM194" s="39"/>
    </row>
    <row r="195" ht="15.75" customHeight="1">
      <c r="A195" s="34"/>
      <c r="B195" s="34"/>
      <c r="C195" s="34"/>
      <c r="E195" s="34"/>
      <c r="F195" s="66"/>
      <c r="J195" s="36"/>
      <c r="L195" s="37"/>
      <c r="R195" s="54"/>
      <c r="U195" s="38"/>
      <c r="V195" s="38"/>
      <c r="W195" s="12"/>
      <c r="X195" s="34"/>
      <c r="Y195" s="12"/>
      <c r="Z195" s="12"/>
      <c r="AB195" s="13"/>
      <c r="AD195" s="12"/>
      <c r="AH195" s="12"/>
      <c r="AK195" s="12"/>
      <c r="AM195" s="39"/>
    </row>
    <row r="196" ht="15.75" customHeight="1">
      <c r="A196" s="34"/>
      <c r="B196" s="34"/>
      <c r="C196" s="34"/>
      <c r="E196" s="34"/>
      <c r="F196" s="66"/>
      <c r="J196" s="36"/>
      <c r="L196" s="37"/>
      <c r="R196" s="54"/>
      <c r="U196" s="38"/>
      <c r="V196" s="38"/>
      <c r="W196" s="12"/>
      <c r="X196" s="34"/>
      <c r="Y196" s="12"/>
      <c r="Z196" s="12"/>
      <c r="AB196" s="13"/>
      <c r="AD196" s="12"/>
      <c r="AH196" s="12"/>
      <c r="AK196" s="12"/>
      <c r="AM196" s="39"/>
    </row>
    <row r="197" ht="15.75" customHeight="1">
      <c r="A197" s="34"/>
      <c r="B197" s="34"/>
      <c r="C197" s="34"/>
      <c r="E197" s="34"/>
      <c r="F197" s="66"/>
      <c r="J197" s="36"/>
      <c r="L197" s="37"/>
      <c r="R197" s="54"/>
      <c r="U197" s="38"/>
      <c r="V197" s="38"/>
      <c r="W197" s="12"/>
      <c r="X197" s="34"/>
      <c r="Y197" s="12"/>
      <c r="Z197" s="12"/>
      <c r="AB197" s="13"/>
      <c r="AD197" s="12"/>
      <c r="AH197" s="12"/>
      <c r="AK197" s="12"/>
      <c r="AM197" s="39"/>
    </row>
    <row r="198" ht="15.75" customHeight="1">
      <c r="A198" s="34"/>
      <c r="B198" s="34"/>
      <c r="C198" s="34"/>
      <c r="E198" s="34"/>
      <c r="F198" s="66"/>
      <c r="J198" s="36"/>
      <c r="L198" s="37"/>
      <c r="R198" s="54"/>
      <c r="U198" s="38"/>
      <c r="V198" s="38"/>
      <c r="W198" s="12"/>
      <c r="X198" s="34"/>
      <c r="Y198" s="12"/>
      <c r="Z198" s="12"/>
      <c r="AB198" s="13"/>
      <c r="AD198" s="12"/>
      <c r="AH198" s="12"/>
      <c r="AK198" s="12"/>
      <c r="AM198" s="39"/>
    </row>
    <row r="199" ht="15.75" customHeight="1">
      <c r="A199" s="34"/>
      <c r="B199" s="34"/>
      <c r="C199" s="34"/>
      <c r="E199" s="34"/>
      <c r="F199" s="66"/>
      <c r="J199" s="36"/>
      <c r="L199" s="37"/>
      <c r="R199" s="54"/>
      <c r="U199" s="38"/>
      <c r="V199" s="38"/>
      <c r="W199" s="12"/>
      <c r="X199" s="34"/>
      <c r="Y199" s="12"/>
      <c r="Z199" s="12"/>
      <c r="AB199" s="13"/>
      <c r="AD199" s="12"/>
      <c r="AH199" s="12"/>
      <c r="AK199" s="12"/>
      <c r="AM199" s="39"/>
    </row>
    <row r="200" ht="15.75" customHeight="1">
      <c r="A200" s="34"/>
      <c r="B200" s="34"/>
      <c r="C200" s="34"/>
      <c r="E200" s="34"/>
      <c r="F200" s="66"/>
      <c r="J200" s="36"/>
      <c r="L200" s="37"/>
      <c r="R200" s="54"/>
      <c r="U200" s="38"/>
      <c r="V200" s="38"/>
      <c r="W200" s="12"/>
      <c r="X200" s="34"/>
      <c r="Y200" s="12"/>
      <c r="Z200" s="12"/>
      <c r="AB200" s="13"/>
      <c r="AD200" s="12"/>
      <c r="AH200" s="12"/>
      <c r="AK200" s="12"/>
      <c r="AM200" s="39"/>
    </row>
    <row r="201" ht="15.75" customHeight="1">
      <c r="A201" s="34"/>
      <c r="B201" s="34"/>
      <c r="C201" s="34"/>
      <c r="E201" s="34"/>
      <c r="F201" s="66"/>
      <c r="J201" s="36"/>
      <c r="L201" s="37"/>
      <c r="R201" s="54"/>
      <c r="U201" s="38"/>
      <c r="V201" s="38"/>
      <c r="W201" s="12"/>
      <c r="X201" s="34"/>
      <c r="Y201" s="12"/>
      <c r="Z201" s="12"/>
      <c r="AB201" s="13"/>
      <c r="AD201" s="12"/>
      <c r="AH201" s="12"/>
      <c r="AK201" s="12"/>
      <c r="AM201" s="39"/>
    </row>
    <row r="202" ht="15.75" customHeight="1">
      <c r="A202" s="34"/>
      <c r="B202" s="34"/>
      <c r="C202" s="34"/>
      <c r="E202" s="34"/>
      <c r="F202" s="66"/>
      <c r="J202" s="36"/>
      <c r="L202" s="37"/>
      <c r="R202" s="54"/>
      <c r="U202" s="38"/>
      <c r="V202" s="38"/>
      <c r="W202" s="12"/>
      <c r="X202" s="34"/>
      <c r="Y202" s="12"/>
      <c r="Z202" s="12"/>
      <c r="AB202" s="13"/>
      <c r="AD202" s="12"/>
      <c r="AH202" s="12"/>
      <c r="AK202" s="12"/>
      <c r="AM202" s="39"/>
    </row>
    <row r="203" ht="15.75" customHeight="1">
      <c r="A203" s="34"/>
      <c r="B203" s="34"/>
      <c r="C203" s="34"/>
      <c r="E203" s="34"/>
      <c r="F203" s="66"/>
      <c r="J203" s="36"/>
      <c r="L203" s="37"/>
      <c r="R203" s="54"/>
      <c r="U203" s="38"/>
      <c r="V203" s="38"/>
      <c r="W203" s="12"/>
      <c r="X203" s="34"/>
      <c r="Y203" s="12"/>
      <c r="Z203" s="12"/>
      <c r="AB203" s="13"/>
      <c r="AD203" s="12"/>
      <c r="AH203" s="12"/>
      <c r="AK203" s="12"/>
      <c r="AM203" s="39"/>
    </row>
    <row r="204" ht="15.75" customHeight="1">
      <c r="A204" s="34"/>
      <c r="B204" s="34"/>
      <c r="C204" s="34"/>
      <c r="E204" s="34"/>
      <c r="F204" s="66"/>
      <c r="J204" s="36"/>
      <c r="L204" s="37"/>
      <c r="R204" s="54"/>
      <c r="U204" s="38"/>
      <c r="V204" s="38"/>
      <c r="W204" s="12"/>
      <c r="X204" s="34"/>
      <c r="Y204" s="12"/>
      <c r="Z204" s="12"/>
      <c r="AB204" s="13"/>
      <c r="AD204" s="12"/>
      <c r="AH204" s="12"/>
      <c r="AK204" s="12"/>
      <c r="AM204" s="39"/>
    </row>
    <row r="205" ht="15.75" customHeight="1">
      <c r="A205" s="34"/>
      <c r="B205" s="34"/>
      <c r="C205" s="34"/>
      <c r="E205" s="34"/>
      <c r="F205" s="66"/>
      <c r="J205" s="36"/>
      <c r="L205" s="37"/>
      <c r="R205" s="54"/>
      <c r="U205" s="38"/>
      <c r="V205" s="38"/>
      <c r="W205" s="12"/>
      <c r="X205" s="34"/>
      <c r="Y205" s="12"/>
      <c r="Z205" s="12"/>
      <c r="AB205" s="13"/>
      <c r="AD205" s="12"/>
      <c r="AH205" s="12"/>
      <c r="AK205" s="12"/>
      <c r="AM205" s="39"/>
    </row>
    <row r="206" ht="15.75" customHeight="1">
      <c r="A206" s="34"/>
      <c r="B206" s="34"/>
      <c r="C206" s="34"/>
      <c r="E206" s="34"/>
      <c r="F206" s="66"/>
      <c r="J206" s="36"/>
      <c r="L206" s="37"/>
      <c r="R206" s="54"/>
      <c r="U206" s="38"/>
      <c r="V206" s="38"/>
      <c r="W206" s="12"/>
      <c r="X206" s="34"/>
      <c r="Y206" s="12"/>
      <c r="Z206" s="12"/>
      <c r="AB206" s="13"/>
      <c r="AD206" s="12"/>
      <c r="AH206" s="12"/>
      <c r="AK206" s="12"/>
      <c r="AM206" s="39"/>
    </row>
    <row r="207" ht="15.75" customHeight="1">
      <c r="A207" s="34"/>
      <c r="B207" s="34"/>
      <c r="C207" s="34"/>
      <c r="E207" s="34"/>
      <c r="F207" s="66"/>
      <c r="J207" s="36"/>
      <c r="L207" s="37"/>
      <c r="R207" s="54"/>
      <c r="U207" s="38"/>
      <c r="V207" s="38"/>
      <c r="W207" s="12"/>
      <c r="X207" s="34"/>
      <c r="Y207" s="12"/>
      <c r="Z207" s="12"/>
      <c r="AB207" s="13"/>
      <c r="AD207" s="12"/>
      <c r="AH207" s="12"/>
      <c r="AK207" s="12"/>
      <c r="AM207" s="39"/>
    </row>
    <row r="208" ht="15.75" customHeight="1">
      <c r="A208" s="34"/>
      <c r="B208" s="34"/>
      <c r="C208" s="34"/>
      <c r="E208" s="34"/>
      <c r="F208" s="66"/>
      <c r="J208" s="36"/>
      <c r="L208" s="37"/>
      <c r="R208" s="54"/>
      <c r="U208" s="38"/>
      <c r="V208" s="38"/>
      <c r="W208" s="12"/>
      <c r="X208" s="34"/>
      <c r="Y208" s="12"/>
      <c r="Z208" s="12"/>
      <c r="AB208" s="13"/>
      <c r="AD208" s="12"/>
      <c r="AH208" s="12"/>
      <c r="AK208" s="12"/>
      <c r="AM208" s="39"/>
    </row>
    <row r="209" ht="15.75" customHeight="1">
      <c r="A209" s="34"/>
      <c r="B209" s="34"/>
      <c r="C209" s="34"/>
      <c r="E209" s="34"/>
      <c r="F209" s="66"/>
      <c r="J209" s="36"/>
      <c r="L209" s="37"/>
      <c r="R209" s="54"/>
      <c r="U209" s="38"/>
      <c r="V209" s="38"/>
      <c r="W209" s="12"/>
      <c r="X209" s="34"/>
      <c r="Y209" s="12"/>
      <c r="Z209" s="12"/>
      <c r="AB209" s="13"/>
      <c r="AD209" s="12"/>
      <c r="AH209" s="12"/>
      <c r="AK209" s="12"/>
      <c r="AM209" s="39"/>
    </row>
    <row r="210" ht="15.75" customHeight="1">
      <c r="A210" s="34"/>
      <c r="B210" s="34"/>
      <c r="C210" s="34"/>
      <c r="E210" s="34"/>
      <c r="F210" s="66"/>
      <c r="J210" s="36"/>
      <c r="L210" s="37"/>
      <c r="R210" s="54"/>
      <c r="U210" s="38"/>
      <c r="V210" s="38"/>
      <c r="W210" s="12"/>
      <c r="X210" s="34"/>
      <c r="Y210" s="12"/>
      <c r="Z210" s="12"/>
      <c r="AB210" s="13"/>
      <c r="AD210" s="12"/>
      <c r="AH210" s="12"/>
      <c r="AK210" s="12"/>
      <c r="AM210" s="39"/>
    </row>
    <row r="211" ht="15.75" customHeight="1">
      <c r="A211" s="34"/>
      <c r="B211" s="34"/>
      <c r="C211" s="34"/>
      <c r="E211" s="34"/>
      <c r="F211" s="66"/>
      <c r="J211" s="36"/>
      <c r="L211" s="37"/>
      <c r="R211" s="54"/>
      <c r="U211" s="38"/>
      <c r="V211" s="38"/>
      <c r="W211" s="12"/>
      <c r="X211" s="34"/>
      <c r="Y211" s="12"/>
      <c r="Z211" s="12"/>
      <c r="AB211" s="13"/>
      <c r="AD211" s="12"/>
      <c r="AH211" s="12"/>
      <c r="AK211" s="12"/>
      <c r="AM211" s="39"/>
    </row>
    <row r="212" ht="15.75" customHeight="1">
      <c r="A212" s="34"/>
      <c r="B212" s="34"/>
      <c r="C212" s="34"/>
      <c r="E212" s="34"/>
      <c r="F212" s="66"/>
      <c r="J212" s="36"/>
      <c r="L212" s="37"/>
      <c r="R212" s="54"/>
      <c r="U212" s="38"/>
      <c r="V212" s="38"/>
      <c r="W212" s="12"/>
      <c r="X212" s="34"/>
      <c r="Y212" s="12"/>
      <c r="Z212" s="12"/>
      <c r="AB212" s="13"/>
      <c r="AD212" s="12"/>
      <c r="AH212" s="12"/>
      <c r="AK212" s="12"/>
      <c r="AM212" s="39"/>
    </row>
    <row r="213" ht="15.75" customHeight="1">
      <c r="A213" s="34"/>
      <c r="B213" s="34"/>
      <c r="C213" s="34"/>
      <c r="E213" s="34"/>
      <c r="F213" s="66"/>
      <c r="J213" s="36"/>
      <c r="L213" s="37"/>
      <c r="R213" s="54"/>
      <c r="U213" s="38"/>
      <c r="V213" s="38"/>
      <c r="W213" s="12"/>
      <c r="X213" s="34"/>
      <c r="Y213" s="12"/>
      <c r="Z213" s="12"/>
      <c r="AB213" s="13"/>
      <c r="AD213" s="12"/>
      <c r="AH213" s="12"/>
      <c r="AK213" s="12"/>
      <c r="AM213" s="39"/>
    </row>
    <row r="214" ht="15.75" customHeight="1">
      <c r="A214" s="34"/>
      <c r="B214" s="34"/>
      <c r="C214" s="34"/>
      <c r="E214" s="34"/>
      <c r="F214" s="66"/>
      <c r="J214" s="36"/>
      <c r="L214" s="37"/>
      <c r="R214" s="54"/>
      <c r="U214" s="38"/>
      <c r="V214" s="38"/>
      <c r="W214" s="12"/>
      <c r="X214" s="34"/>
      <c r="Y214" s="12"/>
      <c r="Z214" s="12"/>
      <c r="AB214" s="13"/>
      <c r="AD214" s="12"/>
      <c r="AH214" s="12"/>
      <c r="AK214" s="12"/>
      <c r="AM214" s="39"/>
    </row>
    <row r="215" ht="15.75" customHeight="1">
      <c r="A215" s="34"/>
      <c r="B215" s="34"/>
      <c r="C215" s="34"/>
      <c r="E215" s="34"/>
      <c r="F215" s="66"/>
      <c r="J215" s="36"/>
      <c r="L215" s="37"/>
      <c r="R215" s="54"/>
      <c r="U215" s="38"/>
      <c r="V215" s="38"/>
      <c r="W215" s="12"/>
      <c r="X215" s="34"/>
      <c r="Y215" s="12"/>
      <c r="Z215" s="12"/>
      <c r="AB215" s="13"/>
      <c r="AD215" s="12"/>
      <c r="AH215" s="12"/>
      <c r="AK215" s="12"/>
      <c r="AM215" s="39"/>
    </row>
    <row r="216" ht="15.75" customHeight="1">
      <c r="A216" s="34"/>
      <c r="B216" s="34"/>
      <c r="C216" s="34"/>
      <c r="E216" s="34"/>
      <c r="F216" s="66"/>
      <c r="J216" s="36"/>
      <c r="L216" s="37"/>
      <c r="R216" s="54"/>
      <c r="U216" s="38"/>
      <c r="V216" s="38"/>
      <c r="W216" s="12"/>
      <c r="X216" s="34"/>
      <c r="Y216" s="12"/>
      <c r="Z216" s="12"/>
      <c r="AB216" s="13"/>
      <c r="AD216" s="12"/>
      <c r="AH216" s="12"/>
      <c r="AK216" s="12"/>
      <c r="AM216" s="39"/>
    </row>
    <row r="217" ht="15.75" customHeight="1">
      <c r="A217" s="34"/>
      <c r="B217" s="34"/>
      <c r="C217" s="34"/>
      <c r="E217" s="34"/>
      <c r="F217" s="66"/>
      <c r="J217" s="36"/>
      <c r="L217" s="37"/>
      <c r="R217" s="54"/>
      <c r="U217" s="38"/>
      <c r="V217" s="38"/>
      <c r="W217" s="12"/>
      <c r="X217" s="34"/>
      <c r="Y217" s="12"/>
      <c r="Z217" s="12"/>
      <c r="AB217" s="13"/>
      <c r="AD217" s="12"/>
      <c r="AH217" s="12"/>
      <c r="AK217" s="12"/>
      <c r="AM217" s="39"/>
    </row>
    <row r="218" ht="15.75" customHeight="1">
      <c r="A218" s="34"/>
      <c r="B218" s="34"/>
      <c r="C218" s="34"/>
      <c r="E218" s="34"/>
      <c r="F218" s="66"/>
      <c r="J218" s="36"/>
      <c r="L218" s="37"/>
      <c r="R218" s="54"/>
      <c r="U218" s="38"/>
      <c r="V218" s="38"/>
      <c r="W218" s="12"/>
      <c r="X218" s="34"/>
      <c r="Y218" s="12"/>
      <c r="Z218" s="12"/>
      <c r="AB218" s="13"/>
      <c r="AD218" s="12"/>
      <c r="AH218" s="12"/>
      <c r="AK218" s="12"/>
      <c r="AM218" s="39"/>
    </row>
    <row r="219" ht="15.75" customHeight="1">
      <c r="A219" s="34"/>
      <c r="B219" s="34"/>
      <c r="C219" s="34"/>
      <c r="E219" s="34"/>
      <c r="F219" s="66"/>
      <c r="J219" s="36"/>
      <c r="L219" s="37"/>
      <c r="R219" s="54"/>
      <c r="U219" s="38"/>
      <c r="V219" s="38"/>
      <c r="W219" s="12"/>
      <c r="X219" s="34"/>
      <c r="Y219" s="12"/>
      <c r="Z219" s="12"/>
      <c r="AB219" s="13"/>
      <c r="AD219" s="12"/>
      <c r="AH219" s="12"/>
      <c r="AK219" s="12"/>
      <c r="AM219" s="39"/>
    </row>
    <row r="220" ht="15.75" customHeight="1">
      <c r="A220" s="34"/>
      <c r="B220" s="34"/>
      <c r="C220" s="34"/>
      <c r="E220" s="34"/>
      <c r="F220" s="66"/>
      <c r="J220" s="36"/>
      <c r="L220" s="37"/>
      <c r="R220" s="54"/>
      <c r="U220" s="38"/>
      <c r="V220" s="38"/>
      <c r="W220" s="12"/>
      <c r="X220" s="34"/>
      <c r="Y220" s="12"/>
      <c r="Z220" s="12"/>
      <c r="AB220" s="13"/>
      <c r="AD220" s="12"/>
      <c r="AH220" s="12"/>
      <c r="AK220" s="12"/>
      <c r="AM220" s="39"/>
    </row>
    <row r="221" ht="15.75" customHeight="1">
      <c r="A221" s="34"/>
      <c r="B221" s="34"/>
      <c r="C221" s="34"/>
      <c r="E221" s="34"/>
      <c r="F221" s="66"/>
      <c r="J221" s="36"/>
      <c r="L221" s="37"/>
      <c r="R221" s="54"/>
      <c r="U221" s="38"/>
      <c r="V221" s="38"/>
      <c r="W221" s="12"/>
      <c r="X221" s="34"/>
      <c r="Y221" s="12"/>
      <c r="Z221" s="12"/>
      <c r="AB221" s="13"/>
      <c r="AD221" s="12"/>
      <c r="AH221" s="12"/>
      <c r="AK221" s="12"/>
      <c r="AM221" s="39"/>
    </row>
    <row r="222" ht="15.75" customHeight="1">
      <c r="A222" s="34"/>
      <c r="B222" s="34"/>
      <c r="C222" s="34"/>
      <c r="E222" s="34"/>
      <c r="F222" s="66"/>
      <c r="J222" s="36"/>
      <c r="L222" s="37"/>
      <c r="R222" s="54"/>
      <c r="U222" s="38"/>
      <c r="V222" s="38"/>
      <c r="W222" s="12"/>
      <c r="X222" s="34"/>
      <c r="Y222" s="12"/>
      <c r="Z222" s="12"/>
      <c r="AB222" s="13"/>
      <c r="AD222" s="12"/>
      <c r="AH222" s="12"/>
      <c r="AK222" s="12"/>
      <c r="AM222" s="39"/>
    </row>
    <row r="223" ht="15.75" customHeight="1">
      <c r="A223" s="34"/>
      <c r="B223" s="34"/>
      <c r="C223" s="34"/>
      <c r="E223" s="34"/>
      <c r="F223" s="66"/>
      <c r="J223" s="36"/>
      <c r="L223" s="37"/>
      <c r="R223" s="54"/>
      <c r="U223" s="38"/>
      <c r="V223" s="38"/>
      <c r="W223" s="12"/>
      <c r="X223" s="34"/>
      <c r="Y223" s="12"/>
      <c r="Z223" s="12"/>
      <c r="AB223" s="13"/>
      <c r="AD223" s="12"/>
      <c r="AH223" s="12"/>
      <c r="AK223" s="12"/>
      <c r="AM223" s="39"/>
    </row>
    <row r="224" ht="15.75" customHeight="1">
      <c r="A224" s="34"/>
      <c r="B224" s="34"/>
      <c r="C224" s="34"/>
      <c r="E224" s="34"/>
      <c r="F224" s="66"/>
      <c r="J224" s="36"/>
      <c r="L224" s="37"/>
      <c r="R224" s="54"/>
      <c r="U224" s="38"/>
      <c r="V224" s="38"/>
      <c r="W224" s="12"/>
      <c r="X224" s="34"/>
      <c r="Y224" s="12"/>
      <c r="Z224" s="12"/>
      <c r="AB224" s="13"/>
      <c r="AD224" s="12"/>
      <c r="AH224" s="12"/>
      <c r="AK224" s="12"/>
      <c r="AM224" s="39"/>
    </row>
    <row r="225" ht="15.75" customHeight="1">
      <c r="A225" s="34"/>
      <c r="B225" s="34"/>
      <c r="C225" s="34"/>
      <c r="E225" s="34"/>
      <c r="F225" s="66"/>
      <c r="J225" s="36"/>
      <c r="L225" s="37"/>
      <c r="R225" s="54"/>
      <c r="U225" s="38"/>
      <c r="V225" s="38"/>
      <c r="W225" s="12"/>
      <c r="X225" s="34"/>
      <c r="Y225" s="12"/>
      <c r="Z225" s="12"/>
      <c r="AB225" s="13"/>
      <c r="AD225" s="12"/>
      <c r="AH225" s="12"/>
      <c r="AK225" s="12"/>
      <c r="AM225" s="39"/>
    </row>
    <row r="226" ht="15.75" customHeight="1">
      <c r="A226" s="34"/>
      <c r="B226" s="34"/>
      <c r="C226" s="34"/>
      <c r="E226" s="34"/>
      <c r="F226" s="66"/>
      <c r="J226" s="36"/>
      <c r="L226" s="37"/>
      <c r="R226" s="54"/>
      <c r="U226" s="38"/>
      <c r="V226" s="38"/>
      <c r="W226" s="12"/>
      <c r="X226" s="34"/>
      <c r="Y226" s="12"/>
      <c r="Z226" s="12"/>
      <c r="AB226" s="13"/>
      <c r="AD226" s="12"/>
      <c r="AH226" s="12"/>
      <c r="AK226" s="12"/>
      <c r="AM226" s="39"/>
    </row>
    <row r="227" ht="15.75" customHeight="1">
      <c r="A227" s="34"/>
      <c r="B227" s="34"/>
      <c r="C227" s="34"/>
      <c r="E227" s="34"/>
      <c r="F227" s="66"/>
      <c r="J227" s="36"/>
      <c r="L227" s="37"/>
      <c r="R227" s="54"/>
      <c r="U227" s="38"/>
      <c r="V227" s="38"/>
      <c r="W227" s="12"/>
      <c r="X227" s="34"/>
      <c r="Y227" s="12"/>
      <c r="Z227" s="12"/>
      <c r="AB227" s="13"/>
      <c r="AD227" s="12"/>
      <c r="AH227" s="12"/>
      <c r="AK227" s="12"/>
      <c r="AM227" s="39"/>
    </row>
    <row r="228" ht="15.75" customHeight="1">
      <c r="A228" s="34"/>
      <c r="B228" s="34"/>
      <c r="C228" s="34"/>
      <c r="E228" s="34"/>
      <c r="F228" s="66"/>
      <c r="J228" s="36"/>
      <c r="L228" s="37"/>
      <c r="R228" s="54"/>
      <c r="U228" s="38"/>
      <c r="V228" s="38"/>
      <c r="W228" s="12"/>
      <c r="X228" s="34"/>
      <c r="Y228" s="12"/>
      <c r="Z228" s="12"/>
      <c r="AB228" s="13"/>
      <c r="AD228" s="12"/>
      <c r="AH228" s="12"/>
      <c r="AK228" s="12"/>
      <c r="AM228" s="39"/>
    </row>
    <row r="229" ht="15.75" customHeight="1">
      <c r="A229" s="34"/>
      <c r="B229" s="34"/>
      <c r="C229" s="34"/>
      <c r="E229" s="34"/>
      <c r="F229" s="66"/>
      <c r="J229" s="36"/>
      <c r="L229" s="37"/>
      <c r="R229" s="54"/>
      <c r="U229" s="38"/>
      <c r="V229" s="38"/>
      <c r="W229" s="12"/>
      <c r="X229" s="34"/>
      <c r="Y229" s="12"/>
      <c r="Z229" s="12"/>
      <c r="AB229" s="13"/>
      <c r="AD229" s="12"/>
      <c r="AH229" s="12"/>
      <c r="AK229" s="12"/>
      <c r="AM229" s="39"/>
    </row>
    <row r="230" ht="15.75" customHeight="1">
      <c r="A230" s="34"/>
      <c r="B230" s="34"/>
      <c r="C230" s="34"/>
      <c r="E230" s="34"/>
      <c r="F230" s="66"/>
      <c r="J230" s="36"/>
      <c r="L230" s="37"/>
      <c r="R230" s="54"/>
      <c r="U230" s="38"/>
      <c r="V230" s="38"/>
      <c r="W230" s="12"/>
      <c r="X230" s="34"/>
      <c r="Y230" s="12"/>
      <c r="Z230" s="12"/>
      <c r="AB230" s="13"/>
      <c r="AD230" s="12"/>
      <c r="AH230" s="12"/>
      <c r="AK230" s="12"/>
      <c r="AM230" s="39"/>
    </row>
    <row r="231" ht="15.75" customHeight="1">
      <c r="A231" s="34"/>
      <c r="B231" s="34"/>
      <c r="C231" s="34"/>
      <c r="E231" s="34"/>
      <c r="F231" s="66"/>
      <c r="J231" s="36"/>
      <c r="L231" s="37"/>
      <c r="R231" s="54"/>
      <c r="U231" s="38"/>
      <c r="V231" s="38"/>
      <c r="W231" s="12"/>
      <c r="X231" s="34"/>
      <c r="Y231" s="12"/>
      <c r="Z231" s="12"/>
      <c r="AB231" s="13"/>
      <c r="AD231" s="12"/>
      <c r="AH231" s="12"/>
      <c r="AK231" s="12"/>
      <c r="AM231" s="39"/>
    </row>
    <row r="232" ht="15.75" customHeight="1">
      <c r="A232" s="34"/>
      <c r="B232" s="34"/>
      <c r="C232" s="34"/>
      <c r="E232" s="34"/>
      <c r="F232" s="66"/>
      <c r="J232" s="36"/>
      <c r="L232" s="37"/>
      <c r="R232" s="54"/>
      <c r="U232" s="38"/>
      <c r="V232" s="38"/>
      <c r="W232" s="12"/>
      <c r="X232" s="34"/>
      <c r="Y232" s="12"/>
      <c r="Z232" s="12"/>
      <c r="AB232" s="13"/>
      <c r="AD232" s="12"/>
      <c r="AH232" s="12"/>
      <c r="AK232" s="12"/>
      <c r="AM232" s="39"/>
    </row>
    <row r="233" ht="15.75" customHeight="1">
      <c r="A233" s="34"/>
      <c r="B233" s="34"/>
      <c r="C233" s="34"/>
      <c r="E233" s="34"/>
      <c r="F233" s="66"/>
      <c r="J233" s="36"/>
      <c r="L233" s="37"/>
      <c r="R233" s="54"/>
      <c r="U233" s="38"/>
      <c r="V233" s="38"/>
      <c r="W233" s="12"/>
      <c r="X233" s="34"/>
      <c r="Y233" s="12"/>
      <c r="Z233" s="12"/>
      <c r="AB233" s="13"/>
      <c r="AD233" s="12"/>
      <c r="AH233" s="12"/>
      <c r="AK233" s="12"/>
      <c r="AM233" s="39"/>
    </row>
    <row r="234" ht="15.75" customHeight="1">
      <c r="A234" s="34"/>
      <c r="B234" s="34"/>
      <c r="C234" s="34"/>
      <c r="E234" s="34"/>
      <c r="F234" s="66"/>
      <c r="J234" s="36"/>
      <c r="L234" s="37"/>
      <c r="R234" s="54"/>
      <c r="U234" s="38"/>
      <c r="V234" s="38"/>
      <c r="W234" s="12"/>
      <c r="X234" s="34"/>
      <c r="Y234" s="12"/>
      <c r="Z234" s="12"/>
      <c r="AB234" s="13"/>
      <c r="AD234" s="12"/>
      <c r="AH234" s="12"/>
      <c r="AK234" s="12"/>
      <c r="AM234" s="39"/>
    </row>
    <row r="235" ht="15.75" customHeight="1">
      <c r="A235" s="34"/>
      <c r="B235" s="34"/>
      <c r="C235" s="34"/>
      <c r="E235" s="34"/>
      <c r="F235" s="66"/>
      <c r="J235" s="36"/>
      <c r="L235" s="37"/>
      <c r="R235" s="54"/>
      <c r="U235" s="38"/>
      <c r="V235" s="38"/>
      <c r="W235" s="12"/>
      <c r="X235" s="34"/>
      <c r="Y235" s="12"/>
      <c r="Z235" s="12"/>
      <c r="AB235" s="13"/>
      <c r="AD235" s="12"/>
      <c r="AH235" s="12"/>
      <c r="AK235" s="12"/>
      <c r="AM235" s="39"/>
    </row>
    <row r="236" ht="15.75" customHeight="1">
      <c r="A236" s="34"/>
      <c r="B236" s="34"/>
      <c r="C236" s="34"/>
      <c r="E236" s="34"/>
      <c r="F236" s="66"/>
      <c r="J236" s="36"/>
      <c r="L236" s="37"/>
      <c r="R236" s="54"/>
      <c r="U236" s="38"/>
      <c r="V236" s="38"/>
      <c r="W236" s="12"/>
      <c r="X236" s="34"/>
      <c r="Y236" s="12"/>
      <c r="Z236" s="12"/>
      <c r="AB236" s="13"/>
      <c r="AD236" s="12"/>
      <c r="AH236" s="12"/>
      <c r="AK236" s="12"/>
      <c r="AM236" s="39"/>
    </row>
    <row r="237" ht="15.75" customHeight="1">
      <c r="A237" s="34"/>
      <c r="B237" s="34"/>
      <c r="C237" s="34"/>
      <c r="E237" s="34"/>
      <c r="F237" s="66"/>
      <c r="J237" s="36"/>
      <c r="L237" s="37"/>
      <c r="R237" s="54"/>
      <c r="U237" s="38"/>
      <c r="V237" s="38"/>
      <c r="W237" s="12"/>
      <c r="X237" s="34"/>
      <c r="Y237" s="12"/>
      <c r="Z237" s="12"/>
      <c r="AB237" s="13"/>
      <c r="AD237" s="12"/>
      <c r="AH237" s="12"/>
      <c r="AK237" s="12"/>
      <c r="AM237" s="39"/>
    </row>
    <row r="238" ht="15.75" customHeight="1">
      <c r="A238" s="34"/>
      <c r="B238" s="34"/>
      <c r="C238" s="34"/>
      <c r="E238" s="34"/>
      <c r="F238" s="66"/>
      <c r="J238" s="36"/>
      <c r="L238" s="37"/>
      <c r="R238" s="54"/>
      <c r="U238" s="38"/>
      <c r="V238" s="38"/>
      <c r="W238" s="12"/>
      <c r="X238" s="34"/>
      <c r="Y238" s="12"/>
      <c r="Z238" s="12"/>
      <c r="AB238" s="13"/>
      <c r="AD238" s="12"/>
      <c r="AH238" s="12"/>
      <c r="AK238" s="12"/>
      <c r="AM238" s="39"/>
    </row>
    <row r="239" ht="15.75" customHeight="1">
      <c r="A239" s="34"/>
      <c r="B239" s="34"/>
      <c r="C239" s="34"/>
      <c r="E239" s="34"/>
      <c r="F239" s="66"/>
      <c r="J239" s="36"/>
      <c r="L239" s="37"/>
      <c r="R239" s="54"/>
      <c r="U239" s="38"/>
      <c r="V239" s="38"/>
      <c r="W239" s="12"/>
      <c r="X239" s="34"/>
      <c r="Y239" s="12"/>
      <c r="Z239" s="12"/>
      <c r="AB239" s="13"/>
      <c r="AD239" s="12"/>
      <c r="AH239" s="12"/>
      <c r="AK239" s="12"/>
      <c r="AM239" s="39"/>
    </row>
    <row r="240" ht="15.75" customHeight="1">
      <c r="A240" s="34"/>
      <c r="B240" s="34"/>
      <c r="C240" s="34"/>
      <c r="E240" s="34"/>
      <c r="F240" s="66"/>
      <c r="J240" s="36"/>
      <c r="L240" s="37"/>
      <c r="R240" s="54"/>
      <c r="U240" s="38"/>
      <c r="V240" s="38"/>
      <c r="W240" s="12"/>
      <c r="X240" s="34"/>
      <c r="Y240" s="12"/>
      <c r="Z240" s="12"/>
      <c r="AB240" s="13"/>
      <c r="AD240" s="12"/>
      <c r="AH240" s="12"/>
      <c r="AK240" s="12"/>
      <c r="AM240" s="39"/>
    </row>
    <row r="241" ht="15.75" customHeight="1">
      <c r="A241" s="34"/>
      <c r="B241" s="34"/>
      <c r="C241" s="34"/>
      <c r="E241" s="34"/>
      <c r="F241" s="66"/>
      <c r="J241" s="36"/>
      <c r="L241" s="37"/>
      <c r="R241" s="54"/>
      <c r="U241" s="38"/>
      <c r="V241" s="38"/>
      <c r="W241" s="12"/>
      <c r="X241" s="34"/>
      <c r="Y241" s="12"/>
      <c r="Z241" s="12"/>
      <c r="AB241" s="13"/>
      <c r="AD241" s="12"/>
      <c r="AH241" s="12"/>
      <c r="AK241" s="12"/>
      <c r="AM241" s="39"/>
    </row>
    <row r="242" ht="15.75" customHeight="1">
      <c r="A242" s="34"/>
      <c r="B242" s="34"/>
      <c r="C242" s="34"/>
      <c r="E242" s="34"/>
      <c r="F242" s="66"/>
      <c r="J242" s="36"/>
      <c r="L242" s="37"/>
      <c r="R242" s="54"/>
      <c r="U242" s="38"/>
      <c r="V242" s="38"/>
      <c r="W242" s="12"/>
      <c r="X242" s="34"/>
      <c r="Y242" s="12"/>
      <c r="Z242" s="12"/>
      <c r="AB242" s="13"/>
      <c r="AD242" s="12"/>
      <c r="AH242" s="12"/>
      <c r="AK242" s="12"/>
      <c r="AM242" s="39"/>
    </row>
    <row r="243" ht="15.75" customHeight="1">
      <c r="A243" s="34"/>
      <c r="B243" s="34"/>
      <c r="C243" s="34"/>
      <c r="E243" s="34"/>
      <c r="F243" s="66"/>
      <c r="J243" s="36"/>
      <c r="L243" s="37"/>
      <c r="R243" s="54"/>
      <c r="U243" s="38"/>
      <c r="V243" s="38"/>
      <c r="W243" s="12"/>
      <c r="X243" s="34"/>
      <c r="Y243" s="12"/>
      <c r="Z243" s="12"/>
      <c r="AB243" s="13"/>
      <c r="AD243" s="12"/>
      <c r="AH243" s="12"/>
      <c r="AK243" s="12"/>
      <c r="AM243" s="39"/>
    </row>
    <row r="244" ht="15.75" customHeight="1">
      <c r="A244" s="34"/>
      <c r="B244" s="34"/>
      <c r="C244" s="34"/>
      <c r="E244" s="34"/>
      <c r="F244" s="66"/>
      <c r="J244" s="36"/>
      <c r="L244" s="37"/>
      <c r="R244" s="54"/>
      <c r="U244" s="38"/>
      <c r="V244" s="38"/>
      <c r="W244" s="12"/>
      <c r="X244" s="34"/>
      <c r="Y244" s="12"/>
      <c r="Z244" s="12"/>
      <c r="AB244" s="13"/>
      <c r="AD244" s="12"/>
      <c r="AH244" s="12"/>
      <c r="AK244" s="12"/>
      <c r="AM244" s="39"/>
    </row>
    <row r="245" ht="15.75" customHeight="1">
      <c r="A245" s="34"/>
      <c r="B245" s="34"/>
      <c r="C245" s="34"/>
      <c r="E245" s="34"/>
      <c r="F245" s="66"/>
      <c r="J245" s="36"/>
      <c r="L245" s="37"/>
      <c r="R245" s="54"/>
      <c r="U245" s="38"/>
      <c r="V245" s="38"/>
      <c r="W245" s="12"/>
      <c r="X245" s="34"/>
      <c r="Y245" s="12"/>
      <c r="Z245" s="12"/>
      <c r="AB245" s="13"/>
      <c r="AD245" s="12"/>
      <c r="AH245" s="12"/>
      <c r="AK245" s="12"/>
      <c r="AM245" s="39"/>
    </row>
    <row r="246" ht="15.75" customHeight="1">
      <c r="A246" s="34"/>
      <c r="B246" s="34"/>
      <c r="C246" s="34"/>
      <c r="E246" s="34"/>
      <c r="F246" s="66"/>
      <c r="J246" s="36"/>
      <c r="L246" s="37"/>
      <c r="R246" s="54"/>
      <c r="U246" s="38"/>
      <c r="V246" s="38"/>
      <c r="W246" s="12"/>
      <c r="X246" s="34"/>
      <c r="Y246" s="12"/>
      <c r="Z246" s="12"/>
      <c r="AB246" s="13"/>
      <c r="AD246" s="12"/>
      <c r="AH246" s="12"/>
      <c r="AK246" s="12"/>
      <c r="AM246" s="39"/>
    </row>
    <row r="247" ht="15.75" customHeight="1">
      <c r="A247" s="34"/>
      <c r="B247" s="34"/>
      <c r="C247" s="34"/>
      <c r="E247" s="34"/>
      <c r="F247" s="66"/>
      <c r="J247" s="36"/>
      <c r="L247" s="37"/>
      <c r="R247" s="54"/>
      <c r="U247" s="38"/>
      <c r="V247" s="38"/>
      <c r="W247" s="12"/>
      <c r="X247" s="34"/>
      <c r="Y247" s="12"/>
      <c r="Z247" s="12"/>
      <c r="AB247" s="13"/>
      <c r="AD247" s="12"/>
      <c r="AH247" s="12"/>
      <c r="AK247" s="12"/>
      <c r="AM247" s="39"/>
    </row>
    <row r="248" ht="15.75" customHeight="1">
      <c r="A248" s="34"/>
      <c r="B248" s="34"/>
      <c r="C248" s="34"/>
      <c r="E248" s="34"/>
      <c r="F248" s="66"/>
      <c r="J248" s="36"/>
      <c r="L248" s="37"/>
      <c r="R248" s="54"/>
      <c r="U248" s="38"/>
      <c r="V248" s="38"/>
      <c r="W248" s="12"/>
      <c r="X248" s="34"/>
      <c r="Y248" s="12"/>
      <c r="Z248" s="12"/>
      <c r="AB248" s="13"/>
      <c r="AD248" s="12"/>
      <c r="AH248" s="12"/>
      <c r="AK248" s="12"/>
      <c r="AM248" s="39"/>
    </row>
    <row r="249" ht="15.75" customHeight="1">
      <c r="A249" s="34"/>
      <c r="B249" s="34"/>
      <c r="C249" s="34"/>
      <c r="E249" s="34"/>
      <c r="F249" s="66"/>
      <c r="J249" s="36"/>
      <c r="L249" s="37"/>
      <c r="R249" s="54"/>
      <c r="U249" s="38"/>
      <c r="V249" s="38"/>
      <c r="W249" s="12"/>
      <c r="X249" s="34"/>
      <c r="Y249" s="12"/>
      <c r="Z249" s="12"/>
      <c r="AB249" s="13"/>
      <c r="AD249" s="12"/>
      <c r="AH249" s="12"/>
      <c r="AK249" s="12"/>
      <c r="AM249" s="39"/>
    </row>
    <row r="250" ht="15.75" customHeight="1">
      <c r="A250" s="34"/>
      <c r="B250" s="34"/>
      <c r="C250" s="34"/>
      <c r="E250" s="34"/>
      <c r="F250" s="66"/>
      <c r="J250" s="36"/>
      <c r="L250" s="37"/>
      <c r="R250" s="54"/>
      <c r="U250" s="38"/>
      <c r="V250" s="38"/>
      <c r="W250" s="12"/>
      <c r="X250" s="34"/>
      <c r="Y250" s="12"/>
      <c r="Z250" s="12"/>
      <c r="AB250" s="13"/>
      <c r="AD250" s="12"/>
      <c r="AH250" s="12"/>
      <c r="AK250" s="12"/>
      <c r="AM250" s="39"/>
    </row>
    <row r="251" ht="15.75" customHeight="1">
      <c r="A251" s="34"/>
      <c r="B251" s="34"/>
      <c r="C251" s="34"/>
      <c r="E251" s="34"/>
      <c r="F251" s="66"/>
      <c r="J251" s="36"/>
      <c r="L251" s="37"/>
      <c r="R251" s="54"/>
      <c r="U251" s="38"/>
      <c r="V251" s="38"/>
      <c r="W251" s="12"/>
      <c r="X251" s="34"/>
      <c r="Y251" s="12"/>
      <c r="Z251" s="12"/>
      <c r="AB251" s="13"/>
      <c r="AD251" s="12"/>
      <c r="AH251" s="12"/>
      <c r="AK251" s="12"/>
      <c r="AM251" s="39"/>
    </row>
    <row r="252" ht="15.75" customHeight="1">
      <c r="A252" s="34"/>
      <c r="B252" s="34"/>
      <c r="C252" s="34"/>
      <c r="E252" s="34"/>
      <c r="F252" s="66"/>
      <c r="J252" s="36"/>
      <c r="L252" s="37"/>
      <c r="R252" s="54"/>
      <c r="U252" s="38"/>
      <c r="V252" s="38"/>
      <c r="W252" s="12"/>
      <c r="X252" s="34"/>
      <c r="Y252" s="12"/>
      <c r="Z252" s="12"/>
      <c r="AB252" s="13"/>
      <c r="AD252" s="12"/>
      <c r="AH252" s="12"/>
      <c r="AK252" s="12"/>
      <c r="AM252" s="39"/>
    </row>
    <row r="253" ht="15.75" customHeight="1">
      <c r="A253" s="34"/>
      <c r="B253" s="34"/>
      <c r="C253" s="34"/>
      <c r="E253" s="34"/>
      <c r="F253" s="66"/>
      <c r="J253" s="36"/>
      <c r="L253" s="37"/>
      <c r="R253" s="54"/>
      <c r="U253" s="38"/>
      <c r="V253" s="38"/>
      <c r="W253" s="12"/>
      <c r="X253" s="34"/>
      <c r="Y253" s="12"/>
      <c r="Z253" s="12"/>
      <c r="AB253" s="13"/>
      <c r="AD253" s="12"/>
      <c r="AH253" s="12"/>
      <c r="AK253" s="12"/>
      <c r="AM253" s="39"/>
    </row>
    <row r="254" ht="15.75" customHeight="1">
      <c r="A254" s="34"/>
      <c r="B254" s="34"/>
      <c r="C254" s="34"/>
      <c r="E254" s="34"/>
      <c r="F254" s="66"/>
      <c r="J254" s="36"/>
      <c r="L254" s="37"/>
      <c r="R254" s="54"/>
      <c r="U254" s="38"/>
      <c r="V254" s="38"/>
      <c r="W254" s="12"/>
      <c r="X254" s="34"/>
      <c r="Y254" s="12"/>
      <c r="Z254" s="12"/>
      <c r="AB254" s="13"/>
      <c r="AD254" s="12"/>
      <c r="AH254" s="12"/>
      <c r="AK254" s="12"/>
      <c r="AM254" s="39"/>
    </row>
    <row r="255" ht="15.75" customHeight="1">
      <c r="A255" s="34"/>
      <c r="B255" s="34"/>
      <c r="C255" s="34"/>
      <c r="E255" s="34"/>
      <c r="F255" s="66"/>
      <c r="J255" s="36"/>
      <c r="L255" s="37"/>
      <c r="R255" s="54"/>
      <c r="U255" s="38"/>
      <c r="V255" s="38"/>
      <c r="W255" s="12"/>
      <c r="X255" s="34"/>
      <c r="Y255" s="12"/>
      <c r="Z255" s="12"/>
      <c r="AB255" s="13"/>
      <c r="AD255" s="12"/>
      <c r="AH255" s="12"/>
      <c r="AK255" s="12"/>
      <c r="AM255" s="39"/>
    </row>
    <row r="256" ht="15.75" customHeight="1">
      <c r="A256" s="34"/>
      <c r="B256" s="34"/>
      <c r="C256" s="34"/>
      <c r="E256" s="34"/>
      <c r="F256" s="66"/>
      <c r="J256" s="36"/>
      <c r="L256" s="37"/>
      <c r="R256" s="54"/>
      <c r="U256" s="38"/>
      <c r="V256" s="38"/>
      <c r="W256" s="12"/>
      <c r="X256" s="34"/>
      <c r="Y256" s="12"/>
      <c r="Z256" s="12"/>
      <c r="AB256" s="13"/>
      <c r="AD256" s="12"/>
      <c r="AH256" s="12"/>
      <c r="AK256" s="12"/>
      <c r="AM256" s="39"/>
    </row>
    <row r="257" ht="15.75" customHeight="1">
      <c r="A257" s="34"/>
      <c r="B257" s="34"/>
      <c r="C257" s="34"/>
      <c r="E257" s="34"/>
      <c r="F257" s="66"/>
      <c r="J257" s="36"/>
      <c r="L257" s="37"/>
      <c r="R257" s="54"/>
      <c r="U257" s="38"/>
      <c r="V257" s="38"/>
      <c r="W257" s="12"/>
      <c r="X257" s="34"/>
      <c r="Y257" s="12"/>
      <c r="Z257" s="12"/>
      <c r="AB257" s="13"/>
      <c r="AD257" s="12"/>
      <c r="AH257" s="12"/>
      <c r="AK257" s="12"/>
      <c r="AM257" s="39"/>
    </row>
    <row r="258" ht="15.75" customHeight="1">
      <c r="A258" s="34"/>
      <c r="B258" s="34"/>
      <c r="C258" s="34"/>
      <c r="E258" s="34"/>
      <c r="F258" s="66"/>
      <c r="J258" s="36"/>
      <c r="L258" s="37"/>
      <c r="R258" s="54"/>
      <c r="U258" s="38"/>
      <c r="V258" s="38"/>
      <c r="W258" s="12"/>
      <c r="X258" s="34"/>
      <c r="Y258" s="12"/>
      <c r="Z258" s="12"/>
      <c r="AB258" s="13"/>
      <c r="AD258" s="12"/>
      <c r="AH258" s="12"/>
      <c r="AK258" s="12"/>
      <c r="AM258" s="39"/>
    </row>
    <row r="259" ht="15.75" customHeight="1">
      <c r="A259" s="34"/>
      <c r="B259" s="34"/>
      <c r="C259" s="34"/>
      <c r="E259" s="34"/>
      <c r="F259" s="66"/>
      <c r="J259" s="36"/>
      <c r="L259" s="37"/>
      <c r="R259" s="54"/>
      <c r="U259" s="38"/>
      <c r="V259" s="38"/>
      <c r="W259" s="12"/>
      <c r="X259" s="34"/>
      <c r="Y259" s="12"/>
      <c r="Z259" s="12"/>
      <c r="AB259" s="13"/>
      <c r="AD259" s="12"/>
      <c r="AH259" s="12"/>
      <c r="AK259" s="12"/>
      <c r="AM259" s="39"/>
    </row>
    <row r="260" ht="15.75" customHeight="1">
      <c r="A260" s="34"/>
      <c r="B260" s="34"/>
      <c r="C260" s="34"/>
      <c r="E260" s="34"/>
      <c r="F260" s="66"/>
      <c r="J260" s="36"/>
      <c r="L260" s="37"/>
      <c r="R260" s="54"/>
      <c r="U260" s="38"/>
      <c r="V260" s="38"/>
      <c r="W260" s="12"/>
      <c r="X260" s="34"/>
      <c r="Y260" s="12"/>
      <c r="Z260" s="12"/>
      <c r="AB260" s="13"/>
      <c r="AD260" s="12"/>
      <c r="AH260" s="12"/>
      <c r="AK260" s="12"/>
      <c r="AM260" s="39"/>
    </row>
    <row r="261" ht="15.75" customHeight="1">
      <c r="A261" s="34"/>
      <c r="B261" s="34"/>
      <c r="C261" s="34"/>
      <c r="E261" s="34"/>
      <c r="F261" s="66"/>
      <c r="J261" s="36"/>
      <c r="L261" s="37"/>
      <c r="R261" s="54"/>
      <c r="U261" s="38"/>
      <c r="V261" s="38"/>
      <c r="W261" s="12"/>
      <c r="X261" s="34"/>
      <c r="Y261" s="12"/>
      <c r="Z261" s="12"/>
      <c r="AB261" s="13"/>
      <c r="AD261" s="12"/>
      <c r="AH261" s="12"/>
      <c r="AK261" s="12"/>
      <c r="AM261" s="39"/>
    </row>
    <row r="262" ht="15.75" customHeight="1">
      <c r="A262" s="34"/>
      <c r="B262" s="34"/>
      <c r="C262" s="34"/>
      <c r="E262" s="34"/>
      <c r="F262" s="66"/>
      <c r="J262" s="36"/>
      <c r="L262" s="37"/>
      <c r="R262" s="54"/>
      <c r="U262" s="38"/>
      <c r="V262" s="38"/>
      <c r="W262" s="12"/>
      <c r="X262" s="34"/>
      <c r="Y262" s="12"/>
      <c r="Z262" s="12"/>
      <c r="AB262" s="13"/>
      <c r="AD262" s="12"/>
      <c r="AH262" s="12"/>
      <c r="AK262" s="12"/>
      <c r="AM262" s="39"/>
    </row>
    <row r="263" ht="15.75" customHeight="1">
      <c r="A263" s="34"/>
      <c r="B263" s="34"/>
      <c r="C263" s="34"/>
      <c r="E263" s="34"/>
      <c r="F263" s="66"/>
      <c r="J263" s="36"/>
      <c r="L263" s="37"/>
      <c r="R263" s="54"/>
      <c r="U263" s="38"/>
      <c r="V263" s="38"/>
      <c r="W263" s="12"/>
      <c r="X263" s="34"/>
      <c r="Y263" s="12"/>
      <c r="Z263" s="12"/>
      <c r="AB263" s="13"/>
      <c r="AD263" s="12"/>
      <c r="AH263" s="12"/>
      <c r="AK263" s="12"/>
      <c r="AM263" s="39"/>
    </row>
    <row r="264" ht="15.75" customHeight="1">
      <c r="A264" s="34"/>
      <c r="B264" s="34"/>
      <c r="C264" s="34"/>
      <c r="E264" s="34"/>
      <c r="F264" s="66"/>
      <c r="J264" s="36"/>
      <c r="L264" s="37"/>
      <c r="R264" s="54"/>
      <c r="U264" s="38"/>
      <c r="V264" s="38"/>
      <c r="W264" s="12"/>
      <c r="X264" s="34"/>
      <c r="Y264" s="12"/>
      <c r="Z264" s="12"/>
      <c r="AB264" s="13"/>
      <c r="AD264" s="12"/>
      <c r="AH264" s="12"/>
      <c r="AK264" s="12"/>
      <c r="AM264" s="39"/>
    </row>
    <row r="265" ht="15.75" customHeight="1">
      <c r="A265" s="34"/>
      <c r="B265" s="34"/>
      <c r="C265" s="34"/>
      <c r="E265" s="34"/>
      <c r="F265" s="66"/>
      <c r="J265" s="36"/>
      <c r="L265" s="37"/>
      <c r="R265" s="54"/>
      <c r="U265" s="38"/>
      <c r="V265" s="38"/>
      <c r="W265" s="12"/>
      <c r="X265" s="34"/>
      <c r="Y265" s="12"/>
      <c r="Z265" s="12"/>
      <c r="AB265" s="13"/>
      <c r="AD265" s="12"/>
      <c r="AH265" s="12"/>
      <c r="AK265" s="12"/>
      <c r="AM265" s="39"/>
    </row>
    <row r="266" ht="15.75" customHeight="1">
      <c r="A266" s="34"/>
      <c r="B266" s="34"/>
      <c r="C266" s="34"/>
      <c r="E266" s="34"/>
      <c r="F266" s="66"/>
      <c r="J266" s="36"/>
      <c r="L266" s="37"/>
      <c r="R266" s="54"/>
      <c r="U266" s="38"/>
      <c r="V266" s="38"/>
      <c r="W266" s="12"/>
      <c r="X266" s="34"/>
      <c r="Y266" s="12"/>
      <c r="Z266" s="12"/>
      <c r="AB266" s="13"/>
      <c r="AD266" s="12"/>
      <c r="AH266" s="12"/>
      <c r="AK266" s="12"/>
      <c r="AM266" s="39"/>
    </row>
    <row r="267" ht="15.75" customHeight="1">
      <c r="A267" s="34"/>
      <c r="B267" s="34"/>
      <c r="C267" s="34"/>
      <c r="E267" s="34"/>
      <c r="F267" s="66"/>
      <c r="J267" s="36"/>
      <c r="L267" s="37"/>
      <c r="R267" s="54"/>
      <c r="U267" s="38"/>
      <c r="V267" s="38"/>
      <c r="W267" s="12"/>
      <c r="X267" s="34"/>
      <c r="Y267" s="12"/>
      <c r="Z267" s="12"/>
      <c r="AB267" s="13"/>
      <c r="AD267" s="12"/>
      <c r="AH267" s="12"/>
      <c r="AK267" s="12"/>
      <c r="AM267" s="39"/>
    </row>
    <row r="268" ht="15.75" customHeight="1">
      <c r="A268" s="34"/>
      <c r="B268" s="34"/>
      <c r="C268" s="34"/>
      <c r="E268" s="34"/>
      <c r="F268" s="66"/>
      <c r="J268" s="36"/>
      <c r="L268" s="37"/>
      <c r="R268" s="54"/>
      <c r="U268" s="38"/>
      <c r="V268" s="38"/>
      <c r="W268" s="12"/>
      <c r="X268" s="34"/>
      <c r="Y268" s="12"/>
      <c r="Z268" s="12"/>
      <c r="AB268" s="13"/>
      <c r="AD268" s="12"/>
      <c r="AH268" s="12"/>
      <c r="AK268" s="12"/>
      <c r="AM268" s="39"/>
    </row>
    <row r="269" ht="15.75" customHeight="1">
      <c r="A269" s="34"/>
      <c r="B269" s="34"/>
      <c r="C269" s="34"/>
      <c r="E269" s="34"/>
      <c r="F269" s="66"/>
      <c r="J269" s="36"/>
      <c r="L269" s="37"/>
      <c r="R269" s="54"/>
      <c r="U269" s="38"/>
      <c r="V269" s="38"/>
      <c r="W269" s="12"/>
      <c r="X269" s="34"/>
      <c r="Y269" s="12"/>
      <c r="Z269" s="12"/>
      <c r="AB269" s="13"/>
      <c r="AD269" s="12"/>
      <c r="AH269" s="12"/>
      <c r="AK269" s="12"/>
      <c r="AM269" s="39"/>
    </row>
    <row r="270" ht="15.75" customHeight="1">
      <c r="A270" s="34"/>
      <c r="B270" s="34"/>
      <c r="C270" s="34"/>
      <c r="E270" s="34"/>
      <c r="F270" s="66"/>
      <c r="J270" s="36"/>
      <c r="L270" s="37"/>
      <c r="R270" s="54"/>
      <c r="U270" s="38"/>
      <c r="V270" s="38"/>
      <c r="W270" s="12"/>
      <c r="X270" s="34"/>
      <c r="Y270" s="12"/>
      <c r="Z270" s="12"/>
      <c r="AB270" s="13"/>
      <c r="AD270" s="12"/>
      <c r="AH270" s="12"/>
      <c r="AK270" s="12"/>
      <c r="AM270" s="39"/>
    </row>
    <row r="271" ht="15.75" customHeight="1">
      <c r="A271" s="34"/>
      <c r="B271" s="34"/>
      <c r="C271" s="34"/>
      <c r="E271" s="34"/>
      <c r="F271" s="66"/>
      <c r="J271" s="36"/>
      <c r="L271" s="37"/>
      <c r="R271" s="54"/>
      <c r="U271" s="38"/>
      <c r="V271" s="38"/>
      <c r="W271" s="12"/>
      <c r="X271" s="34"/>
      <c r="Y271" s="12"/>
      <c r="Z271" s="12"/>
      <c r="AB271" s="13"/>
      <c r="AD271" s="12"/>
      <c r="AH271" s="12"/>
      <c r="AK271" s="12"/>
      <c r="AM271" s="39"/>
    </row>
    <row r="272" ht="15.75" customHeight="1">
      <c r="A272" s="34"/>
      <c r="B272" s="34"/>
      <c r="C272" s="34"/>
      <c r="E272" s="34"/>
      <c r="F272" s="66"/>
      <c r="J272" s="36"/>
      <c r="L272" s="37"/>
      <c r="R272" s="54"/>
      <c r="U272" s="38"/>
      <c r="V272" s="38"/>
      <c r="W272" s="12"/>
      <c r="X272" s="34"/>
      <c r="Y272" s="12"/>
      <c r="Z272" s="12"/>
      <c r="AB272" s="13"/>
      <c r="AD272" s="12"/>
      <c r="AH272" s="12"/>
      <c r="AK272" s="12"/>
      <c r="AM272" s="39"/>
    </row>
    <row r="273" ht="15.75" customHeight="1">
      <c r="A273" s="34"/>
      <c r="B273" s="34"/>
      <c r="C273" s="34"/>
      <c r="E273" s="34"/>
      <c r="F273" s="66"/>
      <c r="J273" s="36"/>
      <c r="L273" s="37"/>
      <c r="R273" s="54"/>
      <c r="U273" s="38"/>
      <c r="V273" s="38"/>
      <c r="W273" s="12"/>
      <c r="X273" s="34"/>
      <c r="Y273" s="12"/>
      <c r="Z273" s="12"/>
      <c r="AB273" s="13"/>
      <c r="AD273" s="12"/>
      <c r="AH273" s="12"/>
      <c r="AK273" s="12"/>
      <c r="AM273" s="39"/>
    </row>
    <row r="274" ht="15.75" customHeight="1">
      <c r="A274" s="34"/>
      <c r="B274" s="34"/>
      <c r="C274" s="34"/>
      <c r="E274" s="34"/>
      <c r="F274" s="66"/>
      <c r="J274" s="36"/>
      <c r="L274" s="37"/>
      <c r="R274" s="54"/>
      <c r="U274" s="38"/>
      <c r="V274" s="38"/>
      <c r="W274" s="12"/>
      <c r="X274" s="34"/>
      <c r="Y274" s="12"/>
      <c r="Z274" s="12"/>
      <c r="AB274" s="13"/>
      <c r="AD274" s="12"/>
      <c r="AH274" s="12"/>
      <c r="AK274" s="12"/>
      <c r="AM274" s="39"/>
    </row>
    <row r="275" ht="15.75" customHeight="1">
      <c r="A275" s="34"/>
      <c r="B275" s="34"/>
      <c r="C275" s="34"/>
      <c r="E275" s="34"/>
      <c r="F275" s="66"/>
      <c r="J275" s="36"/>
      <c r="L275" s="37"/>
      <c r="R275" s="54"/>
      <c r="U275" s="38"/>
      <c r="V275" s="38"/>
      <c r="W275" s="12"/>
      <c r="X275" s="34"/>
      <c r="Y275" s="12"/>
      <c r="Z275" s="12"/>
      <c r="AB275" s="13"/>
      <c r="AD275" s="12"/>
      <c r="AH275" s="12"/>
      <c r="AK275" s="12"/>
      <c r="AM275" s="39"/>
    </row>
    <row r="276" ht="15.75" customHeight="1">
      <c r="A276" s="34"/>
      <c r="B276" s="34"/>
      <c r="C276" s="34"/>
      <c r="E276" s="34"/>
      <c r="F276" s="66"/>
      <c r="J276" s="36"/>
      <c r="L276" s="37"/>
      <c r="R276" s="54"/>
      <c r="U276" s="38"/>
      <c r="V276" s="38"/>
      <c r="W276" s="12"/>
      <c r="X276" s="34"/>
      <c r="Y276" s="12"/>
      <c r="Z276" s="12"/>
      <c r="AB276" s="13"/>
      <c r="AD276" s="12"/>
      <c r="AH276" s="12"/>
      <c r="AK276" s="12"/>
      <c r="AM276" s="39"/>
    </row>
    <row r="277" ht="15.75" customHeight="1">
      <c r="A277" s="34"/>
      <c r="B277" s="34"/>
      <c r="C277" s="34"/>
      <c r="E277" s="34"/>
      <c r="F277" s="66"/>
      <c r="J277" s="36"/>
      <c r="L277" s="37"/>
      <c r="R277" s="54"/>
      <c r="U277" s="38"/>
      <c r="V277" s="38"/>
      <c r="W277" s="12"/>
      <c r="X277" s="34"/>
      <c r="Y277" s="12"/>
      <c r="Z277" s="12"/>
      <c r="AB277" s="13"/>
      <c r="AD277" s="12"/>
      <c r="AH277" s="12"/>
      <c r="AK277" s="12"/>
      <c r="AM277" s="39"/>
    </row>
    <row r="278" ht="15.75" customHeight="1">
      <c r="A278" s="34"/>
      <c r="B278" s="34"/>
      <c r="C278" s="34"/>
      <c r="E278" s="34"/>
      <c r="F278" s="66"/>
      <c r="J278" s="36"/>
      <c r="L278" s="37"/>
      <c r="R278" s="54"/>
      <c r="U278" s="38"/>
      <c r="V278" s="38"/>
      <c r="W278" s="12"/>
      <c r="X278" s="34"/>
      <c r="Y278" s="12"/>
      <c r="Z278" s="12"/>
      <c r="AB278" s="13"/>
      <c r="AD278" s="12"/>
      <c r="AH278" s="12"/>
      <c r="AK278" s="12"/>
      <c r="AM278" s="39"/>
    </row>
    <row r="279" ht="15.75" customHeight="1">
      <c r="A279" s="34"/>
      <c r="B279" s="34"/>
      <c r="C279" s="34"/>
      <c r="E279" s="34"/>
      <c r="F279" s="66"/>
      <c r="J279" s="36"/>
      <c r="L279" s="37"/>
      <c r="R279" s="54"/>
      <c r="U279" s="38"/>
      <c r="V279" s="38"/>
      <c r="W279" s="12"/>
      <c r="X279" s="34"/>
      <c r="Y279" s="12"/>
      <c r="Z279" s="12"/>
      <c r="AB279" s="13"/>
      <c r="AD279" s="12"/>
      <c r="AH279" s="12"/>
      <c r="AK279" s="12"/>
      <c r="AM279" s="39"/>
    </row>
    <row r="280" ht="15.75" customHeight="1">
      <c r="A280" s="34"/>
      <c r="B280" s="34"/>
      <c r="C280" s="34"/>
      <c r="E280" s="34"/>
      <c r="F280" s="66"/>
      <c r="J280" s="36"/>
      <c r="L280" s="37"/>
      <c r="R280" s="54"/>
      <c r="U280" s="38"/>
      <c r="V280" s="38"/>
      <c r="W280" s="12"/>
      <c r="X280" s="34"/>
      <c r="Y280" s="12"/>
      <c r="Z280" s="12"/>
      <c r="AB280" s="13"/>
      <c r="AD280" s="12"/>
      <c r="AH280" s="12"/>
      <c r="AK280" s="12"/>
      <c r="AM280" s="39"/>
    </row>
    <row r="281" ht="15.75" customHeight="1">
      <c r="A281" s="34"/>
      <c r="B281" s="34"/>
      <c r="C281" s="34"/>
      <c r="E281" s="34"/>
      <c r="F281" s="66"/>
      <c r="J281" s="36"/>
      <c r="L281" s="37"/>
      <c r="R281" s="54"/>
      <c r="U281" s="38"/>
      <c r="V281" s="38"/>
      <c r="W281" s="12"/>
      <c r="X281" s="34"/>
      <c r="Y281" s="12"/>
      <c r="Z281" s="12"/>
      <c r="AB281" s="13"/>
      <c r="AD281" s="12"/>
      <c r="AH281" s="12"/>
      <c r="AK281" s="12"/>
      <c r="AM281" s="39"/>
    </row>
    <row r="282" ht="15.75" customHeight="1">
      <c r="A282" s="34"/>
      <c r="B282" s="34"/>
      <c r="C282" s="34"/>
      <c r="E282" s="34"/>
      <c r="F282" s="66"/>
      <c r="J282" s="36"/>
      <c r="L282" s="37"/>
      <c r="R282" s="54"/>
      <c r="U282" s="38"/>
      <c r="V282" s="38"/>
      <c r="W282" s="12"/>
      <c r="X282" s="34"/>
      <c r="Y282" s="12"/>
      <c r="Z282" s="12"/>
      <c r="AB282" s="13"/>
      <c r="AD282" s="12"/>
      <c r="AH282" s="12"/>
      <c r="AK282" s="12"/>
      <c r="AM282" s="39"/>
    </row>
    <row r="283" ht="15.75" customHeight="1">
      <c r="A283" s="34"/>
      <c r="B283" s="34"/>
      <c r="C283" s="34"/>
      <c r="E283" s="34"/>
      <c r="F283" s="66"/>
      <c r="J283" s="36"/>
      <c r="L283" s="37"/>
      <c r="R283" s="54"/>
      <c r="U283" s="38"/>
      <c r="V283" s="38"/>
      <c r="W283" s="12"/>
      <c r="X283" s="34"/>
      <c r="Y283" s="12"/>
      <c r="Z283" s="12"/>
      <c r="AB283" s="13"/>
      <c r="AD283" s="12"/>
      <c r="AH283" s="12"/>
      <c r="AK283" s="12"/>
      <c r="AM283" s="39"/>
    </row>
    <row r="284" ht="15.75" customHeight="1">
      <c r="A284" s="34"/>
      <c r="B284" s="34"/>
      <c r="C284" s="34"/>
      <c r="E284" s="34"/>
      <c r="F284" s="66"/>
      <c r="J284" s="36"/>
      <c r="L284" s="37"/>
      <c r="R284" s="54"/>
      <c r="U284" s="38"/>
      <c r="V284" s="38"/>
      <c r="W284" s="12"/>
      <c r="X284" s="34"/>
      <c r="Y284" s="12"/>
      <c r="Z284" s="12"/>
      <c r="AB284" s="13"/>
      <c r="AD284" s="12"/>
      <c r="AH284" s="12"/>
      <c r="AK284" s="12"/>
      <c r="AM284" s="39"/>
    </row>
    <row r="285" ht="15.75" customHeight="1">
      <c r="A285" s="34"/>
      <c r="B285" s="34"/>
      <c r="C285" s="34"/>
      <c r="E285" s="34"/>
      <c r="F285" s="66"/>
      <c r="J285" s="36"/>
      <c r="L285" s="37"/>
      <c r="R285" s="54"/>
      <c r="U285" s="38"/>
      <c r="V285" s="38"/>
      <c r="W285" s="12"/>
      <c r="X285" s="34"/>
      <c r="Y285" s="12"/>
      <c r="Z285" s="12"/>
      <c r="AB285" s="13"/>
      <c r="AD285" s="12"/>
      <c r="AH285" s="12"/>
      <c r="AK285" s="12"/>
      <c r="AM285" s="39"/>
    </row>
    <row r="286" ht="15.75" customHeight="1">
      <c r="A286" s="34"/>
      <c r="B286" s="34"/>
      <c r="C286" s="34"/>
      <c r="E286" s="34"/>
      <c r="F286" s="66"/>
      <c r="J286" s="36"/>
      <c r="L286" s="37"/>
      <c r="R286" s="54"/>
      <c r="U286" s="38"/>
      <c r="V286" s="38"/>
      <c r="W286" s="12"/>
      <c r="X286" s="34"/>
      <c r="Y286" s="12"/>
      <c r="Z286" s="12"/>
      <c r="AB286" s="13"/>
      <c r="AD286" s="12"/>
      <c r="AH286" s="12"/>
      <c r="AK286" s="12"/>
      <c r="AM286" s="39"/>
    </row>
    <row r="287" ht="15.75" customHeight="1">
      <c r="A287" s="34"/>
      <c r="B287" s="34"/>
      <c r="C287" s="34"/>
      <c r="E287" s="34"/>
      <c r="F287" s="66"/>
      <c r="J287" s="36"/>
      <c r="L287" s="37"/>
      <c r="R287" s="54"/>
      <c r="U287" s="38"/>
      <c r="V287" s="38"/>
      <c r="W287" s="12"/>
      <c r="X287" s="34"/>
      <c r="Y287" s="12"/>
      <c r="Z287" s="12"/>
      <c r="AB287" s="13"/>
      <c r="AD287" s="12"/>
      <c r="AH287" s="12"/>
      <c r="AK287" s="12"/>
      <c r="AM287" s="39"/>
    </row>
    <row r="288" ht="15.75" customHeight="1">
      <c r="A288" s="34"/>
      <c r="B288" s="34"/>
      <c r="C288" s="34"/>
      <c r="E288" s="34"/>
      <c r="F288" s="66"/>
      <c r="J288" s="36"/>
      <c r="L288" s="37"/>
      <c r="R288" s="54"/>
      <c r="U288" s="38"/>
      <c r="V288" s="38"/>
      <c r="W288" s="12"/>
      <c r="X288" s="34"/>
      <c r="Y288" s="12"/>
      <c r="Z288" s="12"/>
      <c r="AB288" s="13"/>
      <c r="AD288" s="12"/>
      <c r="AH288" s="12"/>
      <c r="AK288" s="12"/>
      <c r="AM288" s="39"/>
    </row>
    <row r="289" ht="15.75" customHeight="1">
      <c r="A289" s="34"/>
      <c r="B289" s="34"/>
      <c r="C289" s="34"/>
      <c r="E289" s="34"/>
      <c r="F289" s="66"/>
      <c r="J289" s="36"/>
      <c r="L289" s="37"/>
      <c r="R289" s="54"/>
      <c r="U289" s="38"/>
      <c r="V289" s="38"/>
      <c r="W289" s="12"/>
      <c r="X289" s="34"/>
      <c r="Y289" s="12"/>
      <c r="Z289" s="12"/>
      <c r="AB289" s="13"/>
      <c r="AD289" s="12"/>
      <c r="AH289" s="12"/>
      <c r="AK289" s="12"/>
      <c r="AM289" s="39"/>
    </row>
    <row r="290" ht="15.75" customHeight="1">
      <c r="A290" s="34"/>
      <c r="B290" s="34"/>
      <c r="C290" s="34"/>
      <c r="E290" s="34"/>
      <c r="F290" s="66"/>
      <c r="J290" s="36"/>
      <c r="L290" s="37"/>
      <c r="R290" s="54"/>
      <c r="U290" s="38"/>
      <c r="V290" s="38"/>
      <c r="W290" s="12"/>
      <c r="X290" s="34"/>
      <c r="Y290" s="12"/>
      <c r="Z290" s="12"/>
      <c r="AB290" s="13"/>
      <c r="AD290" s="12"/>
      <c r="AH290" s="12"/>
      <c r="AK290" s="12"/>
      <c r="AM290" s="39"/>
    </row>
    <row r="291" ht="15.75" customHeight="1">
      <c r="A291" s="34"/>
      <c r="B291" s="34"/>
      <c r="C291" s="34"/>
      <c r="E291" s="34"/>
      <c r="F291" s="66"/>
      <c r="J291" s="36"/>
      <c r="L291" s="37"/>
      <c r="R291" s="54"/>
      <c r="U291" s="38"/>
      <c r="V291" s="38"/>
      <c r="W291" s="12"/>
      <c r="X291" s="34"/>
      <c r="Y291" s="12"/>
      <c r="Z291" s="12"/>
      <c r="AB291" s="13"/>
      <c r="AD291" s="12"/>
      <c r="AH291" s="12"/>
      <c r="AK291" s="12"/>
      <c r="AM291" s="39"/>
    </row>
    <row r="292" ht="15.75" customHeight="1">
      <c r="A292" s="34"/>
      <c r="B292" s="34"/>
      <c r="C292" s="34"/>
      <c r="E292" s="34"/>
      <c r="F292" s="66"/>
      <c r="J292" s="36"/>
      <c r="L292" s="37"/>
      <c r="R292" s="54"/>
      <c r="U292" s="38"/>
      <c r="V292" s="38"/>
      <c r="W292" s="12"/>
      <c r="X292" s="34"/>
      <c r="Y292" s="12"/>
      <c r="Z292" s="12"/>
      <c r="AB292" s="13"/>
      <c r="AD292" s="12"/>
      <c r="AH292" s="12"/>
      <c r="AK292" s="12"/>
      <c r="AM292" s="39"/>
    </row>
    <row r="293" ht="15.75" customHeight="1">
      <c r="A293" s="34"/>
      <c r="B293" s="34"/>
      <c r="C293" s="34"/>
      <c r="E293" s="34"/>
      <c r="F293" s="66"/>
      <c r="J293" s="36"/>
      <c r="L293" s="37"/>
      <c r="R293" s="54"/>
      <c r="U293" s="38"/>
      <c r="V293" s="38"/>
      <c r="W293" s="12"/>
      <c r="X293" s="34"/>
      <c r="Y293" s="12"/>
      <c r="Z293" s="12"/>
      <c r="AB293" s="13"/>
      <c r="AD293" s="12"/>
      <c r="AH293" s="12"/>
      <c r="AK293" s="12"/>
      <c r="AM293" s="39"/>
    </row>
    <row r="294" ht="15.75" customHeight="1">
      <c r="A294" s="34"/>
      <c r="B294" s="34"/>
      <c r="C294" s="34"/>
      <c r="E294" s="34"/>
      <c r="F294" s="66"/>
      <c r="J294" s="36"/>
      <c r="L294" s="37"/>
      <c r="R294" s="54"/>
      <c r="U294" s="38"/>
      <c r="V294" s="38"/>
      <c r="W294" s="12"/>
      <c r="X294" s="34"/>
      <c r="Y294" s="12"/>
      <c r="Z294" s="12"/>
      <c r="AB294" s="13"/>
      <c r="AD294" s="12"/>
      <c r="AH294" s="12"/>
      <c r="AK294" s="12"/>
      <c r="AM294" s="39"/>
    </row>
    <row r="295" ht="15.75" customHeight="1">
      <c r="A295" s="34"/>
      <c r="B295" s="34"/>
      <c r="C295" s="34"/>
      <c r="E295" s="34"/>
      <c r="F295" s="66"/>
      <c r="J295" s="36"/>
      <c r="L295" s="37"/>
      <c r="R295" s="54"/>
      <c r="U295" s="38"/>
      <c r="V295" s="38"/>
      <c r="W295" s="12"/>
      <c r="X295" s="34"/>
      <c r="Y295" s="12"/>
      <c r="Z295" s="12"/>
      <c r="AB295" s="13"/>
      <c r="AD295" s="12"/>
      <c r="AH295" s="12"/>
      <c r="AK295" s="12"/>
      <c r="AM295" s="39"/>
    </row>
    <row r="296" ht="15.75" customHeight="1">
      <c r="A296" s="34"/>
      <c r="B296" s="34"/>
      <c r="C296" s="34"/>
      <c r="E296" s="34"/>
      <c r="F296" s="66"/>
      <c r="J296" s="36"/>
      <c r="L296" s="37"/>
      <c r="R296" s="54"/>
      <c r="U296" s="38"/>
      <c r="V296" s="38"/>
      <c r="W296" s="12"/>
      <c r="X296" s="34"/>
      <c r="Y296" s="12"/>
      <c r="Z296" s="12"/>
      <c r="AB296" s="13"/>
      <c r="AD296" s="12"/>
      <c r="AH296" s="12"/>
      <c r="AK296" s="12"/>
      <c r="AM296" s="39"/>
    </row>
    <row r="297" ht="15.75" customHeight="1">
      <c r="A297" s="34"/>
      <c r="B297" s="34"/>
      <c r="C297" s="34"/>
      <c r="E297" s="34"/>
      <c r="F297" s="66"/>
      <c r="J297" s="36"/>
      <c r="L297" s="37"/>
      <c r="R297" s="54"/>
      <c r="U297" s="38"/>
      <c r="V297" s="38"/>
      <c r="W297" s="12"/>
      <c r="X297" s="34"/>
      <c r="Y297" s="12"/>
      <c r="Z297" s="12"/>
      <c r="AB297" s="13"/>
      <c r="AD297" s="12"/>
      <c r="AH297" s="12"/>
      <c r="AK297" s="12"/>
      <c r="AM297" s="39"/>
    </row>
    <row r="298" ht="15.75" customHeight="1">
      <c r="A298" s="34"/>
      <c r="B298" s="34"/>
      <c r="C298" s="34"/>
      <c r="E298" s="34"/>
      <c r="F298" s="66"/>
      <c r="J298" s="36"/>
      <c r="L298" s="37"/>
      <c r="R298" s="54"/>
      <c r="U298" s="38"/>
      <c r="V298" s="38"/>
      <c r="W298" s="12"/>
      <c r="X298" s="34"/>
      <c r="Y298" s="12"/>
      <c r="Z298" s="12"/>
      <c r="AB298" s="13"/>
      <c r="AD298" s="12"/>
      <c r="AH298" s="12"/>
      <c r="AK298" s="12"/>
      <c r="AM298" s="39"/>
    </row>
    <row r="299" ht="15.75" customHeight="1">
      <c r="A299" s="34"/>
      <c r="B299" s="34"/>
      <c r="C299" s="34"/>
      <c r="E299" s="34"/>
      <c r="F299" s="66"/>
      <c r="J299" s="36"/>
      <c r="L299" s="37"/>
      <c r="R299" s="54"/>
      <c r="U299" s="38"/>
      <c r="V299" s="38"/>
      <c r="W299" s="12"/>
      <c r="X299" s="34"/>
      <c r="Y299" s="12"/>
      <c r="Z299" s="12"/>
      <c r="AB299" s="13"/>
      <c r="AD299" s="12"/>
      <c r="AH299" s="12"/>
      <c r="AK299" s="12"/>
      <c r="AM299" s="39"/>
    </row>
    <row r="300" ht="15.75" customHeight="1">
      <c r="A300" s="34"/>
      <c r="B300" s="34"/>
      <c r="C300" s="34"/>
      <c r="E300" s="34"/>
      <c r="F300" s="66"/>
      <c r="J300" s="36"/>
      <c r="L300" s="37"/>
      <c r="R300" s="54"/>
      <c r="U300" s="38"/>
      <c r="V300" s="38"/>
      <c r="W300" s="12"/>
      <c r="X300" s="34"/>
      <c r="Y300" s="12"/>
      <c r="Z300" s="12"/>
      <c r="AB300" s="13"/>
      <c r="AD300" s="12"/>
      <c r="AH300" s="12"/>
      <c r="AK300" s="12"/>
      <c r="AM300" s="39"/>
    </row>
    <row r="301" ht="15.75" customHeight="1">
      <c r="A301" s="34"/>
      <c r="B301" s="34"/>
      <c r="C301" s="34"/>
      <c r="E301" s="34"/>
      <c r="F301" s="66"/>
      <c r="J301" s="36"/>
      <c r="L301" s="37"/>
      <c r="R301" s="54"/>
      <c r="U301" s="38"/>
      <c r="V301" s="38"/>
      <c r="W301" s="12"/>
      <c r="X301" s="34"/>
      <c r="Y301" s="12"/>
      <c r="Z301" s="12"/>
      <c r="AB301" s="13"/>
      <c r="AD301" s="12"/>
      <c r="AH301" s="12"/>
      <c r="AK301" s="12"/>
      <c r="AM301" s="39"/>
    </row>
    <row r="302" ht="15.75" customHeight="1">
      <c r="A302" s="34"/>
      <c r="B302" s="34"/>
      <c r="C302" s="34"/>
      <c r="E302" s="34"/>
      <c r="F302" s="66"/>
      <c r="J302" s="36"/>
      <c r="L302" s="37"/>
      <c r="R302" s="54"/>
      <c r="U302" s="38"/>
      <c r="V302" s="38"/>
      <c r="W302" s="12"/>
      <c r="X302" s="34"/>
      <c r="Y302" s="12"/>
      <c r="Z302" s="12"/>
      <c r="AB302" s="13"/>
      <c r="AD302" s="12"/>
      <c r="AH302" s="12"/>
      <c r="AK302" s="12"/>
      <c r="AM302" s="39"/>
    </row>
    <row r="303" ht="15.75" customHeight="1">
      <c r="A303" s="34"/>
      <c r="B303" s="34"/>
      <c r="C303" s="34"/>
      <c r="E303" s="34"/>
      <c r="F303" s="66"/>
      <c r="J303" s="36"/>
      <c r="L303" s="37"/>
      <c r="R303" s="54"/>
      <c r="U303" s="38"/>
      <c r="V303" s="38"/>
      <c r="W303" s="12"/>
      <c r="X303" s="34"/>
      <c r="Y303" s="12"/>
      <c r="Z303" s="12"/>
      <c r="AB303" s="13"/>
      <c r="AD303" s="12"/>
      <c r="AH303" s="12"/>
      <c r="AK303" s="12"/>
      <c r="AM303" s="39"/>
    </row>
    <row r="304" ht="15.75" customHeight="1">
      <c r="A304" s="34"/>
      <c r="B304" s="34"/>
      <c r="C304" s="34"/>
      <c r="E304" s="34"/>
      <c r="F304" s="66"/>
      <c r="J304" s="36"/>
      <c r="L304" s="37"/>
      <c r="R304" s="54"/>
      <c r="U304" s="38"/>
      <c r="V304" s="38"/>
      <c r="W304" s="12"/>
      <c r="X304" s="34"/>
      <c r="Y304" s="12"/>
      <c r="Z304" s="12"/>
      <c r="AB304" s="13"/>
      <c r="AD304" s="12"/>
      <c r="AH304" s="12"/>
      <c r="AK304" s="12"/>
      <c r="AM304" s="39"/>
    </row>
    <row r="305" ht="15.75" customHeight="1">
      <c r="A305" s="34"/>
      <c r="B305" s="34"/>
      <c r="C305" s="34"/>
      <c r="E305" s="34"/>
      <c r="F305" s="66"/>
      <c r="J305" s="36"/>
      <c r="L305" s="37"/>
      <c r="R305" s="54"/>
      <c r="U305" s="38"/>
      <c r="V305" s="38"/>
      <c r="W305" s="12"/>
      <c r="X305" s="34"/>
      <c r="Y305" s="12"/>
      <c r="Z305" s="12"/>
      <c r="AB305" s="13"/>
      <c r="AD305" s="12"/>
      <c r="AH305" s="12"/>
      <c r="AK305" s="12"/>
      <c r="AM305" s="39"/>
    </row>
    <row r="306" ht="15.75" customHeight="1">
      <c r="A306" s="34"/>
      <c r="B306" s="34"/>
      <c r="C306" s="34"/>
      <c r="E306" s="34"/>
      <c r="F306" s="66"/>
      <c r="J306" s="36"/>
      <c r="L306" s="37"/>
      <c r="R306" s="54"/>
      <c r="U306" s="38"/>
      <c r="V306" s="38"/>
      <c r="W306" s="12"/>
      <c r="X306" s="34"/>
      <c r="Y306" s="12"/>
      <c r="Z306" s="12"/>
      <c r="AB306" s="13"/>
      <c r="AD306" s="12"/>
      <c r="AH306" s="12"/>
      <c r="AK306" s="12"/>
      <c r="AM306" s="39"/>
    </row>
    <row r="307" ht="15.75" customHeight="1">
      <c r="A307" s="34"/>
      <c r="B307" s="34"/>
      <c r="C307" s="34"/>
      <c r="E307" s="34"/>
      <c r="F307" s="66"/>
      <c r="J307" s="36"/>
      <c r="L307" s="37"/>
      <c r="R307" s="54"/>
      <c r="U307" s="38"/>
      <c r="V307" s="38"/>
      <c r="W307" s="12"/>
      <c r="X307" s="34"/>
      <c r="Y307" s="12"/>
      <c r="Z307" s="12"/>
      <c r="AB307" s="13"/>
      <c r="AD307" s="12"/>
      <c r="AH307" s="12"/>
      <c r="AK307" s="12"/>
      <c r="AM307" s="39"/>
    </row>
    <row r="308" ht="15.75" customHeight="1">
      <c r="A308" s="34"/>
      <c r="B308" s="34"/>
      <c r="C308" s="34"/>
      <c r="E308" s="34"/>
      <c r="F308" s="66"/>
      <c r="J308" s="36"/>
      <c r="L308" s="37"/>
      <c r="R308" s="54"/>
      <c r="U308" s="38"/>
      <c r="V308" s="38"/>
      <c r="W308" s="12"/>
      <c r="X308" s="34"/>
      <c r="Y308" s="12"/>
      <c r="Z308" s="12"/>
      <c r="AB308" s="13"/>
      <c r="AD308" s="12"/>
      <c r="AH308" s="12"/>
      <c r="AK308" s="12"/>
      <c r="AM308" s="39"/>
    </row>
    <row r="309" ht="15.75" customHeight="1">
      <c r="A309" s="34"/>
      <c r="B309" s="34"/>
      <c r="C309" s="34"/>
      <c r="E309" s="34"/>
      <c r="F309" s="66"/>
      <c r="J309" s="36"/>
      <c r="L309" s="37"/>
      <c r="R309" s="54"/>
      <c r="U309" s="38"/>
      <c r="V309" s="38"/>
      <c r="W309" s="12"/>
      <c r="X309" s="34"/>
      <c r="Y309" s="12"/>
      <c r="Z309" s="12"/>
      <c r="AB309" s="13"/>
      <c r="AD309" s="12"/>
      <c r="AH309" s="12"/>
      <c r="AK309" s="12"/>
      <c r="AM309" s="39"/>
    </row>
    <row r="310" ht="15.75" customHeight="1">
      <c r="A310" s="34"/>
      <c r="B310" s="34"/>
      <c r="C310" s="34"/>
      <c r="E310" s="34"/>
      <c r="F310" s="66"/>
      <c r="J310" s="36"/>
      <c r="L310" s="37"/>
      <c r="R310" s="54"/>
      <c r="U310" s="38"/>
      <c r="V310" s="38"/>
      <c r="W310" s="12"/>
      <c r="X310" s="34"/>
      <c r="Y310" s="12"/>
      <c r="Z310" s="12"/>
      <c r="AB310" s="13"/>
      <c r="AD310" s="12"/>
      <c r="AH310" s="12"/>
      <c r="AK310" s="12"/>
      <c r="AM310" s="39"/>
    </row>
    <row r="311" ht="15.75" customHeight="1">
      <c r="A311" s="34"/>
      <c r="B311" s="34"/>
      <c r="C311" s="34"/>
      <c r="E311" s="34"/>
      <c r="F311" s="66"/>
      <c r="J311" s="36"/>
      <c r="L311" s="37"/>
      <c r="R311" s="54"/>
      <c r="U311" s="38"/>
      <c r="V311" s="38"/>
      <c r="W311" s="12"/>
      <c r="X311" s="34"/>
      <c r="Y311" s="12"/>
      <c r="Z311" s="12"/>
      <c r="AB311" s="13"/>
      <c r="AD311" s="12"/>
      <c r="AH311" s="12"/>
      <c r="AK311" s="12"/>
      <c r="AM311" s="39"/>
    </row>
    <row r="312" ht="15.75" customHeight="1">
      <c r="A312" s="34"/>
      <c r="B312" s="34"/>
      <c r="C312" s="34"/>
      <c r="E312" s="34"/>
      <c r="F312" s="66"/>
      <c r="J312" s="36"/>
      <c r="L312" s="37"/>
      <c r="R312" s="54"/>
      <c r="U312" s="38"/>
      <c r="V312" s="38"/>
      <c r="W312" s="12"/>
      <c r="X312" s="34"/>
      <c r="Y312" s="12"/>
      <c r="Z312" s="12"/>
      <c r="AB312" s="13"/>
      <c r="AD312" s="12"/>
      <c r="AH312" s="12"/>
      <c r="AK312" s="12"/>
      <c r="AM312" s="39"/>
    </row>
    <row r="313" ht="15.75" customHeight="1">
      <c r="A313" s="34"/>
      <c r="B313" s="34"/>
      <c r="C313" s="34"/>
      <c r="E313" s="34"/>
      <c r="F313" s="66"/>
      <c r="J313" s="36"/>
      <c r="L313" s="37"/>
      <c r="R313" s="54"/>
      <c r="U313" s="38"/>
      <c r="V313" s="38"/>
      <c r="W313" s="12"/>
      <c r="X313" s="34"/>
      <c r="Y313" s="12"/>
      <c r="Z313" s="12"/>
      <c r="AB313" s="13"/>
      <c r="AD313" s="12"/>
      <c r="AH313" s="12"/>
      <c r="AK313" s="12"/>
      <c r="AM313" s="39"/>
    </row>
    <row r="314" ht="15.75" customHeight="1">
      <c r="A314" s="34"/>
      <c r="B314" s="34"/>
      <c r="C314" s="34"/>
      <c r="E314" s="34"/>
      <c r="F314" s="66"/>
      <c r="J314" s="36"/>
      <c r="L314" s="37"/>
      <c r="R314" s="54"/>
      <c r="U314" s="38"/>
      <c r="V314" s="38"/>
      <c r="W314" s="12"/>
      <c r="X314" s="34"/>
      <c r="Y314" s="12"/>
      <c r="Z314" s="12"/>
      <c r="AB314" s="13"/>
      <c r="AD314" s="12"/>
      <c r="AH314" s="12"/>
      <c r="AK314" s="12"/>
      <c r="AM314" s="39"/>
    </row>
    <row r="315" ht="15.75" customHeight="1">
      <c r="A315" s="34"/>
      <c r="B315" s="34"/>
      <c r="C315" s="34"/>
      <c r="E315" s="34"/>
      <c r="F315" s="66"/>
      <c r="J315" s="36"/>
      <c r="L315" s="37"/>
      <c r="R315" s="54"/>
      <c r="U315" s="38"/>
      <c r="V315" s="38"/>
      <c r="W315" s="12"/>
      <c r="X315" s="34"/>
      <c r="Y315" s="12"/>
      <c r="Z315" s="12"/>
      <c r="AB315" s="13"/>
      <c r="AD315" s="12"/>
      <c r="AH315" s="12"/>
      <c r="AK315" s="12"/>
      <c r="AM315" s="39"/>
    </row>
    <row r="316" ht="15.75" customHeight="1">
      <c r="A316" s="34"/>
      <c r="B316" s="34"/>
      <c r="C316" s="34"/>
      <c r="E316" s="34"/>
      <c r="F316" s="66"/>
      <c r="J316" s="36"/>
      <c r="L316" s="37"/>
      <c r="R316" s="54"/>
      <c r="U316" s="38"/>
      <c r="V316" s="38"/>
      <c r="W316" s="12"/>
      <c r="X316" s="34"/>
      <c r="Y316" s="12"/>
      <c r="Z316" s="12"/>
      <c r="AB316" s="13"/>
      <c r="AD316" s="12"/>
      <c r="AH316" s="12"/>
      <c r="AK316" s="12"/>
      <c r="AM316" s="39"/>
    </row>
    <row r="317" ht="15.75" customHeight="1">
      <c r="A317" s="34"/>
      <c r="B317" s="34"/>
      <c r="C317" s="34"/>
      <c r="E317" s="34"/>
      <c r="F317" s="66"/>
      <c r="J317" s="36"/>
      <c r="L317" s="37"/>
      <c r="R317" s="54"/>
      <c r="U317" s="38"/>
      <c r="V317" s="38"/>
      <c r="W317" s="12"/>
      <c r="X317" s="34"/>
      <c r="Y317" s="12"/>
      <c r="Z317" s="12"/>
      <c r="AB317" s="13"/>
      <c r="AD317" s="12"/>
      <c r="AH317" s="12"/>
      <c r="AK317" s="12"/>
      <c r="AM317" s="39"/>
    </row>
    <row r="318" ht="15.75" customHeight="1">
      <c r="A318" s="34"/>
      <c r="B318" s="34"/>
      <c r="C318" s="34"/>
      <c r="E318" s="34"/>
      <c r="F318" s="66"/>
      <c r="J318" s="36"/>
      <c r="L318" s="37"/>
      <c r="R318" s="54"/>
      <c r="U318" s="38"/>
      <c r="V318" s="38"/>
      <c r="W318" s="12"/>
      <c r="X318" s="34"/>
      <c r="Y318" s="12"/>
      <c r="Z318" s="12"/>
      <c r="AB318" s="13"/>
      <c r="AD318" s="12"/>
      <c r="AH318" s="12"/>
      <c r="AK318" s="12"/>
      <c r="AM318" s="39"/>
    </row>
    <row r="319" ht="15.75" customHeight="1">
      <c r="A319" s="34"/>
      <c r="B319" s="34"/>
      <c r="C319" s="34"/>
      <c r="E319" s="34"/>
      <c r="F319" s="66"/>
      <c r="J319" s="36"/>
      <c r="L319" s="37"/>
      <c r="R319" s="54"/>
      <c r="U319" s="38"/>
      <c r="V319" s="38"/>
      <c r="W319" s="12"/>
      <c r="X319" s="34"/>
      <c r="Y319" s="12"/>
      <c r="Z319" s="12"/>
      <c r="AB319" s="13"/>
      <c r="AD319" s="12"/>
      <c r="AH319" s="12"/>
      <c r="AK319" s="12"/>
      <c r="AM319" s="39"/>
    </row>
    <row r="320" ht="15.75" customHeight="1">
      <c r="A320" s="34"/>
      <c r="B320" s="34"/>
      <c r="C320" s="34"/>
      <c r="E320" s="34"/>
      <c r="F320" s="66"/>
      <c r="J320" s="36"/>
      <c r="L320" s="37"/>
      <c r="R320" s="54"/>
      <c r="U320" s="38"/>
      <c r="V320" s="38"/>
      <c r="W320" s="12"/>
      <c r="X320" s="34"/>
      <c r="Y320" s="12"/>
      <c r="Z320" s="12"/>
      <c r="AB320" s="13"/>
      <c r="AD320" s="12"/>
      <c r="AH320" s="12"/>
      <c r="AK320" s="12"/>
      <c r="AM320" s="39"/>
    </row>
    <row r="321" ht="15.75" customHeight="1">
      <c r="A321" s="34"/>
      <c r="B321" s="34"/>
      <c r="C321" s="34"/>
      <c r="E321" s="34"/>
      <c r="F321" s="66"/>
      <c r="J321" s="36"/>
      <c r="L321" s="37"/>
      <c r="R321" s="54"/>
      <c r="U321" s="38"/>
      <c r="V321" s="38"/>
      <c r="W321" s="12"/>
      <c r="X321" s="34"/>
      <c r="Y321" s="12"/>
      <c r="Z321" s="12"/>
      <c r="AB321" s="13"/>
      <c r="AD321" s="12"/>
      <c r="AH321" s="12"/>
      <c r="AK321" s="12"/>
      <c r="AM321" s="39"/>
    </row>
    <row r="322" ht="15.75" customHeight="1">
      <c r="A322" s="34"/>
      <c r="B322" s="34"/>
      <c r="C322" s="34"/>
      <c r="E322" s="34"/>
      <c r="F322" s="66"/>
      <c r="J322" s="36"/>
      <c r="L322" s="37"/>
      <c r="R322" s="54"/>
      <c r="U322" s="38"/>
      <c r="V322" s="38"/>
      <c r="W322" s="12"/>
      <c r="X322" s="34"/>
      <c r="Y322" s="12"/>
      <c r="Z322" s="12"/>
      <c r="AB322" s="13"/>
      <c r="AD322" s="12"/>
      <c r="AH322" s="12"/>
      <c r="AK322" s="12"/>
      <c r="AM322" s="39"/>
    </row>
    <row r="323" ht="15.75" customHeight="1">
      <c r="A323" s="34"/>
      <c r="B323" s="34"/>
      <c r="C323" s="34"/>
      <c r="E323" s="34"/>
      <c r="F323" s="66"/>
      <c r="J323" s="36"/>
      <c r="L323" s="37"/>
      <c r="R323" s="54"/>
      <c r="U323" s="38"/>
      <c r="V323" s="38"/>
      <c r="W323" s="12"/>
      <c r="X323" s="34"/>
      <c r="Y323" s="12"/>
      <c r="Z323" s="12"/>
      <c r="AB323" s="13"/>
      <c r="AD323" s="12"/>
      <c r="AH323" s="12"/>
      <c r="AK323" s="12"/>
      <c r="AM323" s="39"/>
    </row>
    <row r="324" ht="15.75" customHeight="1">
      <c r="A324" s="34"/>
      <c r="B324" s="34"/>
      <c r="C324" s="34"/>
      <c r="E324" s="34"/>
      <c r="F324" s="66"/>
      <c r="J324" s="36"/>
      <c r="L324" s="37"/>
      <c r="R324" s="54"/>
      <c r="U324" s="38"/>
      <c r="V324" s="38"/>
      <c r="W324" s="12"/>
      <c r="X324" s="34"/>
      <c r="Y324" s="12"/>
      <c r="Z324" s="12"/>
      <c r="AB324" s="13"/>
      <c r="AD324" s="12"/>
      <c r="AH324" s="12"/>
      <c r="AK324" s="12"/>
      <c r="AM324" s="39"/>
    </row>
    <row r="325" ht="15.75" customHeight="1">
      <c r="A325" s="34"/>
      <c r="B325" s="34"/>
      <c r="C325" s="34"/>
      <c r="E325" s="34"/>
      <c r="F325" s="66"/>
      <c r="J325" s="36"/>
      <c r="L325" s="37"/>
      <c r="R325" s="54"/>
      <c r="U325" s="38"/>
      <c r="V325" s="38"/>
      <c r="W325" s="12"/>
      <c r="X325" s="34"/>
      <c r="Y325" s="12"/>
      <c r="Z325" s="12"/>
      <c r="AB325" s="13"/>
      <c r="AD325" s="12"/>
      <c r="AH325" s="12"/>
      <c r="AK325" s="12"/>
      <c r="AM325" s="39"/>
    </row>
    <row r="326" ht="15.75" customHeight="1">
      <c r="A326" s="34"/>
      <c r="B326" s="34"/>
      <c r="C326" s="34"/>
      <c r="E326" s="34"/>
      <c r="F326" s="66"/>
      <c r="J326" s="36"/>
      <c r="L326" s="37"/>
      <c r="R326" s="54"/>
      <c r="U326" s="38"/>
      <c r="V326" s="38"/>
      <c r="W326" s="12"/>
      <c r="X326" s="34"/>
      <c r="Y326" s="12"/>
      <c r="Z326" s="12"/>
      <c r="AB326" s="13"/>
      <c r="AD326" s="12"/>
      <c r="AH326" s="12"/>
      <c r="AK326" s="12"/>
      <c r="AM326" s="39"/>
    </row>
    <row r="327" ht="15.75" customHeight="1">
      <c r="A327" s="34"/>
      <c r="B327" s="34"/>
      <c r="C327" s="34"/>
      <c r="E327" s="34"/>
      <c r="F327" s="66"/>
      <c r="J327" s="36"/>
      <c r="L327" s="37"/>
      <c r="R327" s="54"/>
      <c r="U327" s="38"/>
      <c r="V327" s="38"/>
      <c r="W327" s="12"/>
      <c r="X327" s="34"/>
      <c r="Y327" s="12"/>
      <c r="Z327" s="12"/>
      <c r="AB327" s="13"/>
      <c r="AD327" s="12"/>
      <c r="AH327" s="12"/>
      <c r="AK327" s="12"/>
      <c r="AM327" s="39"/>
    </row>
    <row r="328" ht="15.75" customHeight="1">
      <c r="A328" s="34"/>
      <c r="B328" s="34"/>
      <c r="C328" s="34"/>
      <c r="E328" s="34"/>
      <c r="F328" s="66"/>
      <c r="J328" s="36"/>
      <c r="L328" s="37"/>
      <c r="R328" s="54"/>
      <c r="U328" s="38"/>
      <c r="V328" s="38"/>
      <c r="W328" s="12"/>
      <c r="X328" s="34"/>
      <c r="Y328" s="12"/>
      <c r="Z328" s="12"/>
      <c r="AB328" s="13"/>
      <c r="AD328" s="12"/>
      <c r="AH328" s="12"/>
      <c r="AK328" s="12"/>
      <c r="AM328" s="39"/>
    </row>
    <row r="329" ht="15.75" customHeight="1">
      <c r="A329" s="34"/>
      <c r="B329" s="34"/>
      <c r="C329" s="34"/>
      <c r="E329" s="34"/>
      <c r="F329" s="66"/>
      <c r="J329" s="36"/>
      <c r="L329" s="37"/>
      <c r="R329" s="54"/>
      <c r="U329" s="38"/>
      <c r="V329" s="38"/>
      <c r="W329" s="12"/>
      <c r="X329" s="34"/>
      <c r="Y329" s="12"/>
      <c r="Z329" s="12"/>
      <c r="AB329" s="13"/>
      <c r="AD329" s="12"/>
      <c r="AH329" s="12"/>
      <c r="AK329" s="12"/>
      <c r="AM329" s="39"/>
    </row>
    <row r="330" ht="15.75" customHeight="1">
      <c r="A330" s="34"/>
      <c r="B330" s="34"/>
      <c r="C330" s="34"/>
      <c r="E330" s="34"/>
      <c r="F330" s="66"/>
      <c r="J330" s="36"/>
      <c r="L330" s="37"/>
      <c r="R330" s="54"/>
      <c r="U330" s="38"/>
      <c r="V330" s="38"/>
      <c r="W330" s="12"/>
      <c r="X330" s="34"/>
      <c r="Y330" s="12"/>
      <c r="Z330" s="12"/>
      <c r="AB330" s="13"/>
      <c r="AD330" s="12"/>
      <c r="AH330" s="12"/>
      <c r="AK330" s="12"/>
      <c r="AM330" s="39"/>
    </row>
    <row r="331" ht="15.75" customHeight="1">
      <c r="A331" s="34"/>
      <c r="B331" s="34"/>
      <c r="C331" s="34"/>
      <c r="E331" s="34"/>
      <c r="F331" s="66"/>
      <c r="J331" s="36"/>
      <c r="L331" s="37"/>
      <c r="R331" s="54"/>
      <c r="U331" s="38"/>
      <c r="V331" s="38"/>
      <c r="W331" s="12"/>
      <c r="X331" s="34"/>
      <c r="Y331" s="12"/>
      <c r="Z331" s="12"/>
      <c r="AB331" s="13"/>
      <c r="AD331" s="12"/>
      <c r="AH331" s="12"/>
      <c r="AK331" s="12"/>
      <c r="AM331" s="39"/>
    </row>
    <row r="332" ht="15.75" customHeight="1">
      <c r="A332" s="34"/>
      <c r="B332" s="34"/>
      <c r="C332" s="34"/>
      <c r="E332" s="34"/>
      <c r="F332" s="66"/>
      <c r="J332" s="36"/>
      <c r="L332" s="37"/>
      <c r="R332" s="54"/>
      <c r="U332" s="38"/>
      <c r="V332" s="38"/>
      <c r="W332" s="12"/>
      <c r="X332" s="34"/>
      <c r="Y332" s="12"/>
      <c r="Z332" s="12"/>
      <c r="AB332" s="13"/>
      <c r="AD332" s="12"/>
      <c r="AH332" s="12"/>
      <c r="AK332" s="12"/>
      <c r="AM332" s="39"/>
    </row>
    <row r="333" ht="15.75" customHeight="1">
      <c r="A333" s="34"/>
      <c r="B333" s="34"/>
      <c r="C333" s="34"/>
      <c r="E333" s="34"/>
      <c r="F333" s="66"/>
      <c r="J333" s="36"/>
      <c r="L333" s="37"/>
      <c r="R333" s="54"/>
      <c r="U333" s="38"/>
      <c r="V333" s="38"/>
      <c r="W333" s="12"/>
      <c r="X333" s="34"/>
      <c r="Y333" s="12"/>
      <c r="Z333" s="12"/>
      <c r="AB333" s="13"/>
      <c r="AD333" s="12"/>
      <c r="AH333" s="12"/>
      <c r="AK333" s="12"/>
      <c r="AM333" s="39"/>
    </row>
    <row r="334" ht="15.75" customHeight="1">
      <c r="A334" s="34"/>
      <c r="B334" s="34"/>
      <c r="C334" s="34"/>
      <c r="E334" s="34"/>
      <c r="F334" s="66"/>
      <c r="J334" s="36"/>
      <c r="L334" s="37"/>
      <c r="R334" s="54"/>
      <c r="U334" s="38"/>
      <c r="V334" s="38"/>
      <c r="W334" s="12"/>
      <c r="X334" s="34"/>
      <c r="Y334" s="12"/>
      <c r="Z334" s="12"/>
      <c r="AB334" s="13"/>
      <c r="AD334" s="12"/>
      <c r="AH334" s="12"/>
      <c r="AK334" s="12"/>
      <c r="AM334" s="39"/>
    </row>
    <row r="335" ht="15.75" customHeight="1">
      <c r="A335" s="34"/>
      <c r="B335" s="34"/>
      <c r="C335" s="34"/>
      <c r="E335" s="34"/>
      <c r="F335" s="66"/>
      <c r="J335" s="36"/>
      <c r="L335" s="37"/>
      <c r="R335" s="54"/>
      <c r="U335" s="38"/>
      <c r="V335" s="38"/>
      <c r="W335" s="12"/>
      <c r="X335" s="34"/>
      <c r="Y335" s="12"/>
      <c r="Z335" s="12"/>
      <c r="AB335" s="13"/>
      <c r="AD335" s="12"/>
      <c r="AH335" s="12"/>
      <c r="AK335" s="12"/>
      <c r="AM335" s="39"/>
    </row>
    <row r="336" ht="15.75" customHeight="1">
      <c r="A336" s="34"/>
      <c r="B336" s="34"/>
      <c r="C336" s="34"/>
      <c r="E336" s="34"/>
      <c r="F336" s="66"/>
      <c r="J336" s="36"/>
      <c r="L336" s="37"/>
      <c r="R336" s="54"/>
      <c r="U336" s="38"/>
      <c r="V336" s="38"/>
      <c r="W336" s="12"/>
      <c r="X336" s="34"/>
      <c r="Y336" s="12"/>
      <c r="Z336" s="12"/>
      <c r="AB336" s="13"/>
      <c r="AD336" s="12"/>
      <c r="AH336" s="12"/>
      <c r="AK336" s="12"/>
      <c r="AM336" s="39"/>
    </row>
    <row r="337" ht="15.75" customHeight="1">
      <c r="A337" s="34"/>
      <c r="B337" s="34"/>
      <c r="C337" s="34"/>
      <c r="E337" s="34"/>
      <c r="F337" s="66"/>
      <c r="J337" s="36"/>
      <c r="L337" s="37"/>
      <c r="R337" s="54"/>
      <c r="U337" s="38"/>
      <c r="V337" s="38"/>
      <c r="W337" s="12"/>
      <c r="X337" s="34"/>
      <c r="Y337" s="12"/>
      <c r="Z337" s="12"/>
      <c r="AB337" s="13"/>
      <c r="AD337" s="12"/>
      <c r="AH337" s="12"/>
      <c r="AK337" s="12"/>
      <c r="AM337" s="39"/>
    </row>
    <row r="338" ht="15.75" customHeight="1">
      <c r="A338" s="34"/>
      <c r="B338" s="34"/>
      <c r="C338" s="34"/>
      <c r="E338" s="34"/>
      <c r="F338" s="66"/>
      <c r="J338" s="36"/>
      <c r="L338" s="37"/>
      <c r="R338" s="54"/>
      <c r="U338" s="38"/>
      <c r="V338" s="38"/>
      <c r="W338" s="12"/>
      <c r="X338" s="34"/>
      <c r="Y338" s="12"/>
      <c r="Z338" s="12"/>
      <c r="AB338" s="13"/>
      <c r="AD338" s="12"/>
      <c r="AH338" s="12"/>
      <c r="AK338" s="12"/>
      <c r="AM338" s="39"/>
    </row>
    <row r="339" ht="15.75" customHeight="1">
      <c r="A339" s="34"/>
      <c r="B339" s="34"/>
      <c r="C339" s="34"/>
      <c r="E339" s="34"/>
      <c r="F339" s="66"/>
      <c r="J339" s="36"/>
      <c r="L339" s="37"/>
      <c r="R339" s="54"/>
      <c r="U339" s="38"/>
      <c r="V339" s="38"/>
      <c r="W339" s="12"/>
      <c r="X339" s="34"/>
      <c r="Y339" s="12"/>
      <c r="Z339" s="12"/>
      <c r="AB339" s="13"/>
      <c r="AD339" s="12"/>
      <c r="AH339" s="12"/>
      <c r="AK339" s="12"/>
      <c r="AM339" s="39"/>
    </row>
    <row r="340" ht="15.75" customHeight="1">
      <c r="A340" s="34"/>
      <c r="B340" s="34"/>
      <c r="C340" s="34"/>
      <c r="E340" s="34"/>
      <c r="F340" s="66"/>
      <c r="J340" s="36"/>
      <c r="L340" s="37"/>
      <c r="R340" s="54"/>
      <c r="U340" s="38"/>
      <c r="V340" s="38"/>
      <c r="W340" s="12"/>
      <c r="X340" s="34"/>
      <c r="Y340" s="12"/>
      <c r="Z340" s="12"/>
      <c r="AB340" s="13"/>
      <c r="AD340" s="12"/>
      <c r="AH340" s="12"/>
      <c r="AK340" s="12"/>
      <c r="AM340" s="39"/>
    </row>
    <row r="341" ht="15.75" customHeight="1">
      <c r="A341" s="34"/>
      <c r="B341" s="34"/>
      <c r="C341" s="34"/>
      <c r="E341" s="34"/>
      <c r="F341" s="66"/>
      <c r="J341" s="36"/>
      <c r="L341" s="37"/>
      <c r="R341" s="54"/>
      <c r="U341" s="38"/>
      <c r="V341" s="38"/>
      <c r="W341" s="12"/>
      <c r="X341" s="34"/>
      <c r="Y341" s="12"/>
      <c r="Z341" s="12"/>
      <c r="AB341" s="13"/>
      <c r="AD341" s="12"/>
      <c r="AH341" s="12"/>
      <c r="AK341" s="12"/>
      <c r="AM341" s="39"/>
    </row>
    <row r="342" ht="15.75" customHeight="1">
      <c r="A342" s="34"/>
      <c r="B342" s="34"/>
      <c r="C342" s="34"/>
      <c r="E342" s="34"/>
      <c r="F342" s="66"/>
      <c r="J342" s="36"/>
      <c r="L342" s="37"/>
      <c r="R342" s="54"/>
      <c r="U342" s="38"/>
      <c r="V342" s="38"/>
      <c r="W342" s="12"/>
      <c r="X342" s="34"/>
      <c r="Y342" s="12"/>
      <c r="Z342" s="12"/>
      <c r="AB342" s="13"/>
      <c r="AD342" s="12"/>
      <c r="AH342" s="12"/>
      <c r="AK342" s="12"/>
      <c r="AM342" s="39"/>
    </row>
    <row r="343" ht="15.75" customHeight="1">
      <c r="A343" s="34"/>
      <c r="B343" s="34"/>
      <c r="C343" s="34"/>
      <c r="E343" s="34"/>
      <c r="F343" s="66"/>
      <c r="J343" s="36"/>
      <c r="L343" s="37"/>
      <c r="R343" s="54"/>
      <c r="U343" s="38"/>
      <c r="V343" s="38"/>
      <c r="W343" s="12"/>
      <c r="X343" s="34"/>
      <c r="Y343" s="12"/>
      <c r="Z343" s="12"/>
      <c r="AB343" s="13"/>
      <c r="AD343" s="12"/>
      <c r="AH343" s="12"/>
      <c r="AK343" s="12"/>
      <c r="AM343" s="39"/>
    </row>
    <row r="344" ht="15.75" customHeight="1">
      <c r="A344" s="34"/>
      <c r="B344" s="34"/>
      <c r="C344" s="34"/>
      <c r="E344" s="34"/>
      <c r="F344" s="66"/>
      <c r="J344" s="36"/>
      <c r="L344" s="37"/>
      <c r="R344" s="54"/>
      <c r="U344" s="38"/>
      <c r="V344" s="38"/>
      <c r="W344" s="12"/>
      <c r="X344" s="34"/>
      <c r="Y344" s="12"/>
      <c r="Z344" s="12"/>
      <c r="AB344" s="13"/>
      <c r="AD344" s="12"/>
      <c r="AH344" s="12"/>
      <c r="AK344" s="12"/>
      <c r="AM344" s="39"/>
    </row>
    <row r="345" ht="15.75" customHeight="1">
      <c r="A345" s="34"/>
      <c r="B345" s="34"/>
      <c r="C345" s="34"/>
      <c r="E345" s="34"/>
      <c r="F345" s="66"/>
      <c r="J345" s="36"/>
      <c r="L345" s="37"/>
      <c r="R345" s="54"/>
      <c r="U345" s="38"/>
      <c r="V345" s="38"/>
      <c r="W345" s="12"/>
      <c r="X345" s="34"/>
      <c r="Y345" s="12"/>
      <c r="Z345" s="12"/>
      <c r="AB345" s="13"/>
      <c r="AD345" s="12"/>
      <c r="AH345" s="12"/>
      <c r="AK345" s="12"/>
      <c r="AM345" s="39"/>
    </row>
    <row r="346" ht="15.75" customHeight="1">
      <c r="A346" s="34"/>
      <c r="B346" s="34"/>
      <c r="C346" s="34"/>
      <c r="E346" s="34"/>
      <c r="F346" s="66"/>
      <c r="J346" s="36"/>
      <c r="L346" s="37"/>
      <c r="R346" s="54"/>
      <c r="U346" s="38"/>
      <c r="V346" s="38"/>
      <c r="W346" s="12"/>
      <c r="X346" s="34"/>
      <c r="Y346" s="12"/>
      <c r="Z346" s="12"/>
      <c r="AB346" s="13"/>
      <c r="AD346" s="12"/>
      <c r="AH346" s="12"/>
      <c r="AK346" s="12"/>
      <c r="AM346" s="39"/>
    </row>
    <row r="347" ht="15.75" customHeight="1">
      <c r="A347" s="34"/>
      <c r="B347" s="34"/>
      <c r="C347" s="34"/>
      <c r="E347" s="34"/>
      <c r="F347" s="66"/>
      <c r="J347" s="36"/>
      <c r="L347" s="37"/>
      <c r="R347" s="54"/>
      <c r="U347" s="38"/>
      <c r="V347" s="38"/>
      <c r="W347" s="12"/>
      <c r="X347" s="34"/>
      <c r="Y347" s="12"/>
      <c r="Z347" s="12"/>
      <c r="AB347" s="13"/>
      <c r="AD347" s="12"/>
      <c r="AH347" s="12"/>
      <c r="AK347" s="12"/>
      <c r="AM347" s="39"/>
    </row>
    <row r="348" ht="15.75" customHeight="1">
      <c r="A348" s="34"/>
      <c r="B348" s="34"/>
      <c r="C348" s="34"/>
      <c r="E348" s="34"/>
      <c r="F348" s="66"/>
      <c r="J348" s="36"/>
      <c r="L348" s="37"/>
      <c r="R348" s="54"/>
      <c r="U348" s="38"/>
      <c r="V348" s="38"/>
      <c r="W348" s="12"/>
      <c r="X348" s="34"/>
      <c r="Y348" s="12"/>
      <c r="Z348" s="12"/>
      <c r="AB348" s="13"/>
      <c r="AD348" s="12"/>
      <c r="AH348" s="12"/>
      <c r="AK348" s="12"/>
      <c r="AM348" s="39"/>
    </row>
    <row r="349" ht="15.75" customHeight="1">
      <c r="A349" s="34"/>
      <c r="B349" s="34"/>
      <c r="C349" s="34"/>
      <c r="E349" s="34"/>
      <c r="F349" s="66"/>
      <c r="J349" s="36"/>
      <c r="L349" s="37"/>
      <c r="R349" s="54"/>
      <c r="U349" s="38"/>
      <c r="V349" s="38"/>
      <c r="W349" s="12"/>
      <c r="X349" s="34"/>
      <c r="Y349" s="12"/>
      <c r="Z349" s="12"/>
      <c r="AB349" s="13"/>
      <c r="AD349" s="12"/>
      <c r="AH349" s="12"/>
      <c r="AK349" s="12"/>
      <c r="AM349" s="39"/>
    </row>
    <row r="350" ht="15.75" customHeight="1">
      <c r="A350" s="34"/>
      <c r="B350" s="34"/>
      <c r="C350" s="34"/>
      <c r="E350" s="34"/>
      <c r="F350" s="66"/>
      <c r="J350" s="36"/>
      <c r="L350" s="37"/>
      <c r="R350" s="54"/>
      <c r="U350" s="38"/>
      <c r="V350" s="38"/>
      <c r="W350" s="12"/>
      <c r="X350" s="34"/>
      <c r="Y350" s="12"/>
      <c r="Z350" s="12"/>
      <c r="AB350" s="13"/>
      <c r="AD350" s="12"/>
      <c r="AH350" s="12"/>
      <c r="AK350" s="12"/>
      <c r="AM350" s="39"/>
    </row>
    <row r="351" ht="15.75" customHeight="1">
      <c r="A351" s="34"/>
      <c r="B351" s="34"/>
      <c r="C351" s="34"/>
      <c r="E351" s="34"/>
      <c r="F351" s="66"/>
      <c r="J351" s="36"/>
      <c r="L351" s="37"/>
      <c r="R351" s="54"/>
      <c r="U351" s="38"/>
      <c r="V351" s="38"/>
      <c r="W351" s="12"/>
      <c r="X351" s="34"/>
      <c r="Y351" s="12"/>
      <c r="Z351" s="12"/>
      <c r="AB351" s="13"/>
      <c r="AD351" s="12"/>
      <c r="AH351" s="12"/>
      <c r="AK351" s="12"/>
      <c r="AM351" s="39"/>
    </row>
    <row r="352" ht="15.75" customHeight="1">
      <c r="A352" s="34"/>
      <c r="B352" s="34"/>
      <c r="C352" s="34"/>
      <c r="E352" s="34"/>
      <c r="F352" s="66"/>
      <c r="J352" s="36"/>
      <c r="L352" s="37"/>
      <c r="R352" s="54"/>
      <c r="U352" s="38"/>
      <c r="V352" s="38"/>
      <c r="W352" s="12"/>
      <c r="X352" s="34"/>
      <c r="Y352" s="12"/>
      <c r="Z352" s="12"/>
      <c r="AB352" s="13"/>
      <c r="AD352" s="12"/>
      <c r="AH352" s="12"/>
      <c r="AK352" s="12"/>
      <c r="AM352" s="39"/>
    </row>
    <row r="353" ht="15.75" customHeight="1">
      <c r="A353" s="34"/>
      <c r="B353" s="34"/>
      <c r="C353" s="34"/>
      <c r="E353" s="34"/>
      <c r="F353" s="66"/>
      <c r="J353" s="36"/>
      <c r="L353" s="37"/>
      <c r="R353" s="54"/>
      <c r="U353" s="38"/>
      <c r="V353" s="38"/>
      <c r="W353" s="12"/>
      <c r="X353" s="34"/>
      <c r="Y353" s="12"/>
      <c r="Z353" s="12"/>
      <c r="AB353" s="13"/>
      <c r="AD353" s="12"/>
      <c r="AH353" s="12"/>
      <c r="AK353" s="12"/>
      <c r="AM353" s="39"/>
    </row>
    <row r="354" ht="15.75" customHeight="1">
      <c r="A354" s="34"/>
      <c r="B354" s="34"/>
      <c r="C354" s="34"/>
      <c r="E354" s="34"/>
      <c r="F354" s="66"/>
      <c r="J354" s="36"/>
      <c r="L354" s="37"/>
      <c r="R354" s="54"/>
      <c r="U354" s="38"/>
      <c r="V354" s="38"/>
      <c r="W354" s="12"/>
      <c r="X354" s="34"/>
      <c r="Y354" s="12"/>
      <c r="Z354" s="12"/>
      <c r="AB354" s="13"/>
      <c r="AD354" s="12"/>
      <c r="AH354" s="12"/>
      <c r="AK354" s="12"/>
      <c r="AM354" s="39"/>
    </row>
    <row r="355" ht="15.75" customHeight="1">
      <c r="A355" s="34"/>
      <c r="B355" s="34"/>
      <c r="C355" s="34"/>
      <c r="E355" s="34"/>
      <c r="F355" s="66"/>
      <c r="J355" s="36"/>
      <c r="L355" s="37"/>
      <c r="R355" s="54"/>
      <c r="U355" s="38"/>
      <c r="V355" s="38"/>
      <c r="W355" s="12"/>
      <c r="X355" s="34"/>
      <c r="Y355" s="12"/>
      <c r="Z355" s="12"/>
      <c r="AB355" s="13"/>
      <c r="AD355" s="12"/>
      <c r="AH355" s="12"/>
      <c r="AK355" s="12"/>
      <c r="AM355" s="39"/>
    </row>
    <row r="356" ht="15.75" customHeight="1">
      <c r="A356" s="34"/>
      <c r="B356" s="34"/>
      <c r="C356" s="34"/>
      <c r="E356" s="34"/>
      <c r="F356" s="66"/>
      <c r="J356" s="36"/>
      <c r="L356" s="37"/>
      <c r="R356" s="54"/>
      <c r="U356" s="38"/>
      <c r="V356" s="38"/>
      <c r="W356" s="12"/>
      <c r="X356" s="34"/>
      <c r="Y356" s="12"/>
      <c r="Z356" s="12"/>
      <c r="AB356" s="13"/>
      <c r="AD356" s="12"/>
      <c r="AH356" s="12"/>
      <c r="AK356" s="12"/>
      <c r="AM356" s="39"/>
    </row>
    <row r="357" ht="15.75" customHeight="1">
      <c r="A357" s="34"/>
      <c r="B357" s="34"/>
      <c r="C357" s="34"/>
      <c r="E357" s="34"/>
      <c r="F357" s="66"/>
      <c r="J357" s="36"/>
      <c r="L357" s="37"/>
      <c r="R357" s="54"/>
      <c r="U357" s="38"/>
      <c r="V357" s="38"/>
      <c r="W357" s="12"/>
      <c r="X357" s="34"/>
      <c r="Y357" s="12"/>
      <c r="Z357" s="12"/>
      <c r="AB357" s="13"/>
      <c r="AD357" s="12"/>
      <c r="AH357" s="12"/>
      <c r="AK357" s="12"/>
      <c r="AM357" s="39"/>
    </row>
    <row r="358" ht="15.75" customHeight="1">
      <c r="A358" s="34"/>
      <c r="B358" s="34"/>
      <c r="C358" s="34"/>
      <c r="E358" s="34"/>
      <c r="F358" s="66"/>
      <c r="J358" s="36"/>
      <c r="L358" s="37"/>
      <c r="R358" s="54"/>
      <c r="U358" s="38"/>
      <c r="V358" s="38"/>
      <c r="W358" s="12"/>
      <c r="X358" s="34"/>
      <c r="Y358" s="12"/>
      <c r="Z358" s="12"/>
      <c r="AB358" s="13"/>
      <c r="AD358" s="12"/>
      <c r="AH358" s="12"/>
      <c r="AK358" s="12"/>
      <c r="AM358" s="39"/>
    </row>
    <row r="359" ht="15.75" customHeight="1">
      <c r="A359" s="34"/>
      <c r="B359" s="34"/>
      <c r="C359" s="34"/>
      <c r="E359" s="34"/>
      <c r="F359" s="66"/>
      <c r="J359" s="36"/>
      <c r="L359" s="37"/>
      <c r="R359" s="54"/>
      <c r="U359" s="38"/>
      <c r="V359" s="38"/>
      <c r="W359" s="12"/>
      <c r="X359" s="34"/>
      <c r="Y359" s="12"/>
      <c r="Z359" s="12"/>
      <c r="AB359" s="13"/>
      <c r="AD359" s="12"/>
      <c r="AH359" s="12"/>
      <c r="AK359" s="12"/>
      <c r="AM359" s="39"/>
    </row>
    <row r="360" ht="15.75" customHeight="1">
      <c r="A360" s="34"/>
      <c r="B360" s="34"/>
      <c r="C360" s="34"/>
      <c r="E360" s="34"/>
      <c r="F360" s="66"/>
      <c r="J360" s="36"/>
      <c r="L360" s="37"/>
      <c r="R360" s="54"/>
      <c r="U360" s="38"/>
      <c r="V360" s="38"/>
      <c r="W360" s="12"/>
      <c r="X360" s="34"/>
      <c r="Y360" s="12"/>
      <c r="Z360" s="12"/>
      <c r="AB360" s="13"/>
      <c r="AD360" s="12"/>
      <c r="AH360" s="12"/>
      <c r="AK360" s="12"/>
      <c r="AM360" s="39"/>
    </row>
    <row r="361" ht="15.75" customHeight="1">
      <c r="A361" s="34"/>
      <c r="B361" s="34"/>
      <c r="C361" s="34"/>
      <c r="E361" s="34"/>
      <c r="F361" s="66"/>
      <c r="J361" s="36"/>
      <c r="L361" s="37"/>
      <c r="R361" s="54"/>
      <c r="U361" s="38"/>
      <c r="V361" s="38"/>
      <c r="W361" s="12"/>
      <c r="X361" s="34"/>
      <c r="Y361" s="12"/>
      <c r="Z361" s="12"/>
      <c r="AB361" s="13"/>
      <c r="AD361" s="12"/>
      <c r="AH361" s="12"/>
      <c r="AK361" s="12"/>
      <c r="AM361" s="39"/>
    </row>
    <row r="362" ht="15.75" customHeight="1">
      <c r="A362" s="34"/>
      <c r="B362" s="34"/>
      <c r="C362" s="34"/>
      <c r="E362" s="34"/>
      <c r="F362" s="66"/>
      <c r="J362" s="36"/>
      <c r="L362" s="37"/>
      <c r="R362" s="54"/>
      <c r="U362" s="38"/>
      <c r="V362" s="38"/>
      <c r="W362" s="12"/>
      <c r="X362" s="34"/>
      <c r="Y362" s="12"/>
      <c r="Z362" s="12"/>
      <c r="AB362" s="13"/>
      <c r="AD362" s="12"/>
      <c r="AH362" s="12"/>
      <c r="AK362" s="12"/>
      <c r="AM362" s="39"/>
    </row>
    <row r="363" ht="15.75" customHeight="1">
      <c r="A363" s="34"/>
      <c r="B363" s="34"/>
      <c r="C363" s="34"/>
      <c r="E363" s="34"/>
      <c r="F363" s="66"/>
      <c r="J363" s="36"/>
      <c r="L363" s="37"/>
      <c r="R363" s="54"/>
      <c r="U363" s="38"/>
      <c r="V363" s="38"/>
      <c r="W363" s="12"/>
      <c r="X363" s="34"/>
      <c r="Y363" s="12"/>
      <c r="Z363" s="12"/>
      <c r="AB363" s="13"/>
      <c r="AD363" s="12"/>
      <c r="AH363" s="12"/>
      <c r="AK363" s="12"/>
      <c r="AM363" s="39"/>
    </row>
    <row r="364" ht="15.75" customHeight="1">
      <c r="A364" s="34"/>
      <c r="B364" s="34"/>
      <c r="C364" s="34"/>
      <c r="E364" s="34"/>
      <c r="F364" s="66"/>
      <c r="J364" s="36"/>
      <c r="L364" s="37"/>
      <c r="R364" s="54"/>
      <c r="U364" s="38"/>
      <c r="V364" s="38"/>
      <c r="W364" s="12"/>
      <c r="X364" s="34"/>
      <c r="Y364" s="12"/>
      <c r="Z364" s="12"/>
      <c r="AB364" s="13"/>
      <c r="AD364" s="12"/>
      <c r="AH364" s="12"/>
      <c r="AK364" s="12"/>
      <c r="AM364" s="39"/>
    </row>
    <row r="365" ht="15.75" customHeight="1">
      <c r="A365" s="34"/>
      <c r="B365" s="34"/>
      <c r="C365" s="34"/>
      <c r="E365" s="34"/>
      <c r="F365" s="66"/>
      <c r="J365" s="36"/>
      <c r="L365" s="37"/>
      <c r="R365" s="54"/>
      <c r="U365" s="38"/>
      <c r="V365" s="38"/>
      <c r="W365" s="12"/>
      <c r="X365" s="34"/>
      <c r="Y365" s="12"/>
      <c r="Z365" s="12"/>
      <c r="AB365" s="13"/>
      <c r="AD365" s="12"/>
      <c r="AH365" s="12"/>
      <c r="AK365" s="12"/>
      <c r="AM365" s="39"/>
    </row>
    <row r="366" ht="15.75" customHeight="1">
      <c r="A366" s="34"/>
      <c r="B366" s="34"/>
      <c r="C366" s="34"/>
      <c r="E366" s="34"/>
      <c r="F366" s="66"/>
      <c r="J366" s="36"/>
      <c r="L366" s="37"/>
      <c r="R366" s="54"/>
      <c r="U366" s="38"/>
      <c r="V366" s="38"/>
      <c r="W366" s="12"/>
      <c r="X366" s="34"/>
      <c r="Y366" s="12"/>
      <c r="Z366" s="12"/>
      <c r="AB366" s="13"/>
      <c r="AD366" s="12"/>
      <c r="AH366" s="12"/>
      <c r="AK366" s="12"/>
      <c r="AM366" s="39"/>
    </row>
    <row r="367" ht="15.75" customHeight="1">
      <c r="A367" s="34"/>
      <c r="B367" s="34"/>
      <c r="C367" s="34"/>
      <c r="E367" s="34"/>
      <c r="F367" s="66"/>
      <c r="J367" s="36"/>
      <c r="L367" s="37"/>
      <c r="R367" s="54"/>
      <c r="U367" s="38"/>
      <c r="V367" s="38"/>
      <c r="W367" s="12"/>
      <c r="X367" s="34"/>
      <c r="Y367" s="12"/>
      <c r="Z367" s="12"/>
      <c r="AB367" s="13"/>
      <c r="AD367" s="12"/>
      <c r="AH367" s="12"/>
      <c r="AK367" s="12"/>
      <c r="AM367" s="39"/>
    </row>
    <row r="368" ht="15.75" customHeight="1">
      <c r="A368" s="34"/>
      <c r="B368" s="34"/>
      <c r="C368" s="34"/>
      <c r="E368" s="34"/>
      <c r="F368" s="66"/>
      <c r="J368" s="36"/>
      <c r="L368" s="37"/>
      <c r="R368" s="54"/>
      <c r="U368" s="38"/>
      <c r="V368" s="38"/>
      <c r="W368" s="12"/>
      <c r="X368" s="34"/>
      <c r="Y368" s="12"/>
      <c r="Z368" s="12"/>
      <c r="AB368" s="13"/>
      <c r="AD368" s="12"/>
      <c r="AH368" s="12"/>
      <c r="AK368" s="12"/>
      <c r="AM368" s="39"/>
    </row>
    <row r="369" ht="15.75" customHeight="1">
      <c r="A369" s="34"/>
      <c r="B369" s="34"/>
      <c r="C369" s="34"/>
      <c r="E369" s="34"/>
      <c r="F369" s="66"/>
      <c r="J369" s="36"/>
      <c r="L369" s="37"/>
      <c r="R369" s="54"/>
      <c r="U369" s="38"/>
      <c r="V369" s="38"/>
      <c r="W369" s="12"/>
      <c r="X369" s="34"/>
      <c r="Y369" s="12"/>
      <c r="Z369" s="12"/>
      <c r="AB369" s="13"/>
      <c r="AD369" s="12"/>
      <c r="AH369" s="12"/>
      <c r="AK369" s="12"/>
      <c r="AM369" s="39"/>
    </row>
    <row r="370" ht="15.75" customHeight="1">
      <c r="A370" s="34"/>
      <c r="B370" s="34"/>
      <c r="C370" s="34"/>
      <c r="E370" s="34"/>
      <c r="F370" s="66"/>
      <c r="J370" s="36"/>
      <c r="L370" s="37"/>
      <c r="R370" s="54"/>
      <c r="U370" s="38"/>
      <c r="V370" s="38"/>
      <c r="W370" s="12"/>
      <c r="X370" s="34"/>
      <c r="Y370" s="12"/>
      <c r="Z370" s="12"/>
      <c r="AB370" s="13"/>
      <c r="AD370" s="12"/>
      <c r="AH370" s="12"/>
      <c r="AK370" s="12"/>
      <c r="AM370" s="39"/>
    </row>
    <row r="371" ht="15.75" customHeight="1">
      <c r="A371" s="34"/>
      <c r="B371" s="34"/>
      <c r="C371" s="34"/>
      <c r="E371" s="34"/>
      <c r="F371" s="66"/>
      <c r="J371" s="36"/>
      <c r="L371" s="37"/>
      <c r="R371" s="54"/>
      <c r="U371" s="38"/>
      <c r="V371" s="38"/>
      <c r="W371" s="12"/>
      <c r="X371" s="34"/>
      <c r="Y371" s="12"/>
      <c r="Z371" s="12"/>
      <c r="AB371" s="13"/>
      <c r="AD371" s="12"/>
      <c r="AH371" s="12"/>
      <c r="AK371" s="12"/>
      <c r="AM371" s="39"/>
    </row>
    <row r="372" ht="15.75" customHeight="1">
      <c r="A372" s="34"/>
      <c r="B372" s="34"/>
      <c r="C372" s="34"/>
      <c r="E372" s="34"/>
      <c r="F372" s="66"/>
      <c r="J372" s="36"/>
      <c r="L372" s="37"/>
      <c r="R372" s="54"/>
      <c r="U372" s="38"/>
      <c r="V372" s="38"/>
      <c r="W372" s="12"/>
      <c r="X372" s="34"/>
      <c r="Y372" s="12"/>
      <c r="Z372" s="12"/>
      <c r="AB372" s="13"/>
      <c r="AD372" s="12"/>
      <c r="AH372" s="12"/>
      <c r="AK372" s="12"/>
      <c r="AM372" s="39"/>
    </row>
    <row r="373" ht="15.75" customHeight="1">
      <c r="A373" s="34"/>
      <c r="B373" s="34"/>
      <c r="C373" s="34"/>
      <c r="E373" s="34"/>
      <c r="F373" s="66"/>
      <c r="J373" s="36"/>
      <c r="L373" s="37"/>
      <c r="R373" s="54"/>
      <c r="U373" s="38"/>
      <c r="V373" s="38"/>
      <c r="W373" s="12"/>
      <c r="X373" s="34"/>
      <c r="Y373" s="12"/>
      <c r="Z373" s="12"/>
      <c r="AB373" s="13"/>
      <c r="AD373" s="12"/>
      <c r="AH373" s="12"/>
      <c r="AK373" s="12"/>
      <c r="AM373" s="39"/>
    </row>
    <row r="374" ht="15.75" customHeight="1">
      <c r="A374" s="34"/>
      <c r="B374" s="34"/>
      <c r="C374" s="34"/>
      <c r="E374" s="34"/>
      <c r="F374" s="66"/>
      <c r="J374" s="36"/>
      <c r="L374" s="37"/>
      <c r="R374" s="54"/>
      <c r="U374" s="38"/>
      <c r="V374" s="38"/>
      <c r="W374" s="12"/>
      <c r="X374" s="34"/>
      <c r="Y374" s="12"/>
      <c r="Z374" s="12"/>
      <c r="AB374" s="13"/>
      <c r="AD374" s="12"/>
      <c r="AH374" s="12"/>
      <c r="AK374" s="12"/>
      <c r="AM374" s="39"/>
    </row>
    <row r="375" ht="15.75" customHeight="1">
      <c r="A375" s="34"/>
      <c r="B375" s="34"/>
      <c r="C375" s="34"/>
      <c r="E375" s="34"/>
      <c r="F375" s="66"/>
      <c r="J375" s="36"/>
      <c r="L375" s="37"/>
      <c r="R375" s="54"/>
      <c r="U375" s="38"/>
      <c r="V375" s="38"/>
      <c r="W375" s="12"/>
      <c r="X375" s="34"/>
      <c r="Y375" s="12"/>
      <c r="Z375" s="12"/>
      <c r="AB375" s="13"/>
      <c r="AD375" s="12"/>
      <c r="AH375" s="12"/>
      <c r="AK375" s="12"/>
      <c r="AM375" s="39"/>
    </row>
    <row r="376" ht="15.75" customHeight="1">
      <c r="A376" s="34"/>
      <c r="B376" s="34"/>
      <c r="C376" s="34"/>
      <c r="E376" s="34"/>
      <c r="F376" s="66"/>
      <c r="J376" s="36"/>
      <c r="L376" s="37"/>
      <c r="R376" s="54"/>
      <c r="U376" s="38"/>
      <c r="V376" s="38"/>
      <c r="W376" s="12"/>
      <c r="X376" s="34"/>
      <c r="Y376" s="12"/>
      <c r="Z376" s="12"/>
      <c r="AB376" s="13"/>
      <c r="AD376" s="12"/>
      <c r="AH376" s="12"/>
      <c r="AK376" s="12"/>
      <c r="AM376" s="39"/>
    </row>
    <row r="377" ht="15.75" customHeight="1">
      <c r="A377" s="34"/>
      <c r="B377" s="34"/>
      <c r="C377" s="34"/>
      <c r="E377" s="34"/>
      <c r="F377" s="66"/>
      <c r="J377" s="36"/>
      <c r="L377" s="37"/>
      <c r="R377" s="54"/>
      <c r="U377" s="38"/>
      <c r="V377" s="38"/>
      <c r="W377" s="12"/>
      <c r="X377" s="34"/>
      <c r="Y377" s="12"/>
      <c r="Z377" s="12"/>
      <c r="AB377" s="13"/>
      <c r="AD377" s="12"/>
      <c r="AH377" s="12"/>
      <c r="AK377" s="12"/>
      <c r="AM377" s="39"/>
    </row>
    <row r="378" ht="15.75" customHeight="1">
      <c r="A378" s="34"/>
      <c r="B378" s="34"/>
      <c r="C378" s="34"/>
      <c r="E378" s="34"/>
      <c r="F378" s="66"/>
      <c r="J378" s="36"/>
      <c r="L378" s="37"/>
      <c r="R378" s="54"/>
      <c r="U378" s="38"/>
      <c r="V378" s="38"/>
      <c r="W378" s="12"/>
      <c r="X378" s="34"/>
      <c r="Y378" s="12"/>
      <c r="Z378" s="12"/>
      <c r="AB378" s="13"/>
      <c r="AD378" s="12"/>
      <c r="AH378" s="12"/>
      <c r="AK378" s="12"/>
      <c r="AM378" s="39"/>
    </row>
    <row r="379" ht="15.75" customHeight="1">
      <c r="A379" s="34"/>
      <c r="B379" s="34"/>
      <c r="C379" s="34"/>
      <c r="E379" s="34"/>
      <c r="F379" s="66"/>
      <c r="J379" s="36"/>
      <c r="L379" s="37"/>
      <c r="R379" s="54"/>
      <c r="U379" s="38"/>
      <c r="V379" s="38"/>
      <c r="W379" s="12"/>
      <c r="X379" s="34"/>
      <c r="Y379" s="12"/>
      <c r="Z379" s="12"/>
      <c r="AB379" s="13"/>
      <c r="AD379" s="12"/>
      <c r="AH379" s="12"/>
      <c r="AK379" s="12"/>
      <c r="AM379" s="39"/>
    </row>
    <row r="380" ht="15.75" customHeight="1">
      <c r="A380" s="34"/>
      <c r="B380" s="34"/>
      <c r="C380" s="34"/>
      <c r="E380" s="34"/>
      <c r="F380" s="66"/>
      <c r="J380" s="36"/>
      <c r="L380" s="37"/>
      <c r="R380" s="54"/>
      <c r="U380" s="38"/>
      <c r="V380" s="38"/>
      <c r="W380" s="12"/>
      <c r="X380" s="34"/>
      <c r="Y380" s="12"/>
      <c r="Z380" s="12"/>
      <c r="AB380" s="13"/>
      <c r="AD380" s="12"/>
      <c r="AH380" s="12"/>
      <c r="AK380" s="12"/>
      <c r="AM380" s="39"/>
    </row>
    <row r="381" ht="15.75" customHeight="1">
      <c r="A381" s="34"/>
      <c r="B381" s="34"/>
      <c r="C381" s="34"/>
      <c r="E381" s="34"/>
      <c r="F381" s="66"/>
      <c r="J381" s="36"/>
      <c r="L381" s="37"/>
      <c r="R381" s="54"/>
      <c r="U381" s="38"/>
      <c r="V381" s="38"/>
      <c r="W381" s="12"/>
      <c r="X381" s="34"/>
      <c r="Y381" s="12"/>
      <c r="Z381" s="12"/>
      <c r="AB381" s="13"/>
      <c r="AD381" s="12"/>
      <c r="AH381" s="12"/>
      <c r="AK381" s="12"/>
      <c r="AM381" s="39"/>
    </row>
    <row r="382" ht="15.75" customHeight="1">
      <c r="A382" s="34"/>
      <c r="B382" s="34"/>
      <c r="C382" s="34"/>
      <c r="E382" s="34"/>
      <c r="F382" s="66"/>
      <c r="J382" s="36"/>
      <c r="L382" s="37"/>
      <c r="R382" s="54"/>
      <c r="U382" s="38"/>
      <c r="V382" s="38"/>
      <c r="W382" s="12"/>
      <c r="X382" s="34"/>
      <c r="Y382" s="12"/>
      <c r="Z382" s="12"/>
      <c r="AB382" s="13"/>
      <c r="AD382" s="12"/>
      <c r="AH382" s="12"/>
      <c r="AK382" s="12"/>
      <c r="AM382" s="39"/>
    </row>
    <row r="383" ht="15.75" customHeight="1">
      <c r="A383" s="34"/>
      <c r="B383" s="34"/>
      <c r="C383" s="34"/>
      <c r="E383" s="34"/>
      <c r="F383" s="66"/>
      <c r="J383" s="36"/>
      <c r="L383" s="37"/>
      <c r="R383" s="54"/>
      <c r="U383" s="38"/>
      <c r="V383" s="38"/>
      <c r="W383" s="12"/>
      <c r="X383" s="34"/>
      <c r="Y383" s="12"/>
      <c r="Z383" s="12"/>
      <c r="AB383" s="13"/>
      <c r="AD383" s="12"/>
      <c r="AH383" s="12"/>
      <c r="AK383" s="12"/>
      <c r="AM383" s="39"/>
    </row>
    <row r="384" ht="15.75" customHeight="1">
      <c r="A384" s="34"/>
      <c r="B384" s="34"/>
      <c r="C384" s="34"/>
      <c r="E384" s="34"/>
      <c r="F384" s="66"/>
      <c r="J384" s="36"/>
      <c r="L384" s="37"/>
      <c r="R384" s="54"/>
      <c r="U384" s="38"/>
      <c r="V384" s="38"/>
      <c r="W384" s="12"/>
      <c r="X384" s="34"/>
      <c r="Y384" s="12"/>
      <c r="Z384" s="12"/>
      <c r="AB384" s="13"/>
      <c r="AD384" s="12"/>
      <c r="AH384" s="12"/>
      <c r="AK384" s="12"/>
      <c r="AM384" s="39"/>
    </row>
    <row r="385" ht="15.75" customHeight="1">
      <c r="A385" s="34"/>
      <c r="B385" s="34"/>
      <c r="C385" s="34"/>
      <c r="E385" s="34"/>
      <c r="F385" s="66"/>
      <c r="J385" s="36"/>
      <c r="L385" s="37"/>
      <c r="R385" s="54"/>
      <c r="U385" s="38"/>
      <c r="V385" s="38"/>
      <c r="W385" s="12"/>
      <c r="X385" s="34"/>
      <c r="Y385" s="12"/>
      <c r="Z385" s="12"/>
      <c r="AB385" s="13"/>
      <c r="AD385" s="12"/>
      <c r="AH385" s="12"/>
      <c r="AK385" s="12"/>
      <c r="AM385" s="39"/>
    </row>
    <row r="386" ht="15.75" customHeight="1">
      <c r="A386" s="34"/>
      <c r="B386" s="34"/>
      <c r="C386" s="34"/>
      <c r="E386" s="34"/>
      <c r="F386" s="66"/>
      <c r="J386" s="36"/>
      <c r="L386" s="37"/>
      <c r="R386" s="54"/>
      <c r="U386" s="38"/>
      <c r="V386" s="38"/>
      <c r="W386" s="12"/>
      <c r="X386" s="34"/>
      <c r="Y386" s="12"/>
      <c r="Z386" s="12"/>
      <c r="AB386" s="13"/>
      <c r="AD386" s="12"/>
      <c r="AH386" s="12"/>
      <c r="AK386" s="12"/>
      <c r="AM386" s="39"/>
    </row>
    <row r="387" ht="15.75" customHeight="1">
      <c r="A387" s="34"/>
      <c r="B387" s="34"/>
      <c r="C387" s="34"/>
      <c r="E387" s="34"/>
      <c r="F387" s="66"/>
      <c r="J387" s="36"/>
      <c r="L387" s="37"/>
      <c r="R387" s="54"/>
      <c r="U387" s="38"/>
      <c r="V387" s="38"/>
      <c r="W387" s="12"/>
      <c r="X387" s="34"/>
      <c r="Y387" s="12"/>
      <c r="Z387" s="12"/>
      <c r="AB387" s="13"/>
      <c r="AD387" s="12"/>
      <c r="AH387" s="12"/>
      <c r="AK387" s="12"/>
      <c r="AM387" s="39"/>
    </row>
    <row r="388" ht="15.75" customHeight="1">
      <c r="A388" s="34"/>
      <c r="B388" s="34"/>
      <c r="C388" s="34"/>
      <c r="E388" s="34"/>
      <c r="F388" s="66"/>
      <c r="J388" s="36"/>
      <c r="L388" s="37"/>
      <c r="R388" s="54"/>
      <c r="U388" s="38"/>
      <c r="V388" s="38"/>
      <c r="W388" s="12"/>
      <c r="X388" s="34"/>
      <c r="Y388" s="12"/>
      <c r="Z388" s="12"/>
      <c r="AB388" s="13"/>
      <c r="AD388" s="12"/>
      <c r="AH388" s="12"/>
      <c r="AK388" s="12"/>
      <c r="AM388" s="39"/>
    </row>
    <row r="389" ht="15.75" customHeight="1">
      <c r="A389" s="34"/>
      <c r="B389" s="34"/>
      <c r="C389" s="34"/>
      <c r="E389" s="34"/>
      <c r="F389" s="66"/>
      <c r="J389" s="36"/>
      <c r="L389" s="37"/>
      <c r="R389" s="54"/>
      <c r="U389" s="38"/>
      <c r="V389" s="38"/>
      <c r="W389" s="12"/>
      <c r="X389" s="34"/>
      <c r="Y389" s="12"/>
      <c r="Z389" s="12"/>
      <c r="AB389" s="13"/>
      <c r="AD389" s="12"/>
      <c r="AH389" s="12"/>
      <c r="AK389" s="12"/>
      <c r="AM389" s="39"/>
    </row>
    <row r="390" ht="15.75" customHeight="1">
      <c r="A390" s="34"/>
      <c r="B390" s="34"/>
      <c r="C390" s="34"/>
      <c r="E390" s="34"/>
      <c r="F390" s="66"/>
      <c r="J390" s="36"/>
      <c r="L390" s="37"/>
      <c r="R390" s="54"/>
      <c r="U390" s="38"/>
      <c r="V390" s="38"/>
      <c r="W390" s="12"/>
      <c r="X390" s="34"/>
      <c r="Y390" s="12"/>
      <c r="Z390" s="12"/>
      <c r="AB390" s="13"/>
      <c r="AD390" s="12"/>
      <c r="AH390" s="12"/>
      <c r="AK390" s="12"/>
      <c r="AM390" s="39"/>
    </row>
    <row r="391" ht="15.75" customHeight="1">
      <c r="A391" s="34"/>
      <c r="B391" s="34"/>
      <c r="C391" s="34"/>
      <c r="E391" s="34"/>
      <c r="F391" s="66"/>
      <c r="J391" s="36"/>
      <c r="L391" s="37"/>
      <c r="R391" s="54"/>
      <c r="U391" s="38"/>
      <c r="V391" s="38"/>
      <c r="W391" s="12"/>
      <c r="X391" s="34"/>
      <c r="Y391" s="12"/>
      <c r="Z391" s="12"/>
      <c r="AB391" s="13"/>
      <c r="AD391" s="12"/>
      <c r="AH391" s="12"/>
      <c r="AK391" s="12"/>
      <c r="AM391" s="39"/>
    </row>
    <row r="392" ht="15.75" customHeight="1">
      <c r="A392" s="34"/>
      <c r="B392" s="34"/>
      <c r="C392" s="34"/>
      <c r="E392" s="34"/>
      <c r="F392" s="66"/>
      <c r="J392" s="36"/>
      <c r="L392" s="37"/>
      <c r="R392" s="54"/>
      <c r="U392" s="38"/>
      <c r="V392" s="38"/>
      <c r="W392" s="12"/>
      <c r="X392" s="34"/>
      <c r="Y392" s="12"/>
      <c r="Z392" s="12"/>
      <c r="AB392" s="13"/>
      <c r="AD392" s="12"/>
      <c r="AH392" s="12"/>
      <c r="AK392" s="12"/>
      <c r="AM392" s="39"/>
    </row>
    <row r="393" ht="15.75" customHeight="1">
      <c r="A393" s="34"/>
      <c r="B393" s="34"/>
      <c r="C393" s="34"/>
      <c r="E393" s="34"/>
      <c r="F393" s="66"/>
      <c r="J393" s="36"/>
      <c r="L393" s="37"/>
      <c r="R393" s="54"/>
      <c r="U393" s="38"/>
      <c r="V393" s="38"/>
      <c r="W393" s="12"/>
      <c r="X393" s="34"/>
      <c r="Y393" s="12"/>
      <c r="Z393" s="12"/>
      <c r="AB393" s="13"/>
      <c r="AD393" s="12"/>
      <c r="AH393" s="12"/>
      <c r="AK393" s="12"/>
      <c r="AM393" s="39"/>
    </row>
    <row r="394" ht="15.75" customHeight="1">
      <c r="A394" s="34"/>
      <c r="B394" s="34"/>
      <c r="C394" s="34"/>
      <c r="E394" s="34"/>
      <c r="F394" s="66"/>
      <c r="J394" s="36"/>
      <c r="L394" s="37"/>
      <c r="R394" s="54"/>
      <c r="U394" s="38"/>
      <c r="V394" s="38"/>
      <c r="W394" s="12"/>
      <c r="X394" s="34"/>
      <c r="Y394" s="12"/>
      <c r="Z394" s="12"/>
      <c r="AB394" s="13"/>
      <c r="AD394" s="12"/>
      <c r="AH394" s="12"/>
      <c r="AK394" s="12"/>
      <c r="AM394" s="39"/>
    </row>
    <row r="395" ht="15.75" customHeight="1">
      <c r="A395" s="34"/>
      <c r="B395" s="34"/>
      <c r="C395" s="34"/>
      <c r="E395" s="34"/>
      <c r="F395" s="66"/>
      <c r="J395" s="36"/>
      <c r="L395" s="37"/>
      <c r="R395" s="54"/>
      <c r="U395" s="38"/>
      <c r="V395" s="38"/>
      <c r="W395" s="12"/>
      <c r="X395" s="34"/>
      <c r="Y395" s="12"/>
      <c r="Z395" s="12"/>
      <c r="AB395" s="13"/>
      <c r="AD395" s="12"/>
      <c r="AH395" s="12"/>
      <c r="AK395" s="12"/>
      <c r="AM395" s="39"/>
    </row>
    <row r="396" ht="15.75" customHeight="1">
      <c r="A396" s="34"/>
      <c r="B396" s="34"/>
      <c r="C396" s="34"/>
      <c r="E396" s="34"/>
      <c r="F396" s="66"/>
      <c r="J396" s="36"/>
      <c r="L396" s="37"/>
      <c r="R396" s="54"/>
      <c r="U396" s="38"/>
      <c r="V396" s="38"/>
      <c r="W396" s="12"/>
      <c r="X396" s="34"/>
      <c r="Y396" s="12"/>
      <c r="Z396" s="12"/>
      <c r="AB396" s="13"/>
      <c r="AD396" s="12"/>
      <c r="AH396" s="12"/>
      <c r="AK396" s="12"/>
      <c r="AM396" s="39"/>
    </row>
    <row r="397" ht="15.75" customHeight="1">
      <c r="A397" s="34"/>
      <c r="B397" s="34"/>
      <c r="C397" s="34"/>
      <c r="E397" s="34"/>
      <c r="F397" s="66"/>
      <c r="J397" s="36"/>
      <c r="L397" s="37"/>
      <c r="R397" s="54"/>
      <c r="U397" s="38"/>
      <c r="V397" s="38"/>
      <c r="W397" s="12"/>
      <c r="X397" s="34"/>
      <c r="Y397" s="12"/>
      <c r="Z397" s="12"/>
      <c r="AB397" s="13"/>
      <c r="AD397" s="12"/>
      <c r="AH397" s="12"/>
      <c r="AK397" s="12"/>
      <c r="AM397" s="39"/>
    </row>
    <row r="398" ht="15.75" customHeight="1">
      <c r="A398" s="34"/>
      <c r="B398" s="34"/>
      <c r="C398" s="34"/>
      <c r="E398" s="34"/>
      <c r="F398" s="66"/>
      <c r="J398" s="36"/>
      <c r="L398" s="37"/>
      <c r="R398" s="54"/>
      <c r="U398" s="38"/>
      <c r="V398" s="38"/>
      <c r="W398" s="12"/>
      <c r="X398" s="34"/>
      <c r="Y398" s="12"/>
      <c r="Z398" s="12"/>
      <c r="AB398" s="13"/>
      <c r="AD398" s="12"/>
      <c r="AH398" s="12"/>
      <c r="AK398" s="12"/>
      <c r="AM398" s="39"/>
    </row>
    <row r="399" ht="15.75" customHeight="1">
      <c r="A399" s="34"/>
      <c r="B399" s="34"/>
      <c r="C399" s="34"/>
      <c r="E399" s="34"/>
      <c r="F399" s="66"/>
      <c r="J399" s="36"/>
      <c r="L399" s="37"/>
      <c r="R399" s="54"/>
      <c r="U399" s="38"/>
      <c r="V399" s="38"/>
      <c r="W399" s="12"/>
      <c r="X399" s="34"/>
      <c r="Y399" s="12"/>
      <c r="Z399" s="12"/>
      <c r="AB399" s="13"/>
      <c r="AD399" s="12"/>
      <c r="AH399" s="12"/>
      <c r="AK399" s="12"/>
      <c r="AM399" s="39"/>
    </row>
    <row r="400" ht="15.75" customHeight="1">
      <c r="A400" s="34"/>
      <c r="B400" s="34"/>
      <c r="C400" s="34"/>
      <c r="E400" s="34"/>
      <c r="F400" s="66"/>
      <c r="J400" s="36"/>
      <c r="L400" s="37"/>
      <c r="R400" s="54"/>
      <c r="U400" s="38"/>
      <c r="V400" s="38"/>
      <c r="W400" s="12"/>
      <c r="X400" s="34"/>
      <c r="Y400" s="12"/>
      <c r="Z400" s="12"/>
      <c r="AB400" s="13"/>
      <c r="AD400" s="12"/>
      <c r="AH400" s="12"/>
      <c r="AK400" s="12"/>
      <c r="AM400" s="39"/>
    </row>
    <row r="401" ht="15.75" customHeight="1">
      <c r="A401" s="34"/>
      <c r="B401" s="34"/>
      <c r="C401" s="34"/>
      <c r="E401" s="34"/>
      <c r="F401" s="66"/>
      <c r="J401" s="36"/>
      <c r="L401" s="37"/>
      <c r="R401" s="54"/>
      <c r="U401" s="38"/>
      <c r="V401" s="38"/>
      <c r="W401" s="12"/>
      <c r="X401" s="34"/>
      <c r="Y401" s="12"/>
      <c r="Z401" s="12"/>
      <c r="AB401" s="13"/>
      <c r="AD401" s="12"/>
      <c r="AH401" s="12"/>
      <c r="AK401" s="12"/>
      <c r="AM401" s="39"/>
    </row>
    <row r="402" ht="15.75" customHeight="1">
      <c r="A402" s="34"/>
      <c r="B402" s="34"/>
      <c r="C402" s="34"/>
      <c r="E402" s="34"/>
      <c r="F402" s="66"/>
      <c r="J402" s="36"/>
      <c r="L402" s="37"/>
      <c r="R402" s="54"/>
      <c r="U402" s="38"/>
      <c r="V402" s="38"/>
      <c r="W402" s="12"/>
      <c r="X402" s="34"/>
      <c r="Y402" s="12"/>
      <c r="Z402" s="12"/>
      <c r="AB402" s="13"/>
      <c r="AD402" s="12"/>
      <c r="AH402" s="12"/>
      <c r="AK402" s="12"/>
      <c r="AM402" s="39"/>
    </row>
    <row r="403" ht="15.75" customHeight="1">
      <c r="A403" s="34"/>
      <c r="B403" s="34"/>
      <c r="C403" s="34"/>
      <c r="E403" s="34"/>
      <c r="F403" s="66"/>
      <c r="J403" s="36"/>
      <c r="L403" s="37"/>
      <c r="R403" s="54"/>
      <c r="U403" s="38"/>
      <c r="V403" s="38"/>
      <c r="W403" s="12"/>
      <c r="X403" s="34"/>
      <c r="Y403" s="12"/>
      <c r="Z403" s="12"/>
      <c r="AB403" s="13"/>
      <c r="AD403" s="12"/>
      <c r="AH403" s="12"/>
      <c r="AK403" s="12"/>
      <c r="AM403" s="39"/>
    </row>
    <row r="404" ht="15.75" customHeight="1">
      <c r="A404" s="34"/>
      <c r="B404" s="34"/>
      <c r="C404" s="34"/>
      <c r="E404" s="34"/>
      <c r="F404" s="66"/>
      <c r="J404" s="36"/>
      <c r="L404" s="37"/>
      <c r="R404" s="54"/>
      <c r="U404" s="38"/>
      <c r="V404" s="38"/>
      <c r="W404" s="12"/>
      <c r="X404" s="34"/>
      <c r="Y404" s="12"/>
      <c r="Z404" s="12"/>
      <c r="AB404" s="13"/>
      <c r="AD404" s="12"/>
      <c r="AH404" s="12"/>
      <c r="AK404" s="12"/>
      <c r="AM404" s="39"/>
    </row>
    <row r="405" ht="15.75" customHeight="1">
      <c r="A405" s="34"/>
      <c r="B405" s="34"/>
      <c r="C405" s="34"/>
      <c r="E405" s="34"/>
      <c r="F405" s="66"/>
      <c r="J405" s="36"/>
      <c r="L405" s="37"/>
      <c r="R405" s="54"/>
      <c r="U405" s="38"/>
      <c r="V405" s="38"/>
      <c r="W405" s="12"/>
      <c r="X405" s="34"/>
      <c r="Y405" s="12"/>
      <c r="Z405" s="12"/>
      <c r="AB405" s="13"/>
      <c r="AD405" s="12"/>
      <c r="AH405" s="12"/>
      <c r="AK405" s="12"/>
      <c r="AM405" s="39"/>
    </row>
    <row r="406" ht="15.75" customHeight="1">
      <c r="A406" s="34"/>
      <c r="B406" s="34"/>
      <c r="C406" s="34"/>
      <c r="E406" s="34"/>
      <c r="F406" s="66"/>
      <c r="J406" s="36"/>
      <c r="L406" s="37"/>
      <c r="R406" s="54"/>
      <c r="U406" s="38"/>
      <c r="V406" s="38"/>
      <c r="W406" s="12"/>
      <c r="X406" s="34"/>
      <c r="Y406" s="12"/>
      <c r="Z406" s="12"/>
      <c r="AB406" s="13"/>
      <c r="AD406" s="12"/>
      <c r="AH406" s="12"/>
      <c r="AK406" s="12"/>
      <c r="AM406" s="39"/>
    </row>
    <row r="407" ht="15.75" customHeight="1">
      <c r="A407" s="34"/>
      <c r="B407" s="34"/>
      <c r="C407" s="34"/>
      <c r="E407" s="34"/>
      <c r="F407" s="66"/>
      <c r="J407" s="36"/>
      <c r="L407" s="37"/>
      <c r="R407" s="54"/>
      <c r="U407" s="38"/>
      <c r="V407" s="38"/>
      <c r="W407" s="12"/>
      <c r="X407" s="34"/>
      <c r="Y407" s="12"/>
      <c r="Z407" s="12"/>
      <c r="AB407" s="13"/>
      <c r="AD407" s="12"/>
      <c r="AH407" s="12"/>
      <c r="AK407" s="12"/>
      <c r="AM407" s="39"/>
    </row>
    <row r="408" ht="15.75" customHeight="1">
      <c r="A408" s="34"/>
      <c r="B408" s="34"/>
      <c r="C408" s="34"/>
      <c r="E408" s="34"/>
      <c r="F408" s="66"/>
      <c r="J408" s="36"/>
      <c r="L408" s="37"/>
      <c r="R408" s="54"/>
      <c r="U408" s="38"/>
      <c r="V408" s="38"/>
      <c r="W408" s="12"/>
      <c r="X408" s="34"/>
      <c r="Y408" s="12"/>
      <c r="Z408" s="12"/>
      <c r="AB408" s="13"/>
      <c r="AD408" s="12"/>
      <c r="AH408" s="12"/>
      <c r="AK408" s="12"/>
      <c r="AM408" s="39"/>
    </row>
    <row r="409" ht="15.75" customHeight="1">
      <c r="A409" s="34"/>
      <c r="B409" s="34"/>
      <c r="C409" s="34"/>
      <c r="E409" s="34"/>
      <c r="F409" s="66"/>
      <c r="J409" s="36"/>
      <c r="L409" s="37"/>
      <c r="R409" s="54"/>
      <c r="U409" s="38"/>
      <c r="V409" s="38"/>
      <c r="W409" s="12"/>
      <c r="X409" s="34"/>
      <c r="Y409" s="12"/>
      <c r="Z409" s="12"/>
      <c r="AB409" s="13"/>
      <c r="AD409" s="12"/>
      <c r="AH409" s="12"/>
      <c r="AK409" s="12"/>
      <c r="AM409" s="39"/>
    </row>
    <row r="410" ht="15.75" customHeight="1">
      <c r="A410" s="34"/>
      <c r="B410" s="34"/>
      <c r="C410" s="34"/>
      <c r="E410" s="34"/>
      <c r="F410" s="66"/>
      <c r="J410" s="36"/>
      <c r="L410" s="37"/>
      <c r="R410" s="54"/>
      <c r="U410" s="38"/>
      <c r="V410" s="38"/>
      <c r="W410" s="12"/>
      <c r="X410" s="34"/>
      <c r="Y410" s="12"/>
      <c r="Z410" s="12"/>
      <c r="AB410" s="13"/>
      <c r="AD410" s="12"/>
      <c r="AH410" s="12"/>
      <c r="AK410" s="12"/>
      <c r="AM410" s="39"/>
    </row>
    <row r="411" ht="15.75" customHeight="1">
      <c r="A411" s="34"/>
      <c r="B411" s="34"/>
      <c r="C411" s="34"/>
      <c r="E411" s="34"/>
      <c r="F411" s="66"/>
      <c r="J411" s="36"/>
      <c r="L411" s="37"/>
      <c r="R411" s="54"/>
      <c r="U411" s="38"/>
      <c r="V411" s="38"/>
      <c r="W411" s="12"/>
      <c r="X411" s="34"/>
      <c r="Y411" s="12"/>
      <c r="Z411" s="12"/>
      <c r="AB411" s="13"/>
      <c r="AD411" s="12"/>
      <c r="AH411" s="12"/>
      <c r="AK411" s="12"/>
      <c r="AM411" s="39"/>
    </row>
    <row r="412" ht="15.75" customHeight="1">
      <c r="A412" s="34"/>
      <c r="B412" s="34"/>
      <c r="C412" s="34"/>
      <c r="E412" s="34"/>
      <c r="F412" s="66"/>
      <c r="J412" s="36"/>
      <c r="L412" s="37"/>
      <c r="R412" s="54"/>
      <c r="U412" s="38"/>
      <c r="V412" s="38"/>
      <c r="W412" s="12"/>
      <c r="X412" s="34"/>
      <c r="Y412" s="12"/>
      <c r="Z412" s="12"/>
      <c r="AB412" s="13"/>
      <c r="AD412" s="12"/>
      <c r="AH412" s="12"/>
      <c r="AK412" s="12"/>
      <c r="AM412" s="39"/>
    </row>
    <row r="413" ht="15.75" customHeight="1">
      <c r="A413" s="34"/>
      <c r="B413" s="34"/>
      <c r="C413" s="34"/>
      <c r="E413" s="34"/>
      <c r="F413" s="66"/>
      <c r="J413" s="36"/>
      <c r="L413" s="37"/>
      <c r="R413" s="54"/>
      <c r="U413" s="38"/>
      <c r="V413" s="38"/>
      <c r="W413" s="12"/>
      <c r="X413" s="34"/>
      <c r="Y413" s="12"/>
      <c r="Z413" s="12"/>
      <c r="AB413" s="13"/>
      <c r="AD413" s="12"/>
      <c r="AH413" s="12"/>
      <c r="AK413" s="12"/>
      <c r="AM413" s="39"/>
    </row>
    <row r="414" ht="15.75" customHeight="1">
      <c r="A414" s="34"/>
      <c r="B414" s="34"/>
      <c r="C414" s="34"/>
      <c r="E414" s="34"/>
      <c r="F414" s="66"/>
      <c r="J414" s="36"/>
      <c r="L414" s="37"/>
      <c r="R414" s="54"/>
      <c r="U414" s="38"/>
      <c r="V414" s="38"/>
      <c r="W414" s="12"/>
      <c r="X414" s="34"/>
      <c r="Y414" s="12"/>
      <c r="Z414" s="12"/>
      <c r="AB414" s="13"/>
      <c r="AD414" s="12"/>
      <c r="AH414" s="12"/>
      <c r="AK414" s="12"/>
      <c r="AM414" s="39"/>
    </row>
    <row r="415" ht="15.75" customHeight="1">
      <c r="A415" s="34"/>
      <c r="B415" s="34"/>
      <c r="C415" s="34"/>
      <c r="E415" s="34"/>
      <c r="F415" s="66"/>
      <c r="J415" s="36"/>
      <c r="L415" s="37"/>
      <c r="R415" s="54"/>
      <c r="U415" s="38"/>
      <c r="V415" s="38"/>
      <c r="W415" s="12"/>
      <c r="X415" s="34"/>
      <c r="Y415" s="12"/>
      <c r="Z415" s="12"/>
      <c r="AB415" s="13"/>
      <c r="AD415" s="12"/>
      <c r="AH415" s="12"/>
      <c r="AK415" s="12"/>
      <c r="AM415" s="39"/>
    </row>
    <row r="416" ht="15.75" customHeight="1">
      <c r="A416" s="34"/>
      <c r="B416" s="34"/>
      <c r="C416" s="34"/>
      <c r="E416" s="34"/>
      <c r="F416" s="66"/>
      <c r="J416" s="36"/>
      <c r="L416" s="37"/>
      <c r="R416" s="54"/>
      <c r="U416" s="38"/>
      <c r="V416" s="38"/>
      <c r="W416" s="12"/>
      <c r="X416" s="34"/>
      <c r="Y416" s="12"/>
      <c r="Z416" s="12"/>
      <c r="AB416" s="13"/>
      <c r="AD416" s="12"/>
      <c r="AH416" s="12"/>
      <c r="AK416" s="12"/>
      <c r="AM416" s="39"/>
    </row>
    <row r="417" ht="15.75" customHeight="1">
      <c r="A417" s="34"/>
      <c r="B417" s="34"/>
      <c r="C417" s="34"/>
      <c r="E417" s="34"/>
      <c r="F417" s="66"/>
      <c r="J417" s="36"/>
      <c r="L417" s="37"/>
      <c r="R417" s="54"/>
      <c r="U417" s="38"/>
      <c r="V417" s="38"/>
      <c r="W417" s="12"/>
      <c r="X417" s="34"/>
      <c r="Y417" s="12"/>
      <c r="Z417" s="12"/>
      <c r="AB417" s="13"/>
      <c r="AD417" s="12"/>
      <c r="AH417" s="12"/>
      <c r="AK417" s="12"/>
      <c r="AM417" s="39"/>
    </row>
    <row r="418" ht="15.75" customHeight="1">
      <c r="A418" s="34"/>
      <c r="B418" s="34"/>
      <c r="C418" s="34"/>
      <c r="E418" s="34"/>
      <c r="F418" s="66"/>
      <c r="J418" s="36"/>
      <c r="L418" s="37"/>
      <c r="R418" s="54"/>
      <c r="U418" s="38"/>
      <c r="V418" s="38"/>
      <c r="W418" s="12"/>
      <c r="X418" s="34"/>
      <c r="Y418" s="12"/>
      <c r="Z418" s="12"/>
      <c r="AB418" s="13"/>
      <c r="AD418" s="12"/>
      <c r="AH418" s="12"/>
      <c r="AK418" s="12"/>
      <c r="AM418" s="39"/>
    </row>
    <row r="419" ht="15.75" customHeight="1">
      <c r="A419" s="34"/>
      <c r="B419" s="34"/>
      <c r="C419" s="34"/>
      <c r="E419" s="34"/>
      <c r="F419" s="66"/>
      <c r="J419" s="36"/>
      <c r="L419" s="37"/>
      <c r="R419" s="54"/>
      <c r="U419" s="38"/>
      <c r="V419" s="38"/>
      <c r="W419" s="12"/>
      <c r="X419" s="34"/>
      <c r="Y419" s="12"/>
      <c r="Z419" s="12"/>
      <c r="AB419" s="13"/>
      <c r="AD419" s="12"/>
      <c r="AH419" s="12"/>
      <c r="AK419" s="12"/>
      <c r="AM419" s="39"/>
    </row>
    <row r="420" ht="15.75" customHeight="1">
      <c r="A420" s="34"/>
      <c r="B420" s="34"/>
      <c r="C420" s="34"/>
      <c r="E420" s="34"/>
      <c r="F420" s="66"/>
      <c r="J420" s="36"/>
      <c r="L420" s="37"/>
      <c r="R420" s="54"/>
      <c r="U420" s="38"/>
      <c r="V420" s="38"/>
      <c r="W420" s="12"/>
      <c r="X420" s="34"/>
      <c r="Y420" s="12"/>
      <c r="Z420" s="12"/>
      <c r="AB420" s="13"/>
      <c r="AD420" s="12"/>
      <c r="AH420" s="12"/>
      <c r="AK420" s="12"/>
      <c r="AM420" s="39"/>
    </row>
    <row r="421" ht="15.75" customHeight="1">
      <c r="A421" s="34"/>
      <c r="B421" s="34"/>
      <c r="C421" s="34"/>
      <c r="E421" s="34"/>
      <c r="F421" s="66"/>
      <c r="J421" s="36"/>
      <c r="L421" s="37"/>
      <c r="R421" s="54"/>
      <c r="U421" s="38"/>
      <c r="V421" s="38"/>
      <c r="W421" s="12"/>
      <c r="X421" s="34"/>
      <c r="Y421" s="12"/>
      <c r="Z421" s="12"/>
      <c r="AB421" s="13"/>
      <c r="AD421" s="12"/>
      <c r="AH421" s="12"/>
      <c r="AK421" s="12"/>
      <c r="AM421" s="39"/>
    </row>
    <row r="422" ht="15.75" customHeight="1">
      <c r="A422" s="34"/>
      <c r="B422" s="34"/>
      <c r="C422" s="34"/>
      <c r="E422" s="34"/>
      <c r="F422" s="66"/>
      <c r="J422" s="36"/>
      <c r="L422" s="37"/>
      <c r="R422" s="54"/>
      <c r="U422" s="38"/>
      <c r="V422" s="38"/>
      <c r="W422" s="12"/>
      <c r="X422" s="34"/>
      <c r="Y422" s="12"/>
      <c r="Z422" s="12"/>
      <c r="AB422" s="13"/>
      <c r="AD422" s="12"/>
      <c r="AH422" s="12"/>
      <c r="AK422" s="12"/>
      <c r="AM422" s="39"/>
    </row>
    <row r="423" ht="15.75" customHeight="1">
      <c r="A423" s="34"/>
      <c r="B423" s="34"/>
      <c r="C423" s="34"/>
      <c r="E423" s="34"/>
      <c r="F423" s="66"/>
      <c r="J423" s="36"/>
      <c r="L423" s="37"/>
      <c r="R423" s="54"/>
      <c r="U423" s="38"/>
      <c r="V423" s="38"/>
      <c r="W423" s="12"/>
      <c r="X423" s="34"/>
      <c r="Y423" s="12"/>
      <c r="Z423" s="12"/>
      <c r="AB423" s="13"/>
      <c r="AD423" s="12"/>
      <c r="AH423" s="12"/>
      <c r="AK423" s="12"/>
      <c r="AM423" s="39"/>
    </row>
    <row r="424" ht="15.75" customHeight="1">
      <c r="A424" s="34"/>
      <c r="B424" s="34"/>
      <c r="C424" s="34"/>
      <c r="E424" s="34"/>
      <c r="F424" s="66"/>
      <c r="J424" s="36"/>
      <c r="L424" s="37"/>
      <c r="R424" s="54"/>
      <c r="U424" s="38"/>
      <c r="V424" s="38"/>
      <c r="W424" s="12"/>
      <c r="X424" s="34"/>
      <c r="Y424" s="12"/>
      <c r="Z424" s="12"/>
      <c r="AB424" s="13"/>
      <c r="AD424" s="12"/>
      <c r="AH424" s="12"/>
      <c r="AK424" s="12"/>
      <c r="AM424" s="39"/>
    </row>
    <row r="425" ht="15.75" customHeight="1">
      <c r="A425" s="34"/>
      <c r="B425" s="34"/>
      <c r="C425" s="34"/>
      <c r="E425" s="34"/>
      <c r="F425" s="66"/>
      <c r="J425" s="36"/>
      <c r="L425" s="37"/>
      <c r="R425" s="54"/>
      <c r="U425" s="38"/>
      <c r="V425" s="38"/>
      <c r="W425" s="12"/>
      <c r="X425" s="34"/>
      <c r="Y425" s="12"/>
      <c r="Z425" s="12"/>
      <c r="AB425" s="13"/>
      <c r="AD425" s="12"/>
      <c r="AH425" s="12"/>
      <c r="AK425" s="12"/>
      <c r="AM425" s="39"/>
    </row>
    <row r="426" ht="15.75" customHeight="1">
      <c r="A426" s="34"/>
      <c r="B426" s="34"/>
      <c r="C426" s="34"/>
      <c r="E426" s="34"/>
      <c r="F426" s="66"/>
      <c r="J426" s="36"/>
      <c r="L426" s="37"/>
      <c r="R426" s="54"/>
      <c r="U426" s="38"/>
      <c r="V426" s="38"/>
      <c r="W426" s="12"/>
      <c r="X426" s="34"/>
      <c r="Y426" s="12"/>
      <c r="Z426" s="12"/>
      <c r="AB426" s="13"/>
      <c r="AD426" s="12"/>
      <c r="AH426" s="12"/>
      <c r="AK426" s="12"/>
      <c r="AM426" s="39"/>
    </row>
    <row r="427" ht="15.75" customHeight="1">
      <c r="A427" s="34"/>
      <c r="B427" s="34"/>
      <c r="C427" s="34"/>
      <c r="E427" s="34"/>
      <c r="F427" s="66"/>
      <c r="J427" s="36"/>
      <c r="L427" s="37"/>
      <c r="R427" s="54"/>
      <c r="U427" s="38"/>
      <c r="V427" s="38"/>
      <c r="W427" s="12"/>
      <c r="X427" s="34"/>
      <c r="Y427" s="12"/>
      <c r="Z427" s="12"/>
      <c r="AB427" s="13"/>
      <c r="AD427" s="12"/>
      <c r="AH427" s="12"/>
      <c r="AK427" s="12"/>
      <c r="AM427" s="39"/>
    </row>
    <row r="428" ht="15.75" customHeight="1">
      <c r="A428" s="34"/>
      <c r="B428" s="34"/>
      <c r="C428" s="34"/>
      <c r="E428" s="34"/>
      <c r="F428" s="66"/>
      <c r="J428" s="36"/>
      <c r="L428" s="37"/>
      <c r="R428" s="54"/>
      <c r="U428" s="38"/>
      <c r="V428" s="38"/>
      <c r="W428" s="12"/>
      <c r="X428" s="34"/>
      <c r="Y428" s="12"/>
      <c r="Z428" s="12"/>
      <c r="AB428" s="13"/>
      <c r="AD428" s="12"/>
      <c r="AH428" s="12"/>
      <c r="AK428" s="12"/>
      <c r="AM428" s="39"/>
    </row>
    <row r="429" ht="15.75" customHeight="1">
      <c r="A429" s="34"/>
      <c r="B429" s="34"/>
      <c r="C429" s="34"/>
      <c r="E429" s="34"/>
      <c r="F429" s="66"/>
      <c r="J429" s="36"/>
      <c r="L429" s="37"/>
      <c r="R429" s="54"/>
      <c r="U429" s="38"/>
      <c r="V429" s="38"/>
      <c r="W429" s="12"/>
      <c r="X429" s="34"/>
      <c r="Y429" s="12"/>
      <c r="Z429" s="12"/>
      <c r="AB429" s="13"/>
      <c r="AD429" s="12"/>
      <c r="AH429" s="12"/>
      <c r="AK429" s="12"/>
      <c r="AM429" s="39"/>
    </row>
    <row r="430" ht="15.75" customHeight="1">
      <c r="A430" s="34"/>
      <c r="B430" s="34"/>
      <c r="C430" s="34"/>
      <c r="E430" s="34"/>
      <c r="F430" s="66"/>
      <c r="J430" s="36"/>
      <c r="L430" s="37"/>
      <c r="R430" s="54"/>
      <c r="U430" s="38"/>
      <c r="V430" s="38"/>
      <c r="W430" s="12"/>
      <c r="X430" s="34"/>
      <c r="Y430" s="12"/>
      <c r="Z430" s="12"/>
      <c r="AB430" s="13"/>
      <c r="AD430" s="12"/>
      <c r="AH430" s="12"/>
      <c r="AK430" s="12"/>
      <c r="AM430" s="39"/>
    </row>
    <row r="431" ht="15.75" customHeight="1">
      <c r="A431" s="34"/>
      <c r="B431" s="34"/>
      <c r="C431" s="34"/>
      <c r="E431" s="34"/>
      <c r="F431" s="66"/>
      <c r="J431" s="36"/>
      <c r="L431" s="37"/>
      <c r="R431" s="54"/>
      <c r="U431" s="38"/>
      <c r="V431" s="38"/>
      <c r="W431" s="12"/>
      <c r="X431" s="34"/>
      <c r="Y431" s="12"/>
      <c r="Z431" s="12"/>
      <c r="AB431" s="13"/>
      <c r="AD431" s="12"/>
      <c r="AH431" s="12"/>
      <c r="AK431" s="12"/>
      <c r="AM431" s="39"/>
    </row>
    <row r="432" ht="15.75" customHeight="1">
      <c r="A432" s="34"/>
      <c r="B432" s="34"/>
      <c r="C432" s="34"/>
      <c r="E432" s="34"/>
      <c r="F432" s="66"/>
      <c r="J432" s="36"/>
      <c r="L432" s="37"/>
      <c r="R432" s="54"/>
      <c r="U432" s="38"/>
      <c r="V432" s="38"/>
      <c r="W432" s="12"/>
      <c r="X432" s="34"/>
      <c r="Y432" s="12"/>
      <c r="Z432" s="12"/>
      <c r="AB432" s="13"/>
      <c r="AD432" s="12"/>
      <c r="AH432" s="12"/>
      <c r="AK432" s="12"/>
      <c r="AM432" s="39"/>
    </row>
    <row r="433" ht="15.75" customHeight="1">
      <c r="A433" s="34"/>
      <c r="B433" s="34"/>
      <c r="C433" s="34"/>
      <c r="E433" s="34"/>
      <c r="F433" s="66"/>
      <c r="J433" s="36"/>
      <c r="L433" s="37"/>
      <c r="R433" s="54"/>
      <c r="U433" s="38"/>
      <c r="V433" s="38"/>
      <c r="W433" s="12"/>
      <c r="X433" s="34"/>
      <c r="Y433" s="12"/>
      <c r="Z433" s="12"/>
      <c r="AB433" s="13"/>
      <c r="AD433" s="12"/>
      <c r="AH433" s="12"/>
      <c r="AK433" s="12"/>
      <c r="AM433" s="39"/>
    </row>
    <row r="434" ht="15.75" customHeight="1">
      <c r="A434" s="34"/>
      <c r="B434" s="34"/>
      <c r="C434" s="34"/>
      <c r="E434" s="34"/>
      <c r="F434" s="66"/>
      <c r="J434" s="36"/>
      <c r="L434" s="37"/>
      <c r="R434" s="54"/>
      <c r="U434" s="38"/>
      <c r="V434" s="38"/>
      <c r="W434" s="12"/>
      <c r="X434" s="34"/>
      <c r="Y434" s="12"/>
      <c r="Z434" s="12"/>
      <c r="AB434" s="13"/>
      <c r="AD434" s="12"/>
      <c r="AH434" s="12"/>
      <c r="AK434" s="12"/>
      <c r="AM434" s="39"/>
    </row>
    <row r="435" ht="15.75" customHeight="1">
      <c r="A435" s="34"/>
      <c r="B435" s="34"/>
      <c r="C435" s="34"/>
      <c r="E435" s="34"/>
      <c r="F435" s="66"/>
      <c r="J435" s="36"/>
      <c r="L435" s="37"/>
      <c r="R435" s="54"/>
      <c r="U435" s="38"/>
      <c r="V435" s="38"/>
      <c r="W435" s="12"/>
      <c r="X435" s="34"/>
      <c r="Y435" s="12"/>
      <c r="Z435" s="12"/>
      <c r="AB435" s="13"/>
      <c r="AD435" s="12"/>
      <c r="AH435" s="12"/>
      <c r="AK435" s="12"/>
      <c r="AM435" s="39"/>
    </row>
    <row r="436" ht="15.75" customHeight="1">
      <c r="A436" s="34"/>
      <c r="B436" s="34"/>
      <c r="C436" s="34"/>
      <c r="E436" s="34"/>
      <c r="F436" s="66"/>
      <c r="J436" s="36"/>
      <c r="L436" s="37"/>
      <c r="R436" s="54"/>
      <c r="U436" s="38"/>
      <c r="V436" s="38"/>
      <c r="W436" s="12"/>
      <c r="X436" s="34"/>
      <c r="Y436" s="12"/>
      <c r="Z436" s="12"/>
      <c r="AB436" s="13"/>
      <c r="AD436" s="12"/>
      <c r="AH436" s="12"/>
      <c r="AK436" s="12"/>
      <c r="AM436" s="39"/>
    </row>
    <row r="437" ht="15.75" customHeight="1">
      <c r="A437" s="34"/>
      <c r="B437" s="34"/>
      <c r="C437" s="34"/>
      <c r="E437" s="34"/>
      <c r="F437" s="66"/>
      <c r="J437" s="36"/>
      <c r="L437" s="37"/>
      <c r="R437" s="54"/>
      <c r="U437" s="38"/>
      <c r="V437" s="38"/>
      <c r="W437" s="12"/>
      <c r="X437" s="34"/>
      <c r="Y437" s="12"/>
      <c r="Z437" s="12"/>
      <c r="AB437" s="13"/>
      <c r="AD437" s="12"/>
      <c r="AH437" s="12"/>
      <c r="AK437" s="12"/>
      <c r="AM437" s="39"/>
    </row>
    <row r="438" ht="15.75" customHeight="1">
      <c r="A438" s="34"/>
      <c r="B438" s="34"/>
      <c r="C438" s="34"/>
      <c r="E438" s="34"/>
      <c r="F438" s="66"/>
      <c r="J438" s="36"/>
      <c r="L438" s="37"/>
      <c r="R438" s="54"/>
      <c r="U438" s="38"/>
      <c r="V438" s="38"/>
      <c r="W438" s="12"/>
      <c r="X438" s="34"/>
      <c r="Y438" s="12"/>
      <c r="Z438" s="12"/>
      <c r="AB438" s="13"/>
      <c r="AD438" s="12"/>
      <c r="AH438" s="12"/>
      <c r="AK438" s="12"/>
      <c r="AM438" s="39"/>
    </row>
    <row r="439" ht="15.75" customHeight="1">
      <c r="A439" s="34"/>
      <c r="B439" s="34"/>
      <c r="C439" s="34"/>
      <c r="E439" s="34"/>
      <c r="F439" s="66"/>
      <c r="J439" s="36"/>
      <c r="L439" s="37"/>
      <c r="R439" s="54"/>
      <c r="U439" s="38"/>
      <c r="V439" s="38"/>
      <c r="W439" s="12"/>
      <c r="X439" s="34"/>
      <c r="Y439" s="12"/>
      <c r="Z439" s="12"/>
      <c r="AB439" s="13"/>
      <c r="AD439" s="12"/>
      <c r="AH439" s="12"/>
      <c r="AK439" s="12"/>
      <c r="AM439" s="39"/>
    </row>
    <row r="440" ht="15.75" customHeight="1">
      <c r="A440" s="34"/>
      <c r="B440" s="34"/>
      <c r="C440" s="34"/>
      <c r="E440" s="34"/>
      <c r="F440" s="66"/>
      <c r="J440" s="36"/>
      <c r="L440" s="37"/>
      <c r="R440" s="54"/>
      <c r="U440" s="38"/>
      <c r="V440" s="38"/>
      <c r="W440" s="12"/>
      <c r="X440" s="34"/>
      <c r="Y440" s="12"/>
      <c r="Z440" s="12"/>
      <c r="AB440" s="13"/>
      <c r="AD440" s="12"/>
      <c r="AH440" s="12"/>
      <c r="AK440" s="12"/>
      <c r="AM440" s="39"/>
    </row>
    <row r="441" ht="15.75" customHeight="1">
      <c r="A441" s="34"/>
      <c r="B441" s="34"/>
      <c r="C441" s="34"/>
      <c r="E441" s="34"/>
      <c r="F441" s="66"/>
      <c r="J441" s="36"/>
      <c r="L441" s="37"/>
      <c r="R441" s="54"/>
      <c r="U441" s="38"/>
      <c r="V441" s="38"/>
      <c r="W441" s="12"/>
      <c r="X441" s="34"/>
      <c r="Y441" s="12"/>
      <c r="Z441" s="12"/>
      <c r="AB441" s="13"/>
      <c r="AD441" s="12"/>
      <c r="AH441" s="12"/>
      <c r="AK441" s="12"/>
      <c r="AM441" s="39"/>
    </row>
    <row r="442" ht="15.75" customHeight="1">
      <c r="A442" s="34"/>
      <c r="B442" s="34"/>
      <c r="C442" s="34"/>
      <c r="E442" s="34"/>
      <c r="F442" s="66"/>
      <c r="J442" s="36"/>
      <c r="L442" s="37"/>
      <c r="R442" s="54"/>
      <c r="U442" s="38"/>
      <c r="V442" s="38"/>
      <c r="W442" s="12"/>
      <c r="X442" s="34"/>
      <c r="Y442" s="12"/>
      <c r="Z442" s="12"/>
      <c r="AB442" s="13"/>
      <c r="AD442" s="12"/>
      <c r="AH442" s="12"/>
      <c r="AK442" s="12"/>
      <c r="AM442" s="39"/>
    </row>
    <row r="443" ht="15.75" customHeight="1">
      <c r="A443" s="34"/>
      <c r="B443" s="34"/>
      <c r="C443" s="34"/>
      <c r="E443" s="34"/>
      <c r="F443" s="66"/>
      <c r="J443" s="36"/>
      <c r="L443" s="37"/>
      <c r="R443" s="54"/>
      <c r="U443" s="38"/>
      <c r="V443" s="38"/>
      <c r="W443" s="12"/>
      <c r="X443" s="34"/>
      <c r="Y443" s="12"/>
      <c r="Z443" s="12"/>
      <c r="AB443" s="13"/>
      <c r="AD443" s="12"/>
      <c r="AH443" s="12"/>
      <c r="AK443" s="12"/>
      <c r="AM443" s="39"/>
    </row>
    <row r="444" ht="15.75" customHeight="1">
      <c r="A444" s="34"/>
      <c r="B444" s="34"/>
      <c r="C444" s="34"/>
      <c r="E444" s="34"/>
      <c r="F444" s="66"/>
      <c r="J444" s="36"/>
      <c r="L444" s="37"/>
      <c r="R444" s="54"/>
      <c r="U444" s="38"/>
      <c r="V444" s="38"/>
      <c r="W444" s="12"/>
      <c r="X444" s="34"/>
      <c r="Y444" s="12"/>
      <c r="Z444" s="12"/>
      <c r="AB444" s="13"/>
      <c r="AD444" s="12"/>
      <c r="AH444" s="12"/>
      <c r="AK444" s="12"/>
      <c r="AM444" s="39"/>
    </row>
    <row r="445" ht="15.75" customHeight="1">
      <c r="A445" s="34"/>
      <c r="B445" s="34"/>
      <c r="C445" s="34"/>
      <c r="E445" s="34"/>
      <c r="F445" s="66"/>
      <c r="J445" s="36"/>
      <c r="L445" s="37"/>
      <c r="R445" s="54"/>
      <c r="U445" s="38"/>
      <c r="V445" s="38"/>
      <c r="W445" s="12"/>
      <c r="X445" s="34"/>
      <c r="Y445" s="12"/>
      <c r="Z445" s="12"/>
      <c r="AB445" s="13"/>
      <c r="AD445" s="12"/>
      <c r="AH445" s="12"/>
      <c r="AK445" s="12"/>
      <c r="AM445" s="39"/>
    </row>
    <row r="446" ht="15.75" customHeight="1">
      <c r="A446" s="34"/>
      <c r="B446" s="34"/>
      <c r="C446" s="34"/>
      <c r="E446" s="34"/>
      <c r="F446" s="66"/>
      <c r="J446" s="36"/>
      <c r="L446" s="37"/>
      <c r="R446" s="54"/>
      <c r="U446" s="38"/>
      <c r="V446" s="38"/>
      <c r="W446" s="12"/>
      <c r="X446" s="34"/>
      <c r="Y446" s="12"/>
      <c r="Z446" s="12"/>
      <c r="AB446" s="13"/>
      <c r="AD446" s="12"/>
      <c r="AH446" s="12"/>
      <c r="AK446" s="12"/>
      <c r="AM446" s="39"/>
    </row>
    <row r="447" ht="15.75" customHeight="1">
      <c r="A447" s="34"/>
      <c r="B447" s="34"/>
      <c r="C447" s="34"/>
      <c r="E447" s="34"/>
      <c r="F447" s="66"/>
      <c r="J447" s="36"/>
      <c r="L447" s="37"/>
      <c r="R447" s="54"/>
      <c r="U447" s="38"/>
      <c r="V447" s="38"/>
      <c r="W447" s="12"/>
      <c r="X447" s="34"/>
      <c r="Y447" s="12"/>
      <c r="Z447" s="12"/>
      <c r="AB447" s="13"/>
      <c r="AD447" s="12"/>
      <c r="AH447" s="12"/>
      <c r="AK447" s="12"/>
      <c r="AM447" s="39"/>
    </row>
    <row r="448" ht="15.75" customHeight="1">
      <c r="A448" s="34"/>
      <c r="B448" s="34"/>
      <c r="C448" s="34"/>
      <c r="E448" s="34"/>
      <c r="F448" s="66"/>
      <c r="J448" s="36"/>
      <c r="L448" s="37"/>
      <c r="R448" s="54"/>
      <c r="U448" s="38"/>
      <c r="V448" s="38"/>
      <c r="W448" s="12"/>
      <c r="X448" s="34"/>
      <c r="Y448" s="12"/>
      <c r="Z448" s="12"/>
      <c r="AB448" s="13"/>
      <c r="AD448" s="12"/>
      <c r="AH448" s="12"/>
      <c r="AK448" s="12"/>
      <c r="AM448" s="39"/>
    </row>
    <row r="449" ht="15.75" customHeight="1">
      <c r="A449" s="34"/>
      <c r="B449" s="34"/>
      <c r="C449" s="34"/>
      <c r="E449" s="34"/>
      <c r="F449" s="66"/>
      <c r="J449" s="36"/>
      <c r="L449" s="37"/>
      <c r="R449" s="54"/>
      <c r="U449" s="38"/>
      <c r="V449" s="38"/>
      <c r="W449" s="12"/>
      <c r="X449" s="34"/>
      <c r="Y449" s="12"/>
      <c r="Z449" s="12"/>
      <c r="AB449" s="13"/>
      <c r="AD449" s="12"/>
      <c r="AH449" s="12"/>
      <c r="AK449" s="12"/>
      <c r="AM449" s="39"/>
    </row>
    <row r="450" ht="15.75" customHeight="1">
      <c r="A450" s="34"/>
      <c r="B450" s="34"/>
      <c r="C450" s="34"/>
      <c r="E450" s="34"/>
      <c r="F450" s="66"/>
      <c r="J450" s="36"/>
      <c r="L450" s="37"/>
      <c r="R450" s="54"/>
      <c r="U450" s="38"/>
      <c r="V450" s="38"/>
      <c r="W450" s="12"/>
      <c r="X450" s="34"/>
      <c r="Y450" s="12"/>
      <c r="Z450" s="12"/>
      <c r="AB450" s="13"/>
      <c r="AD450" s="12"/>
      <c r="AH450" s="12"/>
      <c r="AK450" s="12"/>
      <c r="AM450" s="39"/>
    </row>
    <row r="451" ht="15.75" customHeight="1">
      <c r="A451" s="34"/>
      <c r="B451" s="34"/>
      <c r="C451" s="34"/>
      <c r="E451" s="34"/>
      <c r="F451" s="66"/>
      <c r="J451" s="36"/>
      <c r="L451" s="37"/>
      <c r="R451" s="54"/>
      <c r="U451" s="38"/>
      <c r="V451" s="38"/>
      <c r="W451" s="12"/>
      <c r="X451" s="34"/>
      <c r="Y451" s="12"/>
      <c r="Z451" s="12"/>
      <c r="AB451" s="13"/>
      <c r="AD451" s="12"/>
      <c r="AH451" s="12"/>
      <c r="AK451" s="12"/>
      <c r="AM451" s="39"/>
    </row>
    <row r="452" ht="15.75" customHeight="1">
      <c r="A452" s="34"/>
      <c r="B452" s="34"/>
      <c r="C452" s="34"/>
      <c r="E452" s="34"/>
      <c r="F452" s="66"/>
      <c r="J452" s="36"/>
      <c r="L452" s="37"/>
      <c r="R452" s="54"/>
      <c r="U452" s="38"/>
      <c r="V452" s="38"/>
      <c r="W452" s="12"/>
      <c r="X452" s="34"/>
      <c r="Y452" s="12"/>
      <c r="Z452" s="12"/>
      <c r="AB452" s="13"/>
      <c r="AD452" s="12"/>
      <c r="AH452" s="12"/>
      <c r="AK452" s="12"/>
      <c r="AM452" s="39"/>
    </row>
    <row r="453" ht="15.75" customHeight="1">
      <c r="A453" s="34"/>
      <c r="B453" s="34"/>
      <c r="C453" s="34"/>
      <c r="E453" s="34"/>
      <c r="F453" s="66"/>
      <c r="J453" s="36"/>
      <c r="L453" s="37"/>
      <c r="R453" s="54"/>
      <c r="U453" s="38"/>
      <c r="V453" s="38"/>
      <c r="W453" s="12"/>
      <c r="X453" s="34"/>
      <c r="Y453" s="12"/>
      <c r="Z453" s="12"/>
      <c r="AB453" s="13"/>
      <c r="AD453" s="12"/>
      <c r="AH453" s="12"/>
      <c r="AK453" s="12"/>
      <c r="AM453" s="39"/>
    </row>
    <row r="454" ht="15.75" customHeight="1">
      <c r="A454" s="34"/>
      <c r="B454" s="34"/>
      <c r="C454" s="34"/>
      <c r="E454" s="34"/>
      <c r="F454" s="66"/>
      <c r="J454" s="36"/>
      <c r="L454" s="37"/>
      <c r="R454" s="54"/>
      <c r="U454" s="38"/>
      <c r="V454" s="38"/>
      <c r="W454" s="12"/>
      <c r="X454" s="34"/>
      <c r="Y454" s="12"/>
      <c r="Z454" s="12"/>
      <c r="AB454" s="13"/>
      <c r="AD454" s="12"/>
      <c r="AH454" s="12"/>
      <c r="AK454" s="12"/>
      <c r="AM454" s="39"/>
    </row>
    <row r="455" ht="15.75" customHeight="1">
      <c r="A455" s="34"/>
      <c r="B455" s="34"/>
      <c r="C455" s="34"/>
      <c r="E455" s="34"/>
      <c r="F455" s="66"/>
      <c r="J455" s="36"/>
      <c r="L455" s="37"/>
      <c r="R455" s="54"/>
      <c r="U455" s="38"/>
      <c r="V455" s="38"/>
      <c r="W455" s="12"/>
      <c r="X455" s="34"/>
      <c r="Y455" s="12"/>
      <c r="Z455" s="12"/>
      <c r="AB455" s="13"/>
      <c r="AD455" s="12"/>
      <c r="AH455" s="12"/>
      <c r="AK455" s="12"/>
      <c r="AM455" s="39"/>
    </row>
    <row r="456" ht="15.75" customHeight="1">
      <c r="A456" s="34"/>
      <c r="B456" s="34"/>
      <c r="C456" s="34"/>
      <c r="E456" s="34"/>
      <c r="F456" s="66"/>
      <c r="J456" s="36"/>
      <c r="L456" s="37"/>
      <c r="R456" s="54"/>
      <c r="U456" s="38"/>
      <c r="V456" s="38"/>
      <c r="W456" s="12"/>
      <c r="X456" s="34"/>
      <c r="Y456" s="12"/>
      <c r="Z456" s="12"/>
      <c r="AB456" s="13"/>
      <c r="AD456" s="12"/>
      <c r="AH456" s="12"/>
      <c r="AK456" s="12"/>
      <c r="AM456" s="39"/>
    </row>
    <row r="457" ht="15.75" customHeight="1">
      <c r="A457" s="34"/>
      <c r="B457" s="34"/>
      <c r="C457" s="34"/>
      <c r="E457" s="34"/>
      <c r="F457" s="66"/>
      <c r="J457" s="36"/>
      <c r="L457" s="37"/>
      <c r="R457" s="54"/>
      <c r="U457" s="38"/>
      <c r="V457" s="38"/>
      <c r="W457" s="12"/>
      <c r="X457" s="34"/>
      <c r="Y457" s="12"/>
      <c r="Z457" s="12"/>
      <c r="AB457" s="13"/>
      <c r="AD457" s="12"/>
      <c r="AH457" s="12"/>
      <c r="AK457" s="12"/>
      <c r="AM457" s="39"/>
    </row>
    <row r="458" ht="15.75" customHeight="1">
      <c r="A458" s="34"/>
      <c r="B458" s="34"/>
      <c r="C458" s="34"/>
      <c r="E458" s="34"/>
      <c r="F458" s="66"/>
      <c r="J458" s="36"/>
      <c r="L458" s="37"/>
      <c r="R458" s="54"/>
      <c r="U458" s="38"/>
      <c r="V458" s="38"/>
      <c r="W458" s="12"/>
      <c r="X458" s="34"/>
      <c r="Y458" s="12"/>
      <c r="Z458" s="12"/>
      <c r="AB458" s="13"/>
      <c r="AD458" s="12"/>
      <c r="AH458" s="12"/>
      <c r="AK458" s="12"/>
      <c r="AM458" s="39"/>
    </row>
    <row r="459" ht="15.75" customHeight="1">
      <c r="A459" s="34"/>
      <c r="B459" s="34"/>
      <c r="C459" s="34"/>
      <c r="E459" s="34"/>
      <c r="F459" s="66"/>
      <c r="J459" s="36"/>
      <c r="L459" s="37"/>
      <c r="R459" s="54"/>
      <c r="U459" s="38"/>
      <c r="V459" s="38"/>
      <c r="W459" s="12"/>
      <c r="X459" s="34"/>
      <c r="Y459" s="12"/>
      <c r="Z459" s="12"/>
      <c r="AB459" s="13"/>
      <c r="AD459" s="12"/>
      <c r="AH459" s="12"/>
      <c r="AK459" s="12"/>
      <c r="AM459" s="39"/>
    </row>
    <row r="460" ht="15.75" customHeight="1">
      <c r="A460" s="34"/>
      <c r="B460" s="34"/>
      <c r="C460" s="34"/>
      <c r="E460" s="34"/>
      <c r="F460" s="66"/>
      <c r="J460" s="36"/>
      <c r="L460" s="37"/>
      <c r="R460" s="54"/>
      <c r="U460" s="38"/>
      <c r="V460" s="38"/>
      <c r="W460" s="12"/>
      <c r="X460" s="34"/>
      <c r="Y460" s="12"/>
      <c r="Z460" s="12"/>
      <c r="AB460" s="13"/>
      <c r="AD460" s="12"/>
      <c r="AH460" s="12"/>
      <c r="AK460" s="12"/>
      <c r="AM460" s="39"/>
    </row>
    <row r="461" ht="15.75" customHeight="1">
      <c r="A461" s="34"/>
      <c r="B461" s="34"/>
      <c r="C461" s="34"/>
      <c r="E461" s="34"/>
      <c r="F461" s="66"/>
      <c r="J461" s="36"/>
      <c r="L461" s="37"/>
      <c r="R461" s="54"/>
      <c r="U461" s="38"/>
      <c r="V461" s="38"/>
      <c r="W461" s="12"/>
      <c r="X461" s="34"/>
      <c r="Y461" s="12"/>
      <c r="Z461" s="12"/>
      <c r="AB461" s="13"/>
      <c r="AD461" s="12"/>
      <c r="AH461" s="12"/>
      <c r="AK461" s="12"/>
      <c r="AM461" s="39"/>
    </row>
    <row r="462" ht="15.75" customHeight="1">
      <c r="A462" s="34"/>
      <c r="B462" s="34"/>
      <c r="C462" s="34"/>
      <c r="E462" s="34"/>
      <c r="F462" s="66"/>
      <c r="J462" s="36"/>
      <c r="L462" s="37"/>
      <c r="R462" s="54"/>
      <c r="U462" s="38"/>
      <c r="V462" s="38"/>
      <c r="W462" s="12"/>
      <c r="X462" s="34"/>
      <c r="Y462" s="12"/>
      <c r="Z462" s="12"/>
      <c r="AB462" s="13"/>
      <c r="AD462" s="12"/>
      <c r="AH462" s="12"/>
      <c r="AK462" s="12"/>
      <c r="AM462" s="39"/>
    </row>
    <row r="463" ht="15.75" customHeight="1">
      <c r="A463" s="34"/>
      <c r="B463" s="34"/>
      <c r="C463" s="34"/>
      <c r="E463" s="34"/>
      <c r="F463" s="66"/>
      <c r="J463" s="36"/>
      <c r="L463" s="37"/>
      <c r="R463" s="54"/>
      <c r="U463" s="38"/>
      <c r="V463" s="38"/>
      <c r="W463" s="12"/>
      <c r="X463" s="34"/>
      <c r="Y463" s="12"/>
      <c r="Z463" s="12"/>
      <c r="AB463" s="13"/>
      <c r="AD463" s="12"/>
      <c r="AH463" s="12"/>
      <c r="AK463" s="12"/>
      <c r="AM463" s="39"/>
    </row>
    <row r="464" ht="15.75" customHeight="1">
      <c r="A464" s="34"/>
      <c r="B464" s="34"/>
      <c r="C464" s="34"/>
      <c r="E464" s="34"/>
      <c r="F464" s="66"/>
      <c r="J464" s="36"/>
      <c r="L464" s="37"/>
      <c r="R464" s="54"/>
      <c r="U464" s="38"/>
      <c r="V464" s="38"/>
      <c r="W464" s="12"/>
      <c r="X464" s="34"/>
      <c r="Y464" s="12"/>
      <c r="Z464" s="12"/>
      <c r="AB464" s="13"/>
      <c r="AD464" s="12"/>
      <c r="AH464" s="12"/>
      <c r="AK464" s="12"/>
      <c r="AM464" s="39"/>
    </row>
    <row r="465" ht="15.75" customHeight="1">
      <c r="A465" s="34"/>
      <c r="B465" s="34"/>
      <c r="C465" s="34"/>
      <c r="E465" s="34"/>
      <c r="F465" s="66"/>
      <c r="J465" s="36"/>
      <c r="L465" s="37"/>
      <c r="R465" s="54"/>
      <c r="U465" s="38"/>
      <c r="V465" s="38"/>
      <c r="W465" s="12"/>
      <c r="X465" s="34"/>
      <c r="Y465" s="12"/>
      <c r="Z465" s="12"/>
      <c r="AB465" s="13"/>
      <c r="AD465" s="12"/>
      <c r="AH465" s="12"/>
      <c r="AK465" s="12"/>
      <c r="AM465" s="39"/>
    </row>
    <row r="466" ht="15.75" customHeight="1">
      <c r="A466" s="34"/>
      <c r="B466" s="34"/>
      <c r="C466" s="34"/>
      <c r="E466" s="34"/>
      <c r="F466" s="66"/>
      <c r="J466" s="36"/>
      <c r="L466" s="37"/>
      <c r="R466" s="54"/>
      <c r="U466" s="38"/>
      <c r="V466" s="38"/>
      <c r="W466" s="12"/>
      <c r="X466" s="34"/>
      <c r="Y466" s="12"/>
      <c r="Z466" s="12"/>
      <c r="AB466" s="13"/>
      <c r="AD466" s="12"/>
      <c r="AH466" s="12"/>
      <c r="AK466" s="12"/>
      <c r="AM466" s="39"/>
    </row>
    <row r="467" ht="15.75" customHeight="1">
      <c r="A467" s="34"/>
      <c r="B467" s="34"/>
      <c r="C467" s="34"/>
      <c r="E467" s="34"/>
      <c r="F467" s="66"/>
      <c r="J467" s="36"/>
      <c r="L467" s="37"/>
      <c r="R467" s="54"/>
      <c r="U467" s="38"/>
      <c r="V467" s="38"/>
      <c r="W467" s="12"/>
      <c r="X467" s="34"/>
      <c r="Y467" s="12"/>
      <c r="Z467" s="12"/>
      <c r="AB467" s="13"/>
      <c r="AD467" s="12"/>
      <c r="AH467" s="12"/>
      <c r="AK467" s="12"/>
      <c r="AM467" s="39"/>
    </row>
    <row r="468" ht="15.75" customHeight="1">
      <c r="A468" s="34"/>
      <c r="B468" s="34"/>
      <c r="C468" s="34"/>
      <c r="E468" s="34"/>
      <c r="F468" s="66"/>
      <c r="J468" s="36"/>
      <c r="L468" s="37"/>
      <c r="R468" s="54"/>
      <c r="U468" s="38"/>
      <c r="V468" s="38"/>
      <c r="W468" s="12"/>
      <c r="X468" s="34"/>
      <c r="Y468" s="12"/>
      <c r="Z468" s="12"/>
      <c r="AB468" s="13"/>
      <c r="AD468" s="12"/>
      <c r="AH468" s="12"/>
      <c r="AK468" s="12"/>
      <c r="AM468" s="39"/>
    </row>
    <row r="469" ht="15.75" customHeight="1">
      <c r="A469" s="34"/>
      <c r="B469" s="34"/>
      <c r="C469" s="34"/>
      <c r="E469" s="34"/>
      <c r="F469" s="66"/>
      <c r="J469" s="36"/>
      <c r="L469" s="37"/>
      <c r="R469" s="54"/>
      <c r="U469" s="38"/>
      <c r="V469" s="38"/>
      <c r="W469" s="12"/>
      <c r="X469" s="34"/>
      <c r="Y469" s="12"/>
      <c r="Z469" s="12"/>
      <c r="AB469" s="13"/>
      <c r="AD469" s="12"/>
      <c r="AH469" s="12"/>
      <c r="AK469" s="12"/>
      <c r="AM469" s="39"/>
    </row>
    <row r="470" ht="15.75" customHeight="1">
      <c r="A470" s="34"/>
      <c r="B470" s="34"/>
      <c r="C470" s="34"/>
      <c r="E470" s="34"/>
      <c r="F470" s="66"/>
      <c r="J470" s="36"/>
      <c r="L470" s="37"/>
      <c r="R470" s="54"/>
      <c r="U470" s="38"/>
      <c r="V470" s="38"/>
      <c r="W470" s="12"/>
      <c r="X470" s="34"/>
      <c r="Y470" s="12"/>
      <c r="Z470" s="12"/>
      <c r="AB470" s="13"/>
      <c r="AD470" s="12"/>
      <c r="AH470" s="12"/>
      <c r="AK470" s="12"/>
      <c r="AM470" s="39"/>
    </row>
    <row r="471" ht="15.75" customHeight="1">
      <c r="A471" s="34"/>
      <c r="B471" s="34"/>
      <c r="C471" s="34"/>
      <c r="E471" s="34"/>
      <c r="F471" s="66"/>
      <c r="J471" s="36"/>
      <c r="L471" s="37"/>
      <c r="R471" s="54"/>
      <c r="U471" s="38"/>
      <c r="V471" s="38"/>
      <c r="W471" s="12"/>
      <c r="X471" s="34"/>
      <c r="Y471" s="12"/>
      <c r="Z471" s="12"/>
      <c r="AB471" s="13"/>
      <c r="AD471" s="12"/>
      <c r="AH471" s="12"/>
      <c r="AK471" s="12"/>
      <c r="AM471" s="39"/>
    </row>
    <row r="472" ht="15.75" customHeight="1">
      <c r="A472" s="34"/>
      <c r="B472" s="34"/>
      <c r="C472" s="34"/>
      <c r="E472" s="34"/>
      <c r="F472" s="66"/>
      <c r="J472" s="36"/>
      <c r="L472" s="37"/>
      <c r="R472" s="54"/>
      <c r="U472" s="38"/>
      <c r="V472" s="38"/>
      <c r="W472" s="12"/>
      <c r="X472" s="34"/>
      <c r="Y472" s="12"/>
      <c r="Z472" s="12"/>
      <c r="AB472" s="13"/>
      <c r="AD472" s="12"/>
      <c r="AH472" s="12"/>
      <c r="AK472" s="12"/>
      <c r="AM472" s="39"/>
    </row>
    <row r="473" ht="15.75" customHeight="1">
      <c r="A473" s="34"/>
      <c r="B473" s="34"/>
      <c r="C473" s="34"/>
      <c r="E473" s="34"/>
      <c r="F473" s="66"/>
      <c r="J473" s="36"/>
      <c r="L473" s="37"/>
      <c r="R473" s="54"/>
      <c r="U473" s="38"/>
      <c r="V473" s="38"/>
      <c r="W473" s="12"/>
      <c r="X473" s="34"/>
      <c r="Y473" s="12"/>
      <c r="Z473" s="12"/>
      <c r="AB473" s="13"/>
      <c r="AD473" s="12"/>
      <c r="AH473" s="12"/>
      <c r="AK473" s="12"/>
      <c r="AM473" s="39"/>
    </row>
    <row r="474" ht="15.75" customHeight="1">
      <c r="A474" s="34"/>
      <c r="B474" s="34"/>
      <c r="C474" s="34"/>
      <c r="E474" s="34"/>
      <c r="F474" s="66"/>
      <c r="J474" s="36"/>
      <c r="L474" s="37"/>
      <c r="R474" s="54"/>
      <c r="U474" s="38"/>
      <c r="V474" s="38"/>
      <c r="W474" s="12"/>
      <c r="X474" s="34"/>
      <c r="Y474" s="12"/>
      <c r="Z474" s="12"/>
      <c r="AB474" s="13"/>
      <c r="AD474" s="12"/>
      <c r="AH474" s="12"/>
      <c r="AK474" s="12"/>
      <c r="AM474" s="39"/>
    </row>
    <row r="475" ht="15.75" customHeight="1">
      <c r="A475" s="34"/>
      <c r="B475" s="34"/>
      <c r="C475" s="34"/>
      <c r="E475" s="34"/>
      <c r="F475" s="66"/>
      <c r="J475" s="36"/>
      <c r="L475" s="37"/>
      <c r="R475" s="54"/>
      <c r="U475" s="38"/>
      <c r="V475" s="38"/>
      <c r="W475" s="12"/>
      <c r="X475" s="34"/>
      <c r="Y475" s="12"/>
      <c r="Z475" s="12"/>
      <c r="AB475" s="13"/>
      <c r="AD475" s="12"/>
      <c r="AH475" s="12"/>
      <c r="AK475" s="12"/>
      <c r="AM475" s="39"/>
    </row>
    <row r="476" ht="15.75" customHeight="1">
      <c r="A476" s="34"/>
      <c r="B476" s="34"/>
      <c r="C476" s="34"/>
      <c r="E476" s="34"/>
      <c r="F476" s="66"/>
      <c r="J476" s="36"/>
      <c r="L476" s="37"/>
      <c r="R476" s="54"/>
      <c r="U476" s="38"/>
      <c r="V476" s="38"/>
      <c r="W476" s="12"/>
      <c r="X476" s="34"/>
      <c r="Y476" s="12"/>
      <c r="Z476" s="12"/>
      <c r="AB476" s="13"/>
      <c r="AD476" s="12"/>
      <c r="AH476" s="12"/>
      <c r="AK476" s="12"/>
      <c r="AM476" s="39"/>
    </row>
    <row r="477" ht="15.75" customHeight="1">
      <c r="A477" s="34"/>
      <c r="B477" s="34"/>
      <c r="C477" s="34"/>
      <c r="E477" s="34"/>
      <c r="F477" s="66"/>
      <c r="J477" s="36"/>
      <c r="L477" s="37"/>
      <c r="R477" s="54"/>
      <c r="U477" s="38"/>
      <c r="V477" s="38"/>
      <c r="W477" s="12"/>
      <c r="X477" s="34"/>
      <c r="Y477" s="12"/>
      <c r="Z477" s="12"/>
      <c r="AB477" s="13"/>
      <c r="AD477" s="12"/>
      <c r="AH477" s="12"/>
      <c r="AK477" s="12"/>
      <c r="AM477" s="39"/>
    </row>
    <row r="478" ht="15.75" customHeight="1">
      <c r="A478" s="34"/>
      <c r="B478" s="34"/>
      <c r="C478" s="34"/>
      <c r="E478" s="34"/>
      <c r="F478" s="66"/>
      <c r="J478" s="36"/>
      <c r="L478" s="37"/>
      <c r="R478" s="54"/>
      <c r="U478" s="38"/>
      <c r="V478" s="38"/>
      <c r="W478" s="12"/>
      <c r="X478" s="34"/>
      <c r="Y478" s="12"/>
      <c r="Z478" s="12"/>
      <c r="AB478" s="13"/>
      <c r="AD478" s="12"/>
      <c r="AH478" s="12"/>
      <c r="AK478" s="12"/>
      <c r="AM478" s="39"/>
    </row>
    <row r="479" ht="15.75" customHeight="1">
      <c r="A479" s="34"/>
      <c r="B479" s="34"/>
      <c r="C479" s="34"/>
      <c r="E479" s="34"/>
      <c r="F479" s="66"/>
      <c r="J479" s="36"/>
      <c r="L479" s="37"/>
      <c r="R479" s="54"/>
      <c r="U479" s="38"/>
      <c r="V479" s="38"/>
      <c r="W479" s="12"/>
      <c r="X479" s="34"/>
      <c r="Y479" s="12"/>
      <c r="Z479" s="12"/>
      <c r="AB479" s="13"/>
      <c r="AD479" s="12"/>
      <c r="AH479" s="12"/>
      <c r="AK479" s="12"/>
      <c r="AM479" s="39"/>
    </row>
    <row r="480" ht="15.75" customHeight="1">
      <c r="A480" s="34"/>
      <c r="B480" s="34"/>
      <c r="C480" s="34"/>
      <c r="E480" s="34"/>
      <c r="F480" s="66"/>
      <c r="J480" s="36"/>
      <c r="L480" s="37"/>
      <c r="R480" s="54"/>
      <c r="U480" s="38"/>
      <c r="V480" s="38"/>
      <c r="W480" s="12"/>
      <c r="X480" s="34"/>
      <c r="Y480" s="12"/>
      <c r="Z480" s="12"/>
      <c r="AB480" s="13"/>
      <c r="AD480" s="12"/>
      <c r="AH480" s="12"/>
      <c r="AK480" s="12"/>
      <c r="AM480" s="39"/>
    </row>
    <row r="481" ht="15.75" customHeight="1">
      <c r="A481" s="34"/>
      <c r="B481" s="34"/>
      <c r="C481" s="34"/>
      <c r="E481" s="34"/>
      <c r="F481" s="66"/>
      <c r="J481" s="36"/>
      <c r="L481" s="37"/>
      <c r="R481" s="54"/>
      <c r="U481" s="38"/>
      <c r="V481" s="38"/>
      <c r="W481" s="12"/>
      <c r="X481" s="34"/>
      <c r="Y481" s="12"/>
      <c r="Z481" s="12"/>
      <c r="AB481" s="13"/>
      <c r="AD481" s="12"/>
      <c r="AH481" s="12"/>
      <c r="AK481" s="12"/>
      <c r="AM481" s="39"/>
    </row>
    <row r="482" ht="15.75" customHeight="1">
      <c r="A482" s="34"/>
      <c r="B482" s="34"/>
      <c r="C482" s="34"/>
      <c r="E482" s="34"/>
      <c r="F482" s="66"/>
      <c r="J482" s="36"/>
      <c r="L482" s="37"/>
      <c r="R482" s="54"/>
      <c r="U482" s="38"/>
      <c r="V482" s="38"/>
      <c r="W482" s="12"/>
      <c r="X482" s="34"/>
      <c r="Y482" s="12"/>
      <c r="Z482" s="12"/>
      <c r="AB482" s="13"/>
      <c r="AD482" s="12"/>
      <c r="AH482" s="12"/>
      <c r="AK482" s="12"/>
      <c r="AM482" s="39"/>
    </row>
    <row r="483" ht="15.75" customHeight="1">
      <c r="A483" s="34"/>
      <c r="B483" s="34"/>
      <c r="C483" s="34"/>
      <c r="E483" s="34"/>
      <c r="F483" s="66"/>
      <c r="J483" s="36"/>
      <c r="L483" s="37"/>
      <c r="R483" s="54"/>
      <c r="U483" s="38"/>
      <c r="V483" s="38"/>
      <c r="W483" s="12"/>
      <c r="X483" s="34"/>
      <c r="Y483" s="12"/>
      <c r="Z483" s="12"/>
      <c r="AB483" s="13"/>
      <c r="AD483" s="12"/>
      <c r="AH483" s="12"/>
      <c r="AK483" s="12"/>
      <c r="AM483" s="39"/>
    </row>
    <row r="484" ht="15.75" customHeight="1">
      <c r="A484" s="34"/>
      <c r="B484" s="34"/>
      <c r="C484" s="34"/>
      <c r="E484" s="34"/>
      <c r="F484" s="66"/>
      <c r="J484" s="36"/>
      <c r="L484" s="37"/>
      <c r="R484" s="54"/>
      <c r="U484" s="38"/>
      <c r="V484" s="38"/>
      <c r="W484" s="12"/>
      <c r="X484" s="34"/>
      <c r="Y484" s="12"/>
      <c r="Z484" s="12"/>
      <c r="AB484" s="13"/>
      <c r="AD484" s="12"/>
      <c r="AH484" s="12"/>
      <c r="AK484" s="12"/>
      <c r="AM484" s="39"/>
    </row>
    <row r="485" ht="15.75" customHeight="1">
      <c r="A485" s="34"/>
      <c r="B485" s="34"/>
      <c r="C485" s="34"/>
      <c r="E485" s="34"/>
      <c r="F485" s="66"/>
      <c r="J485" s="36"/>
      <c r="L485" s="37"/>
      <c r="R485" s="54"/>
      <c r="U485" s="38"/>
      <c r="V485" s="38"/>
      <c r="W485" s="12"/>
      <c r="X485" s="34"/>
      <c r="Y485" s="12"/>
      <c r="Z485" s="12"/>
      <c r="AB485" s="13"/>
      <c r="AD485" s="12"/>
      <c r="AH485" s="12"/>
      <c r="AK485" s="12"/>
      <c r="AM485" s="39"/>
    </row>
    <row r="486" ht="15.75" customHeight="1">
      <c r="A486" s="34"/>
      <c r="B486" s="34"/>
      <c r="C486" s="34"/>
      <c r="E486" s="34"/>
      <c r="F486" s="66"/>
      <c r="J486" s="36"/>
      <c r="L486" s="37"/>
      <c r="R486" s="54"/>
      <c r="U486" s="38"/>
      <c r="V486" s="38"/>
      <c r="W486" s="12"/>
      <c r="X486" s="34"/>
      <c r="Y486" s="12"/>
      <c r="Z486" s="12"/>
      <c r="AB486" s="13"/>
      <c r="AD486" s="12"/>
      <c r="AH486" s="12"/>
      <c r="AK486" s="12"/>
      <c r="AM486" s="39"/>
    </row>
    <row r="487" ht="15.75" customHeight="1">
      <c r="A487" s="34"/>
      <c r="B487" s="34"/>
      <c r="C487" s="34"/>
      <c r="E487" s="34"/>
      <c r="F487" s="66"/>
      <c r="J487" s="36"/>
      <c r="L487" s="37"/>
      <c r="R487" s="54"/>
      <c r="U487" s="38"/>
      <c r="V487" s="38"/>
      <c r="W487" s="12"/>
      <c r="X487" s="34"/>
      <c r="Y487" s="12"/>
      <c r="Z487" s="12"/>
      <c r="AB487" s="13"/>
      <c r="AD487" s="12"/>
      <c r="AH487" s="12"/>
      <c r="AK487" s="12"/>
      <c r="AM487" s="39"/>
    </row>
    <row r="488" ht="15.75" customHeight="1">
      <c r="A488" s="34"/>
      <c r="B488" s="34"/>
      <c r="C488" s="34"/>
      <c r="E488" s="34"/>
      <c r="F488" s="66"/>
      <c r="J488" s="36"/>
      <c r="L488" s="37"/>
      <c r="R488" s="54"/>
      <c r="U488" s="38"/>
      <c r="V488" s="38"/>
      <c r="W488" s="12"/>
      <c r="X488" s="34"/>
      <c r="Y488" s="12"/>
      <c r="Z488" s="12"/>
      <c r="AB488" s="13"/>
      <c r="AD488" s="12"/>
      <c r="AH488" s="12"/>
      <c r="AK488" s="12"/>
      <c r="AM488" s="39"/>
    </row>
    <row r="489" ht="15.75" customHeight="1">
      <c r="A489" s="34"/>
      <c r="B489" s="34"/>
      <c r="C489" s="34"/>
      <c r="E489" s="34"/>
      <c r="F489" s="66"/>
      <c r="J489" s="36"/>
      <c r="L489" s="37"/>
      <c r="R489" s="54"/>
      <c r="U489" s="38"/>
      <c r="V489" s="38"/>
      <c r="W489" s="12"/>
      <c r="X489" s="34"/>
      <c r="Y489" s="12"/>
      <c r="Z489" s="12"/>
      <c r="AB489" s="13"/>
      <c r="AD489" s="12"/>
      <c r="AH489" s="12"/>
      <c r="AK489" s="12"/>
      <c r="AM489" s="39"/>
    </row>
    <row r="490" ht="15.75" customHeight="1">
      <c r="A490" s="34"/>
      <c r="B490" s="34"/>
      <c r="C490" s="34"/>
      <c r="E490" s="34"/>
      <c r="F490" s="66"/>
      <c r="J490" s="36"/>
      <c r="L490" s="37"/>
      <c r="R490" s="54"/>
      <c r="U490" s="38"/>
      <c r="V490" s="38"/>
      <c r="W490" s="12"/>
      <c r="X490" s="34"/>
      <c r="Y490" s="12"/>
      <c r="Z490" s="12"/>
      <c r="AB490" s="13"/>
      <c r="AD490" s="12"/>
      <c r="AH490" s="12"/>
      <c r="AK490" s="12"/>
      <c r="AM490" s="39"/>
    </row>
    <row r="491" ht="15.75" customHeight="1">
      <c r="A491" s="34"/>
      <c r="B491" s="34"/>
      <c r="C491" s="34"/>
      <c r="E491" s="34"/>
      <c r="F491" s="66"/>
      <c r="J491" s="36"/>
      <c r="L491" s="37"/>
      <c r="R491" s="54"/>
      <c r="U491" s="38"/>
      <c r="V491" s="38"/>
      <c r="W491" s="12"/>
      <c r="X491" s="34"/>
      <c r="Y491" s="12"/>
      <c r="Z491" s="12"/>
      <c r="AB491" s="13"/>
      <c r="AD491" s="12"/>
      <c r="AH491" s="12"/>
      <c r="AK491" s="12"/>
      <c r="AM491" s="39"/>
    </row>
    <row r="492" ht="15.75" customHeight="1">
      <c r="A492" s="34"/>
      <c r="B492" s="34"/>
      <c r="C492" s="34"/>
      <c r="E492" s="34"/>
      <c r="F492" s="66"/>
      <c r="J492" s="36"/>
      <c r="L492" s="37"/>
      <c r="R492" s="54"/>
      <c r="U492" s="38"/>
      <c r="V492" s="38"/>
      <c r="W492" s="12"/>
      <c r="X492" s="34"/>
      <c r="Y492" s="12"/>
      <c r="Z492" s="12"/>
      <c r="AB492" s="13"/>
      <c r="AD492" s="12"/>
      <c r="AH492" s="12"/>
      <c r="AK492" s="12"/>
      <c r="AM492" s="39"/>
    </row>
    <row r="493" ht="15.75" customHeight="1">
      <c r="A493" s="34"/>
      <c r="B493" s="34"/>
      <c r="C493" s="34"/>
      <c r="E493" s="34"/>
      <c r="F493" s="66"/>
      <c r="J493" s="36"/>
      <c r="L493" s="37"/>
      <c r="R493" s="54"/>
      <c r="U493" s="38"/>
      <c r="V493" s="38"/>
      <c r="W493" s="12"/>
      <c r="X493" s="34"/>
      <c r="Y493" s="12"/>
      <c r="Z493" s="12"/>
      <c r="AB493" s="13"/>
      <c r="AD493" s="12"/>
      <c r="AH493" s="12"/>
      <c r="AK493" s="12"/>
      <c r="AM493" s="39"/>
    </row>
    <row r="494" ht="15.75" customHeight="1">
      <c r="A494" s="34"/>
      <c r="B494" s="34"/>
      <c r="C494" s="34"/>
      <c r="E494" s="34"/>
      <c r="F494" s="66"/>
      <c r="J494" s="36"/>
      <c r="L494" s="37"/>
      <c r="R494" s="54"/>
      <c r="U494" s="38"/>
      <c r="V494" s="38"/>
      <c r="W494" s="12"/>
      <c r="X494" s="34"/>
      <c r="Y494" s="12"/>
      <c r="Z494" s="12"/>
      <c r="AB494" s="13"/>
      <c r="AD494" s="12"/>
      <c r="AH494" s="12"/>
      <c r="AK494" s="12"/>
      <c r="AM494" s="39"/>
    </row>
    <row r="495" ht="15.75" customHeight="1">
      <c r="A495" s="34"/>
      <c r="B495" s="34"/>
      <c r="C495" s="34"/>
      <c r="E495" s="34"/>
      <c r="F495" s="66"/>
      <c r="J495" s="36"/>
      <c r="L495" s="37"/>
      <c r="R495" s="54"/>
      <c r="U495" s="38"/>
      <c r="V495" s="38"/>
      <c r="W495" s="12"/>
      <c r="X495" s="34"/>
      <c r="Y495" s="12"/>
      <c r="Z495" s="12"/>
      <c r="AB495" s="13"/>
      <c r="AD495" s="12"/>
      <c r="AH495" s="12"/>
      <c r="AK495" s="12"/>
      <c r="AM495" s="39"/>
    </row>
    <row r="496" ht="15.75" customHeight="1">
      <c r="A496" s="34"/>
      <c r="B496" s="34"/>
      <c r="C496" s="34"/>
      <c r="E496" s="34"/>
      <c r="F496" s="66"/>
      <c r="J496" s="36"/>
      <c r="L496" s="37"/>
      <c r="R496" s="54"/>
      <c r="U496" s="38"/>
      <c r="V496" s="38"/>
      <c r="W496" s="12"/>
      <c r="X496" s="34"/>
      <c r="Y496" s="12"/>
      <c r="Z496" s="12"/>
      <c r="AB496" s="13"/>
      <c r="AD496" s="12"/>
      <c r="AH496" s="12"/>
      <c r="AK496" s="12"/>
      <c r="AM496" s="39"/>
    </row>
    <row r="497" ht="15.75" customHeight="1">
      <c r="A497" s="34"/>
      <c r="B497" s="34"/>
      <c r="C497" s="34"/>
      <c r="E497" s="34"/>
      <c r="F497" s="66"/>
      <c r="J497" s="36"/>
      <c r="L497" s="37"/>
      <c r="R497" s="54"/>
      <c r="U497" s="38"/>
      <c r="V497" s="38"/>
      <c r="W497" s="12"/>
      <c r="X497" s="34"/>
      <c r="Y497" s="12"/>
      <c r="Z497" s="12"/>
      <c r="AB497" s="13"/>
      <c r="AD497" s="12"/>
      <c r="AH497" s="12"/>
      <c r="AK497" s="12"/>
      <c r="AM497" s="39"/>
    </row>
    <row r="498" ht="15.75" customHeight="1">
      <c r="A498" s="34"/>
      <c r="B498" s="34"/>
      <c r="C498" s="34"/>
      <c r="E498" s="34"/>
      <c r="F498" s="66"/>
      <c r="J498" s="36"/>
      <c r="L498" s="37"/>
      <c r="R498" s="54"/>
      <c r="U498" s="38"/>
      <c r="V498" s="38"/>
      <c r="W498" s="12"/>
      <c r="X498" s="34"/>
      <c r="Y498" s="12"/>
      <c r="Z498" s="12"/>
      <c r="AB498" s="13"/>
      <c r="AD498" s="12"/>
      <c r="AH498" s="12"/>
      <c r="AK498" s="12"/>
      <c r="AM498" s="39"/>
    </row>
    <row r="499" ht="15.75" customHeight="1">
      <c r="A499" s="34"/>
      <c r="B499" s="34"/>
      <c r="C499" s="34"/>
      <c r="E499" s="34"/>
      <c r="F499" s="66"/>
      <c r="J499" s="36"/>
      <c r="L499" s="37"/>
      <c r="R499" s="54"/>
      <c r="U499" s="38"/>
      <c r="V499" s="38"/>
      <c r="W499" s="12"/>
      <c r="X499" s="34"/>
      <c r="Y499" s="12"/>
      <c r="Z499" s="12"/>
      <c r="AB499" s="13"/>
      <c r="AD499" s="12"/>
      <c r="AH499" s="12"/>
      <c r="AK499" s="12"/>
      <c r="AM499" s="39"/>
    </row>
    <row r="500" ht="15.75" customHeight="1">
      <c r="A500" s="34"/>
      <c r="B500" s="34"/>
      <c r="C500" s="34"/>
      <c r="E500" s="34"/>
      <c r="F500" s="66"/>
      <c r="J500" s="36"/>
      <c r="L500" s="37"/>
      <c r="R500" s="54"/>
      <c r="U500" s="38"/>
      <c r="V500" s="38"/>
      <c r="W500" s="12"/>
      <c r="X500" s="34"/>
      <c r="Y500" s="12"/>
      <c r="Z500" s="12"/>
      <c r="AB500" s="13"/>
      <c r="AD500" s="12"/>
      <c r="AH500" s="12"/>
      <c r="AK500" s="12"/>
      <c r="AM500" s="39"/>
    </row>
    <row r="501" ht="15.75" customHeight="1">
      <c r="A501" s="34"/>
      <c r="B501" s="34"/>
      <c r="C501" s="34"/>
      <c r="E501" s="34"/>
      <c r="F501" s="66"/>
      <c r="J501" s="36"/>
      <c r="L501" s="37"/>
      <c r="R501" s="54"/>
      <c r="U501" s="38"/>
      <c r="V501" s="38"/>
      <c r="W501" s="12"/>
      <c r="X501" s="34"/>
      <c r="Y501" s="12"/>
      <c r="Z501" s="12"/>
      <c r="AB501" s="13"/>
      <c r="AD501" s="12"/>
      <c r="AH501" s="12"/>
      <c r="AK501" s="12"/>
      <c r="AM501" s="39"/>
    </row>
    <row r="502" ht="15.75" customHeight="1">
      <c r="A502" s="34"/>
      <c r="B502" s="34"/>
      <c r="C502" s="34"/>
      <c r="E502" s="34"/>
      <c r="F502" s="66"/>
      <c r="J502" s="36"/>
      <c r="L502" s="37"/>
      <c r="R502" s="54"/>
      <c r="U502" s="38"/>
      <c r="V502" s="38"/>
      <c r="W502" s="12"/>
      <c r="X502" s="34"/>
      <c r="Y502" s="12"/>
      <c r="Z502" s="12"/>
      <c r="AB502" s="13"/>
      <c r="AD502" s="12"/>
      <c r="AH502" s="12"/>
      <c r="AK502" s="12"/>
      <c r="AM502" s="39"/>
    </row>
    <row r="503" ht="15.75" customHeight="1">
      <c r="A503" s="34"/>
      <c r="B503" s="34"/>
      <c r="C503" s="34"/>
      <c r="E503" s="34"/>
      <c r="F503" s="66"/>
      <c r="J503" s="36"/>
      <c r="L503" s="37"/>
      <c r="R503" s="54"/>
      <c r="U503" s="38"/>
      <c r="V503" s="38"/>
      <c r="W503" s="12"/>
      <c r="X503" s="34"/>
      <c r="Y503" s="12"/>
      <c r="Z503" s="12"/>
      <c r="AB503" s="13"/>
      <c r="AD503" s="12"/>
      <c r="AH503" s="12"/>
      <c r="AK503" s="12"/>
      <c r="AM503" s="39"/>
    </row>
    <row r="504" ht="15.75" customHeight="1">
      <c r="A504" s="34"/>
      <c r="B504" s="34"/>
      <c r="C504" s="34"/>
      <c r="E504" s="34"/>
      <c r="F504" s="66"/>
      <c r="J504" s="36"/>
      <c r="L504" s="37"/>
      <c r="R504" s="54"/>
      <c r="U504" s="38"/>
      <c r="V504" s="38"/>
      <c r="W504" s="12"/>
      <c r="X504" s="34"/>
      <c r="Y504" s="12"/>
      <c r="Z504" s="12"/>
      <c r="AB504" s="13"/>
      <c r="AD504" s="12"/>
      <c r="AH504" s="12"/>
      <c r="AK504" s="12"/>
      <c r="AM504" s="39"/>
    </row>
    <row r="505" ht="15.75" customHeight="1">
      <c r="A505" s="34"/>
      <c r="B505" s="34"/>
      <c r="C505" s="34"/>
      <c r="E505" s="34"/>
      <c r="F505" s="66"/>
      <c r="J505" s="36"/>
      <c r="L505" s="37"/>
      <c r="R505" s="54"/>
      <c r="U505" s="38"/>
      <c r="V505" s="38"/>
      <c r="W505" s="12"/>
      <c r="X505" s="34"/>
      <c r="Y505" s="12"/>
      <c r="Z505" s="12"/>
      <c r="AB505" s="13"/>
      <c r="AD505" s="12"/>
      <c r="AH505" s="12"/>
      <c r="AK505" s="12"/>
      <c r="AM505" s="39"/>
    </row>
    <row r="506" ht="15.75" customHeight="1">
      <c r="A506" s="34"/>
      <c r="B506" s="34"/>
      <c r="C506" s="34"/>
      <c r="E506" s="34"/>
      <c r="F506" s="66"/>
      <c r="J506" s="36"/>
      <c r="L506" s="37"/>
      <c r="R506" s="54"/>
      <c r="U506" s="38"/>
      <c r="V506" s="38"/>
      <c r="W506" s="12"/>
      <c r="X506" s="34"/>
      <c r="Y506" s="12"/>
      <c r="Z506" s="12"/>
      <c r="AB506" s="13"/>
      <c r="AD506" s="12"/>
      <c r="AH506" s="12"/>
      <c r="AK506" s="12"/>
      <c r="AM506" s="39"/>
    </row>
    <row r="507" ht="15.75" customHeight="1">
      <c r="A507" s="34"/>
      <c r="B507" s="34"/>
      <c r="C507" s="34"/>
      <c r="E507" s="34"/>
      <c r="F507" s="66"/>
      <c r="J507" s="36"/>
      <c r="L507" s="37"/>
      <c r="R507" s="54"/>
      <c r="U507" s="38"/>
      <c r="V507" s="38"/>
      <c r="W507" s="12"/>
      <c r="X507" s="34"/>
      <c r="Y507" s="12"/>
      <c r="Z507" s="12"/>
      <c r="AB507" s="13"/>
      <c r="AD507" s="12"/>
      <c r="AH507" s="12"/>
      <c r="AK507" s="12"/>
      <c r="AM507" s="39"/>
    </row>
    <row r="508" ht="15.75" customHeight="1">
      <c r="A508" s="34"/>
      <c r="B508" s="34"/>
      <c r="C508" s="34"/>
      <c r="E508" s="34"/>
      <c r="F508" s="66"/>
      <c r="J508" s="36"/>
      <c r="L508" s="37"/>
      <c r="R508" s="54"/>
      <c r="U508" s="38"/>
      <c r="V508" s="38"/>
      <c r="W508" s="12"/>
      <c r="X508" s="34"/>
      <c r="Y508" s="12"/>
      <c r="Z508" s="12"/>
      <c r="AB508" s="13"/>
      <c r="AD508" s="12"/>
      <c r="AH508" s="12"/>
      <c r="AK508" s="12"/>
      <c r="AM508" s="39"/>
    </row>
    <row r="509" ht="15.75" customHeight="1">
      <c r="A509" s="34"/>
      <c r="B509" s="34"/>
      <c r="C509" s="34"/>
      <c r="E509" s="34"/>
      <c r="F509" s="66"/>
      <c r="J509" s="36"/>
      <c r="L509" s="37"/>
      <c r="R509" s="54"/>
      <c r="U509" s="38"/>
      <c r="V509" s="38"/>
      <c r="W509" s="12"/>
      <c r="X509" s="34"/>
      <c r="Y509" s="12"/>
      <c r="Z509" s="12"/>
      <c r="AB509" s="13"/>
      <c r="AD509" s="12"/>
      <c r="AH509" s="12"/>
      <c r="AK509" s="12"/>
      <c r="AM509" s="39"/>
    </row>
    <row r="510" ht="15.75" customHeight="1">
      <c r="A510" s="34"/>
      <c r="B510" s="34"/>
      <c r="C510" s="34"/>
      <c r="E510" s="34"/>
      <c r="F510" s="66"/>
      <c r="J510" s="36"/>
      <c r="L510" s="37"/>
      <c r="R510" s="54"/>
      <c r="U510" s="38"/>
      <c r="V510" s="38"/>
      <c r="W510" s="12"/>
      <c r="X510" s="34"/>
      <c r="Y510" s="12"/>
      <c r="Z510" s="12"/>
      <c r="AB510" s="13"/>
      <c r="AD510" s="12"/>
      <c r="AH510" s="12"/>
      <c r="AK510" s="12"/>
      <c r="AM510" s="39"/>
    </row>
    <row r="511" ht="15.75" customHeight="1">
      <c r="A511" s="34"/>
      <c r="B511" s="34"/>
      <c r="C511" s="34"/>
      <c r="E511" s="34"/>
      <c r="F511" s="66"/>
      <c r="J511" s="36"/>
      <c r="L511" s="37"/>
      <c r="R511" s="54"/>
      <c r="U511" s="38"/>
      <c r="V511" s="38"/>
      <c r="W511" s="12"/>
      <c r="X511" s="34"/>
      <c r="Y511" s="12"/>
      <c r="Z511" s="12"/>
      <c r="AB511" s="13"/>
      <c r="AD511" s="12"/>
      <c r="AH511" s="12"/>
      <c r="AK511" s="12"/>
      <c r="AM511" s="39"/>
    </row>
    <row r="512" ht="15.75" customHeight="1">
      <c r="A512" s="34"/>
      <c r="B512" s="34"/>
      <c r="C512" s="34"/>
      <c r="E512" s="34"/>
      <c r="F512" s="66"/>
      <c r="J512" s="36"/>
      <c r="L512" s="37"/>
      <c r="R512" s="54"/>
      <c r="U512" s="38"/>
      <c r="V512" s="38"/>
      <c r="W512" s="12"/>
      <c r="X512" s="34"/>
      <c r="Y512" s="12"/>
      <c r="Z512" s="12"/>
      <c r="AB512" s="13"/>
      <c r="AD512" s="12"/>
      <c r="AH512" s="12"/>
      <c r="AK512" s="12"/>
      <c r="AM512" s="39"/>
    </row>
    <row r="513" ht="15.75" customHeight="1">
      <c r="A513" s="34"/>
      <c r="B513" s="34"/>
      <c r="C513" s="34"/>
      <c r="E513" s="34"/>
      <c r="F513" s="66"/>
      <c r="J513" s="36"/>
      <c r="L513" s="37"/>
      <c r="R513" s="54"/>
      <c r="U513" s="38"/>
      <c r="V513" s="38"/>
      <c r="W513" s="12"/>
      <c r="X513" s="34"/>
      <c r="Y513" s="12"/>
      <c r="Z513" s="12"/>
      <c r="AB513" s="13"/>
      <c r="AD513" s="12"/>
      <c r="AH513" s="12"/>
      <c r="AK513" s="12"/>
      <c r="AM513" s="39"/>
    </row>
    <row r="514" ht="15.75" customHeight="1">
      <c r="A514" s="34"/>
      <c r="B514" s="34"/>
      <c r="C514" s="34"/>
      <c r="E514" s="34"/>
      <c r="F514" s="66"/>
      <c r="J514" s="36"/>
      <c r="L514" s="37"/>
      <c r="R514" s="54"/>
      <c r="U514" s="38"/>
      <c r="V514" s="38"/>
      <c r="W514" s="12"/>
      <c r="X514" s="34"/>
      <c r="Y514" s="12"/>
      <c r="Z514" s="12"/>
      <c r="AB514" s="13"/>
      <c r="AD514" s="12"/>
      <c r="AH514" s="12"/>
      <c r="AK514" s="12"/>
      <c r="AM514" s="39"/>
    </row>
    <row r="515" ht="15.75" customHeight="1">
      <c r="A515" s="34"/>
      <c r="B515" s="34"/>
      <c r="C515" s="34"/>
      <c r="E515" s="34"/>
      <c r="F515" s="66"/>
      <c r="J515" s="36"/>
      <c r="L515" s="37"/>
      <c r="R515" s="54"/>
      <c r="U515" s="38"/>
      <c r="V515" s="38"/>
      <c r="W515" s="12"/>
      <c r="X515" s="34"/>
      <c r="Y515" s="12"/>
      <c r="Z515" s="12"/>
      <c r="AB515" s="13"/>
      <c r="AD515" s="12"/>
      <c r="AH515" s="12"/>
      <c r="AK515" s="12"/>
      <c r="AM515" s="39"/>
    </row>
    <row r="516" ht="15.75" customHeight="1">
      <c r="A516" s="34"/>
      <c r="B516" s="34"/>
      <c r="C516" s="34"/>
      <c r="E516" s="34"/>
      <c r="F516" s="66"/>
      <c r="J516" s="36"/>
      <c r="L516" s="37"/>
      <c r="R516" s="54"/>
      <c r="U516" s="38"/>
      <c r="V516" s="38"/>
      <c r="W516" s="12"/>
      <c r="X516" s="34"/>
      <c r="Y516" s="12"/>
      <c r="Z516" s="12"/>
      <c r="AB516" s="13"/>
      <c r="AD516" s="12"/>
      <c r="AH516" s="12"/>
      <c r="AK516" s="12"/>
      <c r="AM516" s="39"/>
    </row>
    <row r="517" ht="15.75" customHeight="1">
      <c r="A517" s="34"/>
      <c r="B517" s="34"/>
      <c r="C517" s="34"/>
      <c r="E517" s="34"/>
      <c r="F517" s="66"/>
      <c r="J517" s="36"/>
      <c r="L517" s="37"/>
      <c r="R517" s="54"/>
      <c r="U517" s="38"/>
      <c r="V517" s="38"/>
      <c r="W517" s="12"/>
      <c r="X517" s="34"/>
      <c r="Y517" s="12"/>
      <c r="Z517" s="12"/>
      <c r="AB517" s="13"/>
      <c r="AD517" s="12"/>
      <c r="AH517" s="12"/>
      <c r="AK517" s="12"/>
      <c r="AM517" s="39"/>
    </row>
    <row r="518" ht="15.75" customHeight="1">
      <c r="A518" s="34"/>
      <c r="B518" s="34"/>
      <c r="C518" s="34"/>
      <c r="E518" s="34"/>
      <c r="F518" s="66"/>
      <c r="J518" s="36"/>
      <c r="L518" s="37"/>
      <c r="R518" s="54"/>
      <c r="U518" s="38"/>
      <c r="V518" s="38"/>
      <c r="W518" s="12"/>
      <c r="X518" s="34"/>
      <c r="Y518" s="12"/>
      <c r="Z518" s="12"/>
      <c r="AB518" s="13"/>
      <c r="AD518" s="12"/>
      <c r="AH518" s="12"/>
      <c r="AK518" s="12"/>
      <c r="AM518" s="39"/>
    </row>
    <row r="519" ht="15.75" customHeight="1">
      <c r="A519" s="34"/>
      <c r="B519" s="34"/>
      <c r="C519" s="34"/>
      <c r="E519" s="34"/>
      <c r="F519" s="66"/>
      <c r="J519" s="36"/>
      <c r="L519" s="37"/>
      <c r="R519" s="54"/>
      <c r="U519" s="38"/>
      <c r="V519" s="38"/>
      <c r="W519" s="12"/>
      <c r="X519" s="34"/>
      <c r="Y519" s="12"/>
      <c r="Z519" s="12"/>
      <c r="AB519" s="13"/>
      <c r="AD519" s="12"/>
      <c r="AH519" s="12"/>
      <c r="AK519" s="12"/>
      <c r="AM519" s="39"/>
    </row>
    <row r="520" ht="15.75" customHeight="1">
      <c r="A520" s="34"/>
      <c r="B520" s="34"/>
      <c r="C520" s="34"/>
      <c r="E520" s="34"/>
      <c r="F520" s="66"/>
      <c r="J520" s="36"/>
      <c r="L520" s="37"/>
      <c r="R520" s="54"/>
      <c r="U520" s="38"/>
      <c r="V520" s="38"/>
      <c r="W520" s="12"/>
      <c r="X520" s="34"/>
      <c r="Y520" s="12"/>
      <c r="Z520" s="12"/>
      <c r="AB520" s="13"/>
      <c r="AD520" s="12"/>
      <c r="AH520" s="12"/>
      <c r="AK520" s="12"/>
      <c r="AM520" s="39"/>
    </row>
    <row r="521" ht="15.75" customHeight="1">
      <c r="A521" s="34"/>
      <c r="B521" s="34"/>
      <c r="C521" s="34"/>
      <c r="E521" s="34"/>
      <c r="F521" s="66"/>
      <c r="J521" s="36"/>
      <c r="L521" s="37"/>
      <c r="R521" s="54"/>
      <c r="U521" s="38"/>
      <c r="V521" s="38"/>
      <c r="W521" s="12"/>
      <c r="X521" s="34"/>
      <c r="Y521" s="12"/>
      <c r="Z521" s="12"/>
      <c r="AB521" s="13"/>
      <c r="AD521" s="12"/>
      <c r="AH521" s="12"/>
      <c r="AK521" s="12"/>
      <c r="AM521" s="39"/>
    </row>
    <row r="522" ht="15.75" customHeight="1">
      <c r="A522" s="34"/>
      <c r="B522" s="34"/>
      <c r="C522" s="34"/>
      <c r="E522" s="34"/>
      <c r="F522" s="66"/>
      <c r="J522" s="36"/>
      <c r="L522" s="37"/>
      <c r="R522" s="54"/>
      <c r="U522" s="38"/>
      <c r="V522" s="38"/>
      <c r="W522" s="12"/>
      <c r="X522" s="34"/>
      <c r="Y522" s="12"/>
      <c r="Z522" s="12"/>
      <c r="AB522" s="13"/>
      <c r="AD522" s="12"/>
      <c r="AH522" s="12"/>
      <c r="AK522" s="12"/>
      <c r="AM522" s="39"/>
    </row>
    <row r="523" ht="15.75" customHeight="1">
      <c r="A523" s="34"/>
      <c r="B523" s="34"/>
      <c r="C523" s="34"/>
      <c r="E523" s="34"/>
      <c r="F523" s="66"/>
      <c r="J523" s="36"/>
      <c r="L523" s="37"/>
      <c r="R523" s="54"/>
      <c r="U523" s="38"/>
      <c r="V523" s="38"/>
      <c r="W523" s="12"/>
      <c r="X523" s="34"/>
      <c r="Y523" s="12"/>
      <c r="Z523" s="12"/>
      <c r="AB523" s="13"/>
      <c r="AD523" s="12"/>
      <c r="AH523" s="12"/>
      <c r="AK523" s="12"/>
      <c r="AM523" s="39"/>
    </row>
    <row r="524" ht="15.75" customHeight="1">
      <c r="A524" s="34"/>
      <c r="B524" s="34"/>
      <c r="C524" s="34"/>
      <c r="E524" s="34"/>
      <c r="F524" s="66"/>
      <c r="J524" s="36"/>
      <c r="L524" s="37"/>
      <c r="R524" s="54"/>
      <c r="U524" s="38"/>
      <c r="V524" s="38"/>
      <c r="W524" s="12"/>
      <c r="X524" s="34"/>
      <c r="Y524" s="12"/>
      <c r="Z524" s="12"/>
      <c r="AB524" s="13"/>
      <c r="AD524" s="12"/>
      <c r="AH524" s="12"/>
      <c r="AK524" s="12"/>
      <c r="AM524" s="39"/>
    </row>
    <row r="525" ht="15.75" customHeight="1">
      <c r="A525" s="34"/>
      <c r="B525" s="34"/>
      <c r="C525" s="34"/>
      <c r="E525" s="34"/>
      <c r="F525" s="66"/>
      <c r="J525" s="36"/>
      <c r="L525" s="37"/>
      <c r="R525" s="54"/>
      <c r="U525" s="38"/>
      <c r="V525" s="38"/>
      <c r="W525" s="12"/>
      <c r="X525" s="34"/>
      <c r="Y525" s="12"/>
      <c r="Z525" s="12"/>
      <c r="AB525" s="13"/>
      <c r="AD525" s="12"/>
      <c r="AH525" s="12"/>
      <c r="AK525" s="12"/>
      <c r="AM525" s="39"/>
    </row>
    <row r="526" ht="15.75" customHeight="1">
      <c r="A526" s="34"/>
      <c r="B526" s="34"/>
      <c r="C526" s="34"/>
      <c r="E526" s="34"/>
      <c r="F526" s="66"/>
      <c r="J526" s="36"/>
      <c r="L526" s="37"/>
      <c r="R526" s="54"/>
      <c r="U526" s="38"/>
      <c r="V526" s="38"/>
      <c r="W526" s="12"/>
      <c r="X526" s="34"/>
      <c r="Y526" s="12"/>
      <c r="Z526" s="12"/>
      <c r="AB526" s="13"/>
      <c r="AD526" s="12"/>
      <c r="AH526" s="12"/>
      <c r="AK526" s="12"/>
      <c r="AM526" s="39"/>
    </row>
    <row r="527" ht="15.75" customHeight="1">
      <c r="A527" s="34"/>
      <c r="B527" s="34"/>
      <c r="C527" s="34"/>
      <c r="E527" s="34"/>
      <c r="F527" s="66"/>
      <c r="J527" s="36"/>
      <c r="L527" s="37"/>
      <c r="R527" s="54"/>
      <c r="U527" s="38"/>
      <c r="V527" s="38"/>
      <c r="W527" s="12"/>
      <c r="X527" s="34"/>
      <c r="Y527" s="12"/>
      <c r="Z527" s="12"/>
      <c r="AB527" s="13"/>
      <c r="AD527" s="12"/>
      <c r="AH527" s="12"/>
      <c r="AK527" s="12"/>
      <c r="AM527" s="39"/>
    </row>
    <row r="528" ht="15.75" customHeight="1">
      <c r="A528" s="34"/>
      <c r="B528" s="34"/>
      <c r="C528" s="34"/>
      <c r="E528" s="34"/>
      <c r="F528" s="66"/>
      <c r="J528" s="36"/>
      <c r="L528" s="37"/>
      <c r="R528" s="54"/>
      <c r="U528" s="38"/>
      <c r="V528" s="38"/>
      <c r="W528" s="12"/>
      <c r="X528" s="34"/>
      <c r="Y528" s="12"/>
      <c r="Z528" s="12"/>
      <c r="AB528" s="13"/>
      <c r="AD528" s="12"/>
      <c r="AH528" s="12"/>
      <c r="AK528" s="12"/>
      <c r="AM528" s="39"/>
    </row>
    <row r="529" ht="15.75" customHeight="1">
      <c r="A529" s="34"/>
      <c r="B529" s="34"/>
      <c r="C529" s="34"/>
      <c r="E529" s="34"/>
      <c r="F529" s="66"/>
      <c r="J529" s="36"/>
      <c r="L529" s="37"/>
      <c r="R529" s="54"/>
      <c r="U529" s="38"/>
      <c r="V529" s="38"/>
      <c r="W529" s="12"/>
      <c r="X529" s="34"/>
      <c r="Y529" s="12"/>
      <c r="Z529" s="12"/>
      <c r="AB529" s="13"/>
      <c r="AD529" s="12"/>
      <c r="AH529" s="12"/>
      <c r="AK529" s="12"/>
      <c r="AM529" s="39"/>
    </row>
    <row r="530" ht="15.75" customHeight="1">
      <c r="A530" s="34"/>
      <c r="B530" s="34"/>
      <c r="C530" s="34"/>
      <c r="E530" s="34"/>
      <c r="F530" s="66"/>
      <c r="J530" s="36"/>
      <c r="L530" s="37"/>
      <c r="R530" s="54"/>
      <c r="U530" s="38"/>
      <c r="V530" s="38"/>
      <c r="W530" s="12"/>
      <c r="X530" s="34"/>
      <c r="Y530" s="12"/>
      <c r="Z530" s="12"/>
      <c r="AB530" s="13"/>
      <c r="AD530" s="12"/>
      <c r="AH530" s="12"/>
      <c r="AK530" s="12"/>
      <c r="AM530" s="39"/>
    </row>
    <row r="531" ht="15.75" customHeight="1">
      <c r="A531" s="34"/>
      <c r="B531" s="34"/>
      <c r="C531" s="34"/>
      <c r="E531" s="34"/>
      <c r="F531" s="66"/>
      <c r="J531" s="36"/>
      <c r="L531" s="37"/>
      <c r="R531" s="54"/>
      <c r="U531" s="38"/>
      <c r="V531" s="38"/>
      <c r="W531" s="12"/>
      <c r="X531" s="34"/>
      <c r="Y531" s="12"/>
      <c r="Z531" s="12"/>
      <c r="AB531" s="13"/>
      <c r="AD531" s="12"/>
      <c r="AH531" s="12"/>
      <c r="AK531" s="12"/>
      <c r="AM531" s="39"/>
    </row>
    <row r="532" ht="15.75" customHeight="1">
      <c r="A532" s="34"/>
      <c r="B532" s="34"/>
      <c r="C532" s="34"/>
      <c r="E532" s="34"/>
      <c r="F532" s="66"/>
      <c r="J532" s="36"/>
      <c r="L532" s="37"/>
      <c r="R532" s="54"/>
      <c r="U532" s="38"/>
      <c r="V532" s="38"/>
      <c r="W532" s="12"/>
      <c r="X532" s="34"/>
      <c r="Y532" s="12"/>
      <c r="Z532" s="12"/>
      <c r="AB532" s="13"/>
      <c r="AD532" s="12"/>
      <c r="AH532" s="12"/>
      <c r="AK532" s="12"/>
      <c r="AM532" s="39"/>
    </row>
    <row r="533" ht="15.75" customHeight="1">
      <c r="A533" s="34"/>
      <c r="B533" s="34"/>
      <c r="C533" s="34"/>
      <c r="E533" s="34"/>
      <c r="F533" s="66"/>
      <c r="J533" s="36"/>
      <c r="L533" s="37"/>
      <c r="R533" s="54"/>
      <c r="U533" s="38"/>
      <c r="V533" s="38"/>
      <c r="W533" s="12"/>
      <c r="X533" s="34"/>
      <c r="Y533" s="12"/>
      <c r="Z533" s="12"/>
      <c r="AB533" s="13"/>
      <c r="AD533" s="12"/>
      <c r="AH533" s="12"/>
      <c r="AK533" s="12"/>
      <c r="AM533" s="39"/>
    </row>
    <row r="534" ht="15.75" customHeight="1">
      <c r="A534" s="34"/>
      <c r="B534" s="34"/>
      <c r="C534" s="34"/>
      <c r="E534" s="34"/>
      <c r="F534" s="66"/>
      <c r="J534" s="36"/>
      <c r="L534" s="37"/>
      <c r="R534" s="54"/>
      <c r="U534" s="38"/>
      <c r="V534" s="38"/>
      <c r="W534" s="12"/>
      <c r="X534" s="34"/>
      <c r="Y534" s="12"/>
      <c r="Z534" s="12"/>
      <c r="AB534" s="13"/>
      <c r="AD534" s="12"/>
      <c r="AH534" s="12"/>
      <c r="AK534" s="12"/>
      <c r="AM534" s="39"/>
    </row>
    <row r="535" ht="15.75" customHeight="1">
      <c r="A535" s="34"/>
      <c r="B535" s="34"/>
      <c r="C535" s="34"/>
      <c r="E535" s="34"/>
      <c r="F535" s="66"/>
      <c r="J535" s="36"/>
      <c r="L535" s="37"/>
      <c r="R535" s="54"/>
      <c r="U535" s="38"/>
      <c r="V535" s="38"/>
      <c r="W535" s="12"/>
      <c r="X535" s="34"/>
      <c r="Y535" s="12"/>
      <c r="Z535" s="12"/>
      <c r="AB535" s="13"/>
      <c r="AD535" s="12"/>
      <c r="AH535" s="12"/>
      <c r="AK535" s="12"/>
      <c r="AM535" s="39"/>
    </row>
    <row r="536" ht="15.75" customHeight="1">
      <c r="A536" s="34"/>
      <c r="B536" s="34"/>
      <c r="C536" s="34"/>
      <c r="E536" s="34"/>
      <c r="F536" s="66"/>
      <c r="J536" s="36"/>
      <c r="L536" s="37"/>
      <c r="R536" s="54"/>
      <c r="U536" s="38"/>
      <c r="V536" s="38"/>
      <c r="W536" s="12"/>
      <c r="X536" s="34"/>
      <c r="Y536" s="12"/>
      <c r="Z536" s="12"/>
      <c r="AB536" s="13"/>
      <c r="AD536" s="12"/>
      <c r="AH536" s="12"/>
      <c r="AK536" s="12"/>
      <c r="AM536" s="39"/>
    </row>
    <row r="537" ht="15.75" customHeight="1">
      <c r="A537" s="34"/>
      <c r="B537" s="34"/>
      <c r="C537" s="34"/>
      <c r="E537" s="34"/>
      <c r="F537" s="66"/>
      <c r="J537" s="36"/>
      <c r="L537" s="37"/>
      <c r="R537" s="54"/>
      <c r="U537" s="38"/>
      <c r="V537" s="38"/>
      <c r="W537" s="12"/>
      <c r="X537" s="34"/>
      <c r="Y537" s="12"/>
      <c r="Z537" s="12"/>
      <c r="AB537" s="13"/>
      <c r="AD537" s="12"/>
      <c r="AH537" s="12"/>
      <c r="AK537" s="12"/>
      <c r="AM537" s="39"/>
    </row>
    <row r="538" ht="15.75" customHeight="1">
      <c r="A538" s="34"/>
      <c r="B538" s="34"/>
      <c r="C538" s="34"/>
      <c r="E538" s="34"/>
      <c r="F538" s="66"/>
      <c r="J538" s="36"/>
      <c r="L538" s="37"/>
      <c r="R538" s="54"/>
      <c r="U538" s="38"/>
      <c r="V538" s="38"/>
      <c r="W538" s="12"/>
      <c r="X538" s="34"/>
      <c r="Y538" s="12"/>
      <c r="Z538" s="12"/>
      <c r="AB538" s="13"/>
      <c r="AD538" s="12"/>
      <c r="AH538" s="12"/>
      <c r="AK538" s="12"/>
      <c r="AM538" s="39"/>
    </row>
    <row r="539" ht="15.75" customHeight="1">
      <c r="A539" s="34"/>
      <c r="B539" s="34"/>
      <c r="C539" s="34"/>
      <c r="E539" s="34"/>
      <c r="F539" s="66"/>
      <c r="J539" s="36"/>
      <c r="L539" s="37"/>
      <c r="R539" s="54"/>
      <c r="U539" s="38"/>
      <c r="V539" s="38"/>
      <c r="W539" s="12"/>
      <c r="X539" s="34"/>
      <c r="Y539" s="12"/>
      <c r="Z539" s="12"/>
      <c r="AB539" s="13"/>
      <c r="AD539" s="12"/>
      <c r="AH539" s="12"/>
      <c r="AK539" s="12"/>
      <c r="AM539" s="39"/>
    </row>
    <row r="540" ht="15.75" customHeight="1">
      <c r="A540" s="34"/>
      <c r="B540" s="34"/>
      <c r="C540" s="34"/>
      <c r="E540" s="34"/>
      <c r="F540" s="66"/>
      <c r="J540" s="36"/>
      <c r="L540" s="37"/>
      <c r="R540" s="54"/>
      <c r="U540" s="38"/>
      <c r="V540" s="38"/>
      <c r="W540" s="12"/>
      <c r="X540" s="34"/>
      <c r="Y540" s="12"/>
      <c r="Z540" s="12"/>
      <c r="AB540" s="13"/>
      <c r="AD540" s="12"/>
      <c r="AH540" s="12"/>
      <c r="AK540" s="12"/>
      <c r="AM540" s="39"/>
    </row>
    <row r="541" ht="15.75" customHeight="1">
      <c r="A541" s="34"/>
      <c r="B541" s="34"/>
      <c r="C541" s="34"/>
      <c r="E541" s="34"/>
      <c r="F541" s="66"/>
      <c r="J541" s="36"/>
      <c r="L541" s="37"/>
      <c r="R541" s="54"/>
      <c r="U541" s="38"/>
      <c r="V541" s="38"/>
      <c r="W541" s="12"/>
      <c r="X541" s="34"/>
      <c r="Y541" s="12"/>
      <c r="Z541" s="12"/>
      <c r="AB541" s="13"/>
      <c r="AD541" s="12"/>
      <c r="AH541" s="12"/>
      <c r="AK541" s="12"/>
      <c r="AM541" s="39"/>
    </row>
    <row r="542" ht="15.75" customHeight="1">
      <c r="A542" s="34"/>
      <c r="B542" s="34"/>
      <c r="C542" s="34"/>
      <c r="E542" s="34"/>
      <c r="F542" s="66"/>
      <c r="J542" s="36"/>
      <c r="L542" s="37"/>
      <c r="R542" s="54"/>
      <c r="U542" s="38"/>
      <c r="V542" s="38"/>
      <c r="W542" s="12"/>
      <c r="X542" s="34"/>
      <c r="Y542" s="12"/>
      <c r="Z542" s="12"/>
      <c r="AB542" s="13"/>
      <c r="AD542" s="12"/>
      <c r="AH542" s="12"/>
      <c r="AK542" s="12"/>
      <c r="AM542" s="39"/>
    </row>
    <row r="543" ht="15.75" customHeight="1">
      <c r="A543" s="34"/>
      <c r="B543" s="34"/>
      <c r="C543" s="34"/>
      <c r="E543" s="34"/>
      <c r="F543" s="66"/>
      <c r="J543" s="36"/>
      <c r="L543" s="37"/>
      <c r="R543" s="54"/>
      <c r="U543" s="38"/>
      <c r="V543" s="38"/>
      <c r="W543" s="12"/>
      <c r="X543" s="34"/>
      <c r="Y543" s="12"/>
      <c r="Z543" s="12"/>
      <c r="AB543" s="13"/>
      <c r="AD543" s="12"/>
      <c r="AH543" s="12"/>
      <c r="AK543" s="12"/>
      <c r="AM543" s="39"/>
    </row>
    <row r="544" ht="15.75" customHeight="1">
      <c r="A544" s="34"/>
      <c r="B544" s="34"/>
      <c r="C544" s="34"/>
      <c r="E544" s="34"/>
      <c r="F544" s="66"/>
      <c r="J544" s="36"/>
      <c r="L544" s="37"/>
      <c r="R544" s="54"/>
      <c r="U544" s="38"/>
      <c r="V544" s="38"/>
      <c r="W544" s="12"/>
      <c r="X544" s="34"/>
      <c r="Y544" s="12"/>
      <c r="Z544" s="12"/>
      <c r="AB544" s="13"/>
      <c r="AD544" s="12"/>
      <c r="AH544" s="12"/>
      <c r="AK544" s="12"/>
      <c r="AM544" s="39"/>
    </row>
    <row r="545" ht="15.75" customHeight="1">
      <c r="A545" s="34"/>
      <c r="B545" s="34"/>
      <c r="C545" s="34"/>
      <c r="E545" s="34"/>
      <c r="F545" s="66"/>
      <c r="J545" s="36"/>
      <c r="L545" s="37"/>
      <c r="R545" s="54"/>
      <c r="U545" s="38"/>
      <c r="V545" s="38"/>
      <c r="W545" s="12"/>
      <c r="X545" s="34"/>
      <c r="Y545" s="12"/>
      <c r="Z545" s="12"/>
      <c r="AB545" s="13"/>
      <c r="AD545" s="12"/>
      <c r="AH545" s="12"/>
      <c r="AK545" s="12"/>
      <c r="AM545" s="39"/>
    </row>
    <row r="546" ht="15.75" customHeight="1">
      <c r="A546" s="34"/>
      <c r="B546" s="34"/>
      <c r="C546" s="34"/>
      <c r="E546" s="34"/>
      <c r="F546" s="66"/>
      <c r="J546" s="36"/>
      <c r="L546" s="37"/>
      <c r="R546" s="54"/>
      <c r="U546" s="38"/>
      <c r="V546" s="38"/>
      <c r="W546" s="12"/>
      <c r="X546" s="34"/>
      <c r="Y546" s="12"/>
      <c r="Z546" s="12"/>
      <c r="AB546" s="13"/>
      <c r="AD546" s="12"/>
      <c r="AH546" s="12"/>
      <c r="AK546" s="12"/>
      <c r="AM546" s="39"/>
    </row>
    <row r="547" ht="15.75" customHeight="1">
      <c r="A547" s="34"/>
      <c r="B547" s="34"/>
      <c r="C547" s="34"/>
      <c r="E547" s="34"/>
      <c r="F547" s="66"/>
      <c r="J547" s="36"/>
      <c r="L547" s="37"/>
      <c r="R547" s="54"/>
      <c r="U547" s="38"/>
      <c r="V547" s="38"/>
      <c r="W547" s="12"/>
      <c r="X547" s="34"/>
      <c r="Y547" s="12"/>
      <c r="Z547" s="12"/>
      <c r="AB547" s="13"/>
      <c r="AD547" s="12"/>
      <c r="AH547" s="12"/>
      <c r="AK547" s="12"/>
      <c r="AM547" s="39"/>
    </row>
    <row r="548" ht="15.75" customHeight="1">
      <c r="A548" s="34"/>
      <c r="B548" s="34"/>
      <c r="C548" s="34"/>
      <c r="E548" s="34"/>
      <c r="F548" s="66"/>
      <c r="J548" s="36"/>
      <c r="L548" s="37"/>
      <c r="R548" s="54"/>
      <c r="U548" s="38"/>
      <c r="V548" s="38"/>
      <c r="W548" s="12"/>
      <c r="X548" s="34"/>
      <c r="Y548" s="12"/>
      <c r="Z548" s="12"/>
      <c r="AB548" s="13"/>
      <c r="AD548" s="12"/>
      <c r="AH548" s="12"/>
      <c r="AK548" s="12"/>
      <c r="AM548" s="39"/>
    </row>
    <row r="549" ht="15.75" customHeight="1">
      <c r="A549" s="34"/>
      <c r="B549" s="34"/>
      <c r="C549" s="34"/>
      <c r="E549" s="34"/>
      <c r="F549" s="66"/>
      <c r="J549" s="36"/>
      <c r="L549" s="37"/>
      <c r="R549" s="54"/>
      <c r="U549" s="38"/>
      <c r="V549" s="38"/>
      <c r="W549" s="12"/>
      <c r="X549" s="34"/>
      <c r="Y549" s="12"/>
      <c r="Z549" s="12"/>
      <c r="AB549" s="13"/>
      <c r="AD549" s="12"/>
      <c r="AH549" s="12"/>
      <c r="AK549" s="12"/>
      <c r="AM549" s="39"/>
    </row>
    <row r="550" ht="15.75" customHeight="1">
      <c r="A550" s="34"/>
      <c r="B550" s="34"/>
      <c r="C550" s="34"/>
      <c r="E550" s="34"/>
      <c r="F550" s="66"/>
      <c r="J550" s="36"/>
      <c r="L550" s="37"/>
      <c r="R550" s="54"/>
      <c r="U550" s="38"/>
      <c r="V550" s="38"/>
      <c r="W550" s="12"/>
      <c r="X550" s="34"/>
      <c r="Y550" s="12"/>
      <c r="Z550" s="12"/>
      <c r="AB550" s="13"/>
      <c r="AD550" s="12"/>
      <c r="AH550" s="12"/>
      <c r="AK550" s="12"/>
      <c r="AM550" s="39"/>
    </row>
    <row r="551" ht="15.75" customHeight="1">
      <c r="A551" s="34"/>
      <c r="B551" s="34"/>
      <c r="C551" s="34"/>
      <c r="E551" s="34"/>
      <c r="F551" s="66"/>
      <c r="J551" s="36"/>
      <c r="L551" s="37"/>
      <c r="R551" s="54"/>
      <c r="U551" s="38"/>
      <c r="V551" s="38"/>
      <c r="W551" s="12"/>
      <c r="X551" s="34"/>
      <c r="Y551" s="12"/>
      <c r="Z551" s="12"/>
      <c r="AB551" s="13"/>
      <c r="AD551" s="12"/>
      <c r="AH551" s="12"/>
      <c r="AK551" s="12"/>
      <c r="AM551" s="39"/>
    </row>
    <row r="552" ht="15.75" customHeight="1">
      <c r="A552" s="34"/>
      <c r="B552" s="34"/>
      <c r="C552" s="34"/>
      <c r="E552" s="34"/>
      <c r="F552" s="66"/>
      <c r="J552" s="36"/>
      <c r="L552" s="37"/>
      <c r="R552" s="54"/>
      <c r="U552" s="38"/>
      <c r="V552" s="38"/>
      <c r="W552" s="12"/>
      <c r="X552" s="34"/>
      <c r="Y552" s="12"/>
      <c r="Z552" s="12"/>
      <c r="AB552" s="13"/>
      <c r="AD552" s="12"/>
      <c r="AH552" s="12"/>
      <c r="AK552" s="12"/>
      <c r="AM552" s="39"/>
    </row>
    <row r="553" ht="15.75" customHeight="1">
      <c r="A553" s="34"/>
      <c r="B553" s="34"/>
      <c r="C553" s="34"/>
      <c r="E553" s="34"/>
      <c r="F553" s="66"/>
      <c r="J553" s="36"/>
      <c r="L553" s="37"/>
      <c r="R553" s="54"/>
      <c r="U553" s="38"/>
      <c r="V553" s="38"/>
      <c r="W553" s="12"/>
      <c r="X553" s="34"/>
      <c r="Y553" s="12"/>
      <c r="Z553" s="12"/>
      <c r="AB553" s="13"/>
      <c r="AD553" s="12"/>
      <c r="AH553" s="12"/>
      <c r="AK553" s="12"/>
      <c r="AM553" s="39"/>
    </row>
    <row r="554" ht="15.75" customHeight="1">
      <c r="A554" s="34"/>
      <c r="B554" s="34"/>
      <c r="C554" s="34"/>
      <c r="E554" s="34"/>
      <c r="F554" s="66"/>
      <c r="J554" s="36"/>
      <c r="L554" s="37"/>
      <c r="R554" s="54"/>
      <c r="U554" s="38"/>
      <c r="V554" s="38"/>
      <c r="W554" s="12"/>
      <c r="X554" s="34"/>
      <c r="Y554" s="12"/>
      <c r="Z554" s="12"/>
      <c r="AB554" s="13"/>
      <c r="AD554" s="12"/>
      <c r="AH554" s="12"/>
      <c r="AK554" s="12"/>
      <c r="AM554" s="39"/>
    </row>
    <row r="555" ht="15.75" customHeight="1">
      <c r="A555" s="34"/>
      <c r="B555" s="34"/>
      <c r="C555" s="34"/>
      <c r="E555" s="34"/>
      <c r="F555" s="66"/>
      <c r="J555" s="36"/>
      <c r="L555" s="37"/>
      <c r="R555" s="54"/>
      <c r="U555" s="38"/>
      <c r="V555" s="38"/>
      <c r="W555" s="12"/>
      <c r="X555" s="34"/>
      <c r="Y555" s="12"/>
      <c r="Z555" s="12"/>
      <c r="AB555" s="13"/>
      <c r="AD555" s="12"/>
      <c r="AH555" s="12"/>
      <c r="AK555" s="12"/>
      <c r="AM555" s="39"/>
    </row>
    <row r="556" ht="15.75" customHeight="1">
      <c r="A556" s="34"/>
      <c r="B556" s="34"/>
      <c r="C556" s="34"/>
      <c r="E556" s="34"/>
      <c r="F556" s="66"/>
      <c r="J556" s="36"/>
      <c r="L556" s="37"/>
      <c r="R556" s="54"/>
      <c r="U556" s="38"/>
      <c r="V556" s="38"/>
      <c r="W556" s="12"/>
      <c r="X556" s="34"/>
      <c r="Y556" s="12"/>
      <c r="Z556" s="12"/>
      <c r="AB556" s="13"/>
      <c r="AD556" s="12"/>
      <c r="AH556" s="12"/>
      <c r="AK556" s="12"/>
      <c r="AM556" s="39"/>
    </row>
    <row r="557" ht="15.75" customHeight="1">
      <c r="A557" s="34"/>
      <c r="B557" s="34"/>
      <c r="C557" s="34"/>
      <c r="E557" s="34"/>
      <c r="F557" s="66"/>
      <c r="J557" s="36"/>
      <c r="L557" s="37"/>
      <c r="R557" s="54"/>
      <c r="U557" s="38"/>
      <c r="V557" s="38"/>
      <c r="W557" s="12"/>
      <c r="X557" s="34"/>
      <c r="Y557" s="12"/>
      <c r="Z557" s="12"/>
      <c r="AB557" s="13"/>
      <c r="AD557" s="12"/>
      <c r="AH557" s="12"/>
      <c r="AK557" s="12"/>
      <c r="AM557" s="39"/>
    </row>
    <row r="558" ht="15.75" customHeight="1">
      <c r="A558" s="34"/>
      <c r="B558" s="34"/>
      <c r="C558" s="34"/>
      <c r="E558" s="34"/>
      <c r="F558" s="66"/>
      <c r="J558" s="36"/>
      <c r="L558" s="37"/>
      <c r="R558" s="54"/>
      <c r="U558" s="38"/>
      <c r="V558" s="38"/>
      <c r="W558" s="12"/>
      <c r="X558" s="34"/>
      <c r="Y558" s="12"/>
      <c r="Z558" s="12"/>
      <c r="AB558" s="13"/>
      <c r="AD558" s="12"/>
      <c r="AH558" s="12"/>
      <c r="AK558" s="12"/>
      <c r="AM558" s="39"/>
    </row>
    <row r="559" ht="15.75" customHeight="1">
      <c r="A559" s="34"/>
      <c r="B559" s="34"/>
      <c r="C559" s="34"/>
      <c r="E559" s="34"/>
      <c r="F559" s="66"/>
      <c r="J559" s="36"/>
      <c r="L559" s="37"/>
      <c r="R559" s="54"/>
      <c r="U559" s="38"/>
      <c r="V559" s="38"/>
      <c r="W559" s="12"/>
      <c r="X559" s="34"/>
      <c r="Y559" s="12"/>
      <c r="Z559" s="12"/>
      <c r="AB559" s="13"/>
      <c r="AD559" s="12"/>
      <c r="AH559" s="12"/>
      <c r="AK559" s="12"/>
      <c r="AM559" s="39"/>
    </row>
    <row r="560" ht="15.75" customHeight="1">
      <c r="A560" s="34"/>
      <c r="B560" s="34"/>
      <c r="C560" s="34"/>
      <c r="E560" s="34"/>
      <c r="F560" s="66"/>
      <c r="J560" s="36"/>
      <c r="L560" s="37"/>
      <c r="R560" s="54"/>
      <c r="U560" s="38"/>
      <c r="V560" s="38"/>
      <c r="W560" s="12"/>
      <c r="X560" s="34"/>
      <c r="Y560" s="12"/>
      <c r="Z560" s="12"/>
      <c r="AB560" s="13"/>
      <c r="AD560" s="12"/>
      <c r="AH560" s="12"/>
      <c r="AK560" s="12"/>
      <c r="AM560" s="39"/>
    </row>
    <row r="561" ht="15.75" customHeight="1">
      <c r="A561" s="34"/>
      <c r="B561" s="34"/>
      <c r="C561" s="34"/>
      <c r="E561" s="34"/>
      <c r="F561" s="66"/>
      <c r="J561" s="36"/>
      <c r="L561" s="37"/>
      <c r="R561" s="54"/>
      <c r="U561" s="38"/>
      <c r="V561" s="38"/>
      <c r="W561" s="12"/>
      <c r="X561" s="34"/>
      <c r="Y561" s="12"/>
      <c r="Z561" s="12"/>
      <c r="AB561" s="13"/>
      <c r="AD561" s="12"/>
      <c r="AH561" s="12"/>
      <c r="AK561" s="12"/>
      <c r="AM561" s="39"/>
    </row>
    <row r="562" ht="15.75" customHeight="1">
      <c r="A562" s="34"/>
      <c r="B562" s="34"/>
      <c r="C562" s="34"/>
      <c r="E562" s="34"/>
      <c r="F562" s="66"/>
      <c r="J562" s="36"/>
      <c r="L562" s="37"/>
      <c r="R562" s="54"/>
      <c r="U562" s="38"/>
      <c r="V562" s="38"/>
      <c r="W562" s="12"/>
      <c r="X562" s="34"/>
      <c r="Y562" s="12"/>
      <c r="Z562" s="12"/>
      <c r="AB562" s="13"/>
      <c r="AD562" s="12"/>
      <c r="AH562" s="12"/>
      <c r="AK562" s="12"/>
      <c r="AM562" s="39"/>
    </row>
    <row r="563" ht="15.75" customHeight="1">
      <c r="A563" s="34"/>
      <c r="B563" s="34"/>
      <c r="C563" s="34"/>
      <c r="E563" s="34"/>
      <c r="F563" s="66"/>
      <c r="J563" s="36"/>
      <c r="L563" s="37"/>
      <c r="R563" s="54"/>
      <c r="U563" s="38"/>
      <c r="V563" s="38"/>
      <c r="W563" s="12"/>
      <c r="X563" s="34"/>
      <c r="Y563" s="12"/>
      <c r="Z563" s="12"/>
      <c r="AB563" s="13"/>
      <c r="AD563" s="12"/>
      <c r="AH563" s="12"/>
      <c r="AK563" s="12"/>
      <c r="AM563" s="39"/>
    </row>
    <row r="564" ht="15.75" customHeight="1">
      <c r="A564" s="34"/>
      <c r="B564" s="34"/>
      <c r="C564" s="34"/>
      <c r="E564" s="34"/>
      <c r="F564" s="66"/>
      <c r="J564" s="36"/>
      <c r="L564" s="37"/>
      <c r="R564" s="54"/>
      <c r="U564" s="38"/>
      <c r="V564" s="38"/>
      <c r="W564" s="12"/>
      <c r="X564" s="34"/>
      <c r="Y564" s="12"/>
      <c r="Z564" s="12"/>
      <c r="AB564" s="13"/>
      <c r="AD564" s="12"/>
      <c r="AH564" s="12"/>
      <c r="AK564" s="12"/>
      <c r="AM564" s="39"/>
    </row>
    <row r="565" ht="15.75" customHeight="1">
      <c r="A565" s="34"/>
      <c r="B565" s="34"/>
      <c r="C565" s="34"/>
      <c r="E565" s="34"/>
      <c r="F565" s="66"/>
      <c r="J565" s="36"/>
      <c r="L565" s="37"/>
      <c r="R565" s="54"/>
      <c r="U565" s="38"/>
      <c r="V565" s="38"/>
      <c r="W565" s="12"/>
      <c r="X565" s="34"/>
      <c r="Y565" s="12"/>
      <c r="Z565" s="12"/>
      <c r="AB565" s="13"/>
      <c r="AD565" s="12"/>
      <c r="AH565" s="12"/>
      <c r="AK565" s="12"/>
      <c r="AM565" s="39"/>
    </row>
    <row r="566" ht="15.75" customHeight="1">
      <c r="A566" s="34"/>
      <c r="B566" s="34"/>
      <c r="C566" s="34"/>
      <c r="E566" s="34"/>
      <c r="F566" s="66"/>
      <c r="J566" s="36"/>
      <c r="L566" s="37"/>
      <c r="R566" s="54"/>
      <c r="U566" s="38"/>
      <c r="V566" s="38"/>
      <c r="W566" s="12"/>
      <c r="X566" s="34"/>
      <c r="Y566" s="12"/>
      <c r="Z566" s="12"/>
      <c r="AB566" s="13"/>
      <c r="AD566" s="12"/>
      <c r="AH566" s="12"/>
      <c r="AK566" s="12"/>
      <c r="AM566" s="39"/>
    </row>
    <row r="567" ht="15.75" customHeight="1">
      <c r="A567" s="34"/>
      <c r="B567" s="34"/>
      <c r="C567" s="34"/>
      <c r="E567" s="34"/>
      <c r="F567" s="66"/>
      <c r="J567" s="36"/>
      <c r="L567" s="37"/>
      <c r="R567" s="54"/>
      <c r="U567" s="38"/>
      <c r="V567" s="38"/>
      <c r="W567" s="12"/>
      <c r="X567" s="34"/>
      <c r="Y567" s="12"/>
      <c r="Z567" s="12"/>
      <c r="AB567" s="13"/>
      <c r="AD567" s="12"/>
      <c r="AH567" s="12"/>
      <c r="AK567" s="12"/>
      <c r="AM567" s="39"/>
    </row>
    <row r="568" ht="15.75" customHeight="1">
      <c r="A568" s="34"/>
      <c r="B568" s="34"/>
      <c r="C568" s="34"/>
      <c r="E568" s="34"/>
      <c r="F568" s="66"/>
      <c r="J568" s="36"/>
      <c r="L568" s="37"/>
      <c r="R568" s="54"/>
      <c r="U568" s="38"/>
      <c r="V568" s="38"/>
      <c r="W568" s="12"/>
      <c r="X568" s="34"/>
      <c r="Y568" s="12"/>
      <c r="Z568" s="12"/>
      <c r="AB568" s="13"/>
      <c r="AD568" s="12"/>
      <c r="AH568" s="12"/>
      <c r="AK568" s="12"/>
      <c r="AM568" s="39"/>
    </row>
    <row r="569" ht="15.75" customHeight="1">
      <c r="A569" s="34"/>
      <c r="B569" s="34"/>
      <c r="C569" s="34"/>
      <c r="E569" s="34"/>
      <c r="F569" s="66"/>
      <c r="J569" s="36"/>
      <c r="L569" s="37"/>
      <c r="R569" s="54"/>
      <c r="U569" s="38"/>
      <c r="V569" s="38"/>
      <c r="W569" s="12"/>
      <c r="X569" s="34"/>
      <c r="Y569" s="12"/>
      <c r="Z569" s="12"/>
      <c r="AB569" s="13"/>
      <c r="AD569" s="12"/>
      <c r="AH569" s="12"/>
      <c r="AK569" s="12"/>
      <c r="AM569" s="39"/>
    </row>
    <row r="570" ht="15.75" customHeight="1">
      <c r="A570" s="34"/>
      <c r="B570" s="34"/>
      <c r="C570" s="34"/>
      <c r="E570" s="34"/>
      <c r="F570" s="66"/>
      <c r="J570" s="36"/>
      <c r="L570" s="37"/>
      <c r="R570" s="54"/>
      <c r="U570" s="38"/>
      <c r="V570" s="38"/>
      <c r="W570" s="12"/>
      <c r="X570" s="34"/>
      <c r="Y570" s="12"/>
      <c r="Z570" s="12"/>
      <c r="AB570" s="13"/>
      <c r="AD570" s="12"/>
      <c r="AH570" s="12"/>
      <c r="AK570" s="12"/>
      <c r="AM570" s="39"/>
    </row>
    <row r="571" ht="15.75" customHeight="1">
      <c r="A571" s="34"/>
      <c r="B571" s="34"/>
      <c r="C571" s="34"/>
      <c r="E571" s="34"/>
      <c r="F571" s="66"/>
      <c r="J571" s="36"/>
      <c r="L571" s="37"/>
      <c r="R571" s="54"/>
      <c r="U571" s="38"/>
      <c r="V571" s="38"/>
      <c r="W571" s="12"/>
      <c r="X571" s="34"/>
      <c r="Y571" s="12"/>
      <c r="Z571" s="12"/>
      <c r="AB571" s="13"/>
      <c r="AD571" s="12"/>
      <c r="AH571" s="12"/>
      <c r="AK571" s="12"/>
      <c r="AM571" s="39"/>
    </row>
    <row r="572" ht="15.75" customHeight="1">
      <c r="A572" s="34"/>
      <c r="B572" s="34"/>
      <c r="C572" s="34"/>
      <c r="E572" s="34"/>
      <c r="F572" s="66"/>
      <c r="J572" s="36"/>
      <c r="L572" s="37"/>
      <c r="R572" s="54"/>
      <c r="U572" s="38"/>
      <c r="V572" s="38"/>
      <c r="W572" s="12"/>
      <c r="X572" s="34"/>
      <c r="Y572" s="12"/>
      <c r="Z572" s="12"/>
      <c r="AB572" s="13"/>
      <c r="AD572" s="12"/>
      <c r="AH572" s="12"/>
      <c r="AK572" s="12"/>
      <c r="AM572" s="39"/>
    </row>
    <row r="573" ht="15.75" customHeight="1">
      <c r="A573" s="34"/>
      <c r="B573" s="34"/>
      <c r="C573" s="34"/>
      <c r="E573" s="34"/>
      <c r="F573" s="66"/>
      <c r="J573" s="36"/>
      <c r="L573" s="37"/>
      <c r="R573" s="54"/>
      <c r="U573" s="38"/>
      <c r="V573" s="38"/>
      <c r="W573" s="12"/>
      <c r="X573" s="34"/>
      <c r="Y573" s="12"/>
      <c r="Z573" s="12"/>
      <c r="AB573" s="13"/>
      <c r="AD573" s="12"/>
      <c r="AH573" s="12"/>
      <c r="AK573" s="12"/>
      <c r="AM573" s="39"/>
    </row>
    <row r="574" ht="15.75" customHeight="1">
      <c r="A574" s="34"/>
      <c r="B574" s="34"/>
      <c r="C574" s="34"/>
      <c r="E574" s="34"/>
      <c r="F574" s="66"/>
      <c r="J574" s="36"/>
      <c r="L574" s="37"/>
      <c r="R574" s="54"/>
      <c r="U574" s="38"/>
      <c r="V574" s="38"/>
      <c r="W574" s="12"/>
      <c r="X574" s="34"/>
      <c r="Y574" s="12"/>
      <c r="Z574" s="12"/>
      <c r="AB574" s="13"/>
      <c r="AD574" s="12"/>
      <c r="AH574" s="12"/>
      <c r="AK574" s="12"/>
      <c r="AM574" s="39"/>
    </row>
    <row r="575" ht="15.75" customHeight="1">
      <c r="A575" s="34"/>
      <c r="B575" s="34"/>
      <c r="C575" s="34"/>
      <c r="E575" s="34"/>
      <c r="F575" s="66"/>
      <c r="J575" s="36"/>
      <c r="L575" s="37"/>
      <c r="R575" s="54"/>
      <c r="U575" s="38"/>
      <c r="V575" s="38"/>
      <c r="W575" s="12"/>
      <c r="X575" s="34"/>
      <c r="Y575" s="12"/>
      <c r="Z575" s="12"/>
      <c r="AB575" s="13"/>
      <c r="AD575" s="12"/>
      <c r="AH575" s="12"/>
      <c r="AK575" s="12"/>
      <c r="AM575" s="39"/>
    </row>
    <row r="576" ht="15.75" customHeight="1">
      <c r="A576" s="34"/>
      <c r="B576" s="34"/>
      <c r="C576" s="34"/>
      <c r="E576" s="34"/>
      <c r="F576" s="66"/>
      <c r="J576" s="36"/>
      <c r="L576" s="37"/>
      <c r="R576" s="54"/>
      <c r="U576" s="38"/>
      <c r="V576" s="38"/>
      <c r="W576" s="12"/>
      <c r="X576" s="34"/>
      <c r="Y576" s="12"/>
      <c r="Z576" s="12"/>
      <c r="AB576" s="13"/>
      <c r="AD576" s="12"/>
      <c r="AH576" s="12"/>
      <c r="AK576" s="12"/>
      <c r="AM576" s="39"/>
    </row>
    <row r="577" ht="15.75" customHeight="1">
      <c r="A577" s="34"/>
      <c r="B577" s="34"/>
      <c r="C577" s="34"/>
      <c r="E577" s="34"/>
      <c r="F577" s="66"/>
      <c r="J577" s="36"/>
      <c r="L577" s="37"/>
      <c r="R577" s="54"/>
      <c r="U577" s="38"/>
      <c r="V577" s="38"/>
      <c r="W577" s="12"/>
      <c r="X577" s="34"/>
      <c r="Y577" s="12"/>
      <c r="Z577" s="12"/>
      <c r="AB577" s="13"/>
      <c r="AD577" s="12"/>
      <c r="AH577" s="12"/>
      <c r="AK577" s="12"/>
      <c r="AM577" s="39"/>
    </row>
    <row r="578" ht="15.75" customHeight="1">
      <c r="A578" s="34"/>
      <c r="B578" s="34"/>
      <c r="C578" s="34"/>
      <c r="E578" s="34"/>
      <c r="F578" s="66"/>
      <c r="J578" s="36"/>
      <c r="L578" s="37"/>
      <c r="R578" s="54"/>
      <c r="U578" s="38"/>
      <c r="V578" s="38"/>
      <c r="W578" s="12"/>
      <c r="X578" s="34"/>
      <c r="Y578" s="12"/>
      <c r="Z578" s="12"/>
      <c r="AB578" s="13"/>
      <c r="AD578" s="12"/>
      <c r="AH578" s="12"/>
      <c r="AK578" s="12"/>
      <c r="AM578" s="39"/>
    </row>
    <row r="579" ht="15.75" customHeight="1">
      <c r="A579" s="34"/>
      <c r="B579" s="34"/>
      <c r="C579" s="34"/>
      <c r="E579" s="34"/>
      <c r="F579" s="66"/>
      <c r="J579" s="36"/>
      <c r="L579" s="37"/>
      <c r="R579" s="54"/>
      <c r="U579" s="38"/>
      <c r="V579" s="38"/>
      <c r="W579" s="12"/>
      <c r="X579" s="34"/>
      <c r="Y579" s="12"/>
      <c r="Z579" s="12"/>
      <c r="AB579" s="13"/>
      <c r="AD579" s="12"/>
      <c r="AH579" s="12"/>
      <c r="AK579" s="12"/>
      <c r="AM579" s="39"/>
    </row>
    <row r="580" ht="15.75" customHeight="1">
      <c r="A580" s="34"/>
      <c r="B580" s="34"/>
      <c r="C580" s="34"/>
      <c r="E580" s="34"/>
      <c r="F580" s="66"/>
      <c r="J580" s="36"/>
      <c r="L580" s="37"/>
      <c r="R580" s="54"/>
      <c r="U580" s="38"/>
      <c r="V580" s="38"/>
      <c r="W580" s="12"/>
      <c r="X580" s="34"/>
      <c r="Y580" s="12"/>
      <c r="Z580" s="12"/>
      <c r="AB580" s="13"/>
      <c r="AD580" s="12"/>
      <c r="AH580" s="12"/>
      <c r="AK580" s="12"/>
      <c r="AM580" s="39"/>
    </row>
    <row r="581" ht="15.75" customHeight="1">
      <c r="A581" s="34"/>
      <c r="B581" s="34"/>
      <c r="C581" s="34"/>
      <c r="E581" s="34"/>
      <c r="F581" s="66"/>
      <c r="J581" s="36"/>
      <c r="L581" s="37"/>
      <c r="R581" s="54"/>
      <c r="U581" s="38"/>
      <c r="V581" s="38"/>
      <c r="W581" s="12"/>
      <c r="X581" s="34"/>
      <c r="Y581" s="12"/>
      <c r="Z581" s="12"/>
      <c r="AB581" s="13"/>
      <c r="AD581" s="12"/>
      <c r="AH581" s="12"/>
      <c r="AK581" s="12"/>
      <c r="AM581" s="39"/>
    </row>
    <row r="582" ht="15.75" customHeight="1">
      <c r="A582" s="34"/>
      <c r="B582" s="34"/>
      <c r="C582" s="34"/>
      <c r="E582" s="34"/>
      <c r="F582" s="66"/>
      <c r="J582" s="36"/>
      <c r="L582" s="37"/>
      <c r="R582" s="54"/>
      <c r="U582" s="38"/>
      <c r="V582" s="38"/>
      <c r="W582" s="12"/>
      <c r="X582" s="34"/>
      <c r="Y582" s="12"/>
      <c r="Z582" s="12"/>
      <c r="AB582" s="13"/>
      <c r="AD582" s="12"/>
      <c r="AH582" s="12"/>
      <c r="AK582" s="12"/>
      <c r="AM582" s="39"/>
    </row>
    <row r="583" ht="15.75" customHeight="1">
      <c r="A583" s="34"/>
      <c r="B583" s="34"/>
      <c r="C583" s="34"/>
      <c r="E583" s="34"/>
      <c r="F583" s="66"/>
      <c r="J583" s="36"/>
      <c r="L583" s="37"/>
      <c r="R583" s="54"/>
      <c r="U583" s="38"/>
      <c r="V583" s="38"/>
      <c r="W583" s="12"/>
      <c r="X583" s="34"/>
      <c r="Y583" s="12"/>
      <c r="Z583" s="12"/>
      <c r="AB583" s="13"/>
      <c r="AD583" s="12"/>
      <c r="AH583" s="12"/>
      <c r="AK583" s="12"/>
      <c r="AM583" s="39"/>
    </row>
    <row r="584" ht="15.75" customHeight="1">
      <c r="A584" s="34"/>
      <c r="B584" s="34"/>
      <c r="C584" s="34"/>
      <c r="E584" s="34"/>
      <c r="F584" s="66"/>
      <c r="J584" s="36"/>
      <c r="L584" s="37"/>
      <c r="R584" s="54"/>
      <c r="U584" s="38"/>
      <c r="V584" s="38"/>
      <c r="W584" s="12"/>
      <c r="X584" s="34"/>
      <c r="Y584" s="12"/>
      <c r="Z584" s="12"/>
      <c r="AB584" s="13"/>
      <c r="AD584" s="12"/>
      <c r="AH584" s="12"/>
      <c r="AK584" s="12"/>
      <c r="AM584" s="39"/>
    </row>
    <row r="585" ht="15.75" customHeight="1">
      <c r="A585" s="34"/>
      <c r="B585" s="34"/>
      <c r="C585" s="34"/>
      <c r="E585" s="34"/>
      <c r="F585" s="66"/>
      <c r="J585" s="36"/>
      <c r="L585" s="37"/>
      <c r="R585" s="54"/>
      <c r="U585" s="38"/>
      <c r="V585" s="38"/>
      <c r="W585" s="12"/>
      <c r="X585" s="34"/>
      <c r="Y585" s="12"/>
      <c r="Z585" s="12"/>
      <c r="AB585" s="13"/>
      <c r="AD585" s="12"/>
      <c r="AH585" s="12"/>
      <c r="AK585" s="12"/>
      <c r="AM585" s="39"/>
    </row>
    <row r="586" ht="15.75" customHeight="1">
      <c r="A586" s="34"/>
      <c r="B586" s="34"/>
      <c r="C586" s="34"/>
      <c r="E586" s="34"/>
      <c r="F586" s="66"/>
      <c r="J586" s="36"/>
      <c r="L586" s="37"/>
      <c r="R586" s="54"/>
      <c r="U586" s="38"/>
      <c r="V586" s="38"/>
      <c r="W586" s="12"/>
      <c r="X586" s="34"/>
      <c r="Y586" s="12"/>
      <c r="Z586" s="12"/>
      <c r="AB586" s="13"/>
      <c r="AD586" s="12"/>
      <c r="AH586" s="12"/>
      <c r="AK586" s="12"/>
      <c r="AM586" s="39"/>
    </row>
    <row r="587" ht="15.75" customHeight="1">
      <c r="A587" s="34"/>
      <c r="B587" s="34"/>
      <c r="C587" s="34"/>
      <c r="E587" s="34"/>
      <c r="F587" s="66"/>
      <c r="J587" s="36"/>
      <c r="L587" s="37"/>
      <c r="R587" s="54"/>
      <c r="U587" s="38"/>
      <c r="V587" s="38"/>
      <c r="W587" s="12"/>
      <c r="X587" s="34"/>
      <c r="Y587" s="12"/>
      <c r="Z587" s="12"/>
      <c r="AB587" s="13"/>
      <c r="AD587" s="12"/>
      <c r="AH587" s="12"/>
      <c r="AK587" s="12"/>
      <c r="AM587" s="39"/>
    </row>
    <row r="588" ht="15.75" customHeight="1">
      <c r="A588" s="34"/>
      <c r="B588" s="34"/>
      <c r="C588" s="34"/>
      <c r="E588" s="34"/>
      <c r="F588" s="66"/>
      <c r="J588" s="36"/>
      <c r="L588" s="37"/>
      <c r="R588" s="54"/>
      <c r="U588" s="38"/>
      <c r="V588" s="38"/>
      <c r="W588" s="12"/>
      <c r="X588" s="34"/>
      <c r="Y588" s="12"/>
      <c r="Z588" s="12"/>
      <c r="AB588" s="13"/>
      <c r="AD588" s="12"/>
      <c r="AH588" s="12"/>
      <c r="AK588" s="12"/>
      <c r="AM588" s="39"/>
    </row>
    <row r="589" ht="15.75" customHeight="1">
      <c r="A589" s="34"/>
      <c r="B589" s="34"/>
      <c r="C589" s="34"/>
      <c r="E589" s="34"/>
      <c r="F589" s="66"/>
      <c r="J589" s="36"/>
      <c r="L589" s="37"/>
      <c r="R589" s="54"/>
      <c r="U589" s="38"/>
      <c r="V589" s="38"/>
      <c r="W589" s="12"/>
      <c r="X589" s="34"/>
      <c r="Y589" s="12"/>
      <c r="Z589" s="12"/>
      <c r="AB589" s="13"/>
      <c r="AD589" s="12"/>
      <c r="AH589" s="12"/>
      <c r="AK589" s="12"/>
      <c r="AM589" s="39"/>
    </row>
    <row r="590" ht="15.75" customHeight="1">
      <c r="A590" s="34"/>
      <c r="B590" s="34"/>
      <c r="C590" s="34"/>
      <c r="E590" s="34"/>
      <c r="F590" s="66"/>
      <c r="J590" s="36"/>
      <c r="L590" s="37"/>
      <c r="R590" s="54"/>
      <c r="U590" s="38"/>
      <c r="V590" s="38"/>
      <c r="W590" s="12"/>
      <c r="X590" s="34"/>
      <c r="Y590" s="12"/>
      <c r="Z590" s="12"/>
      <c r="AB590" s="13"/>
      <c r="AD590" s="12"/>
      <c r="AH590" s="12"/>
      <c r="AK590" s="12"/>
      <c r="AM590" s="39"/>
    </row>
    <row r="591" ht="15.75" customHeight="1">
      <c r="A591" s="34"/>
      <c r="B591" s="34"/>
      <c r="C591" s="34"/>
      <c r="E591" s="34"/>
      <c r="F591" s="66"/>
      <c r="J591" s="36"/>
      <c r="L591" s="37"/>
      <c r="R591" s="54"/>
      <c r="U591" s="38"/>
      <c r="V591" s="38"/>
      <c r="W591" s="12"/>
      <c r="X591" s="34"/>
      <c r="Y591" s="12"/>
      <c r="Z591" s="12"/>
      <c r="AB591" s="13"/>
      <c r="AD591" s="12"/>
      <c r="AH591" s="12"/>
      <c r="AK591" s="12"/>
      <c r="AM591" s="39"/>
    </row>
    <row r="592" ht="15.75" customHeight="1">
      <c r="A592" s="34"/>
      <c r="B592" s="34"/>
      <c r="C592" s="34"/>
      <c r="E592" s="34"/>
      <c r="F592" s="66"/>
      <c r="J592" s="36"/>
      <c r="L592" s="37"/>
      <c r="R592" s="54"/>
      <c r="U592" s="38"/>
      <c r="V592" s="38"/>
      <c r="W592" s="12"/>
      <c r="X592" s="34"/>
      <c r="Y592" s="12"/>
      <c r="Z592" s="12"/>
      <c r="AB592" s="13"/>
      <c r="AD592" s="12"/>
      <c r="AH592" s="12"/>
      <c r="AK592" s="12"/>
      <c r="AM592" s="39"/>
    </row>
    <row r="593" ht="15.75" customHeight="1">
      <c r="A593" s="34"/>
      <c r="B593" s="34"/>
      <c r="C593" s="34"/>
      <c r="E593" s="34"/>
      <c r="F593" s="66"/>
      <c r="J593" s="36"/>
      <c r="L593" s="37"/>
      <c r="R593" s="54"/>
      <c r="U593" s="38"/>
      <c r="V593" s="38"/>
      <c r="W593" s="12"/>
      <c r="X593" s="34"/>
      <c r="Y593" s="12"/>
      <c r="Z593" s="12"/>
      <c r="AB593" s="13"/>
      <c r="AD593" s="12"/>
      <c r="AH593" s="12"/>
      <c r="AK593" s="12"/>
      <c r="AM593" s="39"/>
    </row>
    <row r="594" ht="15.75" customHeight="1">
      <c r="A594" s="34"/>
      <c r="B594" s="34"/>
      <c r="C594" s="34"/>
      <c r="E594" s="34"/>
      <c r="F594" s="66"/>
      <c r="J594" s="36"/>
      <c r="L594" s="37"/>
      <c r="R594" s="54"/>
      <c r="U594" s="38"/>
      <c r="V594" s="38"/>
      <c r="W594" s="12"/>
      <c r="X594" s="34"/>
      <c r="Y594" s="12"/>
      <c r="Z594" s="12"/>
      <c r="AB594" s="13"/>
      <c r="AD594" s="12"/>
      <c r="AH594" s="12"/>
      <c r="AK594" s="12"/>
      <c r="AM594" s="39"/>
    </row>
    <row r="595" ht="15.75" customHeight="1">
      <c r="A595" s="34"/>
      <c r="B595" s="34"/>
      <c r="C595" s="34"/>
      <c r="E595" s="34"/>
      <c r="F595" s="66"/>
      <c r="J595" s="36"/>
      <c r="L595" s="37"/>
      <c r="R595" s="54"/>
      <c r="U595" s="38"/>
      <c r="V595" s="38"/>
      <c r="W595" s="12"/>
      <c r="X595" s="34"/>
      <c r="Y595" s="12"/>
      <c r="Z595" s="12"/>
      <c r="AB595" s="13"/>
      <c r="AD595" s="12"/>
      <c r="AH595" s="12"/>
      <c r="AK595" s="12"/>
      <c r="AM595" s="39"/>
    </row>
    <row r="596" ht="15.75" customHeight="1">
      <c r="A596" s="34"/>
      <c r="B596" s="34"/>
      <c r="C596" s="34"/>
      <c r="E596" s="34"/>
      <c r="F596" s="66"/>
      <c r="J596" s="36"/>
      <c r="L596" s="37"/>
      <c r="R596" s="54"/>
      <c r="U596" s="38"/>
      <c r="V596" s="38"/>
      <c r="W596" s="12"/>
      <c r="X596" s="34"/>
      <c r="Y596" s="12"/>
      <c r="Z596" s="12"/>
      <c r="AB596" s="13"/>
      <c r="AD596" s="12"/>
      <c r="AH596" s="12"/>
      <c r="AK596" s="12"/>
      <c r="AM596" s="39"/>
    </row>
    <row r="597" ht="15.75" customHeight="1">
      <c r="A597" s="34"/>
      <c r="B597" s="34"/>
      <c r="C597" s="34"/>
      <c r="E597" s="34"/>
      <c r="F597" s="66"/>
      <c r="J597" s="36"/>
      <c r="L597" s="37"/>
      <c r="R597" s="54"/>
      <c r="U597" s="38"/>
      <c r="V597" s="38"/>
      <c r="W597" s="12"/>
      <c r="X597" s="34"/>
      <c r="Y597" s="12"/>
      <c r="Z597" s="12"/>
      <c r="AB597" s="13"/>
      <c r="AD597" s="12"/>
      <c r="AH597" s="12"/>
      <c r="AK597" s="12"/>
      <c r="AM597" s="39"/>
    </row>
    <row r="598" ht="15.75" customHeight="1">
      <c r="A598" s="34"/>
      <c r="B598" s="34"/>
      <c r="C598" s="34"/>
      <c r="E598" s="34"/>
      <c r="F598" s="66"/>
      <c r="J598" s="36"/>
      <c r="L598" s="37"/>
      <c r="R598" s="54"/>
      <c r="U598" s="38"/>
      <c r="V598" s="38"/>
      <c r="W598" s="12"/>
      <c r="X598" s="34"/>
      <c r="Y598" s="12"/>
      <c r="Z598" s="12"/>
      <c r="AB598" s="13"/>
      <c r="AD598" s="12"/>
      <c r="AH598" s="12"/>
      <c r="AK598" s="12"/>
      <c r="AM598" s="39"/>
    </row>
    <row r="599" ht="15.75" customHeight="1">
      <c r="A599" s="34"/>
      <c r="B599" s="34"/>
      <c r="C599" s="34"/>
      <c r="E599" s="34"/>
      <c r="F599" s="66"/>
      <c r="J599" s="36"/>
      <c r="L599" s="37"/>
      <c r="R599" s="54"/>
      <c r="U599" s="38"/>
      <c r="V599" s="38"/>
      <c r="W599" s="12"/>
      <c r="X599" s="34"/>
      <c r="Y599" s="12"/>
      <c r="Z599" s="12"/>
      <c r="AB599" s="13"/>
      <c r="AD599" s="12"/>
      <c r="AH599" s="12"/>
      <c r="AK599" s="12"/>
      <c r="AM599" s="39"/>
    </row>
    <row r="600" ht="15.75" customHeight="1">
      <c r="A600" s="34"/>
      <c r="B600" s="34"/>
      <c r="C600" s="34"/>
      <c r="E600" s="34"/>
      <c r="F600" s="66"/>
      <c r="J600" s="36"/>
      <c r="L600" s="37"/>
      <c r="R600" s="54"/>
      <c r="U600" s="38"/>
      <c r="V600" s="38"/>
      <c r="W600" s="12"/>
      <c r="X600" s="34"/>
      <c r="Y600" s="12"/>
      <c r="Z600" s="12"/>
      <c r="AB600" s="13"/>
      <c r="AD600" s="12"/>
      <c r="AH600" s="12"/>
      <c r="AK600" s="12"/>
      <c r="AM600" s="39"/>
    </row>
    <row r="601" ht="15.75" customHeight="1">
      <c r="A601" s="34"/>
      <c r="B601" s="34"/>
      <c r="C601" s="34"/>
      <c r="E601" s="34"/>
      <c r="F601" s="66"/>
      <c r="J601" s="36"/>
      <c r="L601" s="37"/>
      <c r="R601" s="54"/>
      <c r="U601" s="38"/>
      <c r="V601" s="38"/>
      <c r="W601" s="12"/>
      <c r="X601" s="34"/>
      <c r="Y601" s="12"/>
      <c r="Z601" s="12"/>
      <c r="AB601" s="13"/>
      <c r="AD601" s="12"/>
      <c r="AH601" s="12"/>
      <c r="AK601" s="12"/>
      <c r="AM601" s="39"/>
    </row>
    <row r="602" ht="15.75" customHeight="1">
      <c r="A602" s="34"/>
      <c r="B602" s="34"/>
      <c r="C602" s="34"/>
      <c r="E602" s="34"/>
      <c r="F602" s="66"/>
      <c r="J602" s="36"/>
      <c r="L602" s="37"/>
      <c r="R602" s="54"/>
      <c r="U602" s="38"/>
      <c r="V602" s="38"/>
      <c r="W602" s="12"/>
      <c r="X602" s="34"/>
      <c r="Y602" s="12"/>
      <c r="Z602" s="12"/>
      <c r="AB602" s="13"/>
      <c r="AD602" s="12"/>
      <c r="AH602" s="12"/>
      <c r="AK602" s="12"/>
      <c r="AM602" s="39"/>
    </row>
    <row r="603" ht="15.75" customHeight="1">
      <c r="A603" s="34"/>
      <c r="B603" s="34"/>
      <c r="C603" s="34"/>
      <c r="E603" s="34"/>
      <c r="F603" s="66"/>
      <c r="J603" s="36"/>
      <c r="L603" s="37"/>
      <c r="R603" s="54"/>
      <c r="U603" s="38"/>
      <c r="V603" s="38"/>
      <c r="W603" s="12"/>
      <c r="X603" s="34"/>
      <c r="Y603" s="12"/>
      <c r="Z603" s="12"/>
      <c r="AB603" s="13"/>
      <c r="AD603" s="12"/>
      <c r="AH603" s="12"/>
      <c r="AK603" s="12"/>
      <c r="AM603" s="39"/>
    </row>
    <row r="604" ht="15.75" customHeight="1">
      <c r="A604" s="34"/>
      <c r="B604" s="34"/>
      <c r="C604" s="34"/>
      <c r="E604" s="34"/>
      <c r="F604" s="66"/>
      <c r="J604" s="36"/>
      <c r="L604" s="37"/>
      <c r="R604" s="54"/>
      <c r="U604" s="38"/>
      <c r="V604" s="38"/>
      <c r="W604" s="12"/>
      <c r="X604" s="34"/>
      <c r="Y604" s="12"/>
      <c r="Z604" s="12"/>
      <c r="AB604" s="13"/>
      <c r="AD604" s="12"/>
      <c r="AH604" s="12"/>
      <c r="AK604" s="12"/>
      <c r="AM604" s="39"/>
    </row>
    <row r="605" ht="15.75" customHeight="1">
      <c r="A605" s="34"/>
      <c r="B605" s="34"/>
      <c r="C605" s="34"/>
      <c r="E605" s="34"/>
      <c r="F605" s="66"/>
      <c r="J605" s="36"/>
      <c r="L605" s="37"/>
      <c r="R605" s="54"/>
      <c r="U605" s="38"/>
      <c r="V605" s="38"/>
      <c r="W605" s="12"/>
      <c r="X605" s="34"/>
      <c r="Y605" s="12"/>
      <c r="Z605" s="12"/>
      <c r="AB605" s="13"/>
      <c r="AD605" s="12"/>
      <c r="AH605" s="12"/>
      <c r="AK605" s="12"/>
      <c r="AM605" s="39"/>
    </row>
    <row r="606" ht="15.75" customHeight="1">
      <c r="A606" s="34"/>
      <c r="B606" s="34"/>
      <c r="C606" s="34"/>
      <c r="E606" s="34"/>
      <c r="F606" s="66"/>
      <c r="J606" s="36"/>
      <c r="L606" s="37"/>
      <c r="R606" s="54"/>
      <c r="U606" s="38"/>
      <c r="V606" s="38"/>
      <c r="W606" s="12"/>
      <c r="X606" s="34"/>
      <c r="Y606" s="12"/>
      <c r="Z606" s="12"/>
      <c r="AB606" s="13"/>
      <c r="AD606" s="12"/>
      <c r="AH606" s="12"/>
      <c r="AK606" s="12"/>
      <c r="AM606" s="39"/>
    </row>
    <row r="607" ht="15.75" customHeight="1">
      <c r="A607" s="34"/>
      <c r="B607" s="34"/>
      <c r="C607" s="34"/>
      <c r="E607" s="34"/>
      <c r="F607" s="66"/>
      <c r="J607" s="36"/>
      <c r="L607" s="37"/>
      <c r="R607" s="54"/>
      <c r="U607" s="38"/>
      <c r="V607" s="38"/>
      <c r="W607" s="12"/>
      <c r="X607" s="34"/>
      <c r="Y607" s="12"/>
      <c r="Z607" s="12"/>
      <c r="AB607" s="13"/>
      <c r="AD607" s="12"/>
      <c r="AH607" s="12"/>
      <c r="AK607" s="12"/>
      <c r="AM607" s="39"/>
    </row>
    <row r="608" ht="15.75" customHeight="1">
      <c r="A608" s="34"/>
      <c r="B608" s="34"/>
      <c r="C608" s="34"/>
      <c r="E608" s="34"/>
      <c r="F608" s="66"/>
      <c r="J608" s="36"/>
      <c r="L608" s="37"/>
      <c r="R608" s="54"/>
      <c r="U608" s="38"/>
      <c r="V608" s="38"/>
      <c r="W608" s="12"/>
      <c r="X608" s="34"/>
      <c r="Y608" s="12"/>
      <c r="Z608" s="12"/>
      <c r="AB608" s="13"/>
      <c r="AD608" s="12"/>
      <c r="AH608" s="12"/>
      <c r="AK608" s="12"/>
      <c r="AM608" s="39"/>
    </row>
    <row r="609" ht="15.75" customHeight="1">
      <c r="A609" s="34"/>
      <c r="B609" s="34"/>
      <c r="C609" s="34"/>
      <c r="E609" s="34"/>
      <c r="F609" s="66"/>
      <c r="J609" s="36"/>
      <c r="L609" s="37"/>
      <c r="R609" s="54"/>
      <c r="U609" s="38"/>
      <c r="V609" s="38"/>
      <c r="W609" s="12"/>
      <c r="X609" s="34"/>
      <c r="Y609" s="12"/>
      <c r="Z609" s="12"/>
      <c r="AB609" s="13"/>
      <c r="AD609" s="12"/>
      <c r="AH609" s="12"/>
      <c r="AK609" s="12"/>
      <c r="AM609" s="39"/>
    </row>
    <row r="610" ht="15.75" customHeight="1">
      <c r="A610" s="34"/>
      <c r="B610" s="34"/>
      <c r="C610" s="34"/>
      <c r="E610" s="34"/>
      <c r="F610" s="66"/>
      <c r="J610" s="36"/>
      <c r="L610" s="37"/>
      <c r="R610" s="54"/>
      <c r="U610" s="38"/>
      <c r="V610" s="38"/>
      <c r="W610" s="12"/>
      <c r="X610" s="34"/>
      <c r="Y610" s="12"/>
      <c r="Z610" s="12"/>
      <c r="AB610" s="13"/>
      <c r="AD610" s="12"/>
      <c r="AH610" s="12"/>
      <c r="AK610" s="12"/>
      <c r="AM610" s="39"/>
    </row>
    <row r="611" ht="15.75" customHeight="1">
      <c r="A611" s="34"/>
      <c r="B611" s="34"/>
      <c r="C611" s="34"/>
      <c r="E611" s="34"/>
      <c r="F611" s="66"/>
      <c r="J611" s="36"/>
      <c r="L611" s="37"/>
      <c r="R611" s="54"/>
      <c r="U611" s="38"/>
      <c r="V611" s="38"/>
      <c r="W611" s="12"/>
      <c r="X611" s="34"/>
      <c r="Y611" s="12"/>
      <c r="Z611" s="12"/>
      <c r="AB611" s="13"/>
      <c r="AD611" s="12"/>
      <c r="AH611" s="12"/>
      <c r="AK611" s="12"/>
      <c r="AM611" s="39"/>
    </row>
    <row r="612" ht="15.75" customHeight="1">
      <c r="A612" s="34"/>
      <c r="B612" s="34"/>
      <c r="C612" s="34"/>
      <c r="E612" s="34"/>
      <c r="F612" s="66"/>
      <c r="J612" s="36"/>
      <c r="L612" s="37"/>
      <c r="R612" s="54"/>
      <c r="U612" s="38"/>
      <c r="V612" s="38"/>
      <c r="W612" s="12"/>
      <c r="X612" s="34"/>
      <c r="Y612" s="12"/>
      <c r="Z612" s="12"/>
      <c r="AB612" s="13"/>
      <c r="AD612" s="12"/>
      <c r="AH612" s="12"/>
      <c r="AK612" s="12"/>
      <c r="AM612" s="39"/>
    </row>
    <row r="613" ht="15.75" customHeight="1">
      <c r="A613" s="34"/>
      <c r="B613" s="34"/>
      <c r="C613" s="34"/>
      <c r="E613" s="34"/>
      <c r="F613" s="66"/>
      <c r="J613" s="36"/>
      <c r="L613" s="37"/>
      <c r="R613" s="54"/>
      <c r="U613" s="38"/>
      <c r="V613" s="38"/>
      <c r="W613" s="12"/>
      <c r="X613" s="34"/>
      <c r="Y613" s="12"/>
      <c r="Z613" s="12"/>
      <c r="AB613" s="13"/>
      <c r="AD613" s="12"/>
      <c r="AH613" s="12"/>
      <c r="AK613" s="12"/>
      <c r="AM613" s="39"/>
    </row>
    <row r="614" ht="15.75" customHeight="1">
      <c r="A614" s="34"/>
      <c r="B614" s="34"/>
      <c r="C614" s="34"/>
      <c r="E614" s="34"/>
      <c r="F614" s="66"/>
      <c r="J614" s="36"/>
      <c r="L614" s="37"/>
      <c r="R614" s="54"/>
      <c r="U614" s="38"/>
      <c r="V614" s="38"/>
      <c r="W614" s="12"/>
      <c r="X614" s="34"/>
      <c r="Y614" s="12"/>
      <c r="Z614" s="12"/>
      <c r="AB614" s="13"/>
      <c r="AD614" s="12"/>
      <c r="AH614" s="12"/>
      <c r="AK614" s="12"/>
      <c r="AM614" s="39"/>
    </row>
    <row r="615" ht="15.75" customHeight="1">
      <c r="A615" s="34"/>
      <c r="B615" s="34"/>
      <c r="C615" s="34"/>
      <c r="E615" s="34"/>
      <c r="F615" s="66"/>
      <c r="J615" s="36"/>
      <c r="L615" s="37"/>
      <c r="R615" s="54"/>
      <c r="U615" s="38"/>
      <c r="V615" s="38"/>
      <c r="W615" s="12"/>
      <c r="X615" s="34"/>
      <c r="Y615" s="12"/>
      <c r="Z615" s="12"/>
      <c r="AB615" s="13"/>
      <c r="AD615" s="12"/>
      <c r="AH615" s="12"/>
      <c r="AK615" s="12"/>
      <c r="AM615" s="39"/>
    </row>
    <row r="616" ht="15.75" customHeight="1">
      <c r="A616" s="34"/>
      <c r="B616" s="34"/>
      <c r="C616" s="34"/>
      <c r="E616" s="34"/>
      <c r="F616" s="66"/>
      <c r="J616" s="36"/>
      <c r="L616" s="37"/>
      <c r="R616" s="54"/>
      <c r="U616" s="38"/>
      <c r="V616" s="38"/>
      <c r="W616" s="12"/>
      <c r="X616" s="34"/>
      <c r="Y616" s="12"/>
      <c r="Z616" s="12"/>
      <c r="AB616" s="13"/>
      <c r="AD616" s="12"/>
      <c r="AH616" s="12"/>
      <c r="AK616" s="12"/>
      <c r="AM616" s="39"/>
    </row>
    <row r="617" ht="15.75" customHeight="1">
      <c r="A617" s="34"/>
      <c r="B617" s="34"/>
      <c r="C617" s="34"/>
      <c r="E617" s="34"/>
      <c r="F617" s="66"/>
      <c r="J617" s="36"/>
      <c r="L617" s="37"/>
      <c r="R617" s="54"/>
      <c r="U617" s="38"/>
      <c r="V617" s="38"/>
      <c r="W617" s="12"/>
      <c r="X617" s="34"/>
      <c r="Y617" s="12"/>
      <c r="Z617" s="12"/>
      <c r="AB617" s="13"/>
      <c r="AD617" s="12"/>
      <c r="AH617" s="12"/>
      <c r="AK617" s="12"/>
      <c r="AM617" s="39"/>
    </row>
    <row r="618" ht="15.75" customHeight="1">
      <c r="A618" s="34"/>
      <c r="B618" s="34"/>
      <c r="C618" s="34"/>
      <c r="E618" s="34"/>
      <c r="F618" s="66"/>
      <c r="J618" s="36"/>
      <c r="L618" s="37"/>
      <c r="R618" s="54"/>
      <c r="U618" s="38"/>
      <c r="V618" s="38"/>
      <c r="W618" s="12"/>
      <c r="X618" s="34"/>
      <c r="Y618" s="12"/>
      <c r="Z618" s="12"/>
      <c r="AB618" s="13"/>
      <c r="AD618" s="12"/>
      <c r="AH618" s="12"/>
      <c r="AK618" s="12"/>
      <c r="AM618" s="39"/>
    </row>
    <row r="619" ht="15.75" customHeight="1">
      <c r="A619" s="34"/>
      <c r="B619" s="34"/>
      <c r="C619" s="34"/>
      <c r="E619" s="34"/>
      <c r="F619" s="66"/>
      <c r="J619" s="36"/>
      <c r="L619" s="37"/>
      <c r="R619" s="54"/>
      <c r="U619" s="38"/>
      <c r="V619" s="38"/>
      <c r="W619" s="12"/>
      <c r="X619" s="34"/>
      <c r="Y619" s="12"/>
      <c r="Z619" s="12"/>
      <c r="AB619" s="13"/>
      <c r="AD619" s="12"/>
      <c r="AH619" s="12"/>
      <c r="AK619" s="12"/>
      <c r="AM619" s="39"/>
    </row>
    <row r="620" ht="15.75" customHeight="1">
      <c r="A620" s="34"/>
      <c r="B620" s="34"/>
      <c r="C620" s="34"/>
      <c r="E620" s="34"/>
      <c r="F620" s="66"/>
      <c r="J620" s="36"/>
      <c r="L620" s="37"/>
      <c r="R620" s="54"/>
      <c r="U620" s="38"/>
      <c r="V620" s="38"/>
      <c r="W620" s="12"/>
      <c r="X620" s="34"/>
      <c r="Y620" s="12"/>
      <c r="Z620" s="12"/>
      <c r="AB620" s="13"/>
      <c r="AD620" s="12"/>
      <c r="AH620" s="12"/>
      <c r="AK620" s="12"/>
      <c r="AM620" s="39"/>
    </row>
    <row r="621" ht="15.75" customHeight="1">
      <c r="A621" s="34"/>
      <c r="B621" s="34"/>
      <c r="C621" s="34"/>
      <c r="E621" s="34"/>
      <c r="F621" s="66"/>
      <c r="J621" s="36"/>
      <c r="L621" s="37"/>
      <c r="R621" s="54"/>
      <c r="U621" s="38"/>
      <c r="V621" s="38"/>
      <c r="W621" s="12"/>
      <c r="X621" s="34"/>
      <c r="Y621" s="12"/>
      <c r="Z621" s="12"/>
      <c r="AB621" s="13"/>
      <c r="AD621" s="12"/>
      <c r="AH621" s="12"/>
      <c r="AK621" s="12"/>
      <c r="AM621" s="39"/>
    </row>
    <row r="622" ht="15.75" customHeight="1">
      <c r="A622" s="34"/>
      <c r="B622" s="34"/>
      <c r="C622" s="34"/>
      <c r="E622" s="34"/>
      <c r="F622" s="66"/>
      <c r="J622" s="36"/>
      <c r="L622" s="37"/>
      <c r="R622" s="54"/>
      <c r="U622" s="38"/>
      <c r="V622" s="38"/>
      <c r="W622" s="12"/>
      <c r="X622" s="34"/>
      <c r="Y622" s="12"/>
      <c r="Z622" s="12"/>
      <c r="AB622" s="13"/>
      <c r="AD622" s="12"/>
      <c r="AH622" s="12"/>
      <c r="AK622" s="12"/>
      <c r="AM622" s="39"/>
    </row>
    <row r="623" ht="15.75" customHeight="1">
      <c r="A623" s="34"/>
      <c r="B623" s="34"/>
      <c r="C623" s="34"/>
      <c r="E623" s="34"/>
      <c r="F623" s="66"/>
      <c r="J623" s="36"/>
      <c r="L623" s="37"/>
      <c r="R623" s="54"/>
      <c r="U623" s="38"/>
      <c r="V623" s="38"/>
      <c r="W623" s="12"/>
      <c r="X623" s="34"/>
      <c r="Y623" s="12"/>
      <c r="Z623" s="12"/>
      <c r="AB623" s="13"/>
      <c r="AD623" s="12"/>
      <c r="AH623" s="12"/>
      <c r="AK623" s="12"/>
      <c r="AM623" s="39"/>
    </row>
    <row r="624" ht="15.75" customHeight="1">
      <c r="A624" s="34"/>
      <c r="B624" s="34"/>
      <c r="C624" s="34"/>
      <c r="E624" s="34"/>
      <c r="F624" s="66"/>
      <c r="J624" s="36"/>
      <c r="L624" s="37"/>
      <c r="R624" s="54"/>
      <c r="U624" s="38"/>
      <c r="V624" s="38"/>
      <c r="W624" s="12"/>
      <c r="X624" s="34"/>
      <c r="Y624" s="12"/>
      <c r="Z624" s="12"/>
      <c r="AB624" s="13"/>
      <c r="AD624" s="12"/>
      <c r="AH624" s="12"/>
      <c r="AK624" s="12"/>
      <c r="AM624" s="39"/>
    </row>
    <row r="625" ht="15.75" customHeight="1">
      <c r="A625" s="34"/>
      <c r="B625" s="34"/>
      <c r="C625" s="34"/>
      <c r="E625" s="34"/>
      <c r="F625" s="66"/>
      <c r="J625" s="36"/>
      <c r="L625" s="37"/>
      <c r="R625" s="54"/>
      <c r="U625" s="38"/>
      <c r="V625" s="38"/>
      <c r="W625" s="12"/>
      <c r="X625" s="34"/>
      <c r="Y625" s="12"/>
      <c r="Z625" s="12"/>
      <c r="AB625" s="13"/>
      <c r="AD625" s="12"/>
      <c r="AH625" s="12"/>
      <c r="AK625" s="12"/>
      <c r="AM625" s="39"/>
    </row>
    <row r="626" ht="15.75" customHeight="1">
      <c r="A626" s="34"/>
      <c r="B626" s="34"/>
      <c r="C626" s="34"/>
      <c r="E626" s="34"/>
      <c r="F626" s="66"/>
      <c r="J626" s="36"/>
      <c r="L626" s="37"/>
      <c r="R626" s="54"/>
      <c r="U626" s="38"/>
      <c r="V626" s="38"/>
      <c r="W626" s="12"/>
      <c r="X626" s="34"/>
      <c r="Y626" s="12"/>
      <c r="Z626" s="12"/>
      <c r="AB626" s="13"/>
      <c r="AD626" s="12"/>
      <c r="AH626" s="12"/>
      <c r="AK626" s="12"/>
      <c r="AM626" s="39"/>
    </row>
    <row r="627" ht="15.75" customHeight="1">
      <c r="A627" s="34"/>
      <c r="B627" s="34"/>
      <c r="C627" s="34"/>
      <c r="E627" s="34"/>
      <c r="F627" s="66"/>
      <c r="J627" s="36"/>
      <c r="L627" s="37"/>
      <c r="R627" s="54"/>
      <c r="U627" s="38"/>
      <c r="V627" s="38"/>
      <c r="W627" s="12"/>
      <c r="X627" s="34"/>
      <c r="Y627" s="12"/>
      <c r="Z627" s="12"/>
      <c r="AB627" s="13"/>
      <c r="AD627" s="12"/>
      <c r="AH627" s="12"/>
      <c r="AK627" s="12"/>
      <c r="AM627" s="39"/>
    </row>
    <row r="628" ht="15.75" customHeight="1">
      <c r="A628" s="34"/>
      <c r="B628" s="34"/>
      <c r="C628" s="34"/>
      <c r="E628" s="34"/>
      <c r="F628" s="66"/>
      <c r="J628" s="36"/>
      <c r="L628" s="37"/>
      <c r="R628" s="54"/>
      <c r="U628" s="38"/>
      <c r="V628" s="38"/>
      <c r="W628" s="12"/>
      <c r="X628" s="34"/>
      <c r="Y628" s="12"/>
      <c r="Z628" s="12"/>
      <c r="AB628" s="13"/>
      <c r="AD628" s="12"/>
      <c r="AH628" s="12"/>
      <c r="AK628" s="12"/>
      <c r="AM628" s="39"/>
    </row>
    <row r="629" ht="15.75" customHeight="1">
      <c r="A629" s="34"/>
      <c r="B629" s="34"/>
      <c r="C629" s="34"/>
      <c r="E629" s="34"/>
      <c r="F629" s="66"/>
      <c r="J629" s="36"/>
      <c r="L629" s="37"/>
      <c r="R629" s="54"/>
      <c r="U629" s="38"/>
      <c r="V629" s="38"/>
      <c r="W629" s="12"/>
      <c r="X629" s="34"/>
      <c r="Y629" s="12"/>
      <c r="Z629" s="12"/>
      <c r="AB629" s="13"/>
      <c r="AD629" s="12"/>
      <c r="AH629" s="12"/>
      <c r="AK629" s="12"/>
      <c r="AM629" s="39"/>
    </row>
    <row r="630" ht="15.75" customHeight="1">
      <c r="A630" s="34"/>
      <c r="B630" s="34"/>
      <c r="C630" s="34"/>
      <c r="E630" s="34"/>
      <c r="F630" s="66"/>
      <c r="J630" s="36"/>
      <c r="L630" s="37"/>
      <c r="R630" s="54"/>
      <c r="U630" s="38"/>
      <c r="V630" s="38"/>
      <c r="W630" s="12"/>
      <c r="X630" s="34"/>
      <c r="Y630" s="12"/>
      <c r="Z630" s="12"/>
      <c r="AB630" s="13"/>
      <c r="AD630" s="12"/>
      <c r="AH630" s="12"/>
      <c r="AK630" s="12"/>
      <c r="AM630" s="39"/>
    </row>
    <row r="631" ht="15.75" customHeight="1">
      <c r="A631" s="34"/>
      <c r="B631" s="34"/>
      <c r="C631" s="34"/>
      <c r="E631" s="34"/>
      <c r="F631" s="66"/>
      <c r="J631" s="36"/>
      <c r="L631" s="37"/>
      <c r="R631" s="54"/>
      <c r="U631" s="38"/>
      <c r="V631" s="38"/>
      <c r="W631" s="12"/>
      <c r="X631" s="34"/>
      <c r="Y631" s="12"/>
      <c r="Z631" s="12"/>
      <c r="AB631" s="13"/>
      <c r="AD631" s="12"/>
      <c r="AH631" s="12"/>
      <c r="AK631" s="12"/>
      <c r="AM631" s="39"/>
    </row>
    <row r="632" ht="15.75" customHeight="1">
      <c r="A632" s="34"/>
      <c r="B632" s="34"/>
      <c r="C632" s="34"/>
      <c r="E632" s="34"/>
      <c r="F632" s="66"/>
      <c r="J632" s="36"/>
      <c r="L632" s="37"/>
      <c r="R632" s="54"/>
      <c r="U632" s="38"/>
      <c r="V632" s="38"/>
      <c r="W632" s="12"/>
      <c r="X632" s="34"/>
      <c r="Y632" s="12"/>
      <c r="Z632" s="12"/>
      <c r="AB632" s="13"/>
      <c r="AD632" s="12"/>
      <c r="AH632" s="12"/>
      <c r="AK632" s="12"/>
      <c r="AM632" s="39"/>
    </row>
    <row r="633" ht="15.75" customHeight="1">
      <c r="A633" s="34"/>
      <c r="B633" s="34"/>
      <c r="C633" s="34"/>
      <c r="E633" s="34"/>
      <c r="F633" s="66"/>
      <c r="J633" s="36"/>
      <c r="L633" s="37"/>
      <c r="R633" s="54"/>
      <c r="U633" s="38"/>
      <c r="V633" s="38"/>
      <c r="W633" s="12"/>
      <c r="X633" s="34"/>
      <c r="Y633" s="12"/>
      <c r="Z633" s="12"/>
      <c r="AB633" s="13"/>
      <c r="AD633" s="12"/>
      <c r="AH633" s="12"/>
      <c r="AK633" s="12"/>
      <c r="AM633" s="39"/>
    </row>
    <row r="634" ht="15.75" customHeight="1">
      <c r="A634" s="34"/>
      <c r="B634" s="34"/>
      <c r="C634" s="34"/>
      <c r="E634" s="34"/>
      <c r="F634" s="66"/>
      <c r="J634" s="36"/>
      <c r="L634" s="37"/>
      <c r="R634" s="54"/>
      <c r="U634" s="38"/>
      <c r="V634" s="38"/>
      <c r="W634" s="12"/>
      <c r="X634" s="34"/>
      <c r="Y634" s="12"/>
      <c r="Z634" s="12"/>
      <c r="AB634" s="13"/>
      <c r="AD634" s="12"/>
      <c r="AH634" s="12"/>
      <c r="AK634" s="12"/>
      <c r="AM634" s="39"/>
    </row>
    <row r="635" ht="15.75" customHeight="1">
      <c r="A635" s="34"/>
      <c r="B635" s="34"/>
      <c r="C635" s="34"/>
      <c r="E635" s="34"/>
      <c r="F635" s="66"/>
      <c r="J635" s="36"/>
      <c r="L635" s="37"/>
      <c r="R635" s="54"/>
      <c r="U635" s="38"/>
      <c r="V635" s="38"/>
      <c r="W635" s="12"/>
      <c r="X635" s="34"/>
      <c r="Y635" s="12"/>
      <c r="Z635" s="12"/>
      <c r="AB635" s="13"/>
      <c r="AD635" s="12"/>
      <c r="AH635" s="12"/>
      <c r="AK635" s="12"/>
      <c r="AM635" s="39"/>
    </row>
    <row r="636" ht="15.75" customHeight="1">
      <c r="A636" s="34"/>
      <c r="B636" s="34"/>
      <c r="C636" s="34"/>
      <c r="E636" s="34"/>
      <c r="F636" s="66"/>
      <c r="J636" s="36"/>
      <c r="L636" s="37"/>
      <c r="R636" s="54"/>
      <c r="U636" s="38"/>
      <c r="V636" s="38"/>
      <c r="W636" s="12"/>
      <c r="X636" s="34"/>
      <c r="Y636" s="12"/>
      <c r="Z636" s="12"/>
      <c r="AB636" s="13"/>
      <c r="AD636" s="12"/>
      <c r="AH636" s="12"/>
      <c r="AK636" s="12"/>
      <c r="AM636" s="39"/>
    </row>
    <row r="637" ht="15.75" customHeight="1">
      <c r="A637" s="34"/>
      <c r="B637" s="34"/>
      <c r="C637" s="34"/>
      <c r="E637" s="34"/>
      <c r="F637" s="66"/>
      <c r="J637" s="36"/>
      <c r="L637" s="37"/>
      <c r="R637" s="54"/>
      <c r="U637" s="38"/>
      <c r="V637" s="38"/>
      <c r="W637" s="12"/>
      <c r="X637" s="34"/>
      <c r="Y637" s="12"/>
      <c r="Z637" s="12"/>
      <c r="AB637" s="13"/>
      <c r="AD637" s="12"/>
      <c r="AH637" s="12"/>
      <c r="AK637" s="12"/>
      <c r="AM637" s="39"/>
    </row>
    <row r="638" ht="15.75" customHeight="1">
      <c r="A638" s="34"/>
      <c r="B638" s="34"/>
      <c r="C638" s="34"/>
      <c r="E638" s="34"/>
      <c r="F638" s="66"/>
      <c r="J638" s="36"/>
      <c r="L638" s="37"/>
      <c r="R638" s="54"/>
      <c r="U638" s="38"/>
      <c r="V638" s="38"/>
      <c r="W638" s="12"/>
      <c r="X638" s="34"/>
      <c r="Y638" s="12"/>
      <c r="Z638" s="12"/>
      <c r="AB638" s="13"/>
      <c r="AD638" s="12"/>
      <c r="AH638" s="12"/>
      <c r="AK638" s="12"/>
      <c r="AM638" s="39"/>
    </row>
    <row r="639" ht="15.75" customHeight="1">
      <c r="A639" s="34"/>
      <c r="B639" s="34"/>
      <c r="C639" s="34"/>
      <c r="E639" s="34"/>
      <c r="F639" s="66"/>
      <c r="J639" s="36"/>
      <c r="L639" s="37"/>
      <c r="R639" s="54"/>
      <c r="U639" s="38"/>
      <c r="V639" s="38"/>
      <c r="W639" s="12"/>
      <c r="X639" s="34"/>
      <c r="Y639" s="12"/>
      <c r="Z639" s="12"/>
      <c r="AB639" s="13"/>
      <c r="AD639" s="12"/>
      <c r="AH639" s="12"/>
      <c r="AK639" s="12"/>
      <c r="AM639" s="39"/>
    </row>
    <row r="640" ht="15.75" customHeight="1">
      <c r="A640" s="34"/>
      <c r="B640" s="34"/>
      <c r="C640" s="34"/>
      <c r="E640" s="34"/>
      <c r="F640" s="66"/>
      <c r="J640" s="36"/>
      <c r="L640" s="37"/>
      <c r="R640" s="54"/>
      <c r="U640" s="38"/>
      <c r="V640" s="38"/>
      <c r="W640" s="12"/>
      <c r="X640" s="34"/>
      <c r="Y640" s="12"/>
      <c r="Z640" s="12"/>
      <c r="AB640" s="13"/>
      <c r="AD640" s="12"/>
      <c r="AH640" s="12"/>
      <c r="AK640" s="12"/>
      <c r="AM640" s="39"/>
    </row>
    <row r="641" ht="15.75" customHeight="1">
      <c r="A641" s="34"/>
      <c r="B641" s="34"/>
      <c r="C641" s="34"/>
      <c r="E641" s="34"/>
      <c r="F641" s="66"/>
      <c r="J641" s="36"/>
      <c r="L641" s="37"/>
      <c r="R641" s="54"/>
      <c r="U641" s="38"/>
      <c r="V641" s="38"/>
      <c r="W641" s="12"/>
      <c r="X641" s="34"/>
      <c r="Y641" s="12"/>
      <c r="Z641" s="12"/>
      <c r="AB641" s="13"/>
      <c r="AD641" s="12"/>
      <c r="AH641" s="12"/>
      <c r="AK641" s="12"/>
      <c r="AM641" s="39"/>
    </row>
    <row r="642" ht="15.75" customHeight="1">
      <c r="A642" s="34"/>
      <c r="B642" s="34"/>
      <c r="C642" s="34"/>
      <c r="E642" s="34"/>
      <c r="F642" s="66"/>
      <c r="J642" s="36"/>
      <c r="L642" s="37"/>
      <c r="R642" s="54"/>
      <c r="U642" s="38"/>
      <c r="V642" s="38"/>
      <c r="W642" s="12"/>
      <c r="X642" s="34"/>
      <c r="Y642" s="12"/>
      <c r="Z642" s="12"/>
      <c r="AB642" s="13"/>
      <c r="AD642" s="12"/>
      <c r="AH642" s="12"/>
      <c r="AK642" s="12"/>
      <c r="AM642" s="39"/>
    </row>
    <row r="643" ht="15.75" customHeight="1">
      <c r="A643" s="34"/>
      <c r="B643" s="34"/>
      <c r="C643" s="34"/>
      <c r="E643" s="34"/>
      <c r="F643" s="66"/>
      <c r="J643" s="36"/>
      <c r="L643" s="37"/>
      <c r="R643" s="54"/>
      <c r="U643" s="38"/>
      <c r="V643" s="38"/>
      <c r="W643" s="12"/>
      <c r="X643" s="34"/>
      <c r="Y643" s="12"/>
      <c r="Z643" s="12"/>
      <c r="AB643" s="13"/>
      <c r="AD643" s="12"/>
      <c r="AH643" s="12"/>
      <c r="AK643" s="12"/>
      <c r="AM643" s="39"/>
    </row>
    <row r="644" ht="15.75" customHeight="1">
      <c r="A644" s="34"/>
      <c r="B644" s="34"/>
      <c r="C644" s="34"/>
      <c r="E644" s="34"/>
      <c r="F644" s="66"/>
      <c r="J644" s="36"/>
      <c r="L644" s="37"/>
      <c r="R644" s="54"/>
      <c r="U644" s="38"/>
      <c r="V644" s="38"/>
      <c r="W644" s="12"/>
      <c r="X644" s="34"/>
      <c r="Y644" s="12"/>
      <c r="Z644" s="12"/>
      <c r="AB644" s="13"/>
      <c r="AD644" s="12"/>
      <c r="AH644" s="12"/>
      <c r="AK644" s="12"/>
      <c r="AM644" s="39"/>
    </row>
    <row r="645" ht="15.75" customHeight="1">
      <c r="A645" s="34"/>
      <c r="B645" s="34"/>
      <c r="C645" s="34"/>
      <c r="E645" s="34"/>
      <c r="F645" s="66"/>
      <c r="J645" s="36"/>
      <c r="L645" s="37"/>
      <c r="R645" s="54"/>
      <c r="U645" s="38"/>
      <c r="V645" s="38"/>
      <c r="W645" s="12"/>
      <c r="X645" s="34"/>
      <c r="Y645" s="12"/>
      <c r="Z645" s="12"/>
      <c r="AB645" s="13"/>
      <c r="AD645" s="12"/>
      <c r="AH645" s="12"/>
      <c r="AK645" s="12"/>
      <c r="AM645" s="39"/>
    </row>
    <row r="646" ht="15.75" customHeight="1">
      <c r="A646" s="34"/>
      <c r="B646" s="34"/>
      <c r="C646" s="34"/>
      <c r="E646" s="34"/>
      <c r="F646" s="66"/>
      <c r="J646" s="36"/>
      <c r="L646" s="37"/>
      <c r="R646" s="54"/>
      <c r="U646" s="38"/>
      <c r="V646" s="38"/>
      <c r="W646" s="12"/>
      <c r="X646" s="34"/>
      <c r="Y646" s="12"/>
      <c r="Z646" s="12"/>
      <c r="AB646" s="13"/>
      <c r="AD646" s="12"/>
      <c r="AH646" s="12"/>
      <c r="AK646" s="12"/>
      <c r="AM646" s="39"/>
    </row>
    <row r="647" ht="15.75" customHeight="1">
      <c r="A647" s="34"/>
      <c r="B647" s="34"/>
      <c r="C647" s="34"/>
      <c r="E647" s="34"/>
      <c r="F647" s="66"/>
      <c r="J647" s="36"/>
      <c r="L647" s="37"/>
      <c r="R647" s="54"/>
      <c r="U647" s="38"/>
      <c r="V647" s="38"/>
      <c r="W647" s="12"/>
      <c r="X647" s="34"/>
      <c r="Y647" s="12"/>
      <c r="Z647" s="12"/>
      <c r="AB647" s="13"/>
      <c r="AD647" s="12"/>
      <c r="AH647" s="12"/>
      <c r="AK647" s="12"/>
      <c r="AM647" s="39"/>
    </row>
    <row r="648" ht="15.75" customHeight="1">
      <c r="A648" s="34"/>
      <c r="B648" s="34"/>
      <c r="C648" s="34"/>
      <c r="E648" s="34"/>
      <c r="F648" s="66"/>
      <c r="J648" s="36"/>
      <c r="L648" s="37"/>
      <c r="R648" s="54"/>
      <c r="U648" s="38"/>
      <c r="V648" s="38"/>
      <c r="W648" s="12"/>
      <c r="X648" s="34"/>
      <c r="Y648" s="12"/>
      <c r="Z648" s="12"/>
      <c r="AB648" s="13"/>
      <c r="AD648" s="12"/>
      <c r="AH648" s="12"/>
      <c r="AK648" s="12"/>
      <c r="AM648" s="39"/>
    </row>
    <row r="649" ht="15.75" customHeight="1">
      <c r="A649" s="34"/>
      <c r="B649" s="34"/>
      <c r="C649" s="34"/>
      <c r="E649" s="34"/>
      <c r="F649" s="66"/>
      <c r="J649" s="36"/>
      <c r="L649" s="37"/>
      <c r="R649" s="54"/>
      <c r="U649" s="38"/>
      <c r="V649" s="38"/>
      <c r="W649" s="12"/>
      <c r="X649" s="34"/>
      <c r="Y649" s="12"/>
      <c r="Z649" s="12"/>
      <c r="AB649" s="13"/>
      <c r="AD649" s="12"/>
      <c r="AH649" s="12"/>
      <c r="AK649" s="12"/>
      <c r="AM649" s="39"/>
    </row>
    <row r="650" ht="15.75" customHeight="1">
      <c r="A650" s="34"/>
      <c r="B650" s="34"/>
      <c r="C650" s="34"/>
      <c r="E650" s="34"/>
      <c r="F650" s="66"/>
      <c r="J650" s="36"/>
      <c r="L650" s="37"/>
      <c r="R650" s="54"/>
      <c r="U650" s="38"/>
      <c r="V650" s="38"/>
      <c r="W650" s="12"/>
      <c r="X650" s="34"/>
      <c r="Y650" s="12"/>
      <c r="Z650" s="12"/>
      <c r="AB650" s="13"/>
      <c r="AD650" s="12"/>
      <c r="AH650" s="12"/>
      <c r="AK650" s="12"/>
      <c r="AM650" s="39"/>
    </row>
    <row r="651" ht="15.75" customHeight="1">
      <c r="A651" s="34"/>
      <c r="B651" s="34"/>
      <c r="C651" s="34"/>
      <c r="E651" s="34"/>
      <c r="F651" s="66"/>
      <c r="J651" s="36"/>
      <c r="L651" s="37"/>
      <c r="R651" s="54"/>
      <c r="U651" s="38"/>
      <c r="V651" s="38"/>
      <c r="W651" s="12"/>
      <c r="X651" s="34"/>
      <c r="Y651" s="12"/>
      <c r="Z651" s="12"/>
      <c r="AB651" s="13"/>
      <c r="AD651" s="12"/>
      <c r="AH651" s="12"/>
      <c r="AK651" s="12"/>
      <c r="AM651" s="39"/>
    </row>
    <row r="652" ht="15.75" customHeight="1">
      <c r="A652" s="34"/>
      <c r="B652" s="34"/>
      <c r="C652" s="34"/>
      <c r="E652" s="34"/>
      <c r="F652" s="66"/>
      <c r="J652" s="36"/>
      <c r="L652" s="37"/>
      <c r="R652" s="54"/>
      <c r="U652" s="38"/>
      <c r="V652" s="38"/>
      <c r="W652" s="12"/>
      <c r="X652" s="34"/>
      <c r="Y652" s="12"/>
      <c r="Z652" s="12"/>
      <c r="AB652" s="13"/>
      <c r="AD652" s="12"/>
      <c r="AH652" s="12"/>
      <c r="AK652" s="12"/>
      <c r="AM652" s="39"/>
    </row>
    <row r="653" ht="15.75" customHeight="1">
      <c r="A653" s="34"/>
      <c r="B653" s="34"/>
      <c r="C653" s="34"/>
      <c r="E653" s="34"/>
      <c r="F653" s="66"/>
      <c r="J653" s="36"/>
      <c r="L653" s="37"/>
      <c r="R653" s="54"/>
      <c r="U653" s="38"/>
      <c r="V653" s="38"/>
      <c r="W653" s="12"/>
      <c r="X653" s="34"/>
      <c r="Y653" s="12"/>
      <c r="Z653" s="12"/>
      <c r="AB653" s="13"/>
      <c r="AD653" s="12"/>
      <c r="AH653" s="12"/>
      <c r="AK653" s="12"/>
      <c r="AM653" s="39"/>
    </row>
    <row r="654" ht="15.75" customHeight="1">
      <c r="A654" s="34"/>
      <c r="B654" s="34"/>
      <c r="C654" s="34"/>
      <c r="E654" s="34"/>
      <c r="F654" s="66"/>
      <c r="J654" s="36"/>
      <c r="L654" s="37"/>
      <c r="R654" s="54"/>
      <c r="U654" s="38"/>
      <c r="V654" s="38"/>
      <c r="W654" s="12"/>
      <c r="X654" s="34"/>
      <c r="Y654" s="12"/>
      <c r="Z654" s="12"/>
      <c r="AB654" s="13"/>
      <c r="AD654" s="12"/>
      <c r="AH654" s="12"/>
      <c r="AK654" s="12"/>
      <c r="AM654" s="39"/>
    </row>
    <row r="655" ht="15.75" customHeight="1">
      <c r="A655" s="34"/>
      <c r="B655" s="34"/>
      <c r="C655" s="34"/>
      <c r="E655" s="34"/>
      <c r="F655" s="66"/>
      <c r="J655" s="36"/>
      <c r="L655" s="37"/>
      <c r="R655" s="54"/>
      <c r="U655" s="38"/>
      <c r="V655" s="38"/>
      <c r="W655" s="12"/>
      <c r="X655" s="34"/>
      <c r="Y655" s="12"/>
      <c r="Z655" s="12"/>
      <c r="AB655" s="13"/>
      <c r="AD655" s="12"/>
      <c r="AH655" s="12"/>
      <c r="AK655" s="12"/>
      <c r="AM655" s="39"/>
    </row>
    <row r="656" ht="15.75" customHeight="1">
      <c r="A656" s="34"/>
      <c r="B656" s="34"/>
      <c r="C656" s="34"/>
      <c r="E656" s="34"/>
      <c r="F656" s="66"/>
      <c r="J656" s="36"/>
      <c r="L656" s="37"/>
      <c r="R656" s="54"/>
      <c r="U656" s="38"/>
      <c r="V656" s="38"/>
      <c r="W656" s="12"/>
      <c r="X656" s="34"/>
      <c r="Y656" s="12"/>
      <c r="Z656" s="12"/>
      <c r="AB656" s="13"/>
      <c r="AD656" s="12"/>
      <c r="AH656" s="12"/>
      <c r="AK656" s="12"/>
      <c r="AM656" s="39"/>
    </row>
    <row r="657" ht="15.75" customHeight="1">
      <c r="A657" s="34"/>
      <c r="B657" s="34"/>
      <c r="C657" s="34"/>
      <c r="E657" s="34"/>
      <c r="F657" s="66"/>
      <c r="J657" s="36"/>
      <c r="L657" s="37"/>
      <c r="R657" s="54"/>
      <c r="U657" s="38"/>
      <c r="V657" s="38"/>
      <c r="W657" s="12"/>
      <c r="X657" s="34"/>
      <c r="Y657" s="12"/>
      <c r="Z657" s="12"/>
      <c r="AB657" s="13"/>
      <c r="AD657" s="12"/>
      <c r="AH657" s="12"/>
      <c r="AK657" s="12"/>
      <c r="AM657" s="39"/>
    </row>
    <row r="658" ht="15.75" customHeight="1">
      <c r="A658" s="34"/>
      <c r="B658" s="34"/>
      <c r="C658" s="34"/>
      <c r="E658" s="34"/>
      <c r="F658" s="66"/>
      <c r="J658" s="36"/>
      <c r="L658" s="37"/>
      <c r="R658" s="54"/>
      <c r="U658" s="38"/>
      <c r="V658" s="38"/>
      <c r="W658" s="12"/>
      <c r="X658" s="34"/>
      <c r="Y658" s="12"/>
      <c r="Z658" s="12"/>
      <c r="AB658" s="13"/>
      <c r="AD658" s="12"/>
      <c r="AH658" s="12"/>
      <c r="AK658" s="12"/>
      <c r="AM658" s="39"/>
    </row>
    <row r="659" ht="15.75" customHeight="1">
      <c r="A659" s="34"/>
      <c r="B659" s="34"/>
      <c r="C659" s="34"/>
      <c r="E659" s="34"/>
      <c r="F659" s="66"/>
      <c r="J659" s="36"/>
      <c r="L659" s="37"/>
      <c r="R659" s="54"/>
      <c r="U659" s="38"/>
      <c r="V659" s="38"/>
      <c r="W659" s="12"/>
      <c r="X659" s="34"/>
      <c r="Y659" s="12"/>
      <c r="Z659" s="12"/>
      <c r="AB659" s="13"/>
      <c r="AD659" s="12"/>
      <c r="AH659" s="12"/>
      <c r="AK659" s="12"/>
      <c r="AM659" s="39"/>
    </row>
    <row r="660" ht="15.75" customHeight="1">
      <c r="A660" s="34"/>
      <c r="B660" s="34"/>
      <c r="C660" s="34"/>
      <c r="E660" s="34"/>
      <c r="F660" s="66"/>
      <c r="J660" s="36"/>
      <c r="L660" s="37"/>
      <c r="R660" s="54"/>
      <c r="U660" s="38"/>
      <c r="V660" s="38"/>
      <c r="W660" s="12"/>
      <c r="X660" s="34"/>
      <c r="Y660" s="12"/>
      <c r="Z660" s="12"/>
      <c r="AB660" s="13"/>
      <c r="AD660" s="12"/>
      <c r="AH660" s="12"/>
      <c r="AK660" s="12"/>
      <c r="AM660" s="39"/>
    </row>
    <row r="661" ht="15.75" customHeight="1">
      <c r="A661" s="34"/>
      <c r="B661" s="34"/>
      <c r="C661" s="34"/>
      <c r="E661" s="34"/>
      <c r="F661" s="66"/>
      <c r="J661" s="36"/>
      <c r="L661" s="37"/>
      <c r="R661" s="54"/>
      <c r="U661" s="38"/>
      <c r="V661" s="38"/>
      <c r="W661" s="12"/>
      <c r="X661" s="34"/>
      <c r="Y661" s="12"/>
      <c r="Z661" s="12"/>
      <c r="AB661" s="13"/>
      <c r="AD661" s="12"/>
      <c r="AH661" s="12"/>
      <c r="AK661" s="12"/>
      <c r="AM661" s="39"/>
    </row>
    <row r="662" ht="15.75" customHeight="1">
      <c r="A662" s="34"/>
      <c r="B662" s="34"/>
      <c r="C662" s="34"/>
      <c r="E662" s="34"/>
      <c r="F662" s="66"/>
      <c r="J662" s="36"/>
      <c r="L662" s="37"/>
      <c r="R662" s="54"/>
      <c r="U662" s="38"/>
      <c r="V662" s="38"/>
      <c r="W662" s="12"/>
      <c r="X662" s="34"/>
      <c r="Y662" s="12"/>
      <c r="Z662" s="12"/>
      <c r="AB662" s="13"/>
      <c r="AD662" s="12"/>
      <c r="AH662" s="12"/>
      <c r="AK662" s="12"/>
      <c r="AM662" s="39"/>
    </row>
    <row r="663" ht="15.75" customHeight="1">
      <c r="A663" s="34"/>
      <c r="B663" s="34"/>
      <c r="C663" s="34"/>
      <c r="E663" s="34"/>
      <c r="F663" s="66"/>
      <c r="J663" s="36"/>
      <c r="L663" s="37"/>
      <c r="R663" s="54"/>
      <c r="U663" s="38"/>
      <c r="V663" s="38"/>
      <c r="W663" s="12"/>
      <c r="X663" s="34"/>
      <c r="Y663" s="12"/>
      <c r="Z663" s="12"/>
      <c r="AB663" s="13"/>
      <c r="AD663" s="12"/>
      <c r="AH663" s="12"/>
      <c r="AK663" s="12"/>
      <c r="AM663" s="39"/>
    </row>
    <row r="664" ht="15.75" customHeight="1">
      <c r="A664" s="34"/>
      <c r="B664" s="34"/>
      <c r="C664" s="34"/>
      <c r="E664" s="34"/>
      <c r="F664" s="66"/>
      <c r="J664" s="36"/>
      <c r="L664" s="37"/>
      <c r="R664" s="54"/>
      <c r="U664" s="38"/>
      <c r="V664" s="38"/>
      <c r="W664" s="12"/>
      <c r="X664" s="34"/>
      <c r="Y664" s="12"/>
      <c r="Z664" s="12"/>
      <c r="AB664" s="13"/>
      <c r="AD664" s="12"/>
      <c r="AH664" s="12"/>
      <c r="AK664" s="12"/>
      <c r="AM664" s="39"/>
    </row>
    <row r="665" ht="15.75" customHeight="1">
      <c r="A665" s="34"/>
      <c r="B665" s="34"/>
      <c r="C665" s="34"/>
      <c r="E665" s="34"/>
      <c r="F665" s="66"/>
      <c r="J665" s="36"/>
      <c r="L665" s="37"/>
      <c r="R665" s="54"/>
      <c r="U665" s="38"/>
      <c r="V665" s="38"/>
      <c r="W665" s="12"/>
      <c r="X665" s="34"/>
      <c r="Y665" s="12"/>
      <c r="Z665" s="12"/>
      <c r="AB665" s="13"/>
      <c r="AD665" s="12"/>
      <c r="AH665" s="12"/>
      <c r="AK665" s="12"/>
      <c r="AM665" s="39"/>
    </row>
    <row r="666" ht="15.75" customHeight="1">
      <c r="A666" s="34"/>
      <c r="B666" s="34"/>
      <c r="C666" s="34"/>
      <c r="E666" s="34"/>
      <c r="F666" s="66"/>
      <c r="J666" s="36"/>
      <c r="L666" s="37"/>
      <c r="R666" s="54"/>
      <c r="U666" s="38"/>
      <c r="V666" s="38"/>
      <c r="W666" s="12"/>
      <c r="X666" s="34"/>
      <c r="Y666" s="12"/>
      <c r="Z666" s="12"/>
      <c r="AB666" s="13"/>
      <c r="AD666" s="12"/>
      <c r="AH666" s="12"/>
      <c r="AK666" s="12"/>
      <c r="AM666" s="39"/>
    </row>
    <row r="667" ht="15.75" customHeight="1">
      <c r="A667" s="34"/>
      <c r="B667" s="34"/>
      <c r="C667" s="34"/>
      <c r="E667" s="34"/>
      <c r="F667" s="66"/>
      <c r="J667" s="36"/>
      <c r="L667" s="37"/>
      <c r="R667" s="54"/>
      <c r="U667" s="38"/>
      <c r="V667" s="38"/>
      <c r="W667" s="12"/>
      <c r="X667" s="34"/>
      <c r="Y667" s="12"/>
      <c r="Z667" s="12"/>
      <c r="AB667" s="13"/>
      <c r="AD667" s="12"/>
      <c r="AH667" s="12"/>
      <c r="AK667" s="12"/>
      <c r="AM667" s="39"/>
    </row>
    <row r="668" ht="15.75" customHeight="1">
      <c r="A668" s="34"/>
      <c r="B668" s="34"/>
      <c r="C668" s="34"/>
      <c r="E668" s="34"/>
      <c r="F668" s="66"/>
      <c r="J668" s="36"/>
      <c r="L668" s="37"/>
      <c r="R668" s="54"/>
      <c r="U668" s="38"/>
      <c r="V668" s="38"/>
      <c r="W668" s="12"/>
      <c r="X668" s="34"/>
      <c r="Y668" s="12"/>
      <c r="Z668" s="12"/>
      <c r="AB668" s="13"/>
      <c r="AD668" s="12"/>
      <c r="AH668" s="12"/>
      <c r="AK668" s="12"/>
      <c r="AM668" s="39"/>
    </row>
    <row r="669" ht="15.75" customHeight="1">
      <c r="A669" s="34"/>
      <c r="B669" s="34"/>
      <c r="C669" s="34"/>
      <c r="E669" s="34"/>
      <c r="F669" s="66"/>
      <c r="J669" s="36"/>
      <c r="L669" s="37"/>
      <c r="R669" s="54"/>
      <c r="U669" s="38"/>
      <c r="V669" s="38"/>
      <c r="W669" s="12"/>
      <c r="X669" s="34"/>
      <c r="Y669" s="12"/>
      <c r="Z669" s="12"/>
      <c r="AB669" s="13"/>
      <c r="AD669" s="12"/>
      <c r="AH669" s="12"/>
      <c r="AK669" s="12"/>
      <c r="AM669" s="39"/>
    </row>
    <row r="670" ht="15.75" customHeight="1">
      <c r="A670" s="34"/>
      <c r="B670" s="34"/>
      <c r="C670" s="34"/>
      <c r="E670" s="34"/>
      <c r="F670" s="66"/>
      <c r="J670" s="36"/>
      <c r="L670" s="37"/>
      <c r="R670" s="54"/>
      <c r="U670" s="38"/>
      <c r="V670" s="38"/>
      <c r="W670" s="12"/>
      <c r="X670" s="34"/>
      <c r="Y670" s="12"/>
      <c r="Z670" s="12"/>
      <c r="AB670" s="13"/>
      <c r="AD670" s="12"/>
      <c r="AH670" s="12"/>
      <c r="AK670" s="12"/>
      <c r="AM670" s="39"/>
    </row>
    <row r="671" ht="15.75" customHeight="1">
      <c r="A671" s="34"/>
      <c r="B671" s="34"/>
      <c r="C671" s="34"/>
      <c r="E671" s="34"/>
      <c r="F671" s="66"/>
      <c r="J671" s="36"/>
      <c r="L671" s="37"/>
      <c r="R671" s="54"/>
      <c r="U671" s="38"/>
      <c r="V671" s="38"/>
      <c r="W671" s="12"/>
      <c r="X671" s="34"/>
      <c r="Y671" s="12"/>
      <c r="Z671" s="12"/>
      <c r="AB671" s="13"/>
      <c r="AD671" s="12"/>
      <c r="AH671" s="12"/>
      <c r="AK671" s="12"/>
      <c r="AM671" s="39"/>
    </row>
    <row r="672" ht="15.75" customHeight="1">
      <c r="A672" s="34"/>
      <c r="B672" s="34"/>
      <c r="C672" s="34"/>
      <c r="E672" s="34"/>
      <c r="F672" s="66"/>
      <c r="J672" s="36"/>
      <c r="L672" s="37"/>
      <c r="R672" s="54"/>
      <c r="U672" s="38"/>
      <c r="V672" s="38"/>
      <c r="W672" s="12"/>
      <c r="X672" s="34"/>
      <c r="Y672" s="12"/>
      <c r="Z672" s="12"/>
      <c r="AB672" s="13"/>
      <c r="AD672" s="12"/>
      <c r="AH672" s="12"/>
      <c r="AK672" s="12"/>
      <c r="AM672" s="39"/>
    </row>
    <row r="673" ht="15.75" customHeight="1">
      <c r="A673" s="34"/>
      <c r="B673" s="34"/>
      <c r="C673" s="34"/>
      <c r="E673" s="34"/>
      <c r="F673" s="66"/>
      <c r="J673" s="36"/>
      <c r="L673" s="37"/>
      <c r="R673" s="54"/>
      <c r="U673" s="38"/>
      <c r="V673" s="38"/>
      <c r="W673" s="12"/>
      <c r="X673" s="34"/>
      <c r="Y673" s="12"/>
      <c r="Z673" s="12"/>
      <c r="AB673" s="13"/>
      <c r="AD673" s="12"/>
      <c r="AH673" s="12"/>
      <c r="AK673" s="12"/>
      <c r="AM673" s="39"/>
    </row>
    <row r="674" ht="15.75" customHeight="1">
      <c r="A674" s="34"/>
      <c r="B674" s="34"/>
      <c r="C674" s="34"/>
      <c r="E674" s="34"/>
      <c r="F674" s="66"/>
      <c r="J674" s="36"/>
      <c r="L674" s="37"/>
      <c r="R674" s="54"/>
      <c r="U674" s="38"/>
      <c r="V674" s="38"/>
      <c r="W674" s="12"/>
      <c r="X674" s="34"/>
      <c r="Y674" s="12"/>
      <c r="Z674" s="12"/>
      <c r="AB674" s="13"/>
      <c r="AD674" s="12"/>
      <c r="AH674" s="12"/>
      <c r="AK674" s="12"/>
      <c r="AM674" s="39"/>
    </row>
    <row r="675" ht="15.75" customHeight="1">
      <c r="A675" s="34"/>
      <c r="B675" s="34"/>
      <c r="C675" s="34"/>
      <c r="E675" s="34"/>
      <c r="F675" s="66"/>
      <c r="J675" s="36"/>
      <c r="L675" s="37"/>
      <c r="R675" s="54"/>
      <c r="U675" s="38"/>
      <c r="V675" s="38"/>
      <c r="W675" s="12"/>
      <c r="X675" s="34"/>
      <c r="Y675" s="12"/>
      <c r="Z675" s="12"/>
      <c r="AB675" s="13"/>
      <c r="AD675" s="12"/>
      <c r="AH675" s="12"/>
      <c r="AK675" s="12"/>
      <c r="AM675" s="39"/>
    </row>
    <row r="676" ht="15.75" customHeight="1">
      <c r="A676" s="34"/>
      <c r="B676" s="34"/>
      <c r="C676" s="34"/>
      <c r="E676" s="34"/>
      <c r="F676" s="66"/>
      <c r="J676" s="36"/>
      <c r="L676" s="37"/>
      <c r="R676" s="54"/>
      <c r="U676" s="38"/>
      <c r="V676" s="38"/>
      <c r="W676" s="12"/>
      <c r="X676" s="34"/>
      <c r="Y676" s="12"/>
      <c r="Z676" s="12"/>
      <c r="AB676" s="13"/>
      <c r="AD676" s="12"/>
      <c r="AH676" s="12"/>
      <c r="AK676" s="12"/>
      <c r="AM676" s="39"/>
    </row>
    <row r="677" ht="15.75" customHeight="1">
      <c r="A677" s="34"/>
      <c r="B677" s="34"/>
      <c r="C677" s="34"/>
      <c r="E677" s="34"/>
      <c r="F677" s="66"/>
      <c r="J677" s="36"/>
      <c r="L677" s="37"/>
      <c r="R677" s="54"/>
      <c r="U677" s="38"/>
      <c r="V677" s="38"/>
      <c r="W677" s="12"/>
      <c r="X677" s="34"/>
      <c r="Y677" s="12"/>
      <c r="Z677" s="12"/>
      <c r="AB677" s="13"/>
      <c r="AD677" s="12"/>
      <c r="AH677" s="12"/>
      <c r="AK677" s="12"/>
      <c r="AM677" s="39"/>
    </row>
    <row r="678" ht="15.75" customHeight="1">
      <c r="A678" s="34"/>
      <c r="B678" s="34"/>
      <c r="C678" s="34"/>
      <c r="E678" s="34"/>
      <c r="F678" s="66"/>
      <c r="J678" s="36"/>
      <c r="L678" s="37"/>
      <c r="R678" s="54"/>
      <c r="U678" s="38"/>
      <c r="V678" s="38"/>
      <c r="W678" s="12"/>
      <c r="X678" s="34"/>
      <c r="Y678" s="12"/>
      <c r="Z678" s="12"/>
      <c r="AB678" s="13"/>
      <c r="AD678" s="12"/>
      <c r="AH678" s="12"/>
      <c r="AK678" s="12"/>
      <c r="AM678" s="39"/>
    </row>
    <row r="679" ht="15.75" customHeight="1">
      <c r="A679" s="34"/>
      <c r="B679" s="34"/>
      <c r="C679" s="34"/>
      <c r="E679" s="34"/>
      <c r="F679" s="66"/>
      <c r="J679" s="36"/>
      <c r="L679" s="37"/>
      <c r="R679" s="54"/>
      <c r="U679" s="38"/>
      <c r="V679" s="38"/>
      <c r="W679" s="12"/>
      <c r="X679" s="34"/>
      <c r="Y679" s="12"/>
      <c r="Z679" s="12"/>
      <c r="AB679" s="13"/>
      <c r="AD679" s="12"/>
      <c r="AH679" s="12"/>
      <c r="AK679" s="12"/>
      <c r="AM679" s="39"/>
    </row>
    <row r="680" ht="15.75" customHeight="1">
      <c r="A680" s="34"/>
      <c r="B680" s="34"/>
      <c r="C680" s="34"/>
      <c r="E680" s="34"/>
      <c r="F680" s="66"/>
      <c r="J680" s="36"/>
      <c r="L680" s="37"/>
      <c r="R680" s="54"/>
      <c r="U680" s="38"/>
      <c r="V680" s="38"/>
      <c r="W680" s="12"/>
      <c r="X680" s="34"/>
      <c r="Y680" s="12"/>
      <c r="Z680" s="12"/>
      <c r="AB680" s="13"/>
      <c r="AD680" s="12"/>
      <c r="AH680" s="12"/>
      <c r="AK680" s="12"/>
      <c r="AM680" s="39"/>
    </row>
    <row r="681" ht="15.75" customHeight="1">
      <c r="A681" s="34"/>
      <c r="B681" s="34"/>
      <c r="C681" s="34"/>
      <c r="E681" s="34"/>
      <c r="F681" s="66"/>
      <c r="J681" s="36"/>
      <c r="L681" s="37"/>
      <c r="R681" s="54"/>
      <c r="U681" s="38"/>
      <c r="V681" s="38"/>
      <c r="W681" s="12"/>
      <c r="X681" s="34"/>
      <c r="Y681" s="12"/>
      <c r="Z681" s="12"/>
      <c r="AB681" s="13"/>
      <c r="AD681" s="12"/>
      <c r="AH681" s="12"/>
      <c r="AK681" s="12"/>
      <c r="AM681" s="39"/>
    </row>
    <row r="682" ht="15.75" customHeight="1">
      <c r="A682" s="34"/>
      <c r="B682" s="34"/>
      <c r="C682" s="34"/>
      <c r="E682" s="34"/>
      <c r="F682" s="66"/>
      <c r="J682" s="36"/>
      <c r="L682" s="37"/>
      <c r="R682" s="54"/>
      <c r="U682" s="38"/>
      <c r="V682" s="38"/>
      <c r="W682" s="12"/>
      <c r="X682" s="34"/>
      <c r="Y682" s="12"/>
      <c r="Z682" s="12"/>
      <c r="AB682" s="13"/>
      <c r="AD682" s="12"/>
      <c r="AH682" s="12"/>
      <c r="AK682" s="12"/>
      <c r="AM682" s="39"/>
    </row>
    <row r="683" ht="15.75" customHeight="1">
      <c r="A683" s="34"/>
      <c r="B683" s="34"/>
      <c r="C683" s="34"/>
      <c r="E683" s="34"/>
      <c r="F683" s="66"/>
      <c r="J683" s="36"/>
      <c r="L683" s="37"/>
      <c r="R683" s="54"/>
      <c r="U683" s="38"/>
      <c r="V683" s="38"/>
      <c r="W683" s="12"/>
      <c r="X683" s="34"/>
      <c r="Y683" s="12"/>
      <c r="Z683" s="12"/>
      <c r="AB683" s="13"/>
      <c r="AD683" s="12"/>
      <c r="AH683" s="12"/>
      <c r="AK683" s="12"/>
      <c r="AM683" s="39"/>
    </row>
    <row r="684" ht="15.75" customHeight="1">
      <c r="A684" s="34"/>
      <c r="B684" s="34"/>
      <c r="C684" s="34"/>
      <c r="E684" s="34"/>
      <c r="F684" s="66"/>
      <c r="J684" s="36"/>
      <c r="L684" s="37"/>
      <c r="R684" s="54"/>
      <c r="U684" s="38"/>
      <c r="V684" s="38"/>
      <c r="W684" s="12"/>
      <c r="X684" s="34"/>
      <c r="Y684" s="12"/>
      <c r="Z684" s="12"/>
      <c r="AB684" s="13"/>
      <c r="AD684" s="12"/>
      <c r="AH684" s="12"/>
      <c r="AK684" s="12"/>
      <c r="AM684" s="39"/>
    </row>
    <row r="685" ht="15.75" customHeight="1">
      <c r="A685" s="34"/>
      <c r="B685" s="34"/>
      <c r="C685" s="34"/>
      <c r="E685" s="34"/>
      <c r="F685" s="66"/>
      <c r="J685" s="36"/>
      <c r="L685" s="37"/>
      <c r="R685" s="54"/>
      <c r="U685" s="38"/>
      <c r="V685" s="38"/>
      <c r="W685" s="12"/>
      <c r="X685" s="34"/>
      <c r="Y685" s="12"/>
      <c r="Z685" s="12"/>
      <c r="AB685" s="13"/>
      <c r="AD685" s="12"/>
      <c r="AH685" s="12"/>
      <c r="AK685" s="12"/>
      <c r="AM685" s="39"/>
    </row>
    <row r="686" ht="15.75" customHeight="1">
      <c r="A686" s="34"/>
      <c r="B686" s="34"/>
      <c r="C686" s="34"/>
      <c r="E686" s="34"/>
      <c r="F686" s="66"/>
      <c r="J686" s="36"/>
      <c r="L686" s="37"/>
      <c r="R686" s="54"/>
      <c r="U686" s="38"/>
      <c r="V686" s="38"/>
      <c r="W686" s="12"/>
      <c r="X686" s="34"/>
      <c r="Y686" s="12"/>
      <c r="Z686" s="12"/>
      <c r="AB686" s="13"/>
      <c r="AD686" s="12"/>
      <c r="AH686" s="12"/>
      <c r="AK686" s="12"/>
      <c r="AM686" s="39"/>
    </row>
    <row r="687" ht="15.75" customHeight="1">
      <c r="A687" s="34"/>
      <c r="B687" s="34"/>
      <c r="C687" s="34"/>
      <c r="E687" s="34"/>
      <c r="F687" s="66"/>
      <c r="J687" s="36"/>
      <c r="L687" s="37"/>
      <c r="R687" s="54"/>
      <c r="U687" s="38"/>
      <c r="V687" s="38"/>
      <c r="W687" s="12"/>
      <c r="X687" s="34"/>
      <c r="Y687" s="12"/>
      <c r="Z687" s="12"/>
      <c r="AB687" s="13"/>
      <c r="AD687" s="12"/>
      <c r="AH687" s="12"/>
      <c r="AK687" s="12"/>
      <c r="AM687" s="39"/>
    </row>
    <row r="688" ht="15.75" customHeight="1">
      <c r="A688" s="34"/>
      <c r="B688" s="34"/>
      <c r="C688" s="34"/>
      <c r="E688" s="34"/>
      <c r="F688" s="66"/>
      <c r="J688" s="36"/>
      <c r="L688" s="37"/>
      <c r="R688" s="54"/>
      <c r="U688" s="38"/>
      <c r="V688" s="38"/>
      <c r="W688" s="12"/>
      <c r="X688" s="34"/>
      <c r="Y688" s="12"/>
      <c r="Z688" s="12"/>
      <c r="AB688" s="13"/>
      <c r="AD688" s="12"/>
      <c r="AH688" s="12"/>
      <c r="AK688" s="12"/>
      <c r="AM688" s="39"/>
    </row>
    <row r="689" ht="15.75" customHeight="1">
      <c r="A689" s="34"/>
      <c r="B689" s="34"/>
      <c r="C689" s="34"/>
      <c r="E689" s="34"/>
      <c r="F689" s="66"/>
      <c r="J689" s="36"/>
      <c r="L689" s="37"/>
      <c r="R689" s="54"/>
      <c r="U689" s="38"/>
      <c r="V689" s="38"/>
      <c r="W689" s="12"/>
      <c r="X689" s="34"/>
      <c r="Y689" s="12"/>
      <c r="Z689" s="12"/>
      <c r="AB689" s="13"/>
      <c r="AD689" s="12"/>
      <c r="AH689" s="12"/>
      <c r="AK689" s="12"/>
      <c r="AM689" s="39"/>
    </row>
    <row r="690" ht="15.75" customHeight="1">
      <c r="A690" s="34"/>
      <c r="B690" s="34"/>
      <c r="C690" s="34"/>
      <c r="E690" s="34"/>
      <c r="F690" s="66"/>
      <c r="J690" s="36"/>
      <c r="L690" s="37"/>
      <c r="R690" s="54"/>
      <c r="U690" s="38"/>
      <c r="V690" s="38"/>
      <c r="W690" s="12"/>
      <c r="X690" s="34"/>
      <c r="Y690" s="12"/>
      <c r="Z690" s="12"/>
      <c r="AB690" s="13"/>
      <c r="AD690" s="12"/>
      <c r="AH690" s="12"/>
      <c r="AK690" s="12"/>
      <c r="AM690" s="39"/>
    </row>
    <row r="691" ht="15.75" customHeight="1">
      <c r="A691" s="34"/>
      <c r="B691" s="34"/>
      <c r="C691" s="34"/>
      <c r="E691" s="34"/>
      <c r="F691" s="66"/>
      <c r="J691" s="36"/>
      <c r="L691" s="37"/>
      <c r="R691" s="54"/>
      <c r="U691" s="38"/>
      <c r="V691" s="38"/>
      <c r="W691" s="12"/>
      <c r="X691" s="34"/>
      <c r="Y691" s="12"/>
      <c r="Z691" s="12"/>
      <c r="AB691" s="13"/>
      <c r="AD691" s="12"/>
      <c r="AH691" s="12"/>
      <c r="AK691" s="12"/>
      <c r="AM691" s="39"/>
    </row>
    <row r="692" ht="15.75" customHeight="1">
      <c r="A692" s="34"/>
      <c r="B692" s="34"/>
      <c r="C692" s="34"/>
      <c r="E692" s="34"/>
      <c r="F692" s="66"/>
      <c r="J692" s="36"/>
      <c r="L692" s="37"/>
      <c r="R692" s="54"/>
      <c r="U692" s="38"/>
      <c r="V692" s="38"/>
      <c r="W692" s="12"/>
      <c r="X692" s="34"/>
      <c r="Y692" s="12"/>
      <c r="Z692" s="12"/>
      <c r="AB692" s="13"/>
      <c r="AD692" s="12"/>
      <c r="AH692" s="12"/>
      <c r="AK692" s="12"/>
      <c r="AM692" s="39"/>
    </row>
    <row r="693" ht="15.75" customHeight="1">
      <c r="A693" s="34"/>
      <c r="B693" s="34"/>
      <c r="C693" s="34"/>
      <c r="E693" s="34"/>
      <c r="F693" s="66"/>
      <c r="J693" s="36"/>
      <c r="L693" s="37"/>
      <c r="R693" s="54"/>
      <c r="U693" s="38"/>
      <c r="V693" s="38"/>
      <c r="W693" s="12"/>
      <c r="X693" s="34"/>
      <c r="Y693" s="12"/>
      <c r="Z693" s="12"/>
      <c r="AB693" s="13"/>
      <c r="AD693" s="12"/>
      <c r="AH693" s="12"/>
      <c r="AK693" s="12"/>
      <c r="AM693" s="39"/>
    </row>
    <row r="694" ht="15.75" customHeight="1">
      <c r="A694" s="34"/>
      <c r="B694" s="34"/>
      <c r="C694" s="34"/>
      <c r="E694" s="34"/>
      <c r="F694" s="66"/>
      <c r="J694" s="36"/>
      <c r="L694" s="37"/>
      <c r="R694" s="54"/>
      <c r="U694" s="38"/>
      <c r="V694" s="38"/>
      <c r="W694" s="12"/>
      <c r="X694" s="34"/>
      <c r="Y694" s="12"/>
      <c r="Z694" s="12"/>
      <c r="AB694" s="13"/>
      <c r="AD694" s="12"/>
      <c r="AH694" s="12"/>
      <c r="AK694" s="12"/>
      <c r="AM694" s="39"/>
    </row>
    <row r="695" ht="15.75" customHeight="1">
      <c r="A695" s="34"/>
      <c r="B695" s="34"/>
      <c r="C695" s="34"/>
      <c r="E695" s="34"/>
      <c r="F695" s="66"/>
      <c r="J695" s="36"/>
      <c r="L695" s="37"/>
      <c r="R695" s="54"/>
      <c r="U695" s="38"/>
      <c r="V695" s="38"/>
      <c r="W695" s="12"/>
      <c r="X695" s="34"/>
      <c r="Y695" s="12"/>
      <c r="Z695" s="12"/>
      <c r="AB695" s="13"/>
      <c r="AD695" s="12"/>
      <c r="AH695" s="12"/>
      <c r="AK695" s="12"/>
      <c r="AM695" s="39"/>
    </row>
    <row r="696" ht="15.75" customHeight="1">
      <c r="A696" s="34"/>
      <c r="B696" s="34"/>
      <c r="C696" s="34"/>
      <c r="E696" s="34"/>
      <c r="F696" s="66"/>
      <c r="J696" s="36"/>
      <c r="L696" s="37"/>
      <c r="R696" s="54"/>
      <c r="U696" s="38"/>
      <c r="V696" s="38"/>
      <c r="W696" s="12"/>
      <c r="X696" s="34"/>
      <c r="Y696" s="12"/>
      <c r="Z696" s="12"/>
      <c r="AB696" s="13"/>
      <c r="AD696" s="12"/>
      <c r="AH696" s="12"/>
      <c r="AK696" s="12"/>
      <c r="AM696" s="39"/>
    </row>
    <row r="697" ht="15.75" customHeight="1">
      <c r="A697" s="34"/>
      <c r="B697" s="34"/>
      <c r="C697" s="34"/>
      <c r="E697" s="34"/>
      <c r="F697" s="66"/>
      <c r="J697" s="36"/>
      <c r="L697" s="37"/>
      <c r="R697" s="54"/>
      <c r="U697" s="38"/>
      <c r="V697" s="38"/>
      <c r="W697" s="12"/>
      <c r="X697" s="34"/>
      <c r="Y697" s="12"/>
      <c r="Z697" s="12"/>
      <c r="AB697" s="13"/>
      <c r="AD697" s="12"/>
      <c r="AH697" s="12"/>
      <c r="AK697" s="12"/>
      <c r="AM697" s="39"/>
    </row>
    <row r="698" ht="15.75" customHeight="1">
      <c r="A698" s="34"/>
      <c r="B698" s="34"/>
      <c r="C698" s="34"/>
      <c r="E698" s="34"/>
      <c r="F698" s="66"/>
      <c r="J698" s="36"/>
      <c r="L698" s="37"/>
      <c r="R698" s="54"/>
      <c r="U698" s="38"/>
      <c r="V698" s="38"/>
      <c r="W698" s="12"/>
      <c r="X698" s="34"/>
      <c r="Y698" s="12"/>
      <c r="Z698" s="12"/>
      <c r="AB698" s="13"/>
      <c r="AD698" s="12"/>
      <c r="AH698" s="12"/>
      <c r="AK698" s="12"/>
      <c r="AM698" s="39"/>
    </row>
    <row r="699" ht="15.75" customHeight="1">
      <c r="A699" s="34"/>
      <c r="B699" s="34"/>
      <c r="C699" s="34"/>
      <c r="E699" s="34"/>
      <c r="F699" s="66"/>
      <c r="J699" s="36"/>
      <c r="L699" s="37"/>
      <c r="R699" s="54"/>
      <c r="U699" s="38"/>
      <c r="V699" s="38"/>
      <c r="W699" s="12"/>
      <c r="X699" s="34"/>
      <c r="Y699" s="12"/>
      <c r="Z699" s="12"/>
      <c r="AB699" s="13"/>
      <c r="AD699" s="12"/>
      <c r="AH699" s="12"/>
      <c r="AK699" s="12"/>
      <c r="AM699" s="39"/>
    </row>
    <row r="700" ht="15.75" customHeight="1">
      <c r="A700" s="34"/>
      <c r="B700" s="34"/>
      <c r="C700" s="34"/>
      <c r="E700" s="34"/>
      <c r="F700" s="66"/>
      <c r="J700" s="36"/>
      <c r="L700" s="37"/>
      <c r="R700" s="54"/>
      <c r="U700" s="38"/>
      <c r="V700" s="38"/>
      <c r="W700" s="12"/>
      <c r="X700" s="34"/>
      <c r="Y700" s="12"/>
      <c r="Z700" s="12"/>
      <c r="AB700" s="13"/>
      <c r="AD700" s="12"/>
      <c r="AH700" s="12"/>
      <c r="AK700" s="12"/>
      <c r="AM700" s="39"/>
    </row>
    <row r="701" ht="15.75" customHeight="1">
      <c r="A701" s="34"/>
      <c r="B701" s="34"/>
      <c r="C701" s="34"/>
      <c r="E701" s="34"/>
      <c r="F701" s="66"/>
      <c r="J701" s="36"/>
      <c r="L701" s="37"/>
      <c r="R701" s="54"/>
      <c r="U701" s="38"/>
      <c r="V701" s="38"/>
      <c r="W701" s="12"/>
      <c r="X701" s="34"/>
      <c r="Y701" s="12"/>
      <c r="Z701" s="12"/>
      <c r="AB701" s="13"/>
      <c r="AD701" s="12"/>
      <c r="AH701" s="12"/>
      <c r="AK701" s="12"/>
      <c r="AM701" s="39"/>
    </row>
    <row r="702" ht="15.75" customHeight="1">
      <c r="A702" s="34"/>
      <c r="B702" s="34"/>
      <c r="C702" s="34"/>
      <c r="E702" s="34"/>
      <c r="F702" s="66"/>
      <c r="J702" s="36"/>
      <c r="L702" s="37"/>
      <c r="R702" s="54"/>
      <c r="U702" s="38"/>
      <c r="V702" s="38"/>
      <c r="W702" s="12"/>
      <c r="X702" s="34"/>
      <c r="Y702" s="12"/>
      <c r="Z702" s="12"/>
      <c r="AB702" s="13"/>
      <c r="AD702" s="12"/>
      <c r="AH702" s="12"/>
      <c r="AK702" s="12"/>
      <c r="AM702" s="39"/>
    </row>
    <row r="703" ht="15.75" customHeight="1">
      <c r="A703" s="34"/>
      <c r="B703" s="34"/>
      <c r="C703" s="34"/>
      <c r="E703" s="34"/>
      <c r="F703" s="66"/>
      <c r="J703" s="36"/>
      <c r="L703" s="37"/>
      <c r="R703" s="54"/>
      <c r="U703" s="38"/>
      <c r="V703" s="38"/>
      <c r="W703" s="12"/>
      <c r="X703" s="34"/>
      <c r="Y703" s="12"/>
      <c r="Z703" s="12"/>
      <c r="AB703" s="13"/>
      <c r="AD703" s="12"/>
      <c r="AH703" s="12"/>
      <c r="AK703" s="12"/>
      <c r="AM703" s="39"/>
    </row>
    <row r="704" ht="15.75" customHeight="1">
      <c r="A704" s="34"/>
      <c r="B704" s="34"/>
      <c r="C704" s="34"/>
      <c r="E704" s="34"/>
      <c r="F704" s="66"/>
      <c r="J704" s="36"/>
      <c r="L704" s="37"/>
      <c r="R704" s="54"/>
      <c r="U704" s="38"/>
      <c r="V704" s="38"/>
      <c r="W704" s="12"/>
      <c r="X704" s="34"/>
      <c r="Y704" s="12"/>
      <c r="Z704" s="12"/>
      <c r="AB704" s="13"/>
      <c r="AD704" s="12"/>
      <c r="AH704" s="12"/>
      <c r="AK704" s="12"/>
      <c r="AM704" s="39"/>
    </row>
    <row r="705" ht="15.75" customHeight="1">
      <c r="A705" s="34"/>
      <c r="B705" s="34"/>
      <c r="C705" s="34"/>
      <c r="E705" s="34"/>
      <c r="F705" s="66"/>
      <c r="J705" s="36"/>
      <c r="L705" s="37"/>
      <c r="R705" s="54"/>
      <c r="U705" s="38"/>
      <c r="V705" s="38"/>
      <c r="W705" s="12"/>
      <c r="X705" s="34"/>
      <c r="Y705" s="12"/>
      <c r="Z705" s="12"/>
      <c r="AB705" s="13"/>
      <c r="AD705" s="12"/>
      <c r="AH705" s="12"/>
      <c r="AK705" s="12"/>
      <c r="AM705" s="39"/>
    </row>
    <row r="706" ht="15.75" customHeight="1">
      <c r="A706" s="34"/>
      <c r="B706" s="34"/>
      <c r="C706" s="34"/>
      <c r="E706" s="34"/>
      <c r="F706" s="66"/>
      <c r="J706" s="36"/>
      <c r="L706" s="37"/>
      <c r="R706" s="54"/>
      <c r="U706" s="38"/>
      <c r="V706" s="38"/>
      <c r="W706" s="12"/>
      <c r="X706" s="34"/>
      <c r="Y706" s="12"/>
      <c r="Z706" s="12"/>
      <c r="AB706" s="13"/>
      <c r="AD706" s="12"/>
      <c r="AH706" s="12"/>
      <c r="AK706" s="12"/>
      <c r="AM706" s="39"/>
    </row>
    <row r="707" ht="15.75" customHeight="1">
      <c r="A707" s="34"/>
      <c r="B707" s="34"/>
      <c r="C707" s="34"/>
      <c r="E707" s="34"/>
      <c r="F707" s="66"/>
      <c r="J707" s="36"/>
      <c r="L707" s="37"/>
      <c r="R707" s="54"/>
      <c r="U707" s="38"/>
      <c r="V707" s="38"/>
      <c r="W707" s="12"/>
      <c r="X707" s="34"/>
      <c r="Y707" s="12"/>
      <c r="Z707" s="12"/>
      <c r="AB707" s="13"/>
      <c r="AD707" s="12"/>
      <c r="AH707" s="12"/>
      <c r="AK707" s="12"/>
      <c r="AM707" s="39"/>
    </row>
    <row r="708" ht="15.75" customHeight="1">
      <c r="A708" s="34"/>
      <c r="B708" s="34"/>
      <c r="C708" s="34"/>
      <c r="E708" s="34"/>
      <c r="F708" s="66"/>
      <c r="J708" s="36"/>
      <c r="L708" s="37"/>
      <c r="R708" s="54"/>
      <c r="U708" s="38"/>
      <c r="V708" s="38"/>
      <c r="W708" s="12"/>
      <c r="X708" s="34"/>
      <c r="Y708" s="12"/>
      <c r="Z708" s="12"/>
      <c r="AB708" s="13"/>
      <c r="AD708" s="12"/>
      <c r="AH708" s="12"/>
      <c r="AK708" s="12"/>
      <c r="AM708" s="39"/>
    </row>
    <row r="709" ht="15.75" customHeight="1">
      <c r="A709" s="34"/>
      <c r="B709" s="34"/>
      <c r="C709" s="34"/>
      <c r="E709" s="34"/>
      <c r="F709" s="66"/>
      <c r="J709" s="36"/>
      <c r="L709" s="37"/>
      <c r="R709" s="54"/>
      <c r="U709" s="38"/>
      <c r="V709" s="38"/>
      <c r="W709" s="12"/>
      <c r="X709" s="34"/>
      <c r="Y709" s="12"/>
      <c r="Z709" s="12"/>
      <c r="AB709" s="13"/>
      <c r="AD709" s="12"/>
      <c r="AH709" s="12"/>
      <c r="AK709" s="12"/>
      <c r="AM709" s="39"/>
    </row>
    <row r="710" ht="15.75" customHeight="1">
      <c r="A710" s="34"/>
      <c r="B710" s="34"/>
      <c r="C710" s="34"/>
      <c r="E710" s="34"/>
      <c r="F710" s="66"/>
      <c r="J710" s="36"/>
      <c r="L710" s="37"/>
      <c r="R710" s="54"/>
      <c r="U710" s="38"/>
      <c r="V710" s="38"/>
      <c r="W710" s="12"/>
      <c r="X710" s="34"/>
      <c r="Y710" s="12"/>
      <c r="Z710" s="12"/>
      <c r="AB710" s="13"/>
      <c r="AD710" s="12"/>
      <c r="AH710" s="12"/>
      <c r="AK710" s="12"/>
      <c r="AM710" s="39"/>
    </row>
    <row r="711" ht="15.75" customHeight="1">
      <c r="A711" s="34"/>
      <c r="B711" s="34"/>
      <c r="C711" s="34"/>
      <c r="E711" s="34"/>
      <c r="F711" s="66"/>
      <c r="J711" s="36"/>
      <c r="L711" s="37"/>
      <c r="R711" s="54"/>
      <c r="U711" s="38"/>
      <c r="V711" s="38"/>
      <c r="W711" s="12"/>
      <c r="X711" s="34"/>
      <c r="Y711" s="12"/>
      <c r="Z711" s="12"/>
      <c r="AB711" s="13"/>
      <c r="AD711" s="12"/>
      <c r="AH711" s="12"/>
      <c r="AK711" s="12"/>
      <c r="AM711" s="39"/>
    </row>
    <row r="712" ht="15.75" customHeight="1">
      <c r="A712" s="34"/>
      <c r="B712" s="34"/>
      <c r="C712" s="34"/>
      <c r="E712" s="34"/>
      <c r="F712" s="66"/>
      <c r="J712" s="36"/>
      <c r="L712" s="37"/>
      <c r="R712" s="54"/>
      <c r="U712" s="38"/>
      <c r="V712" s="38"/>
      <c r="W712" s="12"/>
      <c r="X712" s="34"/>
      <c r="Y712" s="12"/>
      <c r="Z712" s="12"/>
      <c r="AB712" s="13"/>
      <c r="AD712" s="12"/>
      <c r="AH712" s="12"/>
      <c r="AK712" s="12"/>
      <c r="AM712" s="39"/>
    </row>
    <row r="713" ht="15.75" customHeight="1">
      <c r="A713" s="34"/>
      <c r="B713" s="34"/>
      <c r="C713" s="34"/>
      <c r="E713" s="34"/>
      <c r="F713" s="66"/>
      <c r="J713" s="36"/>
      <c r="L713" s="37"/>
      <c r="R713" s="54"/>
      <c r="U713" s="38"/>
      <c r="V713" s="38"/>
      <c r="W713" s="12"/>
      <c r="X713" s="34"/>
      <c r="Y713" s="12"/>
      <c r="Z713" s="12"/>
      <c r="AB713" s="13"/>
      <c r="AD713" s="12"/>
      <c r="AH713" s="12"/>
      <c r="AK713" s="12"/>
      <c r="AM713" s="39"/>
    </row>
    <row r="714" ht="15.75" customHeight="1">
      <c r="A714" s="34"/>
      <c r="B714" s="34"/>
      <c r="C714" s="34"/>
      <c r="E714" s="34"/>
      <c r="F714" s="66"/>
      <c r="J714" s="36"/>
      <c r="L714" s="37"/>
      <c r="R714" s="54"/>
      <c r="U714" s="38"/>
      <c r="V714" s="38"/>
      <c r="W714" s="12"/>
      <c r="X714" s="34"/>
      <c r="Y714" s="12"/>
      <c r="Z714" s="12"/>
      <c r="AB714" s="13"/>
      <c r="AD714" s="12"/>
      <c r="AH714" s="12"/>
      <c r="AK714" s="12"/>
      <c r="AM714" s="39"/>
    </row>
    <row r="715" ht="15.75" customHeight="1">
      <c r="A715" s="34"/>
      <c r="B715" s="34"/>
      <c r="C715" s="34"/>
      <c r="E715" s="34"/>
      <c r="F715" s="66"/>
      <c r="J715" s="36"/>
      <c r="L715" s="37"/>
      <c r="R715" s="54"/>
      <c r="U715" s="38"/>
      <c r="V715" s="38"/>
      <c r="W715" s="12"/>
      <c r="X715" s="34"/>
      <c r="Y715" s="12"/>
      <c r="Z715" s="12"/>
      <c r="AB715" s="13"/>
      <c r="AD715" s="12"/>
      <c r="AH715" s="12"/>
      <c r="AK715" s="12"/>
      <c r="AM715" s="39"/>
    </row>
    <row r="716" ht="15.75" customHeight="1">
      <c r="A716" s="34"/>
      <c r="B716" s="34"/>
      <c r="C716" s="34"/>
      <c r="E716" s="34"/>
      <c r="F716" s="66"/>
      <c r="J716" s="36"/>
      <c r="L716" s="37"/>
      <c r="R716" s="54"/>
      <c r="U716" s="38"/>
      <c r="V716" s="38"/>
      <c r="W716" s="12"/>
      <c r="X716" s="34"/>
      <c r="Y716" s="12"/>
      <c r="Z716" s="12"/>
      <c r="AB716" s="13"/>
      <c r="AD716" s="12"/>
      <c r="AH716" s="12"/>
      <c r="AK716" s="12"/>
      <c r="AM716" s="39"/>
    </row>
    <row r="717" ht="15.75" customHeight="1">
      <c r="A717" s="34"/>
      <c r="B717" s="34"/>
      <c r="C717" s="34"/>
      <c r="E717" s="34"/>
      <c r="F717" s="66"/>
      <c r="J717" s="36"/>
      <c r="L717" s="37"/>
      <c r="R717" s="54"/>
      <c r="U717" s="38"/>
      <c r="V717" s="38"/>
      <c r="W717" s="12"/>
      <c r="X717" s="34"/>
      <c r="Y717" s="12"/>
      <c r="Z717" s="12"/>
      <c r="AB717" s="13"/>
      <c r="AD717" s="12"/>
      <c r="AH717" s="12"/>
      <c r="AK717" s="12"/>
      <c r="AM717" s="39"/>
    </row>
    <row r="718" ht="15.75" customHeight="1">
      <c r="A718" s="34"/>
      <c r="B718" s="34"/>
      <c r="C718" s="34"/>
      <c r="E718" s="34"/>
      <c r="F718" s="66"/>
      <c r="J718" s="36"/>
      <c r="L718" s="37"/>
      <c r="R718" s="54"/>
      <c r="U718" s="38"/>
      <c r="V718" s="38"/>
      <c r="W718" s="12"/>
      <c r="X718" s="34"/>
      <c r="Y718" s="12"/>
      <c r="Z718" s="12"/>
      <c r="AB718" s="13"/>
      <c r="AD718" s="12"/>
      <c r="AH718" s="12"/>
      <c r="AK718" s="12"/>
      <c r="AM718" s="39"/>
    </row>
    <row r="719" ht="15.75" customHeight="1">
      <c r="A719" s="34"/>
      <c r="B719" s="34"/>
      <c r="C719" s="34"/>
      <c r="E719" s="34"/>
      <c r="F719" s="66"/>
      <c r="J719" s="36"/>
      <c r="L719" s="37"/>
      <c r="R719" s="54"/>
      <c r="U719" s="38"/>
      <c r="V719" s="38"/>
      <c r="W719" s="12"/>
      <c r="X719" s="34"/>
      <c r="Y719" s="12"/>
      <c r="Z719" s="12"/>
      <c r="AB719" s="13"/>
      <c r="AD719" s="12"/>
      <c r="AH719" s="12"/>
      <c r="AK719" s="12"/>
      <c r="AM719" s="39"/>
    </row>
    <row r="720" ht="15.75" customHeight="1">
      <c r="A720" s="34"/>
      <c r="B720" s="34"/>
      <c r="C720" s="34"/>
      <c r="E720" s="34"/>
      <c r="F720" s="66"/>
      <c r="J720" s="36"/>
      <c r="L720" s="37"/>
      <c r="R720" s="54"/>
      <c r="U720" s="38"/>
      <c r="V720" s="38"/>
      <c r="W720" s="12"/>
      <c r="X720" s="34"/>
      <c r="Y720" s="12"/>
      <c r="Z720" s="12"/>
      <c r="AB720" s="13"/>
      <c r="AD720" s="12"/>
      <c r="AH720" s="12"/>
      <c r="AK720" s="12"/>
      <c r="AM720" s="39"/>
    </row>
    <row r="721" ht="15.75" customHeight="1">
      <c r="A721" s="34"/>
      <c r="B721" s="34"/>
      <c r="C721" s="34"/>
      <c r="E721" s="34"/>
      <c r="F721" s="66"/>
      <c r="J721" s="36"/>
      <c r="L721" s="37"/>
      <c r="R721" s="54"/>
      <c r="U721" s="38"/>
      <c r="V721" s="38"/>
      <c r="W721" s="12"/>
      <c r="X721" s="34"/>
      <c r="Y721" s="12"/>
      <c r="Z721" s="12"/>
      <c r="AB721" s="13"/>
      <c r="AD721" s="12"/>
      <c r="AH721" s="12"/>
      <c r="AK721" s="12"/>
      <c r="AM721" s="39"/>
    </row>
    <row r="722" ht="15.75" customHeight="1">
      <c r="A722" s="34"/>
      <c r="B722" s="34"/>
      <c r="C722" s="34"/>
      <c r="E722" s="34"/>
      <c r="F722" s="66"/>
      <c r="J722" s="36"/>
      <c r="L722" s="37"/>
      <c r="R722" s="54"/>
      <c r="U722" s="38"/>
      <c r="V722" s="38"/>
      <c r="W722" s="12"/>
      <c r="X722" s="34"/>
      <c r="Y722" s="12"/>
      <c r="Z722" s="12"/>
      <c r="AB722" s="13"/>
      <c r="AD722" s="12"/>
      <c r="AH722" s="12"/>
      <c r="AK722" s="12"/>
      <c r="AM722" s="39"/>
    </row>
    <row r="723" ht="15.75" customHeight="1">
      <c r="A723" s="34"/>
      <c r="B723" s="34"/>
      <c r="C723" s="34"/>
      <c r="E723" s="34"/>
      <c r="F723" s="66"/>
      <c r="J723" s="36"/>
      <c r="L723" s="37"/>
      <c r="R723" s="54"/>
      <c r="U723" s="38"/>
      <c r="V723" s="38"/>
      <c r="W723" s="12"/>
      <c r="X723" s="34"/>
      <c r="Y723" s="12"/>
      <c r="Z723" s="12"/>
      <c r="AB723" s="13"/>
      <c r="AD723" s="12"/>
      <c r="AH723" s="12"/>
      <c r="AK723" s="12"/>
      <c r="AM723" s="39"/>
    </row>
    <row r="724" ht="15.75" customHeight="1">
      <c r="A724" s="34"/>
      <c r="B724" s="34"/>
      <c r="C724" s="34"/>
      <c r="E724" s="34"/>
      <c r="F724" s="66"/>
      <c r="J724" s="36"/>
      <c r="L724" s="37"/>
      <c r="R724" s="54"/>
      <c r="U724" s="38"/>
      <c r="V724" s="38"/>
      <c r="W724" s="12"/>
      <c r="X724" s="34"/>
      <c r="Y724" s="12"/>
      <c r="Z724" s="12"/>
      <c r="AB724" s="13"/>
      <c r="AD724" s="12"/>
      <c r="AH724" s="12"/>
      <c r="AK724" s="12"/>
      <c r="AM724" s="39"/>
    </row>
    <row r="725" ht="15.75" customHeight="1">
      <c r="A725" s="34"/>
      <c r="B725" s="34"/>
      <c r="C725" s="34"/>
      <c r="E725" s="34"/>
      <c r="F725" s="66"/>
      <c r="J725" s="36"/>
      <c r="L725" s="37"/>
      <c r="R725" s="54"/>
      <c r="U725" s="38"/>
      <c r="V725" s="38"/>
      <c r="W725" s="12"/>
      <c r="X725" s="34"/>
      <c r="Y725" s="12"/>
      <c r="Z725" s="12"/>
      <c r="AB725" s="13"/>
      <c r="AD725" s="12"/>
      <c r="AH725" s="12"/>
      <c r="AK725" s="12"/>
      <c r="AM725" s="39"/>
    </row>
    <row r="726" ht="15.75" customHeight="1">
      <c r="A726" s="34"/>
      <c r="B726" s="34"/>
      <c r="C726" s="34"/>
      <c r="E726" s="34"/>
      <c r="F726" s="66"/>
      <c r="J726" s="36"/>
      <c r="L726" s="37"/>
      <c r="R726" s="54"/>
      <c r="U726" s="38"/>
      <c r="V726" s="38"/>
      <c r="W726" s="12"/>
      <c r="X726" s="34"/>
      <c r="Y726" s="12"/>
      <c r="Z726" s="12"/>
      <c r="AB726" s="13"/>
      <c r="AD726" s="12"/>
      <c r="AH726" s="12"/>
      <c r="AK726" s="12"/>
      <c r="AM726" s="39"/>
    </row>
    <row r="727" ht="15.75" customHeight="1">
      <c r="A727" s="34"/>
      <c r="B727" s="34"/>
      <c r="C727" s="34"/>
      <c r="E727" s="34"/>
      <c r="F727" s="66"/>
      <c r="J727" s="36"/>
      <c r="L727" s="37"/>
      <c r="R727" s="54"/>
      <c r="U727" s="38"/>
      <c r="V727" s="38"/>
      <c r="W727" s="12"/>
      <c r="X727" s="34"/>
      <c r="Y727" s="12"/>
      <c r="Z727" s="12"/>
      <c r="AB727" s="13"/>
      <c r="AD727" s="12"/>
      <c r="AH727" s="12"/>
      <c r="AK727" s="12"/>
      <c r="AM727" s="39"/>
    </row>
    <row r="728" ht="15.75" customHeight="1">
      <c r="A728" s="34"/>
      <c r="B728" s="34"/>
      <c r="C728" s="34"/>
      <c r="E728" s="34"/>
      <c r="F728" s="66"/>
      <c r="J728" s="36"/>
      <c r="L728" s="37"/>
      <c r="R728" s="54"/>
      <c r="U728" s="38"/>
      <c r="V728" s="38"/>
      <c r="W728" s="12"/>
      <c r="X728" s="34"/>
      <c r="Y728" s="12"/>
      <c r="Z728" s="12"/>
      <c r="AB728" s="13"/>
      <c r="AD728" s="12"/>
      <c r="AH728" s="12"/>
      <c r="AK728" s="12"/>
      <c r="AM728" s="39"/>
    </row>
    <row r="729" ht="15.75" customHeight="1">
      <c r="A729" s="34"/>
      <c r="B729" s="34"/>
      <c r="C729" s="34"/>
      <c r="E729" s="34"/>
      <c r="F729" s="66"/>
      <c r="J729" s="36"/>
      <c r="L729" s="37"/>
      <c r="R729" s="54"/>
      <c r="U729" s="38"/>
      <c r="V729" s="38"/>
      <c r="W729" s="12"/>
      <c r="X729" s="34"/>
      <c r="Y729" s="12"/>
      <c r="Z729" s="12"/>
      <c r="AB729" s="13"/>
      <c r="AD729" s="12"/>
      <c r="AH729" s="12"/>
      <c r="AK729" s="12"/>
      <c r="AM729" s="39"/>
    </row>
    <row r="730" ht="15.75" customHeight="1">
      <c r="A730" s="34"/>
      <c r="B730" s="34"/>
      <c r="C730" s="34"/>
      <c r="E730" s="34"/>
      <c r="F730" s="66"/>
      <c r="J730" s="36"/>
      <c r="L730" s="37"/>
      <c r="R730" s="54"/>
      <c r="U730" s="38"/>
      <c r="V730" s="38"/>
      <c r="W730" s="12"/>
      <c r="X730" s="34"/>
      <c r="Y730" s="12"/>
      <c r="Z730" s="12"/>
      <c r="AB730" s="13"/>
      <c r="AD730" s="12"/>
      <c r="AH730" s="12"/>
      <c r="AK730" s="12"/>
      <c r="AM730" s="39"/>
    </row>
    <row r="731" ht="15.75" customHeight="1">
      <c r="A731" s="34"/>
      <c r="B731" s="34"/>
      <c r="C731" s="34"/>
      <c r="E731" s="34"/>
      <c r="F731" s="66"/>
      <c r="J731" s="36"/>
      <c r="L731" s="37"/>
      <c r="R731" s="54"/>
      <c r="U731" s="38"/>
      <c r="V731" s="38"/>
      <c r="W731" s="12"/>
      <c r="X731" s="34"/>
      <c r="Y731" s="12"/>
      <c r="Z731" s="12"/>
      <c r="AB731" s="13"/>
      <c r="AD731" s="12"/>
      <c r="AH731" s="12"/>
      <c r="AK731" s="12"/>
      <c r="AM731" s="39"/>
    </row>
    <row r="732" ht="15.75" customHeight="1">
      <c r="A732" s="34"/>
      <c r="B732" s="34"/>
      <c r="C732" s="34"/>
      <c r="E732" s="34"/>
      <c r="F732" s="66"/>
      <c r="J732" s="36"/>
      <c r="L732" s="37"/>
      <c r="R732" s="54"/>
      <c r="U732" s="38"/>
      <c r="V732" s="38"/>
      <c r="W732" s="12"/>
      <c r="X732" s="34"/>
      <c r="Y732" s="12"/>
      <c r="Z732" s="12"/>
      <c r="AB732" s="13"/>
      <c r="AD732" s="12"/>
      <c r="AH732" s="12"/>
      <c r="AK732" s="12"/>
      <c r="AM732" s="39"/>
    </row>
    <row r="733" ht="15.75" customHeight="1">
      <c r="A733" s="34"/>
      <c r="B733" s="34"/>
      <c r="C733" s="34"/>
      <c r="E733" s="34"/>
      <c r="F733" s="66"/>
      <c r="J733" s="36"/>
      <c r="L733" s="37"/>
      <c r="R733" s="54"/>
      <c r="U733" s="38"/>
      <c r="V733" s="38"/>
      <c r="W733" s="12"/>
      <c r="X733" s="34"/>
      <c r="Y733" s="12"/>
      <c r="Z733" s="12"/>
      <c r="AB733" s="13"/>
      <c r="AD733" s="12"/>
      <c r="AH733" s="12"/>
      <c r="AK733" s="12"/>
      <c r="AM733" s="39"/>
    </row>
    <row r="734" ht="15.75" customHeight="1">
      <c r="A734" s="34"/>
      <c r="B734" s="34"/>
      <c r="C734" s="34"/>
      <c r="E734" s="34"/>
      <c r="F734" s="66"/>
      <c r="J734" s="36"/>
      <c r="L734" s="37"/>
      <c r="R734" s="54"/>
      <c r="U734" s="38"/>
      <c r="V734" s="38"/>
      <c r="W734" s="12"/>
      <c r="X734" s="34"/>
      <c r="Y734" s="12"/>
      <c r="Z734" s="12"/>
      <c r="AB734" s="13"/>
      <c r="AD734" s="12"/>
      <c r="AH734" s="12"/>
      <c r="AK734" s="12"/>
      <c r="AM734" s="39"/>
    </row>
    <row r="735" ht="15.75" customHeight="1">
      <c r="A735" s="34"/>
      <c r="B735" s="34"/>
      <c r="C735" s="34"/>
      <c r="E735" s="34"/>
      <c r="F735" s="66"/>
      <c r="J735" s="36"/>
      <c r="L735" s="37"/>
      <c r="R735" s="54"/>
      <c r="U735" s="38"/>
      <c r="V735" s="38"/>
      <c r="W735" s="12"/>
      <c r="X735" s="34"/>
      <c r="Y735" s="12"/>
      <c r="Z735" s="12"/>
      <c r="AB735" s="13"/>
      <c r="AD735" s="12"/>
      <c r="AH735" s="12"/>
      <c r="AK735" s="12"/>
      <c r="AM735" s="39"/>
    </row>
    <row r="736" ht="15.75" customHeight="1">
      <c r="A736" s="34"/>
      <c r="B736" s="34"/>
      <c r="C736" s="34"/>
      <c r="E736" s="34"/>
      <c r="F736" s="66"/>
      <c r="J736" s="36"/>
      <c r="L736" s="37"/>
      <c r="R736" s="54"/>
      <c r="U736" s="38"/>
      <c r="V736" s="38"/>
      <c r="W736" s="12"/>
      <c r="X736" s="34"/>
      <c r="Y736" s="12"/>
      <c r="Z736" s="12"/>
      <c r="AB736" s="13"/>
      <c r="AD736" s="12"/>
      <c r="AH736" s="12"/>
      <c r="AK736" s="12"/>
      <c r="AM736" s="39"/>
    </row>
    <row r="737" ht="15.75" customHeight="1">
      <c r="A737" s="34"/>
      <c r="B737" s="34"/>
      <c r="C737" s="34"/>
      <c r="E737" s="34"/>
      <c r="F737" s="66"/>
      <c r="J737" s="36"/>
      <c r="L737" s="37"/>
      <c r="R737" s="54"/>
      <c r="U737" s="38"/>
      <c r="V737" s="38"/>
      <c r="W737" s="12"/>
      <c r="X737" s="34"/>
      <c r="Y737" s="12"/>
      <c r="Z737" s="12"/>
      <c r="AB737" s="13"/>
      <c r="AD737" s="12"/>
      <c r="AH737" s="12"/>
      <c r="AK737" s="12"/>
      <c r="AM737" s="39"/>
    </row>
    <row r="738" ht="15.75" customHeight="1">
      <c r="A738" s="34"/>
      <c r="B738" s="34"/>
      <c r="C738" s="34"/>
      <c r="E738" s="34"/>
      <c r="F738" s="66"/>
      <c r="J738" s="36"/>
      <c r="L738" s="37"/>
      <c r="R738" s="54"/>
      <c r="U738" s="38"/>
      <c r="V738" s="38"/>
      <c r="W738" s="12"/>
      <c r="X738" s="34"/>
      <c r="Y738" s="12"/>
      <c r="Z738" s="12"/>
      <c r="AB738" s="13"/>
      <c r="AD738" s="12"/>
      <c r="AH738" s="12"/>
      <c r="AK738" s="12"/>
      <c r="AM738" s="39"/>
    </row>
    <row r="739" ht="15.75" customHeight="1">
      <c r="A739" s="34"/>
      <c r="B739" s="34"/>
      <c r="C739" s="34"/>
      <c r="E739" s="34"/>
      <c r="F739" s="66"/>
      <c r="J739" s="36"/>
      <c r="L739" s="37"/>
      <c r="R739" s="54"/>
      <c r="U739" s="38"/>
      <c r="V739" s="38"/>
      <c r="W739" s="12"/>
      <c r="X739" s="34"/>
      <c r="Y739" s="12"/>
      <c r="Z739" s="12"/>
      <c r="AB739" s="13"/>
      <c r="AD739" s="12"/>
      <c r="AH739" s="12"/>
      <c r="AK739" s="12"/>
      <c r="AM739" s="39"/>
    </row>
    <row r="740" ht="15.75" customHeight="1">
      <c r="A740" s="34"/>
      <c r="B740" s="34"/>
      <c r="C740" s="34"/>
      <c r="E740" s="34"/>
      <c r="F740" s="66"/>
      <c r="J740" s="36"/>
      <c r="L740" s="37"/>
      <c r="R740" s="54"/>
      <c r="U740" s="38"/>
      <c r="V740" s="38"/>
      <c r="W740" s="12"/>
      <c r="X740" s="34"/>
      <c r="Y740" s="12"/>
      <c r="Z740" s="12"/>
      <c r="AB740" s="13"/>
      <c r="AD740" s="12"/>
      <c r="AH740" s="12"/>
      <c r="AK740" s="12"/>
      <c r="AM740" s="39"/>
    </row>
    <row r="741" ht="15.75" customHeight="1">
      <c r="A741" s="34"/>
      <c r="B741" s="34"/>
      <c r="C741" s="34"/>
      <c r="E741" s="34"/>
      <c r="F741" s="66"/>
      <c r="J741" s="36"/>
      <c r="L741" s="37"/>
      <c r="R741" s="54"/>
      <c r="U741" s="38"/>
      <c r="V741" s="38"/>
      <c r="W741" s="12"/>
      <c r="X741" s="34"/>
      <c r="Y741" s="12"/>
      <c r="Z741" s="12"/>
      <c r="AB741" s="13"/>
      <c r="AD741" s="12"/>
      <c r="AH741" s="12"/>
      <c r="AK741" s="12"/>
      <c r="AM741" s="39"/>
    </row>
    <row r="742" ht="15.75" customHeight="1">
      <c r="A742" s="34"/>
      <c r="B742" s="34"/>
      <c r="C742" s="34"/>
      <c r="E742" s="34"/>
      <c r="F742" s="66"/>
      <c r="J742" s="36"/>
      <c r="L742" s="37"/>
      <c r="R742" s="54"/>
      <c r="U742" s="38"/>
      <c r="V742" s="38"/>
      <c r="W742" s="12"/>
      <c r="X742" s="34"/>
      <c r="Y742" s="12"/>
      <c r="Z742" s="12"/>
      <c r="AB742" s="13"/>
      <c r="AD742" s="12"/>
      <c r="AH742" s="12"/>
      <c r="AK742" s="12"/>
      <c r="AM742" s="39"/>
    </row>
    <row r="743" ht="15.75" customHeight="1">
      <c r="A743" s="34"/>
      <c r="B743" s="34"/>
      <c r="C743" s="34"/>
      <c r="E743" s="34"/>
      <c r="F743" s="66"/>
      <c r="J743" s="36"/>
      <c r="L743" s="37"/>
      <c r="R743" s="54"/>
      <c r="U743" s="38"/>
      <c r="V743" s="38"/>
      <c r="W743" s="12"/>
      <c r="X743" s="34"/>
      <c r="Y743" s="12"/>
      <c r="Z743" s="12"/>
      <c r="AB743" s="13"/>
      <c r="AD743" s="12"/>
      <c r="AH743" s="12"/>
      <c r="AK743" s="12"/>
      <c r="AM743" s="39"/>
    </row>
    <row r="744" ht="15.75" customHeight="1">
      <c r="A744" s="34"/>
      <c r="B744" s="34"/>
      <c r="C744" s="34"/>
      <c r="E744" s="34"/>
      <c r="F744" s="66"/>
      <c r="J744" s="36"/>
      <c r="L744" s="37"/>
      <c r="R744" s="54"/>
      <c r="U744" s="38"/>
      <c r="V744" s="38"/>
      <c r="W744" s="12"/>
      <c r="X744" s="34"/>
      <c r="Y744" s="12"/>
      <c r="Z744" s="12"/>
      <c r="AB744" s="13"/>
      <c r="AD744" s="12"/>
      <c r="AH744" s="12"/>
      <c r="AK744" s="12"/>
      <c r="AM744" s="39"/>
    </row>
    <row r="745" ht="15.75" customHeight="1">
      <c r="A745" s="34"/>
      <c r="B745" s="34"/>
      <c r="C745" s="34"/>
      <c r="E745" s="34"/>
      <c r="F745" s="66"/>
      <c r="J745" s="36"/>
      <c r="L745" s="37"/>
      <c r="R745" s="54"/>
      <c r="U745" s="38"/>
      <c r="V745" s="38"/>
      <c r="W745" s="12"/>
      <c r="X745" s="34"/>
      <c r="Y745" s="12"/>
      <c r="Z745" s="12"/>
      <c r="AB745" s="13"/>
      <c r="AD745" s="12"/>
      <c r="AH745" s="12"/>
      <c r="AK745" s="12"/>
      <c r="AM745" s="39"/>
    </row>
    <row r="746" ht="15.75" customHeight="1">
      <c r="A746" s="34"/>
      <c r="B746" s="34"/>
      <c r="C746" s="34"/>
      <c r="E746" s="34"/>
      <c r="F746" s="66"/>
      <c r="J746" s="36"/>
      <c r="L746" s="37"/>
      <c r="R746" s="54"/>
      <c r="U746" s="38"/>
      <c r="V746" s="38"/>
      <c r="W746" s="12"/>
      <c r="X746" s="34"/>
      <c r="Y746" s="12"/>
      <c r="Z746" s="12"/>
      <c r="AB746" s="13"/>
      <c r="AD746" s="12"/>
      <c r="AH746" s="12"/>
      <c r="AK746" s="12"/>
      <c r="AM746" s="39"/>
    </row>
    <row r="747" ht="15.75" customHeight="1">
      <c r="A747" s="34"/>
      <c r="B747" s="34"/>
      <c r="C747" s="34"/>
      <c r="E747" s="34"/>
      <c r="F747" s="66"/>
      <c r="J747" s="36"/>
      <c r="L747" s="37"/>
      <c r="R747" s="54"/>
      <c r="U747" s="38"/>
      <c r="V747" s="38"/>
      <c r="W747" s="12"/>
      <c r="X747" s="34"/>
      <c r="Y747" s="12"/>
      <c r="Z747" s="12"/>
      <c r="AB747" s="13"/>
      <c r="AD747" s="12"/>
      <c r="AH747" s="12"/>
      <c r="AK747" s="12"/>
      <c r="AM747" s="39"/>
    </row>
    <row r="748" ht="15.75" customHeight="1">
      <c r="A748" s="34"/>
      <c r="B748" s="34"/>
      <c r="C748" s="34"/>
      <c r="E748" s="34"/>
      <c r="F748" s="66"/>
      <c r="J748" s="36"/>
      <c r="L748" s="37"/>
      <c r="R748" s="54"/>
      <c r="U748" s="38"/>
      <c r="V748" s="38"/>
      <c r="W748" s="12"/>
      <c r="X748" s="34"/>
      <c r="Y748" s="12"/>
      <c r="Z748" s="12"/>
      <c r="AB748" s="13"/>
      <c r="AD748" s="12"/>
      <c r="AH748" s="12"/>
      <c r="AK748" s="12"/>
      <c r="AM748" s="39"/>
    </row>
    <row r="749" ht="15.75" customHeight="1">
      <c r="A749" s="34"/>
      <c r="B749" s="34"/>
      <c r="C749" s="34"/>
      <c r="E749" s="34"/>
      <c r="F749" s="66"/>
      <c r="J749" s="36"/>
      <c r="L749" s="37"/>
      <c r="R749" s="54"/>
      <c r="U749" s="38"/>
      <c r="V749" s="38"/>
      <c r="W749" s="12"/>
      <c r="X749" s="34"/>
      <c r="Y749" s="12"/>
      <c r="Z749" s="12"/>
      <c r="AB749" s="13"/>
      <c r="AD749" s="12"/>
      <c r="AH749" s="12"/>
      <c r="AK749" s="12"/>
      <c r="AM749" s="39"/>
    </row>
    <row r="750" ht="15.75" customHeight="1">
      <c r="A750" s="34"/>
      <c r="B750" s="34"/>
      <c r="C750" s="34"/>
      <c r="E750" s="34"/>
      <c r="F750" s="66"/>
      <c r="J750" s="36"/>
      <c r="L750" s="37"/>
      <c r="R750" s="54"/>
      <c r="U750" s="38"/>
      <c r="V750" s="38"/>
      <c r="W750" s="12"/>
      <c r="X750" s="34"/>
      <c r="Y750" s="12"/>
      <c r="Z750" s="12"/>
      <c r="AB750" s="13"/>
      <c r="AD750" s="12"/>
      <c r="AH750" s="12"/>
      <c r="AK750" s="12"/>
      <c r="AM750" s="39"/>
    </row>
    <row r="751" ht="15.75" customHeight="1">
      <c r="A751" s="34"/>
      <c r="B751" s="34"/>
      <c r="C751" s="34"/>
      <c r="E751" s="34"/>
      <c r="F751" s="66"/>
      <c r="J751" s="36"/>
      <c r="L751" s="37"/>
      <c r="R751" s="54"/>
      <c r="U751" s="38"/>
      <c r="V751" s="38"/>
      <c r="W751" s="12"/>
      <c r="X751" s="34"/>
      <c r="Y751" s="12"/>
      <c r="Z751" s="12"/>
      <c r="AB751" s="13"/>
      <c r="AD751" s="12"/>
      <c r="AH751" s="12"/>
      <c r="AK751" s="12"/>
      <c r="AM751" s="39"/>
    </row>
    <row r="752" ht="15.75" customHeight="1">
      <c r="A752" s="34"/>
      <c r="B752" s="34"/>
      <c r="C752" s="34"/>
      <c r="E752" s="34"/>
      <c r="F752" s="66"/>
      <c r="J752" s="36"/>
      <c r="L752" s="37"/>
      <c r="R752" s="54"/>
      <c r="U752" s="38"/>
      <c r="V752" s="38"/>
      <c r="W752" s="12"/>
      <c r="X752" s="34"/>
      <c r="Y752" s="12"/>
      <c r="Z752" s="12"/>
      <c r="AB752" s="13"/>
      <c r="AD752" s="12"/>
      <c r="AH752" s="12"/>
      <c r="AK752" s="12"/>
      <c r="AM752" s="39"/>
    </row>
    <row r="753" ht="15.75" customHeight="1">
      <c r="A753" s="34"/>
      <c r="B753" s="34"/>
      <c r="C753" s="34"/>
      <c r="E753" s="34"/>
      <c r="F753" s="66"/>
      <c r="J753" s="36"/>
      <c r="L753" s="37"/>
      <c r="R753" s="54"/>
      <c r="U753" s="38"/>
      <c r="V753" s="38"/>
      <c r="W753" s="12"/>
      <c r="X753" s="34"/>
      <c r="Y753" s="12"/>
      <c r="Z753" s="12"/>
      <c r="AB753" s="13"/>
      <c r="AD753" s="12"/>
      <c r="AH753" s="12"/>
      <c r="AK753" s="12"/>
      <c r="AM753" s="39"/>
    </row>
    <row r="754" ht="15.75" customHeight="1">
      <c r="A754" s="34"/>
      <c r="B754" s="34"/>
      <c r="C754" s="34"/>
      <c r="E754" s="34"/>
      <c r="F754" s="66"/>
      <c r="J754" s="36"/>
      <c r="L754" s="37"/>
      <c r="R754" s="54"/>
      <c r="U754" s="38"/>
      <c r="V754" s="38"/>
      <c r="W754" s="12"/>
      <c r="X754" s="34"/>
      <c r="Y754" s="12"/>
      <c r="Z754" s="12"/>
      <c r="AB754" s="13"/>
      <c r="AD754" s="12"/>
      <c r="AH754" s="12"/>
      <c r="AK754" s="12"/>
      <c r="AM754" s="39"/>
    </row>
    <row r="755" ht="15.75" customHeight="1">
      <c r="A755" s="34"/>
      <c r="B755" s="34"/>
      <c r="C755" s="34"/>
      <c r="E755" s="34"/>
      <c r="F755" s="66"/>
      <c r="J755" s="36"/>
      <c r="L755" s="37"/>
      <c r="R755" s="54"/>
      <c r="U755" s="38"/>
      <c r="V755" s="38"/>
      <c r="W755" s="12"/>
      <c r="X755" s="34"/>
      <c r="Y755" s="12"/>
      <c r="Z755" s="12"/>
      <c r="AB755" s="13"/>
      <c r="AD755" s="12"/>
      <c r="AH755" s="12"/>
      <c r="AK755" s="12"/>
      <c r="AM755" s="39"/>
    </row>
    <row r="756" ht="15.75" customHeight="1">
      <c r="A756" s="34"/>
      <c r="B756" s="34"/>
      <c r="C756" s="34"/>
      <c r="E756" s="34"/>
      <c r="F756" s="66"/>
      <c r="J756" s="36"/>
      <c r="L756" s="37"/>
      <c r="R756" s="54"/>
      <c r="U756" s="38"/>
      <c r="V756" s="38"/>
      <c r="W756" s="12"/>
      <c r="X756" s="34"/>
      <c r="Y756" s="12"/>
      <c r="Z756" s="12"/>
      <c r="AB756" s="13"/>
      <c r="AD756" s="12"/>
      <c r="AH756" s="12"/>
      <c r="AK756" s="12"/>
      <c r="AM756" s="39"/>
    </row>
    <row r="757" ht="15.75" customHeight="1">
      <c r="A757" s="34"/>
      <c r="B757" s="34"/>
      <c r="C757" s="34"/>
      <c r="E757" s="34"/>
      <c r="F757" s="66"/>
      <c r="J757" s="36"/>
      <c r="L757" s="37"/>
      <c r="R757" s="54"/>
      <c r="U757" s="38"/>
      <c r="V757" s="38"/>
      <c r="W757" s="12"/>
      <c r="X757" s="34"/>
      <c r="Y757" s="12"/>
      <c r="Z757" s="12"/>
      <c r="AB757" s="13"/>
      <c r="AD757" s="12"/>
      <c r="AH757" s="12"/>
      <c r="AK757" s="12"/>
      <c r="AM757" s="39"/>
    </row>
    <row r="758" ht="15.75" customHeight="1">
      <c r="A758" s="34"/>
      <c r="B758" s="34"/>
      <c r="C758" s="34"/>
      <c r="E758" s="34"/>
      <c r="F758" s="66"/>
      <c r="J758" s="36"/>
      <c r="L758" s="37"/>
      <c r="R758" s="54"/>
      <c r="U758" s="38"/>
      <c r="V758" s="38"/>
      <c r="W758" s="12"/>
      <c r="X758" s="34"/>
      <c r="Y758" s="12"/>
      <c r="Z758" s="12"/>
      <c r="AB758" s="13"/>
      <c r="AD758" s="12"/>
      <c r="AH758" s="12"/>
      <c r="AK758" s="12"/>
      <c r="AM758" s="39"/>
    </row>
    <row r="759" ht="15.75" customHeight="1">
      <c r="A759" s="34"/>
      <c r="B759" s="34"/>
      <c r="C759" s="34"/>
      <c r="E759" s="34"/>
      <c r="F759" s="66"/>
      <c r="J759" s="36"/>
      <c r="L759" s="37"/>
      <c r="R759" s="54"/>
      <c r="U759" s="38"/>
      <c r="V759" s="38"/>
      <c r="W759" s="12"/>
      <c r="X759" s="34"/>
      <c r="Y759" s="12"/>
      <c r="Z759" s="12"/>
      <c r="AB759" s="13"/>
      <c r="AD759" s="12"/>
      <c r="AH759" s="12"/>
      <c r="AK759" s="12"/>
      <c r="AM759" s="39"/>
    </row>
    <row r="760" ht="15.75" customHeight="1">
      <c r="A760" s="34"/>
      <c r="B760" s="34"/>
      <c r="C760" s="34"/>
      <c r="E760" s="34"/>
      <c r="F760" s="66"/>
      <c r="J760" s="36"/>
      <c r="L760" s="37"/>
      <c r="R760" s="54"/>
      <c r="U760" s="38"/>
      <c r="V760" s="38"/>
      <c r="W760" s="12"/>
      <c r="X760" s="34"/>
      <c r="Y760" s="12"/>
      <c r="Z760" s="12"/>
      <c r="AB760" s="13"/>
      <c r="AD760" s="12"/>
      <c r="AH760" s="12"/>
      <c r="AK760" s="12"/>
      <c r="AM760" s="39"/>
    </row>
    <row r="761" ht="15.75" customHeight="1">
      <c r="A761" s="34"/>
      <c r="B761" s="34"/>
      <c r="C761" s="34"/>
      <c r="E761" s="34"/>
      <c r="F761" s="66"/>
      <c r="J761" s="36"/>
      <c r="L761" s="37"/>
      <c r="R761" s="54"/>
      <c r="U761" s="38"/>
      <c r="V761" s="38"/>
      <c r="W761" s="12"/>
      <c r="X761" s="34"/>
      <c r="Y761" s="12"/>
      <c r="Z761" s="12"/>
      <c r="AB761" s="13"/>
      <c r="AD761" s="12"/>
      <c r="AH761" s="12"/>
      <c r="AK761" s="12"/>
      <c r="AM761" s="39"/>
    </row>
    <row r="762" ht="15.75" customHeight="1">
      <c r="A762" s="34"/>
      <c r="B762" s="34"/>
      <c r="C762" s="34"/>
      <c r="E762" s="34"/>
      <c r="F762" s="66"/>
      <c r="J762" s="36"/>
      <c r="L762" s="37"/>
      <c r="R762" s="54"/>
      <c r="U762" s="38"/>
      <c r="V762" s="38"/>
      <c r="W762" s="12"/>
      <c r="X762" s="34"/>
      <c r="Y762" s="12"/>
      <c r="Z762" s="12"/>
      <c r="AB762" s="13"/>
      <c r="AD762" s="12"/>
      <c r="AH762" s="12"/>
      <c r="AK762" s="12"/>
      <c r="AM762" s="39"/>
    </row>
    <row r="763" ht="15.75" customHeight="1">
      <c r="A763" s="34"/>
      <c r="B763" s="34"/>
      <c r="C763" s="34"/>
      <c r="E763" s="34"/>
      <c r="F763" s="66"/>
      <c r="J763" s="36"/>
      <c r="L763" s="37"/>
      <c r="R763" s="54"/>
      <c r="U763" s="38"/>
      <c r="V763" s="38"/>
      <c r="W763" s="12"/>
      <c r="X763" s="34"/>
      <c r="Y763" s="12"/>
      <c r="Z763" s="12"/>
      <c r="AB763" s="13"/>
      <c r="AD763" s="12"/>
      <c r="AH763" s="12"/>
      <c r="AK763" s="12"/>
      <c r="AM763" s="39"/>
    </row>
    <row r="764" ht="15.75" customHeight="1">
      <c r="A764" s="34"/>
      <c r="B764" s="34"/>
      <c r="C764" s="34"/>
      <c r="E764" s="34"/>
      <c r="F764" s="66"/>
      <c r="J764" s="36"/>
      <c r="L764" s="37"/>
      <c r="R764" s="54"/>
      <c r="U764" s="38"/>
      <c r="V764" s="38"/>
      <c r="W764" s="12"/>
      <c r="X764" s="34"/>
      <c r="Y764" s="12"/>
      <c r="Z764" s="12"/>
      <c r="AB764" s="13"/>
      <c r="AD764" s="12"/>
      <c r="AH764" s="12"/>
      <c r="AK764" s="12"/>
      <c r="AM764" s="39"/>
    </row>
    <row r="765" ht="15.75" customHeight="1">
      <c r="A765" s="34"/>
      <c r="B765" s="34"/>
      <c r="C765" s="34"/>
      <c r="E765" s="34"/>
      <c r="F765" s="66"/>
      <c r="J765" s="36"/>
      <c r="L765" s="37"/>
      <c r="R765" s="54"/>
      <c r="U765" s="38"/>
      <c r="V765" s="38"/>
      <c r="W765" s="12"/>
      <c r="X765" s="34"/>
      <c r="Y765" s="12"/>
      <c r="Z765" s="12"/>
      <c r="AB765" s="13"/>
      <c r="AD765" s="12"/>
      <c r="AH765" s="12"/>
      <c r="AK765" s="12"/>
      <c r="AM765" s="39"/>
    </row>
    <row r="766" ht="15.75" customHeight="1">
      <c r="A766" s="34"/>
      <c r="B766" s="34"/>
      <c r="C766" s="34"/>
      <c r="E766" s="34"/>
      <c r="F766" s="66"/>
      <c r="J766" s="36"/>
      <c r="L766" s="37"/>
      <c r="R766" s="54"/>
      <c r="U766" s="38"/>
      <c r="V766" s="38"/>
      <c r="W766" s="12"/>
      <c r="X766" s="34"/>
      <c r="Y766" s="12"/>
      <c r="Z766" s="12"/>
      <c r="AB766" s="13"/>
      <c r="AD766" s="12"/>
      <c r="AH766" s="12"/>
      <c r="AK766" s="12"/>
      <c r="AM766" s="39"/>
    </row>
    <row r="767" ht="15.75" customHeight="1">
      <c r="A767" s="34"/>
      <c r="B767" s="34"/>
      <c r="C767" s="34"/>
      <c r="E767" s="34"/>
      <c r="F767" s="66"/>
      <c r="J767" s="36"/>
      <c r="L767" s="37"/>
      <c r="R767" s="54"/>
      <c r="U767" s="38"/>
      <c r="V767" s="38"/>
      <c r="W767" s="12"/>
      <c r="X767" s="34"/>
      <c r="Y767" s="12"/>
      <c r="Z767" s="12"/>
      <c r="AB767" s="13"/>
      <c r="AD767" s="12"/>
      <c r="AH767" s="12"/>
      <c r="AK767" s="12"/>
      <c r="AM767" s="39"/>
    </row>
    <row r="768" ht="15.75" customHeight="1">
      <c r="A768" s="34"/>
      <c r="B768" s="34"/>
      <c r="C768" s="34"/>
      <c r="E768" s="34"/>
      <c r="F768" s="66"/>
      <c r="J768" s="36"/>
      <c r="L768" s="37"/>
      <c r="R768" s="54"/>
      <c r="U768" s="38"/>
      <c r="V768" s="38"/>
      <c r="W768" s="12"/>
      <c r="X768" s="34"/>
      <c r="Y768" s="12"/>
      <c r="Z768" s="12"/>
      <c r="AB768" s="13"/>
      <c r="AD768" s="12"/>
      <c r="AH768" s="12"/>
      <c r="AK768" s="12"/>
      <c r="AM768" s="39"/>
    </row>
    <row r="769" ht="15.75" customHeight="1">
      <c r="A769" s="34"/>
      <c r="B769" s="34"/>
      <c r="C769" s="34"/>
      <c r="E769" s="34"/>
      <c r="F769" s="66"/>
      <c r="J769" s="36"/>
      <c r="L769" s="37"/>
      <c r="R769" s="54"/>
      <c r="U769" s="38"/>
      <c r="V769" s="38"/>
      <c r="W769" s="12"/>
      <c r="X769" s="34"/>
      <c r="Y769" s="12"/>
      <c r="Z769" s="12"/>
      <c r="AB769" s="13"/>
      <c r="AD769" s="12"/>
      <c r="AH769" s="12"/>
      <c r="AK769" s="12"/>
      <c r="AM769" s="39"/>
    </row>
    <row r="770" ht="15.75" customHeight="1">
      <c r="A770" s="34"/>
      <c r="B770" s="34"/>
      <c r="C770" s="34"/>
      <c r="E770" s="34"/>
      <c r="F770" s="66"/>
      <c r="J770" s="36"/>
      <c r="L770" s="37"/>
      <c r="R770" s="54"/>
      <c r="U770" s="38"/>
      <c r="V770" s="38"/>
      <c r="W770" s="12"/>
      <c r="X770" s="34"/>
      <c r="Y770" s="12"/>
      <c r="Z770" s="12"/>
      <c r="AB770" s="13"/>
      <c r="AD770" s="12"/>
      <c r="AH770" s="12"/>
      <c r="AK770" s="12"/>
      <c r="AM770" s="39"/>
    </row>
    <row r="771" ht="15.75" customHeight="1">
      <c r="A771" s="34"/>
      <c r="B771" s="34"/>
      <c r="C771" s="34"/>
      <c r="E771" s="34"/>
      <c r="F771" s="66"/>
      <c r="J771" s="36"/>
      <c r="L771" s="37"/>
      <c r="R771" s="54"/>
      <c r="U771" s="38"/>
      <c r="V771" s="38"/>
      <c r="W771" s="12"/>
      <c r="X771" s="34"/>
      <c r="Y771" s="12"/>
      <c r="Z771" s="12"/>
      <c r="AB771" s="13"/>
      <c r="AD771" s="12"/>
      <c r="AH771" s="12"/>
      <c r="AK771" s="12"/>
      <c r="AM771" s="39"/>
    </row>
    <row r="772" ht="15.75" customHeight="1">
      <c r="A772" s="34"/>
      <c r="B772" s="34"/>
      <c r="C772" s="34"/>
      <c r="E772" s="34"/>
      <c r="F772" s="66"/>
      <c r="J772" s="36"/>
      <c r="L772" s="37"/>
      <c r="R772" s="54"/>
      <c r="U772" s="38"/>
      <c r="V772" s="38"/>
      <c r="W772" s="12"/>
      <c r="X772" s="34"/>
      <c r="Y772" s="12"/>
      <c r="Z772" s="12"/>
      <c r="AB772" s="13"/>
      <c r="AD772" s="12"/>
      <c r="AH772" s="12"/>
      <c r="AK772" s="12"/>
      <c r="AM772" s="39"/>
    </row>
    <row r="773" ht="15.75" customHeight="1">
      <c r="A773" s="34"/>
      <c r="B773" s="34"/>
      <c r="C773" s="34"/>
      <c r="E773" s="34"/>
      <c r="F773" s="66"/>
      <c r="J773" s="36"/>
      <c r="L773" s="37"/>
      <c r="R773" s="54"/>
      <c r="U773" s="38"/>
      <c r="V773" s="38"/>
      <c r="W773" s="12"/>
      <c r="X773" s="34"/>
      <c r="Y773" s="12"/>
      <c r="Z773" s="12"/>
      <c r="AB773" s="13"/>
      <c r="AD773" s="12"/>
      <c r="AH773" s="12"/>
      <c r="AK773" s="12"/>
      <c r="AM773" s="39"/>
    </row>
    <row r="774" ht="15.75" customHeight="1">
      <c r="A774" s="34"/>
      <c r="B774" s="34"/>
      <c r="C774" s="34"/>
      <c r="E774" s="34"/>
      <c r="F774" s="66"/>
      <c r="J774" s="36"/>
      <c r="L774" s="37"/>
      <c r="R774" s="54"/>
      <c r="U774" s="38"/>
      <c r="V774" s="38"/>
      <c r="W774" s="12"/>
      <c r="X774" s="34"/>
      <c r="Y774" s="12"/>
      <c r="Z774" s="12"/>
      <c r="AB774" s="13"/>
      <c r="AD774" s="12"/>
      <c r="AH774" s="12"/>
      <c r="AK774" s="12"/>
      <c r="AM774" s="39"/>
    </row>
    <row r="775" ht="15.75" customHeight="1">
      <c r="A775" s="34"/>
      <c r="B775" s="34"/>
      <c r="C775" s="34"/>
      <c r="E775" s="34"/>
      <c r="F775" s="66"/>
      <c r="J775" s="36"/>
      <c r="L775" s="37"/>
      <c r="R775" s="54"/>
      <c r="U775" s="38"/>
      <c r="V775" s="38"/>
      <c r="W775" s="12"/>
      <c r="X775" s="34"/>
      <c r="Y775" s="12"/>
      <c r="Z775" s="12"/>
      <c r="AB775" s="13"/>
      <c r="AD775" s="12"/>
      <c r="AH775" s="12"/>
      <c r="AK775" s="12"/>
      <c r="AM775" s="39"/>
    </row>
    <row r="776" ht="15.75" customHeight="1">
      <c r="A776" s="34"/>
      <c r="B776" s="34"/>
      <c r="C776" s="34"/>
      <c r="E776" s="34"/>
      <c r="F776" s="66"/>
      <c r="J776" s="36"/>
      <c r="L776" s="37"/>
      <c r="R776" s="54"/>
      <c r="U776" s="38"/>
      <c r="V776" s="38"/>
      <c r="W776" s="12"/>
      <c r="X776" s="34"/>
      <c r="Y776" s="12"/>
      <c r="Z776" s="12"/>
      <c r="AB776" s="13"/>
      <c r="AD776" s="12"/>
      <c r="AH776" s="12"/>
      <c r="AK776" s="12"/>
      <c r="AM776" s="39"/>
    </row>
    <row r="777" ht="15.75" customHeight="1">
      <c r="A777" s="34"/>
      <c r="B777" s="34"/>
      <c r="C777" s="34"/>
      <c r="E777" s="34"/>
      <c r="F777" s="66"/>
      <c r="J777" s="36"/>
      <c r="L777" s="37"/>
      <c r="R777" s="54"/>
      <c r="U777" s="38"/>
      <c r="V777" s="38"/>
      <c r="W777" s="12"/>
      <c r="X777" s="34"/>
      <c r="Y777" s="12"/>
      <c r="Z777" s="12"/>
      <c r="AB777" s="13"/>
      <c r="AD777" s="12"/>
      <c r="AH777" s="12"/>
      <c r="AK777" s="12"/>
      <c r="AM777" s="39"/>
    </row>
    <row r="778" ht="15.75" customHeight="1">
      <c r="A778" s="34"/>
      <c r="B778" s="34"/>
      <c r="C778" s="34"/>
      <c r="E778" s="34"/>
      <c r="F778" s="66"/>
      <c r="J778" s="36"/>
      <c r="L778" s="37"/>
      <c r="R778" s="54"/>
      <c r="U778" s="38"/>
      <c r="V778" s="38"/>
      <c r="W778" s="12"/>
      <c r="X778" s="34"/>
      <c r="Y778" s="12"/>
      <c r="Z778" s="12"/>
      <c r="AB778" s="13"/>
      <c r="AD778" s="12"/>
      <c r="AH778" s="12"/>
      <c r="AK778" s="12"/>
      <c r="AM778" s="39"/>
    </row>
    <row r="779" ht="15.75" customHeight="1">
      <c r="A779" s="34"/>
      <c r="B779" s="34"/>
      <c r="C779" s="34"/>
      <c r="E779" s="34"/>
      <c r="F779" s="66"/>
      <c r="J779" s="36"/>
      <c r="L779" s="37"/>
      <c r="R779" s="54"/>
      <c r="U779" s="38"/>
      <c r="V779" s="38"/>
      <c r="W779" s="12"/>
      <c r="X779" s="34"/>
      <c r="Y779" s="12"/>
      <c r="Z779" s="12"/>
      <c r="AB779" s="13"/>
      <c r="AD779" s="12"/>
      <c r="AH779" s="12"/>
      <c r="AK779" s="12"/>
      <c r="AM779" s="39"/>
    </row>
    <row r="780" ht="15.75" customHeight="1">
      <c r="A780" s="34"/>
      <c r="B780" s="34"/>
      <c r="C780" s="34"/>
      <c r="E780" s="34"/>
      <c r="F780" s="66"/>
      <c r="J780" s="36"/>
      <c r="L780" s="37"/>
      <c r="R780" s="54"/>
      <c r="U780" s="38"/>
      <c r="V780" s="38"/>
      <c r="W780" s="12"/>
      <c r="X780" s="34"/>
      <c r="Y780" s="12"/>
      <c r="Z780" s="12"/>
      <c r="AB780" s="13"/>
      <c r="AD780" s="12"/>
      <c r="AH780" s="12"/>
      <c r="AK780" s="12"/>
      <c r="AM780" s="39"/>
    </row>
    <row r="781" ht="15.75" customHeight="1">
      <c r="A781" s="34"/>
      <c r="B781" s="34"/>
      <c r="C781" s="34"/>
      <c r="E781" s="34"/>
      <c r="F781" s="66"/>
      <c r="J781" s="36"/>
      <c r="L781" s="37"/>
      <c r="R781" s="54"/>
      <c r="U781" s="38"/>
      <c r="V781" s="38"/>
      <c r="W781" s="12"/>
      <c r="X781" s="34"/>
      <c r="Y781" s="12"/>
      <c r="Z781" s="12"/>
      <c r="AB781" s="13"/>
      <c r="AD781" s="12"/>
      <c r="AH781" s="12"/>
      <c r="AK781" s="12"/>
      <c r="AM781" s="39"/>
    </row>
    <row r="782" ht="15.75" customHeight="1">
      <c r="A782" s="34"/>
      <c r="B782" s="34"/>
      <c r="C782" s="34"/>
      <c r="E782" s="34"/>
      <c r="F782" s="66"/>
      <c r="J782" s="36"/>
      <c r="L782" s="37"/>
      <c r="R782" s="54"/>
      <c r="U782" s="38"/>
      <c r="V782" s="38"/>
      <c r="W782" s="12"/>
      <c r="X782" s="34"/>
      <c r="Y782" s="12"/>
      <c r="Z782" s="12"/>
      <c r="AB782" s="13"/>
      <c r="AD782" s="12"/>
      <c r="AH782" s="12"/>
      <c r="AK782" s="12"/>
      <c r="AM782" s="39"/>
    </row>
    <row r="783" ht="15.75" customHeight="1">
      <c r="A783" s="34"/>
      <c r="B783" s="34"/>
      <c r="C783" s="34"/>
      <c r="E783" s="34"/>
      <c r="F783" s="66"/>
      <c r="J783" s="36"/>
      <c r="L783" s="37"/>
      <c r="R783" s="54"/>
      <c r="U783" s="38"/>
      <c r="V783" s="38"/>
      <c r="W783" s="12"/>
      <c r="X783" s="34"/>
      <c r="Y783" s="12"/>
      <c r="Z783" s="12"/>
      <c r="AB783" s="13"/>
      <c r="AD783" s="12"/>
      <c r="AH783" s="12"/>
      <c r="AK783" s="12"/>
      <c r="AM783" s="39"/>
    </row>
    <row r="784" ht="15.75" customHeight="1">
      <c r="A784" s="34"/>
      <c r="B784" s="34"/>
      <c r="C784" s="34"/>
      <c r="E784" s="34"/>
      <c r="F784" s="66"/>
      <c r="J784" s="36"/>
      <c r="L784" s="37"/>
      <c r="R784" s="54"/>
      <c r="U784" s="38"/>
      <c r="V784" s="38"/>
      <c r="W784" s="12"/>
      <c r="X784" s="34"/>
      <c r="Y784" s="12"/>
      <c r="Z784" s="12"/>
      <c r="AB784" s="13"/>
      <c r="AD784" s="12"/>
      <c r="AH784" s="12"/>
      <c r="AK784" s="12"/>
      <c r="AM784" s="39"/>
    </row>
    <row r="785" ht="15.75" customHeight="1">
      <c r="A785" s="34"/>
      <c r="B785" s="34"/>
      <c r="C785" s="34"/>
      <c r="E785" s="34"/>
      <c r="F785" s="66"/>
      <c r="J785" s="36"/>
      <c r="L785" s="37"/>
      <c r="R785" s="54"/>
      <c r="U785" s="38"/>
      <c r="V785" s="38"/>
      <c r="W785" s="12"/>
      <c r="X785" s="34"/>
      <c r="Y785" s="12"/>
      <c r="Z785" s="12"/>
      <c r="AB785" s="13"/>
      <c r="AD785" s="12"/>
      <c r="AH785" s="12"/>
      <c r="AK785" s="12"/>
      <c r="AM785" s="39"/>
    </row>
    <row r="786" ht="15.75" customHeight="1">
      <c r="A786" s="34"/>
      <c r="B786" s="34"/>
      <c r="C786" s="34"/>
      <c r="E786" s="34"/>
      <c r="F786" s="66"/>
      <c r="J786" s="36"/>
      <c r="L786" s="37"/>
      <c r="R786" s="54"/>
      <c r="U786" s="38"/>
      <c r="V786" s="38"/>
      <c r="W786" s="12"/>
      <c r="X786" s="34"/>
      <c r="Y786" s="12"/>
      <c r="Z786" s="12"/>
      <c r="AB786" s="13"/>
      <c r="AD786" s="12"/>
      <c r="AH786" s="12"/>
      <c r="AK786" s="12"/>
      <c r="AM786" s="39"/>
    </row>
    <row r="787" ht="15.75" customHeight="1">
      <c r="A787" s="34"/>
      <c r="B787" s="34"/>
      <c r="C787" s="34"/>
      <c r="E787" s="34"/>
      <c r="F787" s="66"/>
      <c r="J787" s="36"/>
      <c r="L787" s="37"/>
      <c r="R787" s="54"/>
      <c r="U787" s="38"/>
      <c r="V787" s="38"/>
      <c r="W787" s="12"/>
      <c r="X787" s="34"/>
      <c r="Y787" s="12"/>
      <c r="Z787" s="12"/>
      <c r="AB787" s="13"/>
      <c r="AD787" s="12"/>
      <c r="AH787" s="12"/>
      <c r="AK787" s="12"/>
      <c r="AM787" s="39"/>
    </row>
    <row r="788" ht="15.75" customHeight="1">
      <c r="A788" s="34"/>
      <c r="B788" s="34"/>
      <c r="C788" s="34"/>
      <c r="E788" s="34"/>
      <c r="F788" s="66"/>
      <c r="J788" s="36"/>
      <c r="L788" s="37"/>
      <c r="R788" s="54"/>
      <c r="U788" s="38"/>
      <c r="V788" s="38"/>
      <c r="W788" s="12"/>
      <c r="X788" s="34"/>
      <c r="Y788" s="12"/>
      <c r="Z788" s="12"/>
      <c r="AB788" s="13"/>
      <c r="AD788" s="12"/>
      <c r="AH788" s="12"/>
      <c r="AK788" s="12"/>
      <c r="AM788" s="39"/>
    </row>
    <row r="789" ht="15.75" customHeight="1">
      <c r="A789" s="34"/>
      <c r="B789" s="34"/>
      <c r="C789" s="34"/>
      <c r="E789" s="34"/>
      <c r="F789" s="66"/>
      <c r="J789" s="36"/>
      <c r="L789" s="37"/>
      <c r="R789" s="54"/>
      <c r="U789" s="38"/>
      <c r="V789" s="38"/>
      <c r="W789" s="12"/>
      <c r="X789" s="34"/>
      <c r="Y789" s="12"/>
      <c r="Z789" s="12"/>
      <c r="AB789" s="13"/>
      <c r="AD789" s="12"/>
      <c r="AH789" s="12"/>
      <c r="AK789" s="12"/>
      <c r="AM789" s="39"/>
    </row>
    <row r="790" ht="15.75" customHeight="1">
      <c r="A790" s="34"/>
      <c r="B790" s="34"/>
      <c r="C790" s="34"/>
      <c r="E790" s="34"/>
      <c r="F790" s="66"/>
      <c r="J790" s="36"/>
      <c r="L790" s="37"/>
      <c r="R790" s="54"/>
      <c r="U790" s="38"/>
      <c r="V790" s="38"/>
      <c r="W790" s="12"/>
      <c r="X790" s="34"/>
      <c r="Y790" s="12"/>
      <c r="Z790" s="12"/>
      <c r="AB790" s="13"/>
      <c r="AD790" s="12"/>
      <c r="AH790" s="12"/>
      <c r="AK790" s="12"/>
      <c r="AM790" s="39"/>
    </row>
    <row r="791" ht="15.75" customHeight="1">
      <c r="A791" s="34"/>
      <c r="B791" s="34"/>
      <c r="C791" s="34"/>
      <c r="E791" s="34"/>
      <c r="F791" s="66"/>
      <c r="J791" s="36"/>
      <c r="L791" s="37"/>
      <c r="R791" s="54"/>
      <c r="U791" s="38"/>
      <c r="V791" s="38"/>
      <c r="W791" s="12"/>
      <c r="X791" s="34"/>
      <c r="Y791" s="12"/>
      <c r="Z791" s="12"/>
      <c r="AB791" s="13"/>
      <c r="AD791" s="12"/>
      <c r="AH791" s="12"/>
      <c r="AK791" s="12"/>
      <c r="AM791" s="39"/>
    </row>
    <row r="792" ht="15.75" customHeight="1">
      <c r="A792" s="34"/>
      <c r="B792" s="34"/>
      <c r="C792" s="34"/>
      <c r="E792" s="34"/>
      <c r="F792" s="66"/>
      <c r="J792" s="36"/>
      <c r="L792" s="37"/>
      <c r="R792" s="54"/>
      <c r="U792" s="38"/>
      <c r="V792" s="38"/>
      <c r="W792" s="12"/>
      <c r="X792" s="34"/>
      <c r="Y792" s="12"/>
      <c r="Z792" s="12"/>
      <c r="AB792" s="13"/>
      <c r="AD792" s="12"/>
      <c r="AH792" s="12"/>
      <c r="AK792" s="12"/>
      <c r="AM792" s="39"/>
    </row>
    <row r="793" ht="15.75" customHeight="1">
      <c r="A793" s="34"/>
      <c r="B793" s="34"/>
      <c r="C793" s="34"/>
      <c r="E793" s="34"/>
      <c r="F793" s="66"/>
      <c r="J793" s="36"/>
      <c r="L793" s="37"/>
      <c r="R793" s="54"/>
      <c r="U793" s="38"/>
      <c r="V793" s="38"/>
      <c r="W793" s="12"/>
      <c r="X793" s="34"/>
      <c r="Y793" s="12"/>
      <c r="Z793" s="12"/>
      <c r="AB793" s="13"/>
      <c r="AD793" s="12"/>
      <c r="AH793" s="12"/>
      <c r="AK793" s="12"/>
      <c r="AM793" s="39"/>
    </row>
    <row r="794" ht="15.75" customHeight="1">
      <c r="A794" s="34"/>
      <c r="B794" s="34"/>
      <c r="C794" s="34"/>
      <c r="E794" s="34"/>
      <c r="F794" s="66"/>
      <c r="J794" s="36"/>
      <c r="L794" s="37"/>
      <c r="R794" s="54"/>
      <c r="U794" s="38"/>
      <c r="V794" s="38"/>
      <c r="W794" s="12"/>
      <c r="X794" s="34"/>
      <c r="Y794" s="12"/>
      <c r="Z794" s="12"/>
      <c r="AB794" s="13"/>
      <c r="AD794" s="12"/>
      <c r="AH794" s="12"/>
      <c r="AK794" s="12"/>
      <c r="AM794" s="39"/>
    </row>
    <row r="795" ht="15.75" customHeight="1">
      <c r="A795" s="34"/>
      <c r="B795" s="34"/>
      <c r="C795" s="34"/>
      <c r="E795" s="34"/>
      <c r="F795" s="66"/>
      <c r="J795" s="36"/>
      <c r="L795" s="37"/>
      <c r="R795" s="54"/>
      <c r="U795" s="38"/>
      <c r="V795" s="38"/>
      <c r="W795" s="12"/>
      <c r="X795" s="34"/>
      <c r="Y795" s="12"/>
      <c r="Z795" s="12"/>
      <c r="AB795" s="13"/>
      <c r="AD795" s="12"/>
      <c r="AH795" s="12"/>
      <c r="AK795" s="12"/>
      <c r="AM795" s="39"/>
    </row>
    <row r="796" ht="15.75" customHeight="1">
      <c r="A796" s="34"/>
      <c r="B796" s="34"/>
      <c r="C796" s="34"/>
      <c r="E796" s="34"/>
      <c r="F796" s="66"/>
      <c r="J796" s="36"/>
      <c r="L796" s="37"/>
      <c r="R796" s="54"/>
      <c r="U796" s="38"/>
      <c r="V796" s="38"/>
      <c r="W796" s="12"/>
      <c r="X796" s="34"/>
      <c r="Y796" s="12"/>
      <c r="Z796" s="12"/>
      <c r="AB796" s="13"/>
      <c r="AD796" s="12"/>
      <c r="AH796" s="12"/>
      <c r="AK796" s="12"/>
      <c r="AM796" s="39"/>
    </row>
    <row r="797" ht="15.75" customHeight="1">
      <c r="A797" s="34"/>
      <c r="B797" s="34"/>
      <c r="C797" s="34"/>
      <c r="E797" s="34"/>
      <c r="F797" s="66"/>
      <c r="J797" s="36"/>
      <c r="L797" s="37"/>
      <c r="R797" s="54"/>
      <c r="U797" s="38"/>
      <c r="V797" s="38"/>
      <c r="W797" s="12"/>
      <c r="X797" s="34"/>
      <c r="Y797" s="12"/>
      <c r="Z797" s="12"/>
      <c r="AB797" s="13"/>
      <c r="AD797" s="12"/>
      <c r="AH797" s="12"/>
      <c r="AK797" s="12"/>
      <c r="AM797" s="39"/>
    </row>
    <row r="798" ht="15.75" customHeight="1">
      <c r="A798" s="34"/>
      <c r="B798" s="34"/>
      <c r="C798" s="34"/>
      <c r="E798" s="34"/>
      <c r="F798" s="66"/>
      <c r="J798" s="36"/>
      <c r="L798" s="37"/>
      <c r="R798" s="54"/>
      <c r="U798" s="38"/>
      <c r="V798" s="38"/>
      <c r="W798" s="12"/>
      <c r="X798" s="34"/>
      <c r="Y798" s="12"/>
      <c r="Z798" s="12"/>
      <c r="AB798" s="13"/>
      <c r="AD798" s="12"/>
      <c r="AH798" s="12"/>
      <c r="AK798" s="12"/>
      <c r="AM798" s="39"/>
    </row>
    <row r="799" ht="15.75" customHeight="1">
      <c r="A799" s="34"/>
      <c r="B799" s="34"/>
      <c r="C799" s="34"/>
      <c r="E799" s="34"/>
      <c r="F799" s="66"/>
      <c r="J799" s="36"/>
      <c r="L799" s="37"/>
      <c r="R799" s="54"/>
      <c r="U799" s="38"/>
      <c r="V799" s="38"/>
      <c r="W799" s="12"/>
      <c r="X799" s="34"/>
      <c r="Y799" s="12"/>
      <c r="Z799" s="12"/>
      <c r="AB799" s="13"/>
      <c r="AD799" s="12"/>
      <c r="AH799" s="12"/>
      <c r="AK799" s="12"/>
      <c r="AM799" s="39"/>
    </row>
    <row r="800" ht="15.75" customHeight="1">
      <c r="A800" s="34"/>
      <c r="B800" s="34"/>
      <c r="C800" s="34"/>
      <c r="E800" s="34"/>
      <c r="F800" s="66"/>
      <c r="J800" s="36"/>
      <c r="L800" s="37"/>
      <c r="R800" s="54"/>
      <c r="U800" s="38"/>
      <c r="V800" s="38"/>
      <c r="W800" s="12"/>
      <c r="X800" s="34"/>
      <c r="Y800" s="12"/>
      <c r="Z800" s="12"/>
      <c r="AB800" s="13"/>
      <c r="AD800" s="12"/>
      <c r="AH800" s="12"/>
      <c r="AK800" s="12"/>
      <c r="AM800" s="39"/>
    </row>
    <row r="801" ht="15.75" customHeight="1">
      <c r="A801" s="34"/>
      <c r="B801" s="34"/>
      <c r="C801" s="34"/>
      <c r="E801" s="34"/>
      <c r="F801" s="66"/>
      <c r="J801" s="36"/>
      <c r="L801" s="37"/>
      <c r="R801" s="54"/>
      <c r="U801" s="38"/>
      <c r="V801" s="38"/>
      <c r="W801" s="12"/>
      <c r="X801" s="34"/>
      <c r="Y801" s="12"/>
      <c r="Z801" s="12"/>
      <c r="AB801" s="13"/>
      <c r="AD801" s="12"/>
      <c r="AH801" s="12"/>
      <c r="AK801" s="12"/>
      <c r="AM801" s="39"/>
    </row>
    <row r="802" ht="15.75" customHeight="1">
      <c r="A802" s="34"/>
      <c r="B802" s="34"/>
      <c r="C802" s="34"/>
      <c r="E802" s="34"/>
      <c r="F802" s="66"/>
      <c r="J802" s="36"/>
      <c r="L802" s="37"/>
      <c r="R802" s="54"/>
      <c r="U802" s="38"/>
      <c r="V802" s="38"/>
      <c r="W802" s="12"/>
      <c r="X802" s="34"/>
      <c r="Y802" s="12"/>
      <c r="Z802" s="12"/>
      <c r="AB802" s="13"/>
      <c r="AD802" s="12"/>
      <c r="AH802" s="12"/>
      <c r="AK802" s="12"/>
      <c r="AM802" s="39"/>
    </row>
    <row r="803" ht="15.75" customHeight="1">
      <c r="A803" s="34"/>
      <c r="B803" s="34"/>
      <c r="C803" s="34"/>
      <c r="E803" s="34"/>
      <c r="F803" s="66"/>
      <c r="J803" s="36"/>
      <c r="L803" s="37"/>
      <c r="R803" s="54"/>
      <c r="U803" s="38"/>
      <c r="V803" s="38"/>
      <c r="W803" s="12"/>
      <c r="X803" s="34"/>
      <c r="Y803" s="12"/>
      <c r="Z803" s="12"/>
      <c r="AB803" s="13"/>
      <c r="AD803" s="12"/>
      <c r="AH803" s="12"/>
      <c r="AK803" s="12"/>
      <c r="AM803" s="39"/>
    </row>
    <row r="804" ht="15.75" customHeight="1">
      <c r="A804" s="34"/>
      <c r="B804" s="34"/>
      <c r="C804" s="34"/>
      <c r="E804" s="34"/>
      <c r="F804" s="66"/>
      <c r="J804" s="36"/>
      <c r="L804" s="37"/>
      <c r="R804" s="54"/>
      <c r="U804" s="38"/>
      <c r="V804" s="38"/>
      <c r="W804" s="12"/>
      <c r="X804" s="34"/>
      <c r="Y804" s="12"/>
      <c r="Z804" s="12"/>
      <c r="AB804" s="13"/>
      <c r="AD804" s="12"/>
      <c r="AH804" s="12"/>
      <c r="AK804" s="12"/>
      <c r="AM804" s="39"/>
    </row>
    <row r="805" ht="15.75" customHeight="1">
      <c r="A805" s="34"/>
      <c r="B805" s="34"/>
      <c r="C805" s="34"/>
      <c r="E805" s="34"/>
      <c r="F805" s="66"/>
      <c r="J805" s="36"/>
      <c r="L805" s="37"/>
      <c r="R805" s="54"/>
      <c r="U805" s="38"/>
      <c r="V805" s="38"/>
      <c r="W805" s="12"/>
      <c r="X805" s="34"/>
      <c r="Y805" s="12"/>
      <c r="Z805" s="12"/>
      <c r="AB805" s="13"/>
      <c r="AD805" s="12"/>
      <c r="AH805" s="12"/>
      <c r="AK805" s="12"/>
      <c r="AM805" s="39"/>
    </row>
    <row r="806" ht="15.75" customHeight="1">
      <c r="A806" s="34"/>
      <c r="B806" s="34"/>
      <c r="C806" s="34"/>
      <c r="E806" s="34"/>
      <c r="F806" s="66"/>
      <c r="J806" s="36"/>
      <c r="L806" s="37"/>
      <c r="R806" s="54"/>
      <c r="U806" s="38"/>
      <c r="V806" s="38"/>
      <c r="W806" s="12"/>
      <c r="X806" s="34"/>
      <c r="Y806" s="12"/>
      <c r="Z806" s="12"/>
      <c r="AB806" s="13"/>
      <c r="AD806" s="12"/>
      <c r="AH806" s="12"/>
      <c r="AK806" s="12"/>
      <c r="AM806" s="39"/>
    </row>
    <row r="807" ht="15.75" customHeight="1">
      <c r="A807" s="34"/>
      <c r="B807" s="34"/>
      <c r="C807" s="34"/>
      <c r="E807" s="34"/>
      <c r="F807" s="66"/>
      <c r="J807" s="36"/>
      <c r="L807" s="37"/>
      <c r="R807" s="54"/>
      <c r="U807" s="38"/>
      <c r="V807" s="38"/>
      <c r="W807" s="12"/>
      <c r="X807" s="34"/>
      <c r="Y807" s="12"/>
      <c r="Z807" s="12"/>
      <c r="AB807" s="13"/>
      <c r="AD807" s="12"/>
      <c r="AH807" s="12"/>
      <c r="AK807" s="12"/>
      <c r="AM807" s="39"/>
    </row>
    <row r="808" ht="15.75" customHeight="1">
      <c r="A808" s="34"/>
      <c r="B808" s="34"/>
      <c r="C808" s="34"/>
      <c r="E808" s="34"/>
      <c r="F808" s="66"/>
      <c r="J808" s="36"/>
      <c r="L808" s="37"/>
      <c r="R808" s="54"/>
      <c r="U808" s="38"/>
      <c r="V808" s="38"/>
      <c r="W808" s="12"/>
      <c r="X808" s="34"/>
      <c r="Y808" s="12"/>
      <c r="Z808" s="12"/>
      <c r="AB808" s="13"/>
      <c r="AD808" s="12"/>
      <c r="AH808" s="12"/>
      <c r="AK808" s="12"/>
      <c r="AM808" s="39"/>
    </row>
    <row r="809" ht="15.75" customHeight="1">
      <c r="A809" s="34"/>
      <c r="B809" s="34"/>
      <c r="C809" s="34"/>
      <c r="E809" s="34"/>
      <c r="F809" s="66"/>
      <c r="J809" s="36"/>
      <c r="L809" s="37"/>
      <c r="R809" s="54"/>
      <c r="U809" s="38"/>
      <c r="V809" s="38"/>
      <c r="W809" s="12"/>
      <c r="X809" s="34"/>
      <c r="Y809" s="12"/>
      <c r="Z809" s="12"/>
      <c r="AB809" s="13"/>
      <c r="AD809" s="12"/>
      <c r="AH809" s="12"/>
      <c r="AK809" s="12"/>
      <c r="AM809" s="39"/>
    </row>
    <row r="810" ht="15.75" customHeight="1">
      <c r="A810" s="34"/>
      <c r="B810" s="34"/>
      <c r="C810" s="34"/>
      <c r="E810" s="34"/>
      <c r="F810" s="66"/>
      <c r="J810" s="36"/>
      <c r="L810" s="37"/>
      <c r="R810" s="54"/>
      <c r="U810" s="38"/>
      <c r="V810" s="38"/>
      <c r="W810" s="12"/>
      <c r="X810" s="34"/>
      <c r="Y810" s="12"/>
      <c r="Z810" s="12"/>
      <c r="AB810" s="13"/>
      <c r="AD810" s="12"/>
      <c r="AH810" s="12"/>
      <c r="AK810" s="12"/>
      <c r="AM810" s="39"/>
    </row>
    <row r="811" ht="15.75" customHeight="1">
      <c r="A811" s="34"/>
      <c r="B811" s="34"/>
      <c r="C811" s="34"/>
      <c r="E811" s="34"/>
      <c r="F811" s="66"/>
      <c r="J811" s="36"/>
      <c r="L811" s="37"/>
      <c r="R811" s="54"/>
      <c r="U811" s="38"/>
      <c r="V811" s="38"/>
      <c r="W811" s="12"/>
      <c r="X811" s="34"/>
      <c r="Y811" s="12"/>
      <c r="Z811" s="12"/>
      <c r="AB811" s="13"/>
      <c r="AD811" s="12"/>
      <c r="AH811" s="12"/>
      <c r="AK811" s="12"/>
      <c r="AM811" s="39"/>
    </row>
    <row r="812" ht="15.75" customHeight="1">
      <c r="A812" s="34"/>
      <c r="B812" s="34"/>
      <c r="C812" s="34"/>
      <c r="E812" s="34"/>
      <c r="F812" s="66"/>
      <c r="J812" s="36"/>
      <c r="L812" s="37"/>
      <c r="R812" s="54"/>
      <c r="U812" s="38"/>
      <c r="V812" s="38"/>
      <c r="W812" s="12"/>
      <c r="X812" s="34"/>
      <c r="Y812" s="12"/>
      <c r="Z812" s="12"/>
      <c r="AB812" s="13"/>
      <c r="AD812" s="12"/>
      <c r="AH812" s="12"/>
      <c r="AK812" s="12"/>
      <c r="AM812" s="39"/>
    </row>
    <row r="813" ht="15.75" customHeight="1">
      <c r="A813" s="34"/>
      <c r="B813" s="34"/>
      <c r="C813" s="34"/>
      <c r="E813" s="34"/>
      <c r="F813" s="66"/>
      <c r="J813" s="36"/>
      <c r="L813" s="37"/>
      <c r="R813" s="54"/>
      <c r="U813" s="38"/>
      <c r="V813" s="38"/>
      <c r="W813" s="12"/>
      <c r="X813" s="34"/>
      <c r="Y813" s="12"/>
      <c r="Z813" s="12"/>
      <c r="AB813" s="13"/>
      <c r="AD813" s="12"/>
      <c r="AH813" s="12"/>
      <c r="AK813" s="12"/>
      <c r="AM813" s="39"/>
    </row>
    <row r="814" ht="15.75" customHeight="1">
      <c r="A814" s="34"/>
      <c r="B814" s="34"/>
      <c r="C814" s="34"/>
      <c r="E814" s="34"/>
      <c r="F814" s="66"/>
      <c r="J814" s="36"/>
      <c r="L814" s="37"/>
      <c r="R814" s="54"/>
      <c r="U814" s="38"/>
      <c r="V814" s="38"/>
      <c r="W814" s="12"/>
      <c r="X814" s="34"/>
      <c r="Y814" s="12"/>
      <c r="Z814" s="12"/>
      <c r="AB814" s="13"/>
      <c r="AD814" s="12"/>
      <c r="AH814" s="12"/>
      <c r="AK814" s="12"/>
      <c r="AM814" s="39"/>
    </row>
    <row r="815" ht="15.75" customHeight="1">
      <c r="A815" s="34"/>
      <c r="B815" s="34"/>
      <c r="C815" s="34"/>
      <c r="E815" s="34"/>
      <c r="F815" s="66"/>
      <c r="J815" s="36"/>
      <c r="L815" s="37"/>
      <c r="R815" s="54"/>
      <c r="U815" s="38"/>
      <c r="V815" s="38"/>
      <c r="W815" s="12"/>
      <c r="X815" s="34"/>
      <c r="Y815" s="12"/>
      <c r="Z815" s="12"/>
      <c r="AB815" s="13"/>
      <c r="AD815" s="12"/>
      <c r="AH815" s="12"/>
      <c r="AK815" s="12"/>
      <c r="AM815" s="39"/>
    </row>
    <row r="816" ht="15.75" customHeight="1">
      <c r="A816" s="34"/>
      <c r="B816" s="34"/>
      <c r="C816" s="34"/>
      <c r="E816" s="34"/>
      <c r="F816" s="66"/>
      <c r="J816" s="36"/>
      <c r="L816" s="37"/>
      <c r="R816" s="54"/>
      <c r="U816" s="38"/>
      <c r="V816" s="38"/>
      <c r="W816" s="12"/>
      <c r="X816" s="34"/>
      <c r="Y816" s="12"/>
      <c r="Z816" s="12"/>
      <c r="AB816" s="13"/>
      <c r="AD816" s="12"/>
      <c r="AH816" s="12"/>
      <c r="AK816" s="12"/>
      <c r="AM816" s="39"/>
    </row>
    <row r="817" ht="15.75" customHeight="1">
      <c r="A817" s="34"/>
      <c r="B817" s="34"/>
      <c r="C817" s="34"/>
      <c r="E817" s="34"/>
      <c r="F817" s="66"/>
      <c r="J817" s="36"/>
      <c r="L817" s="37"/>
      <c r="R817" s="54"/>
      <c r="U817" s="38"/>
      <c r="V817" s="38"/>
      <c r="W817" s="12"/>
      <c r="X817" s="34"/>
      <c r="Y817" s="12"/>
      <c r="Z817" s="12"/>
      <c r="AB817" s="13"/>
      <c r="AD817" s="12"/>
      <c r="AH817" s="12"/>
      <c r="AK817" s="12"/>
      <c r="AM817" s="39"/>
    </row>
    <row r="818" ht="15.75" customHeight="1">
      <c r="A818" s="34"/>
      <c r="B818" s="34"/>
      <c r="C818" s="34"/>
      <c r="E818" s="34"/>
      <c r="F818" s="66"/>
      <c r="J818" s="36"/>
      <c r="L818" s="37"/>
      <c r="R818" s="54"/>
      <c r="U818" s="38"/>
      <c r="V818" s="38"/>
      <c r="W818" s="12"/>
      <c r="X818" s="34"/>
      <c r="Y818" s="12"/>
      <c r="Z818" s="12"/>
      <c r="AB818" s="13"/>
      <c r="AD818" s="12"/>
      <c r="AH818" s="12"/>
      <c r="AK818" s="12"/>
      <c r="AM818" s="39"/>
    </row>
    <row r="819" ht="15.75" customHeight="1">
      <c r="A819" s="34"/>
      <c r="B819" s="34"/>
      <c r="C819" s="34"/>
      <c r="E819" s="34"/>
      <c r="F819" s="66"/>
      <c r="J819" s="36"/>
      <c r="L819" s="37"/>
      <c r="R819" s="54"/>
      <c r="U819" s="38"/>
      <c r="V819" s="38"/>
      <c r="W819" s="12"/>
      <c r="X819" s="34"/>
      <c r="Y819" s="12"/>
      <c r="Z819" s="12"/>
      <c r="AB819" s="13"/>
      <c r="AD819" s="12"/>
      <c r="AH819" s="12"/>
      <c r="AK819" s="12"/>
      <c r="AM819" s="39"/>
    </row>
    <row r="820" ht="15.75" customHeight="1">
      <c r="A820" s="34"/>
      <c r="B820" s="34"/>
      <c r="C820" s="34"/>
      <c r="E820" s="34"/>
      <c r="F820" s="66"/>
      <c r="J820" s="36"/>
      <c r="L820" s="37"/>
      <c r="R820" s="54"/>
      <c r="U820" s="38"/>
      <c r="V820" s="38"/>
      <c r="W820" s="12"/>
      <c r="X820" s="34"/>
      <c r="Y820" s="12"/>
      <c r="Z820" s="12"/>
      <c r="AB820" s="13"/>
      <c r="AD820" s="12"/>
      <c r="AH820" s="12"/>
      <c r="AK820" s="12"/>
      <c r="AM820" s="39"/>
    </row>
    <row r="821" ht="15.75" customHeight="1">
      <c r="A821" s="34"/>
      <c r="B821" s="34"/>
      <c r="C821" s="34"/>
      <c r="E821" s="34"/>
      <c r="F821" s="66"/>
      <c r="J821" s="36"/>
      <c r="L821" s="37"/>
      <c r="R821" s="54"/>
      <c r="U821" s="38"/>
      <c r="V821" s="38"/>
      <c r="W821" s="12"/>
      <c r="X821" s="34"/>
      <c r="Y821" s="12"/>
      <c r="Z821" s="12"/>
      <c r="AB821" s="13"/>
      <c r="AD821" s="12"/>
      <c r="AH821" s="12"/>
      <c r="AK821" s="12"/>
      <c r="AM821" s="39"/>
    </row>
    <row r="822" ht="15.75" customHeight="1">
      <c r="A822" s="34"/>
      <c r="B822" s="34"/>
      <c r="C822" s="34"/>
      <c r="E822" s="34"/>
      <c r="F822" s="66"/>
      <c r="J822" s="36"/>
      <c r="L822" s="37"/>
      <c r="R822" s="54"/>
      <c r="U822" s="38"/>
      <c r="V822" s="38"/>
      <c r="W822" s="12"/>
      <c r="X822" s="34"/>
      <c r="Y822" s="12"/>
      <c r="Z822" s="12"/>
      <c r="AB822" s="13"/>
      <c r="AD822" s="12"/>
      <c r="AH822" s="12"/>
      <c r="AK822" s="12"/>
      <c r="AM822" s="39"/>
    </row>
    <row r="823" ht="15.75" customHeight="1">
      <c r="A823" s="34"/>
      <c r="B823" s="34"/>
      <c r="C823" s="34"/>
      <c r="E823" s="34"/>
      <c r="F823" s="66"/>
      <c r="J823" s="36"/>
      <c r="L823" s="37"/>
      <c r="R823" s="54"/>
      <c r="U823" s="38"/>
      <c r="V823" s="38"/>
      <c r="W823" s="12"/>
      <c r="X823" s="34"/>
      <c r="Y823" s="12"/>
      <c r="Z823" s="12"/>
      <c r="AB823" s="13"/>
      <c r="AD823" s="12"/>
      <c r="AH823" s="12"/>
      <c r="AK823" s="12"/>
      <c r="AM823" s="39"/>
    </row>
    <row r="824" ht="15.75" customHeight="1">
      <c r="A824" s="34"/>
      <c r="B824" s="34"/>
      <c r="C824" s="34"/>
      <c r="E824" s="34"/>
      <c r="F824" s="66"/>
      <c r="J824" s="36"/>
      <c r="L824" s="37"/>
      <c r="R824" s="54"/>
      <c r="U824" s="38"/>
      <c r="V824" s="38"/>
      <c r="W824" s="12"/>
      <c r="X824" s="34"/>
      <c r="Y824" s="12"/>
      <c r="Z824" s="12"/>
      <c r="AB824" s="13"/>
      <c r="AD824" s="12"/>
      <c r="AH824" s="12"/>
      <c r="AK824" s="12"/>
      <c r="AM824" s="39"/>
    </row>
    <row r="825" ht="15.75" customHeight="1">
      <c r="A825" s="34"/>
      <c r="B825" s="34"/>
      <c r="C825" s="34"/>
      <c r="E825" s="34"/>
      <c r="F825" s="66"/>
      <c r="J825" s="36"/>
      <c r="L825" s="37"/>
      <c r="R825" s="54"/>
      <c r="U825" s="38"/>
      <c r="V825" s="38"/>
      <c r="W825" s="12"/>
      <c r="X825" s="34"/>
      <c r="Y825" s="12"/>
      <c r="Z825" s="12"/>
      <c r="AB825" s="13"/>
      <c r="AD825" s="12"/>
      <c r="AH825" s="12"/>
      <c r="AK825" s="12"/>
      <c r="AM825" s="39"/>
    </row>
    <row r="826" ht="15.75" customHeight="1">
      <c r="A826" s="34"/>
      <c r="B826" s="34"/>
      <c r="C826" s="34"/>
      <c r="E826" s="34"/>
      <c r="F826" s="66"/>
      <c r="J826" s="36"/>
      <c r="L826" s="37"/>
      <c r="R826" s="54"/>
      <c r="U826" s="38"/>
      <c r="V826" s="38"/>
      <c r="W826" s="12"/>
      <c r="X826" s="34"/>
      <c r="Y826" s="12"/>
      <c r="Z826" s="12"/>
      <c r="AB826" s="13"/>
      <c r="AD826" s="12"/>
      <c r="AH826" s="12"/>
      <c r="AK826" s="12"/>
      <c r="AM826" s="39"/>
    </row>
    <row r="827" ht="15.75" customHeight="1">
      <c r="A827" s="34"/>
      <c r="B827" s="34"/>
      <c r="C827" s="34"/>
      <c r="E827" s="34"/>
      <c r="F827" s="66"/>
      <c r="J827" s="36"/>
      <c r="L827" s="37"/>
      <c r="R827" s="54"/>
      <c r="U827" s="38"/>
      <c r="V827" s="38"/>
      <c r="W827" s="12"/>
      <c r="X827" s="34"/>
      <c r="Y827" s="12"/>
      <c r="Z827" s="12"/>
      <c r="AB827" s="13"/>
      <c r="AD827" s="12"/>
      <c r="AH827" s="12"/>
      <c r="AK827" s="12"/>
      <c r="AM827" s="39"/>
    </row>
    <row r="828" ht="15.75" customHeight="1">
      <c r="A828" s="34"/>
      <c r="B828" s="34"/>
      <c r="C828" s="34"/>
      <c r="E828" s="34"/>
      <c r="F828" s="66"/>
      <c r="J828" s="36"/>
      <c r="L828" s="37"/>
      <c r="R828" s="54"/>
      <c r="U828" s="38"/>
      <c r="V828" s="38"/>
      <c r="W828" s="12"/>
      <c r="X828" s="34"/>
      <c r="Y828" s="12"/>
      <c r="Z828" s="12"/>
      <c r="AB828" s="13"/>
      <c r="AD828" s="12"/>
      <c r="AH828" s="12"/>
      <c r="AK828" s="12"/>
      <c r="AM828" s="39"/>
    </row>
    <row r="829" ht="15.75" customHeight="1">
      <c r="A829" s="34"/>
      <c r="B829" s="34"/>
      <c r="C829" s="34"/>
      <c r="E829" s="34"/>
      <c r="F829" s="66"/>
      <c r="J829" s="36"/>
      <c r="L829" s="37"/>
      <c r="R829" s="54"/>
      <c r="U829" s="38"/>
      <c r="V829" s="38"/>
      <c r="W829" s="12"/>
      <c r="X829" s="34"/>
      <c r="Y829" s="12"/>
      <c r="Z829" s="12"/>
      <c r="AB829" s="13"/>
      <c r="AD829" s="12"/>
      <c r="AH829" s="12"/>
      <c r="AK829" s="12"/>
      <c r="AM829" s="39"/>
    </row>
    <row r="830" ht="15.75" customHeight="1">
      <c r="A830" s="34"/>
      <c r="B830" s="34"/>
      <c r="C830" s="34"/>
      <c r="E830" s="34"/>
      <c r="F830" s="66"/>
      <c r="J830" s="36"/>
      <c r="L830" s="37"/>
      <c r="R830" s="54"/>
      <c r="U830" s="38"/>
      <c r="V830" s="38"/>
      <c r="W830" s="12"/>
      <c r="X830" s="34"/>
      <c r="Y830" s="12"/>
      <c r="Z830" s="12"/>
      <c r="AB830" s="13"/>
      <c r="AD830" s="12"/>
      <c r="AH830" s="12"/>
      <c r="AK830" s="12"/>
      <c r="AM830" s="39"/>
    </row>
    <row r="831" ht="15.75" customHeight="1">
      <c r="A831" s="34"/>
      <c r="B831" s="34"/>
      <c r="C831" s="34"/>
      <c r="E831" s="34"/>
      <c r="F831" s="66"/>
      <c r="J831" s="36"/>
      <c r="L831" s="37"/>
      <c r="R831" s="54"/>
      <c r="U831" s="38"/>
      <c r="V831" s="38"/>
      <c r="W831" s="12"/>
      <c r="X831" s="34"/>
      <c r="Y831" s="12"/>
      <c r="Z831" s="12"/>
      <c r="AB831" s="13"/>
      <c r="AD831" s="12"/>
      <c r="AH831" s="12"/>
      <c r="AK831" s="12"/>
      <c r="AM831" s="39"/>
    </row>
    <row r="832" ht="15.75" customHeight="1">
      <c r="A832" s="34"/>
      <c r="B832" s="34"/>
      <c r="C832" s="34"/>
      <c r="E832" s="34"/>
      <c r="F832" s="66"/>
      <c r="J832" s="36"/>
      <c r="L832" s="37"/>
      <c r="R832" s="54"/>
      <c r="U832" s="38"/>
      <c r="V832" s="38"/>
      <c r="W832" s="12"/>
      <c r="X832" s="34"/>
      <c r="Y832" s="12"/>
      <c r="Z832" s="12"/>
      <c r="AB832" s="13"/>
      <c r="AD832" s="12"/>
      <c r="AH832" s="12"/>
      <c r="AK832" s="12"/>
      <c r="AM832" s="39"/>
    </row>
    <row r="833" ht="15.75" customHeight="1">
      <c r="A833" s="34"/>
      <c r="B833" s="34"/>
      <c r="C833" s="34"/>
      <c r="E833" s="34"/>
      <c r="F833" s="66"/>
      <c r="J833" s="36"/>
      <c r="L833" s="37"/>
      <c r="R833" s="54"/>
      <c r="U833" s="38"/>
      <c r="V833" s="38"/>
      <c r="W833" s="12"/>
      <c r="X833" s="34"/>
      <c r="Y833" s="12"/>
      <c r="Z833" s="12"/>
      <c r="AB833" s="13"/>
      <c r="AD833" s="12"/>
      <c r="AH833" s="12"/>
      <c r="AK833" s="12"/>
      <c r="AM833" s="39"/>
    </row>
    <row r="834" ht="15.75" customHeight="1">
      <c r="A834" s="34"/>
      <c r="B834" s="34"/>
      <c r="C834" s="34"/>
      <c r="E834" s="34"/>
      <c r="F834" s="66"/>
      <c r="J834" s="36"/>
      <c r="L834" s="37"/>
      <c r="R834" s="54"/>
      <c r="U834" s="38"/>
      <c r="V834" s="38"/>
      <c r="W834" s="12"/>
      <c r="X834" s="34"/>
      <c r="Y834" s="12"/>
      <c r="Z834" s="12"/>
      <c r="AB834" s="13"/>
      <c r="AD834" s="12"/>
      <c r="AH834" s="12"/>
      <c r="AK834" s="12"/>
      <c r="AM834" s="39"/>
    </row>
    <row r="835" ht="15.75" customHeight="1">
      <c r="A835" s="34"/>
      <c r="B835" s="34"/>
      <c r="C835" s="34"/>
      <c r="E835" s="34"/>
      <c r="F835" s="66"/>
      <c r="J835" s="36"/>
      <c r="L835" s="37"/>
      <c r="R835" s="54"/>
      <c r="U835" s="38"/>
      <c r="V835" s="38"/>
      <c r="W835" s="12"/>
      <c r="X835" s="34"/>
      <c r="Y835" s="12"/>
      <c r="Z835" s="12"/>
      <c r="AB835" s="13"/>
      <c r="AD835" s="12"/>
      <c r="AH835" s="12"/>
      <c r="AK835" s="12"/>
      <c r="AM835" s="39"/>
    </row>
    <row r="836" ht="15.75" customHeight="1">
      <c r="A836" s="34"/>
      <c r="B836" s="34"/>
      <c r="C836" s="34"/>
      <c r="E836" s="34"/>
      <c r="F836" s="66"/>
      <c r="J836" s="36"/>
      <c r="L836" s="37"/>
      <c r="R836" s="54"/>
      <c r="U836" s="38"/>
      <c r="V836" s="38"/>
      <c r="W836" s="12"/>
      <c r="X836" s="34"/>
      <c r="Y836" s="12"/>
      <c r="Z836" s="12"/>
      <c r="AB836" s="13"/>
      <c r="AD836" s="12"/>
      <c r="AH836" s="12"/>
      <c r="AK836" s="12"/>
      <c r="AM836" s="39"/>
    </row>
    <row r="837" ht="15.75" customHeight="1">
      <c r="A837" s="34"/>
      <c r="B837" s="34"/>
      <c r="C837" s="34"/>
      <c r="E837" s="34"/>
      <c r="F837" s="66"/>
      <c r="J837" s="36"/>
      <c r="L837" s="37"/>
      <c r="R837" s="54"/>
      <c r="U837" s="38"/>
      <c r="V837" s="38"/>
      <c r="W837" s="12"/>
      <c r="X837" s="34"/>
      <c r="Y837" s="12"/>
      <c r="Z837" s="12"/>
      <c r="AB837" s="13"/>
      <c r="AD837" s="12"/>
      <c r="AH837" s="12"/>
      <c r="AK837" s="12"/>
      <c r="AM837" s="39"/>
    </row>
    <row r="838" ht="15.75" customHeight="1">
      <c r="A838" s="34"/>
      <c r="B838" s="34"/>
      <c r="C838" s="34"/>
      <c r="E838" s="34"/>
      <c r="F838" s="66"/>
      <c r="J838" s="36"/>
      <c r="L838" s="37"/>
      <c r="R838" s="54"/>
      <c r="U838" s="38"/>
      <c r="V838" s="38"/>
      <c r="W838" s="12"/>
      <c r="X838" s="34"/>
      <c r="Y838" s="12"/>
      <c r="Z838" s="12"/>
      <c r="AB838" s="13"/>
      <c r="AD838" s="12"/>
      <c r="AH838" s="12"/>
      <c r="AK838" s="12"/>
      <c r="AM838" s="39"/>
    </row>
    <row r="839" ht="15.75" customHeight="1">
      <c r="A839" s="34"/>
      <c r="B839" s="34"/>
      <c r="C839" s="34"/>
      <c r="E839" s="34"/>
      <c r="F839" s="66"/>
      <c r="J839" s="36"/>
      <c r="L839" s="37"/>
      <c r="R839" s="54"/>
      <c r="U839" s="38"/>
      <c r="V839" s="38"/>
      <c r="W839" s="12"/>
      <c r="X839" s="34"/>
      <c r="Y839" s="12"/>
      <c r="Z839" s="12"/>
      <c r="AB839" s="13"/>
      <c r="AD839" s="12"/>
      <c r="AH839" s="12"/>
      <c r="AK839" s="12"/>
      <c r="AM839" s="39"/>
    </row>
    <row r="840" ht="15.75" customHeight="1">
      <c r="A840" s="34"/>
      <c r="B840" s="34"/>
      <c r="C840" s="34"/>
      <c r="E840" s="34"/>
      <c r="F840" s="66"/>
      <c r="J840" s="36"/>
      <c r="L840" s="37"/>
      <c r="R840" s="54"/>
      <c r="U840" s="38"/>
      <c r="V840" s="38"/>
      <c r="W840" s="12"/>
      <c r="X840" s="34"/>
      <c r="Y840" s="12"/>
      <c r="Z840" s="12"/>
      <c r="AB840" s="13"/>
      <c r="AD840" s="12"/>
      <c r="AH840" s="12"/>
      <c r="AK840" s="12"/>
      <c r="AM840" s="39"/>
    </row>
    <row r="841" ht="15.75" customHeight="1">
      <c r="A841" s="34"/>
      <c r="B841" s="34"/>
      <c r="C841" s="34"/>
      <c r="E841" s="34"/>
      <c r="F841" s="66"/>
      <c r="J841" s="36"/>
      <c r="L841" s="37"/>
      <c r="R841" s="54"/>
      <c r="U841" s="38"/>
      <c r="V841" s="38"/>
      <c r="W841" s="12"/>
      <c r="X841" s="34"/>
      <c r="Y841" s="12"/>
      <c r="Z841" s="12"/>
      <c r="AB841" s="13"/>
      <c r="AD841" s="12"/>
      <c r="AH841" s="12"/>
      <c r="AK841" s="12"/>
      <c r="AM841" s="39"/>
    </row>
    <row r="842" ht="15.75" customHeight="1">
      <c r="A842" s="34"/>
      <c r="B842" s="34"/>
      <c r="C842" s="34"/>
      <c r="E842" s="34"/>
      <c r="F842" s="66"/>
      <c r="J842" s="36"/>
      <c r="L842" s="37"/>
      <c r="R842" s="54"/>
      <c r="U842" s="38"/>
      <c r="V842" s="38"/>
      <c r="W842" s="12"/>
      <c r="X842" s="34"/>
      <c r="Y842" s="12"/>
      <c r="Z842" s="12"/>
      <c r="AB842" s="13"/>
      <c r="AD842" s="12"/>
      <c r="AH842" s="12"/>
      <c r="AK842" s="12"/>
      <c r="AM842" s="39"/>
    </row>
    <row r="843" ht="15.75" customHeight="1">
      <c r="A843" s="34"/>
      <c r="B843" s="34"/>
      <c r="C843" s="34"/>
      <c r="E843" s="34"/>
      <c r="F843" s="66"/>
      <c r="J843" s="36"/>
      <c r="L843" s="37"/>
      <c r="R843" s="54"/>
      <c r="U843" s="38"/>
      <c r="V843" s="38"/>
      <c r="W843" s="12"/>
      <c r="X843" s="34"/>
      <c r="Y843" s="12"/>
      <c r="Z843" s="12"/>
      <c r="AB843" s="13"/>
      <c r="AD843" s="12"/>
      <c r="AH843" s="12"/>
      <c r="AK843" s="12"/>
      <c r="AM843" s="39"/>
    </row>
    <row r="844" ht="15.75" customHeight="1">
      <c r="A844" s="34"/>
      <c r="B844" s="34"/>
      <c r="C844" s="34"/>
      <c r="E844" s="34"/>
      <c r="F844" s="66"/>
      <c r="J844" s="36"/>
      <c r="L844" s="37"/>
      <c r="R844" s="54"/>
      <c r="U844" s="38"/>
      <c r="V844" s="38"/>
      <c r="W844" s="12"/>
      <c r="X844" s="34"/>
      <c r="Y844" s="12"/>
      <c r="Z844" s="12"/>
      <c r="AB844" s="13"/>
      <c r="AD844" s="12"/>
      <c r="AH844" s="12"/>
      <c r="AK844" s="12"/>
      <c r="AM844" s="39"/>
    </row>
    <row r="845" ht="15.75" customHeight="1">
      <c r="A845" s="34"/>
      <c r="B845" s="34"/>
      <c r="C845" s="34"/>
      <c r="E845" s="34"/>
      <c r="F845" s="66"/>
      <c r="J845" s="36"/>
      <c r="L845" s="37"/>
      <c r="R845" s="54"/>
      <c r="U845" s="38"/>
      <c r="V845" s="38"/>
      <c r="W845" s="12"/>
      <c r="X845" s="34"/>
      <c r="Y845" s="12"/>
      <c r="Z845" s="12"/>
      <c r="AB845" s="13"/>
      <c r="AD845" s="12"/>
      <c r="AH845" s="12"/>
      <c r="AK845" s="12"/>
      <c r="AM845" s="39"/>
    </row>
    <row r="846" ht="15.75" customHeight="1">
      <c r="A846" s="34"/>
      <c r="B846" s="34"/>
      <c r="C846" s="34"/>
      <c r="E846" s="34"/>
      <c r="F846" s="66"/>
      <c r="J846" s="36"/>
      <c r="L846" s="37"/>
      <c r="R846" s="54"/>
      <c r="U846" s="38"/>
      <c r="V846" s="38"/>
      <c r="W846" s="12"/>
      <c r="X846" s="34"/>
      <c r="Y846" s="12"/>
      <c r="Z846" s="12"/>
      <c r="AB846" s="13"/>
      <c r="AD846" s="12"/>
      <c r="AH846" s="12"/>
      <c r="AK846" s="12"/>
      <c r="AM846" s="39"/>
    </row>
    <row r="847" ht="15.75" customHeight="1">
      <c r="A847" s="34"/>
      <c r="B847" s="34"/>
      <c r="C847" s="34"/>
      <c r="E847" s="34"/>
      <c r="F847" s="66"/>
      <c r="J847" s="36"/>
      <c r="L847" s="37"/>
      <c r="R847" s="54"/>
      <c r="U847" s="38"/>
      <c r="V847" s="38"/>
      <c r="W847" s="12"/>
      <c r="X847" s="34"/>
      <c r="Y847" s="12"/>
      <c r="Z847" s="12"/>
      <c r="AB847" s="13"/>
      <c r="AD847" s="12"/>
      <c r="AH847" s="12"/>
      <c r="AK847" s="12"/>
      <c r="AM847" s="39"/>
    </row>
    <row r="848" ht="15.75" customHeight="1">
      <c r="A848" s="34"/>
      <c r="B848" s="34"/>
      <c r="C848" s="34"/>
      <c r="E848" s="34"/>
      <c r="F848" s="66"/>
      <c r="J848" s="36"/>
      <c r="L848" s="37"/>
      <c r="R848" s="54"/>
      <c r="U848" s="38"/>
      <c r="V848" s="38"/>
      <c r="W848" s="12"/>
      <c r="X848" s="34"/>
      <c r="Y848" s="12"/>
      <c r="Z848" s="12"/>
      <c r="AB848" s="13"/>
      <c r="AD848" s="12"/>
      <c r="AH848" s="12"/>
      <c r="AK848" s="12"/>
      <c r="AM848" s="39"/>
    </row>
    <row r="849" ht="15.75" customHeight="1">
      <c r="A849" s="34"/>
      <c r="B849" s="34"/>
      <c r="C849" s="34"/>
      <c r="E849" s="34"/>
      <c r="F849" s="66"/>
      <c r="J849" s="36"/>
      <c r="L849" s="37"/>
      <c r="R849" s="54"/>
      <c r="U849" s="38"/>
      <c r="V849" s="38"/>
      <c r="W849" s="12"/>
      <c r="X849" s="34"/>
      <c r="Y849" s="12"/>
      <c r="Z849" s="12"/>
      <c r="AB849" s="13"/>
      <c r="AD849" s="12"/>
      <c r="AH849" s="12"/>
      <c r="AK849" s="12"/>
      <c r="AM849" s="39"/>
    </row>
    <row r="850" ht="15.75" customHeight="1">
      <c r="A850" s="34"/>
      <c r="B850" s="34"/>
      <c r="C850" s="34"/>
      <c r="E850" s="34"/>
      <c r="F850" s="66"/>
      <c r="J850" s="36"/>
      <c r="L850" s="37"/>
      <c r="R850" s="54"/>
      <c r="U850" s="38"/>
      <c r="V850" s="38"/>
      <c r="W850" s="12"/>
      <c r="X850" s="34"/>
      <c r="Y850" s="12"/>
      <c r="Z850" s="12"/>
      <c r="AB850" s="13"/>
      <c r="AD850" s="12"/>
      <c r="AH850" s="12"/>
      <c r="AK850" s="12"/>
      <c r="AM850" s="39"/>
    </row>
    <row r="851" ht="15.75" customHeight="1">
      <c r="A851" s="34"/>
      <c r="B851" s="34"/>
      <c r="C851" s="34"/>
      <c r="E851" s="34"/>
      <c r="F851" s="66"/>
      <c r="J851" s="36"/>
      <c r="L851" s="37"/>
      <c r="R851" s="54"/>
      <c r="U851" s="38"/>
      <c r="V851" s="38"/>
      <c r="W851" s="12"/>
      <c r="X851" s="34"/>
      <c r="Y851" s="12"/>
      <c r="Z851" s="12"/>
      <c r="AB851" s="13"/>
      <c r="AD851" s="12"/>
      <c r="AH851" s="12"/>
      <c r="AK851" s="12"/>
      <c r="AM851" s="39"/>
    </row>
    <row r="852" ht="15.75" customHeight="1">
      <c r="A852" s="34"/>
      <c r="B852" s="34"/>
      <c r="C852" s="34"/>
      <c r="E852" s="34"/>
      <c r="F852" s="66"/>
      <c r="J852" s="36"/>
      <c r="L852" s="37"/>
      <c r="R852" s="54"/>
      <c r="U852" s="38"/>
      <c r="V852" s="38"/>
      <c r="W852" s="12"/>
      <c r="X852" s="34"/>
      <c r="Y852" s="12"/>
      <c r="Z852" s="12"/>
      <c r="AB852" s="13"/>
      <c r="AD852" s="12"/>
      <c r="AH852" s="12"/>
      <c r="AK852" s="12"/>
      <c r="AM852" s="39"/>
    </row>
    <row r="853" ht="15.75" customHeight="1">
      <c r="A853" s="34"/>
      <c r="B853" s="34"/>
      <c r="C853" s="34"/>
      <c r="E853" s="34"/>
      <c r="F853" s="66"/>
      <c r="J853" s="36"/>
      <c r="L853" s="37"/>
      <c r="R853" s="54"/>
      <c r="U853" s="38"/>
      <c r="V853" s="38"/>
      <c r="W853" s="12"/>
      <c r="X853" s="34"/>
      <c r="Y853" s="12"/>
      <c r="Z853" s="12"/>
      <c r="AB853" s="13"/>
      <c r="AD853" s="12"/>
      <c r="AH853" s="12"/>
      <c r="AK853" s="12"/>
      <c r="AM853" s="39"/>
    </row>
    <row r="854" ht="15.75" customHeight="1">
      <c r="A854" s="34"/>
      <c r="B854" s="34"/>
      <c r="C854" s="34"/>
      <c r="E854" s="34"/>
      <c r="F854" s="66"/>
      <c r="J854" s="36"/>
      <c r="L854" s="37"/>
      <c r="R854" s="54"/>
      <c r="U854" s="38"/>
      <c r="V854" s="38"/>
      <c r="W854" s="12"/>
      <c r="X854" s="34"/>
      <c r="Y854" s="12"/>
      <c r="Z854" s="12"/>
      <c r="AB854" s="13"/>
      <c r="AD854" s="12"/>
      <c r="AH854" s="12"/>
      <c r="AK854" s="12"/>
      <c r="AM854" s="39"/>
    </row>
    <row r="855" ht="15.75" customHeight="1">
      <c r="A855" s="34"/>
      <c r="B855" s="34"/>
      <c r="C855" s="34"/>
      <c r="E855" s="34"/>
      <c r="F855" s="66"/>
      <c r="J855" s="36"/>
      <c r="L855" s="37"/>
      <c r="R855" s="54"/>
      <c r="U855" s="38"/>
      <c r="V855" s="38"/>
      <c r="W855" s="12"/>
      <c r="X855" s="34"/>
      <c r="Y855" s="12"/>
      <c r="Z855" s="12"/>
      <c r="AB855" s="13"/>
      <c r="AD855" s="12"/>
      <c r="AH855" s="12"/>
      <c r="AK855" s="12"/>
      <c r="AM855" s="39"/>
    </row>
    <row r="856" ht="15.75" customHeight="1">
      <c r="A856" s="34"/>
      <c r="B856" s="34"/>
      <c r="C856" s="34"/>
      <c r="E856" s="34"/>
      <c r="F856" s="66"/>
      <c r="J856" s="36"/>
      <c r="L856" s="37"/>
      <c r="R856" s="54"/>
      <c r="U856" s="38"/>
      <c r="V856" s="38"/>
      <c r="W856" s="12"/>
      <c r="X856" s="34"/>
      <c r="Y856" s="12"/>
      <c r="Z856" s="12"/>
      <c r="AB856" s="13"/>
      <c r="AD856" s="12"/>
      <c r="AH856" s="12"/>
      <c r="AK856" s="12"/>
      <c r="AM856" s="39"/>
    </row>
    <row r="857" ht="15.75" customHeight="1">
      <c r="A857" s="34"/>
      <c r="B857" s="34"/>
      <c r="C857" s="34"/>
      <c r="E857" s="34"/>
      <c r="F857" s="66"/>
      <c r="J857" s="36"/>
      <c r="L857" s="37"/>
      <c r="R857" s="54"/>
      <c r="U857" s="38"/>
      <c r="V857" s="38"/>
      <c r="W857" s="12"/>
      <c r="X857" s="34"/>
      <c r="Y857" s="12"/>
      <c r="Z857" s="12"/>
      <c r="AB857" s="13"/>
      <c r="AD857" s="12"/>
      <c r="AH857" s="12"/>
      <c r="AK857" s="12"/>
      <c r="AM857" s="39"/>
    </row>
    <row r="858" ht="15.75" customHeight="1">
      <c r="A858" s="34"/>
      <c r="B858" s="34"/>
      <c r="C858" s="34"/>
      <c r="E858" s="34"/>
      <c r="F858" s="66"/>
      <c r="J858" s="36"/>
      <c r="L858" s="37"/>
      <c r="R858" s="54"/>
      <c r="U858" s="38"/>
      <c r="V858" s="38"/>
      <c r="W858" s="12"/>
      <c r="X858" s="34"/>
      <c r="Y858" s="12"/>
      <c r="Z858" s="12"/>
      <c r="AB858" s="13"/>
      <c r="AD858" s="12"/>
      <c r="AH858" s="12"/>
      <c r="AK858" s="12"/>
      <c r="AM858" s="39"/>
    </row>
    <row r="859" ht="15.75" customHeight="1">
      <c r="A859" s="34"/>
      <c r="B859" s="34"/>
      <c r="C859" s="34"/>
      <c r="E859" s="34"/>
      <c r="F859" s="66"/>
      <c r="J859" s="36"/>
      <c r="L859" s="37"/>
      <c r="R859" s="54"/>
      <c r="U859" s="38"/>
      <c r="V859" s="38"/>
      <c r="W859" s="12"/>
      <c r="X859" s="34"/>
      <c r="Y859" s="12"/>
      <c r="Z859" s="12"/>
      <c r="AB859" s="13"/>
      <c r="AD859" s="12"/>
      <c r="AH859" s="12"/>
      <c r="AK859" s="12"/>
      <c r="AM859" s="39"/>
    </row>
    <row r="860" ht="15.75" customHeight="1">
      <c r="A860" s="34"/>
      <c r="B860" s="34"/>
      <c r="C860" s="34"/>
      <c r="E860" s="34"/>
      <c r="F860" s="66"/>
      <c r="J860" s="36"/>
      <c r="L860" s="37"/>
      <c r="R860" s="54"/>
      <c r="U860" s="38"/>
      <c r="V860" s="38"/>
      <c r="W860" s="12"/>
      <c r="X860" s="34"/>
      <c r="Y860" s="12"/>
      <c r="Z860" s="12"/>
      <c r="AB860" s="13"/>
      <c r="AD860" s="12"/>
      <c r="AH860" s="12"/>
      <c r="AK860" s="12"/>
      <c r="AM860" s="39"/>
    </row>
    <row r="861" ht="15.75" customHeight="1">
      <c r="A861" s="34"/>
      <c r="B861" s="34"/>
      <c r="C861" s="34"/>
      <c r="E861" s="34"/>
      <c r="F861" s="66"/>
      <c r="J861" s="36"/>
      <c r="L861" s="37"/>
      <c r="R861" s="54"/>
      <c r="U861" s="38"/>
      <c r="V861" s="38"/>
      <c r="W861" s="12"/>
      <c r="X861" s="34"/>
      <c r="Y861" s="12"/>
      <c r="Z861" s="12"/>
      <c r="AB861" s="13"/>
      <c r="AD861" s="12"/>
      <c r="AH861" s="12"/>
      <c r="AK861" s="12"/>
      <c r="AM861" s="39"/>
    </row>
    <row r="862" ht="15.75" customHeight="1">
      <c r="A862" s="34"/>
      <c r="B862" s="34"/>
      <c r="C862" s="34"/>
      <c r="E862" s="34"/>
      <c r="F862" s="66"/>
      <c r="J862" s="36"/>
      <c r="L862" s="37"/>
      <c r="R862" s="54"/>
      <c r="U862" s="38"/>
      <c r="V862" s="38"/>
      <c r="W862" s="12"/>
      <c r="X862" s="34"/>
      <c r="Y862" s="12"/>
      <c r="Z862" s="12"/>
      <c r="AB862" s="13"/>
      <c r="AD862" s="12"/>
      <c r="AH862" s="12"/>
      <c r="AK862" s="12"/>
      <c r="AM862" s="39"/>
    </row>
    <row r="863" ht="15.75" customHeight="1">
      <c r="A863" s="34"/>
      <c r="B863" s="34"/>
      <c r="C863" s="34"/>
      <c r="E863" s="34"/>
      <c r="F863" s="66"/>
      <c r="J863" s="36"/>
      <c r="L863" s="37"/>
      <c r="R863" s="54"/>
      <c r="U863" s="38"/>
      <c r="V863" s="38"/>
      <c r="W863" s="12"/>
      <c r="X863" s="34"/>
      <c r="Y863" s="12"/>
      <c r="Z863" s="12"/>
      <c r="AB863" s="13"/>
      <c r="AD863" s="12"/>
      <c r="AH863" s="12"/>
      <c r="AK863" s="12"/>
      <c r="AM863" s="39"/>
    </row>
    <row r="864" ht="15.75" customHeight="1">
      <c r="A864" s="34"/>
      <c r="B864" s="34"/>
      <c r="C864" s="34"/>
      <c r="E864" s="34"/>
      <c r="F864" s="66"/>
      <c r="J864" s="36"/>
      <c r="L864" s="37"/>
      <c r="R864" s="54"/>
      <c r="U864" s="38"/>
      <c r="V864" s="38"/>
      <c r="W864" s="12"/>
      <c r="X864" s="34"/>
      <c r="Y864" s="12"/>
      <c r="Z864" s="12"/>
      <c r="AB864" s="13"/>
      <c r="AD864" s="12"/>
      <c r="AH864" s="12"/>
      <c r="AK864" s="12"/>
      <c r="AM864" s="39"/>
    </row>
    <row r="865" ht="15.75" customHeight="1">
      <c r="A865" s="34"/>
      <c r="B865" s="34"/>
      <c r="C865" s="34"/>
      <c r="E865" s="34"/>
      <c r="F865" s="66"/>
      <c r="J865" s="36"/>
      <c r="L865" s="37"/>
      <c r="R865" s="54"/>
      <c r="U865" s="38"/>
      <c r="V865" s="38"/>
      <c r="W865" s="12"/>
      <c r="X865" s="34"/>
      <c r="Y865" s="12"/>
      <c r="Z865" s="12"/>
      <c r="AB865" s="13"/>
      <c r="AD865" s="12"/>
      <c r="AH865" s="12"/>
      <c r="AK865" s="12"/>
      <c r="AM865" s="39"/>
    </row>
    <row r="866" ht="15.75" customHeight="1">
      <c r="A866" s="34"/>
      <c r="B866" s="34"/>
      <c r="C866" s="34"/>
      <c r="E866" s="34"/>
      <c r="F866" s="66"/>
      <c r="J866" s="36"/>
      <c r="L866" s="37"/>
      <c r="R866" s="54"/>
      <c r="U866" s="38"/>
      <c r="V866" s="38"/>
      <c r="W866" s="12"/>
      <c r="X866" s="34"/>
      <c r="Y866" s="12"/>
      <c r="Z866" s="12"/>
      <c r="AB866" s="13"/>
      <c r="AD866" s="12"/>
      <c r="AH866" s="12"/>
      <c r="AK866" s="12"/>
      <c r="AM866" s="39"/>
    </row>
    <row r="867" ht="15.75" customHeight="1">
      <c r="A867" s="34"/>
      <c r="B867" s="34"/>
      <c r="C867" s="34"/>
      <c r="E867" s="34"/>
      <c r="F867" s="66"/>
      <c r="J867" s="36"/>
      <c r="L867" s="37"/>
      <c r="R867" s="54"/>
      <c r="U867" s="38"/>
      <c r="V867" s="38"/>
      <c r="W867" s="12"/>
      <c r="X867" s="34"/>
      <c r="Y867" s="12"/>
      <c r="Z867" s="12"/>
      <c r="AB867" s="13"/>
      <c r="AD867" s="12"/>
      <c r="AH867" s="12"/>
      <c r="AK867" s="12"/>
      <c r="AM867" s="39"/>
    </row>
    <row r="868" ht="15.75" customHeight="1">
      <c r="A868" s="34"/>
      <c r="B868" s="34"/>
      <c r="C868" s="34"/>
      <c r="E868" s="34"/>
      <c r="F868" s="66"/>
      <c r="J868" s="36"/>
      <c r="L868" s="37"/>
      <c r="R868" s="54"/>
      <c r="U868" s="38"/>
      <c r="V868" s="38"/>
      <c r="W868" s="12"/>
      <c r="X868" s="34"/>
      <c r="Y868" s="12"/>
      <c r="Z868" s="12"/>
      <c r="AB868" s="13"/>
      <c r="AD868" s="12"/>
      <c r="AH868" s="12"/>
      <c r="AK868" s="12"/>
      <c r="AM868" s="39"/>
    </row>
    <row r="869" ht="15.75" customHeight="1">
      <c r="A869" s="34"/>
      <c r="B869" s="34"/>
      <c r="C869" s="34"/>
      <c r="E869" s="34"/>
      <c r="F869" s="66"/>
      <c r="J869" s="36"/>
      <c r="L869" s="37"/>
      <c r="R869" s="54"/>
      <c r="U869" s="38"/>
      <c r="V869" s="38"/>
      <c r="W869" s="12"/>
      <c r="X869" s="34"/>
      <c r="Y869" s="12"/>
      <c r="Z869" s="12"/>
      <c r="AB869" s="13"/>
      <c r="AD869" s="12"/>
      <c r="AH869" s="12"/>
      <c r="AK869" s="12"/>
      <c r="AM869" s="39"/>
    </row>
    <row r="870" ht="15.75" customHeight="1">
      <c r="A870" s="34"/>
      <c r="B870" s="34"/>
      <c r="C870" s="34"/>
      <c r="E870" s="34"/>
      <c r="F870" s="66"/>
      <c r="J870" s="36"/>
      <c r="L870" s="37"/>
      <c r="R870" s="54"/>
      <c r="U870" s="38"/>
      <c r="V870" s="38"/>
      <c r="W870" s="12"/>
      <c r="X870" s="34"/>
      <c r="Y870" s="12"/>
      <c r="Z870" s="12"/>
      <c r="AB870" s="13"/>
      <c r="AD870" s="12"/>
      <c r="AH870" s="12"/>
      <c r="AK870" s="12"/>
      <c r="AM870" s="39"/>
    </row>
    <row r="871" ht="15.75" customHeight="1">
      <c r="A871" s="34"/>
      <c r="B871" s="34"/>
      <c r="C871" s="34"/>
      <c r="E871" s="34"/>
      <c r="F871" s="66"/>
      <c r="J871" s="36"/>
      <c r="L871" s="37"/>
      <c r="R871" s="54"/>
      <c r="U871" s="38"/>
      <c r="V871" s="38"/>
      <c r="W871" s="12"/>
      <c r="X871" s="34"/>
      <c r="Y871" s="12"/>
      <c r="Z871" s="12"/>
      <c r="AB871" s="13"/>
      <c r="AD871" s="12"/>
      <c r="AH871" s="12"/>
      <c r="AK871" s="12"/>
      <c r="AM871" s="39"/>
    </row>
    <row r="872" ht="15.75" customHeight="1">
      <c r="A872" s="34"/>
      <c r="B872" s="34"/>
      <c r="C872" s="34"/>
      <c r="E872" s="34"/>
      <c r="F872" s="66"/>
      <c r="J872" s="36"/>
      <c r="L872" s="37"/>
      <c r="R872" s="54"/>
      <c r="U872" s="38"/>
      <c r="V872" s="38"/>
      <c r="W872" s="12"/>
      <c r="X872" s="34"/>
      <c r="Y872" s="12"/>
      <c r="Z872" s="12"/>
      <c r="AB872" s="13"/>
      <c r="AD872" s="12"/>
      <c r="AH872" s="12"/>
      <c r="AK872" s="12"/>
      <c r="AM872" s="39"/>
    </row>
    <row r="873" ht="15.75" customHeight="1">
      <c r="A873" s="34"/>
      <c r="B873" s="34"/>
      <c r="C873" s="34"/>
      <c r="E873" s="34"/>
      <c r="F873" s="66"/>
      <c r="J873" s="36"/>
      <c r="L873" s="37"/>
      <c r="R873" s="54"/>
      <c r="U873" s="38"/>
      <c r="V873" s="38"/>
      <c r="W873" s="12"/>
      <c r="X873" s="34"/>
      <c r="Y873" s="12"/>
      <c r="Z873" s="12"/>
      <c r="AB873" s="13"/>
      <c r="AD873" s="12"/>
      <c r="AH873" s="12"/>
      <c r="AK873" s="12"/>
      <c r="AM873" s="39"/>
    </row>
    <row r="874" ht="15.75" customHeight="1">
      <c r="A874" s="34"/>
      <c r="B874" s="34"/>
      <c r="C874" s="34"/>
      <c r="E874" s="34"/>
      <c r="F874" s="66"/>
      <c r="J874" s="36"/>
      <c r="L874" s="37"/>
      <c r="R874" s="54"/>
      <c r="U874" s="38"/>
      <c r="V874" s="38"/>
      <c r="W874" s="12"/>
      <c r="X874" s="34"/>
      <c r="Y874" s="12"/>
      <c r="Z874" s="12"/>
      <c r="AB874" s="13"/>
      <c r="AD874" s="12"/>
      <c r="AH874" s="12"/>
      <c r="AK874" s="12"/>
      <c r="AM874" s="39"/>
    </row>
    <row r="875" ht="15.75" customHeight="1">
      <c r="A875" s="34"/>
      <c r="B875" s="34"/>
      <c r="C875" s="34"/>
      <c r="E875" s="34"/>
      <c r="F875" s="66"/>
      <c r="J875" s="36"/>
      <c r="L875" s="37"/>
      <c r="R875" s="54"/>
      <c r="U875" s="38"/>
      <c r="V875" s="38"/>
      <c r="W875" s="12"/>
      <c r="X875" s="34"/>
      <c r="Y875" s="12"/>
      <c r="Z875" s="12"/>
      <c r="AB875" s="13"/>
      <c r="AD875" s="12"/>
      <c r="AH875" s="12"/>
      <c r="AK875" s="12"/>
      <c r="AM875" s="39"/>
    </row>
    <row r="876" ht="15.75" customHeight="1">
      <c r="A876" s="34"/>
      <c r="B876" s="34"/>
      <c r="C876" s="34"/>
      <c r="E876" s="34"/>
      <c r="F876" s="66"/>
      <c r="J876" s="36"/>
      <c r="L876" s="37"/>
      <c r="R876" s="54"/>
      <c r="U876" s="38"/>
      <c r="V876" s="38"/>
      <c r="W876" s="12"/>
      <c r="X876" s="34"/>
      <c r="Y876" s="12"/>
      <c r="Z876" s="12"/>
      <c r="AB876" s="13"/>
      <c r="AD876" s="12"/>
      <c r="AH876" s="12"/>
      <c r="AK876" s="12"/>
      <c r="AM876" s="39"/>
    </row>
    <row r="877" ht="15.75" customHeight="1">
      <c r="A877" s="34"/>
      <c r="B877" s="34"/>
      <c r="C877" s="34"/>
      <c r="E877" s="34"/>
      <c r="F877" s="66"/>
      <c r="J877" s="36"/>
      <c r="L877" s="37"/>
      <c r="R877" s="54"/>
      <c r="U877" s="38"/>
      <c r="V877" s="38"/>
      <c r="W877" s="12"/>
      <c r="X877" s="34"/>
      <c r="Y877" s="12"/>
      <c r="Z877" s="12"/>
      <c r="AB877" s="13"/>
      <c r="AD877" s="12"/>
      <c r="AH877" s="12"/>
      <c r="AK877" s="12"/>
      <c r="AM877" s="39"/>
    </row>
    <row r="878" ht="15.75" customHeight="1">
      <c r="A878" s="34"/>
      <c r="B878" s="34"/>
      <c r="C878" s="34"/>
      <c r="E878" s="34"/>
      <c r="F878" s="66"/>
      <c r="J878" s="36"/>
      <c r="L878" s="37"/>
      <c r="R878" s="54"/>
      <c r="U878" s="38"/>
      <c r="V878" s="38"/>
      <c r="W878" s="12"/>
      <c r="X878" s="34"/>
      <c r="Y878" s="12"/>
      <c r="Z878" s="12"/>
      <c r="AB878" s="13"/>
      <c r="AD878" s="12"/>
      <c r="AH878" s="12"/>
      <c r="AK878" s="12"/>
      <c r="AM878" s="39"/>
    </row>
    <row r="879" ht="15.75" customHeight="1">
      <c r="A879" s="34"/>
      <c r="B879" s="34"/>
      <c r="C879" s="34"/>
      <c r="E879" s="34"/>
      <c r="F879" s="66"/>
      <c r="J879" s="36"/>
      <c r="L879" s="37"/>
      <c r="R879" s="54"/>
      <c r="U879" s="38"/>
      <c r="V879" s="38"/>
      <c r="W879" s="12"/>
      <c r="X879" s="34"/>
      <c r="Y879" s="12"/>
      <c r="Z879" s="12"/>
      <c r="AB879" s="13"/>
      <c r="AD879" s="12"/>
      <c r="AH879" s="12"/>
      <c r="AK879" s="12"/>
      <c r="AM879" s="39"/>
    </row>
    <row r="880" ht="15.75" customHeight="1">
      <c r="A880" s="34"/>
      <c r="B880" s="34"/>
      <c r="C880" s="34"/>
      <c r="E880" s="34"/>
      <c r="F880" s="66"/>
      <c r="J880" s="36"/>
      <c r="L880" s="37"/>
      <c r="R880" s="54"/>
      <c r="U880" s="38"/>
      <c r="V880" s="38"/>
      <c r="W880" s="12"/>
      <c r="X880" s="34"/>
      <c r="Y880" s="12"/>
      <c r="Z880" s="12"/>
      <c r="AB880" s="13"/>
      <c r="AD880" s="12"/>
      <c r="AH880" s="12"/>
      <c r="AK880" s="12"/>
      <c r="AM880" s="39"/>
    </row>
    <row r="881" ht="15.75" customHeight="1">
      <c r="A881" s="34"/>
      <c r="B881" s="34"/>
      <c r="C881" s="34"/>
      <c r="E881" s="34"/>
      <c r="F881" s="66"/>
      <c r="J881" s="36"/>
      <c r="L881" s="37"/>
      <c r="R881" s="54"/>
      <c r="U881" s="38"/>
      <c r="V881" s="38"/>
      <c r="W881" s="12"/>
      <c r="X881" s="34"/>
      <c r="Y881" s="12"/>
      <c r="Z881" s="12"/>
      <c r="AB881" s="13"/>
      <c r="AD881" s="12"/>
      <c r="AH881" s="12"/>
      <c r="AK881" s="12"/>
      <c r="AM881" s="39"/>
    </row>
    <row r="882" ht="15.75" customHeight="1">
      <c r="A882" s="34"/>
      <c r="B882" s="34"/>
      <c r="C882" s="34"/>
      <c r="E882" s="34"/>
      <c r="F882" s="66"/>
      <c r="J882" s="36"/>
      <c r="L882" s="37"/>
      <c r="R882" s="54"/>
      <c r="U882" s="38"/>
      <c r="V882" s="38"/>
      <c r="W882" s="12"/>
      <c r="X882" s="34"/>
      <c r="Y882" s="12"/>
      <c r="Z882" s="12"/>
      <c r="AB882" s="13"/>
      <c r="AD882" s="12"/>
      <c r="AH882" s="12"/>
      <c r="AK882" s="12"/>
      <c r="AM882" s="39"/>
    </row>
    <row r="883" ht="15.75" customHeight="1">
      <c r="A883" s="34"/>
      <c r="B883" s="34"/>
      <c r="C883" s="34"/>
      <c r="E883" s="34"/>
      <c r="F883" s="66"/>
      <c r="J883" s="36"/>
      <c r="L883" s="37"/>
      <c r="R883" s="54"/>
      <c r="U883" s="38"/>
      <c r="V883" s="38"/>
      <c r="W883" s="12"/>
      <c r="X883" s="34"/>
      <c r="Y883" s="12"/>
      <c r="Z883" s="12"/>
      <c r="AB883" s="13"/>
      <c r="AD883" s="12"/>
      <c r="AH883" s="12"/>
      <c r="AK883" s="12"/>
      <c r="AM883" s="39"/>
    </row>
    <row r="884" ht="15.75" customHeight="1">
      <c r="A884" s="34"/>
      <c r="B884" s="34"/>
      <c r="C884" s="34"/>
      <c r="E884" s="34"/>
      <c r="F884" s="66"/>
      <c r="J884" s="36"/>
      <c r="L884" s="37"/>
      <c r="R884" s="54"/>
      <c r="U884" s="38"/>
      <c r="V884" s="38"/>
      <c r="W884" s="12"/>
      <c r="X884" s="34"/>
      <c r="Y884" s="12"/>
      <c r="Z884" s="12"/>
      <c r="AB884" s="13"/>
      <c r="AD884" s="12"/>
      <c r="AH884" s="12"/>
      <c r="AK884" s="12"/>
      <c r="AM884" s="39"/>
    </row>
    <row r="885" ht="15.75" customHeight="1">
      <c r="A885" s="34"/>
      <c r="B885" s="34"/>
      <c r="C885" s="34"/>
      <c r="E885" s="34"/>
      <c r="F885" s="66"/>
      <c r="J885" s="36"/>
      <c r="L885" s="37"/>
      <c r="R885" s="54"/>
      <c r="U885" s="38"/>
      <c r="V885" s="38"/>
      <c r="W885" s="12"/>
      <c r="X885" s="34"/>
      <c r="Y885" s="12"/>
      <c r="Z885" s="12"/>
      <c r="AB885" s="13"/>
      <c r="AD885" s="12"/>
      <c r="AH885" s="12"/>
      <c r="AK885" s="12"/>
      <c r="AM885" s="39"/>
    </row>
    <row r="886" ht="15.75" customHeight="1">
      <c r="A886" s="34"/>
      <c r="B886" s="34"/>
      <c r="C886" s="34"/>
      <c r="E886" s="34"/>
      <c r="F886" s="66"/>
      <c r="J886" s="36"/>
      <c r="L886" s="37"/>
      <c r="R886" s="54"/>
      <c r="U886" s="38"/>
      <c r="V886" s="38"/>
      <c r="W886" s="12"/>
      <c r="X886" s="34"/>
      <c r="Y886" s="12"/>
      <c r="Z886" s="12"/>
      <c r="AB886" s="13"/>
      <c r="AD886" s="12"/>
      <c r="AH886" s="12"/>
      <c r="AK886" s="12"/>
      <c r="AM886" s="39"/>
    </row>
    <row r="887" ht="15.75" customHeight="1">
      <c r="A887" s="34"/>
      <c r="B887" s="34"/>
      <c r="C887" s="34"/>
      <c r="E887" s="34"/>
      <c r="F887" s="66"/>
      <c r="J887" s="36"/>
      <c r="L887" s="37"/>
      <c r="R887" s="54"/>
      <c r="U887" s="38"/>
      <c r="V887" s="38"/>
      <c r="W887" s="12"/>
      <c r="X887" s="34"/>
      <c r="Y887" s="12"/>
      <c r="Z887" s="12"/>
      <c r="AB887" s="13"/>
      <c r="AD887" s="12"/>
      <c r="AH887" s="12"/>
      <c r="AK887" s="12"/>
      <c r="AM887" s="39"/>
    </row>
    <row r="888" ht="15.75" customHeight="1">
      <c r="A888" s="34"/>
      <c r="B888" s="34"/>
      <c r="C888" s="34"/>
      <c r="E888" s="34"/>
      <c r="F888" s="66"/>
      <c r="J888" s="36"/>
      <c r="L888" s="37"/>
      <c r="R888" s="54"/>
      <c r="U888" s="38"/>
      <c r="V888" s="38"/>
      <c r="W888" s="12"/>
      <c r="X888" s="34"/>
      <c r="Y888" s="12"/>
      <c r="Z888" s="12"/>
      <c r="AB888" s="13"/>
      <c r="AD888" s="12"/>
      <c r="AH888" s="12"/>
      <c r="AK888" s="12"/>
      <c r="AM888" s="39"/>
    </row>
    <row r="889" ht="15.75" customHeight="1">
      <c r="A889" s="34"/>
      <c r="B889" s="34"/>
      <c r="C889" s="34"/>
      <c r="E889" s="34"/>
      <c r="F889" s="66"/>
      <c r="J889" s="36"/>
      <c r="L889" s="37"/>
      <c r="R889" s="54"/>
      <c r="U889" s="38"/>
      <c r="V889" s="38"/>
      <c r="W889" s="12"/>
      <c r="X889" s="34"/>
      <c r="Y889" s="12"/>
      <c r="Z889" s="12"/>
      <c r="AB889" s="13"/>
      <c r="AD889" s="12"/>
      <c r="AH889" s="12"/>
      <c r="AK889" s="12"/>
      <c r="AM889" s="39"/>
    </row>
    <row r="890" ht="15.75" customHeight="1">
      <c r="A890" s="34"/>
      <c r="B890" s="34"/>
      <c r="C890" s="34"/>
      <c r="E890" s="34"/>
      <c r="F890" s="66"/>
      <c r="J890" s="36"/>
      <c r="L890" s="37"/>
      <c r="R890" s="54"/>
      <c r="U890" s="38"/>
      <c r="V890" s="38"/>
      <c r="W890" s="12"/>
      <c r="X890" s="34"/>
      <c r="Y890" s="12"/>
      <c r="Z890" s="12"/>
      <c r="AB890" s="13"/>
      <c r="AD890" s="12"/>
      <c r="AH890" s="12"/>
      <c r="AK890" s="12"/>
      <c r="AM890" s="39"/>
    </row>
    <row r="891" ht="15.75" customHeight="1">
      <c r="A891" s="34"/>
      <c r="B891" s="34"/>
      <c r="C891" s="34"/>
      <c r="E891" s="34"/>
      <c r="F891" s="66"/>
      <c r="J891" s="36"/>
      <c r="L891" s="37"/>
      <c r="R891" s="54"/>
      <c r="U891" s="38"/>
      <c r="V891" s="38"/>
      <c r="W891" s="12"/>
      <c r="X891" s="34"/>
      <c r="Y891" s="12"/>
      <c r="Z891" s="12"/>
      <c r="AB891" s="13"/>
      <c r="AD891" s="12"/>
      <c r="AH891" s="12"/>
      <c r="AK891" s="12"/>
      <c r="AM891" s="39"/>
    </row>
    <row r="892" ht="15.75" customHeight="1">
      <c r="A892" s="34"/>
      <c r="B892" s="34"/>
      <c r="C892" s="34"/>
      <c r="E892" s="34"/>
      <c r="F892" s="66"/>
      <c r="J892" s="36"/>
      <c r="L892" s="37"/>
      <c r="R892" s="54"/>
      <c r="U892" s="38"/>
      <c r="V892" s="38"/>
      <c r="W892" s="12"/>
      <c r="X892" s="34"/>
      <c r="Y892" s="12"/>
      <c r="Z892" s="12"/>
      <c r="AB892" s="13"/>
      <c r="AD892" s="12"/>
      <c r="AH892" s="12"/>
      <c r="AK892" s="12"/>
      <c r="AM892" s="39"/>
    </row>
    <row r="893" ht="15.75" customHeight="1">
      <c r="A893" s="34"/>
      <c r="B893" s="34"/>
      <c r="C893" s="34"/>
      <c r="E893" s="34"/>
      <c r="F893" s="66"/>
      <c r="J893" s="36"/>
      <c r="L893" s="37"/>
      <c r="R893" s="54"/>
      <c r="U893" s="38"/>
      <c r="V893" s="38"/>
      <c r="W893" s="12"/>
      <c r="X893" s="34"/>
      <c r="Y893" s="12"/>
      <c r="Z893" s="12"/>
      <c r="AB893" s="13"/>
      <c r="AD893" s="12"/>
      <c r="AH893" s="12"/>
      <c r="AK893" s="12"/>
      <c r="AM893" s="39"/>
    </row>
    <row r="894" ht="15.75" customHeight="1">
      <c r="A894" s="34"/>
      <c r="B894" s="34"/>
      <c r="C894" s="34"/>
      <c r="E894" s="34"/>
      <c r="F894" s="66"/>
      <c r="J894" s="36"/>
      <c r="L894" s="37"/>
      <c r="R894" s="54"/>
      <c r="U894" s="38"/>
      <c r="V894" s="38"/>
      <c r="W894" s="12"/>
      <c r="X894" s="34"/>
      <c r="Y894" s="12"/>
      <c r="Z894" s="12"/>
      <c r="AB894" s="13"/>
      <c r="AD894" s="12"/>
      <c r="AH894" s="12"/>
      <c r="AK894" s="12"/>
      <c r="AM894" s="39"/>
    </row>
    <row r="895" ht="15.75" customHeight="1">
      <c r="A895" s="34"/>
      <c r="B895" s="34"/>
      <c r="C895" s="34"/>
      <c r="E895" s="34"/>
      <c r="F895" s="66"/>
      <c r="J895" s="36"/>
      <c r="L895" s="37"/>
      <c r="R895" s="54"/>
      <c r="U895" s="38"/>
      <c r="V895" s="38"/>
      <c r="W895" s="12"/>
      <c r="X895" s="34"/>
      <c r="Y895" s="12"/>
      <c r="Z895" s="12"/>
      <c r="AB895" s="13"/>
      <c r="AD895" s="12"/>
      <c r="AH895" s="12"/>
      <c r="AK895" s="12"/>
      <c r="AM895" s="39"/>
    </row>
    <row r="896" ht="15.75" customHeight="1">
      <c r="A896" s="34"/>
      <c r="B896" s="34"/>
      <c r="C896" s="34"/>
      <c r="E896" s="34"/>
      <c r="F896" s="66"/>
      <c r="J896" s="36"/>
      <c r="L896" s="37"/>
      <c r="R896" s="54"/>
      <c r="U896" s="38"/>
      <c r="V896" s="38"/>
      <c r="W896" s="12"/>
      <c r="X896" s="34"/>
      <c r="Y896" s="12"/>
      <c r="Z896" s="12"/>
      <c r="AB896" s="13"/>
      <c r="AD896" s="12"/>
      <c r="AH896" s="12"/>
      <c r="AK896" s="12"/>
      <c r="AM896" s="39"/>
    </row>
    <row r="897" ht="15.75" customHeight="1">
      <c r="A897" s="34"/>
      <c r="B897" s="34"/>
      <c r="C897" s="34"/>
      <c r="E897" s="34"/>
      <c r="F897" s="66"/>
      <c r="J897" s="36"/>
      <c r="L897" s="37"/>
      <c r="R897" s="54"/>
      <c r="U897" s="38"/>
      <c r="V897" s="38"/>
      <c r="W897" s="12"/>
      <c r="X897" s="34"/>
      <c r="Y897" s="12"/>
      <c r="Z897" s="12"/>
      <c r="AB897" s="13"/>
      <c r="AD897" s="12"/>
      <c r="AH897" s="12"/>
      <c r="AK897" s="12"/>
      <c r="AM897" s="39"/>
    </row>
    <row r="898" ht="15.75" customHeight="1">
      <c r="A898" s="34"/>
      <c r="B898" s="34"/>
      <c r="C898" s="34"/>
      <c r="E898" s="34"/>
      <c r="F898" s="66"/>
      <c r="J898" s="36"/>
      <c r="L898" s="37"/>
      <c r="R898" s="54"/>
      <c r="U898" s="38"/>
      <c r="V898" s="38"/>
      <c r="W898" s="12"/>
      <c r="X898" s="34"/>
      <c r="Y898" s="12"/>
      <c r="Z898" s="12"/>
      <c r="AB898" s="13"/>
      <c r="AD898" s="12"/>
      <c r="AH898" s="12"/>
      <c r="AK898" s="12"/>
      <c r="AM898" s="39"/>
    </row>
    <row r="899" ht="15.75" customHeight="1">
      <c r="A899" s="34"/>
      <c r="B899" s="34"/>
      <c r="C899" s="34"/>
      <c r="E899" s="34"/>
      <c r="F899" s="66"/>
      <c r="J899" s="36"/>
      <c r="L899" s="37"/>
      <c r="R899" s="54"/>
      <c r="U899" s="38"/>
      <c r="V899" s="38"/>
      <c r="W899" s="12"/>
      <c r="X899" s="34"/>
      <c r="Y899" s="12"/>
      <c r="Z899" s="12"/>
      <c r="AB899" s="13"/>
      <c r="AD899" s="12"/>
      <c r="AH899" s="12"/>
      <c r="AK899" s="12"/>
      <c r="AM899" s="39"/>
    </row>
    <row r="900" ht="15.75" customHeight="1">
      <c r="A900" s="34"/>
      <c r="B900" s="34"/>
      <c r="C900" s="34"/>
      <c r="E900" s="34"/>
      <c r="F900" s="66"/>
      <c r="J900" s="36"/>
      <c r="L900" s="37"/>
      <c r="R900" s="54"/>
      <c r="U900" s="38"/>
      <c r="V900" s="38"/>
      <c r="W900" s="12"/>
      <c r="X900" s="34"/>
      <c r="Y900" s="12"/>
      <c r="Z900" s="12"/>
      <c r="AB900" s="13"/>
      <c r="AD900" s="12"/>
      <c r="AH900" s="12"/>
      <c r="AK900" s="12"/>
      <c r="AM900" s="39"/>
    </row>
    <row r="901" ht="15.75" customHeight="1">
      <c r="A901" s="34"/>
      <c r="B901" s="34"/>
      <c r="C901" s="34"/>
      <c r="E901" s="34"/>
      <c r="F901" s="66"/>
      <c r="J901" s="36"/>
      <c r="L901" s="37"/>
      <c r="R901" s="54"/>
      <c r="U901" s="38"/>
      <c r="V901" s="38"/>
      <c r="W901" s="12"/>
      <c r="X901" s="34"/>
      <c r="Y901" s="12"/>
      <c r="Z901" s="12"/>
      <c r="AB901" s="13"/>
      <c r="AD901" s="12"/>
      <c r="AH901" s="12"/>
      <c r="AK901" s="12"/>
      <c r="AM901" s="39"/>
    </row>
    <row r="902" ht="15.75" customHeight="1">
      <c r="A902" s="34"/>
      <c r="B902" s="34"/>
      <c r="C902" s="34"/>
      <c r="E902" s="34"/>
      <c r="F902" s="66"/>
      <c r="J902" s="36"/>
      <c r="L902" s="37"/>
      <c r="R902" s="54"/>
      <c r="U902" s="38"/>
      <c r="V902" s="38"/>
      <c r="W902" s="12"/>
      <c r="X902" s="34"/>
      <c r="Y902" s="12"/>
      <c r="Z902" s="12"/>
      <c r="AB902" s="13"/>
      <c r="AD902" s="12"/>
      <c r="AH902" s="12"/>
      <c r="AK902" s="12"/>
      <c r="AM902" s="39"/>
    </row>
    <row r="903" ht="15.75" customHeight="1">
      <c r="A903" s="34"/>
      <c r="B903" s="34"/>
      <c r="C903" s="34"/>
      <c r="E903" s="34"/>
      <c r="F903" s="66"/>
      <c r="J903" s="36"/>
      <c r="L903" s="37"/>
      <c r="R903" s="54"/>
      <c r="U903" s="38"/>
      <c r="V903" s="38"/>
      <c r="W903" s="12"/>
      <c r="X903" s="34"/>
      <c r="Y903" s="12"/>
      <c r="Z903" s="12"/>
      <c r="AB903" s="13"/>
      <c r="AD903" s="12"/>
      <c r="AH903" s="12"/>
      <c r="AK903" s="12"/>
      <c r="AM903" s="39"/>
    </row>
    <row r="904" ht="15.75" customHeight="1">
      <c r="A904" s="34"/>
      <c r="B904" s="34"/>
      <c r="C904" s="34"/>
      <c r="E904" s="34"/>
      <c r="F904" s="66"/>
      <c r="J904" s="36"/>
      <c r="L904" s="37"/>
      <c r="R904" s="54"/>
      <c r="U904" s="38"/>
      <c r="V904" s="38"/>
      <c r="W904" s="12"/>
      <c r="X904" s="34"/>
      <c r="Y904" s="12"/>
      <c r="Z904" s="12"/>
      <c r="AB904" s="13"/>
      <c r="AD904" s="12"/>
      <c r="AH904" s="12"/>
      <c r="AK904" s="12"/>
      <c r="AM904" s="39"/>
    </row>
    <row r="905" ht="15.75" customHeight="1">
      <c r="A905" s="34"/>
      <c r="B905" s="34"/>
      <c r="C905" s="34"/>
      <c r="E905" s="34"/>
      <c r="F905" s="66"/>
      <c r="J905" s="36"/>
      <c r="L905" s="37"/>
      <c r="R905" s="54"/>
      <c r="U905" s="38"/>
      <c r="V905" s="38"/>
      <c r="W905" s="12"/>
      <c r="X905" s="34"/>
      <c r="Y905" s="12"/>
      <c r="Z905" s="12"/>
      <c r="AB905" s="13"/>
      <c r="AD905" s="12"/>
      <c r="AH905" s="12"/>
      <c r="AK905" s="12"/>
      <c r="AM905" s="39"/>
    </row>
    <row r="906" ht="15.75" customHeight="1">
      <c r="A906" s="34"/>
      <c r="B906" s="34"/>
      <c r="C906" s="34"/>
      <c r="E906" s="34"/>
      <c r="F906" s="66"/>
      <c r="J906" s="36"/>
      <c r="L906" s="37"/>
      <c r="R906" s="54"/>
      <c r="U906" s="38"/>
      <c r="V906" s="38"/>
      <c r="W906" s="12"/>
      <c r="X906" s="34"/>
      <c r="Y906" s="12"/>
      <c r="Z906" s="12"/>
      <c r="AB906" s="13"/>
      <c r="AD906" s="12"/>
      <c r="AH906" s="12"/>
      <c r="AK906" s="12"/>
      <c r="AM906" s="39"/>
    </row>
    <row r="907" ht="15.75" customHeight="1">
      <c r="A907" s="34"/>
      <c r="B907" s="34"/>
      <c r="C907" s="34"/>
      <c r="E907" s="34"/>
      <c r="F907" s="66"/>
      <c r="J907" s="36"/>
      <c r="L907" s="37"/>
      <c r="R907" s="54"/>
      <c r="U907" s="38"/>
      <c r="V907" s="38"/>
      <c r="W907" s="12"/>
      <c r="X907" s="34"/>
      <c r="Y907" s="12"/>
      <c r="Z907" s="12"/>
      <c r="AB907" s="13"/>
      <c r="AD907" s="12"/>
      <c r="AH907" s="12"/>
      <c r="AK907" s="12"/>
      <c r="AM907" s="39"/>
    </row>
    <row r="908" ht="15.75" customHeight="1">
      <c r="A908" s="34"/>
      <c r="B908" s="34"/>
      <c r="C908" s="34"/>
      <c r="E908" s="34"/>
      <c r="F908" s="66"/>
      <c r="J908" s="36"/>
      <c r="L908" s="37"/>
      <c r="R908" s="54"/>
      <c r="U908" s="38"/>
      <c r="V908" s="38"/>
      <c r="W908" s="12"/>
      <c r="X908" s="34"/>
      <c r="Y908" s="12"/>
      <c r="Z908" s="12"/>
      <c r="AB908" s="13"/>
      <c r="AD908" s="12"/>
      <c r="AH908" s="12"/>
      <c r="AK908" s="12"/>
      <c r="AM908" s="39"/>
    </row>
    <row r="909" ht="15.75" customHeight="1">
      <c r="A909" s="34"/>
      <c r="B909" s="34"/>
      <c r="C909" s="34"/>
      <c r="E909" s="34"/>
      <c r="F909" s="66"/>
      <c r="J909" s="36"/>
      <c r="L909" s="37"/>
      <c r="R909" s="54"/>
      <c r="U909" s="38"/>
      <c r="V909" s="38"/>
      <c r="W909" s="12"/>
      <c r="X909" s="34"/>
      <c r="Y909" s="12"/>
      <c r="Z909" s="12"/>
      <c r="AB909" s="13"/>
      <c r="AD909" s="12"/>
      <c r="AH909" s="12"/>
      <c r="AK909" s="12"/>
      <c r="AM909" s="39"/>
    </row>
    <row r="910" ht="15.75" customHeight="1">
      <c r="A910" s="34"/>
      <c r="B910" s="34"/>
      <c r="C910" s="34"/>
      <c r="E910" s="34"/>
      <c r="F910" s="66"/>
      <c r="J910" s="36"/>
      <c r="L910" s="37"/>
      <c r="R910" s="54"/>
      <c r="U910" s="38"/>
      <c r="V910" s="38"/>
      <c r="W910" s="12"/>
      <c r="X910" s="34"/>
      <c r="Y910" s="12"/>
      <c r="Z910" s="12"/>
      <c r="AB910" s="13"/>
      <c r="AD910" s="12"/>
      <c r="AH910" s="12"/>
      <c r="AK910" s="12"/>
      <c r="AM910" s="39"/>
    </row>
    <row r="911" ht="15.75" customHeight="1">
      <c r="A911" s="34"/>
      <c r="B911" s="34"/>
      <c r="C911" s="34"/>
      <c r="E911" s="34"/>
      <c r="F911" s="66"/>
      <c r="J911" s="36"/>
      <c r="L911" s="37"/>
      <c r="R911" s="54"/>
      <c r="U911" s="38"/>
      <c r="V911" s="38"/>
      <c r="W911" s="12"/>
      <c r="X911" s="34"/>
      <c r="Y911" s="12"/>
      <c r="Z911" s="12"/>
      <c r="AB911" s="13"/>
      <c r="AD911" s="12"/>
      <c r="AH911" s="12"/>
      <c r="AK911" s="12"/>
      <c r="AM911" s="39"/>
    </row>
    <row r="912" ht="15.75" customHeight="1">
      <c r="A912" s="34"/>
      <c r="B912" s="34"/>
      <c r="C912" s="34"/>
      <c r="E912" s="34"/>
      <c r="F912" s="66"/>
      <c r="J912" s="36"/>
      <c r="L912" s="37"/>
      <c r="R912" s="54"/>
      <c r="U912" s="38"/>
      <c r="V912" s="38"/>
      <c r="W912" s="12"/>
      <c r="X912" s="34"/>
      <c r="Y912" s="12"/>
      <c r="Z912" s="12"/>
      <c r="AB912" s="13"/>
      <c r="AD912" s="12"/>
      <c r="AH912" s="12"/>
      <c r="AK912" s="12"/>
      <c r="AM912" s="39"/>
    </row>
    <row r="913" ht="15.75" customHeight="1">
      <c r="A913" s="34"/>
      <c r="B913" s="34"/>
      <c r="C913" s="34"/>
      <c r="E913" s="34"/>
      <c r="F913" s="66"/>
      <c r="J913" s="36"/>
      <c r="L913" s="37"/>
      <c r="R913" s="54"/>
      <c r="U913" s="38"/>
      <c r="V913" s="38"/>
      <c r="W913" s="12"/>
      <c r="X913" s="34"/>
      <c r="Y913" s="12"/>
      <c r="Z913" s="12"/>
      <c r="AB913" s="13"/>
      <c r="AD913" s="12"/>
      <c r="AH913" s="12"/>
      <c r="AK913" s="12"/>
      <c r="AM913" s="39"/>
    </row>
    <row r="914" ht="15.75" customHeight="1">
      <c r="A914" s="34"/>
      <c r="B914" s="34"/>
      <c r="C914" s="34"/>
      <c r="E914" s="34"/>
      <c r="F914" s="66"/>
      <c r="J914" s="36"/>
      <c r="L914" s="37"/>
      <c r="R914" s="54"/>
      <c r="U914" s="38"/>
      <c r="V914" s="38"/>
      <c r="W914" s="12"/>
      <c r="X914" s="34"/>
      <c r="Y914" s="12"/>
      <c r="Z914" s="12"/>
      <c r="AB914" s="13"/>
      <c r="AD914" s="12"/>
      <c r="AH914" s="12"/>
      <c r="AK914" s="12"/>
      <c r="AM914" s="39"/>
    </row>
    <row r="915" ht="15.75" customHeight="1">
      <c r="A915" s="34"/>
      <c r="B915" s="34"/>
      <c r="C915" s="34"/>
      <c r="E915" s="34"/>
      <c r="F915" s="66"/>
      <c r="J915" s="36"/>
      <c r="L915" s="37"/>
      <c r="R915" s="54"/>
      <c r="U915" s="38"/>
      <c r="V915" s="38"/>
      <c r="W915" s="12"/>
      <c r="X915" s="34"/>
      <c r="Y915" s="12"/>
      <c r="Z915" s="12"/>
      <c r="AB915" s="13"/>
      <c r="AD915" s="12"/>
      <c r="AH915" s="12"/>
      <c r="AK915" s="12"/>
      <c r="AM915" s="39"/>
    </row>
    <row r="916" ht="15.75" customHeight="1">
      <c r="A916" s="34"/>
      <c r="B916" s="34"/>
      <c r="C916" s="34"/>
      <c r="E916" s="34"/>
      <c r="F916" s="66"/>
      <c r="J916" s="36"/>
      <c r="L916" s="37"/>
      <c r="R916" s="54"/>
      <c r="U916" s="38"/>
      <c r="V916" s="38"/>
      <c r="W916" s="12"/>
      <c r="X916" s="34"/>
      <c r="Y916" s="12"/>
      <c r="Z916" s="12"/>
      <c r="AB916" s="13"/>
      <c r="AD916" s="12"/>
      <c r="AH916" s="12"/>
      <c r="AK916" s="12"/>
      <c r="AM916" s="39"/>
    </row>
    <row r="917" ht="15.75" customHeight="1">
      <c r="A917" s="34"/>
      <c r="B917" s="34"/>
      <c r="C917" s="34"/>
      <c r="E917" s="34"/>
      <c r="F917" s="66"/>
      <c r="J917" s="36"/>
      <c r="L917" s="37"/>
      <c r="R917" s="54"/>
      <c r="U917" s="38"/>
      <c r="V917" s="38"/>
      <c r="W917" s="12"/>
      <c r="X917" s="34"/>
      <c r="Y917" s="12"/>
      <c r="Z917" s="12"/>
      <c r="AB917" s="13"/>
      <c r="AD917" s="12"/>
      <c r="AH917" s="12"/>
      <c r="AK917" s="12"/>
      <c r="AM917" s="39"/>
    </row>
    <row r="918" ht="15.75" customHeight="1">
      <c r="A918" s="34"/>
      <c r="B918" s="34"/>
      <c r="C918" s="34"/>
      <c r="E918" s="34"/>
      <c r="F918" s="66"/>
      <c r="J918" s="36"/>
      <c r="L918" s="37"/>
      <c r="R918" s="54"/>
      <c r="U918" s="38"/>
      <c r="V918" s="38"/>
      <c r="W918" s="12"/>
      <c r="X918" s="34"/>
      <c r="Y918" s="12"/>
      <c r="Z918" s="12"/>
      <c r="AB918" s="13"/>
      <c r="AD918" s="12"/>
      <c r="AH918" s="12"/>
      <c r="AK918" s="12"/>
      <c r="AM918" s="39"/>
    </row>
    <row r="919" ht="15.75" customHeight="1">
      <c r="A919" s="34"/>
      <c r="B919" s="34"/>
      <c r="C919" s="34"/>
      <c r="E919" s="34"/>
      <c r="F919" s="66"/>
      <c r="J919" s="36"/>
      <c r="L919" s="37"/>
      <c r="R919" s="54"/>
      <c r="U919" s="38"/>
      <c r="V919" s="38"/>
      <c r="W919" s="12"/>
      <c r="X919" s="34"/>
      <c r="Y919" s="12"/>
      <c r="Z919" s="12"/>
      <c r="AB919" s="13"/>
      <c r="AD919" s="12"/>
      <c r="AH919" s="12"/>
      <c r="AK919" s="12"/>
      <c r="AM919" s="39"/>
    </row>
    <row r="920" ht="15.75" customHeight="1">
      <c r="A920" s="34"/>
      <c r="B920" s="34"/>
      <c r="C920" s="34"/>
      <c r="E920" s="34"/>
      <c r="F920" s="66"/>
      <c r="J920" s="36"/>
      <c r="L920" s="37"/>
      <c r="R920" s="54"/>
      <c r="U920" s="38"/>
      <c r="V920" s="38"/>
      <c r="W920" s="12"/>
      <c r="X920" s="34"/>
      <c r="Y920" s="12"/>
      <c r="Z920" s="12"/>
      <c r="AB920" s="13"/>
      <c r="AD920" s="12"/>
      <c r="AH920" s="12"/>
      <c r="AK920" s="12"/>
      <c r="AM920" s="39"/>
    </row>
    <row r="921" ht="15.75" customHeight="1">
      <c r="A921" s="34"/>
      <c r="B921" s="34"/>
      <c r="C921" s="34"/>
      <c r="E921" s="34"/>
      <c r="F921" s="66"/>
      <c r="J921" s="36"/>
      <c r="L921" s="37"/>
      <c r="R921" s="54"/>
      <c r="U921" s="38"/>
      <c r="V921" s="38"/>
      <c r="W921" s="12"/>
      <c r="X921" s="34"/>
      <c r="Y921" s="12"/>
      <c r="Z921" s="12"/>
      <c r="AB921" s="13"/>
      <c r="AD921" s="12"/>
      <c r="AH921" s="12"/>
      <c r="AK921" s="12"/>
      <c r="AM921" s="39"/>
    </row>
    <row r="922" ht="15.75" customHeight="1">
      <c r="A922" s="34"/>
      <c r="B922" s="34"/>
      <c r="C922" s="34"/>
      <c r="E922" s="34"/>
      <c r="F922" s="66"/>
      <c r="J922" s="36"/>
      <c r="L922" s="37"/>
      <c r="R922" s="54"/>
      <c r="U922" s="38"/>
      <c r="V922" s="38"/>
      <c r="W922" s="12"/>
      <c r="X922" s="34"/>
      <c r="Y922" s="12"/>
      <c r="Z922" s="12"/>
      <c r="AB922" s="13"/>
      <c r="AD922" s="12"/>
      <c r="AH922" s="12"/>
      <c r="AK922" s="12"/>
      <c r="AM922" s="39"/>
    </row>
    <row r="923" ht="15.75" customHeight="1">
      <c r="A923" s="34"/>
      <c r="B923" s="34"/>
      <c r="C923" s="34"/>
      <c r="E923" s="34"/>
      <c r="F923" s="66"/>
      <c r="J923" s="36"/>
      <c r="L923" s="37"/>
      <c r="R923" s="54"/>
      <c r="U923" s="38"/>
      <c r="V923" s="38"/>
      <c r="W923" s="12"/>
      <c r="X923" s="34"/>
      <c r="Y923" s="12"/>
      <c r="Z923" s="12"/>
      <c r="AB923" s="13"/>
      <c r="AD923" s="12"/>
      <c r="AH923" s="12"/>
      <c r="AK923" s="12"/>
      <c r="AM923" s="39"/>
    </row>
    <row r="924" ht="15.75" customHeight="1">
      <c r="A924" s="34"/>
      <c r="B924" s="34"/>
      <c r="C924" s="34"/>
      <c r="E924" s="34"/>
      <c r="F924" s="66"/>
      <c r="J924" s="36"/>
      <c r="L924" s="37"/>
      <c r="R924" s="54"/>
      <c r="U924" s="38"/>
      <c r="V924" s="38"/>
      <c r="W924" s="12"/>
      <c r="X924" s="34"/>
      <c r="Y924" s="12"/>
      <c r="Z924" s="12"/>
      <c r="AB924" s="13"/>
      <c r="AD924" s="12"/>
      <c r="AH924" s="12"/>
      <c r="AK924" s="12"/>
      <c r="AM924" s="39"/>
    </row>
    <row r="925" ht="15.75" customHeight="1">
      <c r="A925" s="34"/>
      <c r="B925" s="34"/>
      <c r="C925" s="34"/>
      <c r="E925" s="34"/>
      <c r="F925" s="66"/>
      <c r="J925" s="36"/>
      <c r="L925" s="37"/>
      <c r="R925" s="54"/>
      <c r="U925" s="38"/>
      <c r="V925" s="38"/>
      <c r="W925" s="12"/>
      <c r="X925" s="34"/>
      <c r="Y925" s="12"/>
      <c r="Z925" s="12"/>
      <c r="AB925" s="13"/>
      <c r="AD925" s="12"/>
      <c r="AH925" s="12"/>
      <c r="AK925" s="12"/>
      <c r="AM925" s="39"/>
    </row>
    <row r="926" ht="15.75" customHeight="1">
      <c r="A926" s="34"/>
      <c r="B926" s="34"/>
      <c r="C926" s="34"/>
      <c r="E926" s="34"/>
      <c r="F926" s="66"/>
      <c r="J926" s="36"/>
      <c r="L926" s="37"/>
      <c r="R926" s="54"/>
      <c r="U926" s="38"/>
      <c r="V926" s="38"/>
      <c r="W926" s="12"/>
      <c r="X926" s="34"/>
      <c r="Y926" s="12"/>
      <c r="Z926" s="12"/>
      <c r="AB926" s="13"/>
      <c r="AD926" s="12"/>
      <c r="AH926" s="12"/>
      <c r="AK926" s="12"/>
      <c r="AM926" s="39"/>
    </row>
    <row r="927" ht="15.75" customHeight="1">
      <c r="A927" s="34"/>
      <c r="B927" s="34"/>
      <c r="C927" s="34"/>
      <c r="E927" s="34"/>
      <c r="F927" s="66"/>
      <c r="J927" s="36"/>
      <c r="L927" s="37"/>
      <c r="R927" s="54"/>
      <c r="U927" s="38"/>
      <c r="V927" s="38"/>
      <c r="W927" s="12"/>
      <c r="X927" s="34"/>
      <c r="Y927" s="12"/>
      <c r="Z927" s="12"/>
      <c r="AB927" s="13"/>
      <c r="AD927" s="12"/>
      <c r="AH927" s="12"/>
      <c r="AK927" s="12"/>
      <c r="AM927" s="39"/>
    </row>
    <row r="928" ht="15.75" customHeight="1">
      <c r="A928" s="34"/>
      <c r="B928" s="34"/>
      <c r="C928" s="34"/>
      <c r="E928" s="34"/>
      <c r="F928" s="66"/>
      <c r="J928" s="36"/>
      <c r="L928" s="37"/>
      <c r="R928" s="54"/>
      <c r="U928" s="38"/>
      <c r="V928" s="38"/>
      <c r="W928" s="12"/>
      <c r="X928" s="34"/>
      <c r="Y928" s="12"/>
      <c r="Z928" s="12"/>
      <c r="AB928" s="13"/>
      <c r="AD928" s="12"/>
      <c r="AH928" s="12"/>
      <c r="AK928" s="12"/>
      <c r="AM928" s="39"/>
    </row>
    <row r="929" ht="15.75" customHeight="1">
      <c r="A929" s="34"/>
      <c r="B929" s="34"/>
      <c r="C929" s="34"/>
      <c r="E929" s="34"/>
      <c r="F929" s="66"/>
      <c r="J929" s="36"/>
      <c r="L929" s="37"/>
      <c r="R929" s="54"/>
      <c r="U929" s="38"/>
      <c r="V929" s="38"/>
      <c r="W929" s="12"/>
      <c r="X929" s="34"/>
      <c r="Y929" s="12"/>
      <c r="Z929" s="12"/>
      <c r="AB929" s="13"/>
      <c r="AD929" s="12"/>
      <c r="AH929" s="12"/>
      <c r="AK929" s="12"/>
      <c r="AM929" s="39"/>
    </row>
    <row r="930" ht="15.75" customHeight="1">
      <c r="A930" s="34"/>
      <c r="B930" s="34"/>
      <c r="C930" s="34"/>
      <c r="E930" s="34"/>
      <c r="F930" s="66"/>
      <c r="J930" s="36"/>
      <c r="L930" s="37"/>
      <c r="R930" s="54"/>
      <c r="U930" s="38"/>
      <c r="V930" s="38"/>
      <c r="W930" s="12"/>
      <c r="X930" s="34"/>
      <c r="Y930" s="12"/>
      <c r="Z930" s="12"/>
      <c r="AB930" s="13"/>
      <c r="AD930" s="12"/>
      <c r="AH930" s="12"/>
      <c r="AK930" s="12"/>
      <c r="AM930" s="39"/>
    </row>
    <row r="931" ht="15.75" customHeight="1">
      <c r="A931" s="34"/>
      <c r="B931" s="34"/>
      <c r="C931" s="34"/>
      <c r="E931" s="34"/>
      <c r="F931" s="66"/>
      <c r="J931" s="36"/>
      <c r="L931" s="37"/>
      <c r="R931" s="54"/>
      <c r="U931" s="38"/>
      <c r="V931" s="38"/>
      <c r="W931" s="12"/>
      <c r="X931" s="34"/>
      <c r="Y931" s="12"/>
      <c r="Z931" s="12"/>
      <c r="AB931" s="13"/>
      <c r="AD931" s="12"/>
      <c r="AH931" s="12"/>
      <c r="AK931" s="12"/>
      <c r="AM931" s="39"/>
    </row>
    <row r="932" ht="15.75" customHeight="1">
      <c r="A932" s="34"/>
      <c r="B932" s="34"/>
      <c r="C932" s="34"/>
      <c r="E932" s="34"/>
      <c r="F932" s="66"/>
      <c r="J932" s="36"/>
      <c r="L932" s="37"/>
      <c r="R932" s="54"/>
      <c r="U932" s="38"/>
      <c r="V932" s="38"/>
      <c r="W932" s="12"/>
      <c r="X932" s="34"/>
      <c r="Y932" s="12"/>
      <c r="Z932" s="12"/>
      <c r="AB932" s="13"/>
      <c r="AD932" s="12"/>
      <c r="AH932" s="12"/>
      <c r="AK932" s="12"/>
      <c r="AM932" s="39"/>
    </row>
    <row r="933" ht="15.75" customHeight="1">
      <c r="A933" s="34"/>
      <c r="B933" s="34"/>
      <c r="C933" s="34"/>
      <c r="E933" s="34"/>
      <c r="F933" s="66"/>
      <c r="J933" s="36"/>
      <c r="L933" s="37"/>
      <c r="R933" s="54"/>
      <c r="U933" s="38"/>
      <c r="V933" s="38"/>
      <c r="W933" s="12"/>
      <c r="X933" s="34"/>
      <c r="Y933" s="12"/>
      <c r="Z933" s="12"/>
      <c r="AB933" s="13"/>
      <c r="AD933" s="12"/>
      <c r="AH933" s="12"/>
      <c r="AK933" s="12"/>
      <c r="AM933" s="39"/>
    </row>
    <row r="934" ht="15.75" customHeight="1">
      <c r="A934" s="34"/>
      <c r="B934" s="34"/>
      <c r="C934" s="34"/>
      <c r="E934" s="34"/>
      <c r="F934" s="66"/>
      <c r="J934" s="36"/>
      <c r="L934" s="37"/>
      <c r="R934" s="54"/>
      <c r="U934" s="38"/>
      <c r="V934" s="38"/>
      <c r="W934" s="12"/>
      <c r="X934" s="34"/>
      <c r="Y934" s="12"/>
      <c r="Z934" s="12"/>
      <c r="AB934" s="13"/>
      <c r="AD934" s="12"/>
      <c r="AH934" s="12"/>
      <c r="AK934" s="12"/>
      <c r="AM934" s="39"/>
    </row>
    <row r="935" ht="15.75" customHeight="1">
      <c r="A935" s="34"/>
      <c r="B935" s="34"/>
      <c r="C935" s="34"/>
      <c r="E935" s="34"/>
      <c r="F935" s="66"/>
      <c r="J935" s="36"/>
      <c r="L935" s="37"/>
      <c r="R935" s="54"/>
      <c r="U935" s="38"/>
      <c r="V935" s="38"/>
      <c r="W935" s="12"/>
      <c r="X935" s="34"/>
      <c r="Y935" s="12"/>
      <c r="Z935" s="12"/>
      <c r="AB935" s="13"/>
      <c r="AD935" s="12"/>
      <c r="AH935" s="12"/>
      <c r="AK935" s="12"/>
      <c r="AM935" s="39"/>
    </row>
    <row r="936" ht="15.75" customHeight="1">
      <c r="A936" s="34"/>
      <c r="B936" s="34"/>
      <c r="C936" s="34"/>
      <c r="E936" s="34"/>
      <c r="F936" s="66"/>
      <c r="J936" s="36"/>
      <c r="L936" s="37"/>
      <c r="R936" s="54"/>
      <c r="U936" s="38"/>
      <c r="V936" s="38"/>
      <c r="W936" s="12"/>
      <c r="X936" s="34"/>
      <c r="Y936" s="12"/>
      <c r="Z936" s="12"/>
      <c r="AB936" s="13"/>
      <c r="AD936" s="12"/>
      <c r="AH936" s="12"/>
      <c r="AK936" s="12"/>
      <c r="AM936" s="39"/>
    </row>
    <row r="937" ht="15.75" customHeight="1">
      <c r="A937" s="34"/>
      <c r="B937" s="34"/>
      <c r="C937" s="34"/>
      <c r="E937" s="34"/>
      <c r="F937" s="66"/>
      <c r="J937" s="36"/>
      <c r="L937" s="37"/>
      <c r="R937" s="54"/>
      <c r="U937" s="38"/>
      <c r="V937" s="38"/>
      <c r="W937" s="12"/>
      <c r="X937" s="34"/>
      <c r="Y937" s="12"/>
      <c r="Z937" s="12"/>
      <c r="AB937" s="13"/>
      <c r="AD937" s="12"/>
      <c r="AH937" s="12"/>
      <c r="AK937" s="12"/>
      <c r="AM937" s="39"/>
    </row>
    <row r="938" ht="15.75" customHeight="1">
      <c r="A938" s="34"/>
      <c r="B938" s="34"/>
      <c r="C938" s="34"/>
      <c r="E938" s="34"/>
      <c r="F938" s="66"/>
      <c r="J938" s="36"/>
      <c r="L938" s="37"/>
      <c r="R938" s="54"/>
      <c r="U938" s="38"/>
      <c r="V938" s="38"/>
      <c r="W938" s="12"/>
      <c r="X938" s="34"/>
      <c r="Y938" s="12"/>
      <c r="Z938" s="12"/>
      <c r="AB938" s="13"/>
      <c r="AD938" s="12"/>
      <c r="AH938" s="12"/>
      <c r="AK938" s="12"/>
      <c r="AM938" s="39"/>
    </row>
    <row r="939" ht="15.75" customHeight="1">
      <c r="A939" s="34"/>
      <c r="B939" s="34"/>
      <c r="C939" s="34"/>
      <c r="E939" s="34"/>
      <c r="F939" s="66"/>
      <c r="J939" s="36"/>
      <c r="L939" s="37"/>
      <c r="R939" s="54"/>
      <c r="U939" s="38"/>
      <c r="V939" s="38"/>
      <c r="W939" s="12"/>
      <c r="X939" s="34"/>
      <c r="Y939" s="12"/>
      <c r="Z939" s="12"/>
      <c r="AB939" s="13"/>
      <c r="AD939" s="12"/>
      <c r="AH939" s="12"/>
      <c r="AK939" s="12"/>
      <c r="AM939" s="39"/>
    </row>
    <row r="940" ht="15.75" customHeight="1">
      <c r="A940" s="34"/>
      <c r="B940" s="34"/>
      <c r="C940" s="34"/>
      <c r="E940" s="34"/>
      <c r="F940" s="66"/>
      <c r="J940" s="36"/>
      <c r="L940" s="37"/>
      <c r="R940" s="54"/>
      <c r="U940" s="38"/>
      <c r="V940" s="38"/>
      <c r="W940" s="12"/>
      <c r="X940" s="34"/>
      <c r="Y940" s="12"/>
      <c r="Z940" s="12"/>
      <c r="AB940" s="13"/>
      <c r="AD940" s="12"/>
      <c r="AH940" s="12"/>
      <c r="AK940" s="12"/>
      <c r="AM940" s="39"/>
    </row>
    <row r="941" ht="15.75" customHeight="1">
      <c r="A941" s="34"/>
      <c r="B941" s="34"/>
      <c r="C941" s="34"/>
      <c r="E941" s="34"/>
      <c r="F941" s="66"/>
      <c r="J941" s="36"/>
      <c r="L941" s="37"/>
      <c r="R941" s="54"/>
      <c r="U941" s="38"/>
      <c r="V941" s="38"/>
      <c r="W941" s="12"/>
      <c r="X941" s="34"/>
      <c r="Y941" s="12"/>
      <c r="Z941" s="12"/>
      <c r="AB941" s="13"/>
      <c r="AD941" s="12"/>
      <c r="AH941" s="12"/>
      <c r="AK941" s="12"/>
      <c r="AM941" s="39"/>
    </row>
    <row r="942" ht="15.75" customHeight="1">
      <c r="A942" s="34"/>
      <c r="B942" s="34"/>
      <c r="C942" s="34"/>
      <c r="E942" s="34"/>
      <c r="F942" s="66"/>
      <c r="J942" s="36"/>
      <c r="L942" s="37"/>
      <c r="R942" s="54"/>
      <c r="U942" s="38"/>
      <c r="V942" s="38"/>
      <c r="W942" s="12"/>
      <c r="X942" s="34"/>
      <c r="Y942" s="12"/>
      <c r="Z942" s="12"/>
      <c r="AB942" s="13"/>
      <c r="AD942" s="12"/>
      <c r="AH942" s="12"/>
      <c r="AK942" s="12"/>
      <c r="AM942" s="39"/>
    </row>
    <row r="943" ht="15.75" customHeight="1">
      <c r="A943" s="34"/>
      <c r="B943" s="34"/>
      <c r="C943" s="34"/>
      <c r="E943" s="34"/>
      <c r="F943" s="66"/>
      <c r="J943" s="36"/>
      <c r="L943" s="37"/>
      <c r="R943" s="54"/>
      <c r="U943" s="38"/>
      <c r="V943" s="38"/>
      <c r="W943" s="12"/>
      <c r="X943" s="34"/>
      <c r="Y943" s="12"/>
      <c r="Z943" s="12"/>
      <c r="AB943" s="13"/>
      <c r="AD943" s="12"/>
      <c r="AH943" s="12"/>
      <c r="AK943" s="12"/>
      <c r="AM943" s="39"/>
    </row>
    <row r="944" ht="15.75" customHeight="1">
      <c r="A944" s="34"/>
      <c r="B944" s="34"/>
      <c r="C944" s="34"/>
      <c r="E944" s="34"/>
      <c r="F944" s="66"/>
      <c r="J944" s="36"/>
      <c r="L944" s="37"/>
      <c r="R944" s="54"/>
      <c r="U944" s="38"/>
      <c r="V944" s="38"/>
      <c r="W944" s="12"/>
      <c r="X944" s="34"/>
      <c r="Y944" s="12"/>
      <c r="Z944" s="12"/>
      <c r="AB944" s="13"/>
      <c r="AD944" s="12"/>
      <c r="AH944" s="12"/>
      <c r="AK944" s="12"/>
      <c r="AM944" s="39"/>
    </row>
    <row r="945" ht="15.75" customHeight="1">
      <c r="A945" s="34"/>
      <c r="B945" s="34"/>
      <c r="C945" s="34"/>
      <c r="E945" s="34"/>
      <c r="F945" s="66"/>
      <c r="J945" s="36"/>
      <c r="L945" s="37"/>
      <c r="R945" s="54"/>
      <c r="U945" s="38"/>
      <c r="V945" s="38"/>
      <c r="W945" s="12"/>
      <c r="X945" s="34"/>
      <c r="Y945" s="12"/>
      <c r="Z945" s="12"/>
      <c r="AB945" s="13"/>
      <c r="AD945" s="12"/>
      <c r="AH945" s="12"/>
      <c r="AK945" s="12"/>
      <c r="AM945" s="39"/>
    </row>
    <row r="946" ht="15.75" customHeight="1">
      <c r="A946" s="34"/>
      <c r="B946" s="34"/>
      <c r="C946" s="34"/>
      <c r="E946" s="34"/>
      <c r="F946" s="66"/>
      <c r="J946" s="36"/>
      <c r="L946" s="37"/>
      <c r="R946" s="54"/>
      <c r="U946" s="38"/>
      <c r="V946" s="38"/>
      <c r="W946" s="12"/>
      <c r="X946" s="34"/>
      <c r="Y946" s="12"/>
      <c r="Z946" s="12"/>
      <c r="AB946" s="13"/>
      <c r="AD946" s="12"/>
      <c r="AH946" s="12"/>
      <c r="AK946" s="12"/>
      <c r="AM946" s="39"/>
    </row>
    <row r="947" ht="15.75" customHeight="1">
      <c r="A947" s="34"/>
      <c r="B947" s="34"/>
      <c r="C947" s="34"/>
      <c r="E947" s="34"/>
      <c r="F947" s="66"/>
      <c r="J947" s="36"/>
      <c r="L947" s="37"/>
      <c r="R947" s="54"/>
      <c r="U947" s="38"/>
      <c r="V947" s="38"/>
      <c r="W947" s="12"/>
      <c r="X947" s="34"/>
      <c r="Y947" s="12"/>
      <c r="Z947" s="12"/>
      <c r="AB947" s="13"/>
      <c r="AD947" s="12"/>
      <c r="AH947" s="12"/>
      <c r="AK947" s="12"/>
      <c r="AM947" s="39"/>
    </row>
    <row r="948" ht="15.75" customHeight="1">
      <c r="A948" s="34"/>
      <c r="B948" s="34"/>
      <c r="C948" s="34"/>
      <c r="E948" s="34"/>
      <c r="F948" s="66"/>
      <c r="J948" s="36"/>
      <c r="L948" s="37"/>
      <c r="R948" s="54"/>
      <c r="U948" s="38"/>
      <c r="V948" s="38"/>
      <c r="W948" s="12"/>
      <c r="X948" s="34"/>
      <c r="Y948" s="12"/>
      <c r="Z948" s="12"/>
      <c r="AB948" s="13"/>
      <c r="AD948" s="12"/>
      <c r="AH948" s="12"/>
      <c r="AK948" s="12"/>
      <c r="AM948" s="39"/>
    </row>
    <row r="949" ht="15.75" customHeight="1">
      <c r="A949" s="34"/>
      <c r="B949" s="34"/>
      <c r="C949" s="34"/>
      <c r="E949" s="34"/>
      <c r="F949" s="66"/>
      <c r="J949" s="36"/>
      <c r="L949" s="37"/>
      <c r="R949" s="54"/>
      <c r="U949" s="38"/>
      <c r="V949" s="38"/>
      <c r="W949" s="12"/>
      <c r="X949" s="34"/>
      <c r="Y949" s="12"/>
      <c r="Z949" s="12"/>
      <c r="AB949" s="13"/>
      <c r="AD949" s="12"/>
      <c r="AH949" s="12"/>
      <c r="AK949" s="12"/>
      <c r="AM949" s="39"/>
    </row>
    <row r="950" ht="15.75" customHeight="1">
      <c r="A950" s="34"/>
      <c r="B950" s="34"/>
      <c r="C950" s="34"/>
      <c r="E950" s="34"/>
      <c r="F950" s="66"/>
      <c r="J950" s="36"/>
      <c r="L950" s="37"/>
      <c r="R950" s="54"/>
      <c r="U950" s="38"/>
      <c r="V950" s="38"/>
      <c r="W950" s="12"/>
      <c r="X950" s="34"/>
      <c r="Y950" s="12"/>
      <c r="Z950" s="12"/>
      <c r="AB950" s="13"/>
      <c r="AD950" s="12"/>
      <c r="AH950" s="12"/>
      <c r="AK950" s="12"/>
      <c r="AM950" s="39"/>
    </row>
    <row r="951" ht="15.75" customHeight="1">
      <c r="A951" s="34"/>
      <c r="B951" s="34"/>
      <c r="C951" s="34"/>
      <c r="E951" s="34"/>
      <c r="F951" s="66"/>
      <c r="J951" s="36"/>
      <c r="L951" s="37"/>
      <c r="R951" s="54"/>
      <c r="U951" s="38"/>
      <c r="V951" s="38"/>
      <c r="W951" s="12"/>
      <c r="X951" s="34"/>
      <c r="Y951" s="12"/>
      <c r="Z951" s="12"/>
      <c r="AB951" s="13"/>
      <c r="AD951" s="12"/>
      <c r="AH951" s="12"/>
      <c r="AK951" s="12"/>
      <c r="AM951" s="39"/>
    </row>
    <row r="952" ht="15.75" customHeight="1">
      <c r="A952" s="34"/>
      <c r="B952" s="34"/>
      <c r="C952" s="34"/>
      <c r="E952" s="34"/>
      <c r="F952" s="66"/>
      <c r="J952" s="36"/>
      <c r="L952" s="37"/>
      <c r="R952" s="54"/>
      <c r="U952" s="38"/>
      <c r="V952" s="38"/>
      <c r="W952" s="12"/>
      <c r="X952" s="34"/>
      <c r="Y952" s="12"/>
      <c r="Z952" s="12"/>
      <c r="AB952" s="13"/>
      <c r="AD952" s="12"/>
      <c r="AH952" s="12"/>
      <c r="AK952" s="12"/>
      <c r="AM952" s="39"/>
    </row>
    <row r="953" ht="15.75" customHeight="1">
      <c r="A953" s="34"/>
      <c r="B953" s="34"/>
      <c r="C953" s="34"/>
      <c r="E953" s="34"/>
      <c r="F953" s="66"/>
      <c r="J953" s="36"/>
      <c r="L953" s="37"/>
      <c r="R953" s="54"/>
      <c r="U953" s="38"/>
      <c r="V953" s="38"/>
      <c r="W953" s="12"/>
      <c r="X953" s="34"/>
      <c r="Y953" s="12"/>
      <c r="Z953" s="12"/>
      <c r="AB953" s="13"/>
      <c r="AD953" s="12"/>
      <c r="AH953" s="12"/>
      <c r="AK953" s="12"/>
      <c r="AM953" s="39"/>
    </row>
    <row r="954" ht="15.75" customHeight="1">
      <c r="A954" s="34"/>
      <c r="B954" s="34"/>
      <c r="C954" s="34"/>
      <c r="E954" s="34"/>
      <c r="F954" s="66"/>
      <c r="J954" s="36"/>
      <c r="L954" s="37"/>
      <c r="R954" s="54"/>
      <c r="U954" s="38"/>
      <c r="V954" s="38"/>
      <c r="W954" s="12"/>
      <c r="X954" s="34"/>
      <c r="Y954" s="12"/>
      <c r="Z954" s="12"/>
      <c r="AB954" s="13"/>
      <c r="AD954" s="12"/>
      <c r="AH954" s="12"/>
      <c r="AK954" s="12"/>
      <c r="AM954" s="39"/>
    </row>
    <row r="955" ht="15.75" customHeight="1">
      <c r="A955" s="34"/>
      <c r="B955" s="34"/>
      <c r="C955" s="34"/>
      <c r="E955" s="34"/>
      <c r="F955" s="66"/>
      <c r="J955" s="36"/>
      <c r="L955" s="37"/>
      <c r="R955" s="54"/>
      <c r="U955" s="38"/>
      <c r="V955" s="38"/>
      <c r="W955" s="12"/>
      <c r="X955" s="34"/>
      <c r="Y955" s="12"/>
      <c r="Z955" s="12"/>
      <c r="AB955" s="13"/>
      <c r="AD955" s="12"/>
      <c r="AH955" s="12"/>
      <c r="AK955" s="12"/>
      <c r="AM955" s="39"/>
    </row>
    <row r="956" ht="15.75" customHeight="1">
      <c r="A956" s="34"/>
      <c r="B956" s="34"/>
      <c r="C956" s="34"/>
      <c r="E956" s="34"/>
      <c r="F956" s="66"/>
      <c r="J956" s="36"/>
      <c r="L956" s="37"/>
      <c r="R956" s="54"/>
      <c r="U956" s="38"/>
      <c r="V956" s="38"/>
      <c r="W956" s="12"/>
      <c r="X956" s="34"/>
      <c r="Y956" s="12"/>
      <c r="Z956" s="12"/>
      <c r="AB956" s="13"/>
      <c r="AD956" s="12"/>
      <c r="AH956" s="12"/>
      <c r="AK956" s="12"/>
      <c r="AM956" s="39"/>
    </row>
    <row r="957" ht="15.75" customHeight="1">
      <c r="A957" s="34"/>
      <c r="B957" s="34"/>
      <c r="C957" s="34"/>
      <c r="E957" s="34"/>
      <c r="F957" s="66"/>
      <c r="J957" s="36"/>
      <c r="L957" s="37"/>
      <c r="R957" s="54"/>
      <c r="U957" s="38"/>
      <c r="V957" s="38"/>
      <c r="W957" s="12"/>
      <c r="X957" s="34"/>
      <c r="Y957" s="12"/>
      <c r="Z957" s="12"/>
      <c r="AB957" s="13"/>
      <c r="AD957" s="12"/>
      <c r="AH957" s="12"/>
      <c r="AK957" s="12"/>
      <c r="AM957" s="39"/>
    </row>
    <row r="958" ht="15.75" customHeight="1">
      <c r="A958" s="34"/>
      <c r="B958" s="34"/>
      <c r="C958" s="34"/>
      <c r="E958" s="34"/>
      <c r="F958" s="66"/>
      <c r="J958" s="36"/>
      <c r="L958" s="37"/>
      <c r="R958" s="54"/>
      <c r="U958" s="38"/>
      <c r="V958" s="38"/>
      <c r="W958" s="12"/>
      <c r="X958" s="34"/>
      <c r="Y958" s="12"/>
      <c r="Z958" s="12"/>
      <c r="AB958" s="13"/>
      <c r="AD958" s="12"/>
      <c r="AH958" s="12"/>
      <c r="AK958" s="12"/>
      <c r="AM958" s="39"/>
    </row>
    <row r="959" ht="15.75" customHeight="1">
      <c r="A959" s="34"/>
      <c r="B959" s="34"/>
      <c r="C959" s="34"/>
      <c r="E959" s="34"/>
      <c r="F959" s="66"/>
      <c r="J959" s="36"/>
      <c r="L959" s="37"/>
      <c r="R959" s="54"/>
      <c r="U959" s="38"/>
      <c r="V959" s="38"/>
      <c r="W959" s="12"/>
      <c r="X959" s="34"/>
      <c r="Y959" s="12"/>
      <c r="Z959" s="12"/>
      <c r="AB959" s="13"/>
      <c r="AD959" s="12"/>
      <c r="AH959" s="12"/>
      <c r="AK959" s="12"/>
      <c r="AM959" s="39"/>
    </row>
    <row r="960" ht="15.75" customHeight="1">
      <c r="A960" s="34"/>
      <c r="B960" s="34"/>
      <c r="C960" s="34"/>
      <c r="E960" s="34"/>
      <c r="F960" s="66"/>
      <c r="J960" s="36"/>
      <c r="L960" s="37"/>
      <c r="R960" s="54"/>
      <c r="U960" s="38"/>
      <c r="V960" s="38"/>
      <c r="W960" s="12"/>
      <c r="X960" s="34"/>
      <c r="Y960" s="12"/>
      <c r="Z960" s="12"/>
      <c r="AB960" s="13"/>
      <c r="AD960" s="12"/>
      <c r="AH960" s="12"/>
      <c r="AK960" s="12"/>
      <c r="AM960" s="39"/>
    </row>
    <row r="961" ht="15.75" customHeight="1">
      <c r="A961" s="34"/>
      <c r="B961" s="34"/>
      <c r="C961" s="34"/>
      <c r="E961" s="34"/>
      <c r="F961" s="66"/>
      <c r="J961" s="36"/>
      <c r="L961" s="37"/>
      <c r="R961" s="54"/>
      <c r="U961" s="38"/>
      <c r="V961" s="38"/>
      <c r="W961" s="12"/>
      <c r="X961" s="34"/>
      <c r="Y961" s="12"/>
      <c r="Z961" s="12"/>
      <c r="AB961" s="13"/>
      <c r="AD961" s="12"/>
      <c r="AH961" s="12"/>
      <c r="AK961" s="12"/>
      <c r="AM961" s="39"/>
    </row>
    <row r="962" ht="15.75" customHeight="1">
      <c r="A962" s="34"/>
      <c r="B962" s="34"/>
      <c r="C962" s="34"/>
      <c r="E962" s="34"/>
      <c r="F962" s="66"/>
      <c r="J962" s="36"/>
      <c r="L962" s="37"/>
      <c r="R962" s="54"/>
      <c r="U962" s="38"/>
      <c r="V962" s="38"/>
      <c r="W962" s="12"/>
      <c r="X962" s="34"/>
      <c r="Y962" s="12"/>
      <c r="Z962" s="12"/>
      <c r="AB962" s="13"/>
      <c r="AD962" s="12"/>
      <c r="AH962" s="12"/>
      <c r="AK962" s="12"/>
      <c r="AM962" s="39"/>
    </row>
    <row r="963" ht="15.75" customHeight="1">
      <c r="A963" s="34"/>
      <c r="B963" s="34"/>
      <c r="C963" s="34"/>
      <c r="E963" s="34"/>
      <c r="F963" s="66"/>
      <c r="J963" s="36"/>
      <c r="L963" s="37"/>
      <c r="R963" s="54"/>
      <c r="U963" s="38"/>
      <c r="V963" s="38"/>
      <c r="W963" s="12"/>
      <c r="X963" s="34"/>
      <c r="Y963" s="12"/>
      <c r="Z963" s="12"/>
      <c r="AB963" s="13"/>
      <c r="AD963" s="12"/>
      <c r="AH963" s="12"/>
      <c r="AK963" s="12"/>
      <c r="AM963" s="39"/>
    </row>
    <row r="964" ht="15.75" customHeight="1">
      <c r="A964" s="34"/>
      <c r="B964" s="34"/>
      <c r="C964" s="34"/>
      <c r="E964" s="34"/>
      <c r="F964" s="66"/>
      <c r="J964" s="36"/>
      <c r="L964" s="37"/>
      <c r="R964" s="54"/>
      <c r="U964" s="38"/>
      <c r="V964" s="38"/>
      <c r="W964" s="12"/>
      <c r="X964" s="34"/>
      <c r="Y964" s="12"/>
      <c r="Z964" s="12"/>
      <c r="AB964" s="13"/>
      <c r="AD964" s="12"/>
      <c r="AH964" s="12"/>
      <c r="AK964" s="12"/>
      <c r="AM964" s="39"/>
    </row>
    <row r="965" ht="15.75" customHeight="1">
      <c r="A965" s="34"/>
      <c r="B965" s="34"/>
      <c r="C965" s="34"/>
      <c r="E965" s="34"/>
      <c r="F965" s="66"/>
      <c r="J965" s="36"/>
      <c r="L965" s="37"/>
      <c r="R965" s="54"/>
      <c r="U965" s="38"/>
      <c r="V965" s="38"/>
      <c r="W965" s="12"/>
      <c r="X965" s="34"/>
      <c r="Y965" s="12"/>
      <c r="Z965" s="12"/>
      <c r="AB965" s="13"/>
      <c r="AD965" s="12"/>
      <c r="AH965" s="12"/>
      <c r="AK965" s="12"/>
      <c r="AM965" s="39"/>
    </row>
    <row r="966" ht="15.75" customHeight="1">
      <c r="A966" s="34"/>
      <c r="B966" s="34"/>
      <c r="C966" s="34"/>
      <c r="E966" s="34"/>
      <c r="F966" s="66"/>
      <c r="J966" s="36"/>
      <c r="L966" s="37"/>
      <c r="R966" s="54"/>
      <c r="U966" s="38"/>
      <c r="V966" s="38"/>
      <c r="W966" s="12"/>
      <c r="X966" s="34"/>
      <c r="Y966" s="12"/>
      <c r="Z966" s="12"/>
      <c r="AB966" s="13"/>
      <c r="AD966" s="12"/>
      <c r="AH966" s="12"/>
      <c r="AK966" s="12"/>
      <c r="AM966" s="39"/>
    </row>
    <row r="967" ht="15.75" customHeight="1">
      <c r="A967" s="34"/>
      <c r="B967" s="34"/>
      <c r="C967" s="34"/>
      <c r="E967" s="34"/>
      <c r="F967" s="66"/>
      <c r="J967" s="36"/>
      <c r="L967" s="37"/>
      <c r="R967" s="54"/>
      <c r="U967" s="38"/>
      <c r="V967" s="38"/>
      <c r="W967" s="12"/>
      <c r="X967" s="34"/>
      <c r="Y967" s="12"/>
      <c r="Z967" s="12"/>
      <c r="AB967" s="13"/>
      <c r="AD967" s="12"/>
      <c r="AH967" s="12"/>
      <c r="AK967" s="12"/>
      <c r="AM967" s="39"/>
    </row>
    <row r="968" ht="15.75" customHeight="1">
      <c r="A968" s="34"/>
      <c r="B968" s="34"/>
      <c r="C968" s="34"/>
      <c r="E968" s="34"/>
      <c r="F968" s="66"/>
      <c r="J968" s="36"/>
      <c r="L968" s="37"/>
      <c r="R968" s="54"/>
      <c r="U968" s="38"/>
      <c r="V968" s="38"/>
      <c r="W968" s="12"/>
      <c r="X968" s="34"/>
      <c r="Y968" s="12"/>
      <c r="Z968" s="12"/>
      <c r="AB968" s="13"/>
      <c r="AD968" s="12"/>
      <c r="AH968" s="12"/>
      <c r="AK968" s="12"/>
      <c r="AM968" s="39"/>
    </row>
    <row r="969" ht="15.75" customHeight="1">
      <c r="A969" s="34"/>
      <c r="B969" s="34"/>
      <c r="C969" s="34"/>
      <c r="E969" s="34"/>
      <c r="F969" s="66"/>
      <c r="J969" s="36"/>
      <c r="L969" s="37"/>
      <c r="R969" s="54"/>
      <c r="U969" s="38"/>
      <c r="V969" s="38"/>
      <c r="W969" s="12"/>
      <c r="X969" s="34"/>
      <c r="Y969" s="12"/>
      <c r="Z969" s="12"/>
      <c r="AB969" s="13"/>
      <c r="AD969" s="12"/>
      <c r="AH969" s="12"/>
      <c r="AK969" s="12"/>
      <c r="AM969" s="39"/>
    </row>
    <row r="970" ht="15.75" customHeight="1">
      <c r="A970" s="34"/>
      <c r="B970" s="34"/>
      <c r="C970" s="34"/>
      <c r="E970" s="34"/>
      <c r="F970" s="66"/>
      <c r="J970" s="36"/>
      <c r="L970" s="37"/>
      <c r="R970" s="54"/>
      <c r="U970" s="38"/>
      <c r="V970" s="38"/>
      <c r="W970" s="12"/>
      <c r="X970" s="34"/>
      <c r="Y970" s="12"/>
      <c r="Z970" s="12"/>
      <c r="AB970" s="13"/>
      <c r="AD970" s="12"/>
      <c r="AH970" s="12"/>
      <c r="AK970" s="12"/>
      <c r="AM970" s="39"/>
    </row>
    <row r="971" ht="15.75" customHeight="1">
      <c r="A971" s="34"/>
      <c r="B971" s="34"/>
      <c r="C971" s="34"/>
      <c r="E971" s="34"/>
      <c r="F971" s="66"/>
      <c r="J971" s="36"/>
      <c r="L971" s="37"/>
      <c r="R971" s="54"/>
      <c r="U971" s="38"/>
      <c r="V971" s="38"/>
      <c r="W971" s="12"/>
      <c r="X971" s="34"/>
      <c r="Y971" s="12"/>
      <c r="Z971" s="12"/>
      <c r="AB971" s="13"/>
      <c r="AD971" s="12"/>
      <c r="AH971" s="12"/>
      <c r="AK971" s="12"/>
      <c r="AM971" s="39"/>
    </row>
    <row r="972" ht="15.75" customHeight="1">
      <c r="A972" s="34"/>
      <c r="B972" s="34"/>
      <c r="C972" s="34"/>
      <c r="E972" s="34"/>
      <c r="F972" s="66"/>
      <c r="J972" s="36"/>
      <c r="L972" s="37"/>
      <c r="R972" s="54"/>
      <c r="U972" s="38"/>
      <c r="V972" s="38"/>
      <c r="W972" s="12"/>
      <c r="X972" s="34"/>
      <c r="Y972" s="12"/>
      <c r="Z972" s="12"/>
      <c r="AB972" s="13"/>
      <c r="AD972" s="12"/>
      <c r="AH972" s="12"/>
      <c r="AK972" s="12"/>
      <c r="AM972" s="39"/>
    </row>
    <row r="973" ht="15.75" customHeight="1">
      <c r="A973" s="34"/>
      <c r="B973" s="34"/>
      <c r="C973" s="34"/>
      <c r="E973" s="34"/>
      <c r="F973" s="66"/>
      <c r="J973" s="36"/>
      <c r="L973" s="37"/>
      <c r="R973" s="54"/>
      <c r="U973" s="38"/>
      <c r="V973" s="38"/>
      <c r="W973" s="12"/>
      <c r="X973" s="34"/>
      <c r="Y973" s="12"/>
      <c r="Z973" s="12"/>
      <c r="AB973" s="13"/>
      <c r="AD973" s="12"/>
      <c r="AH973" s="12"/>
      <c r="AK973" s="12"/>
      <c r="AM973" s="39"/>
    </row>
    <row r="974" ht="15.75" customHeight="1">
      <c r="A974" s="34"/>
      <c r="B974" s="34"/>
      <c r="C974" s="34"/>
      <c r="E974" s="34"/>
      <c r="F974" s="66"/>
      <c r="J974" s="36"/>
      <c r="L974" s="37"/>
      <c r="R974" s="54"/>
      <c r="U974" s="38"/>
      <c r="V974" s="38"/>
      <c r="W974" s="12"/>
      <c r="X974" s="34"/>
      <c r="Y974" s="12"/>
      <c r="Z974" s="12"/>
      <c r="AB974" s="13"/>
      <c r="AD974" s="12"/>
      <c r="AH974" s="12"/>
      <c r="AK974" s="12"/>
      <c r="AM974" s="39"/>
    </row>
    <row r="975" ht="15.75" customHeight="1">
      <c r="A975" s="34"/>
      <c r="B975" s="34"/>
      <c r="C975" s="34"/>
      <c r="E975" s="34"/>
      <c r="F975" s="66"/>
      <c r="J975" s="36"/>
      <c r="L975" s="37"/>
      <c r="R975" s="54"/>
      <c r="U975" s="38"/>
      <c r="V975" s="38"/>
      <c r="W975" s="12"/>
      <c r="X975" s="34"/>
      <c r="Y975" s="12"/>
      <c r="Z975" s="12"/>
      <c r="AB975" s="13"/>
      <c r="AD975" s="12"/>
      <c r="AH975" s="12"/>
      <c r="AK975" s="12"/>
      <c r="AM975" s="39"/>
    </row>
    <row r="976" ht="15.75" customHeight="1">
      <c r="A976" s="34"/>
      <c r="B976" s="34"/>
      <c r="C976" s="34"/>
      <c r="E976" s="34"/>
      <c r="F976" s="66"/>
      <c r="J976" s="36"/>
      <c r="L976" s="37"/>
      <c r="R976" s="54"/>
      <c r="U976" s="38"/>
      <c r="V976" s="38"/>
      <c r="W976" s="12"/>
      <c r="X976" s="34"/>
      <c r="Y976" s="12"/>
      <c r="Z976" s="12"/>
      <c r="AB976" s="13"/>
      <c r="AD976" s="12"/>
      <c r="AH976" s="12"/>
      <c r="AK976" s="12"/>
      <c r="AM976" s="39"/>
    </row>
    <row r="977" ht="15.75" customHeight="1">
      <c r="A977" s="34"/>
      <c r="B977" s="34"/>
      <c r="C977" s="34"/>
      <c r="E977" s="34"/>
      <c r="F977" s="66"/>
      <c r="J977" s="36"/>
      <c r="L977" s="37"/>
      <c r="R977" s="54"/>
      <c r="U977" s="38"/>
      <c r="V977" s="38"/>
      <c r="W977" s="12"/>
      <c r="X977" s="34"/>
      <c r="Y977" s="12"/>
      <c r="Z977" s="12"/>
      <c r="AB977" s="13"/>
      <c r="AD977" s="12"/>
      <c r="AH977" s="12"/>
      <c r="AK977" s="12"/>
      <c r="AM977" s="39"/>
    </row>
    <row r="978" ht="15.75" customHeight="1">
      <c r="A978" s="34"/>
      <c r="B978" s="34"/>
      <c r="C978" s="34"/>
      <c r="E978" s="34"/>
      <c r="F978" s="66"/>
      <c r="J978" s="36"/>
      <c r="L978" s="37"/>
      <c r="R978" s="54"/>
      <c r="U978" s="38"/>
      <c r="V978" s="38"/>
      <c r="W978" s="12"/>
      <c r="X978" s="34"/>
      <c r="Y978" s="12"/>
      <c r="Z978" s="12"/>
      <c r="AB978" s="13"/>
      <c r="AD978" s="12"/>
      <c r="AH978" s="12"/>
      <c r="AK978" s="12"/>
      <c r="AM978" s="39"/>
    </row>
    <row r="979" ht="15.75" customHeight="1">
      <c r="A979" s="34"/>
      <c r="B979" s="34"/>
      <c r="C979" s="34"/>
      <c r="E979" s="34"/>
      <c r="F979" s="66"/>
      <c r="J979" s="36"/>
      <c r="L979" s="37"/>
      <c r="R979" s="54"/>
      <c r="U979" s="38"/>
      <c r="V979" s="38"/>
      <c r="W979" s="12"/>
      <c r="X979" s="34"/>
      <c r="Y979" s="12"/>
      <c r="Z979" s="12"/>
      <c r="AB979" s="13"/>
      <c r="AD979" s="12"/>
      <c r="AH979" s="12"/>
      <c r="AK979" s="12"/>
      <c r="AM979" s="39"/>
    </row>
    <row r="980" ht="15.75" customHeight="1">
      <c r="A980" s="34"/>
      <c r="B980" s="34"/>
      <c r="C980" s="34"/>
      <c r="E980" s="34"/>
      <c r="F980" s="66"/>
      <c r="J980" s="36"/>
      <c r="L980" s="37"/>
      <c r="R980" s="54"/>
      <c r="U980" s="38"/>
      <c r="V980" s="38"/>
      <c r="W980" s="12"/>
      <c r="X980" s="34"/>
      <c r="Y980" s="12"/>
      <c r="Z980" s="12"/>
      <c r="AB980" s="13"/>
      <c r="AD980" s="12"/>
      <c r="AH980" s="12"/>
      <c r="AK980" s="12"/>
      <c r="AM980" s="39"/>
    </row>
    <row r="981" ht="15.75" customHeight="1">
      <c r="A981" s="34"/>
      <c r="B981" s="34"/>
      <c r="C981" s="34"/>
      <c r="E981" s="34"/>
      <c r="F981" s="66"/>
      <c r="J981" s="36"/>
      <c r="L981" s="37"/>
      <c r="R981" s="54"/>
      <c r="U981" s="38"/>
      <c r="V981" s="38"/>
      <c r="W981" s="12"/>
      <c r="X981" s="34"/>
      <c r="Y981" s="12"/>
      <c r="Z981" s="12"/>
      <c r="AB981" s="13"/>
      <c r="AD981" s="12"/>
      <c r="AH981" s="12"/>
      <c r="AK981" s="12"/>
      <c r="AM981" s="39"/>
    </row>
    <row r="982" ht="15.75" customHeight="1">
      <c r="A982" s="34"/>
      <c r="B982" s="34"/>
      <c r="C982" s="34"/>
      <c r="E982" s="34"/>
      <c r="F982" s="66"/>
      <c r="J982" s="36"/>
      <c r="L982" s="37"/>
      <c r="R982" s="54"/>
      <c r="U982" s="38"/>
      <c r="V982" s="38"/>
      <c r="W982" s="12"/>
      <c r="X982" s="34"/>
      <c r="Y982" s="12"/>
      <c r="Z982" s="12"/>
      <c r="AB982" s="13"/>
      <c r="AD982" s="12"/>
      <c r="AH982" s="12"/>
      <c r="AK982" s="12"/>
      <c r="AM982" s="39"/>
    </row>
    <row r="983" ht="15.75" customHeight="1">
      <c r="A983" s="34"/>
      <c r="B983" s="34"/>
      <c r="C983" s="34"/>
      <c r="E983" s="34"/>
      <c r="F983" s="66"/>
      <c r="J983" s="36"/>
      <c r="L983" s="37"/>
      <c r="R983" s="54"/>
      <c r="U983" s="38"/>
      <c r="V983" s="38"/>
      <c r="W983" s="12"/>
      <c r="X983" s="34"/>
      <c r="Y983" s="12"/>
      <c r="Z983" s="12"/>
      <c r="AB983" s="13"/>
      <c r="AD983" s="12"/>
      <c r="AH983" s="12"/>
      <c r="AK983" s="12"/>
      <c r="AM983" s="39"/>
    </row>
    <row r="984" ht="15.75" customHeight="1">
      <c r="A984" s="34"/>
      <c r="B984" s="34"/>
      <c r="C984" s="34"/>
      <c r="E984" s="34"/>
      <c r="F984" s="66"/>
      <c r="J984" s="36"/>
      <c r="L984" s="37"/>
      <c r="R984" s="54"/>
      <c r="U984" s="38"/>
      <c r="V984" s="38"/>
      <c r="W984" s="12"/>
      <c r="X984" s="34"/>
      <c r="Y984" s="12"/>
      <c r="Z984" s="12"/>
      <c r="AB984" s="13"/>
      <c r="AD984" s="12"/>
      <c r="AH984" s="12"/>
      <c r="AK984" s="12"/>
      <c r="AM984" s="39"/>
    </row>
    <row r="985" ht="15.75" customHeight="1">
      <c r="A985" s="34"/>
      <c r="B985" s="34"/>
      <c r="C985" s="34"/>
      <c r="E985" s="34"/>
      <c r="F985" s="66"/>
      <c r="J985" s="36"/>
      <c r="L985" s="37"/>
      <c r="R985" s="54"/>
      <c r="U985" s="38"/>
      <c r="V985" s="38"/>
      <c r="W985" s="12"/>
      <c r="X985" s="34"/>
      <c r="Y985" s="12"/>
      <c r="Z985" s="12"/>
      <c r="AB985" s="13"/>
      <c r="AD985" s="12"/>
      <c r="AH985" s="12"/>
      <c r="AK985" s="12"/>
      <c r="AM985" s="39"/>
    </row>
    <row r="986" ht="15.75" customHeight="1">
      <c r="A986" s="34"/>
      <c r="B986" s="34"/>
      <c r="C986" s="34"/>
      <c r="E986" s="34"/>
      <c r="F986" s="66"/>
      <c r="J986" s="36"/>
      <c r="L986" s="37"/>
      <c r="R986" s="54"/>
      <c r="U986" s="38"/>
      <c r="V986" s="38"/>
      <c r="W986" s="12"/>
      <c r="X986" s="34"/>
      <c r="Y986" s="12"/>
      <c r="Z986" s="12"/>
      <c r="AB986" s="13"/>
      <c r="AD986" s="12"/>
      <c r="AH986" s="12"/>
      <c r="AK986" s="12"/>
      <c r="AM986" s="39"/>
    </row>
    <row r="987" ht="15.75" customHeight="1">
      <c r="A987" s="34"/>
      <c r="B987" s="34"/>
      <c r="C987" s="34"/>
      <c r="E987" s="34"/>
      <c r="F987" s="66"/>
      <c r="J987" s="36"/>
      <c r="L987" s="37"/>
      <c r="R987" s="54"/>
      <c r="U987" s="38"/>
      <c r="V987" s="38"/>
      <c r="W987" s="12"/>
      <c r="X987" s="34"/>
      <c r="Y987" s="12"/>
      <c r="Z987" s="12"/>
      <c r="AB987" s="13"/>
      <c r="AD987" s="12"/>
      <c r="AH987" s="12"/>
      <c r="AK987" s="12"/>
      <c r="AM987" s="39"/>
    </row>
    <row r="988" ht="15.75" customHeight="1">
      <c r="A988" s="34"/>
      <c r="B988" s="34"/>
      <c r="C988" s="34"/>
      <c r="E988" s="34"/>
      <c r="F988" s="66"/>
      <c r="J988" s="36"/>
      <c r="L988" s="37"/>
      <c r="R988" s="54"/>
      <c r="U988" s="38"/>
      <c r="V988" s="38"/>
      <c r="W988" s="12"/>
      <c r="X988" s="34"/>
      <c r="Y988" s="12"/>
      <c r="Z988" s="12"/>
      <c r="AB988" s="13"/>
      <c r="AD988" s="12"/>
      <c r="AH988" s="12"/>
      <c r="AK988" s="12"/>
      <c r="AM988" s="39"/>
    </row>
    <row r="989" ht="15.75" customHeight="1">
      <c r="A989" s="34"/>
      <c r="B989" s="34"/>
      <c r="C989" s="34"/>
      <c r="E989" s="34"/>
      <c r="F989" s="66"/>
      <c r="J989" s="36"/>
      <c r="L989" s="37"/>
      <c r="R989" s="54"/>
      <c r="U989" s="38"/>
      <c r="V989" s="38"/>
      <c r="W989" s="12"/>
      <c r="X989" s="34"/>
      <c r="Y989" s="12"/>
      <c r="Z989" s="12"/>
      <c r="AB989" s="13"/>
      <c r="AD989" s="12"/>
      <c r="AH989" s="12"/>
      <c r="AK989" s="12"/>
      <c r="AM989" s="39"/>
    </row>
    <row r="990" ht="15.75" customHeight="1">
      <c r="A990" s="34"/>
      <c r="B990" s="34"/>
      <c r="C990" s="34"/>
      <c r="E990" s="34"/>
      <c r="F990" s="66"/>
      <c r="J990" s="36"/>
      <c r="L990" s="37"/>
      <c r="R990" s="54"/>
      <c r="U990" s="38"/>
      <c r="V990" s="38"/>
      <c r="W990" s="12"/>
      <c r="X990" s="34"/>
      <c r="Y990" s="12"/>
      <c r="Z990" s="12"/>
      <c r="AB990" s="13"/>
      <c r="AD990" s="12"/>
      <c r="AH990" s="12"/>
      <c r="AK990" s="12"/>
      <c r="AM990" s="39"/>
    </row>
    <row r="991" ht="15.75" customHeight="1">
      <c r="A991" s="34"/>
      <c r="B991" s="34"/>
      <c r="C991" s="34"/>
      <c r="E991" s="34"/>
      <c r="F991" s="66"/>
      <c r="J991" s="36"/>
      <c r="L991" s="37"/>
      <c r="R991" s="54"/>
      <c r="U991" s="38"/>
      <c r="V991" s="38"/>
      <c r="W991" s="12"/>
      <c r="X991" s="34"/>
      <c r="Y991" s="12"/>
      <c r="Z991" s="12"/>
      <c r="AB991" s="13"/>
      <c r="AD991" s="12"/>
      <c r="AH991" s="12"/>
      <c r="AK991" s="12"/>
      <c r="AM991" s="39"/>
    </row>
    <row r="992" ht="15.75" customHeight="1">
      <c r="A992" s="34"/>
      <c r="B992" s="34"/>
      <c r="C992" s="34"/>
      <c r="E992" s="34"/>
      <c r="F992" s="66"/>
      <c r="J992" s="36"/>
      <c r="L992" s="37"/>
      <c r="R992" s="54"/>
      <c r="U992" s="38"/>
      <c r="V992" s="38"/>
      <c r="W992" s="12"/>
      <c r="X992" s="34"/>
      <c r="Y992" s="12"/>
      <c r="Z992" s="12"/>
      <c r="AB992" s="13"/>
      <c r="AD992" s="12"/>
      <c r="AH992" s="12"/>
      <c r="AK992" s="12"/>
      <c r="AM992" s="39"/>
    </row>
    <row r="993" ht="15.75" customHeight="1">
      <c r="A993" s="34"/>
      <c r="B993" s="34"/>
      <c r="C993" s="34"/>
      <c r="E993" s="34"/>
      <c r="F993" s="66"/>
      <c r="J993" s="36"/>
      <c r="L993" s="37"/>
      <c r="R993" s="54"/>
      <c r="U993" s="38"/>
      <c r="V993" s="38"/>
      <c r="W993" s="12"/>
      <c r="X993" s="34"/>
      <c r="Y993" s="12"/>
      <c r="Z993" s="12"/>
      <c r="AB993" s="13"/>
      <c r="AD993" s="12"/>
      <c r="AH993" s="12"/>
      <c r="AK993" s="12"/>
      <c r="AM993" s="39"/>
    </row>
    <row r="994" ht="15.75" customHeight="1">
      <c r="A994" s="34"/>
      <c r="B994" s="34"/>
      <c r="C994" s="34"/>
      <c r="E994" s="34"/>
      <c r="F994" s="66"/>
      <c r="J994" s="36"/>
      <c r="L994" s="37"/>
      <c r="R994" s="54"/>
      <c r="U994" s="38"/>
      <c r="V994" s="38"/>
      <c r="W994" s="12"/>
      <c r="X994" s="34"/>
      <c r="Y994" s="12"/>
      <c r="Z994" s="12"/>
      <c r="AB994" s="13"/>
      <c r="AD994" s="12"/>
      <c r="AH994" s="12"/>
      <c r="AK994" s="12"/>
      <c r="AM994" s="39"/>
    </row>
    <row r="995" ht="15.75" customHeight="1">
      <c r="A995" s="34"/>
      <c r="B995" s="34"/>
      <c r="C995" s="34"/>
      <c r="E995" s="34"/>
      <c r="F995" s="66"/>
      <c r="J995" s="36"/>
      <c r="L995" s="37"/>
      <c r="R995" s="54"/>
      <c r="U995" s="38"/>
      <c r="V995" s="38"/>
      <c r="W995" s="12"/>
      <c r="X995" s="34"/>
      <c r="Y995" s="12"/>
      <c r="Z995" s="12"/>
      <c r="AB995" s="13"/>
      <c r="AD995" s="12"/>
      <c r="AH995" s="12"/>
      <c r="AK995" s="12"/>
      <c r="AM995" s="39"/>
    </row>
    <row r="996" ht="15.75" customHeight="1">
      <c r="A996" s="34"/>
      <c r="B996" s="34"/>
      <c r="C996" s="34"/>
      <c r="E996" s="34"/>
      <c r="F996" s="66"/>
      <c r="J996" s="36"/>
      <c r="L996" s="37"/>
      <c r="R996" s="54"/>
      <c r="U996" s="38"/>
      <c r="V996" s="38"/>
      <c r="W996" s="12"/>
      <c r="X996" s="34"/>
      <c r="Y996" s="12"/>
      <c r="Z996" s="12"/>
      <c r="AB996" s="13"/>
      <c r="AD996" s="12"/>
      <c r="AH996" s="12"/>
      <c r="AK996" s="12"/>
      <c r="AM996" s="39"/>
    </row>
    <row r="997" ht="15.75" customHeight="1">
      <c r="A997" s="34"/>
      <c r="B997" s="34"/>
      <c r="C997" s="34"/>
      <c r="E997" s="34"/>
      <c r="F997" s="66"/>
      <c r="J997" s="36"/>
      <c r="L997" s="37"/>
      <c r="R997" s="54"/>
      <c r="U997" s="38"/>
      <c r="V997" s="38"/>
      <c r="W997" s="12"/>
      <c r="X997" s="34"/>
      <c r="Y997" s="12"/>
      <c r="Z997" s="12"/>
      <c r="AB997" s="13"/>
      <c r="AD997" s="12"/>
      <c r="AH997" s="12"/>
      <c r="AK997" s="12"/>
      <c r="AM997" s="39"/>
    </row>
    <row r="998" ht="15.75" customHeight="1">
      <c r="A998" s="34"/>
      <c r="B998" s="34"/>
      <c r="C998" s="34"/>
      <c r="E998" s="34"/>
      <c r="F998" s="66"/>
      <c r="J998" s="36"/>
      <c r="L998" s="37"/>
      <c r="R998" s="54"/>
      <c r="U998" s="38"/>
      <c r="V998" s="38"/>
      <c r="W998" s="12"/>
      <c r="X998" s="34"/>
      <c r="Y998" s="12"/>
      <c r="Z998" s="12"/>
      <c r="AB998" s="13"/>
      <c r="AD998" s="12"/>
      <c r="AH998" s="12"/>
      <c r="AK998" s="12"/>
      <c r="AM998" s="39"/>
    </row>
    <row r="999" ht="15.75" customHeight="1">
      <c r="A999" s="34"/>
      <c r="B999" s="34"/>
      <c r="C999" s="34"/>
      <c r="E999" s="34"/>
      <c r="F999" s="66"/>
      <c r="J999" s="36"/>
      <c r="L999" s="37"/>
      <c r="R999" s="54"/>
      <c r="U999" s="38"/>
      <c r="V999" s="38"/>
      <c r="W999" s="12"/>
      <c r="X999" s="34"/>
      <c r="Y999" s="12"/>
      <c r="Z999" s="12"/>
      <c r="AB999" s="13"/>
      <c r="AD999" s="12"/>
      <c r="AH999" s="12"/>
      <c r="AK999" s="12"/>
      <c r="AM999" s="39"/>
    </row>
    <row r="1000" ht="15.75" customHeight="1">
      <c r="A1000" s="34"/>
      <c r="B1000" s="34"/>
      <c r="C1000" s="34"/>
      <c r="E1000" s="34"/>
      <c r="F1000" s="66"/>
      <c r="J1000" s="36"/>
      <c r="L1000" s="37"/>
      <c r="R1000" s="54"/>
      <c r="U1000" s="38"/>
      <c r="V1000" s="38"/>
      <c r="W1000" s="12"/>
      <c r="X1000" s="34"/>
      <c r="Y1000" s="12"/>
      <c r="Z1000" s="12"/>
      <c r="AB1000" s="13"/>
      <c r="AD1000" s="12"/>
      <c r="AH1000" s="12"/>
      <c r="AK1000" s="12"/>
      <c r="AM1000" s="39"/>
    </row>
  </sheetData>
  <conditionalFormatting sqref="F55:F1000">
    <cfRule type="cellIs" dxfId="4" priority="1" operator="greaterThan">
      <formula>0</formula>
    </cfRule>
  </conditionalFormatting>
  <conditionalFormatting sqref="L1:L54">
    <cfRule type="cellIs" dxfId="4" priority="2" operator="greaterThan">
      <formula>0</formula>
    </cfRule>
  </conditionalFormatting>
  <dataValidations>
    <dataValidation type="list" allowBlank="1" showErrorMessage="1" sqref="S1:S54">
      <formula1>LISTAS!$A:$A</formula1>
    </dataValidation>
    <dataValidation type="list" allowBlank="1" showErrorMessage="1" sqref="U1:U54 AB55:AB1000">
      <formula1>LISTAS!$E:$E</formula1>
    </dataValidation>
    <dataValidation type="list" allowBlank="1" showErrorMessage="1" sqref="T2:T54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25"/>
    <col customWidth="1" min="2" max="2" width="7.63"/>
    <col customWidth="1" min="3" max="3" width="14.25"/>
    <col customWidth="1" min="4" max="4" width="7.38"/>
    <col customWidth="1" min="5" max="5" width="52.25"/>
    <col customWidth="1" min="6" max="6" width="11.38"/>
    <col customWidth="1" min="7" max="7" width="7.0"/>
    <col customWidth="1" min="8" max="8" width="4.0"/>
    <col customWidth="1" min="9" max="9" width="4.88"/>
    <col customWidth="1" min="10" max="12" width="11.38"/>
    <col customWidth="1" min="13" max="13" width="12.38"/>
    <col customWidth="1" min="14" max="14" width="10.25"/>
    <col customWidth="1" min="15" max="15" width="5.13"/>
    <col customWidth="1" min="16" max="16" width="9.38"/>
    <col customWidth="1" min="17" max="17" width="9.75"/>
    <col customWidth="1" min="18" max="18" width="9.25"/>
    <col customWidth="1" min="19" max="19" width="10.25"/>
    <col customWidth="1" min="20" max="20" width="10.75"/>
    <col customWidth="1" min="21" max="21" width="12.63"/>
    <col customWidth="1" min="22" max="22" width="8.88"/>
    <col customWidth="1" min="23" max="23" width="12.0"/>
    <col customWidth="1" min="24" max="24" width="11.25"/>
    <col customWidth="1" min="25" max="26" width="11.38"/>
    <col customWidth="1" min="27" max="27" width="13.75"/>
    <col customWidth="1" min="28" max="28" width="8.13"/>
    <col customWidth="1" min="29" max="29" width="10.0"/>
    <col customWidth="1" min="30" max="30" width="11.63"/>
    <col customWidth="1" min="31" max="31" width="20.0"/>
    <col customWidth="1" min="32" max="32" width="13.38"/>
    <col customWidth="1" min="33" max="33" width="11.63"/>
    <col customWidth="1" min="34" max="34" width="16.75"/>
    <col customWidth="1" min="35" max="35" width="8.88"/>
    <col customWidth="1" min="36" max="36" width="14.25"/>
    <col customWidth="1" min="37" max="38" width="13.75"/>
    <col customWidth="1" min="39" max="40" width="11.38"/>
    <col customWidth="1" min="41" max="41" width="12.38"/>
    <col customWidth="1" min="42" max="42" width="19.38"/>
    <col customWidth="1" min="43" max="43" width="21.38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>
      <c r="A2" s="28" t="s">
        <v>2058</v>
      </c>
      <c r="B2" s="28"/>
      <c r="C2" s="15" t="str">
        <f t="shared" ref="C2:C26" si="1">CONCATENATE(LEFT(T2,3),RIGHT(A2,8))</f>
        <v>BEB55000258</v>
      </c>
      <c r="D2" s="15" t="s">
        <v>11857</v>
      </c>
      <c r="E2" s="28" t="s">
        <v>12349</v>
      </c>
      <c r="F2" s="20">
        <v>434.58</v>
      </c>
      <c r="G2" s="29">
        <v>0.0</v>
      </c>
      <c r="H2" s="28" t="s">
        <v>12099</v>
      </c>
      <c r="I2" s="15">
        <v>12.0</v>
      </c>
      <c r="J2" s="15">
        <v>1.0</v>
      </c>
      <c r="K2" s="15"/>
      <c r="L2" s="33">
        <f>((BAI!$F2*(1+BAI!$G2%))/BAI!$J2)+BAI!$K2</f>
        <v>434.58</v>
      </c>
      <c r="M2" s="15">
        <v>35.0</v>
      </c>
      <c r="N2" s="24">
        <f t="shared" ref="N2:N26" si="2">IF(L2&gt;=5,MROUND(L2/(1-M2/100),50),10)</f>
        <v>650</v>
      </c>
      <c r="O2" s="29">
        <f>MROUND((BAI!$N2/0.6),50)</f>
        <v>1100</v>
      </c>
      <c r="P2" s="15" t="s">
        <v>11858</v>
      </c>
      <c r="Q2" s="15">
        <v>12.0</v>
      </c>
      <c r="R2" s="29">
        <f>BAI!$I2*5</f>
        <v>60</v>
      </c>
      <c r="S2" s="15" t="s">
        <v>2011</v>
      </c>
      <c r="T2" s="15" t="s">
        <v>188</v>
      </c>
      <c r="U2" s="15" t="s">
        <v>11747</v>
      </c>
      <c r="V2" s="15" t="s">
        <v>12350</v>
      </c>
      <c r="W2" s="15" t="s">
        <v>11860</v>
      </c>
      <c r="X2" s="15">
        <v>1.0</v>
      </c>
      <c r="Y2" s="15">
        <v>14.0</v>
      </c>
      <c r="Z2" s="15"/>
      <c r="AA2" s="15"/>
      <c r="AB2" s="29">
        <f>BAI!$L2*BAI!$AA2</f>
        <v>0</v>
      </c>
      <c r="AC2" s="15"/>
      <c r="AD2" s="15"/>
      <c r="AE2" s="15"/>
      <c r="AF2" s="32"/>
      <c r="AG2" s="15"/>
      <c r="AH2" s="32" t="str">
        <f>IF(AND(BAI!$AF2=0,BAI!$AG2=0),"",BAI!$AF2-BAI!$AG2)</f>
        <v/>
      </c>
      <c r="AI2" s="15"/>
      <c r="AJ2" s="15"/>
      <c r="AK2" s="15"/>
      <c r="AL2" s="15"/>
      <c r="AM2" s="15"/>
      <c r="AN2" s="15"/>
      <c r="AO2" s="15"/>
      <c r="AP2" s="15"/>
      <c r="AQ2" s="15"/>
    </row>
    <row r="3">
      <c r="A3" s="28" t="s">
        <v>2056</v>
      </c>
      <c r="B3" s="28"/>
      <c r="C3" s="15" t="str">
        <f t="shared" si="1"/>
        <v>BEB62540109</v>
      </c>
      <c r="D3" s="15" t="s">
        <v>11857</v>
      </c>
      <c r="E3" s="28" t="s">
        <v>12351</v>
      </c>
      <c r="F3" s="20">
        <v>434.58</v>
      </c>
      <c r="G3" s="29">
        <v>0.0</v>
      </c>
      <c r="H3" s="28" t="s">
        <v>12099</v>
      </c>
      <c r="I3" s="15">
        <v>12.0</v>
      </c>
      <c r="J3" s="15">
        <v>1.0</v>
      </c>
      <c r="K3" s="15"/>
      <c r="L3" s="33">
        <f>((BAI!$F3*(1+BAI!$G3%))/BAI!$J3)+BAI!$K3</f>
        <v>434.58</v>
      </c>
      <c r="M3" s="15">
        <v>35.0</v>
      </c>
      <c r="N3" s="24">
        <f t="shared" si="2"/>
        <v>650</v>
      </c>
      <c r="O3" s="29">
        <f>MROUND((BAI!$N3/0.6),50)</f>
        <v>1100</v>
      </c>
      <c r="P3" s="15" t="s">
        <v>11858</v>
      </c>
      <c r="Q3" s="15">
        <v>12.0</v>
      </c>
      <c r="R3" s="29">
        <f>BAI!$I3*5</f>
        <v>60</v>
      </c>
      <c r="S3" s="15" t="s">
        <v>2011</v>
      </c>
      <c r="T3" s="15" t="s">
        <v>188</v>
      </c>
      <c r="U3" s="15" t="s">
        <v>11747</v>
      </c>
      <c r="V3" s="15" t="s">
        <v>12350</v>
      </c>
      <c r="W3" s="15" t="s">
        <v>11860</v>
      </c>
      <c r="X3" s="15">
        <v>1.0</v>
      </c>
      <c r="Y3" s="15">
        <v>18.0</v>
      </c>
      <c r="Z3" s="15"/>
      <c r="AA3" s="15"/>
      <c r="AB3" s="29">
        <f>BAI!$L3*BAI!$AA3</f>
        <v>0</v>
      </c>
      <c r="AC3" s="15"/>
      <c r="AD3" s="15"/>
      <c r="AE3" s="15"/>
      <c r="AF3" s="32"/>
      <c r="AG3" s="15"/>
      <c r="AH3" s="32" t="str">
        <f>IF(AND(BAI!$AF3=0,BAI!$AG3=0),"",BAI!$AF3-BAI!$AG3)</f>
        <v/>
      </c>
      <c r="AI3" s="15"/>
      <c r="AJ3" s="15"/>
      <c r="AK3" s="15"/>
      <c r="AL3" s="15"/>
      <c r="AM3" s="15"/>
      <c r="AN3" s="15"/>
      <c r="AO3" s="15"/>
      <c r="AP3" s="15"/>
      <c r="AQ3" s="15"/>
    </row>
    <row r="4">
      <c r="A4" s="28" t="s">
        <v>2009</v>
      </c>
      <c r="B4" s="28"/>
      <c r="C4" s="15" t="str">
        <f t="shared" si="1"/>
        <v>BEB15000422</v>
      </c>
      <c r="D4" s="15" t="s">
        <v>11857</v>
      </c>
      <c r="E4" s="28" t="s">
        <v>2010</v>
      </c>
      <c r="F4" s="20">
        <v>548.43</v>
      </c>
      <c r="G4" s="29">
        <v>0.0</v>
      </c>
      <c r="H4" s="28" t="s">
        <v>12099</v>
      </c>
      <c r="I4" s="15">
        <v>6.0</v>
      </c>
      <c r="J4" s="15">
        <v>1.0</v>
      </c>
      <c r="K4" s="15"/>
      <c r="L4" s="23">
        <f>((BAI!$F4*(1+BAI!$G4%))/BAI!$J4)+BAI!$K4</f>
        <v>548.43</v>
      </c>
      <c r="M4" s="15">
        <v>35.0</v>
      </c>
      <c r="N4" s="24">
        <f t="shared" si="2"/>
        <v>850</v>
      </c>
      <c r="O4" s="29">
        <f>MROUND((BAI!$N4/0.6),50)</f>
        <v>1400</v>
      </c>
      <c r="P4" s="15" t="s">
        <v>11858</v>
      </c>
      <c r="Q4" s="15">
        <v>12.0</v>
      </c>
      <c r="R4" s="29">
        <f>BAI!$I4*5</f>
        <v>30</v>
      </c>
      <c r="S4" s="15" t="s">
        <v>2011</v>
      </c>
      <c r="T4" s="15" t="s">
        <v>188</v>
      </c>
      <c r="U4" s="15" t="s">
        <v>11747</v>
      </c>
      <c r="V4" s="15" t="s">
        <v>12350</v>
      </c>
      <c r="W4" s="15" t="s">
        <v>11860</v>
      </c>
      <c r="X4" s="15">
        <v>1.0</v>
      </c>
      <c r="Y4" s="15">
        <v>3.0</v>
      </c>
      <c r="Z4" s="15"/>
      <c r="AA4" s="15"/>
      <c r="AB4" s="29">
        <f>BAI!$L4*BAI!$AA4</f>
        <v>0</v>
      </c>
      <c r="AC4" s="15"/>
      <c r="AD4" s="15"/>
      <c r="AE4" s="15"/>
      <c r="AF4" s="32"/>
      <c r="AG4" s="15"/>
      <c r="AH4" s="32" t="str">
        <f>IF(AND(BAI!$AF4=0,BAI!$AG4=0),"",BAI!$AF4-BAI!$AG4)</f>
        <v/>
      </c>
      <c r="AI4" s="15"/>
      <c r="AJ4" s="15"/>
      <c r="AK4" s="15"/>
      <c r="AL4" s="15"/>
      <c r="AM4" s="15"/>
      <c r="AN4" s="15"/>
      <c r="AO4" s="15"/>
      <c r="AP4" s="15"/>
      <c r="AQ4" s="15"/>
    </row>
    <row r="5">
      <c r="A5" s="28" t="s">
        <v>2012</v>
      </c>
      <c r="B5" s="28"/>
      <c r="C5" s="15" t="str">
        <f t="shared" si="1"/>
        <v>BEB55000173</v>
      </c>
      <c r="D5" s="15" t="s">
        <v>11857</v>
      </c>
      <c r="E5" s="28" t="s">
        <v>2013</v>
      </c>
      <c r="F5" s="20">
        <v>434.58</v>
      </c>
      <c r="G5" s="29">
        <v>0.0</v>
      </c>
      <c r="H5" s="28" t="s">
        <v>12099</v>
      </c>
      <c r="I5" s="15">
        <v>12.0</v>
      </c>
      <c r="J5" s="15">
        <v>1.0</v>
      </c>
      <c r="K5" s="15"/>
      <c r="L5" s="33">
        <f>((BAI!$F5*(1+BAI!$G5%))/BAI!$J5)+BAI!$K5</f>
        <v>434.58</v>
      </c>
      <c r="M5" s="15">
        <v>35.0</v>
      </c>
      <c r="N5" s="24">
        <f t="shared" si="2"/>
        <v>650</v>
      </c>
      <c r="O5" s="29">
        <f>MROUND((BAI!$N5/0.6),50)</f>
        <v>1100</v>
      </c>
      <c r="P5" s="15" t="s">
        <v>11858</v>
      </c>
      <c r="Q5" s="15">
        <v>12.0</v>
      </c>
      <c r="R5" s="29">
        <f>BAI!$I5*5</f>
        <v>60</v>
      </c>
      <c r="S5" s="15" t="s">
        <v>2011</v>
      </c>
      <c r="T5" s="15" t="s">
        <v>188</v>
      </c>
      <c r="U5" s="15" t="s">
        <v>11747</v>
      </c>
      <c r="V5" s="15" t="s">
        <v>12350</v>
      </c>
      <c r="W5" s="15" t="s">
        <v>11860</v>
      </c>
      <c r="X5" s="15">
        <v>1.0</v>
      </c>
      <c r="Y5" s="15">
        <v>27.0</v>
      </c>
      <c r="Z5" s="15"/>
      <c r="AA5" s="15"/>
      <c r="AB5" s="29">
        <f>BAI!$L5*BAI!$AA5</f>
        <v>0</v>
      </c>
      <c r="AC5" s="15"/>
      <c r="AD5" s="15"/>
      <c r="AE5" s="15"/>
      <c r="AF5" s="32"/>
      <c r="AG5" s="15"/>
      <c r="AH5" s="32" t="str">
        <f>IF(AND(BAI!$AF5=0,BAI!$AG5=0),"",BAI!$AF5-BAI!$AG5)</f>
        <v/>
      </c>
      <c r="AI5" s="15"/>
      <c r="AJ5" s="15"/>
      <c r="AK5" s="15"/>
      <c r="AL5" s="15"/>
      <c r="AM5" s="15"/>
      <c r="AN5" s="15"/>
      <c r="AO5" s="15"/>
      <c r="AP5" s="15"/>
      <c r="AQ5" s="15"/>
    </row>
    <row r="6">
      <c r="A6" s="28" t="s">
        <v>2014</v>
      </c>
      <c r="B6" s="28"/>
      <c r="C6" s="15" t="str">
        <f t="shared" si="1"/>
        <v>BEB62547801</v>
      </c>
      <c r="D6" s="15" t="s">
        <v>11857</v>
      </c>
      <c r="E6" s="28" t="s">
        <v>2015</v>
      </c>
      <c r="F6" s="20">
        <v>434.58</v>
      </c>
      <c r="G6" s="29">
        <v>0.0</v>
      </c>
      <c r="H6" s="28" t="s">
        <v>12099</v>
      </c>
      <c r="I6" s="15">
        <v>12.0</v>
      </c>
      <c r="J6" s="15">
        <v>1.0</v>
      </c>
      <c r="K6" s="15"/>
      <c r="L6" s="33">
        <f>((BAI!$F6*(1+BAI!$G6%))/BAI!$J6)+BAI!$K6</f>
        <v>434.58</v>
      </c>
      <c r="M6" s="15">
        <v>35.0</v>
      </c>
      <c r="N6" s="24">
        <f t="shared" si="2"/>
        <v>650</v>
      </c>
      <c r="O6" s="29">
        <f>MROUND((BAI!$N6/0.6),50)</f>
        <v>1100</v>
      </c>
      <c r="P6" s="15" t="s">
        <v>11858</v>
      </c>
      <c r="Q6" s="15">
        <v>12.0</v>
      </c>
      <c r="R6" s="29">
        <f>BAI!$I6*5</f>
        <v>60</v>
      </c>
      <c r="S6" s="15" t="s">
        <v>2011</v>
      </c>
      <c r="T6" s="15" t="s">
        <v>188</v>
      </c>
      <c r="U6" s="15" t="s">
        <v>11747</v>
      </c>
      <c r="V6" s="15" t="s">
        <v>12350</v>
      </c>
      <c r="W6" s="15" t="s">
        <v>11860</v>
      </c>
      <c r="X6" s="15">
        <v>1.0</v>
      </c>
      <c r="Y6" s="15">
        <v>0.0</v>
      </c>
      <c r="Z6" s="15"/>
      <c r="AA6" s="15"/>
      <c r="AB6" s="29">
        <f>BAI!$L6*BAI!$AA6</f>
        <v>0</v>
      </c>
      <c r="AC6" s="15"/>
      <c r="AD6" s="15"/>
      <c r="AE6" s="15"/>
      <c r="AF6" s="32"/>
      <c r="AG6" s="15"/>
      <c r="AH6" s="32" t="str">
        <f>IF(AND(BAI!$AF6=0,BAI!$AG6=0),"",BAI!$AF6-BAI!$AG6)</f>
        <v/>
      </c>
      <c r="AI6" s="15"/>
      <c r="AJ6" s="15"/>
      <c r="AK6" s="15"/>
      <c r="AL6" s="15"/>
      <c r="AM6" s="15"/>
      <c r="AN6" s="15"/>
      <c r="AO6" s="15"/>
      <c r="AP6" s="15"/>
      <c r="AQ6" s="15"/>
    </row>
    <row r="7">
      <c r="A7" s="28" t="s">
        <v>2016</v>
      </c>
      <c r="B7" s="28"/>
      <c r="C7" s="15" t="str">
        <f t="shared" si="1"/>
        <v>BEB15058201</v>
      </c>
      <c r="D7" s="15" t="s">
        <v>11857</v>
      </c>
      <c r="E7" s="28" t="s">
        <v>2017</v>
      </c>
      <c r="F7" s="20">
        <v>1127.33</v>
      </c>
      <c r="G7" s="29">
        <v>0.0</v>
      </c>
      <c r="H7" s="28" t="s">
        <v>12099</v>
      </c>
      <c r="I7" s="15">
        <v>12.0</v>
      </c>
      <c r="J7" s="15">
        <v>1.0</v>
      </c>
      <c r="K7" s="15"/>
      <c r="L7" s="33">
        <f>((BAI!$F7*(1+BAI!$G7%))/BAI!$J7)+BAI!$K7</f>
        <v>1127.33</v>
      </c>
      <c r="M7" s="15">
        <v>35.0</v>
      </c>
      <c r="N7" s="24">
        <f t="shared" si="2"/>
        <v>1750</v>
      </c>
      <c r="O7" s="29">
        <f>MROUND((BAI!$N7/0.6),50)</f>
        <v>2900</v>
      </c>
      <c r="P7" s="15" t="s">
        <v>11858</v>
      </c>
      <c r="Q7" s="15">
        <v>12.0</v>
      </c>
      <c r="R7" s="29">
        <f>BAI!$I7*5</f>
        <v>60</v>
      </c>
      <c r="S7" s="15" t="s">
        <v>2011</v>
      </c>
      <c r="T7" s="15" t="s">
        <v>188</v>
      </c>
      <c r="U7" s="15" t="s">
        <v>11747</v>
      </c>
      <c r="V7" s="15" t="s">
        <v>12350</v>
      </c>
      <c r="W7" s="15" t="s">
        <v>11860</v>
      </c>
      <c r="X7" s="15">
        <v>1.0</v>
      </c>
      <c r="Y7" s="15">
        <v>17.0</v>
      </c>
      <c r="Z7" s="15"/>
      <c r="AA7" s="15"/>
      <c r="AB7" s="29">
        <f>BAI!$L7*BAI!$AA7</f>
        <v>0</v>
      </c>
      <c r="AC7" s="15"/>
      <c r="AD7" s="15"/>
      <c r="AE7" s="15"/>
      <c r="AF7" s="32"/>
      <c r="AG7" s="15"/>
      <c r="AH7" s="32" t="str">
        <f>IF(AND(BAI!$AF7=0,BAI!$AG7=0),"",BAI!$AF7-BAI!$AG7)</f>
        <v/>
      </c>
      <c r="AI7" s="15"/>
      <c r="AJ7" s="15"/>
      <c r="AK7" s="15"/>
      <c r="AL7" s="15"/>
      <c r="AM7" s="15"/>
      <c r="AN7" s="15"/>
      <c r="AO7" s="15"/>
      <c r="AP7" s="15"/>
      <c r="AQ7" s="15"/>
    </row>
    <row r="8">
      <c r="A8" s="28" t="s">
        <v>2044</v>
      </c>
      <c r="B8" s="28"/>
      <c r="C8" s="15" t="str">
        <f t="shared" si="1"/>
        <v>BOD47573102</v>
      </c>
      <c r="D8" s="15" t="s">
        <v>11857</v>
      </c>
      <c r="E8" s="28" t="s">
        <v>2045</v>
      </c>
      <c r="F8" s="20">
        <v>1135.0</v>
      </c>
      <c r="G8" s="29">
        <v>0.0</v>
      </c>
      <c r="H8" s="28" t="s">
        <v>12099</v>
      </c>
      <c r="I8" s="15">
        <v>24.0</v>
      </c>
      <c r="J8" s="15">
        <v>1.0</v>
      </c>
      <c r="K8" s="15"/>
      <c r="L8" s="23">
        <f>((BAI!$F8*(1+BAI!$G8%))/BAI!$J8)+BAI!$K8</f>
        <v>1135</v>
      </c>
      <c r="M8" s="15">
        <v>35.0</v>
      </c>
      <c r="N8" s="24">
        <f t="shared" si="2"/>
        <v>1750</v>
      </c>
      <c r="O8" s="29">
        <f>MROUND((BAI!$N8/0.6),50)</f>
        <v>2900</v>
      </c>
      <c r="P8" s="15" t="s">
        <v>11858</v>
      </c>
      <c r="Q8" s="15">
        <v>12.0</v>
      </c>
      <c r="R8" s="29">
        <f>BAI!$I8*2</f>
        <v>48</v>
      </c>
      <c r="S8" s="15" t="s">
        <v>2011</v>
      </c>
      <c r="T8" s="15" t="s">
        <v>1797</v>
      </c>
      <c r="U8" s="15" t="s">
        <v>11755</v>
      </c>
      <c r="V8" s="15" t="s">
        <v>12352</v>
      </c>
      <c r="W8" s="15" t="s">
        <v>11860</v>
      </c>
      <c r="X8" s="15">
        <v>1.0</v>
      </c>
      <c r="Y8" s="15">
        <v>17.0</v>
      </c>
      <c r="Z8" s="15"/>
      <c r="AA8" s="15"/>
      <c r="AB8" s="29">
        <f>BAI!$L8*BAI!$AA8</f>
        <v>0</v>
      </c>
      <c r="AC8" s="15"/>
      <c r="AD8" s="15"/>
      <c r="AE8" s="15"/>
      <c r="AF8" s="32"/>
      <c r="AG8" s="15"/>
      <c r="AH8" s="32" t="str">
        <f>IF(AND(BAI!$AF8=0,BAI!$AG8=0),"",BAI!$AF8-BAI!$AG8)</f>
        <v/>
      </c>
      <c r="AI8" s="15"/>
      <c r="AJ8" s="15"/>
      <c r="AK8" s="15"/>
      <c r="AL8" s="15"/>
      <c r="AM8" s="15"/>
      <c r="AN8" s="15"/>
      <c r="AO8" s="15"/>
      <c r="AP8" s="15"/>
      <c r="AQ8" s="15"/>
    </row>
    <row r="9">
      <c r="A9" s="28" t="s">
        <v>2048</v>
      </c>
      <c r="B9" s="28"/>
      <c r="C9" s="15" t="str">
        <f t="shared" si="1"/>
        <v>BOD47570743</v>
      </c>
      <c r="D9" s="15" t="s">
        <v>11857</v>
      </c>
      <c r="E9" s="28" t="s">
        <v>2049</v>
      </c>
      <c r="F9" s="20">
        <v>860.0</v>
      </c>
      <c r="G9" s="29">
        <v>0.0</v>
      </c>
      <c r="H9" s="28" t="s">
        <v>12099</v>
      </c>
      <c r="I9" s="15">
        <v>24.0</v>
      </c>
      <c r="J9" s="15">
        <v>1.0</v>
      </c>
      <c r="K9" s="15"/>
      <c r="L9" s="23">
        <f>((BAI!$F9*(1+BAI!$G9%))/BAI!$J9)+BAI!$K9</f>
        <v>860</v>
      </c>
      <c r="M9" s="15">
        <v>35.0</v>
      </c>
      <c r="N9" s="24">
        <f t="shared" si="2"/>
        <v>1300</v>
      </c>
      <c r="O9" s="29">
        <f>MROUND((BAI!$N9/0.6),50)</f>
        <v>2150</v>
      </c>
      <c r="P9" s="15" t="s">
        <v>11858</v>
      </c>
      <c r="Q9" s="15">
        <v>12.0</v>
      </c>
      <c r="R9" s="29">
        <f>BAI!$I9*2</f>
        <v>48</v>
      </c>
      <c r="S9" s="15" t="s">
        <v>2011</v>
      </c>
      <c r="T9" s="15" t="s">
        <v>1797</v>
      </c>
      <c r="U9" s="15" t="s">
        <v>11755</v>
      </c>
      <c r="V9" s="15" t="s">
        <v>12353</v>
      </c>
      <c r="W9" s="15" t="s">
        <v>11860</v>
      </c>
      <c r="X9" s="15">
        <v>1.0</v>
      </c>
      <c r="Y9" s="15">
        <v>0.0</v>
      </c>
      <c r="Z9" s="15"/>
      <c r="AA9" s="15"/>
      <c r="AB9" s="29">
        <f>BAI!$L9*BAI!$AA9</f>
        <v>0</v>
      </c>
      <c r="AC9" s="15"/>
      <c r="AD9" s="15"/>
      <c r="AE9" s="15"/>
      <c r="AF9" s="32"/>
      <c r="AG9" s="15"/>
      <c r="AH9" s="32" t="str">
        <f>IF(AND(BAI!$AF9=0,BAI!$AG9=0),"",BAI!$AF9-BAI!$AG9)</f>
        <v/>
      </c>
      <c r="AI9" s="15"/>
      <c r="AJ9" s="15"/>
      <c r="AK9" s="15"/>
      <c r="AL9" s="15"/>
      <c r="AM9" s="15"/>
      <c r="AN9" s="15"/>
      <c r="AO9" s="15"/>
      <c r="AP9" s="15"/>
      <c r="AQ9" s="15"/>
    </row>
    <row r="10">
      <c r="A10" s="28" t="s">
        <v>2050</v>
      </c>
      <c r="B10" s="28"/>
      <c r="C10" s="15" t="str">
        <f t="shared" si="1"/>
        <v>BOD47573393</v>
      </c>
      <c r="D10" s="15" t="s">
        <v>11857</v>
      </c>
      <c r="E10" s="28" t="s">
        <v>2051</v>
      </c>
      <c r="F10" s="20">
        <v>757.0</v>
      </c>
      <c r="G10" s="29">
        <v>0.0</v>
      </c>
      <c r="H10" s="28" t="s">
        <v>12099</v>
      </c>
      <c r="I10" s="15">
        <v>24.0</v>
      </c>
      <c r="J10" s="15">
        <v>1.0</v>
      </c>
      <c r="K10" s="15"/>
      <c r="L10" s="23">
        <f>((BAI!$F10*(1+BAI!$G10%))/BAI!$J10)+BAI!$K10</f>
        <v>757</v>
      </c>
      <c r="M10" s="15">
        <v>35.0</v>
      </c>
      <c r="N10" s="24">
        <f t="shared" si="2"/>
        <v>1150</v>
      </c>
      <c r="O10" s="29">
        <f>MROUND((BAI!$N10/0.6),50)</f>
        <v>1900</v>
      </c>
      <c r="P10" s="15" t="s">
        <v>11858</v>
      </c>
      <c r="Q10" s="15">
        <v>12.0</v>
      </c>
      <c r="R10" s="29">
        <f>BAI!$I10*2</f>
        <v>48</v>
      </c>
      <c r="S10" s="15" t="s">
        <v>2011</v>
      </c>
      <c r="T10" s="15" t="s">
        <v>1797</v>
      </c>
      <c r="U10" s="15" t="s">
        <v>11755</v>
      </c>
      <c r="V10" s="15" t="s">
        <v>12354</v>
      </c>
      <c r="W10" s="15" t="s">
        <v>11860</v>
      </c>
      <c r="X10" s="15">
        <v>1.0</v>
      </c>
      <c r="Y10" s="15">
        <f>17+22</f>
        <v>39</v>
      </c>
      <c r="Z10" s="15"/>
      <c r="AA10" s="15"/>
      <c r="AB10" s="29">
        <f>BAI!$L10*BAI!$AA10</f>
        <v>0</v>
      </c>
      <c r="AC10" s="15"/>
      <c r="AD10" s="15"/>
      <c r="AE10" s="15"/>
      <c r="AF10" s="32"/>
      <c r="AG10" s="15"/>
      <c r="AH10" s="32" t="str">
        <f>IF(AND(BAI!$AF10=0,BAI!$AG10=0),"",BAI!$AF10-BAI!$AG10)</f>
        <v/>
      </c>
      <c r="AI10" s="15"/>
      <c r="AJ10" s="15"/>
      <c r="AK10" s="15"/>
      <c r="AL10" s="15"/>
      <c r="AM10" s="15"/>
      <c r="AN10" s="15"/>
      <c r="AO10" s="15"/>
      <c r="AP10" s="15"/>
      <c r="AQ10" s="15"/>
    </row>
    <row r="11">
      <c r="A11" s="28" t="s">
        <v>2046</v>
      </c>
      <c r="B11" s="28"/>
      <c r="C11" s="15" t="str">
        <f t="shared" si="1"/>
        <v>BOD47573119</v>
      </c>
      <c r="D11" s="15" t="s">
        <v>11857</v>
      </c>
      <c r="E11" s="28" t="s">
        <v>2047</v>
      </c>
      <c r="F11" s="20">
        <v>1651.25</v>
      </c>
      <c r="G11" s="29">
        <v>0.0</v>
      </c>
      <c r="H11" s="28" t="s">
        <v>12099</v>
      </c>
      <c r="I11" s="15">
        <v>24.0</v>
      </c>
      <c r="J11" s="15">
        <v>1.0</v>
      </c>
      <c r="K11" s="15"/>
      <c r="L11" s="23">
        <f>((BAI!$F11*(1+BAI!$G11%))/BAI!$J11)+BAI!$K11</f>
        <v>1651.25</v>
      </c>
      <c r="M11" s="15">
        <v>35.0</v>
      </c>
      <c r="N11" s="24">
        <f t="shared" si="2"/>
        <v>2550</v>
      </c>
      <c r="O11" s="29">
        <f>MROUND((BAI!$N11/0.6),50)</f>
        <v>4250</v>
      </c>
      <c r="P11" s="15" t="s">
        <v>11858</v>
      </c>
      <c r="Q11" s="15">
        <v>12.0</v>
      </c>
      <c r="R11" s="29">
        <f>BAI!$I11*2</f>
        <v>48</v>
      </c>
      <c r="S11" s="15" t="s">
        <v>2011</v>
      </c>
      <c r="T11" s="15" t="s">
        <v>1797</v>
      </c>
      <c r="U11" s="15" t="s">
        <v>11755</v>
      </c>
      <c r="V11" s="15" t="s">
        <v>12352</v>
      </c>
      <c r="W11" s="15" t="s">
        <v>11860</v>
      </c>
      <c r="X11" s="15">
        <v>1.0</v>
      </c>
      <c r="Y11" s="15">
        <v>0.0</v>
      </c>
      <c r="Z11" s="15"/>
      <c r="AA11" s="15"/>
      <c r="AB11" s="29">
        <f>BAI!$L11*BAI!$AA11</f>
        <v>0</v>
      </c>
      <c r="AC11" s="15"/>
      <c r="AD11" s="15"/>
      <c r="AE11" s="15"/>
      <c r="AF11" s="32"/>
      <c r="AG11" s="15"/>
      <c r="AH11" s="32" t="str">
        <f>IF(AND(BAI!$AF11=0,BAI!$AG11=0),"",BAI!$AF11-BAI!$AG11)</f>
        <v/>
      </c>
      <c r="AI11" s="15"/>
      <c r="AJ11" s="15"/>
      <c r="AK11" s="15"/>
      <c r="AL11" s="15"/>
      <c r="AM11" s="15"/>
      <c r="AN11" s="15"/>
      <c r="AO11" s="15"/>
      <c r="AP11" s="15"/>
      <c r="AQ11" s="15"/>
    </row>
    <row r="12">
      <c r="A12" s="28" t="s">
        <v>2052</v>
      </c>
      <c r="B12" s="28"/>
      <c r="C12" s="15" t="str">
        <f t="shared" si="1"/>
        <v>BOD47570606</v>
      </c>
      <c r="D12" s="15" t="s">
        <v>11857</v>
      </c>
      <c r="E12" s="28" t="s">
        <v>2053</v>
      </c>
      <c r="F12" s="20">
        <v>1102.0</v>
      </c>
      <c r="G12" s="29">
        <v>0.0</v>
      </c>
      <c r="H12" s="28" t="s">
        <v>12099</v>
      </c>
      <c r="I12" s="15">
        <v>24.0</v>
      </c>
      <c r="J12" s="15">
        <v>1.0</v>
      </c>
      <c r="K12" s="15"/>
      <c r="L12" s="23">
        <f>((BAI!$F12*(1+BAI!$G12%))/BAI!$J12)+BAI!$K12</f>
        <v>1102</v>
      </c>
      <c r="M12" s="15">
        <v>35.0</v>
      </c>
      <c r="N12" s="24">
        <f t="shared" si="2"/>
        <v>1700</v>
      </c>
      <c r="O12" s="29">
        <f>MROUND((BAI!$N12/0.6),50)</f>
        <v>2850</v>
      </c>
      <c r="P12" s="15" t="s">
        <v>11858</v>
      </c>
      <c r="Q12" s="15">
        <v>12.0</v>
      </c>
      <c r="R12" s="29">
        <f>BAI!$I12*2</f>
        <v>48</v>
      </c>
      <c r="S12" s="15" t="s">
        <v>2011</v>
      </c>
      <c r="T12" s="15" t="s">
        <v>1797</v>
      </c>
      <c r="U12" s="15" t="s">
        <v>11755</v>
      </c>
      <c r="V12" s="15" t="s">
        <v>12354</v>
      </c>
      <c r="W12" s="15" t="s">
        <v>11860</v>
      </c>
      <c r="X12" s="15">
        <v>1.0</v>
      </c>
      <c r="Y12" s="15">
        <v>17.0</v>
      </c>
      <c r="Z12" s="15"/>
      <c r="AA12" s="15"/>
      <c r="AB12" s="29">
        <f>BAI!$L12*BAI!$AA12</f>
        <v>0</v>
      </c>
      <c r="AC12" s="15"/>
      <c r="AD12" s="15"/>
      <c r="AE12" s="15"/>
      <c r="AF12" s="32"/>
      <c r="AG12" s="15"/>
      <c r="AH12" s="32" t="str">
        <f>IF(AND(BAI!$AF12=0,BAI!$AG12=0),"",BAI!$AF12-BAI!$AG12)</f>
        <v/>
      </c>
      <c r="AI12" s="15"/>
      <c r="AJ12" s="15"/>
      <c r="AK12" s="15"/>
      <c r="AL12" s="15"/>
      <c r="AM12" s="15"/>
      <c r="AN12" s="15"/>
      <c r="AO12" s="15"/>
      <c r="AP12" s="15"/>
      <c r="AQ12" s="15"/>
    </row>
    <row r="13">
      <c r="A13" s="28" t="s">
        <v>2018</v>
      </c>
      <c r="B13" s="28"/>
      <c r="C13" s="15" t="str">
        <f t="shared" si="1"/>
        <v>BEB62548709</v>
      </c>
      <c r="D13" s="15" t="s">
        <v>11857</v>
      </c>
      <c r="E13" s="28" t="s">
        <v>2019</v>
      </c>
      <c r="F13" s="20">
        <v>932.0</v>
      </c>
      <c r="G13" s="29">
        <v>0.0</v>
      </c>
      <c r="H13" s="28" t="s">
        <v>12099</v>
      </c>
      <c r="I13" s="15">
        <v>6.0</v>
      </c>
      <c r="J13" s="15">
        <v>1.0</v>
      </c>
      <c r="K13" s="15"/>
      <c r="L13" s="33">
        <f>((BAI!$F13*(1+BAI!$G13%))/BAI!$J13)+BAI!$K13</f>
        <v>932</v>
      </c>
      <c r="M13" s="15">
        <v>35.0</v>
      </c>
      <c r="N13" s="24">
        <f t="shared" si="2"/>
        <v>1450</v>
      </c>
      <c r="O13" s="29">
        <f>MROUND((BAI!$N13/0.6),50)</f>
        <v>2400</v>
      </c>
      <c r="P13" s="15" t="s">
        <v>11858</v>
      </c>
      <c r="Q13" s="15">
        <v>12.0</v>
      </c>
      <c r="R13" s="29">
        <f>BAI!$I13*5</f>
        <v>30</v>
      </c>
      <c r="S13" s="15" t="s">
        <v>2011</v>
      </c>
      <c r="T13" s="15" t="s">
        <v>188</v>
      </c>
      <c r="U13" s="15" t="s">
        <v>11747</v>
      </c>
      <c r="V13" s="15" t="s">
        <v>12355</v>
      </c>
      <c r="W13" s="15" t="s">
        <v>11860</v>
      </c>
      <c r="X13" s="15">
        <v>1.0</v>
      </c>
      <c r="Y13" s="15">
        <v>7.0</v>
      </c>
      <c r="Z13" s="15"/>
      <c r="AA13" s="15"/>
      <c r="AB13" s="29">
        <f>BAI!$L13*BAI!$AA13</f>
        <v>0</v>
      </c>
      <c r="AC13" s="15"/>
      <c r="AD13" s="15"/>
      <c r="AE13" s="15"/>
      <c r="AF13" s="32"/>
      <c r="AG13" s="15"/>
      <c r="AH13" s="32" t="str">
        <f>IF(AND(BAI!$AF13=0,BAI!$AG13=0),"",BAI!$AF13-BAI!$AG13)</f>
        <v/>
      </c>
      <c r="AI13" s="15"/>
      <c r="AJ13" s="15"/>
      <c r="AK13" s="15"/>
      <c r="AL13" s="15"/>
      <c r="AM13" s="15"/>
      <c r="AN13" s="15"/>
      <c r="AO13" s="15"/>
      <c r="AP13" s="15"/>
      <c r="AQ13" s="15"/>
    </row>
    <row r="14">
      <c r="A14" s="28" t="s">
        <v>2020</v>
      </c>
      <c r="B14" s="28"/>
      <c r="C14" s="15" t="str">
        <f t="shared" si="1"/>
        <v>BEB62548648</v>
      </c>
      <c r="D14" s="15" t="s">
        <v>11857</v>
      </c>
      <c r="E14" s="28" t="s">
        <v>2021</v>
      </c>
      <c r="F14" s="20">
        <v>932.0</v>
      </c>
      <c r="G14" s="29">
        <v>0.0</v>
      </c>
      <c r="H14" s="28" t="s">
        <v>12099</v>
      </c>
      <c r="I14" s="15">
        <v>6.0</v>
      </c>
      <c r="J14" s="15">
        <v>1.0</v>
      </c>
      <c r="K14" s="15"/>
      <c r="L14" s="33">
        <f>((BAI!$F14*(1+BAI!$G14%))/BAI!$J14)+BAI!$K14</f>
        <v>932</v>
      </c>
      <c r="M14" s="15">
        <v>35.0</v>
      </c>
      <c r="N14" s="24">
        <f t="shared" si="2"/>
        <v>1450</v>
      </c>
      <c r="O14" s="29">
        <f>MROUND((BAI!$N14/0.6),50)</f>
        <v>2400</v>
      </c>
      <c r="P14" s="15" t="s">
        <v>11858</v>
      </c>
      <c r="Q14" s="15">
        <v>12.0</v>
      </c>
      <c r="R14" s="29">
        <f>BAI!$I14*5</f>
        <v>30</v>
      </c>
      <c r="S14" s="15" t="s">
        <v>2011</v>
      </c>
      <c r="T14" s="15" t="s">
        <v>188</v>
      </c>
      <c r="U14" s="15" t="s">
        <v>11747</v>
      </c>
      <c r="V14" s="15" t="s">
        <v>12355</v>
      </c>
      <c r="W14" s="15" t="s">
        <v>11860</v>
      </c>
      <c r="X14" s="15">
        <v>1.0</v>
      </c>
      <c r="Y14" s="15">
        <v>2.0</v>
      </c>
      <c r="Z14" s="15"/>
      <c r="AA14" s="15"/>
      <c r="AB14" s="29">
        <f>BAI!$L14*BAI!$AA14</f>
        <v>0</v>
      </c>
      <c r="AC14" s="15"/>
      <c r="AD14" s="15"/>
      <c r="AE14" s="15"/>
      <c r="AF14" s="32"/>
      <c r="AG14" s="15"/>
      <c r="AH14" s="32" t="str">
        <f>IF(AND(BAI!$AF14=0,BAI!$AG14=0),"",BAI!$AF14-BAI!$AG14)</f>
        <v/>
      </c>
      <c r="AI14" s="15"/>
      <c r="AJ14" s="15"/>
      <c r="AK14" s="15"/>
      <c r="AL14" s="15"/>
      <c r="AM14" s="15"/>
      <c r="AN14" s="15"/>
      <c r="AO14" s="15"/>
      <c r="AP14" s="15"/>
      <c r="AQ14" s="15"/>
    </row>
    <row r="15">
      <c r="A15" s="28" t="s">
        <v>2022</v>
      </c>
      <c r="B15" s="28"/>
      <c r="C15" s="15" t="str">
        <f t="shared" si="1"/>
        <v>BEB15000934</v>
      </c>
      <c r="D15" s="15" t="s">
        <v>11857</v>
      </c>
      <c r="E15" s="28" t="s">
        <v>2023</v>
      </c>
      <c r="F15" s="20">
        <v>932.0</v>
      </c>
      <c r="G15" s="29">
        <v>0.0</v>
      </c>
      <c r="H15" s="28" t="s">
        <v>12099</v>
      </c>
      <c r="I15" s="15">
        <v>6.0</v>
      </c>
      <c r="J15" s="15">
        <v>1.0</v>
      </c>
      <c r="K15" s="15"/>
      <c r="L15" s="33">
        <f>((BAI!$F15*(1+BAI!$G15%))/BAI!$J15)+BAI!$K15</f>
        <v>932</v>
      </c>
      <c r="M15" s="15">
        <v>35.0</v>
      </c>
      <c r="N15" s="24">
        <f t="shared" si="2"/>
        <v>1450</v>
      </c>
      <c r="O15" s="29">
        <f>MROUND((BAI!$N15/0.6),50)</f>
        <v>2400</v>
      </c>
      <c r="P15" s="15" t="s">
        <v>11858</v>
      </c>
      <c r="Q15" s="15">
        <v>12.0</v>
      </c>
      <c r="R15" s="29">
        <f>BAI!$I15*5</f>
        <v>30</v>
      </c>
      <c r="S15" s="15" t="s">
        <v>2011</v>
      </c>
      <c r="T15" s="15" t="s">
        <v>188</v>
      </c>
      <c r="U15" s="15" t="s">
        <v>11747</v>
      </c>
      <c r="V15" s="15" t="s">
        <v>12355</v>
      </c>
      <c r="W15" s="15" t="s">
        <v>11860</v>
      </c>
      <c r="X15" s="15">
        <v>1.0</v>
      </c>
      <c r="Y15" s="15">
        <v>0.0</v>
      </c>
      <c r="Z15" s="15"/>
      <c r="AA15" s="15"/>
      <c r="AB15" s="29">
        <f>BAI!$L15*BAI!$AA15</f>
        <v>0</v>
      </c>
      <c r="AC15" s="15"/>
      <c r="AD15" s="15"/>
      <c r="AE15" s="15"/>
      <c r="AF15" s="32"/>
      <c r="AG15" s="15"/>
      <c r="AH15" s="32" t="str">
        <f>IF(AND(BAI!$AF15=0,BAI!$AG15=0),"",BAI!$AF15-BAI!$AG15)</f>
        <v/>
      </c>
      <c r="AI15" s="15"/>
      <c r="AJ15" s="15"/>
      <c r="AK15" s="15"/>
      <c r="AL15" s="15"/>
      <c r="AM15" s="15"/>
      <c r="AN15" s="15"/>
      <c r="AO15" s="15"/>
      <c r="AP15" s="15"/>
      <c r="AQ15" s="15"/>
    </row>
    <row r="16">
      <c r="A16" s="28" t="s">
        <v>2024</v>
      </c>
      <c r="B16" s="28"/>
      <c r="C16" s="15" t="str">
        <f t="shared" si="1"/>
        <v>BEB62540253</v>
      </c>
      <c r="D16" s="15" t="s">
        <v>11857</v>
      </c>
      <c r="E16" s="28" t="s">
        <v>2025</v>
      </c>
      <c r="F16" s="20">
        <v>932.0</v>
      </c>
      <c r="G16" s="29">
        <v>0.0</v>
      </c>
      <c r="H16" s="28" t="s">
        <v>12099</v>
      </c>
      <c r="I16" s="15">
        <v>6.0</v>
      </c>
      <c r="J16" s="15">
        <v>1.0</v>
      </c>
      <c r="K16" s="15"/>
      <c r="L16" s="33">
        <f>((BAI!$F16*(1+BAI!$G16%))/BAI!$J16)+BAI!$K16</f>
        <v>932</v>
      </c>
      <c r="M16" s="15">
        <v>35.0</v>
      </c>
      <c r="N16" s="24">
        <f t="shared" si="2"/>
        <v>1450</v>
      </c>
      <c r="O16" s="29">
        <f>MROUND((BAI!$N16/0.6),50)</f>
        <v>2400</v>
      </c>
      <c r="P16" s="15" t="s">
        <v>11858</v>
      </c>
      <c r="Q16" s="15">
        <v>12.0</v>
      </c>
      <c r="R16" s="29">
        <f>BAI!$I16*5</f>
        <v>30</v>
      </c>
      <c r="S16" s="15" t="s">
        <v>2011</v>
      </c>
      <c r="T16" s="15" t="s">
        <v>188</v>
      </c>
      <c r="U16" s="15" t="s">
        <v>11747</v>
      </c>
      <c r="V16" s="15" t="s">
        <v>12355</v>
      </c>
      <c r="W16" s="15" t="s">
        <v>11860</v>
      </c>
      <c r="X16" s="15">
        <v>1.0</v>
      </c>
      <c r="Y16" s="15">
        <v>0.0</v>
      </c>
      <c r="Z16" s="15"/>
      <c r="AA16" s="15"/>
      <c r="AB16" s="29">
        <f>BAI!$L16*BAI!$AA16</f>
        <v>0</v>
      </c>
      <c r="AC16" s="15"/>
      <c r="AD16" s="15"/>
      <c r="AE16" s="15"/>
      <c r="AF16" s="32"/>
      <c r="AG16" s="15"/>
      <c r="AH16" s="32" t="str">
        <f>IF(AND(BAI!$AF16=0,BAI!$AG16=0),"",BAI!$AF16-BAI!$AG16)</f>
        <v/>
      </c>
      <c r="AI16" s="15"/>
      <c r="AJ16" s="15"/>
      <c r="AK16" s="15"/>
      <c r="AL16" s="15"/>
      <c r="AM16" s="15"/>
      <c r="AN16" s="15"/>
      <c r="AO16" s="15"/>
      <c r="AP16" s="15"/>
      <c r="AQ16" s="15"/>
    </row>
    <row r="17">
      <c r="A17" s="28" t="s">
        <v>2026</v>
      </c>
      <c r="B17" s="28"/>
      <c r="C17" s="15" t="str">
        <f t="shared" si="1"/>
        <v>BEB62548679</v>
      </c>
      <c r="D17" s="15" t="s">
        <v>11857</v>
      </c>
      <c r="E17" s="28" t="s">
        <v>2027</v>
      </c>
      <c r="F17" s="20">
        <v>932.0</v>
      </c>
      <c r="G17" s="29">
        <v>0.0</v>
      </c>
      <c r="H17" s="28" t="s">
        <v>12099</v>
      </c>
      <c r="I17" s="15">
        <v>6.0</v>
      </c>
      <c r="J17" s="15">
        <v>1.0</v>
      </c>
      <c r="K17" s="15"/>
      <c r="L17" s="33">
        <f>((BAI!$F17*(1+BAI!$G17%))/BAI!$J17)+BAI!$K17</f>
        <v>932</v>
      </c>
      <c r="M17" s="15">
        <v>35.0</v>
      </c>
      <c r="N17" s="24">
        <f t="shared" si="2"/>
        <v>1450</v>
      </c>
      <c r="O17" s="29">
        <f>MROUND((BAI!$N17/0.6),50)</f>
        <v>2400</v>
      </c>
      <c r="P17" s="15" t="s">
        <v>11858</v>
      </c>
      <c r="Q17" s="15">
        <v>12.0</v>
      </c>
      <c r="R17" s="29">
        <f>BAI!$I17*5</f>
        <v>30</v>
      </c>
      <c r="S17" s="15" t="s">
        <v>2011</v>
      </c>
      <c r="T17" s="15" t="s">
        <v>188</v>
      </c>
      <c r="U17" s="15" t="s">
        <v>11747</v>
      </c>
      <c r="V17" s="15" t="s">
        <v>12355</v>
      </c>
      <c r="W17" s="15" t="s">
        <v>11860</v>
      </c>
      <c r="X17" s="15">
        <v>1.0</v>
      </c>
      <c r="Y17" s="15">
        <v>5.0</v>
      </c>
      <c r="Z17" s="15"/>
      <c r="AA17" s="15"/>
      <c r="AB17" s="29">
        <f>BAI!$L17*BAI!$AA17</f>
        <v>0</v>
      </c>
      <c r="AC17" s="15"/>
      <c r="AD17" s="15"/>
      <c r="AE17" s="15"/>
      <c r="AF17" s="32"/>
      <c r="AG17" s="15"/>
      <c r="AH17" s="32" t="str">
        <f>IF(AND(BAI!$AF17=0,BAI!$AG17=0),"",BAI!$AF17-BAI!$AG17)</f>
        <v/>
      </c>
      <c r="AI17" s="15"/>
      <c r="AJ17" s="15"/>
      <c r="AK17" s="15"/>
      <c r="AL17" s="15"/>
      <c r="AM17" s="15"/>
      <c r="AN17" s="15"/>
      <c r="AO17" s="15"/>
      <c r="AP17" s="15"/>
      <c r="AQ17" s="15"/>
    </row>
    <row r="18">
      <c r="A18" s="28" t="s">
        <v>2028</v>
      </c>
      <c r="B18" s="28"/>
      <c r="C18" s="15" t="str">
        <f t="shared" si="1"/>
        <v>BEB15000910</v>
      </c>
      <c r="D18" s="15" t="s">
        <v>11857</v>
      </c>
      <c r="E18" s="28" t="s">
        <v>2029</v>
      </c>
      <c r="F18" s="20">
        <v>932.0</v>
      </c>
      <c r="G18" s="29">
        <v>0.0</v>
      </c>
      <c r="H18" s="28" t="s">
        <v>12099</v>
      </c>
      <c r="I18" s="15">
        <v>6.0</v>
      </c>
      <c r="J18" s="15">
        <v>1.0</v>
      </c>
      <c r="K18" s="15"/>
      <c r="L18" s="33">
        <f>((BAI!$F18*(1+BAI!$G18%))/BAI!$J18)+BAI!$K18</f>
        <v>932</v>
      </c>
      <c r="M18" s="15">
        <v>35.0</v>
      </c>
      <c r="N18" s="24">
        <f t="shared" si="2"/>
        <v>1450</v>
      </c>
      <c r="O18" s="29">
        <f>MROUND((BAI!$N18/0.6),50)</f>
        <v>2400</v>
      </c>
      <c r="P18" s="15" t="s">
        <v>11858</v>
      </c>
      <c r="Q18" s="15">
        <v>12.0</v>
      </c>
      <c r="R18" s="29">
        <f>BAI!$I18*5</f>
        <v>30</v>
      </c>
      <c r="S18" s="15" t="s">
        <v>2011</v>
      </c>
      <c r="T18" s="15" t="s">
        <v>188</v>
      </c>
      <c r="U18" s="15" t="s">
        <v>11747</v>
      </c>
      <c r="V18" s="15" t="s">
        <v>12355</v>
      </c>
      <c r="W18" s="15" t="s">
        <v>11860</v>
      </c>
      <c r="X18" s="15">
        <v>1.0</v>
      </c>
      <c r="Y18" s="15">
        <v>0.0</v>
      </c>
      <c r="Z18" s="15"/>
      <c r="AA18" s="15"/>
      <c r="AB18" s="29">
        <f>BAI!$L18*BAI!$AA18</f>
        <v>0</v>
      </c>
      <c r="AC18" s="15"/>
      <c r="AD18" s="15"/>
      <c r="AE18" s="15"/>
      <c r="AF18" s="32"/>
      <c r="AG18" s="15"/>
      <c r="AH18" s="32" t="str">
        <f>IF(AND(BAI!$AF18=0,BAI!$AG18=0),"",BAI!$AF18-BAI!$AG18)</f>
        <v/>
      </c>
      <c r="AI18" s="15"/>
      <c r="AJ18" s="15"/>
      <c r="AK18" s="15"/>
      <c r="AL18" s="15"/>
      <c r="AM18" s="15"/>
      <c r="AN18" s="15"/>
      <c r="AO18" s="15"/>
      <c r="AP18" s="15"/>
      <c r="AQ18" s="15"/>
    </row>
    <row r="19">
      <c r="A19" s="28" t="s">
        <v>2030</v>
      </c>
      <c r="B19" s="28"/>
      <c r="C19" s="15" t="str">
        <f t="shared" si="1"/>
        <v>BEB62548716</v>
      </c>
      <c r="D19" s="15" t="s">
        <v>11857</v>
      </c>
      <c r="E19" s="28" t="s">
        <v>2031</v>
      </c>
      <c r="F19" s="20">
        <v>480.33</v>
      </c>
      <c r="G19" s="29">
        <v>0.0</v>
      </c>
      <c r="H19" s="28" t="s">
        <v>12099</v>
      </c>
      <c r="I19" s="15">
        <v>12.0</v>
      </c>
      <c r="J19" s="15">
        <v>1.0</v>
      </c>
      <c r="K19" s="15"/>
      <c r="L19" s="33">
        <f>((BAI!$F19*(1+BAI!$G19%))/BAI!$J19)+BAI!$K19</f>
        <v>480.33</v>
      </c>
      <c r="M19" s="15">
        <v>35.0</v>
      </c>
      <c r="N19" s="24">
        <f t="shared" si="2"/>
        <v>750</v>
      </c>
      <c r="O19" s="29">
        <f>MROUND((BAI!$N19/0.6),50)</f>
        <v>1250</v>
      </c>
      <c r="P19" s="15" t="s">
        <v>11858</v>
      </c>
      <c r="Q19" s="15">
        <v>12.0</v>
      </c>
      <c r="R19" s="29">
        <f>BAI!$I19*5</f>
        <v>60</v>
      </c>
      <c r="S19" s="15" t="s">
        <v>2011</v>
      </c>
      <c r="T19" s="15" t="s">
        <v>188</v>
      </c>
      <c r="U19" s="15" t="s">
        <v>11747</v>
      </c>
      <c r="V19" s="15" t="s">
        <v>12355</v>
      </c>
      <c r="W19" s="15" t="s">
        <v>11860</v>
      </c>
      <c r="X19" s="15">
        <v>1.0</v>
      </c>
      <c r="Y19" s="15">
        <v>18.0</v>
      </c>
      <c r="Z19" s="15"/>
      <c r="AA19" s="15"/>
      <c r="AB19" s="29">
        <f>BAI!$L19*BAI!$AA19</f>
        <v>0</v>
      </c>
      <c r="AC19" s="15"/>
      <c r="AD19" s="15"/>
      <c r="AE19" s="15"/>
      <c r="AF19" s="32"/>
      <c r="AG19" s="15"/>
      <c r="AH19" s="32" t="str">
        <f>IF(AND(BAI!$AF19=0,BAI!$AG19=0),"",BAI!$AF19-BAI!$AG19)</f>
        <v/>
      </c>
      <c r="AI19" s="15"/>
      <c r="AJ19" s="15"/>
      <c r="AK19" s="15"/>
      <c r="AL19" s="15"/>
      <c r="AM19" s="15"/>
      <c r="AN19" s="15"/>
      <c r="AO19" s="15"/>
      <c r="AP19" s="15"/>
      <c r="AQ19" s="15"/>
    </row>
    <row r="20">
      <c r="A20" s="28" t="s">
        <v>2032</v>
      </c>
      <c r="B20" s="28"/>
      <c r="C20" s="15" t="str">
        <f t="shared" si="1"/>
        <v>BEB15100184</v>
      </c>
      <c r="D20" s="15" t="s">
        <v>11857</v>
      </c>
      <c r="E20" s="28" t="s">
        <v>2033</v>
      </c>
      <c r="F20" s="20">
        <v>480.33</v>
      </c>
      <c r="G20" s="29">
        <v>0.0</v>
      </c>
      <c r="H20" s="28" t="s">
        <v>12099</v>
      </c>
      <c r="I20" s="15">
        <v>12.0</v>
      </c>
      <c r="J20" s="15">
        <v>1.0</v>
      </c>
      <c r="K20" s="15"/>
      <c r="L20" s="33">
        <f>((BAI!$F20*(1+BAI!$G20%))/BAI!$J20)+BAI!$K20</f>
        <v>480.33</v>
      </c>
      <c r="M20" s="15">
        <v>35.0</v>
      </c>
      <c r="N20" s="24">
        <f t="shared" si="2"/>
        <v>750</v>
      </c>
      <c r="O20" s="29">
        <f>MROUND((BAI!$N20/0.6),50)</f>
        <v>1250</v>
      </c>
      <c r="P20" s="15" t="s">
        <v>11858</v>
      </c>
      <c r="Q20" s="15">
        <v>12.0</v>
      </c>
      <c r="R20" s="29">
        <f>BAI!$I20*5</f>
        <v>60</v>
      </c>
      <c r="S20" s="15" t="s">
        <v>2011</v>
      </c>
      <c r="T20" s="15" t="s">
        <v>188</v>
      </c>
      <c r="U20" s="15" t="s">
        <v>11747</v>
      </c>
      <c r="V20" s="15" t="s">
        <v>12355</v>
      </c>
      <c r="W20" s="15" t="s">
        <v>11860</v>
      </c>
      <c r="X20" s="15">
        <v>1.0</v>
      </c>
      <c r="Y20" s="15">
        <v>0.0</v>
      </c>
      <c r="Z20" s="15"/>
      <c r="AA20" s="15"/>
      <c r="AB20" s="29">
        <f>BAI!$L20*BAI!$AA20</f>
        <v>0</v>
      </c>
      <c r="AC20" s="15"/>
      <c r="AD20" s="15"/>
      <c r="AE20" s="15"/>
      <c r="AF20" s="32"/>
      <c r="AG20" s="15"/>
      <c r="AH20" s="32" t="str">
        <f>IF(AND(BAI!$AF20=0,BAI!$AG20=0),"",BAI!$AF20-BAI!$AG20)</f>
        <v/>
      </c>
      <c r="AI20" s="15"/>
      <c r="AJ20" s="15"/>
      <c r="AK20" s="15"/>
      <c r="AL20" s="15"/>
      <c r="AM20" s="15"/>
      <c r="AN20" s="15"/>
      <c r="AO20" s="15"/>
      <c r="AP20" s="15"/>
      <c r="AQ20" s="15"/>
    </row>
    <row r="21" ht="15.75" customHeight="1">
      <c r="A21" s="28" t="s">
        <v>2034</v>
      </c>
      <c r="B21" s="28"/>
      <c r="C21" s="15" t="str">
        <f t="shared" si="1"/>
        <v>BEB62548655</v>
      </c>
      <c r="D21" s="15" t="s">
        <v>11857</v>
      </c>
      <c r="E21" s="28" t="s">
        <v>2035</v>
      </c>
      <c r="F21" s="20">
        <v>480.33</v>
      </c>
      <c r="G21" s="29">
        <v>0.0</v>
      </c>
      <c r="H21" s="28" t="s">
        <v>12099</v>
      </c>
      <c r="I21" s="15">
        <v>12.0</v>
      </c>
      <c r="J21" s="15">
        <v>1.0</v>
      </c>
      <c r="K21" s="15"/>
      <c r="L21" s="33">
        <f>((BAI!$F21*(1+BAI!$G21%))/BAI!$J21)+BAI!$K21</f>
        <v>480.33</v>
      </c>
      <c r="M21" s="15">
        <v>35.0</v>
      </c>
      <c r="N21" s="24">
        <f t="shared" si="2"/>
        <v>750</v>
      </c>
      <c r="O21" s="29">
        <f>MROUND((BAI!$N21/0.6),50)</f>
        <v>1250</v>
      </c>
      <c r="P21" s="15" t="s">
        <v>11858</v>
      </c>
      <c r="Q21" s="15">
        <v>12.0</v>
      </c>
      <c r="R21" s="29">
        <f>BAI!$I21*5</f>
        <v>60</v>
      </c>
      <c r="S21" s="15" t="s">
        <v>2011</v>
      </c>
      <c r="T21" s="15" t="s">
        <v>188</v>
      </c>
      <c r="U21" s="15" t="s">
        <v>11747</v>
      </c>
      <c r="V21" s="15" t="s">
        <v>12355</v>
      </c>
      <c r="W21" s="15" t="s">
        <v>11860</v>
      </c>
      <c r="X21" s="15">
        <v>1.0</v>
      </c>
      <c r="Y21" s="15">
        <v>15.0</v>
      </c>
      <c r="Z21" s="15"/>
      <c r="AA21" s="15"/>
      <c r="AB21" s="29">
        <f>BAI!$L21*BAI!$AA21</f>
        <v>0</v>
      </c>
      <c r="AC21" s="15"/>
      <c r="AD21" s="15"/>
      <c r="AE21" s="15"/>
      <c r="AF21" s="32"/>
      <c r="AG21" s="15"/>
      <c r="AH21" s="32" t="str">
        <f>IF(AND(BAI!$AF21=0,BAI!$AG21=0),"",BAI!$AF21-BAI!$AG21)</f>
        <v/>
      </c>
      <c r="AI21" s="15"/>
      <c r="AJ21" s="15"/>
      <c r="AK21" s="15"/>
      <c r="AL21" s="15"/>
      <c r="AM21" s="15"/>
      <c r="AN21" s="15"/>
      <c r="AO21" s="15"/>
      <c r="AP21" s="15"/>
      <c r="AQ21" s="15"/>
    </row>
    <row r="22" ht="15.75" customHeight="1">
      <c r="A22" s="28" t="s">
        <v>2036</v>
      </c>
      <c r="B22" s="28"/>
      <c r="C22" s="15" t="str">
        <f t="shared" si="1"/>
        <v>BEB15100207</v>
      </c>
      <c r="D22" s="15" t="s">
        <v>11857</v>
      </c>
      <c r="E22" s="28" t="s">
        <v>2037</v>
      </c>
      <c r="F22" s="20">
        <v>480.33</v>
      </c>
      <c r="G22" s="29">
        <v>0.0</v>
      </c>
      <c r="H22" s="28" t="s">
        <v>12099</v>
      </c>
      <c r="I22" s="15">
        <v>12.0</v>
      </c>
      <c r="J22" s="15">
        <v>1.0</v>
      </c>
      <c r="K22" s="15"/>
      <c r="L22" s="33">
        <f>((BAI!$F22*(1+BAI!$G22%))/BAI!$J22)+BAI!$K22</f>
        <v>480.33</v>
      </c>
      <c r="M22" s="15">
        <v>35.0</v>
      </c>
      <c r="N22" s="24">
        <f t="shared" si="2"/>
        <v>750</v>
      </c>
      <c r="O22" s="29">
        <f>MROUND((BAI!$N22/0.6),50)</f>
        <v>1250</v>
      </c>
      <c r="P22" s="15" t="s">
        <v>11858</v>
      </c>
      <c r="Q22" s="15">
        <v>12.0</v>
      </c>
      <c r="R22" s="29">
        <f>BAI!$I22*5</f>
        <v>60</v>
      </c>
      <c r="S22" s="15" t="s">
        <v>2011</v>
      </c>
      <c r="T22" s="15" t="s">
        <v>188</v>
      </c>
      <c r="U22" s="15" t="s">
        <v>11747</v>
      </c>
      <c r="V22" s="15" t="s">
        <v>12355</v>
      </c>
      <c r="W22" s="15" t="s">
        <v>11860</v>
      </c>
      <c r="X22" s="15">
        <v>1.0</v>
      </c>
      <c r="Y22" s="15">
        <v>0.0</v>
      </c>
      <c r="Z22" s="15"/>
      <c r="AA22" s="15"/>
      <c r="AB22" s="29">
        <f>BAI!$L22*BAI!$AA22</f>
        <v>0</v>
      </c>
      <c r="AC22" s="15"/>
      <c r="AD22" s="15"/>
      <c r="AE22" s="15"/>
      <c r="AF22" s="32"/>
      <c r="AG22" s="15"/>
      <c r="AH22" s="32" t="str">
        <f>IF(AND(BAI!$AF22=0,BAI!$AG22=0),"",BAI!$AF22-BAI!$AG22)</f>
        <v/>
      </c>
      <c r="AI22" s="15"/>
      <c r="AJ22" s="15"/>
      <c r="AK22" s="15"/>
      <c r="AL22" s="15"/>
      <c r="AM22" s="15"/>
      <c r="AN22" s="15"/>
      <c r="AO22" s="15"/>
      <c r="AP22" s="15"/>
      <c r="AQ22" s="15"/>
    </row>
    <row r="23" ht="15.75" customHeight="1">
      <c r="A23" s="28" t="s">
        <v>2038</v>
      </c>
      <c r="B23" s="28"/>
      <c r="C23" s="15" t="str">
        <f t="shared" si="1"/>
        <v>BEB62540260</v>
      </c>
      <c r="D23" s="15" t="s">
        <v>11857</v>
      </c>
      <c r="E23" s="28" t="s">
        <v>2039</v>
      </c>
      <c r="F23" s="20">
        <v>480.33</v>
      </c>
      <c r="G23" s="29">
        <v>0.0</v>
      </c>
      <c r="H23" s="28" t="s">
        <v>12099</v>
      </c>
      <c r="I23" s="15">
        <v>12.0</v>
      </c>
      <c r="J23" s="15">
        <v>1.0</v>
      </c>
      <c r="K23" s="15"/>
      <c r="L23" s="33">
        <f>((BAI!$F23*(1+BAI!$G23%))/BAI!$J23)+BAI!$K23</f>
        <v>480.33</v>
      </c>
      <c r="M23" s="15">
        <v>35.0</v>
      </c>
      <c r="N23" s="24">
        <f t="shared" si="2"/>
        <v>750</v>
      </c>
      <c r="O23" s="29">
        <f>MROUND((BAI!$N23/0.6),50)</f>
        <v>1250</v>
      </c>
      <c r="P23" s="15" t="s">
        <v>11858</v>
      </c>
      <c r="Q23" s="15">
        <v>12.0</v>
      </c>
      <c r="R23" s="29">
        <f>BAI!$I23*5</f>
        <v>60</v>
      </c>
      <c r="S23" s="15" t="s">
        <v>2011</v>
      </c>
      <c r="T23" s="15" t="s">
        <v>188</v>
      </c>
      <c r="U23" s="15" t="s">
        <v>11747</v>
      </c>
      <c r="V23" s="15" t="s">
        <v>12355</v>
      </c>
      <c r="W23" s="15" t="s">
        <v>11860</v>
      </c>
      <c r="X23" s="15">
        <v>1.0</v>
      </c>
      <c r="Y23" s="15">
        <v>14.0</v>
      </c>
      <c r="Z23" s="15"/>
      <c r="AA23" s="15"/>
      <c r="AB23" s="29">
        <f>BAI!$L23*BAI!$AA23</f>
        <v>0</v>
      </c>
      <c r="AC23" s="15"/>
      <c r="AD23" s="15"/>
      <c r="AE23" s="15"/>
      <c r="AF23" s="32"/>
      <c r="AG23" s="15"/>
      <c r="AH23" s="32" t="str">
        <f>IF(AND(BAI!$AF23=0,BAI!$AG23=0),"",BAI!$AF23-BAI!$AG23)</f>
        <v/>
      </c>
      <c r="AI23" s="15"/>
      <c r="AJ23" s="15"/>
      <c r="AK23" s="15"/>
      <c r="AL23" s="15"/>
      <c r="AM23" s="15"/>
      <c r="AN23" s="15"/>
      <c r="AO23" s="15"/>
      <c r="AP23" s="15"/>
      <c r="AQ23" s="15"/>
    </row>
    <row r="24" ht="15.75" customHeight="1">
      <c r="A24" s="28" t="s">
        <v>2040</v>
      </c>
      <c r="B24" s="28"/>
      <c r="C24" s="15" t="str">
        <f t="shared" si="1"/>
        <v>BEB62548686</v>
      </c>
      <c r="D24" s="15" t="s">
        <v>11857</v>
      </c>
      <c r="E24" s="28" t="s">
        <v>2041</v>
      </c>
      <c r="F24" s="20">
        <v>480.33</v>
      </c>
      <c r="G24" s="29">
        <v>0.0</v>
      </c>
      <c r="H24" s="28" t="s">
        <v>12099</v>
      </c>
      <c r="I24" s="15">
        <v>12.0</v>
      </c>
      <c r="J24" s="15">
        <v>1.0</v>
      </c>
      <c r="K24" s="15"/>
      <c r="L24" s="33">
        <f>((BAI!$F24*(1+BAI!$G24%))/BAI!$J24)+BAI!$K24</f>
        <v>480.33</v>
      </c>
      <c r="M24" s="15">
        <v>35.0</v>
      </c>
      <c r="N24" s="24">
        <f t="shared" si="2"/>
        <v>750</v>
      </c>
      <c r="O24" s="29">
        <f>MROUND((BAI!$N24/0.6),50)</f>
        <v>1250</v>
      </c>
      <c r="P24" s="15" t="s">
        <v>11858</v>
      </c>
      <c r="Q24" s="15">
        <v>12.0</v>
      </c>
      <c r="R24" s="29">
        <f>BAI!$I24*5</f>
        <v>60</v>
      </c>
      <c r="S24" s="15" t="s">
        <v>2011</v>
      </c>
      <c r="T24" s="15" t="s">
        <v>188</v>
      </c>
      <c r="U24" s="15" t="s">
        <v>11747</v>
      </c>
      <c r="V24" s="15" t="s">
        <v>12355</v>
      </c>
      <c r="W24" s="15" t="s">
        <v>11860</v>
      </c>
      <c r="X24" s="15">
        <v>1.0</v>
      </c>
      <c r="Y24" s="15">
        <v>34.0</v>
      </c>
      <c r="Z24" s="15"/>
      <c r="AA24" s="15"/>
      <c r="AB24" s="29">
        <f>BAI!$L24*BAI!$AA24</f>
        <v>0</v>
      </c>
      <c r="AC24" s="15"/>
      <c r="AD24" s="15"/>
      <c r="AE24" s="15"/>
      <c r="AF24" s="32"/>
      <c r="AG24" s="15"/>
      <c r="AH24" s="32" t="str">
        <f>IF(AND(BAI!$AF24=0,BAI!$AG24=0),"",BAI!$AF24-BAI!$AG24)</f>
        <v/>
      </c>
      <c r="AI24" s="15"/>
      <c r="AJ24" s="15"/>
      <c r="AK24" s="15"/>
      <c r="AL24" s="15"/>
      <c r="AM24" s="15"/>
      <c r="AN24" s="15"/>
      <c r="AO24" s="15"/>
      <c r="AP24" s="15"/>
      <c r="AQ24" s="15"/>
    </row>
    <row r="25" ht="15.75" customHeight="1">
      <c r="A25" s="28" t="s">
        <v>2042</v>
      </c>
      <c r="B25" s="28"/>
      <c r="C25" s="15" t="str">
        <f t="shared" si="1"/>
        <v>BEB15100177</v>
      </c>
      <c r="D25" s="15" t="s">
        <v>11857</v>
      </c>
      <c r="E25" s="28" t="s">
        <v>2043</v>
      </c>
      <c r="F25" s="20">
        <v>480.33</v>
      </c>
      <c r="G25" s="29">
        <v>0.0</v>
      </c>
      <c r="H25" s="28" t="s">
        <v>12099</v>
      </c>
      <c r="I25" s="15">
        <v>12.0</v>
      </c>
      <c r="J25" s="15">
        <v>1.0</v>
      </c>
      <c r="K25" s="15"/>
      <c r="L25" s="33">
        <f>((BAI!$F25*(1+BAI!$G25%))/BAI!$J25)+BAI!$K25</f>
        <v>480.33</v>
      </c>
      <c r="M25" s="15">
        <v>35.0</v>
      </c>
      <c r="N25" s="24">
        <f t="shared" si="2"/>
        <v>750</v>
      </c>
      <c r="O25" s="29">
        <f>MROUND((BAI!$N25/0.6),50)</f>
        <v>1250</v>
      </c>
      <c r="P25" s="15" t="s">
        <v>11858</v>
      </c>
      <c r="Q25" s="15">
        <v>12.0</v>
      </c>
      <c r="R25" s="29">
        <f>BAI!$I25*5</f>
        <v>60</v>
      </c>
      <c r="S25" s="15" t="s">
        <v>2011</v>
      </c>
      <c r="T25" s="15" t="s">
        <v>188</v>
      </c>
      <c r="U25" s="15" t="s">
        <v>11747</v>
      </c>
      <c r="V25" s="15" t="s">
        <v>12355</v>
      </c>
      <c r="W25" s="15" t="s">
        <v>11860</v>
      </c>
      <c r="X25" s="15">
        <v>1.0</v>
      </c>
      <c r="Y25" s="15">
        <v>0.0</v>
      </c>
      <c r="Z25" s="15"/>
      <c r="AA25" s="15"/>
      <c r="AB25" s="29">
        <f>BAI!$L25*BAI!$AA25</f>
        <v>0</v>
      </c>
      <c r="AC25" s="15"/>
      <c r="AD25" s="15"/>
      <c r="AE25" s="15"/>
      <c r="AF25" s="32"/>
      <c r="AG25" s="15"/>
      <c r="AH25" s="32" t="str">
        <f>IF(AND(BAI!$AF25=0,BAI!$AG25=0),"",BAI!$AF25-BAI!$AG25)</f>
        <v/>
      </c>
      <c r="AI25" s="15"/>
      <c r="AJ25" s="15"/>
      <c r="AK25" s="15"/>
      <c r="AL25" s="15"/>
      <c r="AM25" s="15"/>
      <c r="AN25" s="15"/>
      <c r="AO25" s="15"/>
      <c r="AP25" s="15"/>
      <c r="AQ25" s="15"/>
    </row>
    <row r="26" ht="15.75" customHeight="1">
      <c r="A26" s="28" t="s">
        <v>2054</v>
      </c>
      <c r="B26" s="28"/>
      <c r="C26" s="15" t="str">
        <f t="shared" si="1"/>
        <v>BOD68000488</v>
      </c>
      <c r="D26" s="15" t="s">
        <v>11857</v>
      </c>
      <c r="E26" s="28" t="s">
        <v>2055</v>
      </c>
      <c r="F26" s="20">
        <v>1640.0</v>
      </c>
      <c r="G26" s="29">
        <v>0.0</v>
      </c>
      <c r="H26" s="28" t="s">
        <v>12099</v>
      </c>
      <c r="I26" s="15">
        <v>6.0</v>
      </c>
      <c r="J26" s="15">
        <v>1.0</v>
      </c>
      <c r="K26" s="15"/>
      <c r="L26" s="23">
        <f>((BAI!$F26*(1+BAI!$G26%))/BAI!$J26)+BAI!$K26</f>
        <v>1640</v>
      </c>
      <c r="M26" s="15">
        <v>35.0</v>
      </c>
      <c r="N26" s="24">
        <f t="shared" si="2"/>
        <v>2500</v>
      </c>
      <c r="O26" s="29">
        <f>MROUND((BAI!$N26/0.6),50)</f>
        <v>4150</v>
      </c>
      <c r="P26" s="15" t="s">
        <v>11858</v>
      </c>
      <c r="Q26" s="31">
        <v>2.0</v>
      </c>
      <c r="R26" s="29">
        <f>BAI!$I26*2</f>
        <v>12</v>
      </c>
      <c r="S26" s="15" t="s">
        <v>2011</v>
      </c>
      <c r="T26" s="15" t="s">
        <v>1797</v>
      </c>
      <c r="U26" s="15" t="s">
        <v>11818</v>
      </c>
      <c r="V26" s="16" t="s">
        <v>12356</v>
      </c>
      <c r="W26" s="15" t="s">
        <v>11860</v>
      </c>
      <c r="X26" s="15">
        <v>1.0</v>
      </c>
      <c r="Y26" s="15">
        <v>10.0</v>
      </c>
      <c r="Z26" s="15"/>
      <c r="AA26" s="15"/>
      <c r="AB26" s="29">
        <f>BAI!$L26*BAI!$AA26</f>
        <v>0</v>
      </c>
      <c r="AC26" s="15"/>
      <c r="AD26" s="15"/>
      <c r="AE26" s="15"/>
      <c r="AF26" s="32"/>
      <c r="AG26" s="15"/>
      <c r="AH26" s="32" t="str">
        <f>IF(AND(BAI!$AF26=0,BAI!$AG26=0),"",BAI!$AF26-BAI!$AG26)</f>
        <v/>
      </c>
      <c r="AI26" s="15"/>
      <c r="AJ26" s="15"/>
      <c r="AK26" s="15"/>
      <c r="AL26" s="15"/>
      <c r="AM26" s="15"/>
      <c r="AN26" s="15"/>
      <c r="AO26" s="15"/>
      <c r="AP26" s="15"/>
      <c r="AQ26" s="15"/>
    </row>
    <row r="27" ht="15.75" customHeight="1">
      <c r="A27" s="34"/>
      <c r="B27" s="34"/>
      <c r="C27" s="34"/>
      <c r="E27" s="34"/>
      <c r="F27" s="35"/>
      <c r="J27" s="60"/>
      <c r="P27" s="37"/>
      <c r="Q27" s="12"/>
      <c r="R27" s="34"/>
      <c r="S27" s="12"/>
      <c r="T27" s="12"/>
      <c r="X27" s="12"/>
      <c r="AD27" s="12"/>
      <c r="AF27" s="39"/>
    </row>
    <row r="28" ht="15.75" customHeight="1">
      <c r="A28" s="34"/>
      <c r="B28" s="34"/>
      <c r="C28" s="34"/>
      <c r="E28" s="34"/>
      <c r="F28" s="35"/>
      <c r="J28" s="60"/>
      <c r="P28" s="37"/>
      <c r="Q28" s="12"/>
      <c r="R28" s="34"/>
      <c r="S28" s="12"/>
      <c r="T28" s="12"/>
      <c r="X28" s="12"/>
      <c r="AD28" s="12"/>
      <c r="AF28" s="39"/>
    </row>
    <row r="29" ht="15.75" customHeight="1">
      <c r="A29" s="34"/>
      <c r="B29" s="34"/>
      <c r="C29" s="34"/>
      <c r="E29" s="34"/>
      <c r="F29" s="35"/>
      <c r="J29" s="60"/>
      <c r="P29" s="37"/>
      <c r="Q29" s="12"/>
      <c r="R29" s="34"/>
      <c r="S29" s="12"/>
      <c r="T29" s="12"/>
      <c r="X29" s="12"/>
      <c r="AD29" s="12"/>
      <c r="AF29" s="39"/>
    </row>
    <row r="30" ht="15.75" customHeight="1">
      <c r="A30" s="34"/>
      <c r="B30" s="34"/>
      <c r="C30" s="34"/>
      <c r="E30" s="34"/>
      <c r="F30" s="35"/>
      <c r="J30" s="60"/>
      <c r="P30" s="37"/>
      <c r="Q30" s="12"/>
      <c r="R30" s="34"/>
      <c r="S30" s="12"/>
      <c r="T30" s="12"/>
      <c r="X30" s="12"/>
      <c r="AD30" s="12"/>
      <c r="AF30" s="39"/>
    </row>
    <row r="31" ht="15.75" customHeight="1">
      <c r="A31" s="34"/>
      <c r="B31" s="34"/>
      <c r="C31" s="34"/>
      <c r="E31" s="34"/>
      <c r="F31" s="35"/>
      <c r="J31" s="60"/>
      <c r="P31" s="37"/>
      <c r="Q31" s="12"/>
      <c r="R31" s="34"/>
      <c r="S31" s="12"/>
      <c r="T31" s="12"/>
      <c r="X31" s="12"/>
      <c r="AD31" s="12"/>
      <c r="AF31" s="39"/>
    </row>
    <row r="32" ht="15.75" customHeight="1">
      <c r="A32" s="34"/>
      <c r="B32" s="34"/>
      <c r="C32" s="34"/>
      <c r="E32" s="34"/>
      <c r="F32" s="35"/>
      <c r="J32" s="60"/>
      <c r="P32" s="37"/>
      <c r="Q32" s="12"/>
      <c r="R32" s="34"/>
      <c r="S32" s="12"/>
      <c r="T32" s="12"/>
      <c r="X32" s="12"/>
      <c r="AD32" s="12"/>
      <c r="AF32" s="39"/>
    </row>
    <row r="33" ht="15.75" customHeight="1">
      <c r="A33" s="34"/>
      <c r="B33" s="34"/>
      <c r="C33" s="34"/>
      <c r="E33" s="34"/>
      <c r="F33" s="35"/>
      <c r="J33" s="60"/>
      <c r="P33" s="37"/>
      <c r="Q33" s="12"/>
      <c r="R33" s="34"/>
      <c r="S33" s="12"/>
      <c r="T33" s="12"/>
      <c r="X33" s="12"/>
      <c r="AD33" s="12"/>
      <c r="AF33" s="39"/>
    </row>
    <row r="34" ht="15.75" customHeight="1">
      <c r="A34" s="34"/>
      <c r="B34" s="34"/>
      <c r="C34" s="34"/>
      <c r="E34" s="34"/>
      <c r="F34" s="35"/>
      <c r="J34" s="60"/>
      <c r="P34" s="37"/>
      <c r="Q34" s="12"/>
      <c r="R34" s="34"/>
      <c r="S34" s="12"/>
      <c r="T34" s="12"/>
      <c r="X34" s="12"/>
      <c r="AD34" s="12"/>
      <c r="AF34" s="39"/>
    </row>
    <row r="35" ht="15.75" customHeight="1">
      <c r="A35" s="34"/>
      <c r="B35" s="34"/>
      <c r="C35" s="34"/>
      <c r="E35" s="34"/>
      <c r="F35" s="35"/>
      <c r="J35" s="60"/>
      <c r="P35" s="37"/>
      <c r="Q35" s="12"/>
      <c r="R35" s="34"/>
      <c r="S35" s="12"/>
      <c r="T35" s="12"/>
      <c r="X35" s="12"/>
      <c r="AD35" s="12"/>
      <c r="AF35" s="39"/>
    </row>
    <row r="36" ht="15.75" customHeight="1">
      <c r="A36" s="34"/>
      <c r="B36" s="34"/>
      <c r="C36" s="34"/>
      <c r="E36" s="34"/>
      <c r="F36" s="35"/>
      <c r="J36" s="60"/>
      <c r="P36" s="37"/>
      <c r="Q36" s="12"/>
      <c r="R36" s="34"/>
      <c r="S36" s="12"/>
      <c r="T36" s="12"/>
      <c r="X36" s="12"/>
      <c r="AD36" s="12"/>
      <c r="AF36" s="39"/>
    </row>
    <row r="37" ht="15.75" customHeight="1">
      <c r="A37" s="34"/>
      <c r="B37" s="34"/>
      <c r="C37" s="34"/>
      <c r="E37" s="34"/>
      <c r="F37" s="35"/>
      <c r="J37" s="60"/>
      <c r="P37" s="37"/>
      <c r="Q37" s="12"/>
      <c r="R37" s="34"/>
      <c r="S37" s="12"/>
      <c r="T37" s="12"/>
      <c r="X37" s="12"/>
      <c r="AD37" s="12"/>
      <c r="AF37" s="39"/>
    </row>
    <row r="38" ht="15.75" customHeight="1">
      <c r="A38" s="34"/>
      <c r="B38" s="34"/>
      <c r="C38" s="34"/>
      <c r="E38" s="34"/>
      <c r="F38" s="35"/>
      <c r="J38" s="60"/>
      <c r="P38" s="37"/>
      <c r="Q38" s="12"/>
      <c r="R38" s="34"/>
      <c r="S38" s="12"/>
      <c r="T38" s="12"/>
      <c r="X38" s="12"/>
      <c r="AD38" s="12"/>
      <c r="AF38" s="39"/>
    </row>
    <row r="39" ht="15.75" customHeight="1">
      <c r="A39" s="34"/>
      <c r="B39" s="34"/>
      <c r="C39" s="34"/>
      <c r="E39" s="34"/>
      <c r="F39" s="35"/>
      <c r="J39" s="60"/>
      <c r="P39" s="37"/>
      <c r="Q39" s="12"/>
      <c r="R39" s="34"/>
      <c r="S39" s="12"/>
      <c r="T39" s="12"/>
      <c r="X39" s="12"/>
      <c r="AD39" s="12"/>
      <c r="AF39" s="39"/>
    </row>
    <row r="40" ht="15.75" customHeight="1">
      <c r="A40" s="34"/>
      <c r="B40" s="34"/>
      <c r="C40" s="34"/>
      <c r="E40" s="34"/>
      <c r="F40" s="35"/>
      <c r="J40" s="60"/>
      <c r="P40" s="37"/>
      <c r="Q40" s="12"/>
      <c r="R40" s="34"/>
      <c r="S40" s="12"/>
      <c r="T40" s="12"/>
      <c r="X40" s="12"/>
      <c r="AD40" s="12"/>
      <c r="AF40" s="39"/>
    </row>
    <row r="41" ht="15.75" customHeight="1">
      <c r="A41" s="34"/>
      <c r="B41" s="34"/>
      <c r="C41" s="34"/>
      <c r="E41" s="34"/>
      <c r="F41" s="35"/>
      <c r="J41" s="60"/>
      <c r="P41" s="37"/>
      <c r="Q41" s="12"/>
      <c r="R41" s="34"/>
      <c r="S41" s="12"/>
      <c r="T41" s="12"/>
      <c r="X41" s="12"/>
      <c r="AD41" s="12"/>
      <c r="AF41" s="39"/>
    </row>
    <row r="42" ht="15.75" customHeight="1">
      <c r="A42" s="34"/>
      <c r="B42" s="34"/>
      <c r="C42" s="34"/>
      <c r="E42" s="34"/>
      <c r="F42" s="35"/>
      <c r="J42" s="60"/>
      <c r="P42" s="37"/>
      <c r="Q42" s="12"/>
      <c r="R42" s="34"/>
      <c r="S42" s="12"/>
      <c r="T42" s="12"/>
      <c r="X42" s="12"/>
      <c r="AD42" s="12"/>
      <c r="AF42" s="39"/>
    </row>
    <row r="43" ht="15.75" customHeight="1">
      <c r="A43" s="34"/>
      <c r="B43" s="34"/>
      <c r="C43" s="34"/>
      <c r="E43" s="34"/>
      <c r="F43" s="35"/>
      <c r="J43" s="60"/>
      <c r="P43" s="37"/>
      <c r="Q43" s="12"/>
      <c r="R43" s="34"/>
      <c r="S43" s="12"/>
      <c r="T43" s="12"/>
      <c r="X43" s="12"/>
      <c r="AD43" s="12"/>
      <c r="AF43" s="39"/>
    </row>
    <row r="44" ht="15.75" customHeight="1">
      <c r="A44" s="34"/>
      <c r="B44" s="34"/>
      <c r="C44" s="34"/>
      <c r="E44" s="34"/>
      <c r="F44" s="35"/>
      <c r="J44" s="60"/>
      <c r="P44" s="37"/>
      <c r="Q44" s="12"/>
      <c r="R44" s="34"/>
      <c r="S44" s="12"/>
      <c r="T44" s="12"/>
      <c r="X44" s="12"/>
      <c r="AD44" s="12"/>
      <c r="AF44" s="39"/>
    </row>
    <row r="45" ht="15.75" customHeight="1">
      <c r="A45" s="34"/>
      <c r="B45" s="34"/>
      <c r="C45" s="34"/>
      <c r="E45" s="34"/>
      <c r="F45" s="35"/>
      <c r="J45" s="60"/>
      <c r="P45" s="37"/>
      <c r="Q45" s="12"/>
      <c r="R45" s="34"/>
      <c r="S45" s="12"/>
      <c r="T45" s="12"/>
      <c r="X45" s="12"/>
      <c r="AD45" s="12"/>
      <c r="AF45" s="39"/>
    </row>
    <row r="46" ht="15.75" customHeight="1">
      <c r="A46" s="34"/>
      <c r="B46" s="34"/>
      <c r="C46" s="34"/>
      <c r="E46" s="34"/>
      <c r="F46" s="35"/>
      <c r="J46" s="60"/>
      <c r="P46" s="37"/>
      <c r="Q46" s="12"/>
      <c r="R46" s="34"/>
      <c r="S46" s="12"/>
      <c r="T46" s="12"/>
      <c r="X46" s="12"/>
      <c r="AD46" s="12"/>
      <c r="AF46" s="39"/>
    </row>
    <row r="47" ht="15.75" customHeight="1">
      <c r="A47" s="34"/>
      <c r="B47" s="34"/>
      <c r="C47" s="34"/>
      <c r="E47" s="34"/>
      <c r="F47" s="35"/>
      <c r="J47" s="60"/>
      <c r="P47" s="37"/>
      <c r="Q47" s="12"/>
      <c r="R47" s="34"/>
      <c r="S47" s="12"/>
      <c r="T47" s="12"/>
      <c r="X47" s="12"/>
      <c r="AD47" s="12"/>
      <c r="AF47" s="39"/>
    </row>
    <row r="48" ht="15.75" customHeight="1">
      <c r="A48" s="34"/>
      <c r="B48" s="34"/>
      <c r="C48" s="34"/>
      <c r="E48" s="34"/>
      <c r="F48" s="35"/>
      <c r="J48" s="60"/>
      <c r="P48" s="37"/>
      <c r="Q48" s="12"/>
      <c r="R48" s="34"/>
      <c r="S48" s="12"/>
      <c r="T48" s="12"/>
      <c r="X48" s="12"/>
      <c r="AD48" s="12"/>
      <c r="AF48" s="39"/>
    </row>
    <row r="49" ht="15.75" customHeight="1">
      <c r="A49" s="34"/>
      <c r="B49" s="34"/>
      <c r="C49" s="34"/>
      <c r="E49" s="34"/>
      <c r="F49" s="35"/>
      <c r="J49" s="60"/>
      <c r="P49" s="37"/>
      <c r="Q49" s="12"/>
      <c r="R49" s="34"/>
      <c r="S49" s="12"/>
      <c r="T49" s="12"/>
      <c r="X49" s="12"/>
      <c r="AD49" s="12"/>
      <c r="AF49" s="39"/>
    </row>
    <row r="50" ht="15.75" customHeight="1">
      <c r="A50" s="34"/>
      <c r="B50" s="34"/>
      <c r="C50" s="34"/>
      <c r="E50" s="34"/>
      <c r="F50" s="35"/>
      <c r="J50" s="60"/>
      <c r="P50" s="37"/>
      <c r="Q50" s="12"/>
      <c r="R50" s="34"/>
      <c r="S50" s="12"/>
      <c r="T50" s="12"/>
      <c r="X50" s="12"/>
      <c r="AD50" s="12"/>
      <c r="AF50" s="39"/>
    </row>
    <row r="51" ht="15.75" customHeight="1">
      <c r="A51" s="34"/>
      <c r="B51" s="34"/>
      <c r="C51" s="34"/>
      <c r="E51" s="34"/>
      <c r="F51" s="35"/>
      <c r="J51" s="60"/>
      <c r="P51" s="37"/>
      <c r="Q51" s="12"/>
      <c r="R51" s="34"/>
      <c r="S51" s="12"/>
      <c r="T51" s="12"/>
      <c r="X51" s="12"/>
      <c r="AD51" s="12"/>
      <c r="AF51" s="39"/>
    </row>
    <row r="52" ht="15.75" customHeight="1">
      <c r="A52" s="34"/>
      <c r="B52" s="34"/>
      <c r="C52" s="34"/>
      <c r="E52" s="34"/>
      <c r="F52" s="35"/>
      <c r="J52" s="60"/>
      <c r="P52" s="37"/>
      <c r="Q52" s="12"/>
      <c r="R52" s="34"/>
      <c r="S52" s="12"/>
      <c r="T52" s="12"/>
      <c r="X52" s="12"/>
      <c r="AD52" s="12"/>
      <c r="AF52" s="39"/>
    </row>
    <row r="53" ht="15.75" customHeight="1">
      <c r="A53" s="34"/>
      <c r="B53" s="34"/>
      <c r="C53" s="34"/>
      <c r="E53" s="34"/>
      <c r="F53" s="35"/>
      <c r="J53" s="60"/>
      <c r="P53" s="37"/>
      <c r="Q53" s="12"/>
      <c r="R53" s="34"/>
      <c r="S53" s="12"/>
      <c r="T53" s="12"/>
      <c r="X53" s="12"/>
      <c r="AD53" s="12"/>
      <c r="AF53" s="39"/>
    </row>
    <row r="54" ht="15.75" customHeight="1">
      <c r="A54" s="34"/>
      <c r="B54" s="34"/>
      <c r="C54" s="34"/>
      <c r="E54" s="34"/>
      <c r="F54" s="35"/>
      <c r="J54" s="60"/>
      <c r="P54" s="37"/>
      <c r="Q54" s="12"/>
      <c r="R54" s="34"/>
      <c r="S54" s="12"/>
      <c r="T54" s="12"/>
      <c r="X54" s="12"/>
      <c r="AD54" s="12"/>
      <c r="AF54" s="39"/>
    </row>
    <row r="55" ht="15.75" customHeight="1">
      <c r="A55" s="34"/>
      <c r="B55" s="34"/>
      <c r="C55" s="34"/>
      <c r="E55" s="34"/>
      <c r="F55" s="35"/>
      <c r="J55" s="60"/>
      <c r="P55" s="37"/>
      <c r="Q55" s="12"/>
      <c r="R55" s="34"/>
      <c r="S55" s="12"/>
      <c r="T55" s="12"/>
      <c r="X55" s="12"/>
      <c r="AD55" s="12"/>
      <c r="AF55" s="39"/>
    </row>
    <row r="56" ht="15.75" customHeight="1">
      <c r="A56" s="34"/>
      <c r="B56" s="34"/>
      <c r="C56" s="34"/>
      <c r="E56" s="34"/>
      <c r="F56" s="35"/>
      <c r="J56" s="60"/>
      <c r="P56" s="37"/>
      <c r="Q56" s="12"/>
      <c r="R56" s="34"/>
      <c r="S56" s="12"/>
      <c r="T56" s="12"/>
      <c r="X56" s="12"/>
      <c r="AD56" s="12"/>
      <c r="AF56" s="39"/>
    </row>
    <row r="57" ht="15.75" customHeight="1">
      <c r="A57" s="34"/>
      <c r="B57" s="34"/>
      <c r="C57" s="34"/>
      <c r="E57" s="34"/>
      <c r="F57" s="35"/>
      <c r="J57" s="60"/>
      <c r="P57" s="37"/>
      <c r="Q57" s="12"/>
      <c r="R57" s="34"/>
      <c r="S57" s="12"/>
      <c r="T57" s="12"/>
      <c r="X57" s="12"/>
      <c r="AD57" s="12"/>
      <c r="AF57" s="39"/>
    </row>
    <row r="58" ht="15.75" customHeight="1">
      <c r="A58" s="34"/>
      <c r="B58" s="34"/>
      <c r="C58" s="34"/>
      <c r="E58" s="34"/>
      <c r="F58" s="35"/>
      <c r="J58" s="60"/>
      <c r="P58" s="37"/>
      <c r="Q58" s="12"/>
      <c r="R58" s="34"/>
      <c r="S58" s="12"/>
      <c r="T58" s="12"/>
      <c r="X58" s="12"/>
      <c r="AD58" s="12"/>
      <c r="AF58" s="39"/>
    </row>
    <row r="59" ht="15.75" customHeight="1">
      <c r="A59" s="34"/>
      <c r="B59" s="34"/>
      <c r="C59" s="34"/>
      <c r="E59" s="34"/>
      <c r="F59" s="35"/>
      <c r="J59" s="60"/>
      <c r="P59" s="37"/>
      <c r="Q59" s="12"/>
      <c r="R59" s="34"/>
      <c r="S59" s="12"/>
      <c r="T59" s="12"/>
      <c r="X59" s="12"/>
      <c r="AD59" s="12"/>
      <c r="AF59" s="39"/>
    </row>
    <row r="60" ht="15.75" customHeight="1">
      <c r="A60" s="34"/>
      <c r="B60" s="34"/>
      <c r="C60" s="34"/>
      <c r="E60" s="34"/>
      <c r="F60" s="35"/>
      <c r="J60" s="60"/>
      <c r="P60" s="37"/>
      <c r="Q60" s="12"/>
      <c r="R60" s="34"/>
      <c r="S60" s="12"/>
      <c r="T60" s="12"/>
      <c r="X60" s="12"/>
      <c r="AD60" s="12"/>
      <c r="AF60" s="39"/>
    </row>
    <row r="61" ht="15.75" customHeight="1">
      <c r="A61" s="34"/>
      <c r="B61" s="34"/>
      <c r="C61" s="34"/>
      <c r="E61" s="34"/>
      <c r="F61" s="35"/>
      <c r="J61" s="60"/>
      <c r="P61" s="37"/>
      <c r="Q61" s="12"/>
      <c r="R61" s="34"/>
      <c r="S61" s="12"/>
      <c r="T61" s="12"/>
      <c r="X61" s="12"/>
      <c r="AD61" s="12"/>
      <c r="AF61" s="39"/>
    </row>
    <row r="62" ht="15.75" customHeight="1">
      <c r="A62" s="34"/>
      <c r="B62" s="34"/>
      <c r="C62" s="34"/>
      <c r="E62" s="34"/>
      <c r="F62" s="35"/>
      <c r="J62" s="60"/>
      <c r="P62" s="37"/>
      <c r="Q62" s="12"/>
      <c r="R62" s="34"/>
      <c r="S62" s="12"/>
      <c r="T62" s="12"/>
      <c r="X62" s="12"/>
      <c r="AD62" s="12"/>
      <c r="AF62" s="39"/>
    </row>
    <row r="63" ht="15.75" customHeight="1">
      <c r="A63" s="34"/>
      <c r="B63" s="34"/>
      <c r="C63" s="34"/>
      <c r="E63" s="34"/>
      <c r="F63" s="35"/>
      <c r="J63" s="60"/>
      <c r="P63" s="37"/>
      <c r="Q63" s="12"/>
      <c r="R63" s="34"/>
      <c r="S63" s="12"/>
      <c r="T63" s="12"/>
      <c r="X63" s="12"/>
      <c r="AD63" s="12"/>
      <c r="AF63" s="39"/>
    </row>
    <row r="64" ht="15.75" customHeight="1">
      <c r="A64" s="34"/>
      <c r="B64" s="34"/>
      <c r="C64" s="34"/>
      <c r="E64" s="34"/>
      <c r="F64" s="35"/>
      <c r="J64" s="60"/>
      <c r="P64" s="37"/>
      <c r="Q64" s="12"/>
      <c r="R64" s="34"/>
      <c r="S64" s="12"/>
      <c r="T64" s="12"/>
      <c r="X64" s="12"/>
      <c r="AD64" s="12"/>
      <c r="AF64" s="39"/>
    </row>
    <row r="65" ht="15.75" customHeight="1">
      <c r="A65" s="34"/>
      <c r="B65" s="34"/>
      <c r="C65" s="34"/>
      <c r="E65" s="34"/>
      <c r="F65" s="35"/>
      <c r="J65" s="60"/>
      <c r="P65" s="37"/>
      <c r="Q65" s="12"/>
      <c r="R65" s="34"/>
      <c r="S65" s="12"/>
      <c r="T65" s="12"/>
      <c r="X65" s="12"/>
      <c r="AD65" s="12"/>
      <c r="AF65" s="39"/>
    </row>
    <row r="66" ht="15.75" customHeight="1">
      <c r="A66" s="34"/>
      <c r="B66" s="34"/>
      <c r="C66" s="34"/>
      <c r="E66" s="34"/>
      <c r="F66" s="35"/>
      <c r="J66" s="60"/>
      <c r="P66" s="37"/>
      <c r="Q66" s="12"/>
      <c r="R66" s="34"/>
      <c r="S66" s="12"/>
      <c r="T66" s="12"/>
      <c r="X66" s="12"/>
      <c r="AD66" s="12"/>
      <c r="AF66" s="39"/>
    </row>
    <row r="67" ht="15.75" customHeight="1">
      <c r="A67" s="34"/>
      <c r="B67" s="34"/>
      <c r="C67" s="34"/>
      <c r="E67" s="34"/>
      <c r="F67" s="35"/>
      <c r="J67" s="60"/>
      <c r="P67" s="37"/>
      <c r="Q67" s="12"/>
      <c r="R67" s="34"/>
      <c r="S67" s="12"/>
      <c r="T67" s="12"/>
      <c r="X67" s="12"/>
      <c r="AD67" s="12"/>
      <c r="AF67" s="39"/>
    </row>
    <row r="68" ht="15.75" customHeight="1">
      <c r="A68" s="34"/>
      <c r="B68" s="34"/>
      <c r="C68" s="34"/>
      <c r="E68" s="34"/>
      <c r="F68" s="35"/>
      <c r="J68" s="60"/>
      <c r="P68" s="37"/>
      <c r="Q68" s="12"/>
      <c r="R68" s="34"/>
      <c r="S68" s="12"/>
      <c r="T68" s="12"/>
      <c r="X68" s="12"/>
      <c r="AD68" s="12"/>
      <c r="AF68" s="39"/>
    </row>
    <row r="69" ht="15.75" customHeight="1">
      <c r="A69" s="34"/>
      <c r="B69" s="34"/>
      <c r="C69" s="34"/>
      <c r="E69" s="34"/>
      <c r="F69" s="35"/>
      <c r="J69" s="60"/>
      <c r="P69" s="37"/>
      <c r="Q69" s="12"/>
      <c r="R69" s="34"/>
      <c r="S69" s="12"/>
      <c r="T69" s="12"/>
      <c r="X69" s="12"/>
      <c r="AD69" s="12"/>
      <c r="AF69" s="39"/>
    </row>
    <row r="70" ht="15.75" customHeight="1">
      <c r="A70" s="34"/>
      <c r="B70" s="34"/>
      <c r="C70" s="34"/>
      <c r="E70" s="34"/>
      <c r="F70" s="35"/>
      <c r="J70" s="60"/>
      <c r="P70" s="37"/>
      <c r="Q70" s="12"/>
      <c r="R70" s="34"/>
      <c r="S70" s="12"/>
      <c r="T70" s="12"/>
      <c r="X70" s="12"/>
      <c r="AD70" s="12"/>
      <c r="AF70" s="39"/>
    </row>
    <row r="71" ht="15.75" customHeight="1">
      <c r="A71" s="34"/>
      <c r="B71" s="34"/>
      <c r="C71" s="34"/>
      <c r="E71" s="34"/>
      <c r="F71" s="35"/>
      <c r="J71" s="60"/>
      <c r="P71" s="37"/>
      <c r="Q71" s="12"/>
      <c r="R71" s="34"/>
      <c r="S71" s="12"/>
      <c r="T71" s="12"/>
      <c r="X71" s="12"/>
      <c r="AD71" s="12"/>
      <c r="AF71" s="39"/>
    </row>
    <row r="72" ht="15.75" customHeight="1">
      <c r="A72" s="34"/>
      <c r="B72" s="34"/>
      <c r="C72" s="34"/>
      <c r="E72" s="34"/>
      <c r="F72" s="35"/>
      <c r="J72" s="60"/>
      <c r="P72" s="37"/>
      <c r="Q72" s="12"/>
      <c r="R72" s="34"/>
      <c r="S72" s="12"/>
      <c r="T72" s="12"/>
      <c r="X72" s="12"/>
      <c r="AD72" s="12"/>
      <c r="AF72" s="39"/>
    </row>
    <row r="73" ht="15.75" customHeight="1">
      <c r="A73" s="34"/>
      <c r="B73" s="34"/>
      <c r="C73" s="34"/>
      <c r="E73" s="34"/>
      <c r="F73" s="35"/>
      <c r="J73" s="60"/>
      <c r="P73" s="37"/>
      <c r="Q73" s="12"/>
      <c r="R73" s="34"/>
      <c r="S73" s="12"/>
      <c r="T73" s="12"/>
      <c r="X73" s="12"/>
      <c r="AD73" s="12"/>
      <c r="AF73" s="39"/>
    </row>
    <row r="74" ht="15.75" customHeight="1">
      <c r="A74" s="34"/>
      <c r="B74" s="34"/>
      <c r="C74" s="34"/>
      <c r="E74" s="34"/>
      <c r="F74" s="35"/>
      <c r="J74" s="60"/>
      <c r="P74" s="37"/>
      <c r="Q74" s="12"/>
      <c r="R74" s="34"/>
      <c r="S74" s="12"/>
      <c r="T74" s="12"/>
      <c r="X74" s="12"/>
      <c r="AD74" s="12"/>
      <c r="AF74" s="39"/>
    </row>
    <row r="75" ht="15.75" customHeight="1">
      <c r="A75" s="34"/>
      <c r="B75" s="34"/>
      <c r="C75" s="34"/>
      <c r="E75" s="34"/>
      <c r="F75" s="35"/>
      <c r="J75" s="60"/>
      <c r="P75" s="37"/>
      <c r="Q75" s="12"/>
      <c r="R75" s="34"/>
      <c r="S75" s="12"/>
      <c r="T75" s="12"/>
      <c r="X75" s="12"/>
      <c r="AD75" s="12"/>
      <c r="AF75" s="39"/>
    </row>
    <row r="76" ht="15.75" customHeight="1">
      <c r="A76" s="34"/>
      <c r="B76" s="34"/>
      <c r="C76" s="34"/>
      <c r="E76" s="34"/>
      <c r="F76" s="35"/>
      <c r="J76" s="60"/>
      <c r="P76" s="37"/>
      <c r="Q76" s="12"/>
      <c r="R76" s="34"/>
      <c r="S76" s="12"/>
      <c r="T76" s="12"/>
      <c r="X76" s="12"/>
      <c r="AD76" s="12"/>
      <c r="AF76" s="39"/>
    </row>
    <row r="77" ht="15.75" customHeight="1">
      <c r="A77" s="34"/>
      <c r="B77" s="34"/>
      <c r="C77" s="34"/>
      <c r="E77" s="34"/>
      <c r="F77" s="35"/>
      <c r="J77" s="60"/>
      <c r="P77" s="37"/>
      <c r="Q77" s="12"/>
      <c r="R77" s="34"/>
      <c r="S77" s="12"/>
      <c r="T77" s="12"/>
      <c r="X77" s="12"/>
      <c r="AD77" s="12"/>
      <c r="AF77" s="39"/>
    </row>
    <row r="78" ht="15.75" customHeight="1">
      <c r="A78" s="34"/>
      <c r="B78" s="34"/>
      <c r="C78" s="34"/>
      <c r="E78" s="34"/>
      <c r="F78" s="35"/>
      <c r="J78" s="60"/>
      <c r="P78" s="37"/>
      <c r="Q78" s="12"/>
      <c r="R78" s="34"/>
      <c r="S78" s="12"/>
      <c r="T78" s="12"/>
      <c r="X78" s="12"/>
      <c r="AD78" s="12"/>
      <c r="AF78" s="39"/>
    </row>
    <row r="79" ht="15.75" customHeight="1">
      <c r="A79" s="34"/>
      <c r="B79" s="34"/>
      <c r="C79" s="34"/>
      <c r="E79" s="34"/>
      <c r="F79" s="35"/>
      <c r="J79" s="60"/>
      <c r="P79" s="37"/>
      <c r="Q79" s="12"/>
      <c r="R79" s="34"/>
      <c r="S79" s="12"/>
      <c r="T79" s="12"/>
      <c r="X79" s="12"/>
      <c r="AD79" s="12"/>
      <c r="AF79" s="39"/>
    </row>
    <row r="80" ht="15.75" customHeight="1">
      <c r="A80" s="34"/>
      <c r="B80" s="34"/>
      <c r="C80" s="34"/>
      <c r="E80" s="34"/>
      <c r="F80" s="35"/>
      <c r="J80" s="60"/>
      <c r="P80" s="37"/>
      <c r="Q80" s="12"/>
      <c r="R80" s="34"/>
      <c r="S80" s="12"/>
      <c r="T80" s="12"/>
      <c r="X80" s="12"/>
      <c r="AD80" s="12"/>
      <c r="AF80" s="39"/>
    </row>
    <row r="81" ht="15.75" customHeight="1">
      <c r="A81" s="34"/>
      <c r="B81" s="34"/>
      <c r="C81" s="34"/>
      <c r="E81" s="34"/>
      <c r="F81" s="35"/>
      <c r="J81" s="60"/>
      <c r="P81" s="37"/>
      <c r="Q81" s="12"/>
      <c r="R81" s="34"/>
      <c r="S81" s="12"/>
      <c r="T81" s="12"/>
      <c r="X81" s="12"/>
      <c r="AD81" s="12"/>
      <c r="AF81" s="39"/>
    </row>
    <row r="82" ht="15.75" customHeight="1">
      <c r="A82" s="34"/>
      <c r="B82" s="34"/>
      <c r="C82" s="34"/>
      <c r="E82" s="34"/>
      <c r="F82" s="35"/>
      <c r="J82" s="60"/>
      <c r="P82" s="37"/>
      <c r="Q82" s="12"/>
      <c r="R82" s="34"/>
      <c r="S82" s="12"/>
      <c r="T82" s="12"/>
      <c r="X82" s="12"/>
      <c r="AD82" s="12"/>
      <c r="AF82" s="39"/>
    </row>
    <row r="83" ht="15.75" customHeight="1">
      <c r="A83" s="34"/>
      <c r="B83" s="34"/>
      <c r="C83" s="34"/>
      <c r="E83" s="34"/>
      <c r="F83" s="35"/>
      <c r="J83" s="60"/>
      <c r="P83" s="37"/>
      <c r="Q83" s="12"/>
      <c r="R83" s="34"/>
      <c r="S83" s="12"/>
      <c r="T83" s="12"/>
      <c r="X83" s="12"/>
      <c r="AD83" s="12"/>
      <c r="AF83" s="39"/>
    </row>
    <row r="84" ht="15.75" customHeight="1">
      <c r="A84" s="34"/>
      <c r="B84" s="34"/>
      <c r="C84" s="34"/>
      <c r="E84" s="34"/>
      <c r="F84" s="35"/>
      <c r="J84" s="60"/>
      <c r="P84" s="37"/>
      <c r="Q84" s="12"/>
      <c r="R84" s="34"/>
      <c r="S84" s="12"/>
      <c r="T84" s="12"/>
      <c r="X84" s="12"/>
      <c r="AD84" s="12"/>
      <c r="AF84" s="39"/>
    </row>
    <row r="85" ht="15.75" customHeight="1">
      <c r="A85" s="34"/>
      <c r="B85" s="34"/>
      <c r="C85" s="34"/>
      <c r="E85" s="34"/>
      <c r="F85" s="35"/>
      <c r="J85" s="60"/>
      <c r="P85" s="37"/>
      <c r="Q85" s="12"/>
      <c r="R85" s="34"/>
      <c r="S85" s="12"/>
      <c r="T85" s="12"/>
      <c r="X85" s="12"/>
      <c r="AD85" s="12"/>
      <c r="AF85" s="39"/>
    </row>
    <row r="86" ht="15.75" customHeight="1">
      <c r="A86" s="34"/>
      <c r="B86" s="34"/>
      <c r="C86" s="34"/>
      <c r="E86" s="34"/>
      <c r="F86" s="35"/>
      <c r="J86" s="60"/>
      <c r="P86" s="37"/>
      <c r="Q86" s="12"/>
      <c r="R86" s="34"/>
      <c r="S86" s="12"/>
      <c r="T86" s="12"/>
      <c r="X86" s="12"/>
      <c r="AD86" s="12"/>
      <c r="AF86" s="39"/>
    </row>
    <row r="87" ht="15.75" customHeight="1">
      <c r="A87" s="34"/>
      <c r="B87" s="34"/>
      <c r="C87" s="34"/>
      <c r="E87" s="34"/>
      <c r="F87" s="35"/>
      <c r="J87" s="60"/>
      <c r="P87" s="37"/>
      <c r="Q87" s="12"/>
      <c r="R87" s="34"/>
      <c r="S87" s="12"/>
      <c r="T87" s="12"/>
      <c r="X87" s="12"/>
      <c r="AD87" s="12"/>
      <c r="AF87" s="39"/>
    </row>
    <row r="88" ht="15.75" customHeight="1">
      <c r="A88" s="34"/>
      <c r="B88" s="34"/>
      <c r="C88" s="34"/>
      <c r="E88" s="34"/>
      <c r="F88" s="35"/>
      <c r="J88" s="60"/>
      <c r="P88" s="37"/>
      <c r="Q88" s="12"/>
      <c r="R88" s="34"/>
      <c r="S88" s="12"/>
      <c r="T88" s="12"/>
      <c r="X88" s="12"/>
      <c r="AD88" s="12"/>
      <c r="AF88" s="39"/>
    </row>
    <row r="89" ht="15.75" customHeight="1">
      <c r="A89" s="34"/>
      <c r="B89" s="34"/>
      <c r="C89" s="34"/>
      <c r="E89" s="34"/>
      <c r="F89" s="35"/>
      <c r="J89" s="60"/>
      <c r="P89" s="37"/>
      <c r="Q89" s="12"/>
      <c r="R89" s="34"/>
      <c r="S89" s="12"/>
      <c r="T89" s="12"/>
      <c r="X89" s="12"/>
      <c r="AD89" s="12"/>
      <c r="AF89" s="39"/>
    </row>
    <row r="90" ht="15.75" customHeight="1">
      <c r="A90" s="34"/>
      <c r="B90" s="34"/>
      <c r="C90" s="34"/>
      <c r="E90" s="34"/>
      <c r="F90" s="35"/>
      <c r="J90" s="60"/>
      <c r="P90" s="37"/>
      <c r="Q90" s="12"/>
      <c r="R90" s="34"/>
      <c r="S90" s="12"/>
      <c r="T90" s="12"/>
      <c r="X90" s="12"/>
      <c r="AD90" s="12"/>
      <c r="AF90" s="39"/>
    </row>
    <row r="91" ht="15.75" customHeight="1">
      <c r="A91" s="34"/>
      <c r="B91" s="34"/>
      <c r="C91" s="34"/>
      <c r="E91" s="34"/>
      <c r="F91" s="35"/>
      <c r="J91" s="60"/>
      <c r="P91" s="37"/>
      <c r="Q91" s="12"/>
      <c r="R91" s="34"/>
      <c r="S91" s="12"/>
      <c r="T91" s="12"/>
      <c r="X91" s="12"/>
      <c r="AD91" s="12"/>
      <c r="AF91" s="39"/>
    </row>
    <row r="92" ht="15.75" customHeight="1">
      <c r="A92" s="34"/>
      <c r="B92" s="34"/>
      <c r="C92" s="34"/>
      <c r="E92" s="34"/>
      <c r="F92" s="35"/>
      <c r="J92" s="60"/>
      <c r="P92" s="37"/>
      <c r="Q92" s="12"/>
      <c r="R92" s="34"/>
      <c r="S92" s="12"/>
      <c r="T92" s="12"/>
      <c r="X92" s="12"/>
      <c r="AD92" s="12"/>
      <c r="AF92" s="39"/>
    </row>
    <row r="93" ht="15.75" customHeight="1">
      <c r="A93" s="34"/>
      <c r="B93" s="34"/>
      <c r="C93" s="34"/>
      <c r="E93" s="34"/>
      <c r="F93" s="35"/>
      <c r="J93" s="60"/>
      <c r="P93" s="37"/>
      <c r="Q93" s="12"/>
      <c r="R93" s="34"/>
      <c r="S93" s="12"/>
      <c r="T93" s="12"/>
      <c r="X93" s="12"/>
      <c r="AD93" s="12"/>
      <c r="AF93" s="39"/>
    </row>
    <row r="94" ht="15.75" customHeight="1">
      <c r="A94" s="34"/>
      <c r="B94" s="34"/>
      <c r="C94" s="34"/>
      <c r="E94" s="34"/>
      <c r="F94" s="35"/>
      <c r="J94" s="60"/>
      <c r="P94" s="37"/>
      <c r="Q94" s="12"/>
      <c r="R94" s="34"/>
      <c r="S94" s="12"/>
      <c r="T94" s="12"/>
      <c r="X94" s="12"/>
      <c r="AD94" s="12"/>
      <c r="AF94" s="39"/>
    </row>
    <row r="95" ht="15.75" customHeight="1">
      <c r="A95" s="34"/>
      <c r="B95" s="34"/>
      <c r="C95" s="34"/>
      <c r="E95" s="34"/>
      <c r="F95" s="35"/>
      <c r="J95" s="60"/>
      <c r="P95" s="37"/>
      <c r="Q95" s="12"/>
      <c r="R95" s="34"/>
      <c r="S95" s="12"/>
      <c r="T95" s="12"/>
      <c r="X95" s="12"/>
      <c r="AD95" s="12"/>
      <c r="AF95" s="39"/>
    </row>
    <row r="96" ht="15.75" customHeight="1">
      <c r="A96" s="34"/>
      <c r="B96" s="34"/>
      <c r="C96" s="34"/>
      <c r="E96" s="34"/>
      <c r="F96" s="35"/>
      <c r="J96" s="60"/>
      <c r="P96" s="37"/>
      <c r="Q96" s="12"/>
      <c r="R96" s="34"/>
      <c r="S96" s="12"/>
      <c r="T96" s="12"/>
      <c r="X96" s="12"/>
      <c r="AD96" s="12"/>
      <c r="AF96" s="39"/>
    </row>
    <row r="97" ht="15.75" customHeight="1">
      <c r="A97" s="34"/>
      <c r="B97" s="34"/>
      <c r="C97" s="34"/>
      <c r="E97" s="34"/>
      <c r="F97" s="35"/>
      <c r="J97" s="60"/>
      <c r="P97" s="37"/>
      <c r="Q97" s="12"/>
      <c r="R97" s="34"/>
      <c r="S97" s="12"/>
      <c r="T97" s="12"/>
      <c r="X97" s="12"/>
      <c r="AD97" s="12"/>
      <c r="AF97" s="39"/>
    </row>
    <row r="98" ht="15.75" customHeight="1">
      <c r="A98" s="34"/>
      <c r="B98" s="34"/>
      <c r="C98" s="34"/>
      <c r="E98" s="34"/>
      <c r="F98" s="35"/>
      <c r="J98" s="60"/>
      <c r="P98" s="37"/>
      <c r="Q98" s="12"/>
      <c r="R98" s="34"/>
      <c r="S98" s="12"/>
      <c r="T98" s="12"/>
      <c r="X98" s="12"/>
      <c r="AD98" s="12"/>
      <c r="AF98" s="39"/>
    </row>
    <row r="99" ht="15.75" customHeight="1">
      <c r="A99" s="34"/>
      <c r="B99" s="34"/>
      <c r="C99" s="34"/>
      <c r="E99" s="34"/>
      <c r="F99" s="35"/>
      <c r="J99" s="60"/>
      <c r="P99" s="37"/>
      <c r="Q99" s="12"/>
      <c r="R99" s="34"/>
      <c r="S99" s="12"/>
      <c r="T99" s="12"/>
      <c r="X99" s="12"/>
      <c r="AD99" s="12"/>
      <c r="AF99" s="39"/>
    </row>
    <row r="100" ht="15.75" customHeight="1">
      <c r="A100" s="34"/>
      <c r="B100" s="34"/>
      <c r="C100" s="34"/>
      <c r="E100" s="34"/>
      <c r="F100" s="35"/>
      <c r="J100" s="60"/>
      <c r="P100" s="37"/>
      <c r="Q100" s="12"/>
      <c r="R100" s="34"/>
      <c r="S100" s="12"/>
      <c r="T100" s="12"/>
      <c r="X100" s="12"/>
      <c r="AD100" s="12"/>
      <c r="AF100" s="39"/>
    </row>
    <row r="101" ht="15.75" customHeight="1">
      <c r="A101" s="34"/>
      <c r="B101" s="34"/>
      <c r="C101" s="34"/>
      <c r="E101" s="34"/>
      <c r="F101" s="35"/>
      <c r="J101" s="60"/>
      <c r="P101" s="37"/>
      <c r="Q101" s="12"/>
      <c r="R101" s="34"/>
      <c r="S101" s="12"/>
      <c r="T101" s="12"/>
      <c r="X101" s="12"/>
      <c r="AD101" s="12"/>
      <c r="AF101" s="39"/>
    </row>
    <row r="102" ht="15.75" customHeight="1">
      <c r="A102" s="34"/>
      <c r="B102" s="34"/>
      <c r="C102" s="34"/>
      <c r="E102" s="34"/>
      <c r="F102" s="35"/>
      <c r="J102" s="60"/>
      <c r="P102" s="37"/>
      <c r="Q102" s="12"/>
      <c r="R102" s="34"/>
      <c r="S102" s="12"/>
      <c r="T102" s="12"/>
      <c r="X102" s="12"/>
      <c r="AD102" s="12"/>
      <c r="AF102" s="39"/>
    </row>
    <row r="103" ht="15.75" customHeight="1">
      <c r="A103" s="34"/>
      <c r="B103" s="34"/>
      <c r="C103" s="34"/>
      <c r="E103" s="34"/>
      <c r="F103" s="35"/>
      <c r="J103" s="60"/>
      <c r="P103" s="37"/>
      <c r="Q103" s="12"/>
      <c r="R103" s="34"/>
      <c r="S103" s="12"/>
      <c r="T103" s="12"/>
      <c r="X103" s="12"/>
      <c r="AD103" s="12"/>
      <c r="AF103" s="39"/>
    </row>
    <row r="104" ht="15.75" customHeight="1">
      <c r="A104" s="34"/>
      <c r="B104" s="34"/>
      <c r="C104" s="34"/>
      <c r="E104" s="34"/>
      <c r="F104" s="35"/>
      <c r="J104" s="60"/>
      <c r="P104" s="37"/>
      <c r="Q104" s="12"/>
      <c r="R104" s="34"/>
      <c r="S104" s="12"/>
      <c r="T104" s="12"/>
      <c r="X104" s="12"/>
      <c r="AD104" s="12"/>
      <c r="AF104" s="39"/>
    </row>
    <row r="105" ht="15.75" customHeight="1">
      <c r="A105" s="34"/>
      <c r="B105" s="34"/>
      <c r="C105" s="34"/>
      <c r="E105" s="34"/>
      <c r="F105" s="35"/>
      <c r="J105" s="60"/>
      <c r="P105" s="37"/>
      <c r="Q105" s="12"/>
      <c r="R105" s="34"/>
      <c r="S105" s="12"/>
      <c r="T105" s="12"/>
      <c r="X105" s="12"/>
      <c r="AD105" s="12"/>
      <c r="AF105" s="39"/>
    </row>
    <row r="106" ht="15.75" customHeight="1">
      <c r="A106" s="34"/>
      <c r="B106" s="34"/>
      <c r="C106" s="34"/>
      <c r="E106" s="34"/>
      <c r="F106" s="35"/>
      <c r="J106" s="60"/>
      <c r="P106" s="37"/>
      <c r="Q106" s="12"/>
      <c r="R106" s="34"/>
      <c r="S106" s="12"/>
      <c r="T106" s="12"/>
      <c r="X106" s="12"/>
      <c r="AD106" s="12"/>
      <c r="AF106" s="39"/>
    </row>
    <row r="107" ht="15.75" customHeight="1">
      <c r="A107" s="34"/>
      <c r="B107" s="34"/>
      <c r="C107" s="34"/>
      <c r="E107" s="34"/>
      <c r="F107" s="35"/>
      <c r="J107" s="60"/>
      <c r="P107" s="37"/>
      <c r="Q107" s="12"/>
      <c r="R107" s="34"/>
      <c r="S107" s="12"/>
      <c r="T107" s="12"/>
      <c r="X107" s="12"/>
      <c r="AD107" s="12"/>
      <c r="AF107" s="39"/>
    </row>
    <row r="108" ht="15.75" customHeight="1">
      <c r="A108" s="34"/>
      <c r="B108" s="34"/>
      <c r="C108" s="34"/>
      <c r="E108" s="34"/>
      <c r="F108" s="35"/>
      <c r="J108" s="60"/>
      <c r="P108" s="37"/>
      <c r="Q108" s="12"/>
      <c r="R108" s="34"/>
      <c r="S108" s="12"/>
      <c r="T108" s="12"/>
      <c r="X108" s="12"/>
      <c r="AD108" s="12"/>
      <c r="AF108" s="39"/>
    </row>
    <row r="109" ht="15.75" customHeight="1">
      <c r="A109" s="34"/>
      <c r="B109" s="34"/>
      <c r="C109" s="34"/>
      <c r="E109" s="34"/>
      <c r="F109" s="35"/>
      <c r="J109" s="60"/>
      <c r="P109" s="37"/>
      <c r="Q109" s="12"/>
      <c r="R109" s="34"/>
      <c r="S109" s="12"/>
      <c r="T109" s="12"/>
      <c r="X109" s="12"/>
      <c r="AD109" s="12"/>
      <c r="AF109" s="39"/>
    </row>
    <row r="110" ht="15.75" customHeight="1">
      <c r="A110" s="34"/>
      <c r="B110" s="34"/>
      <c r="C110" s="34"/>
      <c r="E110" s="34"/>
      <c r="F110" s="35"/>
      <c r="J110" s="60"/>
      <c r="P110" s="37"/>
      <c r="Q110" s="12"/>
      <c r="R110" s="34"/>
      <c r="S110" s="12"/>
      <c r="T110" s="12"/>
      <c r="X110" s="12"/>
      <c r="AD110" s="12"/>
      <c r="AF110" s="39"/>
    </row>
    <row r="111" ht="15.75" customHeight="1">
      <c r="A111" s="34"/>
      <c r="B111" s="34"/>
      <c r="C111" s="34"/>
      <c r="E111" s="34"/>
      <c r="F111" s="35"/>
      <c r="J111" s="60"/>
      <c r="P111" s="37"/>
      <c r="Q111" s="12"/>
      <c r="R111" s="34"/>
      <c r="S111" s="12"/>
      <c r="T111" s="12"/>
      <c r="X111" s="12"/>
      <c r="AD111" s="12"/>
      <c r="AF111" s="39"/>
    </row>
    <row r="112" ht="15.75" customHeight="1">
      <c r="A112" s="34"/>
      <c r="B112" s="34"/>
      <c r="C112" s="34"/>
      <c r="E112" s="34"/>
      <c r="F112" s="35"/>
      <c r="J112" s="60"/>
      <c r="P112" s="37"/>
      <c r="Q112" s="12"/>
      <c r="R112" s="34"/>
      <c r="S112" s="12"/>
      <c r="T112" s="12"/>
      <c r="X112" s="12"/>
      <c r="AD112" s="12"/>
      <c r="AF112" s="39"/>
    </row>
    <row r="113" ht="15.75" customHeight="1">
      <c r="A113" s="34"/>
      <c r="B113" s="34"/>
      <c r="C113" s="34"/>
      <c r="E113" s="34"/>
      <c r="F113" s="35"/>
      <c r="J113" s="60"/>
      <c r="P113" s="37"/>
      <c r="Q113" s="12"/>
      <c r="R113" s="34"/>
      <c r="S113" s="12"/>
      <c r="T113" s="12"/>
      <c r="X113" s="12"/>
      <c r="AD113" s="12"/>
      <c r="AF113" s="39"/>
    </row>
    <row r="114" ht="15.75" customHeight="1">
      <c r="A114" s="34"/>
      <c r="B114" s="34"/>
      <c r="C114" s="34"/>
      <c r="E114" s="34"/>
      <c r="F114" s="35"/>
      <c r="J114" s="60"/>
      <c r="P114" s="37"/>
      <c r="Q114" s="12"/>
      <c r="R114" s="34"/>
      <c r="S114" s="12"/>
      <c r="T114" s="12"/>
      <c r="X114" s="12"/>
      <c r="AD114" s="12"/>
      <c r="AF114" s="39"/>
    </row>
    <row r="115" ht="15.75" customHeight="1">
      <c r="A115" s="34"/>
      <c r="B115" s="34"/>
      <c r="C115" s="34"/>
      <c r="E115" s="34"/>
      <c r="F115" s="35"/>
      <c r="J115" s="60"/>
      <c r="P115" s="37"/>
      <c r="Q115" s="12"/>
      <c r="R115" s="34"/>
      <c r="S115" s="12"/>
      <c r="T115" s="12"/>
      <c r="X115" s="12"/>
      <c r="AD115" s="12"/>
      <c r="AF115" s="39"/>
    </row>
    <row r="116" ht="15.75" customHeight="1">
      <c r="A116" s="34"/>
      <c r="B116" s="34"/>
      <c r="C116" s="34"/>
      <c r="E116" s="34"/>
      <c r="F116" s="35"/>
      <c r="J116" s="60"/>
      <c r="P116" s="37"/>
      <c r="Q116" s="12"/>
      <c r="R116" s="34"/>
      <c r="S116" s="12"/>
      <c r="T116" s="12"/>
      <c r="X116" s="12"/>
      <c r="AD116" s="12"/>
      <c r="AF116" s="39"/>
    </row>
    <row r="117" ht="15.75" customHeight="1">
      <c r="A117" s="34"/>
      <c r="B117" s="34"/>
      <c r="C117" s="34"/>
      <c r="E117" s="34"/>
      <c r="F117" s="35"/>
      <c r="J117" s="60"/>
      <c r="P117" s="37"/>
      <c r="Q117" s="12"/>
      <c r="R117" s="34"/>
      <c r="S117" s="12"/>
      <c r="T117" s="12"/>
      <c r="X117" s="12"/>
      <c r="AD117" s="12"/>
      <c r="AF117" s="39"/>
    </row>
    <row r="118" ht="15.75" customHeight="1">
      <c r="A118" s="34"/>
      <c r="B118" s="34"/>
      <c r="C118" s="34"/>
      <c r="E118" s="34"/>
      <c r="F118" s="35"/>
      <c r="J118" s="60"/>
      <c r="P118" s="37"/>
      <c r="Q118" s="12"/>
      <c r="R118" s="34"/>
      <c r="S118" s="12"/>
      <c r="T118" s="12"/>
      <c r="X118" s="12"/>
      <c r="AD118" s="12"/>
      <c r="AF118" s="39"/>
    </row>
    <row r="119" ht="15.75" customHeight="1">
      <c r="A119" s="34"/>
      <c r="B119" s="34"/>
      <c r="C119" s="34"/>
      <c r="E119" s="34"/>
      <c r="F119" s="35"/>
      <c r="J119" s="60"/>
      <c r="P119" s="37"/>
      <c r="Q119" s="12"/>
      <c r="R119" s="34"/>
      <c r="S119" s="12"/>
      <c r="T119" s="12"/>
      <c r="X119" s="12"/>
      <c r="AD119" s="12"/>
      <c r="AF119" s="39"/>
    </row>
    <row r="120" ht="15.75" customHeight="1">
      <c r="A120" s="34"/>
      <c r="B120" s="34"/>
      <c r="C120" s="34"/>
      <c r="E120" s="34"/>
      <c r="F120" s="35"/>
      <c r="J120" s="60"/>
      <c r="P120" s="37"/>
      <c r="Q120" s="12"/>
      <c r="R120" s="34"/>
      <c r="S120" s="12"/>
      <c r="T120" s="12"/>
      <c r="X120" s="12"/>
      <c r="AD120" s="12"/>
      <c r="AF120" s="39"/>
    </row>
    <row r="121" ht="15.75" customHeight="1">
      <c r="A121" s="34"/>
      <c r="B121" s="34"/>
      <c r="C121" s="34"/>
      <c r="E121" s="34"/>
      <c r="F121" s="35"/>
      <c r="J121" s="60"/>
      <c r="P121" s="37"/>
      <c r="Q121" s="12"/>
      <c r="R121" s="34"/>
      <c r="S121" s="12"/>
      <c r="T121" s="12"/>
      <c r="X121" s="12"/>
      <c r="AD121" s="12"/>
      <c r="AF121" s="39"/>
    </row>
    <row r="122" ht="15.75" customHeight="1">
      <c r="A122" s="34"/>
      <c r="B122" s="34"/>
      <c r="C122" s="34"/>
      <c r="E122" s="34"/>
      <c r="F122" s="35"/>
      <c r="J122" s="60"/>
      <c r="P122" s="37"/>
      <c r="Q122" s="12"/>
      <c r="R122" s="34"/>
      <c r="S122" s="12"/>
      <c r="T122" s="12"/>
      <c r="X122" s="12"/>
      <c r="AD122" s="12"/>
      <c r="AF122" s="39"/>
    </row>
    <row r="123" ht="15.75" customHeight="1">
      <c r="A123" s="34"/>
      <c r="B123" s="34"/>
      <c r="C123" s="34"/>
      <c r="E123" s="34"/>
      <c r="F123" s="35"/>
      <c r="J123" s="60"/>
      <c r="P123" s="37"/>
      <c r="Q123" s="12"/>
      <c r="R123" s="34"/>
      <c r="S123" s="12"/>
      <c r="T123" s="12"/>
      <c r="X123" s="12"/>
      <c r="AD123" s="12"/>
      <c r="AF123" s="39"/>
    </row>
    <row r="124" ht="15.75" customHeight="1">
      <c r="A124" s="34"/>
      <c r="B124" s="34"/>
      <c r="C124" s="34"/>
      <c r="E124" s="34"/>
      <c r="F124" s="35"/>
      <c r="J124" s="60"/>
      <c r="P124" s="37"/>
      <c r="Q124" s="12"/>
      <c r="R124" s="34"/>
      <c r="S124" s="12"/>
      <c r="T124" s="12"/>
      <c r="X124" s="12"/>
      <c r="AD124" s="12"/>
      <c r="AF124" s="39"/>
    </row>
    <row r="125" ht="15.75" customHeight="1">
      <c r="A125" s="34"/>
      <c r="B125" s="34"/>
      <c r="C125" s="34"/>
      <c r="E125" s="34"/>
      <c r="F125" s="35"/>
      <c r="J125" s="60"/>
      <c r="P125" s="37"/>
      <c r="Q125" s="12"/>
      <c r="R125" s="34"/>
      <c r="S125" s="12"/>
      <c r="T125" s="12"/>
      <c r="X125" s="12"/>
      <c r="AD125" s="12"/>
      <c r="AF125" s="39"/>
    </row>
    <row r="126" ht="15.75" customHeight="1">
      <c r="A126" s="34"/>
      <c r="B126" s="34"/>
      <c r="C126" s="34"/>
      <c r="E126" s="34"/>
      <c r="F126" s="35"/>
      <c r="J126" s="60"/>
      <c r="P126" s="37"/>
      <c r="Q126" s="12"/>
      <c r="R126" s="34"/>
      <c r="S126" s="12"/>
      <c r="T126" s="12"/>
      <c r="X126" s="12"/>
      <c r="AD126" s="12"/>
      <c r="AF126" s="39"/>
    </row>
    <row r="127" ht="15.75" customHeight="1">
      <c r="A127" s="34"/>
      <c r="B127" s="34"/>
      <c r="C127" s="34"/>
      <c r="E127" s="34"/>
      <c r="F127" s="35"/>
      <c r="J127" s="60"/>
      <c r="P127" s="37"/>
      <c r="Q127" s="12"/>
      <c r="R127" s="34"/>
      <c r="S127" s="12"/>
      <c r="T127" s="12"/>
      <c r="X127" s="12"/>
      <c r="AD127" s="12"/>
      <c r="AF127" s="39"/>
    </row>
    <row r="128" ht="15.75" customHeight="1">
      <c r="A128" s="34"/>
      <c r="B128" s="34"/>
      <c r="C128" s="34"/>
      <c r="E128" s="34"/>
      <c r="F128" s="35"/>
      <c r="J128" s="60"/>
      <c r="P128" s="37"/>
      <c r="Q128" s="12"/>
      <c r="R128" s="34"/>
      <c r="S128" s="12"/>
      <c r="T128" s="12"/>
      <c r="X128" s="12"/>
      <c r="AD128" s="12"/>
      <c r="AF128" s="39"/>
    </row>
    <row r="129" ht="15.75" customHeight="1">
      <c r="A129" s="34"/>
      <c r="B129" s="34"/>
      <c r="C129" s="34"/>
      <c r="E129" s="34"/>
      <c r="F129" s="35"/>
      <c r="J129" s="60"/>
      <c r="P129" s="37"/>
      <c r="Q129" s="12"/>
      <c r="R129" s="34"/>
      <c r="S129" s="12"/>
      <c r="T129" s="12"/>
      <c r="X129" s="12"/>
      <c r="AD129" s="12"/>
      <c r="AF129" s="39"/>
    </row>
    <row r="130" ht="15.75" customHeight="1">
      <c r="A130" s="34"/>
      <c r="B130" s="34"/>
      <c r="C130" s="34"/>
      <c r="E130" s="34"/>
      <c r="F130" s="35"/>
      <c r="J130" s="60"/>
      <c r="P130" s="37"/>
      <c r="Q130" s="12"/>
      <c r="R130" s="34"/>
      <c r="S130" s="12"/>
      <c r="T130" s="12"/>
      <c r="X130" s="12"/>
      <c r="AD130" s="12"/>
      <c r="AF130" s="39"/>
    </row>
    <row r="131" ht="15.75" customHeight="1">
      <c r="A131" s="34"/>
      <c r="B131" s="34"/>
      <c r="C131" s="34"/>
      <c r="E131" s="34"/>
      <c r="F131" s="35"/>
      <c r="J131" s="60"/>
      <c r="P131" s="37"/>
      <c r="Q131" s="12"/>
      <c r="R131" s="34"/>
      <c r="S131" s="12"/>
      <c r="T131" s="12"/>
      <c r="X131" s="12"/>
      <c r="AD131" s="12"/>
      <c r="AF131" s="39"/>
    </row>
    <row r="132" ht="15.75" customHeight="1">
      <c r="A132" s="34"/>
      <c r="B132" s="34"/>
      <c r="C132" s="34"/>
      <c r="E132" s="34"/>
      <c r="F132" s="35"/>
      <c r="J132" s="60"/>
      <c r="P132" s="37"/>
      <c r="Q132" s="12"/>
      <c r="R132" s="34"/>
      <c r="S132" s="12"/>
      <c r="T132" s="12"/>
      <c r="X132" s="12"/>
      <c r="AD132" s="12"/>
      <c r="AF132" s="39"/>
    </row>
    <row r="133" ht="15.75" customHeight="1">
      <c r="A133" s="34"/>
      <c r="B133" s="34"/>
      <c r="C133" s="34"/>
      <c r="E133" s="34"/>
      <c r="F133" s="35"/>
      <c r="J133" s="60"/>
      <c r="P133" s="37"/>
      <c r="Q133" s="12"/>
      <c r="R133" s="34"/>
      <c r="S133" s="12"/>
      <c r="T133" s="12"/>
      <c r="X133" s="12"/>
      <c r="AD133" s="12"/>
      <c r="AF133" s="39"/>
    </row>
    <row r="134" ht="15.75" customHeight="1">
      <c r="A134" s="34"/>
      <c r="B134" s="34"/>
      <c r="C134" s="34"/>
      <c r="E134" s="34"/>
      <c r="F134" s="35"/>
      <c r="J134" s="60"/>
      <c r="P134" s="37"/>
      <c r="Q134" s="12"/>
      <c r="R134" s="34"/>
      <c r="S134" s="12"/>
      <c r="T134" s="12"/>
      <c r="X134" s="12"/>
      <c r="AD134" s="12"/>
      <c r="AF134" s="39"/>
    </row>
    <row r="135" ht="15.75" customHeight="1">
      <c r="A135" s="34"/>
      <c r="B135" s="34"/>
      <c r="C135" s="34"/>
      <c r="E135" s="34"/>
      <c r="F135" s="35"/>
      <c r="J135" s="60"/>
      <c r="P135" s="37"/>
      <c r="Q135" s="12"/>
      <c r="R135" s="34"/>
      <c r="S135" s="12"/>
      <c r="T135" s="12"/>
      <c r="X135" s="12"/>
      <c r="AD135" s="12"/>
      <c r="AF135" s="39"/>
    </row>
    <row r="136" ht="15.75" customHeight="1">
      <c r="A136" s="34"/>
      <c r="B136" s="34"/>
      <c r="C136" s="34"/>
      <c r="E136" s="34"/>
      <c r="F136" s="35"/>
      <c r="J136" s="60"/>
      <c r="P136" s="37"/>
      <c r="Q136" s="12"/>
      <c r="R136" s="34"/>
      <c r="S136" s="12"/>
      <c r="T136" s="12"/>
      <c r="X136" s="12"/>
      <c r="AD136" s="12"/>
      <c r="AF136" s="39"/>
    </row>
    <row r="137" ht="15.75" customHeight="1">
      <c r="A137" s="34"/>
      <c r="B137" s="34"/>
      <c r="C137" s="34"/>
      <c r="E137" s="34"/>
      <c r="F137" s="35"/>
      <c r="J137" s="60"/>
      <c r="P137" s="37"/>
      <c r="Q137" s="12"/>
      <c r="R137" s="34"/>
      <c r="S137" s="12"/>
      <c r="T137" s="12"/>
      <c r="X137" s="12"/>
      <c r="AD137" s="12"/>
      <c r="AF137" s="39"/>
    </row>
    <row r="138" ht="15.75" customHeight="1">
      <c r="A138" s="34"/>
      <c r="B138" s="34"/>
      <c r="C138" s="34"/>
      <c r="E138" s="34"/>
      <c r="F138" s="35"/>
      <c r="J138" s="60"/>
      <c r="P138" s="37"/>
      <c r="Q138" s="12"/>
      <c r="R138" s="34"/>
      <c r="S138" s="12"/>
      <c r="T138" s="12"/>
      <c r="X138" s="12"/>
      <c r="AD138" s="12"/>
      <c r="AF138" s="39"/>
    </row>
    <row r="139" ht="15.75" customHeight="1">
      <c r="A139" s="34"/>
      <c r="B139" s="34"/>
      <c r="C139" s="34"/>
      <c r="E139" s="34"/>
      <c r="F139" s="35"/>
      <c r="J139" s="60"/>
      <c r="P139" s="37"/>
      <c r="Q139" s="12"/>
      <c r="R139" s="34"/>
      <c r="S139" s="12"/>
      <c r="T139" s="12"/>
      <c r="X139" s="12"/>
      <c r="AD139" s="12"/>
      <c r="AF139" s="39"/>
    </row>
    <row r="140" ht="15.75" customHeight="1">
      <c r="A140" s="34"/>
      <c r="B140" s="34"/>
      <c r="C140" s="34"/>
      <c r="E140" s="34"/>
      <c r="F140" s="35"/>
      <c r="J140" s="60"/>
      <c r="P140" s="37"/>
      <c r="Q140" s="12"/>
      <c r="R140" s="34"/>
      <c r="S140" s="12"/>
      <c r="T140" s="12"/>
      <c r="X140" s="12"/>
      <c r="AD140" s="12"/>
      <c r="AF140" s="39"/>
    </row>
    <row r="141" ht="15.75" customHeight="1">
      <c r="A141" s="34"/>
      <c r="B141" s="34"/>
      <c r="C141" s="34"/>
      <c r="E141" s="34"/>
      <c r="F141" s="35"/>
      <c r="J141" s="60"/>
      <c r="P141" s="37"/>
      <c r="Q141" s="12"/>
      <c r="R141" s="34"/>
      <c r="S141" s="12"/>
      <c r="T141" s="12"/>
      <c r="X141" s="12"/>
      <c r="AD141" s="12"/>
      <c r="AF141" s="39"/>
    </row>
    <row r="142" ht="15.75" customHeight="1">
      <c r="A142" s="34"/>
      <c r="B142" s="34"/>
      <c r="C142" s="34"/>
      <c r="E142" s="34"/>
      <c r="F142" s="35"/>
      <c r="J142" s="60"/>
      <c r="P142" s="37"/>
      <c r="Q142" s="12"/>
      <c r="R142" s="34"/>
      <c r="S142" s="12"/>
      <c r="T142" s="12"/>
      <c r="X142" s="12"/>
      <c r="AD142" s="12"/>
      <c r="AF142" s="39"/>
    </row>
    <row r="143" ht="15.75" customHeight="1">
      <c r="A143" s="34"/>
      <c r="B143" s="34"/>
      <c r="C143" s="34"/>
      <c r="E143" s="34"/>
      <c r="F143" s="35"/>
      <c r="J143" s="60"/>
      <c r="P143" s="37"/>
      <c r="Q143" s="12"/>
      <c r="R143" s="34"/>
      <c r="S143" s="12"/>
      <c r="T143" s="12"/>
      <c r="X143" s="12"/>
      <c r="AD143" s="12"/>
      <c r="AF143" s="39"/>
    </row>
    <row r="144" ht="15.75" customHeight="1">
      <c r="A144" s="34"/>
      <c r="B144" s="34"/>
      <c r="C144" s="34"/>
      <c r="E144" s="34"/>
      <c r="F144" s="35"/>
      <c r="J144" s="60"/>
      <c r="P144" s="37"/>
      <c r="Q144" s="12"/>
      <c r="R144" s="34"/>
      <c r="S144" s="12"/>
      <c r="T144" s="12"/>
      <c r="X144" s="12"/>
      <c r="AD144" s="12"/>
      <c r="AF144" s="39"/>
    </row>
    <row r="145" ht="15.75" customHeight="1">
      <c r="A145" s="34"/>
      <c r="B145" s="34"/>
      <c r="C145" s="34"/>
      <c r="E145" s="34"/>
      <c r="F145" s="35"/>
      <c r="J145" s="60"/>
      <c r="P145" s="37"/>
      <c r="Q145" s="12"/>
      <c r="R145" s="34"/>
      <c r="S145" s="12"/>
      <c r="T145" s="12"/>
      <c r="X145" s="12"/>
      <c r="AD145" s="12"/>
      <c r="AF145" s="39"/>
    </row>
    <row r="146" ht="15.75" customHeight="1">
      <c r="A146" s="34"/>
      <c r="B146" s="34"/>
      <c r="C146" s="34"/>
      <c r="E146" s="34"/>
      <c r="F146" s="35"/>
      <c r="J146" s="60"/>
      <c r="P146" s="37"/>
      <c r="Q146" s="12"/>
      <c r="R146" s="34"/>
      <c r="S146" s="12"/>
      <c r="T146" s="12"/>
      <c r="X146" s="12"/>
      <c r="AD146" s="12"/>
      <c r="AF146" s="39"/>
    </row>
    <row r="147" ht="15.75" customHeight="1">
      <c r="A147" s="34"/>
      <c r="B147" s="34"/>
      <c r="C147" s="34"/>
      <c r="E147" s="34"/>
      <c r="F147" s="35"/>
      <c r="J147" s="60"/>
      <c r="P147" s="37"/>
      <c r="Q147" s="12"/>
      <c r="R147" s="34"/>
      <c r="S147" s="12"/>
      <c r="T147" s="12"/>
      <c r="X147" s="12"/>
      <c r="AD147" s="12"/>
      <c r="AF147" s="39"/>
    </row>
    <row r="148" ht="15.75" customHeight="1">
      <c r="A148" s="34"/>
      <c r="B148" s="34"/>
      <c r="C148" s="34"/>
      <c r="E148" s="34"/>
      <c r="F148" s="35"/>
      <c r="J148" s="60"/>
      <c r="P148" s="37"/>
      <c r="Q148" s="12"/>
      <c r="R148" s="34"/>
      <c r="S148" s="12"/>
      <c r="T148" s="12"/>
      <c r="X148" s="12"/>
      <c r="AD148" s="12"/>
      <c r="AF148" s="39"/>
    </row>
    <row r="149" ht="15.75" customHeight="1">
      <c r="A149" s="34"/>
      <c r="B149" s="34"/>
      <c r="C149" s="34"/>
      <c r="E149" s="34"/>
      <c r="F149" s="35"/>
      <c r="J149" s="60"/>
      <c r="P149" s="37"/>
      <c r="Q149" s="12"/>
      <c r="R149" s="34"/>
      <c r="S149" s="12"/>
      <c r="T149" s="12"/>
      <c r="X149" s="12"/>
      <c r="AD149" s="12"/>
      <c r="AF149" s="39"/>
    </row>
    <row r="150" ht="15.75" customHeight="1">
      <c r="A150" s="34"/>
      <c r="B150" s="34"/>
      <c r="C150" s="34"/>
      <c r="E150" s="34"/>
      <c r="F150" s="35"/>
      <c r="J150" s="60"/>
      <c r="P150" s="37"/>
      <c r="Q150" s="12"/>
      <c r="R150" s="34"/>
      <c r="S150" s="12"/>
      <c r="T150" s="12"/>
      <c r="X150" s="12"/>
      <c r="AD150" s="12"/>
      <c r="AF150" s="39"/>
    </row>
    <row r="151" ht="15.75" customHeight="1">
      <c r="A151" s="34"/>
      <c r="B151" s="34"/>
      <c r="C151" s="34"/>
      <c r="E151" s="34"/>
      <c r="F151" s="35"/>
      <c r="J151" s="60"/>
      <c r="P151" s="37"/>
      <c r="Q151" s="12"/>
      <c r="R151" s="34"/>
      <c r="S151" s="12"/>
      <c r="T151" s="12"/>
      <c r="X151" s="12"/>
      <c r="AD151" s="12"/>
      <c r="AF151" s="39"/>
    </row>
    <row r="152" ht="15.75" customHeight="1">
      <c r="A152" s="34"/>
      <c r="B152" s="34"/>
      <c r="C152" s="34"/>
      <c r="E152" s="34"/>
      <c r="F152" s="35"/>
      <c r="J152" s="60"/>
      <c r="P152" s="37"/>
      <c r="Q152" s="12"/>
      <c r="R152" s="34"/>
      <c r="S152" s="12"/>
      <c r="T152" s="12"/>
      <c r="X152" s="12"/>
      <c r="AD152" s="12"/>
      <c r="AF152" s="39"/>
    </row>
    <row r="153" ht="15.75" customHeight="1">
      <c r="A153" s="34"/>
      <c r="B153" s="34"/>
      <c r="C153" s="34"/>
      <c r="E153" s="34"/>
      <c r="F153" s="35"/>
      <c r="J153" s="60"/>
      <c r="P153" s="37"/>
      <c r="Q153" s="12"/>
      <c r="R153" s="34"/>
      <c r="S153" s="12"/>
      <c r="T153" s="12"/>
      <c r="X153" s="12"/>
      <c r="AD153" s="12"/>
      <c r="AF153" s="39"/>
    </row>
    <row r="154" ht="15.75" customHeight="1">
      <c r="A154" s="34"/>
      <c r="B154" s="34"/>
      <c r="C154" s="34"/>
      <c r="E154" s="34"/>
      <c r="F154" s="35"/>
      <c r="J154" s="60"/>
      <c r="P154" s="37"/>
      <c r="Q154" s="12"/>
      <c r="R154" s="34"/>
      <c r="S154" s="12"/>
      <c r="T154" s="12"/>
      <c r="X154" s="12"/>
      <c r="AD154" s="12"/>
      <c r="AF154" s="39"/>
    </row>
    <row r="155" ht="15.75" customHeight="1">
      <c r="A155" s="34"/>
      <c r="B155" s="34"/>
      <c r="C155" s="34"/>
      <c r="E155" s="34"/>
      <c r="F155" s="35"/>
      <c r="J155" s="60"/>
      <c r="P155" s="37"/>
      <c r="Q155" s="12"/>
      <c r="R155" s="34"/>
      <c r="S155" s="12"/>
      <c r="T155" s="12"/>
      <c r="X155" s="12"/>
      <c r="AD155" s="12"/>
      <c r="AF155" s="39"/>
    </row>
    <row r="156" ht="15.75" customHeight="1">
      <c r="A156" s="34"/>
      <c r="B156" s="34"/>
      <c r="C156" s="34"/>
      <c r="E156" s="34"/>
      <c r="F156" s="35"/>
      <c r="J156" s="60"/>
      <c r="P156" s="37"/>
      <c r="Q156" s="12"/>
      <c r="R156" s="34"/>
      <c r="S156" s="12"/>
      <c r="T156" s="12"/>
      <c r="X156" s="12"/>
      <c r="AD156" s="12"/>
      <c r="AF156" s="39"/>
    </row>
    <row r="157" ht="15.75" customHeight="1">
      <c r="A157" s="34"/>
      <c r="B157" s="34"/>
      <c r="C157" s="34"/>
      <c r="E157" s="34"/>
      <c r="F157" s="35"/>
      <c r="J157" s="60"/>
      <c r="P157" s="37"/>
      <c r="Q157" s="12"/>
      <c r="R157" s="34"/>
      <c r="S157" s="12"/>
      <c r="T157" s="12"/>
      <c r="X157" s="12"/>
      <c r="AD157" s="12"/>
      <c r="AF157" s="39"/>
    </row>
    <row r="158" ht="15.75" customHeight="1">
      <c r="A158" s="34"/>
      <c r="B158" s="34"/>
      <c r="C158" s="34"/>
      <c r="E158" s="34"/>
      <c r="F158" s="35"/>
      <c r="J158" s="60"/>
      <c r="P158" s="37"/>
      <c r="Q158" s="12"/>
      <c r="R158" s="34"/>
      <c r="S158" s="12"/>
      <c r="T158" s="12"/>
      <c r="X158" s="12"/>
      <c r="AD158" s="12"/>
      <c r="AF158" s="39"/>
    </row>
    <row r="159" ht="15.75" customHeight="1">
      <c r="A159" s="34"/>
      <c r="B159" s="34"/>
      <c r="C159" s="34"/>
      <c r="E159" s="34"/>
      <c r="F159" s="35"/>
      <c r="J159" s="60"/>
      <c r="P159" s="37"/>
      <c r="Q159" s="12"/>
      <c r="R159" s="34"/>
      <c r="S159" s="12"/>
      <c r="T159" s="12"/>
      <c r="X159" s="12"/>
      <c r="AD159" s="12"/>
      <c r="AF159" s="39"/>
    </row>
    <row r="160" ht="15.75" customHeight="1">
      <c r="A160" s="34"/>
      <c r="B160" s="34"/>
      <c r="C160" s="34"/>
      <c r="E160" s="34"/>
      <c r="F160" s="35"/>
      <c r="J160" s="60"/>
      <c r="P160" s="37"/>
      <c r="Q160" s="12"/>
      <c r="R160" s="34"/>
      <c r="S160" s="12"/>
      <c r="T160" s="12"/>
      <c r="X160" s="12"/>
      <c r="AD160" s="12"/>
      <c r="AF160" s="39"/>
    </row>
    <row r="161" ht="15.75" customHeight="1">
      <c r="A161" s="34"/>
      <c r="B161" s="34"/>
      <c r="C161" s="34"/>
      <c r="E161" s="34"/>
      <c r="F161" s="35"/>
      <c r="J161" s="60"/>
      <c r="P161" s="37"/>
      <c r="Q161" s="12"/>
      <c r="R161" s="34"/>
      <c r="S161" s="12"/>
      <c r="T161" s="12"/>
      <c r="X161" s="12"/>
      <c r="AD161" s="12"/>
      <c r="AF161" s="39"/>
    </row>
    <row r="162" ht="15.75" customHeight="1">
      <c r="A162" s="34"/>
      <c r="B162" s="34"/>
      <c r="C162" s="34"/>
      <c r="E162" s="34"/>
      <c r="F162" s="35"/>
      <c r="J162" s="60"/>
      <c r="P162" s="37"/>
      <c r="Q162" s="12"/>
      <c r="R162" s="34"/>
      <c r="S162" s="12"/>
      <c r="T162" s="12"/>
      <c r="X162" s="12"/>
      <c r="AD162" s="12"/>
      <c r="AF162" s="39"/>
    </row>
    <row r="163" ht="15.75" customHeight="1">
      <c r="A163" s="34"/>
      <c r="B163" s="34"/>
      <c r="C163" s="34"/>
      <c r="E163" s="34"/>
      <c r="F163" s="35"/>
      <c r="J163" s="60"/>
      <c r="P163" s="37"/>
      <c r="Q163" s="12"/>
      <c r="R163" s="34"/>
      <c r="S163" s="12"/>
      <c r="T163" s="12"/>
      <c r="X163" s="12"/>
      <c r="AD163" s="12"/>
      <c r="AF163" s="39"/>
    </row>
    <row r="164" ht="15.75" customHeight="1">
      <c r="A164" s="34"/>
      <c r="B164" s="34"/>
      <c r="C164" s="34"/>
      <c r="E164" s="34"/>
      <c r="F164" s="35"/>
      <c r="J164" s="60"/>
      <c r="P164" s="37"/>
      <c r="Q164" s="12"/>
      <c r="R164" s="34"/>
      <c r="S164" s="12"/>
      <c r="T164" s="12"/>
      <c r="X164" s="12"/>
      <c r="AD164" s="12"/>
      <c r="AF164" s="39"/>
    </row>
    <row r="165" ht="15.75" customHeight="1">
      <c r="A165" s="34"/>
      <c r="B165" s="34"/>
      <c r="C165" s="34"/>
      <c r="E165" s="34"/>
      <c r="F165" s="35"/>
      <c r="J165" s="60"/>
      <c r="P165" s="37"/>
      <c r="Q165" s="12"/>
      <c r="R165" s="34"/>
      <c r="S165" s="12"/>
      <c r="T165" s="12"/>
      <c r="X165" s="12"/>
      <c r="AD165" s="12"/>
      <c r="AF165" s="39"/>
    </row>
    <row r="166" ht="15.75" customHeight="1">
      <c r="A166" s="34"/>
      <c r="B166" s="34"/>
      <c r="C166" s="34"/>
      <c r="E166" s="34"/>
      <c r="F166" s="35"/>
      <c r="J166" s="60"/>
      <c r="P166" s="37"/>
      <c r="Q166" s="12"/>
      <c r="R166" s="34"/>
      <c r="S166" s="12"/>
      <c r="T166" s="12"/>
      <c r="X166" s="12"/>
      <c r="AD166" s="12"/>
      <c r="AF166" s="39"/>
    </row>
    <row r="167" ht="15.75" customHeight="1">
      <c r="A167" s="34"/>
      <c r="B167" s="34"/>
      <c r="C167" s="34"/>
      <c r="E167" s="34"/>
      <c r="F167" s="35"/>
      <c r="J167" s="60"/>
      <c r="P167" s="37"/>
      <c r="Q167" s="12"/>
      <c r="R167" s="34"/>
      <c r="S167" s="12"/>
      <c r="T167" s="12"/>
      <c r="X167" s="12"/>
      <c r="AD167" s="12"/>
      <c r="AF167" s="39"/>
    </row>
    <row r="168" ht="15.75" customHeight="1">
      <c r="A168" s="34"/>
      <c r="B168" s="34"/>
      <c r="C168" s="34"/>
      <c r="E168" s="34"/>
      <c r="F168" s="35"/>
      <c r="J168" s="60"/>
      <c r="P168" s="37"/>
      <c r="Q168" s="12"/>
      <c r="R168" s="34"/>
      <c r="S168" s="12"/>
      <c r="T168" s="12"/>
      <c r="X168" s="12"/>
      <c r="AD168" s="12"/>
      <c r="AF168" s="39"/>
    </row>
    <row r="169" ht="15.75" customHeight="1">
      <c r="A169" s="34"/>
      <c r="B169" s="34"/>
      <c r="C169" s="34"/>
      <c r="E169" s="34"/>
      <c r="F169" s="35"/>
      <c r="J169" s="60"/>
      <c r="P169" s="37"/>
      <c r="Q169" s="12"/>
      <c r="R169" s="34"/>
      <c r="S169" s="12"/>
      <c r="T169" s="12"/>
      <c r="X169" s="12"/>
      <c r="AD169" s="12"/>
      <c r="AF169" s="39"/>
    </row>
    <row r="170" ht="15.75" customHeight="1">
      <c r="A170" s="34"/>
      <c r="B170" s="34"/>
      <c r="C170" s="34"/>
      <c r="E170" s="34"/>
      <c r="F170" s="35"/>
      <c r="J170" s="60"/>
      <c r="P170" s="37"/>
      <c r="Q170" s="12"/>
      <c r="R170" s="34"/>
      <c r="S170" s="12"/>
      <c r="T170" s="12"/>
      <c r="X170" s="12"/>
      <c r="AD170" s="12"/>
      <c r="AF170" s="39"/>
    </row>
    <row r="171" ht="15.75" customHeight="1">
      <c r="A171" s="34"/>
      <c r="B171" s="34"/>
      <c r="C171" s="34"/>
      <c r="E171" s="34"/>
      <c r="F171" s="35"/>
      <c r="J171" s="60"/>
      <c r="P171" s="37"/>
      <c r="Q171" s="12"/>
      <c r="R171" s="34"/>
      <c r="S171" s="12"/>
      <c r="T171" s="12"/>
      <c r="X171" s="12"/>
      <c r="AD171" s="12"/>
      <c r="AF171" s="39"/>
    </row>
    <row r="172" ht="15.75" customHeight="1">
      <c r="A172" s="34"/>
      <c r="B172" s="34"/>
      <c r="C172" s="34"/>
      <c r="E172" s="34"/>
      <c r="F172" s="35"/>
      <c r="J172" s="60"/>
      <c r="P172" s="37"/>
      <c r="Q172" s="12"/>
      <c r="R172" s="34"/>
      <c r="S172" s="12"/>
      <c r="T172" s="12"/>
      <c r="X172" s="12"/>
      <c r="AD172" s="12"/>
      <c r="AF172" s="39"/>
    </row>
    <row r="173" ht="15.75" customHeight="1">
      <c r="A173" s="34"/>
      <c r="B173" s="34"/>
      <c r="C173" s="34"/>
      <c r="E173" s="34"/>
      <c r="F173" s="35"/>
      <c r="J173" s="60"/>
      <c r="P173" s="37"/>
      <c r="Q173" s="12"/>
      <c r="R173" s="34"/>
      <c r="S173" s="12"/>
      <c r="T173" s="12"/>
      <c r="X173" s="12"/>
      <c r="AD173" s="12"/>
      <c r="AF173" s="39"/>
    </row>
    <row r="174" ht="15.75" customHeight="1">
      <c r="A174" s="34"/>
      <c r="B174" s="34"/>
      <c r="C174" s="34"/>
      <c r="E174" s="34"/>
      <c r="F174" s="35"/>
      <c r="J174" s="60"/>
      <c r="P174" s="37"/>
      <c r="Q174" s="12"/>
      <c r="R174" s="34"/>
      <c r="S174" s="12"/>
      <c r="T174" s="12"/>
      <c r="X174" s="12"/>
      <c r="AD174" s="12"/>
      <c r="AF174" s="39"/>
    </row>
    <row r="175" ht="15.75" customHeight="1">
      <c r="A175" s="34"/>
      <c r="B175" s="34"/>
      <c r="C175" s="34"/>
      <c r="E175" s="34"/>
      <c r="F175" s="35"/>
      <c r="J175" s="60"/>
      <c r="P175" s="37"/>
      <c r="Q175" s="12"/>
      <c r="R175" s="34"/>
      <c r="S175" s="12"/>
      <c r="T175" s="12"/>
      <c r="X175" s="12"/>
      <c r="AD175" s="12"/>
      <c r="AF175" s="39"/>
    </row>
    <row r="176" ht="15.75" customHeight="1">
      <c r="A176" s="34"/>
      <c r="B176" s="34"/>
      <c r="C176" s="34"/>
      <c r="E176" s="34"/>
      <c r="F176" s="35"/>
      <c r="J176" s="60"/>
      <c r="P176" s="37"/>
      <c r="Q176" s="12"/>
      <c r="R176" s="34"/>
      <c r="S176" s="12"/>
      <c r="T176" s="12"/>
      <c r="X176" s="12"/>
      <c r="AD176" s="12"/>
      <c r="AF176" s="39"/>
    </row>
    <row r="177" ht="15.75" customHeight="1">
      <c r="A177" s="34"/>
      <c r="B177" s="34"/>
      <c r="C177" s="34"/>
      <c r="E177" s="34"/>
      <c r="F177" s="35"/>
      <c r="J177" s="60"/>
      <c r="P177" s="37"/>
      <c r="Q177" s="12"/>
      <c r="R177" s="34"/>
      <c r="S177" s="12"/>
      <c r="T177" s="12"/>
      <c r="X177" s="12"/>
      <c r="AD177" s="12"/>
      <c r="AF177" s="39"/>
    </row>
    <row r="178" ht="15.75" customHeight="1">
      <c r="A178" s="34"/>
      <c r="B178" s="34"/>
      <c r="C178" s="34"/>
      <c r="E178" s="34"/>
      <c r="F178" s="35"/>
      <c r="J178" s="60"/>
      <c r="P178" s="37"/>
      <c r="Q178" s="12"/>
      <c r="R178" s="34"/>
      <c r="S178" s="12"/>
      <c r="T178" s="12"/>
      <c r="X178" s="12"/>
      <c r="AD178" s="12"/>
      <c r="AF178" s="39"/>
    </row>
    <row r="179" ht="15.75" customHeight="1">
      <c r="A179" s="34"/>
      <c r="B179" s="34"/>
      <c r="C179" s="34"/>
      <c r="E179" s="34"/>
      <c r="F179" s="35"/>
      <c r="J179" s="60"/>
      <c r="P179" s="37"/>
      <c r="Q179" s="12"/>
      <c r="R179" s="34"/>
      <c r="S179" s="12"/>
      <c r="T179" s="12"/>
      <c r="X179" s="12"/>
      <c r="AD179" s="12"/>
      <c r="AF179" s="39"/>
    </row>
    <row r="180" ht="15.75" customHeight="1">
      <c r="A180" s="34"/>
      <c r="B180" s="34"/>
      <c r="C180" s="34"/>
      <c r="E180" s="34"/>
      <c r="F180" s="35"/>
      <c r="J180" s="60"/>
      <c r="P180" s="37"/>
      <c r="Q180" s="12"/>
      <c r="R180" s="34"/>
      <c r="S180" s="12"/>
      <c r="T180" s="12"/>
      <c r="X180" s="12"/>
      <c r="AD180" s="12"/>
      <c r="AF180" s="39"/>
    </row>
    <row r="181" ht="15.75" customHeight="1">
      <c r="A181" s="34"/>
      <c r="B181" s="34"/>
      <c r="C181" s="34"/>
      <c r="E181" s="34"/>
      <c r="F181" s="35"/>
      <c r="J181" s="60"/>
      <c r="P181" s="37"/>
      <c r="Q181" s="12"/>
      <c r="R181" s="34"/>
      <c r="S181" s="12"/>
      <c r="T181" s="12"/>
      <c r="X181" s="12"/>
      <c r="AD181" s="12"/>
      <c r="AF181" s="39"/>
    </row>
    <row r="182" ht="15.75" customHeight="1">
      <c r="A182" s="34"/>
      <c r="B182" s="34"/>
      <c r="C182" s="34"/>
      <c r="E182" s="34"/>
      <c r="F182" s="35"/>
      <c r="J182" s="60"/>
      <c r="P182" s="37"/>
      <c r="Q182" s="12"/>
      <c r="R182" s="34"/>
      <c r="S182" s="12"/>
      <c r="T182" s="12"/>
      <c r="X182" s="12"/>
      <c r="AD182" s="12"/>
      <c r="AF182" s="39"/>
    </row>
    <row r="183" ht="15.75" customHeight="1">
      <c r="A183" s="34"/>
      <c r="B183" s="34"/>
      <c r="C183" s="34"/>
      <c r="E183" s="34"/>
      <c r="F183" s="35"/>
      <c r="J183" s="60"/>
      <c r="P183" s="37"/>
      <c r="Q183" s="12"/>
      <c r="R183" s="34"/>
      <c r="S183" s="12"/>
      <c r="T183" s="12"/>
      <c r="X183" s="12"/>
      <c r="AD183" s="12"/>
      <c r="AF183" s="39"/>
    </row>
    <row r="184" ht="15.75" customHeight="1">
      <c r="A184" s="34"/>
      <c r="B184" s="34"/>
      <c r="C184" s="34"/>
      <c r="E184" s="34"/>
      <c r="F184" s="35"/>
      <c r="J184" s="60"/>
      <c r="P184" s="37"/>
      <c r="Q184" s="12"/>
      <c r="R184" s="34"/>
      <c r="S184" s="12"/>
      <c r="T184" s="12"/>
      <c r="X184" s="12"/>
      <c r="AD184" s="12"/>
      <c r="AF184" s="39"/>
    </row>
    <row r="185" ht="15.75" customHeight="1">
      <c r="A185" s="34"/>
      <c r="B185" s="34"/>
      <c r="C185" s="34"/>
      <c r="E185" s="34"/>
      <c r="F185" s="35"/>
      <c r="J185" s="60"/>
      <c r="P185" s="37"/>
      <c r="Q185" s="12"/>
      <c r="R185" s="34"/>
      <c r="S185" s="12"/>
      <c r="T185" s="12"/>
      <c r="X185" s="12"/>
      <c r="AD185" s="12"/>
      <c r="AF185" s="39"/>
    </row>
    <row r="186" ht="15.75" customHeight="1">
      <c r="A186" s="34"/>
      <c r="B186" s="34"/>
      <c r="C186" s="34"/>
      <c r="E186" s="34"/>
      <c r="F186" s="35"/>
      <c r="J186" s="60"/>
      <c r="P186" s="37"/>
      <c r="Q186" s="12"/>
      <c r="R186" s="34"/>
      <c r="S186" s="12"/>
      <c r="T186" s="12"/>
      <c r="X186" s="12"/>
      <c r="AD186" s="12"/>
      <c r="AF186" s="39"/>
    </row>
    <row r="187" ht="15.75" customHeight="1">
      <c r="A187" s="34"/>
      <c r="B187" s="34"/>
      <c r="C187" s="34"/>
      <c r="E187" s="34"/>
      <c r="F187" s="35"/>
      <c r="J187" s="60"/>
      <c r="P187" s="37"/>
      <c r="Q187" s="12"/>
      <c r="R187" s="34"/>
      <c r="S187" s="12"/>
      <c r="T187" s="12"/>
      <c r="X187" s="12"/>
      <c r="AD187" s="12"/>
      <c r="AF187" s="39"/>
    </row>
    <row r="188" ht="15.75" customHeight="1">
      <c r="A188" s="34"/>
      <c r="B188" s="34"/>
      <c r="C188" s="34"/>
      <c r="E188" s="34"/>
      <c r="F188" s="35"/>
      <c r="J188" s="60"/>
      <c r="P188" s="37"/>
      <c r="Q188" s="12"/>
      <c r="R188" s="34"/>
      <c r="S188" s="12"/>
      <c r="T188" s="12"/>
      <c r="X188" s="12"/>
      <c r="AD188" s="12"/>
      <c r="AF188" s="39"/>
    </row>
    <row r="189" ht="15.75" customHeight="1">
      <c r="A189" s="34"/>
      <c r="B189" s="34"/>
      <c r="C189" s="34"/>
      <c r="E189" s="34"/>
      <c r="F189" s="35"/>
      <c r="J189" s="60"/>
      <c r="P189" s="37"/>
      <c r="Q189" s="12"/>
      <c r="R189" s="34"/>
      <c r="S189" s="12"/>
      <c r="T189" s="12"/>
      <c r="X189" s="12"/>
      <c r="AD189" s="12"/>
      <c r="AF189" s="39"/>
    </row>
    <row r="190" ht="15.75" customHeight="1">
      <c r="A190" s="34"/>
      <c r="B190" s="34"/>
      <c r="C190" s="34"/>
      <c r="E190" s="34"/>
      <c r="F190" s="35"/>
      <c r="J190" s="60"/>
      <c r="P190" s="37"/>
      <c r="Q190" s="12"/>
      <c r="R190" s="34"/>
      <c r="S190" s="12"/>
      <c r="T190" s="12"/>
      <c r="X190" s="12"/>
      <c r="AD190" s="12"/>
      <c r="AF190" s="39"/>
    </row>
    <row r="191" ht="15.75" customHeight="1">
      <c r="A191" s="34"/>
      <c r="B191" s="34"/>
      <c r="C191" s="34"/>
      <c r="E191" s="34"/>
      <c r="F191" s="35"/>
      <c r="J191" s="60"/>
      <c r="P191" s="37"/>
      <c r="Q191" s="12"/>
      <c r="R191" s="34"/>
      <c r="S191" s="12"/>
      <c r="T191" s="12"/>
      <c r="X191" s="12"/>
      <c r="AD191" s="12"/>
      <c r="AF191" s="39"/>
    </row>
    <row r="192" ht="15.75" customHeight="1">
      <c r="A192" s="34"/>
      <c r="B192" s="34"/>
      <c r="C192" s="34"/>
      <c r="E192" s="34"/>
      <c r="F192" s="35"/>
      <c r="J192" s="60"/>
      <c r="P192" s="37"/>
      <c r="Q192" s="12"/>
      <c r="R192" s="34"/>
      <c r="S192" s="12"/>
      <c r="T192" s="12"/>
      <c r="X192" s="12"/>
      <c r="AD192" s="12"/>
      <c r="AF192" s="39"/>
    </row>
    <row r="193" ht="15.75" customHeight="1">
      <c r="A193" s="34"/>
      <c r="B193" s="34"/>
      <c r="C193" s="34"/>
      <c r="E193" s="34"/>
      <c r="F193" s="35"/>
      <c r="J193" s="60"/>
      <c r="P193" s="37"/>
      <c r="Q193" s="12"/>
      <c r="R193" s="34"/>
      <c r="S193" s="12"/>
      <c r="T193" s="12"/>
      <c r="X193" s="12"/>
      <c r="AD193" s="12"/>
      <c r="AF193" s="39"/>
    </row>
    <row r="194" ht="15.75" customHeight="1">
      <c r="A194" s="34"/>
      <c r="B194" s="34"/>
      <c r="C194" s="34"/>
      <c r="E194" s="34"/>
      <c r="F194" s="35"/>
      <c r="J194" s="60"/>
      <c r="P194" s="37"/>
      <c r="Q194" s="12"/>
      <c r="R194" s="34"/>
      <c r="S194" s="12"/>
      <c r="T194" s="12"/>
      <c r="X194" s="12"/>
      <c r="AD194" s="12"/>
      <c r="AF194" s="39"/>
    </row>
    <row r="195" ht="15.75" customHeight="1">
      <c r="A195" s="34"/>
      <c r="B195" s="34"/>
      <c r="C195" s="34"/>
      <c r="E195" s="34"/>
      <c r="F195" s="35"/>
      <c r="J195" s="60"/>
      <c r="P195" s="37"/>
      <c r="Q195" s="12"/>
      <c r="R195" s="34"/>
      <c r="S195" s="12"/>
      <c r="T195" s="12"/>
      <c r="X195" s="12"/>
      <c r="AD195" s="12"/>
      <c r="AF195" s="39"/>
    </row>
    <row r="196" ht="15.75" customHeight="1">
      <c r="A196" s="34"/>
      <c r="B196" s="34"/>
      <c r="C196" s="34"/>
      <c r="E196" s="34"/>
      <c r="F196" s="35"/>
      <c r="J196" s="60"/>
      <c r="P196" s="37"/>
      <c r="Q196" s="12"/>
      <c r="R196" s="34"/>
      <c r="S196" s="12"/>
      <c r="T196" s="12"/>
      <c r="X196" s="12"/>
      <c r="AD196" s="12"/>
      <c r="AF196" s="39"/>
    </row>
    <row r="197" ht="15.75" customHeight="1">
      <c r="A197" s="34"/>
      <c r="B197" s="34"/>
      <c r="C197" s="34"/>
      <c r="E197" s="34"/>
      <c r="F197" s="35"/>
      <c r="J197" s="60"/>
      <c r="P197" s="37"/>
      <c r="Q197" s="12"/>
      <c r="R197" s="34"/>
      <c r="S197" s="12"/>
      <c r="T197" s="12"/>
      <c r="X197" s="12"/>
      <c r="AD197" s="12"/>
      <c r="AF197" s="39"/>
    </row>
    <row r="198" ht="15.75" customHeight="1">
      <c r="A198" s="34"/>
      <c r="B198" s="34"/>
      <c r="C198" s="34"/>
      <c r="E198" s="34"/>
      <c r="F198" s="35"/>
      <c r="J198" s="60"/>
      <c r="P198" s="37"/>
      <c r="Q198" s="12"/>
      <c r="R198" s="34"/>
      <c r="S198" s="12"/>
      <c r="T198" s="12"/>
      <c r="X198" s="12"/>
      <c r="AD198" s="12"/>
      <c r="AF198" s="39"/>
    </row>
    <row r="199" ht="15.75" customHeight="1">
      <c r="A199" s="34"/>
      <c r="B199" s="34"/>
      <c r="C199" s="34"/>
      <c r="E199" s="34"/>
      <c r="F199" s="35"/>
      <c r="J199" s="60"/>
      <c r="P199" s="37"/>
      <c r="Q199" s="12"/>
      <c r="R199" s="34"/>
      <c r="S199" s="12"/>
      <c r="T199" s="12"/>
      <c r="X199" s="12"/>
      <c r="AD199" s="12"/>
      <c r="AF199" s="39"/>
    </row>
    <row r="200" ht="15.75" customHeight="1">
      <c r="A200" s="34"/>
      <c r="B200" s="34"/>
      <c r="C200" s="34"/>
      <c r="E200" s="34"/>
      <c r="F200" s="35"/>
      <c r="J200" s="60"/>
      <c r="P200" s="37"/>
      <c r="Q200" s="12"/>
      <c r="R200" s="34"/>
      <c r="S200" s="12"/>
      <c r="T200" s="12"/>
      <c r="X200" s="12"/>
      <c r="AD200" s="12"/>
      <c r="AF200" s="39"/>
    </row>
    <row r="201" ht="15.75" customHeight="1">
      <c r="A201" s="34"/>
      <c r="B201" s="34"/>
      <c r="C201" s="34"/>
      <c r="E201" s="34"/>
      <c r="F201" s="35"/>
      <c r="J201" s="60"/>
      <c r="P201" s="37"/>
      <c r="Q201" s="12"/>
      <c r="R201" s="34"/>
      <c r="S201" s="12"/>
      <c r="T201" s="12"/>
      <c r="X201" s="12"/>
      <c r="AD201" s="12"/>
      <c r="AF201" s="39"/>
    </row>
    <row r="202" ht="15.75" customHeight="1">
      <c r="A202" s="34"/>
      <c r="B202" s="34"/>
      <c r="C202" s="34"/>
      <c r="E202" s="34"/>
      <c r="F202" s="35"/>
      <c r="J202" s="60"/>
      <c r="P202" s="37"/>
      <c r="Q202" s="12"/>
      <c r="R202" s="34"/>
      <c r="S202" s="12"/>
      <c r="T202" s="12"/>
      <c r="X202" s="12"/>
      <c r="AD202" s="12"/>
      <c r="AF202" s="39"/>
    </row>
    <row r="203" ht="15.75" customHeight="1">
      <c r="A203" s="34"/>
      <c r="B203" s="34"/>
      <c r="C203" s="34"/>
      <c r="E203" s="34"/>
      <c r="F203" s="35"/>
      <c r="J203" s="60"/>
      <c r="P203" s="37"/>
      <c r="Q203" s="12"/>
      <c r="R203" s="34"/>
      <c r="S203" s="12"/>
      <c r="T203" s="12"/>
      <c r="X203" s="12"/>
      <c r="AD203" s="12"/>
      <c r="AF203" s="39"/>
    </row>
    <row r="204" ht="15.75" customHeight="1">
      <c r="A204" s="34"/>
      <c r="B204" s="34"/>
      <c r="C204" s="34"/>
      <c r="E204" s="34"/>
      <c r="F204" s="35"/>
      <c r="J204" s="60"/>
      <c r="P204" s="37"/>
      <c r="Q204" s="12"/>
      <c r="R204" s="34"/>
      <c r="S204" s="12"/>
      <c r="T204" s="12"/>
      <c r="X204" s="12"/>
      <c r="AD204" s="12"/>
      <c r="AF204" s="39"/>
    </row>
    <row r="205" ht="15.75" customHeight="1">
      <c r="A205" s="34"/>
      <c r="B205" s="34"/>
      <c r="C205" s="34"/>
      <c r="E205" s="34"/>
      <c r="F205" s="35"/>
      <c r="J205" s="60"/>
      <c r="P205" s="37"/>
      <c r="Q205" s="12"/>
      <c r="R205" s="34"/>
      <c r="S205" s="12"/>
      <c r="T205" s="12"/>
      <c r="X205" s="12"/>
      <c r="AD205" s="12"/>
      <c r="AF205" s="39"/>
    </row>
    <row r="206" ht="15.75" customHeight="1">
      <c r="A206" s="34"/>
      <c r="B206" s="34"/>
      <c r="C206" s="34"/>
      <c r="E206" s="34"/>
      <c r="F206" s="35"/>
      <c r="J206" s="60"/>
      <c r="P206" s="37"/>
      <c r="Q206" s="12"/>
      <c r="R206" s="34"/>
      <c r="S206" s="12"/>
      <c r="T206" s="12"/>
      <c r="X206" s="12"/>
      <c r="AD206" s="12"/>
      <c r="AF206" s="39"/>
    </row>
    <row r="207" ht="15.75" customHeight="1">
      <c r="A207" s="34"/>
      <c r="B207" s="34"/>
      <c r="C207" s="34"/>
      <c r="E207" s="34"/>
      <c r="F207" s="35"/>
      <c r="J207" s="60"/>
      <c r="P207" s="37"/>
      <c r="Q207" s="12"/>
      <c r="R207" s="34"/>
      <c r="S207" s="12"/>
      <c r="T207" s="12"/>
      <c r="X207" s="12"/>
      <c r="AD207" s="12"/>
      <c r="AF207" s="39"/>
    </row>
    <row r="208" ht="15.75" customHeight="1">
      <c r="A208" s="34"/>
      <c r="B208" s="34"/>
      <c r="C208" s="34"/>
      <c r="E208" s="34"/>
      <c r="F208" s="35"/>
      <c r="J208" s="60"/>
      <c r="P208" s="37"/>
      <c r="Q208" s="12"/>
      <c r="R208" s="34"/>
      <c r="S208" s="12"/>
      <c r="T208" s="12"/>
      <c r="X208" s="12"/>
      <c r="AD208" s="12"/>
      <c r="AF208" s="39"/>
    </row>
    <row r="209" ht="15.75" customHeight="1">
      <c r="A209" s="34"/>
      <c r="B209" s="34"/>
      <c r="C209" s="34"/>
      <c r="E209" s="34"/>
      <c r="F209" s="35"/>
      <c r="J209" s="60"/>
      <c r="P209" s="37"/>
      <c r="Q209" s="12"/>
      <c r="R209" s="34"/>
      <c r="S209" s="12"/>
      <c r="T209" s="12"/>
      <c r="X209" s="12"/>
      <c r="AD209" s="12"/>
      <c r="AF209" s="39"/>
    </row>
    <row r="210" ht="15.75" customHeight="1">
      <c r="A210" s="34"/>
      <c r="B210" s="34"/>
      <c r="C210" s="34"/>
      <c r="E210" s="34"/>
      <c r="F210" s="35"/>
      <c r="J210" s="60"/>
      <c r="P210" s="37"/>
      <c r="Q210" s="12"/>
      <c r="R210" s="34"/>
      <c r="S210" s="12"/>
      <c r="T210" s="12"/>
      <c r="X210" s="12"/>
      <c r="AD210" s="12"/>
      <c r="AF210" s="39"/>
    </row>
    <row r="211" ht="15.75" customHeight="1">
      <c r="A211" s="34"/>
      <c r="B211" s="34"/>
      <c r="C211" s="34"/>
      <c r="E211" s="34"/>
      <c r="F211" s="35"/>
      <c r="J211" s="60"/>
      <c r="P211" s="37"/>
      <c r="Q211" s="12"/>
      <c r="R211" s="34"/>
      <c r="S211" s="12"/>
      <c r="T211" s="12"/>
      <c r="X211" s="12"/>
      <c r="AD211" s="12"/>
      <c r="AF211" s="39"/>
    </row>
    <row r="212" ht="15.75" customHeight="1">
      <c r="A212" s="34"/>
      <c r="B212" s="34"/>
      <c r="C212" s="34"/>
      <c r="E212" s="34"/>
      <c r="F212" s="35"/>
      <c r="J212" s="60"/>
      <c r="P212" s="37"/>
      <c r="Q212" s="12"/>
      <c r="R212" s="34"/>
      <c r="S212" s="12"/>
      <c r="T212" s="12"/>
      <c r="X212" s="12"/>
      <c r="AD212" s="12"/>
      <c r="AF212" s="39"/>
    </row>
    <row r="213" ht="15.75" customHeight="1">
      <c r="A213" s="34"/>
      <c r="B213" s="34"/>
      <c r="C213" s="34"/>
      <c r="E213" s="34"/>
      <c r="F213" s="35"/>
      <c r="J213" s="60"/>
      <c r="P213" s="37"/>
      <c r="Q213" s="12"/>
      <c r="R213" s="34"/>
      <c r="S213" s="12"/>
      <c r="T213" s="12"/>
      <c r="X213" s="12"/>
      <c r="AD213" s="12"/>
      <c r="AF213" s="39"/>
    </row>
    <row r="214" ht="15.75" customHeight="1">
      <c r="A214" s="34"/>
      <c r="B214" s="34"/>
      <c r="C214" s="34"/>
      <c r="E214" s="34"/>
      <c r="F214" s="35"/>
      <c r="J214" s="60"/>
      <c r="P214" s="37"/>
      <c r="Q214" s="12"/>
      <c r="R214" s="34"/>
      <c r="S214" s="12"/>
      <c r="T214" s="12"/>
      <c r="X214" s="12"/>
      <c r="AD214" s="12"/>
      <c r="AF214" s="39"/>
    </row>
    <row r="215" ht="15.75" customHeight="1">
      <c r="A215" s="34"/>
      <c r="B215" s="34"/>
      <c r="C215" s="34"/>
      <c r="E215" s="34"/>
      <c r="F215" s="35"/>
      <c r="J215" s="60"/>
      <c r="P215" s="37"/>
      <c r="Q215" s="12"/>
      <c r="R215" s="34"/>
      <c r="S215" s="12"/>
      <c r="T215" s="12"/>
      <c r="X215" s="12"/>
      <c r="AD215" s="12"/>
      <c r="AF215" s="39"/>
    </row>
    <row r="216" ht="15.75" customHeight="1">
      <c r="A216" s="34"/>
      <c r="B216" s="34"/>
      <c r="C216" s="34"/>
      <c r="E216" s="34"/>
      <c r="F216" s="35"/>
      <c r="J216" s="60"/>
      <c r="P216" s="37"/>
      <c r="Q216" s="12"/>
      <c r="R216" s="34"/>
      <c r="S216" s="12"/>
      <c r="T216" s="12"/>
      <c r="X216" s="12"/>
      <c r="AD216" s="12"/>
      <c r="AF216" s="39"/>
    </row>
    <row r="217" ht="15.75" customHeight="1">
      <c r="A217" s="34"/>
      <c r="B217" s="34"/>
      <c r="C217" s="34"/>
      <c r="E217" s="34"/>
      <c r="F217" s="35"/>
      <c r="J217" s="60"/>
      <c r="P217" s="37"/>
      <c r="Q217" s="12"/>
      <c r="R217" s="34"/>
      <c r="S217" s="12"/>
      <c r="T217" s="12"/>
      <c r="X217" s="12"/>
      <c r="AD217" s="12"/>
      <c r="AF217" s="39"/>
    </row>
    <row r="218" ht="15.75" customHeight="1">
      <c r="A218" s="34"/>
      <c r="B218" s="34"/>
      <c r="C218" s="34"/>
      <c r="E218" s="34"/>
      <c r="F218" s="35"/>
      <c r="J218" s="60"/>
      <c r="P218" s="37"/>
      <c r="Q218" s="12"/>
      <c r="R218" s="34"/>
      <c r="S218" s="12"/>
      <c r="T218" s="12"/>
      <c r="X218" s="12"/>
      <c r="AD218" s="12"/>
      <c r="AF218" s="39"/>
    </row>
    <row r="219" ht="15.75" customHeight="1">
      <c r="A219" s="34"/>
      <c r="B219" s="34"/>
      <c r="C219" s="34"/>
      <c r="E219" s="34"/>
      <c r="F219" s="35"/>
      <c r="J219" s="60"/>
      <c r="P219" s="37"/>
      <c r="Q219" s="12"/>
      <c r="R219" s="34"/>
      <c r="S219" s="12"/>
      <c r="T219" s="12"/>
      <c r="X219" s="12"/>
      <c r="AD219" s="12"/>
      <c r="AF219" s="39"/>
    </row>
    <row r="220" ht="15.75" customHeight="1">
      <c r="A220" s="34"/>
      <c r="B220" s="34"/>
      <c r="C220" s="34"/>
      <c r="E220" s="34"/>
      <c r="F220" s="35"/>
      <c r="J220" s="60"/>
      <c r="P220" s="37"/>
      <c r="Q220" s="12"/>
      <c r="R220" s="34"/>
      <c r="S220" s="12"/>
      <c r="T220" s="12"/>
      <c r="X220" s="12"/>
      <c r="AD220" s="12"/>
      <c r="AF220" s="39"/>
    </row>
    <row r="221" ht="15.75" customHeight="1">
      <c r="A221" s="34"/>
      <c r="B221" s="34"/>
      <c r="C221" s="34"/>
      <c r="E221" s="34"/>
      <c r="F221" s="35"/>
      <c r="J221" s="60"/>
      <c r="P221" s="37"/>
      <c r="Q221" s="12"/>
      <c r="R221" s="34"/>
      <c r="S221" s="12"/>
      <c r="T221" s="12"/>
      <c r="X221" s="12"/>
      <c r="AD221" s="12"/>
      <c r="AF221" s="39"/>
    </row>
    <row r="222" ht="15.75" customHeight="1">
      <c r="A222" s="34"/>
      <c r="B222" s="34"/>
      <c r="C222" s="34"/>
      <c r="E222" s="34"/>
      <c r="F222" s="35"/>
      <c r="J222" s="60"/>
      <c r="P222" s="37"/>
      <c r="Q222" s="12"/>
      <c r="R222" s="34"/>
      <c r="S222" s="12"/>
      <c r="T222" s="12"/>
      <c r="X222" s="12"/>
      <c r="AD222" s="12"/>
      <c r="AF222" s="39"/>
    </row>
    <row r="223" ht="15.75" customHeight="1">
      <c r="A223" s="34"/>
      <c r="B223" s="34"/>
      <c r="C223" s="34"/>
      <c r="E223" s="34"/>
      <c r="F223" s="35"/>
      <c r="J223" s="60"/>
      <c r="P223" s="37"/>
      <c r="Q223" s="12"/>
      <c r="R223" s="34"/>
      <c r="S223" s="12"/>
      <c r="T223" s="12"/>
      <c r="X223" s="12"/>
      <c r="AD223" s="12"/>
      <c r="AF223" s="39"/>
    </row>
    <row r="224" ht="15.75" customHeight="1">
      <c r="A224" s="34"/>
      <c r="B224" s="34"/>
      <c r="C224" s="34"/>
      <c r="E224" s="34"/>
      <c r="F224" s="35"/>
      <c r="J224" s="60"/>
      <c r="P224" s="37"/>
      <c r="Q224" s="12"/>
      <c r="R224" s="34"/>
      <c r="S224" s="12"/>
      <c r="T224" s="12"/>
      <c r="X224" s="12"/>
      <c r="AD224" s="12"/>
      <c r="AF224" s="39"/>
    </row>
    <row r="225" ht="15.75" customHeight="1">
      <c r="A225" s="34"/>
      <c r="B225" s="34"/>
      <c r="C225" s="34"/>
      <c r="E225" s="34"/>
      <c r="F225" s="35"/>
      <c r="J225" s="60"/>
      <c r="P225" s="37"/>
      <c r="Q225" s="12"/>
      <c r="R225" s="34"/>
      <c r="S225" s="12"/>
      <c r="T225" s="12"/>
      <c r="X225" s="12"/>
      <c r="AD225" s="12"/>
      <c r="AF225" s="39"/>
    </row>
    <row r="226" ht="15.75" customHeight="1">
      <c r="A226" s="34"/>
      <c r="B226" s="34"/>
      <c r="C226" s="34"/>
      <c r="E226" s="34"/>
      <c r="F226" s="35"/>
      <c r="J226" s="60"/>
      <c r="P226" s="37"/>
      <c r="Q226" s="12"/>
      <c r="R226" s="34"/>
      <c r="S226" s="12"/>
      <c r="T226" s="12"/>
      <c r="X226" s="12"/>
      <c r="AD226" s="12"/>
      <c r="AF226" s="39"/>
    </row>
    <row r="227" ht="15.75" customHeight="1">
      <c r="A227" s="34"/>
      <c r="B227" s="34"/>
      <c r="C227" s="34"/>
      <c r="E227" s="34"/>
      <c r="F227" s="35"/>
      <c r="J227" s="60"/>
      <c r="P227" s="37"/>
      <c r="Q227" s="12"/>
      <c r="R227" s="34"/>
      <c r="S227" s="12"/>
      <c r="T227" s="12"/>
      <c r="X227" s="12"/>
      <c r="AD227" s="12"/>
      <c r="AF227" s="39"/>
    </row>
    <row r="228" ht="15.75" customHeight="1">
      <c r="A228" s="34"/>
      <c r="B228" s="34"/>
      <c r="C228" s="34"/>
      <c r="E228" s="34"/>
      <c r="F228" s="35"/>
      <c r="J228" s="60"/>
      <c r="P228" s="37"/>
      <c r="Q228" s="12"/>
      <c r="R228" s="34"/>
      <c r="S228" s="12"/>
      <c r="T228" s="12"/>
      <c r="X228" s="12"/>
      <c r="AD228" s="12"/>
      <c r="AF228" s="39"/>
    </row>
    <row r="229" ht="15.75" customHeight="1">
      <c r="A229" s="34"/>
      <c r="B229" s="34"/>
      <c r="C229" s="34"/>
      <c r="E229" s="34"/>
      <c r="F229" s="35"/>
      <c r="J229" s="60"/>
      <c r="P229" s="37"/>
      <c r="Q229" s="12"/>
      <c r="R229" s="34"/>
      <c r="S229" s="12"/>
      <c r="T229" s="12"/>
      <c r="X229" s="12"/>
      <c r="AD229" s="12"/>
      <c r="AF229" s="39"/>
    </row>
    <row r="230" ht="15.75" customHeight="1">
      <c r="A230" s="34"/>
      <c r="B230" s="34"/>
      <c r="C230" s="34"/>
      <c r="E230" s="34"/>
      <c r="F230" s="35"/>
      <c r="J230" s="60"/>
      <c r="P230" s="37"/>
      <c r="Q230" s="12"/>
      <c r="R230" s="34"/>
      <c r="S230" s="12"/>
      <c r="T230" s="12"/>
      <c r="X230" s="12"/>
      <c r="AD230" s="12"/>
      <c r="AF230" s="39"/>
    </row>
    <row r="231" ht="15.75" customHeight="1">
      <c r="A231" s="34"/>
      <c r="B231" s="34"/>
      <c r="C231" s="34"/>
      <c r="E231" s="34"/>
      <c r="F231" s="35"/>
      <c r="J231" s="60"/>
      <c r="P231" s="37"/>
      <c r="Q231" s="12"/>
      <c r="R231" s="34"/>
      <c r="S231" s="12"/>
      <c r="T231" s="12"/>
      <c r="X231" s="12"/>
      <c r="AD231" s="12"/>
      <c r="AF231" s="39"/>
    </row>
    <row r="232" ht="15.75" customHeight="1">
      <c r="A232" s="34"/>
      <c r="B232" s="34"/>
      <c r="C232" s="34"/>
      <c r="E232" s="34"/>
      <c r="F232" s="35"/>
      <c r="J232" s="60"/>
      <c r="P232" s="37"/>
      <c r="Q232" s="12"/>
      <c r="R232" s="34"/>
      <c r="S232" s="12"/>
      <c r="T232" s="12"/>
      <c r="X232" s="12"/>
      <c r="AD232" s="12"/>
      <c r="AF232" s="39"/>
    </row>
    <row r="233" ht="15.75" customHeight="1">
      <c r="A233" s="34"/>
      <c r="B233" s="34"/>
      <c r="C233" s="34"/>
      <c r="E233" s="34"/>
      <c r="F233" s="35"/>
      <c r="J233" s="60"/>
      <c r="P233" s="37"/>
      <c r="Q233" s="12"/>
      <c r="R233" s="34"/>
      <c r="S233" s="12"/>
      <c r="T233" s="12"/>
      <c r="X233" s="12"/>
      <c r="AD233" s="12"/>
      <c r="AF233" s="39"/>
    </row>
    <row r="234" ht="15.75" customHeight="1">
      <c r="A234" s="34"/>
      <c r="B234" s="34"/>
      <c r="C234" s="34"/>
      <c r="E234" s="34"/>
      <c r="F234" s="35"/>
      <c r="J234" s="60"/>
      <c r="P234" s="37"/>
      <c r="Q234" s="12"/>
      <c r="R234" s="34"/>
      <c r="S234" s="12"/>
      <c r="T234" s="12"/>
      <c r="X234" s="12"/>
      <c r="AD234" s="12"/>
      <c r="AF234" s="39"/>
    </row>
    <row r="235" ht="15.75" customHeight="1">
      <c r="A235" s="34"/>
      <c r="B235" s="34"/>
      <c r="C235" s="34"/>
      <c r="E235" s="34"/>
      <c r="F235" s="35"/>
      <c r="J235" s="60"/>
      <c r="P235" s="37"/>
      <c r="Q235" s="12"/>
      <c r="R235" s="34"/>
      <c r="S235" s="12"/>
      <c r="T235" s="12"/>
      <c r="X235" s="12"/>
      <c r="AD235" s="12"/>
      <c r="AF235" s="39"/>
    </row>
    <row r="236" ht="15.75" customHeight="1">
      <c r="A236" s="34"/>
      <c r="B236" s="34"/>
      <c r="C236" s="34"/>
      <c r="E236" s="34"/>
      <c r="F236" s="35"/>
      <c r="J236" s="60"/>
      <c r="P236" s="37"/>
      <c r="Q236" s="12"/>
      <c r="R236" s="34"/>
      <c r="S236" s="12"/>
      <c r="T236" s="12"/>
      <c r="X236" s="12"/>
      <c r="AD236" s="12"/>
      <c r="AF236" s="39"/>
    </row>
    <row r="237" ht="15.75" customHeight="1">
      <c r="A237" s="34"/>
      <c r="B237" s="34"/>
      <c r="C237" s="34"/>
      <c r="E237" s="34"/>
      <c r="F237" s="35"/>
      <c r="J237" s="60"/>
      <c r="P237" s="37"/>
      <c r="Q237" s="12"/>
      <c r="R237" s="34"/>
      <c r="S237" s="12"/>
      <c r="T237" s="12"/>
      <c r="X237" s="12"/>
      <c r="AD237" s="12"/>
      <c r="AF237" s="39"/>
    </row>
    <row r="238" ht="15.75" customHeight="1">
      <c r="A238" s="34"/>
      <c r="B238" s="34"/>
      <c r="C238" s="34"/>
      <c r="E238" s="34"/>
      <c r="F238" s="35"/>
      <c r="J238" s="60"/>
      <c r="P238" s="37"/>
      <c r="Q238" s="12"/>
      <c r="R238" s="34"/>
      <c r="S238" s="12"/>
      <c r="T238" s="12"/>
      <c r="X238" s="12"/>
      <c r="AD238" s="12"/>
      <c r="AF238" s="39"/>
    </row>
    <row r="239" ht="15.75" customHeight="1">
      <c r="A239" s="34"/>
      <c r="B239" s="34"/>
      <c r="C239" s="34"/>
      <c r="E239" s="34"/>
      <c r="F239" s="35"/>
      <c r="J239" s="60"/>
      <c r="P239" s="37"/>
      <c r="Q239" s="12"/>
      <c r="R239" s="34"/>
      <c r="S239" s="12"/>
      <c r="T239" s="12"/>
      <c r="X239" s="12"/>
      <c r="AD239" s="12"/>
      <c r="AF239" s="39"/>
    </row>
    <row r="240" ht="15.75" customHeight="1">
      <c r="A240" s="34"/>
      <c r="B240" s="34"/>
      <c r="C240" s="34"/>
      <c r="E240" s="34"/>
      <c r="F240" s="35"/>
      <c r="J240" s="60"/>
      <c r="P240" s="37"/>
      <c r="Q240" s="12"/>
      <c r="R240" s="34"/>
      <c r="S240" s="12"/>
      <c r="T240" s="12"/>
      <c r="X240" s="12"/>
      <c r="AD240" s="12"/>
      <c r="AF240" s="39"/>
    </row>
    <row r="241" ht="15.75" customHeight="1">
      <c r="A241" s="34"/>
      <c r="B241" s="34"/>
      <c r="C241" s="34"/>
      <c r="E241" s="34"/>
      <c r="F241" s="35"/>
      <c r="J241" s="60"/>
      <c r="P241" s="37"/>
      <c r="Q241" s="12"/>
      <c r="R241" s="34"/>
      <c r="S241" s="12"/>
      <c r="T241" s="12"/>
      <c r="X241" s="12"/>
      <c r="AD241" s="12"/>
      <c r="AF241" s="39"/>
    </row>
    <row r="242" ht="15.75" customHeight="1">
      <c r="A242" s="34"/>
      <c r="B242" s="34"/>
      <c r="C242" s="34"/>
      <c r="E242" s="34"/>
      <c r="F242" s="35"/>
      <c r="J242" s="60"/>
      <c r="P242" s="37"/>
      <c r="Q242" s="12"/>
      <c r="R242" s="34"/>
      <c r="S242" s="12"/>
      <c r="T242" s="12"/>
      <c r="X242" s="12"/>
      <c r="AD242" s="12"/>
      <c r="AF242" s="39"/>
    </row>
    <row r="243" ht="15.75" customHeight="1">
      <c r="A243" s="34"/>
      <c r="B243" s="34"/>
      <c r="C243" s="34"/>
      <c r="E243" s="34"/>
      <c r="F243" s="35"/>
      <c r="J243" s="60"/>
      <c r="P243" s="37"/>
      <c r="Q243" s="12"/>
      <c r="R243" s="34"/>
      <c r="S243" s="12"/>
      <c r="T243" s="12"/>
      <c r="X243" s="12"/>
      <c r="AD243" s="12"/>
      <c r="AF243" s="39"/>
    </row>
    <row r="244" ht="15.75" customHeight="1">
      <c r="A244" s="34"/>
      <c r="B244" s="34"/>
      <c r="C244" s="34"/>
      <c r="E244" s="34"/>
      <c r="F244" s="35"/>
      <c r="J244" s="60"/>
      <c r="P244" s="37"/>
      <c r="Q244" s="12"/>
      <c r="R244" s="34"/>
      <c r="S244" s="12"/>
      <c r="T244" s="12"/>
      <c r="X244" s="12"/>
      <c r="AD244" s="12"/>
      <c r="AF244" s="39"/>
    </row>
    <row r="245" ht="15.75" customHeight="1">
      <c r="A245" s="34"/>
      <c r="B245" s="34"/>
      <c r="C245" s="34"/>
      <c r="E245" s="34"/>
      <c r="F245" s="35"/>
      <c r="J245" s="60"/>
      <c r="P245" s="37"/>
      <c r="Q245" s="12"/>
      <c r="R245" s="34"/>
      <c r="S245" s="12"/>
      <c r="T245" s="12"/>
      <c r="X245" s="12"/>
      <c r="AD245" s="12"/>
      <c r="AF245" s="39"/>
    </row>
    <row r="246" ht="15.75" customHeight="1">
      <c r="A246" s="34"/>
      <c r="B246" s="34"/>
      <c r="C246" s="34"/>
      <c r="E246" s="34"/>
      <c r="F246" s="35"/>
      <c r="J246" s="60"/>
      <c r="P246" s="37"/>
      <c r="Q246" s="12"/>
      <c r="R246" s="34"/>
      <c r="S246" s="12"/>
      <c r="T246" s="12"/>
      <c r="X246" s="12"/>
      <c r="AD246" s="12"/>
      <c r="AF246" s="39"/>
    </row>
    <row r="247" ht="15.75" customHeight="1">
      <c r="A247" s="34"/>
      <c r="B247" s="34"/>
      <c r="C247" s="34"/>
      <c r="E247" s="34"/>
      <c r="F247" s="35"/>
      <c r="J247" s="60"/>
      <c r="P247" s="37"/>
      <c r="Q247" s="12"/>
      <c r="R247" s="34"/>
      <c r="S247" s="12"/>
      <c r="T247" s="12"/>
      <c r="X247" s="12"/>
      <c r="AD247" s="12"/>
      <c r="AF247" s="39"/>
    </row>
    <row r="248" ht="15.75" customHeight="1">
      <c r="A248" s="34"/>
      <c r="B248" s="34"/>
      <c r="C248" s="34"/>
      <c r="E248" s="34"/>
      <c r="F248" s="35"/>
      <c r="J248" s="60"/>
      <c r="P248" s="37"/>
      <c r="Q248" s="12"/>
      <c r="R248" s="34"/>
      <c r="S248" s="12"/>
      <c r="T248" s="12"/>
      <c r="X248" s="12"/>
      <c r="AD248" s="12"/>
      <c r="AF248" s="39"/>
    </row>
    <row r="249" ht="15.75" customHeight="1">
      <c r="A249" s="34"/>
      <c r="B249" s="34"/>
      <c r="C249" s="34"/>
      <c r="E249" s="34"/>
      <c r="F249" s="35"/>
      <c r="J249" s="60"/>
      <c r="P249" s="37"/>
      <c r="Q249" s="12"/>
      <c r="R249" s="34"/>
      <c r="S249" s="12"/>
      <c r="T249" s="12"/>
      <c r="X249" s="12"/>
      <c r="AD249" s="12"/>
      <c r="AF249" s="39"/>
    </row>
    <row r="250" ht="15.75" customHeight="1">
      <c r="A250" s="34"/>
      <c r="B250" s="34"/>
      <c r="C250" s="34"/>
      <c r="E250" s="34"/>
      <c r="F250" s="35"/>
      <c r="J250" s="60"/>
      <c r="P250" s="37"/>
      <c r="Q250" s="12"/>
      <c r="R250" s="34"/>
      <c r="S250" s="12"/>
      <c r="T250" s="12"/>
      <c r="X250" s="12"/>
      <c r="AD250" s="12"/>
      <c r="AF250" s="39"/>
    </row>
    <row r="251" ht="15.75" customHeight="1">
      <c r="A251" s="34"/>
      <c r="B251" s="34"/>
      <c r="C251" s="34"/>
      <c r="E251" s="34"/>
      <c r="F251" s="35"/>
      <c r="J251" s="60"/>
      <c r="P251" s="37"/>
      <c r="Q251" s="12"/>
      <c r="R251" s="34"/>
      <c r="S251" s="12"/>
      <c r="T251" s="12"/>
      <c r="X251" s="12"/>
      <c r="AD251" s="12"/>
      <c r="AF251" s="39"/>
    </row>
    <row r="252" ht="15.75" customHeight="1">
      <c r="A252" s="34"/>
      <c r="B252" s="34"/>
      <c r="C252" s="34"/>
      <c r="E252" s="34"/>
      <c r="F252" s="35"/>
      <c r="J252" s="60"/>
      <c r="P252" s="37"/>
      <c r="Q252" s="12"/>
      <c r="R252" s="34"/>
      <c r="S252" s="12"/>
      <c r="T252" s="12"/>
      <c r="X252" s="12"/>
      <c r="AD252" s="12"/>
      <c r="AF252" s="39"/>
    </row>
    <row r="253" ht="15.75" customHeight="1">
      <c r="A253" s="34"/>
      <c r="B253" s="34"/>
      <c r="C253" s="34"/>
      <c r="E253" s="34"/>
      <c r="F253" s="35"/>
      <c r="J253" s="60"/>
      <c r="P253" s="37"/>
      <c r="Q253" s="12"/>
      <c r="R253" s="34"/>
      <c r="S253" s="12"/>
      <c r="T253" s="12"/>
      <c r="X253" s="12"/>
      <c r="AD253" s="12"/>
      <c r="AF253" s="39"/>
    </row>
    <row r="254" ht="15.75" customHeight="1">
      <c r="A254" s="34"/>
      <c r="B254" s="34"/>
      <c r="C254" s="34"/>
      <c r="E254" s="34"/>
      <c r="F254" s="35"/>
      <c r="J254" s="60"/>
      <c r="P254" s="37"/>
      <c r="Q254" s="12"/>
      <c r="R254" s="34"/>
      <c r="S254" s="12"/>
      <c r="T254" s="12"/>
      <c r="X254" s="12"/>
      <c r="AD254" s="12"/>
      <c r="AF254" s="39"/>
    </row>
    <row r="255" ht="15.75" customHeight="1">
      <c r="A255" s="34"/>
      <c r="B255" s="34"/>
      <c r="C255" s="34"/>
      <c r="E255" s="34"/>
      <c r="F255" s="35"/>
      <c r="J255" s="60"/>
      <c r="P255" s="37"/>
      <c r="Q255" s="12"/>
      <c r="R255" s="34"/>
      <c r="S255" s="12"/>
      <c r="T255" s="12"/>
      <c r="X255" s="12"/>
      <c r="AD255" s="12"/>
      <c r="AF255" s="39"/>
    </row>
    <row r="256" ht="15.75" customHeight="1">
      <c r="A256" s="34"/>
      <c r="B256" s="34"/>
      <c r="C256" s="34"/>
      <c r="E256" s="34"/>
      <c r="F256" s="35"/>
      <c r="J256" s="60"/>
      <c r="P256" s="37"/>
      <c r="Q256" s="12"/>
      <c r="R256" s="34"/>
      <c r="S256" s="12"/>
      <c r="T256" s="12"/>
      <c r="X256" s="12"/>
      <c r="AD256" s="12"/>
      <c r="AF256" s="39"/>
    </row>
    <row r="257" ht="15.75" customHeight="1">
      <c r="A257" s="34"/>
      <c r="B257" s="34"/>
      <c r="C257" s="34"/>
      <c r="E257" s="34"/>
      <c r="F257" s="35"/>
      <c r="J257" s="60"/>
      <c r="P257" s="37"/>
      <c r="Q257" s="12"/>
      <c r="R257" s="34"/>
      <c r="S257" s="12"/>
      <c r="T257" s="12"/>
      <c r="X257" s="12"/>
      <c r="AD257" s="12"/>
      <c r="AF257" s="39"/>
    </row>
    <row r="258" ht="15.75" customHeight="1">
      <c r="A258" s="34"/>
      <c r="B258" s="34"/>
      <c r="C258" s="34"/>
      <c r="E258" s="34"/>
      <c r="F258" s="35"/>
      <c r="J258" s="60"/>
      <c r="P258" s="37"/>
      <c r="Q258" s="12"/>
      <c r="R258" s="34"/>
      <c r="S258" s="12"/>
      <c r="T258" s="12"/>
      <c r="X258" s="12"/>
      <c r="AD258" s="12"/>
      <c r="AF258" s="39"/>
    </row>
    <row r="259" ht="15.75" customHeight="1">
      <c r="A259" s="34"/>
      <c r="B259" s="34"/>
      <c r="C259" s="34"/>
      <c r="E259" s="34"/>
      <c r="F259" s="35"/>
      <c r="J259" s="60"/>
      <c r="P259" s="37"/>
      <c r="Q259" s="12"/>
      <c r="R259" s="34"/>
      <c r="S259" s="12"/>
      <c r="T259" s="12"/>
      <c r="X259" s="12"/>
      <c r="AD259" s="12"/>
      <c r="AF259" s="39"/>
    </row>
    <row r="260" ht="15.75" customHeight="1">
      <c r="A260" s="34"/>
      <c r="B260" s="34"/>
      <c r="C260" s="34"/>
      <c r="E260" s="34"/>
      <c r="F260" s="35"/>
      <c r="J260" s="60"/>
      <c r="P260" s="37"/>
      <c r="Q260" s="12"/>
      <c r="R260" s="34"/>
      <c r="S260" s="12"/>
      <c r="T260" s="12"/>
      <c r="X260" s="12"/>
      <c r="AD260" s="12"/>
      <c r="AF260" s="39"/>
    </row>
    <row r="261" ht="15.75" customHeight="1">
      <c r="A261" s="34"/>
      <c r="B261" s="34"/>
      <c r="C261" s="34"/>
      <c r="E261" s="34"/>
      <c r="F261" s="35"/>
      <c r="J261" s="60"/>
      <c r="P261" s="37"/>
      <c r="Q261" s="12"/>
      <c r="R261" s="34"/>
      <c r="S261" s="12"/>
      <c r="T261" s="12"/>
      <c r="X261" s="12"/>
      <c r="AD261" s="12"/>
      <c r="AF261" s="39"/>
    </row>
    <row r="262" ht="15.75" customHeight="1">
      <c r="A262" s="34"/>
      <c r="B262" s="34"/>
      <c r="C262" s="34"/>
      <c r="E262" s="34"/>
      <c r="F262" s="35"/>
      <c r="J262" s="60"/>
      <c r="P262" s="37"/>
      <c r="Q262" s="12"/>
      <c r="R262" s="34"/>
      <c r="S262" s="12"/>
      <c r="T262" s="12"/>
      <c r="X262" s="12"/>
      <c r="AD262" s="12"/>
      <c r="AF262" s="39"/>
    </row>
    <row r="263" ht="15.75" customHeight="1">
      <c r="A263" s="34"/>
      <c r="B263" s="34"/>
      <c r="C263" s="34"/>
      <c r="E263" s="34"/>
      <c r="F263" s="35"/>
      <c r="J263" s="60"/>
      <c r="P263" s="37"/>
      <c r="Q263" s="12"/>
      <c r="R263" s="34"/>
      <c r="S263" s="12"/>
      <c r="T263" s="12"/>
      <c r="X263" s="12"/>
      <c r="AD263" s="12"/>
      <c r="AF263" s="39"/>
    </row>
    <row r="264" ht="15.75" customHeight="1">
      <c r="A264" s="34"/>
      <c r="B264" s="34"/>
      <c r="C264" s="34"/>
      <c r="E264" s="34"/>
      <c r="F264" s="35"/>
      <c r="J264" s="60"/>
      <c r="P264" s="37"/>
      <c r="Q264" s="12"/>
      <c r="R264" s="34"/>
      <c r="S264" s="12"/>
      <c r="T264" s="12"/>
      <c r="X264" s="12"/>
      <c r="AD264" s="12"/>
      <c r="AF264" s="39"/>
    </row>
    <row r="265" ht="15.75" customHeight="1">
      <c r="A265" s="34"/>
      <c r="B265" s="34"/>
      <c r="C265" s="34"/>
      <c r="E265" s="34"/>
      <c r="F265" s="35"/>
      <c r="J265" s="60"/>
      <c r="P265" s="37"/>
      <c r="Q265" s="12"/>
      <c r="R265" s="34"/>
      <c r="S265" s="12"/>
      <c r="T265" s="12"/>
      <c r="X265" s="12"/>
      <c r="AD265" s="12"/>
      <c r="AF265" s="39"/>
    </row>
    <row r="266" ht="15.75" customHeight="1">
      <c r="A266" s="34"/>
      <c r="B266" s="34"/>
      <c r="C266" s="34"/>
      <c r="E266" s="34"/>
      <c r="F266" s="35"/>
      <c r="J266" s="60"/>
      <c r="P266" s="37"/>
      <c r="Q266" s="12"/>
      <c r="R266" s="34"/>
      <c r="S266" s="12"/>
      <c r="T266" s="12"/>
      <c r="X266" s="12"/>
      <c r="AD266" s="12"/>
      <c r="AF266" s="39"/>
    </row>
    <row r="267" ht="15.75" customHeight="1">
      <c r="A267" s="34"/>
      <c r="B267" s="34"/>
      <c r="C267" s="34"/>
      <c r="E267" s="34"/>
      <c r="F267" s="35"/>
      <c r="J267" s="60"/>
      <c r="P267" s="37"/>
      <c r="Q267" s="12"/>
      <c r="R267" s="34"/>
      <c r="S267" s="12"/>
      <c r="T267" s="12"/>
      <c r="X267" s="12"/>
      <c r="AD267" s="12"/>
      <c r="AF267" s="39"/>
    </row>
    <row r="268" ht="15.75" customHeight="1">
      <c r="A268" s="34"/>
      <c r="B268" s="34"/>
      <c r="C268" s="34"/>
      <c r="E268" s="34"/>
      <c r="F268" s="35"/>
      <c r="J268" s="60"/>
      <c r="P268" s="37"/>
      <c r="Q268" s="12"/>
      <c r="R268" s="34"/>
      <c r="S268" s="12"/>
      <c r="T268" s="12"/>
      <c r="X268" s="12"/>
      <c r="AD268" s="12"/>
      <c r="AF268" s="39"/>
    </row>
    <row r="269" ht="15.75" customHeight="1">
      <c r="A269" s="34"/>
      <c r="B269" s="34"/>
      <c r="C269" s="34"/>
      <c r="E269" s="34"/>
      <c r="F269" s="35"/>
      <c r="J269" s="60"/>
      <c r="P269" s="37"/>
      <c r="Q269" s="12"/>
      <c r="R269" s="34"/>
      <c r="S269" s="12"/>
      <c r="T269" s="12"/>
      <c r="X269" s="12"/>
      <c r="AD269" s="12"/>
      <c r="AF269" s="39"/>
    </row>
    <row r="270" ht="15.75" customHeight="1">
      <c r="A270" s="34"/>
      <c r="B270" s="34"/>
      <c r="C270" s="34"/>
      <c r="E270" s="34"/>
      <c r="F270" s="35"/>
      <c r="J270" s="60"/>
      <c r="P270" s="37"/>
      <c r="Q270" s="12"/>
      <c r="R270" s="34"/>
      <c r="S270" s="12"/>
      <c r="T270" s="12"/>
      <c r="X270" s="12"/>
      <c r="AD270" s="12"/>
      <c r="AF270" s="39"/>
    </row>
    <row r="271" ht="15.75" customHeight="1">
      <c r="A271" s="34"/>
      <c r="B271" s="34"/>
      <c r="C271" s="34"/>
      <c r="E271" s="34"/>
      <c r="F271" s="35"/>
      <c r="J271" s="60"/>
      <c r="P271" s="37"/>
      <c r="Q271" s="12"/>
      <c r="R271" s="34"/>
      <c r="S271" s="12"/>
      <c r="T271" s="12"/>
      <c r="X271" s="12"/>
      <c r="AD271" s="12"/>
      <c r="AF271" s="39"/>
    </row>
    <row r="272" ht="15.75" customHeight="1">
      <c r="A272" s="34"/>
      <c r="B272" s="34"/>
      <c r="C272" s="34"/>
      <c r="E272" s="34"/>
      <c r="F272" s="35"/>
      <c r="J272" s="60"/>
      <c r="P272" s="37"/>
      <c r="Q272" s="12"/>
      <c r="R272" s="34"/>
      <c r="S272" s="12"/>
      <c r="T272" s="12"/>
      <c r="X272" s="12"/>
      <c r="AD272" s="12"/>
      <c r="AF272" s="39"/>
    </row>
    <row r="273" ht="15.75" customHeight="1">
      <c r="A273" s="34"/>
      <c r="B273" s="34"/>
      <c r="C273" s="34"/>
      <c r="E273" s="34"/>
      <c r="F273" s="35"/>
      <c r="J273" s="60"/>
      <c r="P273" s="37"/>
      <c r="Q273" s="12"/>
      <c r="R273" s="34"/>
      <c r="S273" s="12"/>
      <c r="T273" s="12"/>
      <c r="X273" s="12"/>
      <c r="AD273" s="12"/>
      <c r="AF273" s="39"/>
    </row>
    <row r="274" ht="15.75" customHeight="1">
      <c r="A274" s="34"/>
      <c r="B274" s="34"/>
      <c r="C274" s="34"/>
      <c r="E274" s="34"/>
      <c r="F274" s="35"/>
      <c r="J274" s="60"/>
      <c r="P274" s="37"/>
      <c r="Q274" s="12"/>
      <c r="R274" s="34"/>
      <c r="S274" s="12"/>
      <c r="T274" s="12"/>
      <c r="X274" s="12"/>
      <c r="AD274" s="12"/>
      <c r="AF274" s="39"/>
    </row>
    <row r="275" ht="15.75" customHeight="1">
      <c r="A275" s="34"/>
      <c r="B275" s="34"/>
      <c r="C275" s="34"/>
      <c r="E275" s="34"/>
      <c r="F275" s="35"/>
      <c r="J275" s="60"/>
      <c r="P275" s="37"/>
      <c r="Q275" s="12"/>
      <c r="R275" s="34"/>
      <c r="S275" s="12"/>
      <c r="T275" s="12"/>
      <c r="X275" s="12"/>
      <c r="AD275" s="12"/>
      <c r="AF275" s="39"/>
    </row>
    <row r="276" ht="15.75" customHeight="1">
      <c r="A276" s="34"/>
      <c r="B276" s="34"/>
      <c r="C276" s="34"/>
      <c r="E276" s="34"/>
      <c r="F276" s="35"/>
      <c r="J276" s="60"/>
      <c r="P276" s="37"/>
      <c r="Q276" s="12"/>
      <c r="R276" s="34"/>
      <c r="S276" s="12"/>
      <c r="T276" s="12"/>
      <c r="X276" s="12"/>
      <c r="AD276" s="12"/>
      <c r="AF276" s="39"/>
    </row>
    <row r="277" ht="15.75" customHeight="1">
      <c r="A277" s="34"/>
      <c r="B277" s="34"/>
      <c r="C277" s="34"/>
      <c r="E277" s="34"/>
      <c r="F277" s="35"/>
      <c r="J277" s="60"/>
      <c r="P277" s="37"/>
      <c r="Q277" s="12"/>
      <c r="R277" s="34"/>
      <c r="S277" s="12"/>
      <c r="T277" s="12"/>
      <c r="X277" s="12"/>
      <c r="AD277" s="12"/>
      <c r="AF277" s="39"/>
    </row>
    <row r="278" ht="15.75" customHeight="1">
      <c r="A278" s="34"/>
      <c r="B278" s="34"/>
      <c r="C278" s="34"/>
      <c r="E278" s="34"/>
      <c r="F278" s="35"/>
      <c r="J278" s="60"/>
      <c r="P278" s="37"/>
      <c r="Q278" s="12"/>
      <c r="R278" s="34"/>
      <c r="S278" s="12"/>
      <c r="T278" s="12"/>
      <c r="X278" s="12"/>
      <c r="AD278" s="12"/>
      <c r="AF278" s="39"/>
    </row>
    <row r="279" ht="15.75" customHeight="1">
      <c r="A279" s="34"/>
      <c r="B279" s="34"/>
      <c r="C279" s="34"/>
      <c r="E279" s="34"/>
      <c r="F279" s="35"/>
      <c r="J279" s="60"/>
      <c r="P279" s="37"/>
      <c r="Q279" s="12"/>
      <c r="R279" s="34"/>
      <c r="S279" s="12"/>
      <c r="T279" s="12"/>
      <c r="X279" s="12"/>
      <c r="AD279" s="12"/>
      <c r="AF279" s="39"/>
    </row>
    <row r="280" ht="15.75" customHeight="1">
      <c r="A280" s="34"/>
      <c r="B280" s="34"/>
      <c r="C280" s="34"/>
      <c r="E280" s="34"/>
      <c r="F280" s="35"/>
      <c r="J280" s="60"/>
      <c r="P280" s="37"/>
      <c r="Q280" s="12"/>
      <c r="R280" s="34"/>
      <c r="S280" s="12"/>
      <c r="T280" s="12"/>
      <c r="X280" s="12"/>
      <c r="AD280" s="12"/>
      <c r="AF280" s="39"/>
    </row>
    <row r="281" ht="15.75" customHeight="1">
      <c r="A281" s="34"/>
      <c r="B281" s="34"/>
      <c r="C281" s="34"/>
      <c r="E281" s="34"/>
      <c r="F281" s="35"/>
      <c r="J281" s="60"/>
      <c r="P281" s="37"/>
      <c r="Q281" s="12"/>
      <c r="R281" s="34"/>
      <c r="S281" s="12"/>
      <c r="T281" s="12"/>
      <c r="X281" s="12"/>
      <c r="AD281" s="12"/>
      <c r="AF281" s="39"/>
    </row>
    <row r="282" ht="15.75" customHeight="1">
      <c r="A282" s="34"/>
      <c r="B282" s="34"/>
      <c r="C282" s="34"/>
      <c r="E282" s="34"/>
      <c r="F282" s="35"/>
      <c r="J282" s="60"/>
      <c r="P282" s="37"/>
      <c r="Q282" s="12"/>
      <c r="R282" s="34"/>
      <c r="S282" s="12"/>
      <c r="T282" s="12"/>
      <c r="X282" s="12"/>
      <c r="AD282" s="12"/>
      <c r="AF282" s="39"/>
    </row>
    <row r="283" ht="15.75" customHeight="1">
      <c r="A283" s="34"/>
      <c r="B283" s="34"/>
      <c r="C283" s="34"/>
      <c r="E283" s="34"/>
      <c r="F283" s="35"/>
      <c r="J283" s="60"/>
      <c r="P283" s="37"/>
      <c r="Q283" s="12"/>
      <c r="R283" s="34"/>
      <c r="S283" s="12"/>
      <c r="T283" s="12"/>
      <c r="X283" s="12"/>
      <c r="AD283" s="12"/>
      <c r="AF283" s="39"/>
    </row>
    <row r="284" ht="15.75" customHeight="1">
      <c r="A284" s="34"/>
      <c r="B284" s="34"/>
      <c r="C284" s="34"/>
      <c r="E284" s="34"/>
      <c r="F284" s="35"/>
      <c r="J284" s="60"/>
      <c r="P284" s="37"/>
      <c r="Q284" s="12"/>
      <c r="R284" s="34"/>
      <c r="S284" s="12"/>
      <c r="T284" s="12"/>
      <c r="X284" s="12"/>
      <c r="AD284" s="12"/>
      <c r="AF284" s="39"/>
    </row>
    <row r="285" ht="15.75" customHeight="1">
      <c r="A285" s="34"/>
      <c r="B285" s="34"/>
      <c r="C285" s="34"/>
      <c r="E285" s="34"/>
      <c r="F285" s="35"/>
      <c r="J285" s="60"/>
      <c r="P285" s="37"/>
      <c r="Q285" s="12"/>
      <c r="R285" s="34"/>
      <c r="S285" s="12"/>
      <c r="T285" s="12"/>
      <c r="X285" s="12"/>
      <c r="AD285" s="12"/>
      <c r="AF285" s="39"/>
    </row>
    <row r="286" ht="15.75" customHeight="1">
      <c r="A286" s="34"/>
      <c r="B286" s="34"/>
      <c r="C286" s="34"/>
      <c r="E286" s="34"/>
      <c r="F286" s="35"/>
      <c r="J286" s="60"/>
      <c r="P286" s="37"/>
      <c r="Q286" s="12"/>
      <c r="R286" s="34"/>
      <c r="S286" s="12"/>
      <c r="T286" s="12"/>
      <c r="X286" s="12"/>
      <c r="AD286" s="12"/>
      <c r="AF286" s="39"/>
    </row>
    <row r="287" ht="15.75" customHeight="1">
      <c r="A287" s="34"/>
      <c r="B287" s="34"/>
      <c r="C287" s="34"/>
      <c r="E287" s="34"/>
      <c r="F287" s="35"/>
      <c r="J287" s="60"/>
      <c r="P287" s="37"/>
      <c r="Q287" s="12"/>
      <c r="R287" s="34"/>
      <c r="S287" s="12"/>
      <c r="T287" s="12"/>
      <c r="X287" s="12"/>
      <c r="AD287" s="12"/>
      <c r="AF287" s="39"/>
    </row>
    <row r="288" ht="15.75" customHeight="1">
      <c r="A288" s="34"/>
      <c r="B288" s="34"/>
      <c r="C288" s="34"/>
      <c r="E288" s="34"/>
      <c r="F288" s="35"/>
      <c r="J288" s="60"/>
      <c r="P288" s="37"/>
      <c r="Q288" s="12"/>
      <c r="R288" s="34"/>
      <c r="S288" s="12"/>
      <c r="T288" s="12"/>
      <c r="X288" s="12"/>
      <c r="AD288" s="12"/>
      <c r="AF288" s="39"/>
    </row>
    <row r="289" ht="15.75" customHeight="1">
      <c r="A289" s="34"/>
      <c r="B289" s="34"/>
      <c r="C289" s="34"/>
      <c r="E289" s="34"/>
      <c r="F289" s="35"/>
      <c r="J289" s="60"/>
      <c r="P289" s="37"/>
      <c r="Q289" s="12"/>
      <c r="R289" s="34"/>
      <c r="S289" s="12"/>
      <c r="T289" s="12"/>
      <c r="X289" s="12"/>
      <c r="AD289" s="12"/>
      <c r="AF289" s="39"/>
    </row>
    <row r="290" ht="15.75" customHeight="1">
      <c r="A290" s="34"/>
      <c r="B290" s="34"/>
      <c r="C290" s="34"/>
      <c r="E290" s="34"/>
      <c r="F290" s="35"/>
      <c r="J290" s="60"/>
      <c r="P290" s="37"/>
      <c r="Q290" s="12"/>
      <c r="R290" s="34"/>
      <c r="S290" s="12"/>
      <c r="T290" s="12"/>
      <c r="X290" s="12"/>
      <c r="AD290" s="12"/>
      <c r="AF290" s="39"/>
    </row>
    <row r="291" ht="15.75" customHeight="1">
      <c r="A291" s="34"/>
      <c r="B291" s="34"/>
      <c r="C291" s="34"/>
      <c r="E291" s="34"/>
      <c r="F291" s="35"/>
      <c r="J291" s="60"/>
      <c r="P291" s="37"/>
      <c r="Q291" s="12"/>
      <c r="R291" s="34"/>
      <c r="S291" s="12"/>
      <c r="T291" s="12"/>
      <c r="X291" s="12"/>
      <c r="AD291" s="12"/>
      <c r="AF291" s="39"/>
    </row>
    <row r="292" ht="15.75" customHeight="1">
      <c r="A292" s="34"/>
      <c r="B292" s="34"/>
      <c r="C292" s="34"/>
      <c r="E292" s="34"/>
      <c r="F292" s="35"/>
      <c r="J292" s="60"/>
      <c r="P292" s="37"/>
      <c r="Q292" s="12"/>
      <c r="R292" s="34"/>
      <c r="S292" s="12"/>
      <c r="T292" s="12"/>
      <c r="X292" s="12"/>
      <c r="AD292" s="12"/>
      <c r="AF292" s="39"/>
    </row>
    <row r="293" ht="15.75" customHeight="1">
      <c r="A293" s="34"/>
      <c r="B293" s="34"/>
      <c r="C293" s="34"/>
      <c r="E293" s="34"/>
      <c r="F293" s="35"/>
      <c r="J293" s="60"/>
      <c r="P293" s="37"/>
      <c r="Q293" s="12"/>
      <c r="R293" s="34"/>
      <c r="S293" s="12"/>
      <c r="T293" s="12"/>
      <c r="X293" s="12"/>
      <c r="AD293" s="12"/>
      <c r="AF293" s="39"/>
    </row>
    <row r="294" ht="15.75" customHeight="1">
      <c r="A294" s="34"/>
      <c r="B294" s="34"/>
      <c r="C294" s="34"/>
      <c r="E294" s="34"/>
      <c r="F294" s="35"/>
      <c r="J294" s="60"/>
      <c r="P294" s="37"/>
      <c r="Q294" s="12"/>
      <c r="R294" s="34"/>
      <c r="S294" s="12"/>
      <c r="T294" s="12"/>
      <c r="X294" s="12"/>
      <c r="AD294" s="12"/>
      <c r="AF294" s="39"/>
    </row>
    <row r="295" ht="15.75" customHeight="1">
      <c r="A295" s="34"/>
      <c r="B295" s="34"/>
      <c r="C295" s="34"/>
      <c r="E295" s="34"/>
      <c r="F295" s="35"/>
      <c r="J295" s="60"/>
      <c r="P295" s="37"/>
      <c r="Q295" s="12"/>
      <c r="R295" s="34"/>
      <c r="S295" s="12"/>
      <c r="T295" s="12"/>
      <c r="X295" s="12"/>
      <c r="AD295" s="12"/>
      <c r="AF295" s="39"/>
    </row>
    <row r="296" ht="15.75" customHeight="1">
      <c r="A296" s="34"/>
      <c r="B296" s="34"/>
      <c r="C296" s="34"/>
      <c r="E296" s="34"/>
      <c r="F296" s="35"/>
      <c r="J296" s="60"/>
      <c r="P296" s="37"/>
      <c r="Q296" s="12"/>
      <c r="R296" s="34"/>
      <c r="S296" s="12"/>
      <c r="T296" s="12"/>
      <c r="X296" s="12"/>
      <c r="AD296" s="12"/>
      <c r="AF296" s="39"/>
    </row>
    <row r="297" ht="15.75" customHeight="1">
      <c r="A297" s="34"/>
      <c r="B297" s="34"/>
      <c r="C297" s="34"/>
      <c r="E297" s="34"/>
      <c r="F297" s="35"/>
      <c r="J297" s="60"/>
      <c r="P297" s="37"/>
      <c r="Q297" s="12"/>
      <c r="R297" s="34"/>
      <c r="S297" s="12"/>
      <c r="T297" s="12"/>
      <c r="X297" s="12"/>
      <c r="AD297" s="12"/>
      <c r="AF297" s="39"/>
    </row>
    <row r="298" ht="15.75" customHeight="1">
      <c r="A298" s="34"/>
      <c r="B298" s="34"/>
      <c r="C298" s="34"/>
      <c r="E298" s="34"/>
      <c r="F298" s="35"/>
      <c r="J298" s="60"/>
      <c r="P298" s="37"/>
      <c r="Q298" s="12"/>
      <c r="R298" s="34"/>
      <c r="S298" s="12"/>
      <c r="T298" s="12"/>
      <c r="X298" s="12"/>
      <c r="AD298" s="12"/>
      <c r="AF298" s="39"/>
    </row>
    <row r="299" ht="15.75" customHeight="1">
      <c r="A299" s="34"/>
      <c r="B299" s="34"/>
      <c r="C299" s="34"/>
      <c r="E299" s="34"/>
      <c r="F299" s="35"/>
      <c r="J299" s="60"/>
      <c r="P299" s="37"/>
      <c r="Q299" s="12"/>
      <c r="R299" s="34"/>
      <c r="S299" s="12"/>
      <c r="T299" s="12"/>
      <c r="X299" s="12"/>
      <c r="AD299" s="12"/>
      <c r="AF299" s="39"/>
    </row>
    <row r="300" ht="15.75" customHeight="1">
      <c r="A300" s="34"/>
      <c r="B300" s="34"/>
      <c r="C300" s="34"/>
      <c r="E300" s="34"/>
      <c r="F300" s="35"/>
      <c r="J300" s="60"/>
      <c r="P300" s="37"/>
      <c r="Q300" s="12"/>
      <c r="R300" s="34"/>
      <c r="S300" s="12"/>
      <c r="T300" s="12"/>
      <c r="X300" s="12"/>
      <c r="AD300" s="12"/>
      <c r="AF300" s="39"/>
    </row>
    <row r="301" ht="15.75" customHeight="1">
      <c r="A301" s="34"/>
      <c r="B301" s="34"/>
      <c r="C301" s="34"/>
      <c r="E301" s="34"/>
      <c r="F301" s="35"/>
      <c r="J301" s="60"/>
      <c r="P301" s="37"/>
      <c r="Q301" s="12"/>
      <c r="R301" s="34"/>
      <c r="S301" s="12"/>
      <c r="T301" s="12"/>
      <c r="X301" s="12"/>
      <c r="AD301" s="12"/>
      <c r="AF301" s="39"/>
    </row>
    <row r="302" ht="15.75" customHeight="1">
      <c r="A302" s="34"/>
      <c r="B302" s="34"/>
      <c r="C302" s="34"/>
      <c r="E302" s="34"/>
      <c r="F302" s="35"/>
      <c r="J302" s="60"/>
      <c r="P302" s="37"/>
      <c r="Q302" s="12"/>
      <c r="R302" s="34"/>
      <c r="S302" s="12"/>
      <c r="T302" s="12"/>
      <c r="X302" s="12"/>
      <c r="AD302" s="12"/>
      <c r="AF302" s="39"/>
    </row>
    <row r="303" ht="15.75" customHeight="1">
      <c r="A303" s="34"/>
      <c r="B303" s="34"/>
      <c r="C303" s="34"/>
      <c r="E303" s="34"/>
      <c r="F303" s="35"/>
      <c r="J303" s="60"/>
      <c r="P303" s="37"/>
      <c r="Q303" s="12"/>
      <c r="R303" s="34"/>
      <c r="S303" s="12"/>
      <c r="T303" s="12"/>
      <c r="X303" s="12"/>
      <c r="AD303" s="12"/>
      <c r="AF303" s="39"/>
    </row>
    <row r="304" ht="15.75" customHeight="1">
      <c r="A304" s="34"/>
      <c r="B304" s="34"/>
      <c r="C304" s="34"/>
      <c r="E304" s="34"/>
      <c r="F304" s="35"/>
      <c r="J304" s="60"/>
      <c r="P304" s="37"/>
      <c r="Q304" s="12"/>
      <c r="R304" s="34"/>
      <c r="S304" s="12"/>
      <c r="T304" s="12"/>
      <c r="X304" s="12"/>
      <c r="AD304" s="12"/>
      <c r="AF304" s="39"/>
    </row>
    <row r="305" ht="15.75" customHeight="1">
      <c r="A305" s="34"/>
      <c r="B305" s="34"/>
      <c r="C305" s="34"/>
      <c r="E305" s="34"/>
      <c r="F305" s="35"/>
      <c r="J305" s="60"/>
      <c r="P305" s="37"/>
      <c r="Q305" s="12"/>
      <c r="R305" s="34"/>
      <c r="S305" s="12"/>
      <c r="T305" s="12"/>
      <c r="X305" s="12"/>
      <c r="AD305" s="12"/>
      <c r="AF305" s="39"/>
    </row>
    <row r="306" ht="15.75" customHeight="1">
      <c r="A306" s="34"/>
      <c r="B306" s="34"/>
      <c r="C306" s="34"/>
      <c r="E306" s="34"/>
      <c r="F306" s="35"/>
      <c r="J306" s="60"/>
      <c r="P306" s="37"/>
      <c r="Q306" s="12"/>
      <c r="R306" s="34"/>
      <c r="S306" s="12"/>
      <c r="T306" s="12"/>
      <c r="X306" s="12"/>
      <c r="AD306" s="12"/>
      <c r="AF306" s="39"/>
    </row>
    <row r="307" ht="15.75" customHeight="1">
      <c r="A307" s="34"/>
      <c r="B307" s="34"/>
      <c r="C307" s="34"/>
      <c r="E307" s="34"/>
      <c r="F307" s="35"/>
      <c r="J307" s="60"/>
      <c r="P307" s="37"/>
      <c r="Q307" s="12"/>
      <c r="R307" s="34"/>
      <c r="S307" s="12"/>
      <c r="T307" s="12"/>
      <c r="X307" s="12"/>
      <c r="AD307" s="12"/>
      <c r="AF307" s="39"/>
    </row>
    <row r="308" ht="15.75" customHeight="1">
      <c r="A308" s="34"/>
      <c r="B308" s="34"/>
      <c r="C308" s="34"/>
      <c r="E308" s="34"/>
      <c r="F308" s="35"/>
      <c r="J308" s="60"/>
      <c r="P308" s="37"/>
      <c r="Q308" s="12"/>
      <c r="R308" s="34"/>
      <c r="S308" s="12"/>
      <c r="T308" s="12"/>
      <c r="X308" s="12"/>
      <c r="AD308" s="12"/>
      <c r="AF308" s="39"/>
    </row>
    <row r="309" ht="15.75" customHeight="1">
      <c r="A309" s="34"/>
      <c r="B309" s="34"/>
      <c r="C309" s="34"/>
      <c r="E309" s="34"/>
      <c r="F309" s="35"/>
      <c r="J309" s="60"/>
      <c r="P309" s="37"/>
      <c r="Q309" s="12"/>
      <c r="R309" s="34"/>
      <c r="S309" s="12"/>
      <c r="T309" s="12"/>
      <c r="X309" s="12"/>
      <c r="AD309" s="12"/>
      <c r="AF309" s="39"/>
    </row>
    <row r="310" ht="15.75" customHeight="1">
      <c r="A310" s="34"/>
      <c r="B310" s="34"/>
      <c r="C310" s="34"/>
      <c r="E310" s="34"/>
      <c r="F310" s="35"/>
      <c r="J310" s="60"/>
      <c r="P310" s="37"/>
      <c r="Q310" s="12"/>
      <c r="R310" s="34"/>
      <c r="S310" s="12"/>
      <c r="T310" s="12"/>
      <c r="X310" s="12"/>
      <c r="AD310" s="12"/>
      <c r="AF310" s="39"/>
    </row>
    <row r="311" ht="15.75" customHeight="1">
      <c r="A311" s="34"/>
      <c r="B311" s="34"/>
      <c r="C311" s="34"/>
      <c r="E311" s="34"/>
      <c r="F311" s="35"/>
      <c r="J311" s="60"/>
      <c r="P311" s="37"/>
      <c r="Q311" s="12"/>
      <c r="R311" s="34"/>
      <c r="S311" s="12"/>
      <c r="T311" s="12"/>
      <c r="X311" s="12"/>
      <c r="AD311" s="12"/>
      <c r="AF311" s="39"/>
    </row>
    <row r="312" ht="15.75" customHeight="1">
      <c r="A312" s="34"/>
      <c r="B312" s="34"/>
      <c r="C312" s="34"/>
      <c r="E312" s="34"/>
      <c r="F312" s="35"/>
      <c r="J312" s="60"/>
      <c r="P312" s="37"/>
      <c r="Q312" s="12"/>
      <c r="R312" s="34"/>
      <c r="S312" s="12"/>
      <c r="T312" s="12"/>
      <c r="X312" s="12"/>
      <c r="AD312" s="12"/>
      <c r="AF312" s="39"/>
    </row>
    <row r="313" ht="15.75" customHeight="1">
      <c r="A313" s="34"/>
      <c r="B313" s="34"/>
      <c r="C313" s="34"/>
      <c r="E313" s="34"/>
      <c r="F313" s="35"/>
      <c r="J313" s="60"/>
      <c r="P313" s="37"/>
      <c r="Q313" s="12"/>
      <c r="R313" s="34"/>
      <c r="S313" s="12"/>
      <c r="T313" s="12"/>
      <c r="X313" s="12"/>
      <c r="AD313" s="12"/>
      <c r="AF313" s="39"/>
    </row>
    <row r="314" ht="15.75" customHeight="1">
      <c r="A314" s="34"/>
      <c r="B314" s="34"/>
      <c r="C314" s="34"/>
      <c r="E314" s="34"/>
      <c r="F314" s="35"/>
      <c r="J314" s="60"/>
      <c r="P314" s="37"/>
      <c r="Q314" s="12"/>
      <c r="R314" s="34"/>
      <c r="S314" s="12"/>
      <c r="T314" s="12"/>
      <c r="X314" s="12"/>
      <c r="AD314" s="12"/>
      <c r="AF314" s="39"/>
    </row>
    <row r="315" ht="15.75" customHeight="1">
      <c r="A315" s="34"/>
      <c r="B315" s="34"/>
      <c r="C315" s="34"/>
      <c r="E315" s="34"/>
      <c r="F315" s="35"/>
      <c r="J315" s="60"/>
      <c r="P315" s="37"/>
      <c r="Q315" s="12"/>
      <c r="R315" s="34"/>
      <c r="S315" s="12"/>
      <c r="T315" s="12"/>
      <c r="X315" s="12"/>
      <c r="AD315" s="12"/>
      <c r="AF315" s="39"/>
    </row>
    <row r="316" ht="15.75" customHeight="1">
      <c r="A316" s="34"/>
      <c r="B316" s="34"/>
      <c r="C316" s="34"/>
      <c r="E316" s="34"/>
      <c r="F316" s="35"/>
      <c r="J316" s="60"/>
      <c r="P316" s="37"/>
      <c r="Q316" s="12"/>
      <c r="R316" s="34"/>
      <c r="S316" s="12"/>
      <c r="T316" s="12"/>
      <c r="X316" s="12"/>
      <c r="AD316" s="12"/>
      <c r="AF316" s="39"/>
    </row>
    <row r="317" ht="15.75" customHeight="1">
      <c r="A317" s="34"/>
      <c r="B317" s="34"/>
      <c r="C317" s="34"/>
      <c r="E317" s="34"/>
      <c r="F317" s="35"/>
      <c r="J317" s="60"/>
      <c r="P317" s="37"/>
      <c r="Q317" s="12"/>
      <c r="R317" s="34"/>
      <c r="S317" s="12"/>
      <c r="T317" s="12"/>
      <c r="X317" s="12"/>
      <c r="AD317" s="12"/>
      <c r="AF317" s="39"/>
    </row>
    <row r="318" ht="15.75" customHeight="1">
      <c r="A318" s="34"/>
      <c r="B318" s="34"/>
      <c r="C318" s="34"/>
      <c r="E318" s="34"/>
      <c r="F318" s="35"/>
      <c r="J318" s="60"/>
      <c r="P318" s="37"/>
      <c r="Q318" s="12"/>
      <c r="R318" s="34"/>
      <c r="S318" s="12"/>
      <c r="T318" s="12"/>
      <c r="X318" s="12"/>
      <c r="AD318" s="12"/>
      <c r="AF318" s="39"/>
    </row>
    <row r="319" ht="15.75" customHeight="1">
      <c r="A319" s="34"/>
      <c r="B319" s="34"/>
      <c r="C319" s="34"/>
      <c r="E319" s="34"/>
      <c r="F319" s="35"/>
      <c r="J319" s="60"/>
      <c r="P319" s="37"/>
      <c r="Q319" s="12"/>
      <c r="R319" s="34"/>
      <c r="S319" s="12"/>
      <c r="T319" s="12"/>
      <c r="X319" s="12"/>
      <c r="AD319" s="12"/>
      <c r="AF319" s="39"/>
    </row>
    <row r="320" ht="15.75" customHeight="1">
      <c r="A320" s="34"/>
      <c r="B320" s="34"/>
      <c r="C320" s="34"/>
      <c r="E320" s="34"/>
      <c r="F320" s="35"/>
      <c r="J320" s="60"/>
      <c r="P320" s="37"/>
      <c r="Q320" s="12"/>
      <c r="R320" s="34"/>
      <c r="S320" s="12"/>
      <c r="T320" s="12"/>
      <c r="X320" s="12"/>
      <c r="AD320" s="12"/>
      <c r="AF320" s="39"/>
    </row>
    <row r="321" ht="15.75" customHeight="1">
      <c r="A321" s="34"/>
      <c r="B321" s="34"/>
      <c r="C321" s="34"/>
      <c r="E321" s="34"/>
      <c r="F321" s="35"/>
      <c r="J321" s="60"/>
      <c r="P321" s="37"/>
      <c r="Q321" s="12"/>
      <c r="R321" s="34"/>
      <c r="S321" s="12"/>
      <c r="T321" s="12"/>
      <c r="X321" s="12"/>
      <c r="AD321" s="12"/>
      <c r="AF321" s="39"/>
    </row>
    <row r="322" ht="15.75" customHeight="1">
      <c r="A322" s="34"/>
      <c r="B322" s="34"/>
      <c r="C322" s="34"/>
      <c r="E322" s="34"/>
      <c r="F322" s="35"/>
      <c r="J322" s="60"/>
      <c r="P322" s="37"/>
      <c r="Q322" s="12"/>
      <c r="R322" s="34"/>
      <c r="S322" s="12"/>
      <c r="T322" s="12"/>
      <c r="X322" s="12"/>
      <c r="AD322" s="12"/>
      <c r="AF322" s="39"/>
    </row>
    <row r="323" ht="15.75" customHeight="1">
      <c r="A323" s="34"/>
      <c r="B323" s="34"/>
      <c r="C323" s="34"/>
      <c r="E323" s="34"/>
      <c r="F323" s="35"/>
      <c r="J323" s="60"/>
      <c r="P323" s="37"/>
      <c r="Q323" s="12"/>
      <c r="R323" s="34"/>
      <c r="S323" s="12"/>
      <c r="T323" s="12"/>
      <c r="X323" s="12"/>
      <c r="AD323" s="12"/>
      <c r="AF323" s="39"/>
    </row>
    <row r="324" ht="15.75" customHeight="1">
      <c r="A324" s="34"/>
      <c r="B324" s="34"/>
      <c r="C324" s="34"/>
      <c r="E324" s="34"/>
      <c r="F324" s="35"/>
      <c r="J324" s="60"/>
      <c r="P324" s="37"/>
      <c r="Q324" s="12"/>
      <c r="R324" s="34"/>
      <c r="S324" s="12"/>
      <c r="T324" s="12"/>
      <c r="X324" s="12"/>
      <c r="AD324" s="12"/>
      <c r="AF324" s="39"/>
    </row>
    <row r="325" ht="15.75" customHeight="1">
      <c r="A325" s="34"/>
      <c r="B325" s="34"/>
      <c r="C325" s="34"/>
      <c r="E325" s="34"/>
      <c r="F325" s="35"/>
      <c r="J325" s="60"/>
      <c r="P325" s="37"/>
      <c r="Q325" s="12"/>
      <c r="R325" s="34"/>
      <c r="S325" s="12"/>
      <c r="T325" s="12"/>
      <c r="X325" s="12"/>
      <c r="AD325" s="12"/>
      <c r="AF325" s="39"/>
    </row>
    <row r="326" ht="15.75" customHeight="1">
      <c r="A326" s="34"/>
      <c r="B326" s="34"/>
      <c r="C326" s="34"/>
      <c r="E326" s="34"/>
      <c r="F326" s="35"/>
      <c r="J326" s="60"/>
      <c r="P326" s="37"/>
      <c r="Q326" s="12"/>
      <c r="R326" s="34"/>
      <c r="S326" s="12"/>
      <c r="T326" s="12"/>
      <c r="X326" s="12"/>
      <c r="AD326" s="12"/>
      <c r="AF326" s="39"/>
    </row>
    <row r="327" ht="15.75" customHeight="1">
      <c r="A327" s="34"/>
      <c r="B327" s="34"/>
      <c r="C327" s="34"/>
      <c r="E327" s="34"/>
      <c r="F327" s="35"/>
      <c r="J327" s="60"/>
      <c r="P327" s="37"/>
      <c r="Q327" s="12"/>
      <c r="R327" s="34"/>
      <c r="S327" s="12"/>
      <c r="T327" s="12"/>
      <c r="X327" s="12"/>
      <c r="AD327" s="12"/>
      <c r="AF327" s="39"/>
    </row>
    <row r="328" ht="15.75" customHeight="1">
      <c r="A328" s="34"/>
      <c r="B328" s="34"/>
      <c r="C328" s="34"/>
      <c r="E328" s="34"/>
      <c r="F328" s="35"/>
      <c r="J328" s="60"/>
      <c r="P328" s="37"/>
      <c r="Q328" s="12"/>
      <c r="R328" s="34"/>
      <c r="S328" s="12"/>
      <c r="T328" s="12"/>
      <c r="X328" s="12"/>
      <c r="AD328" s="12"/>
      <c r="AF328" s="39"/>
    </row>
    <row r="329" ht="15.75" customHeight="1">
      <c r="A329" s="34"/>
      <c r="B329" s="34"/>
      <c r="C329" s="34"/>
      <c r="E329" s="34"/>
      <c r="F329" s="35"/>
      <c r="J329" s="60"/>
      <c r="P329" s="37"/>
      <c r="Q329" s="12"/>
      <c r="R329" s="34"/>
      <c r="S329" s="12"/>
      <c r="T329" s="12"/>
      <c r="X329" s="12"/>
      <c r="AD329" s="12"/>
      <c r="AF329" s="39"/>
    </row>
    <row r="330" ht="15.75" customHeight="1">
      <c r="A330" s="34"/>
      <c r="B330" s="34"/>
      <c r="C330" s="34"/>
      <c r="E330" s="34"/>
      <c r="F330" s="35"/>
      <c r="J330" s="60"/>
      <c r="P330" s="37"/>
      <c r="Q330" s="12"/>
      <c r="R330" s="34"/>
      <c r="S330" s="12"/>
      <c r="T330" s="12"/>
      <c r="X330" s="12"/>
      <c r="AD330" s="12"/>
      <c r="AF330" s="39"/>
    </row>
    <row r="331" ht="15.75" customHeight="1">
      <c r="A331" s="34"/>
      <c r="B331" s="34"/>
      <c r="C331" s="34"/>
      <c r="E331" s="34"/>
      <c r="F331" s="35"/>
      <c r="J331" s="60"/>
      <c r="P331" s="37"/>
      <c r="Q331" s="12"/>
      <c r="R331" s="34"/>
      <c r="S331" s="12"/>
      <c r="T331" s="12"/>
      <c r="X331" s="12"/>
      <c r="AD331" s="12"/>
      <c r="AF331" s="39"/>
    </row>
    <row r="332" ht="15.75" customHeight="1">
      <c r="A332" s="34"/>
      <c r="B332" s="34"/>
      <c r="C332" s="34"/>
      <c r="E332" s="34"/>
      <c r="F332" s="35"/>
      <c r="J332" s="60"/>
      <c r="P332" s="37"/>
      <c r="Q332" s="12"/>
      <c r="R332" s="34"/>
      <c r="S332" s="12"/>
      <c r="T332" s="12"/>
      <c r="X332" s="12"/>
      <c r="AD332" s="12"/>
      <c r="AF332" s="39"/>
    </row>
    <row r="333" ht="15.75" customHeight="1">
      <c r="A333" s="34"/>
      <c r="B333" s="34"/>
      <c r="C333" s="34"/>
      <c r="E333" s="34"/>
      <c r="F333" s="35"/>
      <c r="J333" s="60"/>
      <c r="P333" s="37"/>
      <c r="Q333" s="12"/>
      <c r="R333" s="34"/>
      <c r="S333" s="12"/>
      <c r="T333" s="12"/>
      <c r="X333" s="12"/>
      <c r="AD333" s="12"/>
      <c r="AF333" s="39"/>
    </row>
    <row r="334" ht="15.75" customHeight="1">
      <c r="A334" s="34"/>
      <c r="B334" s="34"/>
      <c r="C334" s="34"/>
      <c r="E334" s="34"/>
      <c r="F334" s="35"/>
      <c r="J334" s="60"/>
      <c r="P334" s="37"/>
      <c r="Q334" s="12"/>
      <c r="R334" s="34"/>
      <c r="S334" s="12"/>
      <c r="T334" s="12"/>
      <c r="X334" s="12"/>
      <c r="AD334" s="12"/>
      <c r="AF334" s="39"/>
    </row>
    <row r="335" ht="15.75" customHeight="1">
      <c r="A335" s="34"/>
      <c r="B335" s="34"/>
      <c r="C335" s="34"/>
      <c r="E335" s="34"/>
      <c r="F335" s="35"/>
      <c r="J335" s="60"/>
      <c r="P335" s="37"/>
      <c r="Q335" s="12"/>
      <c r="R335" s="34"/>
      <c r="S335" s="12"/>
      <c r="T335" s="12"/>
      <c r="X335" s="12"/>
      <c r="AD335" s="12"/>
      <c r="AF335" s="39"/>
    </row>
    <row r="336" ht="15.75" customHeight="1">
      <c r="A336" s="34"/>
      <c r="B336" s="34"/>
      <c r="C336" s="34"/>
      <c r="E336" s="34"/>
      <c r="F336" s="35"/>
      <c r="J336" s="60"/>
      <c r="P336" s="37"/>
      <c r="Q336" s="12"/>
      <c r="R336" s="34"/>
      <c r="S336" s="12"/>
      <c r="T336" s="12"/>
      <c r="X336" s="12"/>
      <c r="AD336" s="12"/>
      <c r="AF336" s="39"/>
    </row>
    <row r="337" ht="15.75" customHeight="1">
      <c r="A337" s="34"/>
      <c r="B337" s="34"/>
      <c r="C337" s="34"/>
      <c r="E337" s="34"/>
      <c r="F337" s="35"/>
      <c r="J337" s="60"/>
      <c r="P337" s="37"/>
      <c r="Q337" s="12"/>
      <c r="R337" s="34"/>
      <c r="S337" s="12"/>
      <c r="T337" s="12"/>
      <c r="X337" s="12"/>
      <c r="AD337" s="12"/>
      <c r="AF337" s="39"/>
    </row>
    <row r="338" ht="15.75" customHeight="1">
      <c r="A338" s="34"/>
      <c r="B338" s="34"/>
      <c r="C338" s="34"/>
      <c r="E338" s="34"/>
      <c r="F338" s="35"/>
      <c r="J338" s="60"/>
      <c r="P338" s="37"/>
      <c r="Q338" s="12"/>
      <c r="R338" s="34"/>
      <c r="S338" s="12"/>
      <c r="T338" s="12"/>
      <c r="X338" s="12"/>
      <c r="AD338" s="12"/>
      <c r="AF338" s="39"/>
    </row>
    <row r="339" ht="15.75" customHeight="1">
      <c r="A339" s="34"/>
      <c r="B339" s="34"/>
      <c r="C339" s="34"/>
      <c r="E339" s="34"/>
      <c r="F339" s="35"/>
      <c r="J339" s="60"/>
      <c r="P339" s="37"/>
      <c r="Q339" s="12"/>
      <c r="R339" s="34"/>
      <c r="S339" s="12"/>
      <c r="T339" s="12"/>
      <c r="X339" s="12"/>
      <c r="AD339" s="12"/>
      <c r="AF339" s="39"/>
    </row>
    <row r="340" ht="15.75" customHeight="1">
      <c r="A340" s="34"/>
      <c r="B340" s="34"/>
      <c r="C340" s="34"/>
      <c r="E340" s="34"/>
      <c r="F340" s="35"/>
      <c r="J340" s="60"/>
      <c r="P340" s="37"/>
      <c r="Q340" s="12"/>
      <c r="R340" s="34"/>
      <c r="S340" s="12"/>
      <c r="T340" s="12"/>
      <c r="X340" s="12"/>
      <c r="AD340" s="12"/>
      <c r="AF340" s="39"/>
    </row>
    <row r="341" ht="15.75" customHeight="1">
      <c r="A341" s="34"/>
      <c r="B341" s="34"/>
      <c r="C341" s="34"/>
      <c r="E341" s="34"/>
      <c r="F341" s="35"/>
      <c r="J341" s="60"/>
      <c r="P341" s="37"/>
      <c r="Q341" s="12"/>
      <c r="R341" s="34"/>
      <c r="S341" s="12"/>
      <c r="T341" s="12"/>
      <c r="X341" s="12"/>
      <c r="AD341" s="12"/>
      <c r="AF341" s="39"/>
    </row>
    <row r="342" ht="15.75" customHeight="1">
      <c r="A342" s="34"/>
      <c r="B342" s="34"/>
      <c r="C342" s="34"/>
      <c r="E342" s="34"/>
      <c r="F342" s="35"/>
      <c r="J342" s="60"/>
      <c r="P342" s="37"/>
      <c r="Q342" s="12"/>
      <c r="R342" s="34"/>
      <c r="S342" s="12"/>
      <c r="T342" s="12"/>
      <c r="X342" s="12"/>
      <c r="AD342" s="12"/>
      <c r="AF342" s="39"/>
    </row>
    <row r="343" ht="15.75" customHeight="1">
      <c r="A343" s="34"/>
      <c r="B343" s="34"/>
      <c r="C343" s="34"/>
      <c r="E343" s="34"/>
      <c r="F343" s="35"/>
      <c r="J343" s="60"/>
      <c r="P343" s="37"/>
      <c r="Q343" s="12"/>
      <c r="R343" s="34"/>
      <c r="S343" s="12"/>
      <c r="T343" s="12"/>
      <c r="X343" s="12"/>
      <c r="AD343" s="12"/>
      <c r="AF343" s="39"/>
    </row>
    <row r="344" ht="15.75" customHeight="1">
      <c r="A344" s="34"/>
      <c r="B344" s="34"/>
      <c r="C344" s="34"/>
      <c r="E344" s="34"/>
      <c r="F344" s="35"/>
      <c r="J344" s="60"/>
      <c r="P344" s="37"/>
      <c r="Q344" s="12"/>
      <c r="R344" s="34"/>
      <c r="S344" s="12"/>
      <c r="T344" s="12"/>
      <c r="X344" s="12"/>
      <c r="AD344" s="12"/>
      <c r="AF344" s="39"/>
    </row>
    <row r="345" ht="15.75" customHeight="1">
      <c r="A345" s="34"/>
      <c r="B345" s="34"/>
      <c r="C345" s="34"/>
      <c r="E345" s="34"/>
      <c r="F345" s="35"/>
      <c r="J345" s="60"/>
      <c r="P345" s="37"/>
      <c r="Q345" s="12"/>
      <c r="R345" s="34"/>
      <c r="S345" s="12"/>
      <c r="T345" s="12"/>
      <c r="X345" s="12"/>
      <c r="AD345" s="12"/>
      <c r="AF345" s="39"/>
    </row>
    <row r="346" ht="15.75" customHeight="1">
      <c r="A346" s="34"/>
      <c r="B346" s="34"/>
      <c r="C346" s="34"/>
      <c r="E346" s="34"/>
      <c r="F346" s="35"/>
      <c r="J346" s="60"/>
      <c r="P346" s="37"/>
      <c r="Q346" s="12"/>
      <c r="R346" s="34"/>
      <c r="S346" s="12"/>
      <c r="T346" s="12"/>
      <c r="X346" s="12"/>
      <c r="AD346" s="12"/>
      <c r="AF346" s="39"/>
    </row>
    <row r="347" ht="15.75" customHeight="1">
      <c r="A347" s="34"/>
      <c r="B347" s="34"/>
      <c r="C347" s="34"/>
      <c r="E347" s="34"/>
      <c r="F347" s="35"/>
      <c r="J347" s="60"/>
      <c r="P347" s="37"/>
      <c r="Q347" s="12"/>
      <c r="R347" s="34"/>
      <c r="S347" s="12"/>
      <c r="T347" s="12"/>
      <c r="X347" s="12"/>
      <c r="AD347" s="12"/>
      <c r="AF347" s="39"/>
    </row>
    <row r="348" ht="15.75" customHeight="1">
      <c r="A348" s="34"/>
      <c r="B348" s="34"/>
      <c r="C348" s="34"/>
      <c r="E348" s="34"/>
      <c r="F348" s="35"/>
      <c r="J348" s="60"/>
      <c r="P348" s="37"/>
      <c r="Q348" s="12"/>
      <c r="R348" s="34"/>
      <c r="S348" s="12"/>
      <c r="T348" s="12"/>
      <c r="X348" s="12"/>
      <c r="AD348" s="12"/>
      <c r="AF348" s="39"/>
    </row>
    <row r="349" ht="15.75" customHeight="1">
      <c r="A349" s="34"/>
      <c r="B349" s="34"/>
      <c r="C349" s="34"/>
      <c r="E349" s="34"/>
      <c r="F349" s="35"/>
      <c r="J349" s="60"/>
      <c r="P349" s="37"/>
      <c r="Q349" s="12"/>
      <c r="R349" s="34"/>
      <c r="S349" s="12"/>
      <c r="T349" s="12"/>
      <c r="X349" s="12"/>
      <c r="AD349" s="12"/>
      <c r="AF349" s="39"/>
    </row>
    <row r="350" ht="15.75" customHeight="1">
      <c r="A350" s="34"/>
      <c r="B350" s="34"/>
      <c r="C350" s="34"/>
      <c r="E350" s="34"/>
      <c r="F350" s="35"/>
      <c r="J350" s="60"/>
      <c r="P350" s="37"/>
      <c r="Q350" s="12"/>
      <c r="R350" s="34"/>
      <c r="S350" s="12"/>
      <c r="T350" s="12"/>
      <c r="X350" s="12"/>
      <c r="AD350" s="12"/>
      <c r="AF350" s="39"/>
    </row>
    <row r="351" ht="15.75" customHeight="1">
      <c r="A351" s="34"/>
      <c r="B351" s="34"/>
      <c r="C351" s="34"/>
      <c r="E351" s="34"/>
      <c r="F351" s="35"/>
      <c r="J351" s="60"/>
      <c r="P351" s="37"/>
      <c r="Q351" s="12"/>
      <c r="R351" s="34"/>
      <c r="S351" s="12"/>
      <c r="T351" s="12"/>
      <c r="X351" s="12"/>
      <c r="AD351" s="12"/>
      <c r="AF351" s="39"/>
    </row>
    <row r="352" ht="15.75" customHeight="1">
      <c r="A352" s="34"/>
      <c r="B352" s="34"/>
      <c r="C352" s="34"/>
      <c r="E352" s="34"/>
      <c r="F352" s="35"/>
      <c r="J352" s="60"/>
      <c r="P352" s="37"/>
      <c r="Q352" s="12"/>
      <c r="R352" s="34"/>
      <c r="S352" s="12"/>
      <c r="T352" s="12"/>
      <c r="X352" s="12"/>
      <c r="AD352" s="12"/>
      <c r="AF352" s="39"/>
    </row>
    <row r="353" ht="15.75" customHeight="1">
      <c r="A353" s="34"/>
      <c r="B353" s="34"/>
      <c r="C353" s="34"/>
      <c r="E353" s="34"/>
      <c r="F353" s="35"/>
      <c r="J353" s="60"/>
      <c r="P353" s="37"/>
      <c r="Q353" s="12"/>
      <c r="R353" s="34"/>
      <c r="S353" s="12"/>
      <c r="T353" s="12"/>
      <c r="X353" s="12"/>
      <c r="AD353" s="12"/>
      <c r="AF353" s="39"/>
    </row>
    <row r="354" ht="15.75" customHeight="1">
      <c r="A354" s="34"/>
      <c r="B354" s="34"/>
      <c r="C354" s="34"/>
      <c r="E354" s="34"/>
      <c r="F354" s="35"/>
      <c r="J354" s="60"/>
      <c r="P354" s="37"/>
      <c r="Q354" s="12"/>
      <c r="R354" s="34"/>
      <c r="S354" s="12"/>
      <c r="T354" s="12"/>
      <c r="X354" s="12"/>
      <c r="AD354" s="12"/>
      <c r="AF354" s="39"/>
    </row>
    <row r="355" ht="15.75" customHeight="1">
      <c r="A355" s="34"/>
      <c r="B355" s="34"/>
      <c r="C355" s="34"/>
      <c r="E355" s="34"/>
      <c r="F355" s="35"/>
      <c r="J355" s="60"/>
      <c r="P355" s="37"/>
      <c r="Q355" s="12"/>
      <c r="R355" s="34"/>
      <c r="S355" s="12"/>
      <c r="T355" s="12"/>
      <c r="X355" s="12"/>
      <c r="AD355" s="12"/>
      <c r="AF355" s="39"/>
    </row>
    <row r="356" ht="15.75" customHeight="1">
      <c r="A356" s="34"/>
      <c r="B356" s="34"/>
      <c r="C356" s="34"/>
      <c r="E356" s="34"/>
      <c r="F356" s="35"/>
      <c r="J356" s="60"/>
      <c r="P356" s="37"/>
      <c r="Q356" s="12"/>
      <c r="R356" s="34"/>
      <c r="S356" s="12"/>
      <c r="T356" s="12"/>
      <c r="X356" s="12"/>
      <c r="AD356" s="12"/>
      <c r="AF356" s="39"/>
    </row>
    <row r="357" ht="15.75" customHeight="1">
      <c r="A357" s="34"/>
      <c r="B357" s="34"/>
      <c r="C357" s="34"/>
      <c r="E357" s="34"/>
      <c r="F357" s="35"/>
      <c r="J357" s="60"/>
      <c r="P357" s="37"/>
      <c r="Q357" s="12"/>
      <c r="R357" s="34"/>
      <c r="S357" s="12"/>
      <c r="T357" s="12"/>
      <c r="X357" s="12"/>
      <c r="AD357" s="12"/>
      <c r="AF357" s="39"/>
    </row>
    <row r="358" ht="15.75" customHeight="1">
      <c r="A358" s="34"/>
      <c r="B358" s="34"/>
      <c r="C358" s="34"/>
      <c r="E358" s="34"/>
      <c r="F358" s="35"/>
      <c r="J358" s="60"/>
      <c r="P358" s="37"/>
      <c r="Q358" s="12"/>
      <c r="R358" s="34"/>
      <c r="S358" s="12"/>
      <c r="T358" s="12"/>
      <c r="X358" s="12"/>
      <c r="AD358" s="12"/>
      <c r="AF358" s="39"/>
    </row>
    <row r="359" ht="15.75" customHeight="1">
      <c r="A359" s="34"/>
      <c r="B359" s="34"/>
      <c r="C359" s="34"/>
      <c r="E359" s="34"/>
      <c r="F359" s="35"/>
      <c r="J359" s="60"/>
      <c r="P359" s="37"/>
      <c r="Q359" s="12"/>
      <c r="R359" s="34"/>
      <c r="S359" s="12"/>
      <c r="T359" s="12"/>
      <c r="X359" s="12"/>
      <c r="AD359" s="12"/>
      <c r="AF359" s="39"/>
    </row>
    <row r="360" ht="15.75" customHeight="1">
      <c r="A360" s="34"/>
      <c r="B360" s="34"/>
      <c r="C360" s="34"/>
      <c r="E360" s="34"/>
      <c r="F360" s="35"/>
      <c r="J360" s="60"/>
      <c r="P360" s="37"/>
      <c r="Q360" s="12"/>
      <c r="R360" s="34"/>
      <c r="S360" s="12"/>
      <c r="T360" s="12"/>
      <c r="X360" s="12"/>
      <c r="AD360" s="12"/>
      <c r="AF360" s="39"/>
    </row>
    <row r="361" ht="15.75" customHeight="1">
      <c r="A361" s="34"/>
      <c r="B361" s="34"/>
      <c r="C361" s="34"/>
      <c r="E361" s="34"/>
      <c r="F361" s="35"/>
      <c r="J361" s="60"/>
      <c r="P361" s="37"/>
      <c r="Q361" s="12"/>
      <c r="R361" s="34"/>
      <c r="S361" s="12"/>
      <c r="T361" s="12"/>
      <c r="X361" s="12"/>
      <c r="AD361" s="12"/>
      <c r="AF361" s="39"/>
    </row>
    <row r="362" ht="15.75" customHeight="1">
      <c r="A362" s="34"/>
      <c r="B362" s="34"/>
      <c r="C362" s="34"/>
      <c r="E362" s="34"/>
      <c r="F362" s="35"/>
      <c r="J362" s="60"/>
      <c r="P362" s="37"/>
      <c r="Q362" s="12"/>
      <c r="R362" s="34"/>
      <c r="S362" s="12"/>
      <c r="T362" s="12"/>
      <c r="X362" s="12"/>
      <c r="AD362" s="12"/>
      <c r="AF362" s="39"/>
    </row>
    <row r="363" ht="15.75" customHeight="1">
      <c r="A363" s="34"/>
      <c r="B363" s="34"/>
      <c r="C363" s="34"/>
      <c r="E363" s="34"/>
      <c r="F363" s="35"/>
      <c r="J363" s="60"/>
      <c r="P363" s="37"/>
      <c r="Q363" s="12"/>
      <c r="R363" s="34"/>
      <c r="S363" s="12"/>
      <c r="T363" s="12"/>
      <c r="X363" s="12"/>
      <c r="AD363" s="12"/>
      <c r="AF363" s="39"/>
    </row>
    <row r="364" ht="15.75" customHeight="1">
      <c r="A364" s="34"/>
      <c r="B364" s="34"/>
      <c r="C364" s="34"/>
      <c r="E364" s="34"/>
      <c r="F364" s="35"/>
      <c r="J364" s="60"/>
      <c r="P364" s="37"/>
      <c r="Q364" s="12"/>
      <c r="R364" s="34"/>
      <c r="S364" s="12"/>
      <c r="T364" s="12"/>
      <c r="X364" s="12"/>
      <c r="AD364" s="12"/>
      <c r="AF364" s="39"/>
    </row>
    <row r="365" ht="15.75" customHeight="1">
      <c r="A365" s="34"/>
      <c r="B365" s="34"/>
      <c r="C365" s="34"/>
      <c r="E365" s="34"/>
      <c r="F365" s="35"/>
      <c r="J365" s="60"/>
      <c r="P365" s="37"/>
      <c r="Q365" s="12"/>
      <c r="R365" s="34"/>
      <c r="S365" s="12"/>
      <c r="T365" s="12"/>
      <c r="X365" s="12"/>
      <c r="AD365" s="12"/>
      <c r="AF365" s="39"/>
    </row>
    <row r="366" ht="15.75" customHeight="1">
      <c r="A366" s="34"/>
      <c r="B366" s="34"/>
      <c r="C366" s="34"/>
      <c r="E366" s="34"/>
      <c r="F366" s="35"/>
      <c r="J366" s="60"/>
      <c r="P366" s="37"/>
      <c r="Q366" s="12"/>
      <c r="R366" s="34"/>
      <c r="S366" s="12"/>
      <c r="T366" s="12"/>
      <c r="X366" s="12"/>
      <c r="AD366" s="12"/>
      <c r="AF366" s="39"/>
    </row>
    <row r="367" ht="15.75" customHeight="1">
      <c r="A367" s="34"/>
      <c r="B367" s="34"/>
      <c r="C367" s="34"/>
      <c r="E367" s="34"/>
      <c r="F367" s="35"/>
      <c r="J367" s="60"/>
      <c r="P367" s="37"/>
      <c r="Q367" s="12"/>
      <c r="R367" s="34"/>
      <c r="S367" s="12"/>
      <c r="T367" s="12"/>
      <c r="X367" s="12"/>
      <c r="AD367" s="12"/>
      <c r="AF367" s="39"/>
    </row>
    <row r="368" ht="15.75" customHeight="1">
      <c r="A368" s="34"/>
      <c r="B368" s="34"/>
      <c r="C368" s="34"/>
      <c r="E368" s="34"/>
      <c r="F368" s="35"/>
      <c r="J368" s="60"/>
      <c r="P368" s="37"/>
      <c r="Q368" s="12"/>
      <c r="R368" s="34"/>
      <c r="S368" s="12"/>
      <c r="T368" s="12"/>
      <c r="X368" s="12"/>
      <c r="AD368" s="12"/>
      <c r="AF368" s="39"/>
    </row>
    <row r="369" ht="15.75" customHeight="1">
      <c r="A369" s="34"/>
      <c r="B369" s="34"/>
      <c r="C369" s="34"/>
      <c r="E369" s="34"/>
      <c r="F369" s="35"/>
      <c r="J369" s="60"/>
      <c r="P369" s="37"/>
      <c r="Q369" s="12"/>
      <c r="R369" s="34"/>
      <c r="S369" s="12"/>
      <c r="T369" s="12"/>
      <c r="X369" s="12"/>
      <c r="AD369" s="12"/>
      <c r="AF369" s="39"/>
    </row>
    <row r="370" ht="15.75" customHeight="1">
      <c r="A370" s="34"/>
      <c r="B370" s="34"/>
      <c r="C370" s="34"/>
      <c r="E370" s="34"/>
      <c r="F370" s="35"/>
      <c r="J370" s="60"/>
      <c r="P370" s="37"/>
      <c r="Q370" s="12"/>
      <c r="R370" s="34"/>
      <c r="S370" s="12"/>
      <c r="T370" s="12"/>
      <c r="X370" s="12"/>
      <c r="AD370" s="12"/>
      <c r="AF370" s="39"/>
    </row>
    <row r="371" ht="15.75" customHeight="1">
      <c r="A371" s="34"/>
      <c r="B371" s="34"/>
      <c r="C371" s="34"/>
      <c r="E371" s="34"/>
      <c r="F371" s="35"/>
      <c r="J371" s="60"/>
      <c r="P371" s="37"/>
      <c r="Q371" s="12"/>
      <c r="R371" s="34"/>
      <c r="S371" s="12"/>
      <c r="T371" s="12"/>
      <c r="X371" s="12"/>
      <c r="AD371" s="12"/>
      <c r="AF371" s="39"/>
    </row>
    <row r="372" ht="15.75" customHeight="1">
      <c r="A372" s="34"/>
      <c r="B372" s="34"/>
      <c r="C372" s="34"/>
      <c r="E372" s="34"/>
      <c r="F372" s="35"/>
      <c r="J372" s="60"/>
      <c r="P372" s="37"/>
      <c r="Q372" s="12"/>
      <c r="R372" s="34"/>
      <c r="S372" s="12"/>
      <c r="T372" s="12"/>
      <c r="X372" s="12"/>
      <c r="AD372" s="12"/>
      <c r="AF372" s="39"/>
    </row>
    <row r="373" ht="15.75" customHeight="1">
      <c r="A373" s="34"/>
      <c r="B373" s="34"/>
      <c r="C373" s="34"/>
      <c r="E373" s="34"/>
      <c r="F373" s="35"/>
      <c r="J373" s="60"/>
      <c r="P373" s="37"/>
      <c r="Q373" s="12"/>
      <c r="R373" s="34"/>
      <c r="S373" s="12"/>
      <c r="T373" s="12"/>
      <c r="X373" s="12"/>
      <c r="AD373" s="12"/>
      <c r="AF373" s="39"/>
    </row>
    <row r="374" ht="15.75" customHeight="1">
      <c r="A374" s="34"/>
      <c r="B374" s="34"/>
      <c r="C374" s="34"/>
      <c r="E374" s="34"/>
      <c r="F374" s="35"/>
      <c r="J374" s="60"/>
      <c r="P374" s="37"/>
      <c r="Q374" s="12"/>
      <c r="R374" s="34"/>
      <c r="S374" s="12"/>
      <c r="T374" s="12"/>
      <c r="X374" s="12"/>
      <c r="AD374" s="12"/>
      <c r="AF374" s="39"/>
    </row>
    <row r="375" ht="15.75" customHeight="1">
      <c r="A375" s="34"/>
      <c r="B375" s="34"/>
      <c r="C375" s="34"/>
      <c r="E375" s="34"/>
      <c r="F375" s="35"/>
      <c r="J375" s="60"/>
      <c r="P375" s="37"/>
      <c r="Q375" s="12"/>
      <c r="R375" s="34"/>
      <c r="S375" s="12"/>
      <c r="T375" s="12"/>
      <c r="X375" s="12"/>
      <c r="AD375" s="12"/>
      <c r="AF375" s="39"/>
    </row>
    <row r="376" ht="15.75" customHeight="1">
      <c r="A376" s="34"/>
      <c r="B376" s="34"/>
      <c r="C376" s="34"/>
      <c r="E376" s="34"/>
      <c r="F376" s="35"/>
      <c r="J376" s="60"/>
      <c r="P376" s="37"/>
      <c r="Q376" s="12"/>
      <c r="R376" s="34"/>
      <c r="S376" s="12"/>
      <c r="T376" s="12"/>
      <c r="X376" s="12"/>
      <c r="AD376" s="12"/>
      <c r="AF376" s="39"/>
    </row>
    <row r="377" ht="15.75" customHeight="1">
      <c r="A377" s="34"/>
      <c r="B377" s="34"/>
      <c r="C377" s="34"/>
      <c r="E377" s="34"/>
      <c r="F377" s="35"/>
      <c r="J377" s="60"/>
      <c r="P377" s="37"/>
      <c r="Q377" s="12"/>
      <c r="R377" s="34"/>
      <c r="S377" s="12"/>
      <c r="T377" s="12"/>
      <c r="X377" s="12"/>
      <c r="AD377" s="12"/>
      <c r="AF377" s="39"/>
    </row>
    <row r="378" ht="15.75" customHeight="1">
      <c r="A378" s="34"/>
      <c r="B378" s="34"/>
      <c r="C378" s="34"/>
      <c r="E378" s="34"/>
      <c r="F378" s="35"/>
      <c r="J378" s="60"/>
      <c r="P378" s="37"/>
      <c r="Q378" s="12"/>
      <c r="R378" s="34"/>
      <c r="S378" s="12"/>
      <c r="T378" s="12"/>
      <c r="X378" s="12"/>
      <c r="AD378" s="12"/>
      <c r="AF378" s="39"/>
    </row>
    <row r="379" ht="15.75" customHeight="1">
      <c r="A379" s="34"/>
      <c r="B379" s="34"/>
      <c r="C379" s="34"/>
      <c r="E379" s="34"/>
      <c r="F379" s="35"/>
      <c r="J379" s="60"/>
      <c r="P379" s="37"/>
      <c r="Q379" s="12"/>
      <c r="R379" s="34"/>
      <c r="S379" s="12"/>
      <c r="T379" s="12"/>
      <c r="X379" s="12"/>
      <c r="AD379" s="12"/>
      <c r="AF379" s="39"/>
    </row>
    <row r="380" ht="15.75" customHeight="1">
      <c r="A380" s="34"/>
      <c r="B380" s="34"/>
      <c r="C380" s="34"/>
      <c r="E380" s="34"/>
      <c r="F380" s="35"/>
      <c r="J380" s="60"/>
      <c r="P380" s="37"/>
      <c r="Q380" s="12"/>
      <c r="R380" s="34"/>
      <c r="S380" s="12"/>
      <c r="T380" s="12"/>
      <c r="X380" s="12"/>
      <c r="AD380" s="12"/>
      <c r="AF380" s="39"/>
    </row>
    <row r="381" ht="15.75" customHeight="1">
      <c r="A381" s="34"/>
      <c r="B381" s="34"/>
      <c r="C381" s="34"/>
      <c r="E381" s="34"/>
      <c r="F381" s="35"/>
      <c r="J381" s="60"/>
      <c r="P381" s="37"/>
      <c r="Q381" s="12"/>
      <c r="R381" s="34"/>
      <c r="S381" s="12"/>
      <c r="T381" s="12"/>
      <c r="X381" s="12"/>
      <c r="AD381" s="12"/>
      <c r="AF381" s="39"/>
    </row>
    <row r="382" ht="15.75" customHeight="1">
      <c r="A382" s="34"/>
      <c r="B382" s="34"/>
      <c r="C382" s="34"/>
      <c r="E382" s="34"/>
      <c r="F382" s="35"/>
      <c r="J382" s="60"/>
      <c r="P382" s="37"/>
      <c r="Q382" s="12"/>
      <c r="R382" s="34"/>
      <c r="S382" s="12"/>
      <c r="T382" s="12"/>
      <c r="X382" s="12"/>
      <c r="AD382" s="12"/>
      <c r="AF382" s="39"/>
    </row>
    <row r="383" ht="15.75" customHeight="1">
      <c r="A383" s="34"/>
      <c r="B383" s="34"/>
      <c r="C383" s="34"/>
      <c r="E383" s="34"/>
      <c r="F383" s="35"/>
      <c r="J383" s="60"/>
      <c r="P383" s="37"/>
      <c r="Q383" s="12"/>
      <c r="R383" s="34"/>
      <c r="S383" s="12"/>
      <c r="T383" s="12"/>
      <c r="X383" s="12"/>
      <c r="AD383" s="12"/>
      <c r="AF383" s="39"/>
    </row>
    <row r="384" ht="15.75" customHeight="1">
      <c r="A384" s="34"/>
      <c r="B384" s="34"/>
      <c r="C384" s="34"/>
      <c r="E384" s="34"/>
      <c r="F384" s="35"/>
      <c r="J384" s="60"/>
      <c r="P384" s="37"/>
      <c r="Q384" s="12"/>
      <c r="R384" s="34"/>
      <c r="S384" s="12"/>
      <c r="T384" s="12"/>
      <c r="X384" s="12"/>
      <c r="AD384" s="12"/>
      <c r="AF384" s="39"/>
    </row>
    <row r="385" ht="15.75" customHeight="1">
      <c r="A385" s="34"/>
      <c r="B385" s="34"/>
      <c r="C385" s="34"/>
      <c r="E385" s="34"/>
      <c r="F385" s="35"/>
      <c r="J385" s="60"/>
      <c r="P385" s="37"/>
      <c r="Q385" s="12"/>
      <c r="R385" s="34"/>
      <c r="S385" s="12"/>
      <c r="T385" s="12"/>
      <c r="X385" s="12"/>
      <c r="AD385" s="12"/>
      <c r="AF385" s="39"/>
    </row>
    <row r="386" ht="15.75" customHeight="1">
      <c r="A386" s="34"/>
      <c r="B386" s="34"/>
      <c r="C386" s="34"/>
      <c r="E386" s="34"/>
      <c r="F386" s="35"/>
      <c r="J386" s="60"/>
      <c r="P386" s="37"/>
      <c r="Q386" s="12"/>
      <c r="R386" s="34"/>
      <c r="S386" s="12"/>
      <c r="T386" s="12"/>
      <c r="X386" s="12"/>
      <c r="AD386" s="12"/>
      <c r="AF386" s="39"/>
    </row>
    <row r="387" ht="15.75" customHeight="1">
      <c r="A387" s="34"/>
      <c r="B387" s="34"/>
      <c r="C387" s="34"/>
      <c r="E387" s="34"/>
      <c r="F387" s="35"/>
      <c r="J387" s="60"/>
      <c r="P387" s="37"/>
      <c r="Q387" s="12"/>
      <c r="R387" s="34"/>
      <c r="S387" s="12"/>
      <c r="T387" s="12"/>
      <c r="X387" s="12"/>
      <c r="AD387" s="12"/>
      <c r="AF387" s="39"/>
    </row>
    <row r="388" ht="15.75" customHeight="1">
      <c r="A388" s="34"/>
      <c r="B388" s="34"/>
      <c r="C388" s="34"/>
      <c r="E388" s="34"/>
      <c r="F388" s="35"/>
      <c r="J388" s="60"/>
      <c r="P388" s="37"/>
      <c r="Q388" s="12"/>
      <c r="R388" s="34"/>
      <c r="S388" s="12"/>
      <c r="T388" s="12"/>
      <c r="X388" s="12"/>
      <c r="AD388" s="12"/>
      <c r="AF388" s="39"/>
    </row>
    <row r="389" ht="15.75" customHeight="1">
      <c r="A389" s="34"/>
      <c r="B389" s="34"/>
      <c r="C389" s="34"/>
      <c r="E389" s="34"/>
      <c r="F389" s="35"/>
      <c r="J389" s="60"/>
      <c r="P389" s="37"/>
      <c r="Q389" s="12"/>
      <c r="R389" s="34"/>
      <c r="S389" s="12"/>
      <c r="T389" s="12"/>
      <c r="X389" s="12"/>
      <c r="AD389" s="12"/>
      <c r="AF389" s="39"/>
    </row>
    <row r="390" ht="15.75" customHeight="1">
      <c r="A390" s="34"/>
      <c r="B390" s="34"/>
      <c r="C390" s="34"/>
      <c r="E390" s="34"/>
      <c r="F390" s="35"/>
      <c r="J390" s="60"/>
      <c r="P390" s="37"/>
      <c r="Q390" s="12"/>
      <c r="R390" s="34"/>
      <c r="S390" s="12"/>
      <c r="T390" s="12"/>
      <c r="X390" s="12"/>
      <c r="AD390" s="12"/>
      <c r="AF390" s="39"/>
    </row>
    <row r="391" ht="15.75" customHeight="1">
      <c r="A391" s="34"/>
      <c r="B391" s="34"/>
      <c r="C391" s="34"/>
      <c r="E391" s="34"/>
      <c r="F391" s="35"/>
      <c r="J391" s="60"/>
      <c r="P391" s="37"/>
      <c r="Q391" s="12"/>
      <c r="R391" s="34"/>
      <c r="S391" s="12"/>
      <c r="T391" s="12"/>
      <c r="X391" s="12"/>
      <c r="AD391" s="12"/>
      <c r="AF391" s="39"/>
    </row>
    <row r="392" ht="15.75" customHeight="1">
      <c r="A392" s="34"/>
      <c r="B392" s="34"/>
      <c r="C392" s="34"/>
      <c r="E392" s="34"/>
      <c r="F392" s="35"/>
      <c r="J392" s="60"/>
      <c r="P392" s="37"/>
      <c r="Q392" s="12"/>
      <c r="R392" s="34"/>
      <c r="S392" s="12"/>
      <c r="T392" s="12"/>
      <c r="X392" s="12"/>
      <c r="AD392" s="12"/>
      <c r="AF392" s="39"/>
    </row>
    <row r="393" ht="15.75" customHeight="1">
      <c r="A393" s="34"/>
      <c r="B393" s="34"/>
      <c r="C393" s="34"/>
      <c r="E393" s="34"/>
      <c r="F393" s="35"/>
      <c r="J393" s="60"/>
      <c r="P393" s="37"/>
      <c r="Q393" s="12"/>
      <c r="R393" s="34"/>
      <c r="S393" s="12"/>
      <c r="T393" s="12"/>
      <c r="X393" s="12"/>
      <c r="AD393" s="12"/>
      <c r="AF393" s="39"/>
    </row>
    <row r="394" ht="15.75" customHeight="1">
      <c r="A394" s="34"/>
      <c r="B394" s="34"/>
      <c r="C394" s="34"/>
      <c r="E394" s="34"/>
      <c r="F394" s="35"/>
      <c r="J394" s="60"/>
      <c r="P394" s="37"/>
      <c r="Q394" s="12"/>
      <c r="R394" s="34"/>
      <c r="S394" s="12"/>
      <c r="T394" s="12"/>
      <c r="X394" s="12"/>
      <c r="AD394" s="12"/>
      <c r="AF394" s="39"/>
    </row>
    <row r="395" ht="15.75" customHeight="1">
      <c r="A395" s="34"/>
      <c r="B395" s="34"/>
      <c r="C395" s="34"/>
      <c r="E395" s="34"/>
      <c r="F395" s="35"/>
      <c r="J395" s="60"/>
      <c r="P395" s="37"/>
      <c r="Q395" s="12"/>
      <c r="R395" s="34"/>
      <c r="S395" s="12"/>
      <c r="T395" s="12"/>
      <c r="X395" s="12"/>
      <c r="AD395" s="12"/>
      <c r="AF395" s="39"/>
    </row>
    <row r="396" ht="15.75" customHeight="1">
      <c r="A396" s="34"/>
      <c r="B396" s="34"/>
      <c r="C396" s="34"/>
      <c r="E396" s="34"/>
      <c r="F396" s="35"/>
      <c r="J396" s="60"/>
      <c r="P396" s="37"/>
      <c r="Q396" s="12"/>
      <c r="R396" s="34"/>
      <c r="S396" s="12"/>
      <c r="T396" s="12"/>
      <c r="X396" s="12"/>
      <c r="AD396" s="12"/>
      <c r="AF396" s="39"/>
    </row>
    <row r="397" ht="15.75" customHeight="1">
      <c r="A397" s="34"/>
      <c r="B397" s="34"/>
      <c r="C397" s="34"/>
      <c r="E397" s="34"/>
      <c r="F397" s="35"/>
      <c r="J397" s="60"/>
      <c r="P397" s="37"/>
      <c r="Q397" s="12"/>
      <c r="R397" s="34"/>
      <c r="S397" s="12"/>
      <c r="T397" s="12"/>
      <c r="X397" s="12"/>
      <c r="AD397" s="12"/>
      <c r="AF397" s="39"/>
    </row>
    <row r="398" ht="15.75" customHeight="1">
      <c r="A398" s="34"/>
      <c r="B398" s="34"/>
      <c r="C398" s="34"/>
      <c r="E398" s="34"/>
      <c r="F398" s="35"/>
      <c r="J398" s="60"/>
      <c r="P398" s="37"/>
      <c r="Q398" s="12"/>
      <c r="R398" s="34"/>
      <c r="S398" s="12"/>
      <c r="T398" s="12"/>
      <c r="X398" s="12"/>
      <c r="AD398" s="12"/>
      <c r="AF398" s="39"/>
    </row>
    <row r="399" ht="15.75" customHeight="1">
      <c r="A399" s="34"/>
      <c r="B399" s="34"/>
      <c r="C399" s="34"/>
      <c r="E399" s="34"/>
      <c r="F399" s="35"/>
      <c r="J399" s="60"/>
      <c r="P399" s="37"/>
      <c r="Q399" s="12"/>
      <c r="R399" s="34"/>
      <c r="S399" s="12"/>
      <c r="T399" s="12"/>
      <c r="X399" s="12"/>
      <c r="AD399" s="12"/>
      <c r="AF399" s="39"/>
    </row>
    <row r="400" ht="15.75" customHeight="1">
      <c r="A400" s="34"/>
      <c r="B400" s="34"/>
      <c r="C400" s="34"/>
      <c r="E400" s="34"/>
      <c r="F400" s="35"/>
      <c r="J400" s="60"/>
      <c r="P400" s="37"/>
      <c r="Q400" s="12"/>
      <c r="R400" s="34"/>
      <c r="S400" s="12"/>
      <c r="T400" s="12"/>
      <c r="X400" s="12"/>
      <c r="AD400" s="12"/>
      <c r="AF400" s="39"/>
    </row>
    <row r="401" ht="15.75" customHeight="1">
      <c r="A401" s="34"/>
      <c r="B401" s="34"/>
      <c r="C401" s="34"/>
      <c r="E401" s="34"/>
      <c r="F401" s="35"/>
      <c r="J401" s="60"/>
      <c r="P401" s="37"/>
      <c r="Q401" s="12"/>
      <c r="R401" s="34"/>
      <c r="S401" s="12"/>
      <c r="T401" s="12"/>
      <c r="X401" s="12"/>
      <c r="AD401" s="12"/>
      <c r="AF401" s="39"/>
    </row>
    <row r="402" ht="15.75" customHeight="1">
      <c r="A402" s="34"/>
      <c r="B402" s="34"/>
      <c r="C402" s="34"/>
      <c r="E402" s="34"/>
      <c r="F402" s="35"/>
      <c r="J402" s="60"/>
      <c r="P402" s="37"/>
      <c r="Q402" s="12"/>
      <c r="R402" s="34"/>
      <c r="S402" s="12"/>
      <c r="T402" s="12"/>
      <c r="X402" s="12"/>
      <c r="AD402" s="12"/>
      <c r="AF402" s="39"/>
    </row>
    <row r="403" ht="15.75" customHeight="1">
      <c r="A403" s="34"/>
      <c r="B403" s="34"/>
      <c r="C403" s="34"/>
      <c r="E403" s="34"/>
      <c r="F403" s="35"/>
      <c r="J403" s="60"/>
      <c r="P403" s="37"/>
      <c r="Q403" s="12"/>
      <c r="R403" s="34"/>
      <c r="S403" s="12"/>
      <c r="T403" s="12"/>
      <c r="X403" s="12"/>
      <c r="AD403" s="12"/>
      <c r="AF403" s="39"/>
    </row>
    <row r="404" ht="15.75" customHeight="1">
      <c r="A404" s="34"/>
      <c r="B404" s="34"/>
      <c r="C404" s="34"/>
      <c r="E404" s="34"/>
      <c r="F404" s="35"/>
      <c r="J404" s="60"/>
      <c r="P404" s="37"/>
      <c r="Q404" s="12"/>
      <c r="R404" s="34"/>
      <c r="S404" s="12"/>
      <c r="T404" s="12"/>
      <c r="X404" s="12"/>
      <c r="AD404" s="12"/>
      <c r="AF404" s="39"/>
    </row>
    <row r="405" ht="15.75" customHeight="1">
      <c r="A405" s="34"/>
      <c r="B405" s="34"/>
      <c r="C405" s="34"/>
      <c r="E405" s="34"/>
      <c r="F405" s="35"/>
      <c r="J405" s="60"/>
      <c r="P405" s="37"/>
      <c r="Q405" s="12"/>
      <c r="R405" s="34"/>
      <c r="S405" s="12"/>
      <c r="T405" s="12"/>
      <c r="X405" s="12"/>
      <c r="AD405" s="12"/>
      <c r="AF405" s="39"/>
    </row>
    <row r="406" ht="15.75" customHeight="1">
      <c r="A406" s="34"/>
      <c r="B406" s="34"/>
      <c r="C406" s="34"/>
      <c r="E406" s="34"/>
      <c r="F406" s="35"/>
      <c r="J406" s="60"/>
      <c r="P406" s="37"/>
      <c r="Q406" s="12"/>
      <c r="R406" s="34"/>
      <c r="S406" s="12"/>
      <c r="T406" s="12"/>
      <c r="X406" s="12"/>
      <c r="AD406" s="12"/>
      <c r="AF406" s="39"/>
    </row>
    <row r="407" ht="15.75" customHeight="1">
      <c r="A407" s="34"/>
      <c r="B407" s="34"/>
      <c r="C407" s="34"/>
      <c r="E407" s="34"/>
      <c r="F407" s="35"/>
      <c r="J407" s="60"/>
      <c r="P407" s="37"/>
      <c r="Q407" s="12"/>
      <c r="R407" s="34"/>
      <c r="S407" s="12"/>
      <c r="T407" s="12"/>
      <c r="X407" s="12"/>
      <c r="AD407" s="12"/>
      <c r="AF407" s="39"/>
    </row>
    <row r="408" ht="15.75" customHeight="1">
      <c r="A408" s="34"/>
      <c r="B408" s="34"/>
      <c r="C408" s="34"/>
      <c r="E408" s="34"/>
      <c r="F408" s="35"/>
      <c r="J408" s="60"/>
      <c r="P408" s="37"/>
      <c r="Q408" s="12"/>
      <c r="R408" s="34"/>
      <c r="S408" s="12"/>
      <c r="T408" s="12"/>
      <c r="X408" s="12"/>
      <c r="AD408" s="12"/>
      <c r="AF408" s="39"/>
    </row>
    <row r="409" ht="15.75" customHeight="1">
      <c r="A409" s="34"/>
      <c r="B409" s="34"/>
      <c r="C409" s="34"/>
      <c r="E409" s="34"/>
      <c r="F409" s="35"/>
      <c r="J409" s="60"/>
      <c r="P409" s="37"/>
      <c r="Q409" s="12"/>
      <c r="R409" s="34"/>
      <c r="S409" s="12"/>
      <c r="T409" s="12"/>
      <c r="X409" s="12"/>
      <c r="AD409" s="12"/>
      <c r="AF409" s="39"/>
    </row>
    <row r="410" ht="15.75" customHeight="1">
      <c r="A410" s="34"/>
      <c r="B410" s="34"/>
      <c r="C410" s="34"/>
      <c r="E410" s="34"/>
      <c r="F410" s="35"/>
      <c r="J410" s="60"/>
      <c r="P410" s="37"/>
      <c r="Q410" s="12"/>
      <c r="R410" s="34"/>
      <c r="S410" s="12"/>
      <c r="T410" s="12"/>
      <c r="X410" s="12"/>
      <c r="AD410" s="12"/>
      <c r="AF410" s="39"/>
    </row>
    <row r="411" ht="15.75" customHeight="1">
      <c r="A411" s="34"/>
      <c r="B411" s="34"/>
      <c r="C411" s="34"/>
      <c r="E411" s="34"/>
      <c r="F411" s="35"/>
      <c r="J411" s="60"/>
      <c r="P411" s="37"/>
      <c r="Q411" s="12"/>
      <c r="R411" s="34"/>
      <c r="S411" s="12"/>
      <c r="T411" s="12"/>
      <c r="X411" s="12"/>
      <c r="AD411" s="12"/>
      <c r="AF411" s="39"/>
    </row>
    <row r="412" ht="15.75" customHeight="1">
      <c r="A412" s="34"/>
      <c r="B412" s="34"/>
      <c r="C412" s="34"/>
      <c r="E412" s="34"/>
      <c r="F412" s="35"/>
      <c r="J412" s="60"/>
      <c r="P412" s="37"/>
      <c r="Q412" s="12"/>
      <c r="R412" s="34"/>
      <c r="S412" s="12"/>
      <c r="T412" s="12"/>
      <c r="X412" s="12"/>
      <c r="AD412" s="12"/>
      <c r="AF412" s="39"/>
    </row>
    <row r="413" ht="15.75" customHeight="1">
      <c r="A413" s="34"/>
      <c r="B413" s="34"/>
      <c r="C413" s="34"/>
      <c r="E413" s="34"/>
      <c r="F413" s="35"/>
      <c r="J413" s="60"/>
      <c r="P413" s="37"/>
      <c r="Q413" s="12"/>
      <c r="R413" s="34"/>
      <c r="S413" s="12"/>
      <c r="T413" s="12"/>
      <c r="X413" s="12"/>
      <c r="AD413" s="12"/>
      <c r="AF413" s="39"/>
    </row>
    <row r="414" ht="15.75" customHeight="1">
      <c r="A414" s="34"/>
      <c r="B414" s="34"/>
      <c r="C414" s="34"/>
      <c r="E414" s="34"/>
      <c r="F414" s="35"/>
      <c r="J414" s="60"/>
      <c r="P414" s="37"/>
      <c r="Q414" s="12"/>
      <c r="R414" s="34"/>
      <c r="S414" s="12"/>
      <c r="T414" s="12"/>
      <c r="X414" s="12"/>
      <c r="AD414" s="12"/>
      <c r="AF414" s="39"/>
    </row>
    <row r="415" ht="15.75" customHeight="1">
      <c r="A415" s="34"/>
      <c r="B415" s="34"/>
      <c r="C415" s="34"/>
      <c r="E415" s="34"/>
      <c r="F415" s="35"/>
      <c r="J415" s="60"/>
      <c r="P415" s="37"/>
      <c r="Q415" s="12"/>
      <c r="R415" s="34"/>
      <c r="S415" s="12"/>
      <c r="T415" s="12"/>
      <c r="X415" s="12"/>
      <c r="AD415" s="12"/>
      <c r="AF415" s="39"/>
    </row>
    <row r="416" ht="15.75" customHeight="1">
      <c r="A416" s="34"/>
      <c r="B416" s="34"/>
      <c r="C416" s="34"/>
      <c r="E416" s="34"/>
      <c r="F416" s="35"/>
      <c r="J416" s="60"/>
      <c r="P416" s="37"/>
      <c r="Q416" s="12"/>
      <c r="R416" s="34"/>
      <c r="S416" s="12"/>
      <c r="T416" s="12"/>
      <c r="X416" s="12"/>
      <c r="AD416" s="12"/>
      <c r="AF416" s="39"/>
    </row>
    <row r="417" ht="15.75" customHeight="1">
      <c r="A417" s="34"/>
      <c r="B417" s="34"/>
      <c r="C417" s="34"/>
      <c r="E417" s="34"/>
      <c r="F417" s="35"/>
      <c r="J417" s="60"/>
      <c r="P417" s="37"/>
      <c r="Q417" s="12"/>
      <c r="R417" s="34"/>
      <c r="S417" s="12"/>
      <c r="T417" s="12"/>
      <c r="X417" s="12"/>
      <c r="AD417" s="12"/>
      <c r="AF417" s="39"/>
    </row>
    <row r="418" ht="15.75" customHeight="1">
      <c r="A418" s="34"/>
      <c r="B418" s="34"/>
      <c r="C418" s="34"/>
      <c r="E418" s="34"/>
      <c r="F418" s="35"/>
      <c r="J418" s="60"/>
      <c r="P418" s="37"/>
      <c r="Q418" s="12"/>
      <c r="R418" s="34"/>
      <c r="S418" s="12"/>
      <c r="T418" s="12"/>
      <c r="X418" s="12"/>
      <c r="AD418" s="12"/>
      <c r="AF418" s="39"/>
    </row>
    <row r="419" ht="15.75" customHeight="1">
      <c r="A419" s="34"/>
      <c r="B419" s="34"/>
      <c r="C419" s="34"/>
      <c r="E419" s="34"/>
      <c r="F419" s="35"/>
      <c r="J419" s="60"/>
      <c r="P419" s="37"/>
      <c r="Q419" s="12"/>
      <c r="R419" s="34"/>
      <c r="S419" s="12"/>
      <c r="T419" s="12"/>
      <c r="X419" s="12"/>
      <c r="AD419" s="12"/>
      <c r="AF419" s="39"/>
    </row>
    <row r="420" ht="15.75" customHeight="1">
      <c r="A420" s="34"/>
      <c r="B420" s="34"/>
      <c r="C420" s="34"/>
      <c r="E420" s="34"/>
      <c r="F420" s="35"/>
      <c r="J420" s="60"/>
      <c r="P420" s="37"/>
      <c r="Q420" s="12"/>
      <c r="R420" s="34"/>
      <c r="S420" s="12"/>
      <c r="T420" s="12"/>
      <c r="X420" s="12"/>
      <c r="AD420" s="12"/>
      <c r="AF420" s="39"/>
    </row>
    <row r="421" ht="15.75" customHeight="1">
      <c r="A421" s="34"/>
      <c r="B421" s="34"/>
      <c r="C421" s="34"/>
      <c r="E421" s="34"/>
      <c r="F421" s="35"/>
      <c r="J421" s="60"/>
      <c r="P421" s="37"/>
      <c r="Q421" s="12"/>
      <c r="R421" s="34"/>
      <c r="S421" s="12"/>
      <c r="T421" s="12"/>
      <c r="X421" s="12"/>
      <c r="AD421" s="12"/>
      <c r="AF421" s="39"/>
    </row>
    <row r="422" ht="15.75" customHeight="1">
      <c r="A422" s="34"/>
      <c r="B422" s="34"/>
      <c r="C422" s="34"/>
      <c r="E422" s="34"/>
      <c r="F422" s="35"/>
      <c r="J422" s="60"/>
      <c r="P422" s="37"/>
      <c r="Q422" s="12"/>
      <c r="R422" s="34"/>
      <c r="S422" s="12"/>
      <c r="T422" s="12"/>
      <c r="X422" s="12"/>
      <c r="AD422" s="12"/>
      <c r="AF422" s="39"/>
    </row>
    <row r="423" ht="15.75" customHeight="1">
      <c r="A423" s="34"/>
      <c r="B423" s="34"/>
      <c r="C423" s="34"/>
      <c r="E423" s="34"/>
      <c r="F423" s="35"/>
      <c r="J423" s="60"/>
      <c r="P423" s="37"/>
      <c r="Q423" s="12"/>
      <c r="R423" s="34"/>
      <c r="S423" s="12"/>
      <c r="T423" s="12"/>
      <c r="X423" s="12"/>
      <c r="AD423" s="12"/>
      <c r="AF423" s="39"/>
    </row>
    <row r="424" ht="15.75" customHeight="1">
      <c r="A424" s="34"/>
      <c r="B424" s="34"/>
      <c r="C424" s="34"/>
      <c r="E424" s="34"/>
      <c r="F424" s="35"/>
      <c r="J424" s="60"/>
      <c r="P424" s="37"/>
      <c r="Q424" s="12"/>
      <c r="R424" s="34"/>
      <c r="S424" s="12"/>
      <c r="T424" s="12"/>
      <c r="X424" s="12"/>
      <c r="AD424" s="12"/>
      <c r="AF424" s="39"/>
    </row>
    <row r="425" ht="15.75" customHeight="1">
      <c r="A425" s="34"/>
      <c r="B425" s="34"/>
      <c r="C425" s="34"/>
      <c r="E425" s="34"/>
      <c r="F425" s="35"/>
      <c r="J425" s="60"/>
      <c r="P425" s="37"/>
      <c r="Q425" s="12"/>
      <c r="R425" s="34"/>
      <c r="S425" s="12"/>
      <c r="T425" s="12"/>
      <c r="X425" s="12"/>
      <c r="AD425" s="12"/>
      <c r="AF425" s="39"/>
    </row>
    <row r="426" ht="15.75" customHeight="1">
      <c r="A426" s="34"/>
      <c r="B426" s="34"/>
      <c r="C426" s="34"/>
      <c r="E426" s="34"/>
      <c r="F426" s="35"/>
      <c r="J426" s="60"/>
      <c r="P426" s="37"/>
      <c r="Q426" s="12"/>
      <c r="R426" s="34"/>
      <c r="S426" s="12"/>
      <c r="T426" s="12"/>
      <c r="X426" s="12"/>
      <c r="AD426" s="12"/>
      <c r="AF426" s="39"/>
    </row>
    <row r="427" ht="15.75" customHeight="1">
      <c r="A427" s="34"/>
      <c r="B427" s="34"/>
      <c r="C427" s="34"/>
      <c r="E427" s="34"/>
      <c r="F427" s="35"/>
      <c r="J427" s="60"/>
      <c r="P427" s="37"/>
      <c r="Q427" s="12"/>
      <c r="R427" s="34"/>
      <c r="S427" s="12"/>
      <c r="T427" s="12"/>
      <c r="X427" s="12"/>
      <c r="AD427" s="12"/>
      <c r="AF427" s="39"/>
    </row>
    <row r="428" ht="15.75" customHeight="1">
      <c r="A428" s="34"/>
      <c r="B428" s="34"/>
      <c r="C428" s="34"/>
      <c r="E428" s="34"/>
      <c r="F428" s="35"/>
      <c r="J428" s="60"/>
      <c r="P428" s="37"/>
      <c r="Q428" s="12"/>
      <c r="R428" s="34"/>
      <c r="S428" s="12"/>
      <c r="T428" s="12"/>
      <c r="X428" s="12"/>
      <c r="AD428" s="12"/>
      <c r="AF428" s="39"/>
    </row>
    <row r="429" ht="15.75" customHeight="1">
      <c r="A429" s="34"/>
      <c r="B429" s="34"/>
      <c r="C429" s="34"/>
      <c r="E429" s="34"/>
      <c r="F429" s="35"/>
      <c r="J429" s="60"/>
      <c r="P429" s="37"/>
      <c r="Q429" s="12"/>
      <c r="R429" s="34"/>
      <c r="S429" s="12"/>
      <c r="T429" s="12"/>
      <c r="X429" s="12"/>
      <c r="AD429" s="12"/>
      <c r="AF429" s="39"/>
    </row>
    <row r="430" ht="15.75" customHeight="1">
      <c r="A430" s="34"/>
      <c r="B430" s="34"/>
      <c r="C430" s="34"/>
      <c r="E430" s="34"/>
      <c r="F430" s="35"/>
      <c r="J430" s="60"/>
      <c r="P430" s="37"/>
      <c r="Q430" s="12"/>
      <c r="R430" s="34"/>
      <c r="S430" s="12"/>
      <c r="T430" s="12"/>
      <c r="X430" s="12"/>
      <c r="AD430" s="12"/>
      <c r="AF430" s="39"/>
    </row>
    <row r="431" ht="15.75" customHeight="1">
      <c r="A431" s="34"/>
      <c r="B431" s="34"/>
      <c r="C431" s="34"/>
      <c r="E431" s="34"/>
      <c r="F431" s="35"/>
      <c r="J431" s="60"/>
      <c r="P431" s="37"/>
      <c r="Q431" s="12"/>
      <c r="R431" s="34"/>
      <c r="S431" s="12"/>
      <c r="T431" s="12"/>
      <c r="X431" s="12"/>
      <c r="AD431" s="12"/>
      <c r="AF431" s="39"/>
    </row>
    <row r="432" ht="15.75" customHeight="1">
      <c r="A432" s="34"/>
      <c r="B432" s="34"/>
      <c r="C432" s="34"/>
      <c r="E432" s="34"/>
      <c r="F432" s="35"/>
      <c r="J432" s="60"/>
      <c r="P432" s="37"/>
      <c r="Q432" s="12"/>
      <c r="R432" s="34"/>
      <c r="S432" s="12"/>
      <c r="T432" s="12"/>
      <c r="X432" s="12"/>
      <c r="AD432" s="12"/>
      <c r="AF432" s="39"/>
    </row>
    <row r="433" ht="15.75" customHeight="1">
      <c r="A433" s="34"/>
      <c r="B433" s="34"/>
      <c r="C433" s="34"/>
      <c r="E433" s="34"/>
      <c r="F433" s="35"/>
      <c r="J433" s="60"/>
      <c r="P433" s="37"/>
      <c r="Q433" s="12"/>
      <c r="R433" s="34"/>
      <c r="S433" s="12"/>
      <c r="T433" s="12"/>
      <c r="X433" s="12"/>
      <c r="AD433" s="12"/>
      <c r="AF433" s="39"/>
    </row>
    <row r="434" ht="15.75" customHeight="1">
      <c r="A434" s="34"/>
      <c r="B434" s="34"/>
      <c r="C434" s="34"/>
      <c r="E434" s="34"/>
      <c r="F434" s="35"/>
      <c r="J434" s="60"/>
      <c r="P434" s="37"/>
      <c r="Q434" s="12"/>
      <c r="R434" s="34"/>
      <c r="S434" s="12"/>
      <c r="T434" s="12"/>
      <c r="X434" s="12"/>
      <c r="AD434" s="12"/>
      <c r="AF434" s="39"/>
    </row>
    <row r="435" ht="15.75" customHeight="1">
      <c r="A435" s="34"/>
      <c r="B435" s="34"/>
      <c r="C435" s="34"/>
      <c r="E435" s="34"/>
      <c r="F435" s="35"/>
      <c r="J435" s="60"/>
      <c r="P435" s="37"/>
      <c r="Q435" s="12"/>
      <c r="R435" s="34"/>
      <c r="S435" s="12"/>
      <c r="T435" s="12"/>
      <c r="X435" s="12"/>
      <c r="AD435" s="12"/>
      <c r="AF435" s="39"/>
    </row>
    <row r="436" ht="15.75" customHeight="1">
      <c r="A436" s="34"/>
      <c r="B436" s="34"/>
      <c r="C436" s="34"/>
      <c r="E436" s="34"/>
      <c r="F436" s="35"/>
      <c r="J436" s="60"/>
      <c r="P436" s="37"/>
      <c r="Q436" s="12"/>
      <c r="R436" s="34"/>
      <c r="S436" s="12"/>
      <c r="T436" s="12"/>
      <c r="X436" s="12"/>
      <c r="AD436" s="12"/>
      <c r="AF436" s="39"/>
    </row>
    <row r="437" ht="15.75" customHeight="1">
      <c r="A437" s="34"/>
      <c r="B437" s="34"/>
      <c r="C437" s="34"/>
      <c r="E437" s="34"/>
      <c r="F437" s="35"/>
      <c r="J437" s="60"/>
      <c r="P437" s="37"/>
      <c r="Q437" s="12"/>
      <c r="R437" s="34"/>
      <c r="S437" s="12"/>
      <c r="T437" s="12"/>
      <c r="X437" s="12"/>
      <c r="AD437" s="12"/>
      <c r="AF437" s="39"/>
    </row>
    <row r="438" ht="15.75" customHeight="1">
      <c r="A438" s="34"/>
      <c r="B438" s="34"/>
      <c r="C438" s="34"/>
      <c r="E438" s="34"/>
      <c r="F438" s="35"/>
      <c r="J438" s="60"/>
      <c r="P438" s="37"/>
      <c r="Q438" s="12"/>
      <c r="R438" s="34"/>
      <c r="S438" s="12"/>
      <c r="T438" s="12"/>
      <c r="X438" s="12"/>
      <c r="AD438" s="12"/>
      <c r="AF438" s="39"/>
    </row>
    <row r="439" ht="15.75" customHeight="1">
      <c r="A439" s="34"/>
      <c r="B439" s="34"/>
      <c r="C439" s="34"/>
      <c r="E439" s="34"/>
      <c r="F439" s="35"/>
      <c r="J439" s="60"/>
      <c r="P439" s="37"/>
      <c r="Q439" s="12"/>
      <c r="R439" s="34"/>
      <c r="S439" s="12"/>
      <c r="T439" s="12"/>
      <c r="X439" s="12"/>
      <c r="AD439" s="12"/>
      <c r="AF439" s="39"/>
    </row>
    <row r="440" ht="15.75" customHeight="1">
      <c r="A440" s="34"/>
      <c r="B440" s="34"/>
      <c r="C440" s="34"/>
      <c r="E440" s="34"/>
      <c r="F440" s="35"/>
      <c r="J440" s="60"/>
      <c r="P440" s="37"/>
      <c r="Q440" s="12"/>
      <c r="R440" s="34"/>
      <c r="S440" s="12"/>
      <c r="T440" s="12"/>
      <c r="X440" s="12"/>
      <c r="AD440" s="12"/>
      <c r="AF440" s="39"/>
    </row>
    <row r="441" ht="15.75" customHeight="1">
      <c r="A441" s="34"/>
      <c r="B441" s="34"/>
      <c r="C441" s="34"/>
      <c r="E441" s="34"/>
      <c r="F441" s="35"/>
      <c r="J441" s="60"/>
      <c r="P441" s="37"/>
      <c r="Q441" s="12"/>
      <c r="R441" s="34"/>
      <c r="S441" s="12"/>
      <c r="T441" s="12"/>
      <c r="X441" s="12"/>
      <c r="AD441" s="12"/>
      <c r="AF441" s="39"/>
    </row>
    <row r="442" ht="15.75" customHeight="1">
      <c r="A442" s="34"/>
      <c r="B442" s="34"/>
      <c r="C442" s="34"/>
      <c r="E442" s="34"/>
      <c r="F442" s="35"/>
      <c r="J442" s="60"/>
      <c r="P442" s="37"/>
      <c r="Q442" s="12"/>
      <c r="R442" s="34"/>
      <c r="S442" s="12"/>
      <c r="T442" s="12"/>
      <c r="X442" s="12"/>
      <c r="AD442" s="12"/>
      <c r="AF442" s="39"/>
    </row>
    <row r="443" ht="15.75" customHeight="1">
      <c r="A443" s="34"/>
      <c r="B443" s="34"/>
      <c r="C443" s="34"/>
      <c r="E443" s="34"/>
      <c r="F443" s="35"/>
      <c r="J443" s="60"/>
      <c r="P443" s="37"/>
      <c r="Q443" s="12"/>
      <c r="R443" s="34"/>
      <c r="S443" s="12"/>
      <c r="T443" s="12"/>
      <c r="X443" s="12"/>
      <c r="AD443" s="12"/>
      <c r="AF443" s="39"/>
    </row>
    <row r="444" ht="15.75" customHeight="1">
      <c r="A444" s="34"/>
      <c r="B444" s="34"/>
      <c r="C444" s="34"/>
      <c r="E444" s="34"/>
      <c r="F444" s="35"/>
      <c r="J444" s="60"/>
      <c r="P444" s="37"/>
      <c r="Q444" s="12"/>
      <c r="R444" s="34"/>
      <c r="S444" s="12"/>
      <c r="T444" s="12"/>
      <c r="X444" s="12"/>
      <c r="AD444" s="12"/>
      <c r="AF444" s="39"/>
    </row>
    <row r="445" ht="15.75" customHeight="1">
      <c r="A445" s="34"/>
      <c r="B445" s="34"/>
      <c r="C445" s="34"/>
      <c r="E445" s="34"/>
      <c r="F445" s="35"/>
      <c r="J445" s="60"/>
      <c r="P445" s="37"/>
      <c r="Q445" s="12"/>
      <c r="R445" s="34"/>
      <c r="S445" s="12"/>
      <c r="T445" s="12"/>
      <c r="X445" s="12"/>
      <c r="AD445" s="12"/>
      <c r="AF445" s="39"/>
    </row>
    <row r="446" ht="15.75" customHeight="1">
      <c r="A446" s="34"/>
      <c r="B446" s="34"/>
      <c r="C446" s="34"/>
      <c r="E446" s="34"/>
      <c r="F446" s="35"/>
      <c r="J446" s="60"/>
      <c r="P446" s="37"/>
      <c r="Q446" s="12"/>
      <c r="R446" s="34"/>
      <c r="S446" s="12"/>
      <c r="T446" s="12"/>
      <c r="X446" s="12"/>
      <c r="AD446" s="12"/>
      <c r="AF446" s="39"/>
    </row>
    <row r="447" ht="15.75" customHeight="1">
      <c r="A447" s="34"/>
      <c r="B447" s="34"/>
      <c r="C447" s="34"/>
      <c r="E447" s="34"/>
      <c r="F447" s="35"/>
      <c r="J447" s="60"/>
      <c r="P447" s="37"/>
      <c r="Q447" s="12"/>
      <c r="R447" s="34"/>
      <c r="S447" s="12"/>
      <c r="T447" s="12"/>
      <c r="X447" s="12"/>
      <c r="AD447" s="12"/>
      <c r="AF447" s="39"/>
    </row>
    <row r="448" ht="15.75" customHeight="1">
      <c r="A448" s="34"/>
      <c r="B448" s="34"/>
      <c r="C448" s="34"/>
      <c r="E448" s="34"/>
      <c r="F448" s="35"/>
      <c r="J448" s="60"/>
      <c r="P448" s="37"/>
      <c r="Q448" s="12"/>
      <c r="R448" s="34"/>
      <c r="S448" s="12"/>
      <c r="T448" s="12"/>
      <c r="X448" s="12"/>
      <c r="AD448" s="12"/>
      <c r="AF448" s="39"/>
    </row>
    <row r="449" ht="15.75" customHeight="1">
      <c r="A449" s="34"/>
      <c r="B449" s="34"/>
      <c r="C449" s="34"/>
      <c r="E449" s="34"/>
      <c r="F449" s="35"/>
      <c r="J449" s="60"/>
      <c r="P449" s="37"/>
      <c r="Q449" s="12"/>
      <c r="R449" s="34"/>
      <c r="S449" s="12"/>
      <c r="T449" s="12"/>
      <c r="X449" s="12"/>
      <c r="AD449" s="12"/>
      <c r="AF449" s="39"/>
    </row>
    <row r="450" ht="15.75" customHeight="1">
      <c r="A450" s="34"/>
      <c r="B450" s="34"/>
      <c r="C450" s="34"/>
      <c r="E450" s="34"/>
      <c r="F450" s="35"/>
      <c r="J450" s="60"/>
      <c r="P450" s="37"/>
      <c r="Q450" s="12"/>
      <c r="R450" s="34"/>
      <c r="S450" s="12"/>
      <c r="T450" s="12"/>
      <c r="X450" s="12"/>
      <c r="AD450" s="12"/>
      <c r="AF450" s="39"/>
    </row>
    <row r="451" ht="15.75" customHeight="1">
      <c r="A451" s="34"/>
      <c r="B451" s="34"/>
      <c r="C451" s="34"/>
      <c r="E451" s="34"/>
      <c r="F451" s="35"/>
      <c r="J451" s="60"/>
      <c r="P451" s="37"/>
      <c r="Q451" s="12"/>
      <c r="R451" s="34"/>
      <c r="S451" s="12"/>
      <c r="T451" s="12"/>
      <c r="X451" s="12"/>
      <c r="AD451" s="12"/>
      <c r="AF451" s="39"/>
    </row>
    <row r="452" ht="15.75" customHeight="1">
      <c r="A452" s="34"/>
      <c r="B452" s="34"/>
      <c r="C452" s="34"/>
      <c r="E452" s="34"/>
      <c r="F452" s="35"/>
      <c r="J452" s="60"/>
      <c r="P452" s="37"/>
      <c r="Q452" s="12"/>
      <c r="R452" s="34"/>
      <c r="S452" s="12"/>
      <c r="T452" s="12"/>
      <c r="X452" s="12"/>
      <c r="AD452" s="12"/>
      <c r="AF452" s="39"/>
    </row>
    <row r="453" ht="15.75" customHeight="1">
      <c r="A453" s="34"/>
      <c r="B453" s="34"/>
      <c r="C453" s="34"/>
      <c r="E453" s="34"/>
      <c r="F453" s="35"/>
      <c r="J453" s="60"/>
      <c r="P453" s="37"/>
      <c r="Q453" s="12"/>
      <c r="R453" s="34"/>
      <c r="S453" s="12"/>
      <c r="T453" s="12"/>
      <c r="X453" s="12"/>
      <c r="AD453" s="12"/>
      <c r="AF453" s="39"/>
    </row>
    <row r="454" ht="15.75" customHeight="1">
      <c r="A454" s="34"/>
      <c r="B454" s="34"/>
      <c r="C454" s="34"/>
      <c r="E454" s="34"/>
      <c r="F454" s="35"/>
      <c r="J454" s="60"/>
      <c r="P454" s="37"/>
      <c r="Q454" s="12"/>
      <c r="R454" s="34"/>
      <c r="S454" s="12"/>
      <c r="T454" s="12"/>
      <c r="X454" s="12"/>
      <c r="AD454" s="12"/>
      <c r="AF454" s="39"/>
    </row>
    <row r="455" ht="15.75" customHeight="1">
      <c r="A455" s="34"/>
      <c r="B455" s="34"/>
      <c r="C455" s="34"/>
      <c r="E455" s="34"/>
      <c r="F455" s="35"/>
      <c r="J455" s="60"/>
      <c r="P455" s="37"/>
      <c r="Q455" s="12"/>
      <c r="R455" s="34"/>
      <c r="S455" s="12"/>
      <c r="T455" s="12"/>
      <c r="X455" s="12"/>
      <c r="AD455" s="12"/>
      <c r="AF455" s="39"/>
    </row>
    <row r="456" ht="15.75" customHeight="1">
      <c r="A456" s="34"/>
      <c r="B456" s="34"/>
      <c r="C456" s="34"/>
      <c r="E456" s="34"/>
      <c r="F456" s="35"/>
      <c r="J456" s="60"/>
      <c r="P456" s="37"/>
      <c r="Q456" s="12"/>
      <c r="R456" s="34"/>
      <c r="S456" s="12"/>
      <c r="T456" s="12"/>
      <c r="X456" s="12"/>
      <c r="AD456" s="12"/>
      <c r="AF456" s="39"/>
    </row>
    <row r="457" ht="15.75" customHeight="1">
      <c r="A457" s="34"/>
      <c r="B457" s="34"/>
      <c r="C457" s="34"/>
      <c r="E457" s="34"/>
      <c r="F457" s="35"/>
      <c r="J457" s="60"/>
      <c r="P457" s="37"/>
      <c r="Q457" s="12"/>
      <c r="R457" s="34"/>
      <c r="S457" s="12"/>
      <c r="T457" s="12"/>
      <c r="X457" s="12"/>
      <c r="AD457" s="12"/>
      <c r="AF457" s="39"/>
    </row>
    <row r="458" ht="15.75" customHeight="1">
      <c r="A458" s="34"/>
      <c r="B458" s="34"/>
      <c r="C458" s="34"/>
      <c r="E458" s="34"/>
      <c r="F458" s="35"/>
      <c r="J458" s="60"/>
      <c r="P458" s="37"/>
      <c r="Q458" s="12"/>
      <c r="R458" s="34"/>
      <c r="S458" s="12"/>
      <c r="T458" s="12"/>
      <c r="X458" s="12"/>
      <c r="AD458" s="12"/>
      <c r="AF458" s="39"/>
    </row>
    <row r="459" ht="15.75" customHeight="1">
      <c r="A459" s="34"/>
      <c r="B459" s="34"/>
      <c r="C459" s="34"/>
      <c r="E459" s="34"/>
      <c r="F459" s="35"/>
      <c r="J459" s="60"/>
      <c r="P459" s="37"/>
      <c r="Q459" s="12"/>
      <c r="R459" s="34"/>
      <c r="S459" s="12"/>
      <c r="T459" s="12"/>
      <c r="X459" s="12"/>
      <c r="AD459" s="12"/>
      <c r="AF459" s="39"/>
    </row>
    <row r="460" ht="15.75" customHeight="1">
      <c r="A460" s="34"/>
      <c r="B460" s="34"/>
      <c r="C460" s="34"/>
      <c r="E460" s="34"/>
      <c r="F460" s="35"/>
      <c r="J460" s="60"/>
      <c r="P460" s="37"/>
      <c r="Q460" s="12"/>
      <c r="R460" s="34"/>
      <c r="S460" s="12"/>
      <c r="T460" s="12"/>
      <c r="X460" s="12"/>
      <c r="AD460" s="12"/>
      <c r="AF460" s="39"/>
    </row>
    <row r="461" ht="15.75" customHeight="1">
      <c r="A461" s="34"/>
      <c r="B461" s="34"/>
      <c r="C461" s="34"/>
      <c r="E461" s="34"/>
      <c r="F461" s="35"/>
      <c r="J461" s="60"/>
      <c r="P461" s="37"/>
      <c r="Q461" s="12"/>
      <c r="R461" s="34"/>
      <c r="S461" s="12"/>
      <c r="T461" s="12"/>
      <c r="X461" s="12"/>
      <c r="AD461" s="12"/>
      <c r="AF461" s="39"/>
    </row>
    <row r="462" ht="15.75" customHeight="1">
      <c r="A462" s="34"/>
      <c r="B462" s="34"/>
      <c r="C462" s="34"/>
      <c r="E462" s="34"/>
      <c r="F462" s="35"/>
      <c r="J462" s="60"/>
      <c r="P462" s="37"/>
      <c r="Q462" s="12"/>
      <c r="R462" s="34"/>
      <c r="S462" s="12"/>
      <c r="T462" s="12"/>
      <c r="X462" s="12"/>
      <c r="AD462" s="12"/>
      <c r="AF462" s="39"/>
    </row>
    <row r="463" ht="15.75" customHeight="1">
      <c r="A463" s="34"/>
      <c r="B463" s="34"/>
      <c r="C463" s="34"/>
      <c r="E463" s="34"/>
      <c r="F463" s="35"/>
      <c r="J463" s="60"/>
      <c r="P463" s="37"/>
      <c r="Q463" s="12"/>
      <c r="R463" s="34"/>
      <c r="S463" s="12"/>
      <c r="T463" s="12"/>
      <c r="X463" s="12"/>
      <c r="AD463" s="12"/>
      <c r="AF463" s="39"/>
    </row>
    <row r="464" ht="15.75" customHeight="1">
      <c r="A464" s="34"/>
      <c r="B464" s="34"/>
      <c r="C464" s="34"/>
      <c r="E464" s="34"/>
      <c r="F464" s="35"/>
      <c r="J464" s="60"/>
      <c r="P464" s="37"/>
      <c r="Q464" s="12"/>
      <c r="R464" s="34"/>
      <c r="S464" s="12"/>
      <c r="T464" s="12"/>
      <c r="X464" s="12"/>
      <c r="AD464" s="12"/>
      <c r="AF464" s="39"/>
    </row>
    <row r="465" ht="15.75" customHeight="1">
      <c r="A465" s="34"/>
      <c r="B465" s="34"/>
      <c r="C465" s="34"/>
      <c r="E465" s="34"/>
      <c r="F465" s="35"/>
      <c r="J465" s="60"/>
      <c r="P465" s="37"/>
      <c r="Q465" s="12"/>
      <c r="R465" s="34"/>
      <c r="S465" s="12"/>
      <c r="T465" s="12"/>
      <c r="X465" s="12"/>
      <c r="AD465" s="12"/>
      <c r="AF465" s="39"/>
    </row>
    <row r="466" ht="15.75" customHeight="1">
      <c r="A466" s="34"/>
      <c r="B466" s="34"/>
      <c r="C466" s="34"/>
      <c r="E466" s="34"/>
      <c r="F466" s="35"/>
      <c r="J466" s="60"/>
      <c r="P466" s="37"/>
      <c r="Q466" s="12"/>
      <c r="R466" s="34"/>
      <c r="S466" s="12"/>
      <c r="T466" s="12"/>
      <c r="X466" s="12"/>
      <c r="AD466" s="12"/>
      <c r="AF466" s="39"/>
    </row>
    <row r="467" ht="15.75" customHeight="1">
      <c r="A467" s="34"/>
      <c r="B467" s="34"/>
      <c r="C467" s="34"/>
      <c r="E467" s="34"/>
      <c r="F467" s="35"/>
      <c r="J467" s="60"/>
      <c r="P467" s="37"/>
      <c r="Q467" s="12"/>
      <c r="R467" s="34"/>
      <c r="S467" s="12"/>
      <c r="T467" s="12"/>
      <c r="X467" s="12"/>
      <c r="AD467" s="12"/>
      <c r="AF467" s="39"/>
    </row>
    <row r="468" ht="15.75" customHeight="1">
      <c r="A468" s="34"/>
      <c r="B468" s="34"/>
      <c r="C468" s="34"/>
      <c r="E468" s="34"/>
      <c r="F468" s="35"/>
      <c r="J468" s="60"/>
      <c r="P468" s="37"/>
      <c r="Q468" s="12"/>
      <c r="R468" s="34"/>
      <c r="S468" s="12"/>
      <c r="T468" s="12"/>
      <c r="X468" s="12"/>
      <c r="AD468" s="12"/>
      <c r="AF468" s="39"/>
    </row>
    <row r="469" ht="15.75" customHeight="1">
      <c r="A469" s="34"/>
      <c r="B469" s="34"/>
      <c r="C469" s="34"/>
      <c r="E469" s="34"/>
      <c r="F469" s="35"/>
      <c r="J469" s="60"/>
      <c r="P469" s="37"/>
      <c r="Q469" s="12"/>
      <c r="R469" s="34"/>
      <c r="S469" s="12"/>
      <c r="T469" s="12"/>
      <c r="X469" s="12"/>
      <c r="AD469" s="12"/>
      <c r="AF469" s="39"/>
    </row>
    <row r="470" ht="15.75" customHeight="1">
      <c r="A470" s="34"/>
      <c r="B470" s="34"/>
      <c r="C470" s="34"/>
      <c r="E470" s="34"/>
      <c r="F470" s="35"/>
      <c r="J470" s="60"/>
      <c r="P470" s="37"/>
      <c r="Q470" s="12"/>
      <c r="R470" s="34"/>
      <c r="S470" s="12"/>
      <c r="T470" s="12"/>
      <c r="X470" s="12"/>
      <c r="AD470" s="12"/>
      <c r="AF470" s="39"/>
    </row>
    <row r="471" ht="15.75" customHeight="1">
      <c r="A471" s="34"/>
      <c r="B471" s="34"/>
      <c r="C471" s="34"/>
      <c r="E471" s="34"/>
      <c r="F471" s="35"/>
      <c r="J471" s="60"/>
      <c r="P471" s="37"/>
      <c r="Q471" s="12"/>
      <c r="R471" s="34"/>
      <c r="S471" s="12"/>
      <c r="T471" s="12"/>
      <c r="X471" s="12"/>
      <c r="AD471" s="12"/>
      <c r="AF471" s="39"/>
    </row>
    <row r="472" ht="15.75" customHeight="1">
      <c r="A472" s="34"/>
      <c r="B472" s="34"/>
      <c r="C472" s="34"/>
      <c r="E472" s="34"/>
      <c r="F472" s="35"/>
      <c r="J472" s="60"/>
      <c r="P472" s="37"/>
      <c r="Q472" s="12"/>
      <c r="R472" s="34"/>
      <c r="S472" s="12"/>
      <c r="T472" s="12"/>
      <c r="X472" s="12"/>
      <c r="AD472" s="12"/>
      <c r="AF472" s="39"/>
    </row>
    <row r="473" ht="15.75" customHeight="1">
      <c r="A473" s="34"/>
      <c r="B473" s="34"/>
      <c r="C473" s="34"/>
      <c r="E473" s="34"/>
      <c r="F473" s="35"/>
      <c r="J473" s="60"/>
      <c r="P473" s="37"/>
      <c r="Q473" s="12"/>
      <c r="R473" s="34"/>
      <c r="S473" s="12"/>
      <c r="T473" s="12"/>
      <c r="X473" s="12"/>
      <c r="AD473" s="12"/>
      <c r="AF473" s="39"/>
    </row>
    <row r="474" ht="15.75" customHeight="1">
      <c r="A474" s="34"/>
      <c r="B474" s="34"/>
      <c r="C474" s="34"/>
      <c r="E474" s="34"/>
      <c r="F474" s="35"/>
      <c r="J474" s="60"/>
      <c r="P474" s="37"/>
      <c r="Q474" s="12"/>
      <c r="R474" s="34"/>
      <c r="S474" s="12"/>
      <c r="T474" s="12"/>
      <c r="X474" s="12"/>
      <c r="AD474" s="12"/>
      <c r="AF474" s="39"/>
    </row>
    <row r="475" ht="15.75" customHeight="1">
      <c r="A475" s="34"/>
      <c r="B475" s="34"/>
      <c r="C475" s="34"/>
      <c r="E475" s="34"/>
      <c r="F475" s="35"/>
      <c r="J475" s="60"/>
      <c r="P475" s="37"/>
      <c r="Q475" s="12"/>
      <c r="R475" s="34"/>
      <c r="S475" s="12"/>
      <c r="T475" s="12"/>
      <c r="X475" s="12"/>
      <c r="AD475" s="12"/>
      <c r="AF475" s="39"/>
    </row>
    <row r="476" ht="15.75" customHeight="1">
      <c r="A476" s="34"/>
      <c r="B476" s="34"/>
      <c r="C476" s="34"/>
      <c r="E476" s="34"/>
      <c r="F476" s="35"/>
      <c r="J476" s="60"/>
      <c r="P476" s="37"/>
      <c r="Q476" s="12"/>
      <c r="R476" s="34"/>
      <c r="S476" s="12"/>
      <c r="T476" s="12"/>
      <c r="X476" s="12"/>
      <c r="AD476" s="12"/>
      <c r="AF476" s="39"/>
    </row>
    <row r="477" ht="15.75" customHeight="1">
      <c r="A477" s="34"/>
      <c r="B477" s="34"/>
      <c r="C477" s="34"/>
      <c r="E477" s="34"/>
      <c r="F477" s="35"/>
      <c r="J477" s="60"/>
      <c r="P477" s="37"/>
      <c r="Q477" s="12"/>
      <c r="R477" s="34"/>
      <c r="S477" s="12"/>
      <c r="T477" s="12"/>
      <c r="X477" s="12"/>
      <c r="AD477" s="12"/>
      <c r="AF477" s="39"/>
    </row>
    <row r="478" ht="15.75" customHeight="1">
      <c r="A478" s="34"/>
      <c r="B478" s="34"/>
      <c r="C478" s="34"/>
      <c r="E478" s="34"/>
      <c r="F478" s="35"/>
      <c r="J478" s="60"/>
      <c r="P478" s="37"/>
      <c r="Q478" s="12"/>
      <c r="R478" s="34"/>
      <c r="S478" s="12"/>
      <c r="T478" s="12"/>
      <c r="X478" s="12"/>
      <c r="AD478" s="12"/>
      <c r="AF478" s="39"/>
    </row>
    <row r="479" ht="15.75" customHeight="1">
      <c r="A479" s="34"/>
      <c r="B479" s="34"/>
      <c r="C479" s="34"/>
      <c r="E479" s="34"/>
      <c r="F479" s="35"/>
      <c r="J479" s="60"/>
      <c r="P479" s="37"/>
      <c r="Q479" s="12"/>
      <c r="R479" s="34"/>
      <c r="S479" s="12"/>
      <c r="T479" s="12"/>
      <c r="X479" s="12"/>
      <c r="AD479" s="12"/>
      <c r="AF479" s="39"/>
    </row>
    <row r="480" ht="15.75" customHeight="1">
      <c r="A480" s="34"/>
      <c r="B480" s="34"/>
      <c r="C480" s="34"/>
      <c r="E480" s="34"/>
      <c r="F480" s="35"/>
      <c r="J480" s="60"/>
      <c r="P480" s="37"/>
      <c r="Q480" s="12"/>
      <c r="R480" s="34"/>
      <c r="S480" s="12"/>
      <c r="T480" s="12"/>
      <c r="X480" s="12"/>
      <c r="AD480" s="12"/>
      <c r="AF480" s="39"/>
    </row>
    <row r="481" ht="15.75" customHeight="1">
      <c r="A481" s="34"/>
      <c r="B481" s="34"/>
      <c r="C481" s="34"/>
      <c r="E481" s="34"/>
      <c r="F481" s="35"/>
      <c r="J481" s="60"/>
      <c r="P481" s="37"/>
      <c r="Q481" s="12"/>
      <c r="R481" s="34"/>
      <c r="S481" s="12"/>
      <c r="T481" s="12"/>
      <c r="X481" s="12"/>
      <c r="AD481" s="12"/>
      <c r="AF481" s="39"/>
    </row>
    <row r="482" ht="15.75" customHeight="1">
      <c r="A482" s="34"/>
      <c r="B482" s="34"/>
      <c r="C482" s="34"/>
      <c r="E482" s="34"/>
      <c r="F482" s="35"/>
      <c r="J482" s="60"/>
      <c r="P482" s="37"/>
      <c r="Q482" s="12"/>
      <c r="R482" s="34"/>
      <c r="S482" s="12"/>
      <c r="T482" s="12"/>
      <c r="X482" s="12"/>
      <c r="AD482" s="12"/>
      <c r="AF482" s="39"/>
    </row>
    <row r="483" ht="15.75" customHeight="1">
      <c r="A483" s="34"/>
      <c r="B483" s="34"/>
      <c r="C483" s="34"/>
      <c r="E483" s="34"/>
      <c r="F483" s="35"/>
      <c r="J483" s="60"/>
      <c r="P483" s="37"/>
      <c r="Q483" s="12"/>
      <c r="R483" s="34"/>
      <c r="S483" s="12"/>
      <c r="T483" s="12"/>
      <c r="X483" s="12"/>
      <c r="AD483" s="12"/>
      <c r="AF483" s="39"/>
    </row>
    <row r="484" ht="15.75" customHeight="1">
      <c r="A484" s="34"/>
      <c r="B484" s="34"/>
      <c r="C484" s="34"/>
      <c r="E484" s="34"/>
      <c r="F484" s="35"/>
      <c r="J484" s="60"/>
      <c r="P484" s="37"/>
      <c r="Q484" s="12"/>
      <c r="R484" s="34"/>
      <c r="S484" s="12"/>
      <c r="T484" s="12"/>
      <c r="X484" s="12"/>
      <c r="AD484" s="12"/>
      <c r="AF484" s="39"/>
    </row>
    <row r="485" ht="15.75" customHeight="1">
      <c r="A485" s="34"/>
      <c r="B485" s="34"/>
      <c r="C485" s="34"/>
      <c r="E485" s="34"/>
      <c r="F485" s="35"/>
      <c r="J485" s="60"/>
      <c r="P485" s="37"/>
      <c r="Q485" s="12"/>
      <c r="R485" s="34"/>
      <c r="S485" s="12"/>
      <c r="T485" s="12"/>
      <c r="X485" s="12"/>
      <c r="AD485" s="12"/>
      <c r="AF485" s="39"/>
    </row>
    <row r="486" ht="15.75" customHeight="1">
      <c r="A486" s="34"/>
      <c r="B486" s="34"/>
      <c r="C486" s="34"/>
      <c r="E486" s="34"/>
      <c r="F486" s="35"/>
      <c r="J486" s="60"/>
      <c r="P486" s="37"/>
      <c r="Q486" s="12"/>
      <c r="R486" s="34"/>
      <c r="S486" s="12"/>
      <c r="T486" s="12"/>
      <c r="X486" s="12"/>
      <c r="AD486" s="12"/>
      <c r="AF486" s="39"/>
    </row>
    <row r="487" ht="15.75" customHeight="1">
      <c r="A487" s="34"/>
      <c r="B487" s="34"/>
      <c r="C487" s="34"/>
      <c r="E487" s="34"/>
      <c r="F487" s="35"/>
      <c r="J487" s="60"/>
      <c r="P487" s="37"/>
      <c r="Q487" s="12"/>
      <c r="R487" s="34"/>
      <c r="S487" s="12"/>
      <c r="T487" s="12"/>
      <c r="X487" s="12"/>
      <c r="AD487" s="12"/>
      <c r="AF487" s="39"/>
    </row>
    <row r="488" ht="15.75" customHeight="1">
      <c r="A488" s="34"/>
      <c r="B488" s="34"/>
      <c r="C488" s="34"/>
      <c r="E488" s="34"/>
      <c r="F488" s="35"/>
      <c r="J488" s="60"/>
      <c r="P488" s="37"/>
      <c r="Q488" s="12"/>
      <c r="R488" s="34"/>
      <c r="S488" s="12"/>
      <c r="T488" s="12"/>
      <c r="X488" s="12"/>
      <c r="AD488" s="12"/>
      <c r="AF488" s="39"/>
    </row>
    <row r="489" ht="15.75" customHeight="1">
      <c r="A489" s="34"/>
      <c r="B489" s="34"/>
      <c r="C489" s="34"/>
      <c r="E489" s="34"/>
      <c r="F489" s="35"/>
      <c r="J489" s="60"/>
      <c r="P489" s="37"/>
      <c r="Q489" s="12"/>
      <c r="R489" s="34"/>
      <c r="S489" s="12"/>
      <c r="T489" s="12"/>
      <c r="X489" s="12"/>
      <c r="AD489" s="12"/>
      <c r="AF489" s="39"/>
    </row>
    <row r="490" ht="15.75" customHeight="1">
      <c r="A490" s="34"/>
      <c r="B490" s="34"/>
      <c r="C490" s="34"/>
      <c r="E490" s="34"/>
      <c r="F490" s="35"/>
      <c r="J490" s="60"/>
      <c r="P490" s="37"/>
      <c r="Q490" s="12"/>
      <c r="R490" s="34"/>
      <c r="S490" s="12"/>
      <c r="T490" s="12"/>
      <c r="X490" s="12"/>
      <c r="AD490" s="12"/>
      <c r="AF490" s="39"/>
    </row>
    <row r="491" ht="15.75" customHeight="1">
      <c r="A491" s="34"/>
      <c r="B491" s="34"/>
      <c r="C491" s="34"/>
      <c r="E491" s="34"/>
      <c r="F491" s="35"/>
      <c r="J491" s="60"/>
      <c r="P491" s="37"/>
      <c r="Q491" s="12"/>
      <c r="R491" s="34"/>
      <c r="S491" s="12"/>
      <c r="T491" s="12"/>
      <c r="X491" s="12"/>
      <c r="AD491" s="12"/>
      <c r="AF491" s="39"/>
    </row>
    <row r="492" ht="15.75" customHeight="1">
      <c r="A492" s="34"/>
      <c r="B492" s="34"/>
      <c r="C492" s="34"/>
      <c r="E492" s="34"/>
      <c r="F492" s="35"/>
      <c r="J492" s="60"/>
      <c r="P492" s="37"/>
      <c r="Q492" s="12"/>
      <c r="R492" s="34"/>
      <c r="S492" s="12"/>
      <c r="T492" s="12"/>
      <c r="X492" s="12"/>
      <c r="AD492" s="12"/>
      <c r="AF492" s="39"/>
    </row>
    <row r="493" ht="15.75" customHeight="1">
      <c r="A493" s="34"/>
      <c r="B493" s="34"/>
      <c r="C493" s="34"/>
      <c r="E493" s="34"/>
      <c r="F493" s="35"/>
      <c r="J493" s="60"/>
      <c r="P493" s="37"/>
      <c r="Q493" s="12"/>
      <c r="R493" s="34"/>
      <c r="S493" s="12"/>
      <c r="T493" s="12"/>
      <c r="X493" s="12"/>
      <c r="AD493" s="12"/>
      <c r="AF493" s="39"/>
    </row>
    <row r="494" ht="15.75" customHeight="1">
      <c r="A494" s="34"/>
      <c r="B494" s="34"/>
      <c r="C494" s="34"/>
      <c r="E494" s="34"/>
      <c r="F494" s="35"/>
      <c r="J494" s="60"/>
      <c r="P494" s="37"/>
      <c r="Q494" s="12"/>
      <c r="R494" s="34"/>
      <c r="S494" s="12"/>
      <c r="T494" s="12"/>
      <c r="X494" s="12"/>
      <c r="AD494" s="12"/>
      <c r="AF494" s="39"/>
    </row>
    <row r="495" ht="15.75" customHeight="1">
      <c r="A495" s="34"/>
      <c r="B495" s="34"/>
      <c r="C495" s="34"/>
      <c r="E495" s="34"/>
      <c r="F495" s="35"/>
      <c r="J495" s="60"/>
      <c r="P495" s="37"/>
      <c r="Q495" s="12"/>
      <c r="R495" s="34"/>
      <c r="S495" s="12"/>
      <c r="T495" s="12"/>
      <c r="X495" s="12"/>
      <c r="AD495" s="12"/>
      <c r="AF495" s="39"/>
    </row>
    <row r="496" ht="15.75" customHeight="1">
      <c r="A496" s="34"/>
      <c r="B496" s="34"/>
      <c r="C496" s="34"/>
      <c r="E496" s="34"/>
      <c r="F496" s="35"/>
      <c r="J496" s="60"/>
      <c r="P496" s="37"/>
      <c r="Q496" s="12"/>
      <c r="R496" s="34"/>
      <c r="S496" s="12"/>
      <c r="T496" s="12"/>
      <c r="X496" s="12"/>
      <c r="AD496" s="12"/>
      <c r="AF496" s="39"/>
    </row>
    <row r="497" ht="15.75" customHeight="1">
      <c r="A497" s="34"/>
      <c r="B497" s="34"/>
      <c r="C497" s="34"/>
      <c r="E497" s="34"/>
      <c r="F497" s="35"/>
      <c r="J497" s="60"/>
      <c r="P497" s="37"/>
      <c r="Q497" s="12"/>
      <c r="R497" s="34"/>
      <c r="S497" s="12"/>
      <c r="T497" s="12"/>
      <c r="X497" s="12"/>
      <c r="AD497" s="12"/>
      <c r="AF497" s="39"/>
    </row>
    <row r="498" ht="15.75" customHeight="1">
      <c r="A498" s="34"/>
      <c r="B498" s="34"/>
      <c r="C498" s="34"/>
      <c r="E498" s="34"/>
      <c r="F498" s="35"/>
      <c r="J498" s="60"/>
      <c r="P498" s="37"/>
      <c r="Q498" s="12"/>
      <c r="R498" s="34"/>
      <c r="S498" s="12"/>
      <c r="T498" s="12"/>
      <c r="X498" s="12"/>
      <c r="AD498" s="12"/>
      <c r="AF498" s="39"/>
    </row>
    <row r="499" ht="15.75" customHeight="1">
      <c r="A499" s="34"/>
      <c r="B499" s="34"/>
      <c r="C499" s="34"/>
      <c r="E499" s="34"/>
      <c r="F499" s="35"/>
      <c r="J499" s="60"/>
      <c r="P499" s="37"/>
      <c r="Q499" s="12"/>
      <c r="R499" s="34"/>
      <c r="S499" s="12"/>
      <c r="T499" s="12"/>
      <c r="X499" s="12"/>
      <c r="AD499" s="12"/>
      <c r="AF499" s="39"/>
    </row>
    <row r="500" ht="15.75" customHeight="1">
      <c r="A500" s="34"/>
      <c r="B500" s="34"/>
      <c r="C500" s="34"/>
      <c r="E500" s="34"/>
      <c r="F500" s="35"/>
      <c r="J500" s="60"/>
      <c r="P500" s="37"/>
      <c r="Q500" s="12"/>
      <c r="R500" s="34"/>
      <c r="S500" s="12"/>
      <c r="T500" s="12"/>
      <c r="X500" s="12"/>
      <c r="AD500" s="12"/>
      <c r="AF500" s="39"/>
    </row>
    <row r="501" ht="15.75" customHeight="1">
      <c r="A501" s="34"/>
      <c r="B501" s="34"/>
      <c r="C501" s="34"/>
      <c r="E501" s="34"/>
      <c r="F501" s="35"/>
      <c r="J501" s="60"/>
      <c r="P501" s="37"/>
      <c r="Q501" s="12"/>
      <c r="R501" s="34"/>
      <c r="S501" s="12"/>
      <c r="T501" s="12"/>
      <c r="X501" s="12"/>
      <c r="AD501" s="12"/>
      <c r="AF501" s="39"/>
    </row>
    <row r="502" ht="15.75" customHeight="1">
      <c r="A502" s="34"/>
      <c r="B502" s="34"/>
      <c r="C502" s="34"/>
      <c r="E502" s="34"/>
      <c r="F502" s="35"/>
      <c r="J502" s="60"/>
      <c r="P502" s="37"/>
      <c r="Q502" s="12"/>
      <c r="R502" s="34"/>
      <c r="S502" s="12"/>
      <c r="T502" s="12"/>
      <c r="X502" s="12"/>
      <c r="AD502" s="12"/>
      <c r="AF502" s="39"/>
    </row>
    <row r="503" ht="15.75" customHeight="1">
      <c r="A503" s="34"/>
      <c r="B503" s="34"/>
      <c r="C503" s="34"/>
      <c r="E503" s="34"/>
      <c r="F503" s="35"/>
      <c r="J503" s="60"/>
      <c r="P503" s="37"/>
      <c r="Q503" s="12"/>
      <c r="R503" s="34"/>
      <c r="S503" s="12"/>
      <c r="T503" s="12"/>
      <c r="X503" s="12"/>
      <c r="AD503" s="12"/>
      <c r="AF503" s="39"/>
    </row>
    <row r="504" ht="15.75" customHeight="1">
      <c r="A504" s="34"/>
      <c r="B504" s="34"/>
      <c r="C504" s="34"/>
      <c r="E504" s="34"/>
      <c r="F504" s="35"/>
      <c r="J504" s="60"/>
      <c r="P504" s="37"/>
      <c r="Q504" s="12"/>
      <c r="R504" s="34"/>
      <c r="S504" s="12"/>
      <c r="T504" s="12"/>
      <c r="X504" s="12"/>
      <c r="AD504" s="12"/>
      <c r="AF504" s="39"/>
    </row>
    <row r="505" ht="15.75" customHeight="1">
      <c r="A505" s="34"/>
      <c r="B505" s="34"/>
      <c r="C505" s="34"/>
      <c r="E505" s="34"/>
      <c r="F505" s="35"/>
      <c r="J505" s="60"/>
      <c r="P505" s="37"/>
      <c r="Q505" s="12"/>
      <c r="R505" s="34"/>
      <c r="S505" s="12"/>
      <c r="T505" s="12"/>
      <c r="X505" s="12"/>
      <c r="AD505" s="12"/>
      <c r="AF505" s="39"/>
    </row>
    <row r="506" ht="15.75" customHeight="1">
      <c r="A506" s="34"/>
      <c r="B506" s="34"/>
      <c r="C506" s="34"/>
      <c r="E506" s="34"/>
      <c r="F506" s="35"/>
      <c r="J506" s="60"/>
      <c r="P506" s="37"/>
      <c r="Q506" s="12"/>
      <c r="R506" s="34"/>
      <c r="S506" s="12"/>
      <c r="T506" s="12"/>
      <c r="X506" s="12"/>
      <c r="AD506" s="12"/>
      <c r="AF506" s="39"/>
    </row>
    <row r="507" ht="15.75" customHeight="1">
      <c r="A507" s="34"/>
      <c r="B507" s="34"/>
      <c r="C507" s="34"/>
      <c r="E507" s="34"/>
      <c r="F507" s="35"/>
      <c r="J507" s="60"/>
      <c r="P507" s="37"/>
      <c r="Q507" s="12"/>
      <c r="R507" s="34"/>
      <c r="S507" s="12"/>
      <c r="T507" s="12"/>
      <c r="X507" s="12"/>
      <c r="AD507" s="12"/>
      <c r="AF507" s="39"/>
    </row>
    <row r="508" ht="15.75" customHeight="1">
      <c r="A508" s="34"/>
      <c r="B508" s="34"/>
      <c r="C508" s="34"/>
      <c r="E508" s="34"/>
      <c r="F508" s="35"/>
      <c r="J508" s="60"/>
      <c r="P508" s="37"/>
      <c r="Q508" s="12"/>
      <c r="R508" s="34"/>
      <c r="S508" s="12"/>
      <c r="T508" s="12"/>
      <c r="X508" s="12"/>
      <c r="AD508" s="12"/>
      <c r="AF508" s="39"/>
    </row>
    <row r="509" ht="15.75" customHeight="1">
      <c r="A509" s="34"/>
      <c r="B509" s="34"/>
      <c r="C509" s="34"/>
      <c r="E509" s="34"/>
      <c r="F509" s="35"/>
      <c r="J509" s="60"/>
      <c r="P509" s="37"/>
      <c r="Q509" s="12"/>
      <c r="R509" s="34"/>
      <c r="S509" s="12"/>
      <c r="T509" s="12"/>
      <c r="X509" s="12"/>
      <c r="AD509" s="12"/>
      <c r="AF509" s="39"/>
    </row>
    <row r="510" ht="15.75" customHeight="1">
      <c r="A510" s="34"/>
      <c r="B510" s="34"/>
      <c r="C510" s="34"/>
      <c r="E510" s="34"/>
      <c r="F510" s="35"/>
      <c r="J510" s="60"/>
      <c r="P510" s="37"/>
      <c r="Q510" s="12"/>
      <c r="R510" s="34"/>
      <c r="S510" s="12"/>
      <c r="T510" s="12"/>
      <c r="X510" s="12"/>
      <c r="AD510" s="12"/>
      <c r="AF510" s="39"/>
    </row>
    <row r="511" ht="15.75" customHeight="1">
      <c r="A511" s="34"/>
      <c r="B511" s="34"/>
      <c r="C511" s="34"/>
      <c r="E511" s="34"/>
      <c r="F511" s="35"/>
      <c r="J511" s="60"/>
      <c r="P511" s="37"/>
      <c r="Q511" s="12"/>
      <c r="R511" s="34"/>
      <c r="S511" s="12"/>
      <c r="T511" s="12"/>
      <c r="X511" s="12"/>
      <c r="AD511" s="12"/>
      <c r="AF511" s="39"/>
    </row>
    <row r="512" ht="15.75" customHeight="1">
      <c r="A512" s="34"/>
      <c r="B512" s="34"/>
      <c r="C512" s="34"/>
      <c r="E512" s="34"/>
      <c r="F512" s="35"/>
      <c r="J512" s="60"/>
      <c r="P512" s="37"/>
      <c r="Q512" s="12"/>
      <c r="R512" s="34"/>
      <c r="S512" s="12"/>
      <c r="T512" s="12"/>
      <c r="X512" s="12"/>
      <c r="AD512" s="12"/>
      <c r="AF512" s="39"/>
    </row>
    <row r="513" ht="15.75" customHeight="1">
      <c r="A513" s="34"/>
      <c r="B513" s="34"/>
      <c r="C513" s="34"/>
      <c r="E513" s="34"/>
      <c r="F513" s="35"/>
      <c r="J513" s="60"/>
      <c r="P513" s="37"/>
      <c r="Q513" s="12"/>
      <c r="R513" s="34"/>
      <c r="S513" s="12"/>
      <c r="T513" s="12"/>
      <c r="X513" s="12"/>
      <c r="AD513" s="12"/>
      <c r="AF513" s="39"/>
    </row>
    <row r="514" ht="15.75" customHeight="1">
      <c r="A514" s="34"/>
      <c r="B514" s="34"/>
      <c r="C514" s="34"/>
      <c r="E514" s="34"/>
      <c r="F514" s="35"/>
      <c r="J514" s="60"/>
      <c r="P514" s="37"/>
      <c r="Q514" s="12"/>
      <c r="R514" s="34"/>
      <c r="S514" s="12"/>
      <c r="T514" s="12"/>
      <c r="X514" s="12"/>
      <c r="AD514" s="12"/>
      <c r="AF514" s="39"/>
    </row>
    <row r="515" ht="15.75" customHeight="1">
      <c r="A515" s="34"/>
      <c r="B515" s="34"/>
      <c r="C515" s="34"/>
      <c r="E515" s="34"/>
      <c r="F515" s="35"/>
      <c r="J515" s="60"/>
      <c r="P515" s="37"/>
      <c r="Q515" s="12"/>
      <c r="R515" s="34"/>
      <c r="S515" s="12"/>
      <c r="T515" s="12"/>
      <c r="X515" s="12"/>
      <c r="AD515" s="12"/>
      <c r="AF515" s="39"/>
    </row>
    <row r="516" ht="15.75" customHeight="1">
      <c r="A516" s="34"/>
      <c r="B516" s="34"/>
      <c r="C516" s="34"/>
      <c r="E516" s="34"/>
      <c r="F516" s="35"/>
      <c r="J516" s="60"/>
      <c r="P516" s="37"/>
      <c r="Q516" s="12"/>
      <c r="R516" s="34"/>
      <c r="S516" s="12"/>
      <c r="T516" s="12"/>
      <c r="X516" s="12"/>
      <c r="AD516" s="12"/>
      <c r="AF516" s="39"/>
    </row>
    <row r="517" ht="15.75" customHeight="1">
      <c r="A517" s="34"/>
      <c r="B517" s="34"/>
      <c r="C517" s="34"/>
      <c r="E517" s="34"/>
      <c r="F517" s="35"/>
      <c r="J517" s="60"/>
      <c r="P517" s="37"/>
      <c r="Q517" s="12"/>
      <c r="R517" s="34"/>
      <c r="S517" s="12"/>
      <c r="T517" s="12"/>
      <c r="X517" s="12"/>
      <c r="AD517" s="12"/>
      <c r="AF517" s="39"/>
    </row>
    <row r="518" ht="15.75" customHeight="1">
      <c r="A518" s="34"/>
      <c r="B518" s="34"/>
      <c r="C518" s="34"/>
      <c r="E518" s="34"/>
      <c r="F518" s="35"/>
      <c r="J518" s="60"/>
      <c r="P518" s="37"/>
      <c r="Q518" s="12"/>
      <c r="R518" s="34"/>
      <c r="S518" s="12"/>
      <c r="T518" s="12"/>
      <c r="X518" s="12"/>
      <c r="AD518" s="12"/>
      <c r="AF518" s="39"/>
    </row>
    <row r="519" ht="15.75" customHeight="1">
      <c r="A519" s="34"/>
      <c r="B519" s="34"/>
      <c r="C519" s="34"/>
      <c r="E519" s="34"/>
      <c r="F519" s="35"/>
      <c r="J519" s="60"/>
      <c r="P519" s="37"/>
      <c r="Q519" s="12"/>
      <c r="R519" s="34"/>
      <c r="S519" s="12"/>
      <c r="T519" s="12"/>
      <c r="X519" s="12"/>
      <c r="AD519" s="12"/>
      <c r="AF519" s="39"/>
    </row>
    <row r="520" ht="15.75" customHeight="1">
      <c r="A520" s="34"/>
      <c r="B520" s="34"/>
      <c r="C520" s="34"/>
      <c r="E520" s="34"/>
      <c r="F520" s="35"/>
      <c r="J520" s="60"/>
      <c r="P520" s="37"/>
      <c r="Q520" s="12"/>
      <c r="R520" s="34"/>
      <c r="S520" s="12"/>
      <c r="T520" s="12"/>
      <c r="X520" s="12"/>
      <c r="AD520" s="12"/>
      <c r="AF520" s="39"/>
    </row>
    <row r="521" ht="15.75" customHeight="1">
      <c r="A521" s="34"/>
      <c r="B521" s="34"/>
      <c r="C521" s="34"/>
      <c r="E521" s="34"/>
      <c r="F521" s="35"/>
      <c r="J521" s="60"/>
      <c r="P521" s="37"/>
      <c r="Q521" s="12"/>
      <c r="R521" s="34"/>
      <c r="S521" s="12"/>
      <c r="T521" s="12"/>
      <c r="X521" s="12"/>
      <c r="AD521" s="12"/>
      <c r="AF521" s="39"/>
    </row>
    <row r="522" ht="15.75" customHeight="1">
      <c r="A522" s="34"/>
      <c r="B522" s="34"/>
      <c r="C522" s="34"/>
      <c r="E522" s="34"/>
      <c r="F522" s="35"/>
      <c r="J522" s="60"/>
      <c r="P522" s="37"/>
      <c r="Q522" s="12"/>
      <c r="R522" s="34"/>
      <c r="S522" s="12"/>
      <c r="T522" s="12"/>
      <c r="X522" s="12"/>
      <c r="AD522" s="12"/>
      <c r="AF522" s="39"/>
    </row>
    <row r="523" ht="15.75" customHeight="1">
      <c r="A523" s="34"/>
      <c r="B523" s="34"/>
      <c r="C523" s="34"/>
      <c r="E523" s="34"/>
      <c r="F523" s="35"/>
      <c r="J523" s="60"/>
      <c r="P523" s="37"/>
      <c r="Q523" s="12"/>
      <c r="R523" s="34"/>
      <c r="S523" s="12"/>
      <c r="T523" s="12"/>
      <c r="X523" s="12"/>
      <c r="AD523" s="12"/>
      <c r="AF523" s="39"/>
    </row>
    <row r="524" ht="15.75" customHeight="1">
      <c r="A524" s="34"/>
      <c r="B524" s="34"/>
      <c r="C524" s="34"/>
      <c r="E524" s="34"/>
      <c r="F524" s="35"/>
      <c r="J524" s="60"/>
      <c r="P524" s="37"/>
      <c r="Q524" s="12"/>
      <c r="R524" s="34"/>
      <c r="S524" s="12"/>
      <c r="T524" s="12"/>
      <c r="X524" s="12"/>
      <c r="AD524" s="12"/>
      <c r="AF524" s="39"/>
    </row>
    <row r="525" ht="15.75" customHeight="1">
      <c r="A525" s="34"/>
      <c r="B525" s="34"/>
      <c r="C525" s="34"/>
      <c r="E525" s="34"/>
      <c r="F525" s="35"/>
      <c r="J525" s="60"/>
      <c r="P525" s="37"/>
      <c r="Q525" s="12"/>
      <c r="R525" s="34"/>
      <c r="S525" s="12"/>
      <c r="T525" s="12"/>
      <c r="X525" s="12"/>
      <c r="AD525" s="12"/>
      <c r="AF525" s="39"/>
    </row>
    <row r="526" ht="15.75" customHeight="1">
      <c r="A526" s="34"/>
      <c r="B526" s="34"/>
      <c r="C526" s="34"/>
      <c r="E526" s="34"/>
      <c r="F526" s="35"/>
      <c r="J526" s="60"/>
      <c r="P526" s="37"/>
      <c r="Q526" s="12"/>
      <c r="R526" s="34"/>
      <c r="S526" s="12"/>
      <c r="T526" s="12"/>
      <c r="X526" s="12"/>
      <c r="AD526" s="12"/>
      <c r="AF526" s="39"/>
    </row>
    <row r="527" ht="15.75" customHeight="1">
      <c r="A527" s="34"/>
      <c r="B527" s="34"/>
      <c r="C527" s="34"/>
      <c r="E527" s="34"/>
      <c r="F527" s="35"/>
      <c r="J527" s="60"/>
      <c r="P527" s="37"/>
      <c r="Q527" s="12"/>
      <c r="R527" s="34"/>
      <c r="S527" s="12"/>
      <c r="T527" s="12"/>
      <c r="X527" s="12"/>
      <c r="AD527" s="12"/>
      <c r="AF527" s="39"/>
    </row>
    <row r="528" ht="15.75" customHeight="1">
      <c r="A528" s="34"/>
      <c r="B528" s="34"/>
      <c r="C528" s="34"/>
      <c r="E528" s="34"/>
      <c r="F528" s="35"/>
      <c r="J528" s="60"/>
      <c r="P528" s="37"/>
      <c r="Q528" s="12"/>
      <c r="R528" s="34"/>
      <c r="S528" s="12"/>
      <c r="T528" s="12"/>
      <c r="X528" s="12"/>
      <c r="AD528" s="12"/>
      <c r="AF528" s="39"/>
    </row>
    <row r="529" ht="15.75" customHeight="1">
      <c r="A529" s="34"/>
      <c r="B529" s="34"/>
      <c r="C529" s="34"/>
      <c r="E529" s="34"/>
      <c r="F529" s="35"/>
      <c r="J529" s="60"/>
      <c r="P529" s="37"/>
      <c r="Q529" s="12"/>
      <c r="R529" s="34"/>
      <c r="S529" s="12"/>
      <c r="T529" s="12"/>
      <c r="X529" s="12"/>
      <c r="AD529" s="12"/>
      <c r="AF529" s="39"/>
    </row>
    <row r="530" ht="15.75" customHeight="1">
      <c r="A530" s="34"/>
      <c r="B530" s="34"/>
      <c r="C530" s="34"/>
      <c r="E530" s="34"/>
      <c r="F530" s="35"/>
      <c r="J530" s="60"/>
      <c r="P530" s="37"/>
      <c r="Q530" s="12"/>
      <c r="R530" s="34"/>
      <c r="S530" s="12"/>
      <c r="T530" s="12"/>
      <c r="X530" s="12"/>
      <c r="AD530" s="12"/>
      <c r="AF530" s="39"/>
    </row>
    <row r="531" ht="15.75" customHeight="1">
      <c r="A531" s="34"/>
      <c r="B531" s="34"/>
      <c r="C531" s="34"/>
      <c r="E531" s="34"/>
      <c r="F531" s="35"/>
      <c r="J531" s="60"/>
      <c r="P531" s="37"/>
      <c r="Q531" s="12"/>
      <c r="R531" s="34"/>
      <c r="S531" s="12"/>
      <c r="T531" s="12"/>
      <c r="X531" s="12"/>
      <c r="AD531" s="12"/>
      <c r="AF531" s="39"/>
    </row>
    <row r="532" ht="15.75" customHeight="1">
      <c r="A532" s="34"/>
      <c r="B532" s="34"/>
      <c r="C532" s="34"/>
      <c r="E532" s="34"/>
      <c r="F532" s="35"/>
      <c r="J532" s="60"/>
      <c r="P532" s="37"/>
      <c r="Q532" s="12"/>
      <c r="R532" s="34"/>
      <c r="S532" s="12"/>
      <c r="T532" s="12"/>
      <c r="X532" s="12"/>
      <c r="AD532" s="12"/>
      <c r="AF532" s="39"/>
    </row>
    <row r="533" ht="15.75" customHeight="1">
      <c r="A533" s="34"/>
      <c r="B533" s="34"/>
      <c r="C533" s="34"/>
      <c r="E533" s="34"/>
      <c r="F533" s="35"/>
      <c r="J533" s="60"/>
      <c r="P533" s="37"/>
      <c r="Q533" s="12"/>
      <c r="R533" s="34"/>
      <c r="S533" s="12"/>
      <c r="T533" s="12"/>
      <c r="X533" s="12"/>
      <c r="AD533" s="12"/>
      <c r="AF533" s="39"/>
    </row>
    <row r="534" ht="15.75" customHeight="1">
      <c r="A534" s="34"/>
      <c r="B534" s="34"/>
      <c r="C534" s="34"/>
      <c r="E534" s="34"/>
      <c r="F534" s="35"/>
      <c r="J534" s="60"/>
      <c r="P534" s="37"/>
      <c r="Q534" s="12"/>
      <c r="R534" s="34"/>
      <c r="S534" s="12"/>
      <c r="T534" s="12"/>
      <c r="X534" s="12"/>
      <c r="AD534" s="12"/>
      <c r="AF534" s="39"/>
    </row>
    <row r="535" ht="15.75" customHeight="1">
      <c r="A535" s="34"/>
      <c r="B535" s="34"/>
      <c r="C535" s="34"/>
      <c r="E535" s="34"/>
      <c r="F535" s="35"/>
      <c r="J535" s="60"/>
      <c r="P535" s="37"/>
      <c r="Q535" s="12"/>
      <c r="R535" s="34"/>
      <c r="S535" s="12"/>
      <c r="T535" s="12"/>
      <c r="X535" s="12"/>
      <c r="AD535" s="12"/>
      <c r="AF535" s="39"/>
    </row>
    <row r="536" ht="15.75" customHeight="1">
      <c r="A536" s="34"/>
      <c r="B536" s="34"/>
      <c r="C536" s="34"/>
      <c r="E536" s="34"/>
      <c r="F536" s="35"/>
      <c r="J536" s="60"/>
      <c r="P536" s="37"/>
      <c r="Q536" s="12"/>
      <c r="R536" s="34"/>
      <c r="S536" s="12"/>
      <c r="T536" s="12"/>
      <c r="X536" s="12"/>
      <c r="AD536" s="12"/>
      <c r="AF536" s="39"/>
    </row>
    <row r="537" ht="15.75" customHeight="1">
      <c r="A537" s="34"/>
      <c r="B537" s="34"/>
      <c r="C537" s="34"/>
      <c r="E537" s="34"/>
      <c r="F537" s="35"/>
      <c r="J537" s="60"/>
      <c r="P537" s="37"/>
      <c r="Q537" s="12"/>
      <c r="R537" s="34"/>
      <c r="S537" s="12"/>
      <c r="T537" s="12"/>
      <c r="X537" s="12"/>
      <c r="AD537" s="12"/>
      <c r="AF537" s="39"/>
    </row>
    <row r="538" ht="15.75" customHeight="1">
      <c r="A538" s="34"/>
      <c r="B538" s="34"/>
      <c r="C538" s="34"/>
      <c r="E538" s="34"/>
      <c r="F538" s="35"/>
      <c r="J538" s="60"/>
      <c r="P538" s="37"/>
      <c r="Q538" s="12"/>
      <c r="R538" s="34"/>
      <c r="S538" s="12"/>
      <c r="T538" s="12"/>
      <c r="X538" s="12"/>
      <c r="AD538" s="12"/>
      <c r="AF538" s="39"/>
    </row>
    <row r="539" ht="15.75" customHeight="1">
      <c r="A539" s="34"/>
      <c r="B539" s="34"/>
      <c r="C539" s="34"/>
      <c r="E539" s="34"/>
      <c r="F539" s="35"/>
      <c r="J539" s="60"/>
      <c r="P539" s="37"/>
      <c r="Q539" s="12"/>
      <c r="R539" s="34"/>
      <c r="S539" s="12"/>
      <c r="T539" s="12"/>
      <c r="X539" s="12"/>
      <c r="AD539" s="12"/>
      <c r="AF539" s="39"/>
    </row>
    <row r="540" ht="15.75" customHeight="1">
      <c r="A540" s="34"/>
      <c r="B540" s="34"/>
      <c r="C540" s="34"/>
      <c r="E540" s="34"/>
      <c r="F540" s="35"/>
      <c r="J540" s="60"/>
      <c r="P540" s="37"/>
      <c r="Q540" s="12"/>
      <c r="R540" s="34"/>
      <c r="S540" s="12"/>
      <c r="T540" s="12"/>
      <c r="X540" s="12"/>
      <c r="AD540" s="12"/>
      <c r="AF540" s="39"/>
    </row>
    <row r="541" ht="15.75" customHeight="1">
      <c r="A541" s="34"/>
      <c r="B541" s="34"/>
      <c r="C541" s="34"/>
      <c r="E541" s="34"/>
      <c r="F541" s="35"/>
      <c r="J541" s="60"/>
      <c r="P541" s="37"/>
      <c r="Q541" s="12"/>
      <c r="R541" s="34"/>
      <c r="S541" s="12"/>
      <c r="T541" s="12"/>
      <c r="X541" s="12"/>
      <c r="AD541" s="12"/>
      <c r="AF541" s="39"/>
    </row>
    <row r="542" ht="15.75" customHeight="1">
      <c r="A542" s="34"/>
      <c r="B542" s="34"/>
      <c r="C542" s="34"/>
      <c r="E542" s="34"/>
      <c r="F542" s="35"/>
      <c r="J542" s="60"/>
      <c r="P542" s="37"/>
      <c r="Q542" s="12"/>
      <c r="R542" s="34"/>
      <c r="S542" s="12"/>
      <c r="T542" s="12"/>
      <c r="X542" s="12"/>
      <c r="AD542" s="12"/>
      <c r="AF542" s="39"/>
    </row>
    <row r="543" ht="15.75" customHeight="1">
      <c r="A543" s="34"/>
      <c r="B543" s="34"/>
      <c r="C543" s="34"/>
      <c r="E543" s="34"/>
      <c r="F543" s="35"/>
      <c r="J543" s="60"/>
      <c r="P543" s="37"/>
      <c r="Q543" s="12"/>
      <c r="R543" s="34"/>
      <c r="S543" s="12"/>
      <c r="T543" s="12"/>
      <c r="X543" s="12"/>
      <c r="AD543" s="12"/>
      <c r="AF543" s="39"/>
    </row>
    <row r="544" ht="15.75" customHeight="1">
      <c r="A544" s="34"/>
      <c r="B544" s="34"/>
      <c r="C544" s="34"/>
      <c r="E544" s="34"/>
      <c r="F544" s="35"/>
      <c r="J544" s="60"/>
      <c r="P544" s="37"/>
      <c r="Q544" s="12"/>
      <c r="R544" s="34"/>
      <c r="S544" s="12"/>
      <c r="T544" s="12"/>
      <c r="X544" s="12"/>
      <c r="AD544" s="12"/>
      <c r="AF544" s="39"/>
    </row>
    <row r="545" ht="15.75" customHeight="1">
      <c r="A545" s="34"/>
      <c r="B545" s="34"/>
      <c r="C545" s="34"/>
      <c r="E545" s="34"/>
      <c r="F545" s="35"/>
      <c r="J545" s="60"/>
      <c r="P545" s="37"/>
      <c r="Q545" s="12"/>
      <c r="R545" s="34"/>
      <c r="S545" s="12"/>
      <c r="T545" s="12"/>
      <c r="X545" s="12"/>
      <c r="AD545" s="12"/>
      <c r="AF545" s="39"/>
    </row>
    <row r="546" ht="15.75" customHeight="1">
      <c r="A546" s="34"/>
      <c r="B546" s="34"/>
      <c r="C546" s="34"/>
      <c r="E546" s="34"/>
      <c r="F546" s="35"/>
      <c r="J546" s="60"/>
      <c r="P546" s="37"/>
      <c r="Q546" s="12"/>
      <c r="R546" s="34"/>
      <c r="S546" s="12"/>
      <c r="T546" s="12"/>
      <c r="X546" s="12"/>
      <c r="AD546" s="12"/>
      <c r="AF546" s="39"/>
    </row>
    <row r="547" ht="15.75" customHeight="1">
      <c r="A547" s="34"/>
      <c r="B547" s="34"/>
      <c r="C547" s="34"/>
      <c r="E547" s="34"/>
      <c r="F547" s="35"/>
      <c r="J547" s="60"/>
      <c r="P547" s="37"/>
      <c r="Q547" s="12"/>
      <c r="R547" s="34"/>
      <c r="S547" s="12"/>
      <c r="T547" s="12"/>
      <c r="X547" s="12"/>
      <c r="AD547" s="12"/>
      <c r="AF547" s="39"/>
    </row>
    <row r="548" ht="15.75" customHeight="1">
      <c r="A548" s="34"/>
      <c r="B548" s="34"/>
      <c r="C548" s="34"/>
      <c r="E548" s="34"/>
      <c r="F548" s="35"/>
      <c r="J548" s="60"/>
      <c r="P548" s="37"/>
      <c r="Q548" s="12"/>
      <c r="R548" s="34"/>
      <c r="S548" s="12"/>
      <c r="T548" s="12"/>
      <c r="X548" s="12"/>
      <c r="AD548" s="12"/>
      <c r="AF548" s="39"/>
    </row>
    <row r="549" ht="15.75" customHeight="1">
      <c r="A549" s="34"/>
      <c r="B549" s="34"/>
      <c r="C549" s="34"/>
      <c r="E549" s="34"/>
      <c r="F549" s="35"/>
      <c r="J549" s="60"/>
      <c r="P549" s="37"/>
      <c r="Q549" s="12"/>
      <c r="R549" s="34"/>
      <c r="S549" s="12"/>
      <c r="T549" s="12"/>
      <c r="X549" s="12"/>
      <c r="AD549" s="12"/>
      <c r="AF549" s="39"/>
    </row>
    <row r="550" ht="15.75" customHeight="1">
      <c r="A550" s="34"/>
      <c r="B550" s="34"/>
      <c r="C550" s="34"/>
      <c r="E550" s="34"/>
      <c r="F550" s="35"/>
      <c r="J550" s="60"/>
      <c r="P550" s="37"/>
      <c r="Q550" s="12"/>
      <c r="R550" s="34"/>
      <c r="S550" s="12"/>
      <c r="T550" s="12"/>
      <c r="X550" s="12"/>
      <c r="AD550" s="12"/>
      <c r="AF550" s="39"/>
    </row>
    <row r="551" ht="15.75" customHeight="1">
      <c r="A551" s="34"/>
      <c r="B551" s="34"/>
      <c r="C551" s="34"/>
      <c r="E551" s="34"/>
      <c r="F551" s="35"/>
      <c r="J551" s="60"/>
      <c r="P551" s="37"/>
      <c r="Q551" s="12"/>
      <c r="R551" s="34"/>
      <c r="S551" s="12"/>
      <c r="T551" s="12"/>
      <c r="X551" s="12"/>
      <c r="AD551" s="12"/>
      <c r="AF551" s="39"/>
    </row>
    <row r="552" ht="15.75" customHeight="1">
      <c r="A552" s="34"/>
      <c r="B552" s="34"/>
      <c r="C552" s="34"/>
      <c r="E552" s="34"/>
      <c r="F552" s="35"/>
      <c r="J552" s="60"/>
      <c r="P552" s="37"/>
      <c r="Q552" s="12"/>
      <c r="R552" s="34"/>
      <c r="S552" s="12"/>
      <c r="T552" s="12"/>
      <c r="X552" s="12"/>
      <c r="AD552" s="12"/>
      <c r="AF552" s="39"/>
    </row>
    <row r="553" ht="15.75" customHeight="1">
      <c r="A553" s="34"/>
      <c r="B553" s="34"/>
      <c r="C553" s="34"/>
      <c r="E553" s="34"/>
      <c r="F553" s="35"/>
      <c r="J553" s="60"/>
      <c r="P553" s="37"/>
      <c r="Q553" s="12"/>
      <c r="R553" s="34"/>
      <c r="S553" s="12"/>
      <c r="T553" s="12"/>
      <c r="X553" s="12"/>
      <c r="AD553" s="12"/>
      <c r="AF553" s="39"/>
    </row>
    <row r="554" ht="15.75" customHeight="1">
      <c r="A554" s="34"/>
      <c r="B554" s="34"/>
      <c r="C554" s="34"/>
      <c r="E554" s="34"/>
      <c r="F554" s="35"/>
      <c r="J554" s="60"/>
      <c r="P554" s="37"/>
      <c r="Q554" s="12"/>
      <c r="R554" s="34"/>
      <c r="S554" s="12"/>
      <c r="T554" s="12"/>
      <c r="X554" s="12"/>
      <c r="AD554" s="12"/>
      <c r="AF554" s="39"/>
    </row>
    <row r="555" ht="15.75" customHeight="1">
      <c r="A555" s="34"/>
      <c r="B555" s="34"/>
      <c r="C555" s="34"/>
      <c r="E555" s="34"/>
      <c r="F555" s="35"/>
      <c r="J555" s="60"/>
      <c r="P555" s="37"/>
      <c r="Q555" s="12"/>
      <c r="R555" s="34"/>
      <c r="S555" s="12"/>
      <c r="T555" s="12"/>
      <c r="X555" s="12"/>
      <c r="AD555" s="12"/>
      <c r="AF555" s="39"/>
    </row>
    <row r="556" ht="15.75" customHeight="1">
      <c r="A556" s="34"/>
      <c r="B556" s="34"/>
      <c r="C556" s="34"/>
      <c r="E556" s="34"/>
      <c r="F556" s="35"/>
      <c r="J556" s="60"/>
      <c r="P556" s="37"/>
      <c r="Q556" s="12"/>
      <c r="R556" s="34"/>
      <c r="S556" s="12"/>
      <c r="T556" s="12"/>
      <c r="X556" s="12"/>
      <c r="AD556" s="12"/>
      <c r="AF556" s="39"/>
    </row>
    <row r="557" ht="15.75" customHeight="1">
      <c r="A557" s="34"/>
      <c r="B557" s="34"/>
      <c r="C557" s="34"/>
      <c r="E557" s="34"/>
      <c r="F557" s="35"/>
      <c r="J557" s="60"/>
      <c r="P557" s="37"/>
      <c r="Q557" s="12"/>
      <c r="R557" s="34"/>
      <c r="S557" s="12"/>
      <c r="T557" s="12"/>
      <c r="X557" s="12"/>
      <c r="AD557" s="12"/>
      <c r="AF557" s="39"/>
    </row>
    <row r="558" ht="15.75" customHeight="1">
      <c r="A558" s="34"/>
      <c r="B558" s="34"/>
      <c r="C558" s="34"/>
      <c r="E558" s="34"/>
      <c r="F558" s="35"/>
      <c r="J558" s="60"/>
      <c r="P558" s="37"/>
      <c r="Q558" s="12"/>
      <c r="R558" s="34"/>
      <c r="S558" s="12"/>
      <c r="T558" s="12"/>
      <c r="X558" s="12"/>
      <c r="AD558" s="12"/>
      <c r="AF558" s="39"/>
    </row>
    <row r="559" ht="15.75" customHeight="1">
      <c r="A559" s="34"/>
      <c r="B559" s="34"/>
      <c r="C559" s="34"/>
      <c r="E559" s="34"/>
      <c r="F559" s="35"/>
      <c r="J559" s="60"/>
      <c r="P559" s="37"/>
      <c r="Q559" s="12"/>
      <c r="R559" s="34"/>
      <c r="S559" s="12"/>
      <c r="T559" s="12"/>
      <c r="X559" s="12"/>
      <c r="AD559" s="12"/>
      <c r="AF559" s="39"/>
    </row>
    <row r="560" ht="15.75" customHeight="1">
      <c r="A560" s="34"/>
      <c r="B560" s="34"/>
      <c r="C560" s="34"/>
      <c r="E560" s="34"/>
      <c r="F560" s="35"/>
      <c r="J560" s="60"/>
      <c r="P560" s="37"/>
      <c r="Q560" s="12"/>
      <c r="R560" s="34"/>
      <c r="S560" s="12"/>
      <c r="T560" s="12"/>
      <c r="X560" s="12"/>
      <c r="AD560" s="12"/>
      <c r="AF560" s="39"/>
    </row>
    <row r="561" ht="15.75" customHeight="1">
      <c r="A561" s="34"/>
      <c r="B561" s="34"/>
      <c r="C561" s="34"/>
      <c r="E561" s="34"/>
      <c r="F561" s="35"/>
      <c r="J561" s="60"/>
      <c r="P561" s="37"/>
      <c r="Q561" s="12"/>
      <c r="R561" s="34"/>
      <c r="S561" s="12"/>
      <c r="T561" s="12"/>
      <c r="X561" s="12"/>
      <c r="AD561" s="12"/>
      <c r="AF561" s="39"/>
    </row>
    <row r="562" ht="15.75" customHeight="1">
      <c r="A562" s="34"/>
      <c r="B562" s="34"/>
      <c r="C562" s="34"/>
      <c r="E562" s="34"/>
      <c r="F562" s="35"/>
      <c r="J562" s="60"/>
      <c r="P562" s="37"/>
      <c r="Q562" s="12"/>
      <c r="R562" s="34"/>
      <c r="S562" s="12"/>
      <c r="T562" s="12"/>
      <c r="X562" s="12"/>
      <c r="AD562" s="12"/>
      <c r="AF562" s="39"/>
    </row>
    <row r="563" ht="15.75" customHeight="1">
      <c r="A563" s="34"/>
      <c r="B563" s="34"/>
      <c r="C563" s="34"/>
      <c r="E563" s="34"/>
      <c r="F563" s="35"/>
      <c r="J563" s="60"/>
      <c r="P563" s="37"/>
      <c r="Q563" s="12"/>
      <c r="R563" s="34"/>
      <c r="S563" s="12"/>
      <c r="T563" s="12"/>
      <c r="X563" s="12"/>
      <c r="AD563" s="12"/>
      <c r="AF563" s="39"/>
    </row>
    <row r="564" ht="15.75" customHeight="1">
      <c r="A564" s="34"/>
      <c r="B564" s="34"/>
      <c r="C564" s="34"/>
      <c r="E564" s="34"/>
      <c r="F564" s="35"/>
      <c r="J564" s="60"/>
      <c r="P564" s="37"/>
      <c r="Q564" s="12"/>
      <c r="R564" s="34"/>
      <c r="S564" s="12"/>
      <c r="T564" s="12"/>
      <c r="X564" s="12"/>
      <c r="AD564" s="12"/>
      <c r="AF564" s="39"/>
    </row>
    <row r="565" ht="15.75" customHeight="1">
      <c r="A565" s="34"/>
      <c r="B565" s="34"/>
      <c r="C565" s="34"/>
      <c r="E565" s="34"/>
      <c r="F565" s="35"/>
      <c r="J565" s="60"/>
      <c r="P565" s="37"/>
      <c r="Q565" s="12"/>
      <c r="R565" s="34"/>
      <c r="S565" s="12"/>
      <c r="T565" s="12"/>
      <c r="X565" s="12"/>
      <c r="AD565" s="12"/>
      <c r="AF565" s="39"/>
    </row>
    <row r="566" ht="15.75" customHeight="1">
      <c r="A566" s="34"/>
      <c r="B566" s="34"/>
      <c r="C566" s="34"/>
      <c r="E566" s="34"/>
      <c r="F566" s="35"/>
      <c r="J566" s="60"/>
      <c r="P566" s="37"/>
      <c r="Q566" s="12"/>
      <c r="R566" s="34"/>
      <c r="S566" s="12"/>
      <c r="T566" s="12"/>
      <c r="X566" s="12"/>
      <c r="AD566" s="12"/>
      <c r="AF566" s="39"/>
    </row>
    <row r="567" ht="15.75" customHeight="1">
      <c r="A567" s="34"/>
      <c r="B567" s="34"/>
      <c r="C567" s="34"/>
      <c r="E567" s="34"/>
      <c r="F567" s="35"/>
      <c r="J567" s="60"/>
      <c r="P567" s="37"/>
      <c r="Q567" s="12"/>
      <c r="R567" s="34"/>
      <c r="S567" s="12"/>
      <c r="T567" s="12"/>
      <c r="X567" s="12"/>
      <c r="AD567" s="12"/>
      <c r="AF567" s="39"/>
    </row>
    <row r="568" ht="15.75" customHeight="1">
      <c r="A568" s="34"/>
      <c r="B568" s="34"/>
      <c r="C568" s="34"/>
      <c r="E568" s="34"/>
      <c r="F568" s="35"/>
      <c r="J568" s="60"/>
      <c r="P568" s="37"/>
      <c r="Q568" s="12"/>
      <c r="R568" s="34"/>
      <c r="S568" s="12"/>
      <c r="T568" s="12"/>
      <c r="X568" s="12"/>
      <c r="AD568" s="12"/>
      <c r="AF568" s="39"/>
    </row>
    <row r="569" ht="15.75" customHeight="1">
      <c r="A569" s="34"/>
      <c r="B569" s="34"/>
      <c r="C569" s="34"/>
      <c r="E569" s="34"/>
      <c r="F569" s="35"/>
      <c r="J569" s="60"/>
      <c r="P569" s="37"/>
      <c r="Q569" s="12"/>
      <c r="R569" s="34"/>
      <c r="S569" s="12"/>
      <c r="T569" s="12"/>
      <c r="X569" s="12"/>
      <c r="AD569" s="12"/>
      <c r="AF569" s="39"/>
    </row>
    <row r="570" ht="15.75" customHeight="1">
      <c r="A570" s="34"/>
      <c r="B570" s="34"/>
      <c r="C570" s="34"/>
      <c r="E570" s="34"/>
      <c r="F570" s="35"/>
      <c r="J570" s="60"/>
      <c r="P570" s="37"/>
      <c r="Q570" s="12"/>
      <c r="R570" s="34"/>
      <c r="S570" s="12"/>
      <c r="T570" s="12"/>
      <c r="X570" s="12"/>
      <c r="AD570" s="12"/>
      <c r="AF570" s="39"/>
    </row>
    <row r="571" ht="15.75" customHeight="1">
      <c r="A571" s="34"/>
      <c r="B571" s="34"/>
      <c r="C571" s="34"/>
      <c r="E571" s="34"/>
      <c r="F571" s="35"/>
      <c r="J571" s="60"/>
      <c r="P571" s="37"/>
      <c r="Q571" s="12"/>
      <c r="R571" s="34"/>
      <c r="S571" s="12"/>
      <c r="T571" s="12"/>
      <c r="X571" s="12"/>
      <c r="AD571" s="12"/>
      <c r="AF571" s="39"/>
    </row>
    <row r="572" ht="15.75" customHeight="1">
      <c r="A572" s="34"/>
      <c r="B572" s="34"/>
      <c r="C572" s="34"/>
      <c r="E572" s="34"/>
      <c r="F572" s="35"/>
      <c r="J572" s="60"/>
      <c r="P572" s="37"/>
      <c r="Q572" s="12"/>
      <c r="R572" s="34"/>
      <c r="S572" s="12"/>
      <c r="T572" s="12"/>
      <c r="X572" s="12"/>
      <c r="AD572" s="12"/>
      <c r="AF572" s="39"/>
    </row>
    <row r="573" ht="15.75" customHeight="1">
      <c r="A573" s="34"/>
      <c r="B573" s="34"/>
      <c r="C573" s="34"/>
      <c r="E573" s="34"/>
      <c r="F573" s="35"/>
      <c r="J573" s="60"/>
      <c r="P573" s="37"/>
      <c r="Q573" s="12"/>
      <c r="R573" s="34"/>
      <c r="S573" s="12"/>
      <c r="T573" s="12"/>
      <c r="X573" s="12"/>
      <c r="AD573" s="12"/>
      <c r="AF573" s="39"/>
    </row>
    <row r="574" ht="15.75" customHeight="1">
      <c r="A574" s="34"/>
      <c r="B574" s="34"/>
      <c r="C574" s="34"/>
      <c r="E574" s="34"/>
      <c r="F574" s="35"/>
      <c r="J574" s="60"/>
      <c r="P574" s="37"/>
      <c r="Q574" s="12"/>
      <c r="R574" s="34"/>
      <c r="S574" s="12"/>
      <c r="T574" s="12"/>
      <c r="X574" s="12"/>
      <c r="AD574" s="12"/>
      <c r="AF574" s="39"/>
    </row>
    <row r="575" ht="15.75" customHeight="1">
      <c r="A575" s="34"/>
      <c r="B575" s="34"/>
      <c r="C575" s="34"/>
      <c r="E575" s="34"/>
      <c r="F575" s="35"/>
      <c r="J575" s="60"/>
      <c r="P575" s="37"/>
      <c r="Q575" s="12"/>
      <c r="R575" s="34"/>
      <c r="S575" s="12"/>
      <c r="T575" s="12"/>
      <c r="X575" s="12"/>
      <c r="AD575" s="12"/>
      <c r="AF575" s="39"/>
    </row>
    <row r="576" ht="15.75" customHeight="1">
      <c r="A576" s="34"/>
      <c r="B576" s="34"/>
      <c r="C576" s="34"/>
      <c r="E576" s="34"/>
      <c r="F576" s="35"/>
      <c r="J576" s="60"/>
      <c r="P576" s="37"/>
      <c r="Q576" s="12"/>
      <c r="R576" s="34"/>
      <c r="S576" s="12"/>
      <c r="T576" s="12"/>
      <c r="X576" s="12"/>
      <c r="AD576" s="12"/>
      <c r="AF576" s="39"/>
    </row>
    <row r="577" ht="15.75" customHeight="1">
      <c r="A577" s="34"/>
      <c r="B577" s="34"/>
      <c r="C577" s="34"/>
      <c r="E577" s="34"/>
      <c r="F577" s="35"/>
      <c r="J577" s="60"/>
      <c r="P577" s="37"/>
      <c r="Q577" s="12"/>
      <c r="R577" s="34"/>
      <c r="S577" s="12"/>
      <c r="T577" s="12"/>
      <c r="X577" s="12"/>
      <c r="AD577" s="12"/>
      <c r="AF577" s="39"/>
    </row>
    <row r="578" ht="15.75" customHeight="1">
      <c r="A578" s="34"/>
      <c r="B578" s="34"/>
      <c r="C578" s="34"/>
      <c r="E578" s="34"/>
      <c r="F578" s="35"/>
      <c r="J578" s="60"/>
      <c r="P578" s="37"/>
      <c r="Q578" s="12"/>
      <c r="R578" s="34"/>
      <c r="S578" s="12"/>
      <c r="T578" s="12"/>
      <c r="X578" s="12"/>
      <c r="AD578" s="12"/>
      <c r="AF578" s="39"/>
    </row>
    <row r="579" ht="15.75" customHeight="1">
      <c r="A579" s="34"/>
      <c r="B579" s="34"/>
      <c r="C579" s="34"/>
      <c r="E579" s="34"/>
      <c r="F579" s="35"/>
      <c r="J579" s="60"/>
      <c r="P579" s="37"/>
      <c r="Q579" s="12"/>
      <c r="R579" s="34"/>
      <c r="S579" s="12"/>
      <c r="T579" s="12"/>
      <c r="X579" s="12"/>
      <c r="AD579" s="12"/>
      <c r="AF579" s="39"/>
    </row>
    <row r="580" ht="15.75" customHeight="1">
      <c r="A580" s="34"/>
      <c r="B580" s="34"/>
      <c r="C580" s="34"/>
      <c r="E580" s="34"/>
      <c r="F580" s="35"/>
      <c r="J580" s="60"/>
      <c r="P580" s="37"/>
      <c r="Q580" s="12"/>
      <c r="R580" s="34"/>
      <c r="S580" s="12"/>
      <c r="T580" s="12"/>
      <c r="X580" s="12"/>
      <c r="AD580" s="12"/>
      <c r="AF580" s="39"/>
    </row>
    <row r="581" ht="15.75" customHeight="1">
      <c r="A581" s="34"/>
      <c r="B581" s="34"/>
      <c r="C581" s="34"/>
      <c r="E581" s="34"/>
      <c r="F581" s="35"/>
      <c r="J581" s="60"/>
      <c r="P581" s="37"/>
      <c r="Q581" s="12"/>
      <c r="R581" s="34"/>
      <c r="S581" s="12"/>
      <c r="T581" s="12"/>
      <c r="X581" s="12"/>
      <c r="AD581" s="12"/>
      <c r="AF581" s="39"/>
    </row>
    <row r="582" ht="15.75" customHeight="1">
      <c r="A582" s="34"/>
      <c r="B582" s="34"/>
      <c r="C582" s="34"/>
      <c r="E582" s="34"/>
      <c r="F582" s="35"/>
      <c r="J582" s="60"/>
      <c r="P582" s="37"/>
      <c r="Q582" s="12"/>
      <c r="R582" s="34"/>
      <c r="S582" s="12"/>
      <c r="T582" s="12"/>
      <c r="X582" s="12"/>
      <c r="AD582" s="12"/>
      <c r="AF582" s="39"/>
    </row>
    <row r="583" ht="15.75" customHeight="1">
      <c r="A583" s="34"/>
      <c r="B583" s="34"/>
      <c r="C583" s="34"/>
      <c r="E583" s="34"/>
      <c r="F583" s="35"/>
      <c r="J583" s="60"/>
      <c r="P583" s="37"/>
      <c r="Q583" s="12"/>
      <c r="R583" s="34"/>
      <c r="S583" s="12"/>
      <c r="T583" s="12"/>
      <c r="X583" s="12"/>
      <c r="AD583" s="12"/>
      <c r="AF583" s="39"/>
    </row>
    <row r="584" ht="15.75" customHeight="1">
      <c r="A584" s="34"/>
      <c r="B584" s="34"/>
      <c r="C584" s="34"/>
      <c r="E584" s="34"/>
      <c r="F584" s="35"/>
      <c r="J584" s="60"/>
      <c r="P584" s="37"/>
      <c r="Q584" s="12"/>
      <c r="R584" s="34"/>
      <c r="S584" s="12"/>
      <c r="T584" s="12"/>
      <c r="X584" s="12"/>
      <c r="AD584" s="12"/>
      <c r="AF584" s="39"/>
    </row>
    <row r="585" ht="15.75" customHeight="1">
      <c r="A585" s="34"/>
      <c r="B585" s="34"/>
      <c r="C585" s="34"/>
      <c r="E585" s="34"/>
      <c r="F585" s="35"/>
      <c r="J585" s="60"/>
      <c r="P585" s="37"/>
      <c r="Q585" s="12"/>
      <c r="R585" s="34"/>
      <c r="S585" s="12"/>
      <c r="T585" s="12"/>
      <c r="X585" s="12"/>
      <c r="AD585" s="12"/>
      <c r="AF585" s="39"/>
    </row>
    <row r="586" ht="15.75" customHeight="1">
      <c r="A586" s="34"/>
      <c r="B586" s="34"/>
      <c r="C586" s="34"/>
      <c r="E586" s="34"/>
      <c r="F586" s="35"/>
      <c r="J586" s="60"/>
      <c r="P586" s="37"/>
      <c r="Q586" s="12"/>
      <c r="R586" s="34"/>
      <c r="S586" s="12"/>
      <c r="T586" s="12"/>
      <c r="X586" s="12"/>
      <c r="AD586" s="12"/>
      <c r="AF586" s="39"/>
    </row>
    <row r="587" ht="15.75" customHeight="1">
      <c r="A587" s="34"/>
      <c r="B587" s="34"/>
      <c r="C587" s="34"/>
      <c r="E587" s="34"/>
      <c r="F587" s="35"/>
      <c r="J587" s="60"/>
      <c r="P587" s="37"/>
      <c r="Q587" s="12"/>
      <c r="R587" s="34"/>
      <c r="S587" s="12"/>
      <c r="T587" s="12"/>
      <c r="X587" s="12"/>
      <c r="AD587" s="12"/>
      <c r="AF587" s="39"/>
    </row>
    <row r="588" ht="15.75" customHeight="1">
      <c r="A588" s="34"/>
      <c r="B588" s="34"/>
      <c r="C588" s="34"/>
      <c r="E588" s="34"/>
      <c r="F588" s="35"/>
      <c r="J588" s="60"/>
      <c r="P588" s="37"/>
      <c r="Q588" s="12"/>
      <c r="R588" s="34"/>
      <c r="S588" s="12"/>
      <c r="T588" s="12"/>
      <c r="X588" s="12"/>
      <c r="AD588" s="12"/>
      <c r="AF588" s="39"/>
    </row>
    <row r="589" ht="15.75" customHeight="1">
      <c r="A589" s="34"/>
      <c r="B589" s="34"/>
      <c r="C589" s="34"/>
      <c r="E589" s="34"/>
      <c r="F589" s="35"/>
      <c r="J589" s="60"/>
      <c r="P589" s="37"/>
      <c r="Q589" s="12"/>
      <c r="R589" s="34"/>
      <c r="S589" s="12"/>
      <c r="T589" s="12"/>
      <c r="X589" s="12"/>
      <c r="AD589" s="12"/>
      <c r="AF589" s="39"/>
    </row>
    <row r="590" ht="15.75" customHeight="1">
      <c r="A590" s="34"/>
      <c r="B590" s="34"/>
      <c r="C590" s="34"/>
      <c r="E590" s="34"/>
      <c r="F590" s="35"/>
      <c r="J590" s="60"/>
      <c r="P590" s="37"/>
      <c r="Q590" s="12"/>
      <c r="R590" s="34"/>
      <c r="S590" s="12"/>
      <c r="T590" s="12"/>
      <c r="X590" s="12"/>
      <c r="AD590" s="12"/>
      <c r="AF590" s="39"/>
    </row>
    <row r="591" ht="15.75" customHeight="1">
      <c r="A591" s="34"/>
      <c r="B591" s="34"/>
      <c r="C591" s="34"/>
      <c r="E591" s="34"/>
      <c r="F591" s="35"/>
      <c r="J591" s="60"/>
      <c r="P591" s="37"/>
      <c r="Q591" s="12"/>
      <c r="R591" s="34"/>
      <c r="S591" s="12"/>
      <c r="T591" s="12"/>
      <c r="X591" s="12"/>
      <c r="AD591" s="12"/>
      <c r="AF591" s="39"/>
    </row>
    <row r="592" ht="15.75" customHeight="1">
      <c r="A592" s="34"/>
      <c r="B592" s="34"/>
      <c r="C592" s="34"/>
      <c r="E592" s="34"/>
      <c r="F592" s="35"/>
      <c r="J592" s="60"/>
      <c r="P592" s="37"/>
      <c r="Q592" s="12"/>
      <c r="R592" s="34"/>
      <c r="S592" s="12"/>
      <c r="T592" s="12"/>
      <c r="X592" s="12"/>
      <c r="AD592" s="12"/>
      <c r="AF592" s="39"/>
    </row>
    <row r="593" ht="15.75" customHeight="1">
      <c r="A593" s="34"/>
      <c r="B593" s="34"/>
      <c r="C593" s="34"/>
      <c r="E593" s="34"/>
      <c r="F593" s="35"/>
      <c r="J593" s="60"/>
      <c r="P593" s="37"/>
      <c r="Q593" s="12"/>
      <c r="R593" s="34"/>
      <c r="S593" s="12"/>
      <c r="T593" s="12"/>
      <c r="X593" s="12"/>
      <c r="AD593" s="12"/>
      <c r="AF593" s="39"/>
    </row>
    <row r="594" ht="15.75" customHeight="1">
      <c r="A594" s="34"/>
      <c r="B594" s="34"/>
      <c r="C594" s="34"/>
      <c r="E594" s="34"/>
      <c r="F594" s="35"/>
      <c r="J594" s="60"/>
      <c r="P594" s="37"/>
      <c r="Q594" s="12"/>
      <c r="R594" s="34"/>
      <c r="S594" s="12"/>
      <c r="T594" s="12"/>
      <c r="X594" s="12"/>
      <c r="AD594" s="12"/>
      <c r="AF594" s="39"/>
    </row>
    <row r="595" ht="15.75" customHeight="1">
      <c r="A595" s="34"/>
      <c r="B595" s="34"/>
      <c r="C595" s="34"/>
      <c r="E595" s="34"/>
      <c r="F595" s="35"/>
      <c r="J595" s="60"/>
      <c r="P595" s="37"/>
      <c r="Q595" s="12"/>
      <c r="R595" s="34"/>
      <c r="S595" s="12"/>
      <c r="T595" s="12"/>
      <c r="X595" s="12"/>
      <c r="AD595" s="12"/>
      <c r="AF595" s="39"/>
    </row>
    <row r="596" ht="15.75" customHeight="1">
      <c r="A596" s="34"/>
      <c r="B596" s="34"/>
      <c r="C596" s="34"/>
      <c r="E596" s="34"/>
      <c r="F596" s="35"/>
      <c r="J596" s="60"/>
      <c r="P596" s="37"/>
      <c r="Q596" s="12"/>
      <c r="R596" s="34"/>
      <c r="S596" s="12"/>
      <c r="T596" s="12"/>
      <c r="X596" s="12"/>
      <c r="AD596" s="12"/>
      <c r="AF596" s="39"/>
    </row>
    <row r="597" ht="15.75" customHeight="1">
      <c r="A597" s="34"/>
      <c r="B597" s="34"/>
      <c r="C597" s="34"/>
      <c r="E597" s="34"/>
      <c r="F597" s="35"/>
      <c r="J597" s="60"/>
      <c r="P597" s="37"/>
      <c r="Q597" s="12"/>
      <c r="R597" s="34"/>
      <c r="S597" s="12"/>
      <c r="T597" s="12"/>
      <c r="X597" s="12"/>
      <c r="AD597" s="12"/>
      <c r="AF597" s="39"/>
    </row>
    <row r="598" ht="15.75" customHeight="1">
      <c r="A598" s="34"/>
      <c r="B598" s="34"/>
      <c r="C598" s="34"/>
      <c r="E598" s="34"/>
      <c r="F598" s="35"/>
      <c r="J598" s="60"/>
      <c r="P598" s="37"/>
      <c r="Q598" s="12"/>
      <c r="R598" s="34"/>
      <c r="S598" s="12"/>
      <c r="T598" s="12"/>
      <c r="X598" s="12"/>
      <c r="AD598" s="12"/>
      <c r="AF598" s="39"/>
    </row>
    <row r="599" ht="15.75" customHeight="1">
      <c r="A599" s="34"/>
      <c r="B599" s="34"/>
      <c r="C599" s="34"/>
      <c r="E599" s="34"/>
      <c r="F599" s="35"/>
      <c r="J599" s="60"/>
      <c r="P599" s="37"/>
      <c r="Q599" s="12"/>
      <c r="R599" s="34"/>
      <c r="S599" s="12"/>
      <c r="T599" s="12"/>
      <c r="X599" s="12"/>
      <c r="AD599" s="12"/>
      <c r="AF599" s="39"/>
    </row>
    <row r="600" ht="15.75" customHeight="1">
      <c r="A600" s="34"/>
      <c r="B600" s="34"/>
      <c r="C600" s="34"/>
      <c r="E600" s="34"/>
      <c r="F600" s="35"/>
      <c r="J600" s="60"/>
      <c r="P600" s="37"/>
      <c r="Q600" s="12"/>
      <c r="R600" s="34"/>
      <c r="S600" s="12"/>
      <c r="T600" s="12"/>
      <c r="X600" s="12"/>
      <c r="AD600" s="12"/>
      <c r="AF600" s="39"/>
    </row>
    <row r="601" ht="15.75" customHeight="1">
      <c r="A601" s="34"/>
      <c r="B601" s="34"/>
      <c r="C601" s="34"/>
      <c r="E601" s="34"/>
      <c r="F601" s="35"/>
      <c r="J601" s="60"/>
      <c r="P601" s="37"/>
      <c r="Q601" s="12"/>
      <c r="R601" s="34"/>
      <c r="S601" s="12"/>
      <c r="T601" s="12"/>
      <c r="X601" s="12"/>
      <c r="AD601" s="12"/>
      <c r="AF601" s="39"/>
    </row>
    <row r="602" ht="15.75" customHeight="1">
      <c r="A602" s="34"/>
      <c r="B602" s="34"/>
      <c r="C602" s="34"/>
      <c r="E602" s="34"/>
      <c r="F602" s="35"/>
      <c r="J602" s="60"/>
      <c r="P602" s="37"/>
      <c r="Q602" s="12"/>
      <c r="R602" s="34"/>
      <c r="S602" s="12"/>
      <c r="T602" s="12"/>
      <c r="X602" s="12"/>
      <c r="AD602" s="12"/>
      <c r="AF602" s="39"/>
    </row>
    <row r="603" ht="15.75" customHeight="1">
      <c r="A603" s="34"/>
      <c r="B603" s="34"/>
      <c r="C603" s="34"/>
      <c r="E603" s="34"/>
      <c r="F603" s="35"/>
      <c r="J603" s="60"/>
      <c r="P603" s="37"/>
      <c r="Q603" s="12"/>
      <c r="R603" s="34"/>
      <c r="S603" s="12"/>
      <c r="T603" s="12"/>
      <c r="X603" s="12"/>
      <c r="AD603" s="12"/>
      <c r="AF603" s="39"/>
    </row>
    <row r="604" ht="15.75" customHeight="1">
      <c r="A604" s="34"/>
      <c r="B604" s="34"/>
      <c r="C604" s="34"/>
      <c r="E604" s="34"/>
      <c r="F604" s="35"/>
      <c r="J604" s="60"/>
      <c r="P604" s="37"/>
      <c r="Q604" s="12"/>
      <c r="R604" s="34"/>
      <c r="S604" s="12"/>
      <c r="T604" s="12"/>
      <c r="X604" s="12"/>
      <c r="AD604" s="12"/>
      <c r="AF604" s="39"/>
    </row>
    <row r="605" ht="15.75" customHeight="1">
      <c r="A605" s="34"/>
      <c r="B605" s="34"/>
      <c r="C605" s="34"/>
      <c r="E605" s="34"/>
      <c r="F605" s="35"/>
      <c r="J605" s="60"/>
      <c r="P605" s="37"/>
      <c r="Q605" s="12"/>
      <c r="R605" s="34"/>
      <c r="S605" s="12"/>
      <c r="T605" s="12"/>
      <c r="X605" s="12"/>
      <c r="AD605" s="12"/>
      <c r="AF605" s="39"/>
    </row>
    <row r="606" ht="15.75" customHeight="1">
      <c r="A606" s="34"/>
      <c r="B606" s="34"/>
      <c r="C606" s="34"/>
      <c r="E606" s="34"/>
      <c r="F606" s="35"/>
      <c r="J606" s="60"/>
      <c r="P606" s="37"/>
      <c r="Q606" s="12"/>
      <c r="R606" s="34"/>
      <c r="S606" s="12"/>
      <c r="T606" s="12"/>
      <c r="X606" s="12"/>
      <c r="AD606" s="12"/>
      <c r="AF606" s="39"/>
    </row>
    <row r="607" ht="15.75" customHeight="1">
      <c r="A607" s="34"/>
      <c r="B607" s="34"/>
      <c r="C607" s="34"/>
      <c r="E607" s="34"/>
      <c r="F607" s="35"/>
      <c r="J607" s="60"/>
      <c r="P607" s="37"/>
      <c r="Q607" s="12"/>
      <c r="R607" s="34"/>
      <c r="S607" s="12"/>
      <c r="T607" s="12"/>
      <c r="X607" s="12"/>
      <c r="AD607" s="12"/>
      <c r="AF607" s="39"/>
    </row>
    <row r="608" ht="15.75" customHeight="1">
      <c r="A608" s="34"/>
      <c r="B608" s="34"/>
      <c r="C608" s="34"/>
      <c r="E608" s="34"/>
      <c r="F608" s="35"/>
      <c r="J608" s="60"/>
      <c r="P608" s="37"/>
      <c r="Q608" s="12"/>
      <c r="R608" s="34"/>
      <c r="S608" s="12"/>
      <c r="T608" s="12"/>
      <c r="X608" s="12"/>
      <c r="AD608" s="12"/>
      <c r="AF608" s="39"/>
    </row>
    <row r="609" ht="15.75" customHeight="1">
      <c r="A609" s="34"/>
      <c r="B609" s="34"/>
      <c r="C609" s="34"/>
      <c r="E609" s="34"/>
      <c r="F609" s="35"/>
      <c r="J609" s="60"/>
      <c r="P609" s="37"/>
      <c r="Q609" s="12"/>
      <c r="R609" s="34"/>
      <c r="S609" s="12"/>
      <c r="T609" s="12"/>
      <c r="X609" s="12"/>
      <c r="AD609" s="12"/>
      <c r="AF609" s="39"/>
    </row>
    <row r="610" ht="15.75" customHeight="1">
      <c r="A610" s="34"/>
      <c r="B610" s="34"/>
      <c r="C610" s="34"/>
      <c r="E610" s="34"/>
      <c r="F610" s="35"/>
      <c r="J610" s="60"/>
      <c r="P610" s="37"/>
      <c r="Q610" s="12"/>
      <c r="R610" s="34"/>
      <c r="S610" s="12"/>
      <c r="T610" s="12"/>
      <c r="X610" s="12"/>
      <c r="AD610" s="12"/>
      <c r="AF610" s="39"/>
    </row>
    <row r="611" ht="15.75" customHeight="1">
      <c r="A611" s="34"/>
      <c r="B611" s="34"/>
      <c r="C611" s="34"/>
      <c r="E611" s="34"/>
      <c r="F611" s="35"/>
      <c r="J611" s="60"/>
      <c r="P611" s="37"/>
      <c r="Q611" s="12"/>
      <c r="R611" s="34"/>
      <c r="S611" s="12"/>
      <c r="T611" s="12"/>
      <c r="X611" s="12"/>
      <c r="AD611" s="12"/>
      <c r="AF611" s="39"/>
    </row>
    <row r="612" ht="15.75" customHeight="1">
      <c r="A612" s="34"/>
      <c r="B612" s="34"/>
      <c r="C612" s="34"/>
      <c r="E612" s="34"/>
      <c r="F612" s="35"/>
      <c r="J612" s="60"/>
      <c r="P612" s="37"/>
      <c r="Q612" s="12"/>
      <c r="R612" s="34"/>
      <c r="S612" s="12"/>
      <c r="T612" s="12"/>
      <c r="X612" s="12"/>
      <c r="AD612" s="12"/>
      <c r="AF612" s="39"/>
    </row>
    <row r="613" ht="15.75" customHeight="1">
      <c r="A613" s="34"/>
      <c r="B613" s="34"/>
      <c r="C613" s="34"/>
      <c r="E613" s="34"/>
      <c r="F613" s="35"/>
      <c r="J613" s="60"/>
      <c r="P613" s="37"/>
      <c r="Q613" s="12"/>
      <c r="R613" s="34"/>
      <c r="S613" s="12"/>
      <c r="T613" s="12"/>
      <c r="X613" s="12"/>
      <c r="AD613" s="12"/>
      <c r="AF613" s="39"/>
    </row>
    <row r="614" ht="15.75" customHeight="1">
      <c r="A614" s="34"/>
      <c r="B614" s="34"/>
      <c r="C614" s="34"/>
      <c r="E614" s="34"/>
      <c r="F614" s="35"/>
      <c r="J614" s="60"/>
      <c r="P614" s="37"/>
      <c r="Q614" s="12"/>
      <c r="R614" s="34"/>
      <c r="S614" s="12"/>
      <c r="T614" s="12"/>
      <c r="X614" s="12"/>
      <c r="AD614" s="12"/>
      <c r="AF614" s="39"/>
    </row>
    <row r="615" ht="15.75" customHeight="1">
      <c r="A615" s="34"/>
      <c r="B615" s="34"/>
      <c r="C615" s="34"/>
      <c r="E615" s="34"/>
      <c r="F615" s="35"/>
      <c r="J615" s="60"/>
      <c r="P615" s="37"/>
      <c r="Q615" s="12"/>
      <c r="R615" s="34"/>
      <c r="S615" s="12"/>
      <c r="T615" s="12"/>
      <c r="X615" s="12"/>
      <c r="AD615" s="12"/>
      <c r="AF615" s="39"/>
    </row>
    <row r="616" ht="15.75" customHeight="1">
      <c r="A616" s="34"/>
      <c r="B616" s="34"/>
      <c r="C616" s="34"/>
      <c r="E616" s="34"/>
      <c r="F616" s="35"/>
      <c r="J616" s="60"/>
      <c r="P616" s="37"/>
      <c r="Q616" s="12"/>
      <c r="R616" s="34"/>
      <c r="S616" s="12"/>
      <c r="T616" s="12"/>
      <c r="X616" s="12"/>
      <c r="AD616" s="12"/>
      <c r="AF616" s="39"/>
    </row>
    <row r="617" ht="15.75" customHeight="1">
      <c r="A617" s="34"/>
      <c r="B617" s="34"/>
      <c r="C617" s="34"/>
      <c r="E617" s="34"/>
      <c r="F617" s="35"/>
      <c r="J617" s="60"/>
      <c r="P617" s="37"/>
      <c r="Q617" s="12"/>
      <c r="R617" s="34"/>
      <c r="S617" s="12"/>
      <c r="T617" s="12"/>
      <c r="X617" s="12"/>
      <c r="AD617" s="12"/>
      <c r="AF617" s="39"/>
    </row>
    <row r="618" ht="15.75" customHeight="1">
      <c r="A618" s="34"/>
      <c r="B618" s="34"/>
      <c r="C618" s="34"/>
      <c r="E618" s="34"/>
      <c r="F618" s="35"/>
      <c r="J618" s="60"/>
      <c r="P618" s="37"/>
      <c r="Q618" s="12"/>
      <c r="R618" s="34"/>
      <c r="S618" s="12"/>
      <c r="T618" s="12"/>
      <c r="X618" s="12"/>
      <c r="AD618" s="12"/>
      <c r="AF618" s="39"/>
    </row>
    <row r="619" ht="15.75" customHeight="1">
      <c r="A619" s="34"/>
      <c r="B619" s="34"/>
      <c r="C619" s="34"/>
      <c r="E619" s="34"/>
      <c r="F619" s="35"/>
      <c r="J619" s="60"/>
      <c r="P619" s="37"/>
      <c r="Q619" s="12"/>
      <c r="R619" s="34"/>
      <c r="S619" s="12"/>
      <c r="T619" s="12"/>
      <c r="X619" s="12"/>
      <c r="AD619" s="12"/>
      <c r="AF619" s="39"/>
    </row>
    <row r="620" ht="15.75" customHeight="1">
      <c r="A620" s="34"/>
      <c r="B620" s="34"/>
      <c r="C620" s="34"/>
      <c r="E620" s="34"/>
      <c r="F620" s="35"/>
      <c r="J620" s="60"/>
      <c r="P620" s="37"/>
      <c r="Q620" s="12"/>
      <c r="R620" s="34"/>
      <c r="S620" s="12"/>
      <c r="T620" s="12"/>
      <c r="X620" s="12"/>
      <c r="AD620" s="12"/>
      <c r="AF620" s="39"/>
    </row>
    <row r="621" ht="15.75" customHeight="1">
      <c r="A621" s="34"/>
      <c r="B621" s="34"/>
      <c r="C621" s="34"/>
      <c r="E621" s="34"/>
      <c r="F621" s="35"/>
      <c r="J621" s="60"/>
      <c r="P621" s="37"/>
      <c r="Q621" s="12"/>
      <c r="R621" s="34"/>
      <c r="S621" s="12"/>
      <c r="T621" s="12"/>
      <c r="X621" s="12"/>
      <c r="AD621" s="12"/>
      <c r="AF621" s="39"/>
    </row>
    <row r="622" ht="15.75" customHeight="1">
      <c r="A622" s="34"/>
      <c r="B622" s="34"/>
      <c r="C622" s="34"/>
      <c r="E622" s="34"/>
      <c r="F622" s="35"/>
      <c r="J622" s="60"/>
      <c r="P622" s="37"/>
      <c r="Q622" s="12"/>
      <c r="R622" s="34"/>
      <c r="S622" s="12"/>
      <c r="T622" s="12"/>
      <c r="X622" s="12"/>
      <c r="AD622" s="12"/>
      <c r="AF622" s="39"/>
    </row>
    <row r="623" ht="15.75" customHeight="1">
      <c r="A623" s="34"/>
      <c r="B623" s="34"/>
      <c r="C623" s="34"/>
      <c r="E623" s="34"/>
      <c r="F623" s="35"/>
      <c r="J623" s="60"/>
      <c r="P623" s="37"/>
      <c r="Q623" s="12"/>
      <c r="R623" s="34"/>
      <c r="S623" s="12"/>
      <c r="T623" s="12"/>
      <c r="X623" s="12"/>
      <c r="AD623" s="12"/>
      <c r="AF623" s="39"/>
    </row>
    <row r="624" ht="15.75" customHeight="1">
      <c r="A624" s="34"/>
      <c r="B624" s="34"/>
      <c r="C624" s="34"/>
      <c r="E624" s="34"/>
      <c r="F624" s="35"/>
      <c r="J624" s="60"/>
      <c r="P624" s="37"/>
      <c r="Q624" s="12"/>
      <c r="R624" s="34"/>
      <c r="S624" s="12"/>
      <c r="T624" s="12"/>
      <c r="X624" s="12"/>
      <c r="AD624" s="12"/>
      <c r="AF624" s="39"/>
    </row>
    <row r="625" ht="15.75" customHeight="1">
      <c r="A625" s="34"/>
      <c r="B625" s="34"/>
      <c r="C625" s="34"/>
      <c r="E625" s="34"/>
      <c r="F625" s="35"/>
      <c r="J625" s="60"/>
      <c r="P625" s="37"/>
      <c r="Q625" s="12"/>
      <c r="R625" s="34"/>
      <c r="S625" s="12"/>
      <c r="T625" s="12"/>
      <c r="X625" s="12"/>
      <c r="AD625" s="12"/>
      <c r="AF625" s="39"/>
    </row>
    <row r="626" ht="15.75" customHeight="1">
      <c r="A626" s="34"/>
      <c r="B626" s="34"/>
      <c r="C626" s="34"/>
      <c r="E626" s="34"/>
      <c r="F626" s="35"/>
      <c r="J626" s="60"/>
      <c r="P626" s="37"/>
      <c r="Q626" s="12"/>
      <c r="R626" s="34"/>
      <c r="S626" s="12"/>
      <c r="T626" s="12"/>
      <c r="X626" s="12"/>
      <c r="AD626" s="12"/>
      <c r="AF626" s="39"/>
    </row>
    <row r="627" ht="15.75" customHeight="1">
      <c r="A627" s="34"/>
      <c r="B627" s="34"/>
      <c r="C627" s="34"/>
      <c r="E627" s="34"/>
      <c r="F627" s="35"/>
      <c r="J627" s="60"/>
      <c r="P627" s="37"/>
      <c r="Q627" s="12"/>
      <c r="R627" s="34"/>
      <c r="S627" s="12"/>
      <c r="T627" s="12"/>
      <c r="X627" s="12"/>
      <c r="AD627" s="12"/>
      <c r="AF627" s="39"/>
    </row>
    <row r="628" ht="15.75" customHeight="1">
      <c r="A628" s="34"/>
      <c r="B628" s="34"/>
      <c r="C628" s="34"/>
      <c r="E628" s="34"/>
      <c r="F628" s="35"/>
      <c r="J628" s="60"/>
      <c r="P628" s="37"/>
      <c r="Q628" s="12"/>
      <c r="R628" s="34"/>
      <c r="S628" s="12"/>
      <c r="T628" s="12"/>
      <c r="X628" s="12"/>
      <c r="AD628" s="12"/>
      <c r="AF628" s="39"/>
    </row>
    <row r="629" ht="15.75" customHeight="1">
      <c r="A629" s="34"/>
      <c r="B629" s="34"/>
      <c r="C629" s="34"/>
      <c r="E629" s="34"/>
      <c r="F629" s="35"/>
      <c r="J629" s="60"/>
      <c r="P629" s="37"/>
      <c r="Q629" s="12"/>
      <c r="R629" s="34"/>
      <c r="S629" s="12"/>
      <c r="T629" s="12"/>
      <c r="X629" s="12"/>
      <c r="AD629" s="12"/>
      <c r="AF629" s="39"/>
    </row>
    <row r="630" ht="15.75" customHeight="1">
      <c r="A630" s="34"/>
      <c r="B630" s="34"/>
      <c r="C630" s="34"/>
      <c r="E630" s="34"/>
      <c r="F630" s="35"/>
      <c r="J630" s="60"/>
      <c r="P630" s="37"/>
      <c r="Q630" s="12"/>
      <c r="R630" s="34"/>
      <c r="S630" s="12"/>
      <c r="T630" s="12"/>
      <c r="X630" s="12"/>
      <c r="AD630" s="12"/>
      <c r="AF630" s="39"/>
    </row>
    <row r="631" ht="15.75" customHeight="1">
      <c r="A631" s="34"/>
      <c r="B631" s="34"/>
      <c r="C631" s="34"/>
      <c r="E631" s="34"/>
      <c r="F631" s="35"/>
      <c r="J631" s="60"/>
      <c r="P631" s="37"/>
      <c r="Q631" s="12"/>
      <c r="R631" s="34"/>
      <c r="S631" s="12"/>
      <c r="T631" s="12"/>
      <c r="X631" s="12"/>
      <c r="AD631" s="12"/>
      <c r="AF631" s="39"/>
    </row>
    <row r="632" ht="15.75" customHeight="1">
      <c r="A632" s="34"/>
      <c r="B632" s="34"/>
      <c r="C632" s="34"/>
      <c r="E632" s="34"/>
      <c r="F632" s="35"/>
      <c r="J632" s="60"/>
      <c r="P632" s="37"/>
      <c r="Q632" s="12"/>
      <c r="R632" s="34"/>
      <c r="S632" s="12"/>
      <c r="T632" s="12"/>
      <c r="X632" s="12"/>
      <c r="AD632" s="12"/>
      <c r="AF632" s="39"/>
    </row>
    <row r="633" ht="15.75" customHeight="1">
      <c r="A633" s="34"/>
      <c r="B633" s="34"/>
      <c r="C633" s="34"/>
      <c r="E633" s="34"/>
      <c r="F633" s="35"/>
      <c r="J633" s="60"/>
      <c r="P633" s="37"/>
      <c r="Q633" s="12"/>
      <c r="R633" s="34"/>
      <c r="S633" s="12"/>
      <c r="T633" s="12"/>
      <c r="X633" s="12"/>
      <c r="AD633" s="12"/>
      <c r="AF633" s="39"/>
    </row>
    <row r="634" ht="15.75" customHeight="1">
      <c r="A634" s="34"/>
      <c r="B634" s="34"/>
      <c r="C634" s="34"/>
      <c r="E634" s="34"/>
      <c r="F634" s="35"/>
      <c r="J634" s="60"/>
      <c r="P634" s="37"/>
      <c r="Q634" s="12"/>
      <c r="R634" s="34"/>
      <c r="S634" s="12"/>
      <c r="T634" s="12"/>
      <c r="X634" s="12"/>
      <c r="AD634" s="12"/>
      <c r="AF634" s="39"/>
    </row>
    <row r="635" ht="15.75" customHeight="1">
      <c r="A635" s="34"/>
      <c r="B635" s="34"/>
      <c r="C635" s="34"/>
      <c r="E635" s="34"/>
      <c r="F635" s="35"/>
      <c r="J635" s="60"/>
      <c r="P635" s="37"/>
      <c r="Q635" s="12"/>
      <c r="R635" s="34"/>
      <c r="S635" s="12"/>
      <c r="T635" s="12"/>
      <c r="X635" s="12"/>
      <c r="AD635" s="12"/>
      <c r="AF635" s="39"/>
    </row>
    <row r="636" ht="15.75" customHeight="1">
      <c r="A636" s="34"/>
      <c r="B636" s="34"/>
      <c r="C636" s="34"/>
      <c r="E636" s="34"/>
      <c r="F636" s="35"/>
      <c r="J636" s="60"/>
      <c r="P636" s="37"/>
      <c r="Q636" s="12"/>
      <c r="R636" s="34"/>
      <c r="S636" s="12"/>
      <c r="T636" s="12"/>
      <c r="X636" s="12"/>
      <c r="AD636" s="12"/>
      <c r="AF636" s="39"/>
    </row>
    <row r="637" ht="15.75" customHeight="1">
      <c r="A637" s="34"/>
      <c r="B637" s="34"/>
      <c r="C637" s="34"/>
      <c r="E637" s="34"/>
      <c r="F637" s="35"/>
      <c r="J637" s="60"/>
      <c r="P637" s="37"/>
      <c r="Q637" s="12"/>
      <c r="R637" s="34"/>
      <c r="S637" s="12"/>
      <c r="T637" s="12"/>
      <c r="X637" s="12"/>
      <c r="AD637" s="12"/>
      <c r="AF637" s="39"/>
    </row>
    <row r="638" ht="15.75" customHeight="1">
      <c r="A638" s="34"/>
      <c r="B638" s="34"/>
      <c r="C638" s="34"/>
      <c r="E638" s="34"/>
      <c r="F638" s="35"/>
      <c r="J638" s="60"/>
      <c r="P638" s="37"/>
      <c r="Q638" s="12"/>
      <c r="R638" s="34"/>
      <c r="S638" s="12"/>
      <c r="T638" s="12"/>
      <c r="X638" s="12"/>
      <c r="AD638" s="12"/>
      <c r="AF638" s="39"/>
    </row>
    <row r="639" ht="15.75" customHeight="1">
      <c r="A639" s="34"/>
      <c r="B639" s="34"/>
      <c r="C639" s="34"/>
      <c r="E639" s="34"/>
      <c r="F639" s="35"/>
      <c r="J639" s="60"/>
      <c r="P639" s="37"/>
      <c r="Q639" s="12"/>
      <c r="R639" s="34"/>
      <c r="S639" s="12"/>
      <c r="T639" s="12"/>
      <c r="X639" s="12"/>
      <c r="AD639" s="12"/>
      <c r="AF639" s="39"/>
    </row>
    <row r="640" ht="15.75" customHeight="1">
      <c r="A640" s="34"/>
      <c r="B640" s="34"/>
      <c r="C640" s="34"/>
      <c r="E640" s="34"/>
      <c r="F640" s="35"/>
      <c r="J640" s="60"/>
      <c r="P640" s="37"/>
      <c r="Q640" s="12"/>
      <c r="R640" s="34"/>
      <c r="S640" s="12"/>
      <c r="T640" s="12"/>
      <c r="X640" s="12"/>
      <c r="AD640" s="12"/>
      <c r="AF640" s="39"/>
    </row>
    <row r="641" ht="15.75" customHeight="1">
      <c r="A641" s="34"/>
      <c r="B641" s="34"/>
      <c r="C641" s="34"/>
      <c r="E641" s="34"/>
      <c r="F641" s="35"/>
      <c r="J641" s="60"/>
      <c r="P641" s="37"/>
      <c r="Q641" s="12"/>
      <c r="R641" s="34"/>
      <c r="S641" s="12"/>
      <c r="T641" s="12"/>
      <c r="X641" s="12"/>
      <c r="AD641" s="12"/>
      <c r="AF641" s="39"/>
    </row>
    <row r="642" ht="15.75" customHeight="1">
      <c r="A642" s="34"/>
      <c r="B642" s="34"/>
      <c r="C642" s="34"/>
      <c r="E642" s="34"/>
      <c r="F642" s="35"/>
      <c r="J642" s="60"/>
      <c r="P642" s="37"/>
      <c r="Q642" s="12"/>
      <c r="R642" s="34"/>
      <c r="S642" s="12"/>
      <c r="T642" s="12"/>
      <c r="X642" s="12"/>
      <c r="AD642" s="12"/>
      <c r="AF642" s="39"/>
    </row>
    <row r="643" ht="15.75" customHeight="1">
      <c r="A643" s="34"/>
      <c r="B643" s="34"/>
      <c r="C643" s="34"/>
      <c r="E643" s="34"/>
      <c r="F643" s="35"/>
      <c r="J643" s="60"/>
      <c r="P643" s="37"/>
      <c r="Q643" s="12"/>
      <c r="R643" s="34"/>
      <c r="S643" s="12"/>
      <c r="T643" s="12"/>
      <c r="X643" s="12"/>
      <c r="AD643" s="12"/>
      <c r="AF643" s="39"/>
    </row>
    <row r="644" ht="15.75" customHeight="1">
      <c r="A644" s="34"/>
      <c r="B644" s="34"/>
      <c r="C644" s="34"/>
      <c r="E644" s="34"/>
      <c r="F644" s="35"/>
      <c r="J644" s="60"/>
      <c r="P644" s="37"/>
      <c r="Q644" s="12"/>
      <c r="R644" s="34"/>
      <c r="S644" s="12"/>
      <c r="T644" s="12"/>
      <c r="X644" s="12"/>
      <c r="AD644" s="12"/>
      <c r="AF644" s="39"/>
    </row>
    <row r="645" ht="15.75" customHeight="1">
      <c r="A645" s="34"/>
      <c r="B645" s="34"/>
      <c r="C645" s="34"/>
      <c r="E645" s="34"/>
      <c r="F645" s="35"/>
      <c r="J645" s="60"/>
      <c r="P645" s="37"/>
      <c r="Q645" s="12"/>
      <c r="R645" s="34"/>
      <c r="S645" s="12"/>
      <c r="T645" s="12"/>
      <c r="X645" s="12"/>
      <c r="AD645" s="12"/>
      <c r="AF645" s="39"/>
    </row>
    <row r="646" ht="15.75" customHeight="1">
      <c r="A646" s="34"/>
      <c r="B646" s="34"/>
      <c r="C646" s="34"/>
      <c r="E646" s="34"/>
      <c r="F646" s="35"/>
      <c r="J646" s="60"/>
      <c r="P646" s="37"/>
      <c r="Q646" s="12"/>
      <c r="R646" s="34"/>
      <c r="S646" s="12"/>
      <c r="T646" s="12"/>
      <c r="X646" s="12"/>
      <c r="AD646" s="12"/>
      <c r="AF646" s="39"/>
    </row>
    <row r="647" ht="15.75" customHeight="1">
      <c r="A647" s="34"/>
      <c r="B647" s="34"/>
      <c r="C647" s="34"/>
      <c r="E647" s="34"/>
      <c r="F647" s="35"/>
      <c r="J647" s="60"/>
      <c r="P647" s="37"/>
      <c r="Q647" s="12"/>
      <c r="R647" s="34"/>
      <c r="S647" s="12"/>
      <c r="T647" s="12"/>
      <c r="X647" s="12"/>
      <c r="AD647" s="12"/>
      <c r="AF647" s="39"/>
    </row>
    <row r="648" ht="15.75" customHeight="1">
      <c r="A648" s="34"/>
      <c r="B648" s="34"/>
      <c r="C648" s="34"/>
      <c r="E648" s="34"/>
      <c r="F648" s="35"/>
      <c r="J648" s="60"/>
      <c r="P648" s="37"/>
      <c r="Q648" s="12"/>
      <c r="R648" s="34"/>
      <c r="S648" s="12"/>
      <c r="T648" s="12"/>
      <c r="X648" s="12"/>
      <c r="AD648" s="12"/>
      <c r="AF648" s="39"/>
    </row>
    <row r="649" ht="15.75" customHeight="1">
      <c r="A649" s="34"/>
      <c r="B649" s="34"/>
      <c r="C649" s="34"/>
      <c r="E649" s="34"/>
      <c r="F649" s="35"/>
      <c r="J649" s="60"/>
      <c r="P649" s="37"/>
      <c r="Q649" s="12"/>
      <c r="R649" s="34"/>
      <c r="S649" s="12"/>
      <c r="T649" s="12"/>
      <c r="X649" s="12"/>
      <c r="AD649" s="12"/>
      <c r="AF649" s="39"/>
    </row>
    <row r="650" ht="15.75" customHeight="1">
      <c r="A650" s="34"/>
      <c r="B650" s="34"/>
      <c r="C650" s="34"/>
      <c r="E650" s="34"/>
      <c r="F650" s="35"/>
      <c r="J650" s="60"/>
      <c r="P650" s="37"/>
      <c r="Q650" s="12"/>
      <c r="R650" s="34"/>
      <c r="S650" s="12"/>
      <c r="T650" s="12"/>
      <c r="X650" s="12"/>
      <c r="AD650" s="12"/>
      <c r="AF650" s="39"/>
    </row>
    <row r="651" ht="15.75" customHeight="1">
      <c r="A651" s="34"/>
      <c r="B651" s="34"/>
      <c r="C651" s="34"/>
      <c r="E651" s="34"/>
      <c r="F651" s="35"/>
      <c r="J651" s="60"/>
      <c r="P651" s="37"/>
      <c r="Q651" s="12"/>
      <c r="R651" s="34"/>
      <c r="S651" s="12"/>
      <c r="T651" s="12"/>
      <c r="X651" s="12"/>
      <c r="AD651" s="12"/>
      <c r="AF651" s="39"/>
    </row>
    <row r="652" ht="15.75" customHeight="1">
      <c r="A652" s="34"/>
      <c r="B652" s="34"/>
      <c r="C652" s="34"/>
      <c r="E652" s="34"/>
      <c r="F652" s="35"/>
      <c r="J652" s="60"/>
      <c r="P652" s="37"/>
      <c r="Q652" s="12"/>
      <c r="R652" s="34"/>
      <c r="S652" s="12"/>
      <c r="T652" s="12"/>
      <c r="X652" s="12"/>
      <c r="AD652" s="12"/>
      <c r="AF652" s="39"/>
    </row>
    <row r="653" ht="15.75" customHeight="1">
      <c r="A653" s="34"/>
      <c r="B653" s="34"/>
      <c r="C653" s="34"/>
      <c r="E653" s="34"/>
      <c r="F653" s="35"/>
      <c r="J653" s="60"/>
      <c r="P653" s="37"/>
      <c r="Q653" s="12"/>
      <c r="R653" s="34"/>
      <c r="S653" s="12"/>
      <c r="T653" s="12"/>
      <c r="X653" s="12"/>
      <c r="AD653" s="12"/>
      <c r="AF653" s="39"/>
    </row>
    <row r="654" ht="15.75" customHeight="1">
      <c r="A654" s="34"/>
      <c r="B654" s="34"/>
      <c r="C654" s="34"/>
      <c r="E654" s="34"/>
      <c r="F654" s="35"/>
      <c r="J654" s="60"/>
      <c r="P654" s="37"/>
      <c r="Q654" s="12"/>
      <c r="R654" s="34"/>
      <c r="S654" s="12"/>
      <c r="T654" s="12"/>
      <c r="X654" s="12"/>
      <c r="AD654" s="12"/>
      <c r="AF654" s="39"/>
    </row>
    <row r="655" ht="15.75" customHeight="1">
      <c r="A655" s="34"/>
      <c r="B655" s="34"/>
      <c r="C655" s="34"/>
      <c r="E655" s="34"/>
      <c r="F655" s="35"/>
      <c r="J655" s="60"/>
      <c r="P655" s="37"/>
      <c r="Q655" s="12"/>
      <c r="R655" s="34"/>
      <c r="S655" s="12"/>
      <c r="T655" s="12"/>
      <c r="X655" s="12"/>
      <c r="AD655" s="12"/>
      <c r="AF655" s="39"/>
    </row>
    <row r="656" ht="15.75" customHeight="1">
      <c r="A656" s="34"/>
      <c r="B656" s="34"/>
      <c r="C656" s="34"/>
      <c r="E656" s="34"/>
      <c r="F656" s="35"/>
      <c r="J656" s="60"/>
      <c r="P656" s="37"/>
      <c r="Q656" s="12"/>
      <c r="R656" s="34"/>
      <c r="S656" s="12"/>
      <c r="T656" s="12"/>
      <c r="X656" s="12"/>
      <c r="AD656" s="12"/>
      <c r="AF656" s="39"/>
    </row>
    <row r="657" ht="15.75" customHeight="1">
      <c r="A657" s="34"/>
      <c r="B657" s="34"/>
      <c r="C657" s="34"/>
      <c r="E657" s="34"/>
      <c r="F657" s="35"/>
      <c r="J657" s="60"/>
      <c r="P657" s="37"/>
      <c r="Q657" s="12"/>
      <c r="R657" s="34"/>
      <c r="S657" s="12"/>
      <c r="T657" s="12"/>
      <c r="X657" s="12"/>
      <c r="AD657" s="12"/>
      <c r="AF657" s="39"/>
    </row>
    <row r="658" ht="15.75" customHeight="1">
      <c r="A658" s="34"/>
      <c r="B658" s="34"/>
      <c r="C658" s="34"/>
      <c r="E658" s="34"/>
      <c r="F658" s="35"/>
      <c r="J658" s="60"/>
      <c r="P658" s="37"/>
      <c r="Q658" s="12"/>
      <c r="R658" s="34"/>
      <c r="S658" s="12"/>
      <c r="T658" s="12"/>
      <c r="X658" s="12"/>
      <c r="AD658" s="12"/>
      <c r="AF658" s="39"/>
    </row>
    <row r="659" ht="15.75" customHeight="1">
      <c r="A659" s="34"/>
      <c r="B659" s="34"/>
      <c r="C659" s="34"/>
      <c r="E659" s="34"/>
      <c r="F659" s="35"/>
      <c r="J659" s="60"/>
      <c r="P659" s="37"/>
      <c r="Q659" s="12"/>
      <c r="R659" s="34"/>
      <c r="S659" s="12"/>
      <c r="T659" s="12"/>
      <c r="X659" s="12"/>
      <c r="AD659" s="12"/>
      <c r="AF659" s="39"/>
    </row>
    <row r="660" ht="15.75" customHeight="1">
      <c r="A660" s="34"/>
      <c r="B660" s="34"/>
      <c r="C660" s="34"/>
      <c r="E660" s="34"/>
      <c r="F660" s="35"/>
      <c r="J660" s="60"/>
      <c r="P660" s="37"/>
      <c r="Q660" s="12"/>
      <c r="R660" s="34"/>
      <c r="S660" s="12"/>
      <c r="T660" s="12"/>
      <c r="X660" s="12"/>
      <c r="AD660" s="12"/>
      <c r="AF660" s="39"/>
    </row>
    <row r="661" ht="15.75" customHeight="1">
      <c r="A661" s="34"/>
      <c r="B661" s="34"/>
      <c r="C661" s="34"/>
      <c r="E661" s="34"/>
      <c r="F661" s="35"/>
      <c r="J661" s="60"/>
      <c r="P661" s="37"/>
      <c r="Q661" s="12"/>
      <c r="R661" s="34"/>
      <c r="S661" s="12"/>
      <c r="T661" s="12"/>
      <c r="X661" s="12"/>
      <c r="AD661" s="12"/>
      <c r="AF661" s="39"/>
    </row>
    <row r="662" ht="15.75" customHeight="1">
      <c r="A662" s="34"/>
      <c r="B662" s="34"/>
      <c r="C662" s="34"/>
      <c r="E662" s="34"/>
      <c r="F662" s="35"/>
      <c r="J662" s="60"/>
      <c r="P662" s="37"/>
      <c r="Q662" s="12"/>
      <c r="R662" s="34"/>
      <c r="S662" s="12"/>
      <c r="T662" s="12"/>
      <c r="X662" s="12"/>
      <c r="AD662" s="12"/>
      <c r="AF662" s="39"/>
    </row>
    <row r="663" ht="15.75" customHeight="1">
      <c r="A663" s="34"/>
      <c r="B663" s="34"/>
      <c r="C663" s="34"/>
      <c r="E663" s="34"/>
      <c r="F663" s="35"/>
      <c r="J663" s="60"/>
      <c r="P663" s="37"/>
      <c r="Q663" s="12"/>
      <c r="R663" s="34"/>
      <c r="S663" s="12"/>
      <c r="T663" s="12"/>
      <c r="X663" s="12"/>
      <c r="AD663" s="12"/>
      <c r="AF663" s="39"/>
    </row>
    <row r="664" ht="15.75" customHeight="1">
      <c r="A664" s="34"/>
      <c r="B664" s="34"/>
      <c r="C664" s="34"/>
      <c r="E664" s="34"/>
      <c r="F664" s="35"/>
      <c r="J664" s="60"/>
      <c r="P664" s="37"/>
      <c r="Q664" s="12"/>
      <c r="R664" s="34"/>
      <c r="S664" s="12"/>
      <c r="T664" s="12"/>
      <c r="X664" s="12"/>
      <c r="AD664" s="12"/>
      <c r="AF664" s="39"/>
    </row>
    <row r="665" ht="15.75" customHeight="1">
      <c r="A665" s="34"/>
      <c r="B665" s="34"/>
      <c r="C665" s="34"/>
      <c r="E665" s="34"/>
      <c r="F665" s="35"/>
      <c r="J665" s="60"/>
      <c r="P665" s="37"/>
      <c r="Q665" s="12"/>
      <c r="R665" s="34"/>
      <c r="S665" s="12"/>
      <c r="T665" s="12"/>
      <c r="X665" s="12"/>
      <c r="AD665" s="12"/>
      <c r="AF665" s="39"/>
    </row>
    <row r="666" ht="15.75" customHeight="1">
      <c r="A666" s="34"/>
      <c r="B666" s="34"/>
      <c r="C666" s="34"/>
      <c r="E666" s="34"/>
      <c r="F666" s="35"/>
      <c r="J666" s="60"/>
      <c r="P666" s="37"/>
      <c r="Q666" s="12"/>
      <c r="R666" s="34"/>
      <c r="S666" s="12"/>
      <c r="T666" s="12"/>
      <c r="X666" s="12"/>
      <c r="AD666" s="12"/>
      <c r="AF666" s="39"/>
    </row>
    <row r="667" ht="15.75" customHeight="1">
      <c r="A667" s="34"/>
      <c r="B667" s="34"/>
      <c r="C667" s="34"/>
      <c r="E667" s="34"/>
      <c r="F667" s="35"/>
      <c r="J667" s="60"/>
      <c r="P667" s="37"/>
      <c r="Q667" s="12"/>
      <c r="R667" s="34"/>
      <c r="S667" s="12"/>
      <c r="T667" s="12"/>
      <c r="X667" s="12"/>
      <c r="AD667" s="12"/>
      <c r="AF667" s="39"/>
    </row>
    <row r="668" ht="15.75" customHeight="1">
      <c r="A668" s="34"/>
      <c r="B668" s="34"/>
      <c r="C668" s="34"/>
      <c r="E668" s="34"/>
      <c r="F668" s="35"/>
      <c r="J668" s="60"/>
      <c r="P668" s="37"/>
      <c r="Q668" s="12"/>
      <c r="R668" s="34"/>
      <c r="S668" s="12"/>
      <c r="T668" s="12"/>
      <c r="X668" s="12"/>
      <c r="AD668" s="12"/>
      <c r="AF668" s="39"/>
    </row>
    <row r="669" ht="15.75" customHeight="1">
      <c r="A669" s="34"/>
      <c r="B669" s="34"/>
      <c r="C669" s="34"/>
      <c r="E669" s="34"/>
      <c r="F669" s="35"/>
      <c r="J669" s="60"/>
      <c r="P669" s="37"/>
      <c r="Q669" s="12"/>
      <c r="R669" s="34"/>
      <c r="S669" s="12"/>
      <c r="T669" s="12"/>
      <c r="X669" s="12"/>
      <c r="AD669" s="12"/>
      <c r="AF669" s="39"/>
    </row>
    <row r="670" ht="15.75" customHeight="1">
      <c r="A670" s="34"/>
      <c r="B670" s="34"/>
      <c r="C670" s="34"/>
      <c r="E670" s="34"/>
      <c r="F670" s="35"/>
      <c r="J670" s="60"/>
      <c r="P670" s="37"/>
      <c r="Q670" s="12"/>
      <c r="R670" s="34"/>
      <c r="S670" s="12"/>
      <c r="T670" s="12"/>
      <c r="X670" s="12"/>
      <c r="AD670" s="12"/>
      <c r="AF670" s="39"/>
    </row>
    <row r="671" ht="15.75" customHeight="1">
      <c r="A671" s="34"/>
      <c r="B671" s="34"/>
      <c r="C671" s="34"/>
      <c r="E671" s="34"/>
      <c r="F671" s="35"/>
      <c r="J671" s="60"/>
      <c r="P671" s="37"/>
      <c r="Q671" s="12"/>
      <c r="R671" s="34"/>
      <c r="S671" s="12"/>
      <c r="T671" s="12"/>
      <c r="X671" s="12"/>
      <c r="AD671" s="12"/>
      <c r="AF671" s="39"/>
    </row>
    <row r="672" ht="15.75" customHeight="1">
      <c r="A672" s="34"/>
      <c r="B672" s="34"/>
      <c r="C672" s="34"/>
      <c r="E672" s="34"/>
      <c r="F672" s="35"/>
      <c r="J672" s="60"/>
      <c r="P672" s="37"/>
      <c r="Q672" s="12"/>
      <c r="R672" s="34"/>
      <c r="S672" s="12"/>
      <c r="T672" s="12"/>
      <c r="X672" s="12"/>
      <c r="AD672" s="12"/>
      <c r="AF672" s="39"/>
    </row>
    <row r="673" ht="15.75" customHeight="1">
      <c r="A673" s="34"/>
      <c r="B673" s="34"/>
      <c r="C673" s="34"/>
      <c r="E673" s="34"/>
      <c r="F673" s="35"/>
      <c r="J673" s="60"/>
      <c r="P673" s="37"/>
      <c r="Q673" s="12"/>
      <c r="R673" s="34"/>
      <c r="S673" s="12"/>
      <c r="T673" s="12"/>
      <c r="X673" s="12"/>
      <c r="AD673" s="12"/>
      <c r="AF673" s="39"/>
    </row>
    <row r="674" ht="15.75" customHeight="1">
      <c r="A674" s="34"/>
      <c r="B674" s="34"/>
      <c r="C674" s="34"/>
      <c r="E674" s="34"/>
      <c r="F674" s="35"/>
      <c r="J674" s="60"/>
      <c r="P674" s="37"/>
      <c r="Q674" s="12"/>
      <c r="R674" s="34"/>
      <c r="S674" s="12"/>
      <c r="T674" s="12"/>
      <c r="X674" s="12"/>
      <c r="AD674" s="12"/>
      <c r="AF674" s="39"/>
    </row>
    <row r="675" ht="15.75" customHeight="1">
      <c r="A675" s="34"/>
      <c r="B675" s="34"/>
      <c r="C675" s="34"/>
      <c r="E675" s="34"/>
      <c r="F675" s="35"/>
      <c r="J675" s="60"/>
      <c r="P675" s="37"/>
      <c r="Q675" s="12"/>
      <c r="R675" s="34"/>
      <c r="S675" s="12"/>
      <c r="T675" s="12"/>
      <c r="X675" s="12"/>
      <c r="AD675" s="12"/>
      <c r="AF675" s="39"/>
    </row>
    <row r="676" ht="15.75" customHeight="1">
      <c r="A676" s="34"/>
      <c r="B676" s="34"/>
      <c r="C676" s="34"/>
      <c r="E676" s="34"/>
      <c r="F676" s="35"/>
      <c r="J676" s="60"/>
      <c r="P676" s="37"/>
      <c r="Q676" s="12"/>
      <c r="R676" s="34"/>
      <c r="S676" s="12"/>
      <c r="T676" s="12"/>
      <c r="X676" s="12"/>
      <c r="AD676" s="12"/>
      <c r="AF676" s="39"/>
    </row>
    <row r="677" ht="15.75" customHeight="1">
      <c r="A677" s="34"/>
      <c r="B677" s="34"/>
      <c r="C677" s="34"/>
      <c r="E677" s="34"/>
      <c r="F677" s="35"/>
      <c r="J677" s="60"/>
      <c r="P677" s="37"/>
      <c r="Q677" s="12"/>
      <c r="R677" s="34"/>
      <c r="S677" s="12"/>
      <c r="T677" s="12"/>
      <c r="X677" s="12"/>
      <c r="AD677" s="12"/>
      <c r="AF677" s="39"/>
    </row>
    <row r="678" ht="15.75" customHeight="1">
      <c r="A678" s="34"/>
      <c r="B678" s="34"/>
      <c r="C678" s="34"/>
      <c r="E678" s="34"/>
      <c r="F678" s="35"/>
      <c r="J678" s="60"/>
      <c r="P678" s="37"/>
      <c r="Q678" s="12"/>
      <c r="R678" s="34"/>
      <c r="S678" s="12"/>
      <c r="T678" s="12"/>
      <c r="X678" s="12"/>
      <c r="AD678" s="12"/>
      <c r="AF678" s="39"/>
    </row>
    <row r="679" ht="15.75" customHeight="1">
      <c r="A679" s="34"/>
      <c r="B679" s="34"/>
      <c r="C679" s="34"/>
      <c r="E679" s="34"/>
      <c r="F679" s="35"/>
      <c r="J679" s="60"/>
      <c r="P679" s="37"/>
      <c r="Q679" s="12"/>
      <c r="R679" s="34"/>
      <c r="S679" s="12"/>
      <c r="T679" s="12"/>
      <c r="X679" s="12"/>
      <c r="AD679" s="12"/>
      <c r="AF679" s="39"/>
    </row>
    <row r="680" ht="15.75" customHeight="1">
      <c r="A680" s="34"/>
      <c r="B680" s="34"/>
      <c r="C680" s="34"/>
      <c r="E680" s="34"/>
      <c r="F680" s="35"/>
      <c r="J680" s="60"/>
      <c r="P680" s="37"/>
      <c r="Q680" s="12"/>
      <c r="R680" s="34"/>
      <c r="S680" s="12"/>
      <c r="T680" s="12"/>
      <c r="X680" s="12"/>
      <c r="AD680" s="12"/>
      <c r="AF680" s="39"/>
    </row>
    <row r="681" ht="15.75" customHeight="1">
      <c r="A681" s="34"/>
      <c r="B681" s="34"/>
      <c r="C681" s="34"/>
      <c r="E681" s="34"/>
      <c r="F681" s="35"/>
      <c r="J681" s="60"/>
      <c r="P681" s="37"/>
      <c r="Q681" s="12"/>
      <c r="R681" s="34"/>
      <c r="S681" s="12"/>
      <c r="T681" s="12"/>
      <c r="X681" s="12"/>
      <c r="AD681" s="12"/>
      <c r="AF681" s="39"/>
    </row>
    <row r="682" ht="15.75" customHeight="1">
      <c r="A682" s="34"/>
      <c r="B682" s="34"/>
      <c r="C682" s="34"/>
      <c r="E682" s="34"/>
      <c r="F682" s="35"/>
      <c r="J682" s="60"/>
      <c r="P682" s="37"/>
      <c r="Q682" s="12"/>
      <c r="R682" s="34"/>
      <c r="S682" s="12"/>
      <c r="T682" s="12"/>
      <c r="X682" s="12"/>
      <c r="AD682" s="12"/>
      <c r="AF682" s="39"/>
    </row>
    <row r="683" ht="15.75" customHeight="1">
      <c r="A683" s="34"/>
      <c r="B683" s="34"/>
      <c r="C683" s="34"/>
      <c r="E683" s="34"/>
      <c r="F683" s="35"/>
      <c r="J683" s="60"/>
      <c r="P683" s="37"/>
      <c r="Q683" s="12"/>
      <c r="R683" s="34"/>
      <c r="S683" s="12"/>
      <c r="T683" s="12"/>
      <c r="X683" s="12"/>
      <c r="AD683" s="12"/>
      <c r="AF683" s="39"/>
    </row>
    <row r="684" ht="15.75" customHeight="1">
      <c r="A684" s="34"/>
      <c r="B684" s="34"/>
      <c r="C684" s="34"/>
      <c r="E684" s="34"/>
      <c r="F684" s="35"/>
      <c r="J684" s="60"/>
      <c r="P684" s="37"/>
      <c r="Q684" s="12"/>
      <c r="R684" s="34"/>
      <c r="S684" s="12"/>
      <c r="T684" s="12"/>
      <c r="X684" s="12"/>
      <c r="AD684" s="12"/>
      <c r="AF684" s="39"/>
    </row>
    <row r="685" ht="15.75" customHeight="1">
      <c r="A685" s="34"/>
      <c r="B685" s="34"/>
      <c r="C685" s="34"/>
      <c r="E685" s="34"/>
      <c r="F685" s="35"/>
      <c r="J685" s="60"/>
      <c r="P685" s="37"/>
      <c r="Q685" s="12"/>
      <c r="R685" s="34"/>
      <c r="S685" s="12"/>
      <c r="T685" s="12"/>
      <c r="X685" s="12"/>
      <c r="AD685" s="12"/>
      <c r="AF685" s="39"/>
    </row>
    <row r="686" ht="15.75" customHeight="1">
      <c r="A686" s="34"/>
      <c r="B686" s="34"/>
      <c r="C686" s="34"/>
      <c r="E686" s="34"/>
      <c r="F686" s="35"/>
      <c r="J686" s="60"/>
      <c r="P686" s="37"/>
      <c r="Q686" s="12"/>
      <c r="R686" s="34"/>
      <c r="S686" s="12"/>
      <c r="T686" s="12"/>
      <c r="X686" s="12"/>
      <c r="AD686" s="12"/>
      <c r="AF686" s="39"/>
    </row>
    <row r="687" ht="15.75" customHeight="1">
      <c r="A687" s="34"/>
      <c r="B687" s="34"/>
      <c r="C687" s="34"/>
      <c r="E687" s="34"/>
      <c r="F687" s="35"/>
      <c r="J687" s="60"/>
      <c r="P687" s="37"/>
      <c r="Q687" s="12"/>
      <c r="R687" s="34"/>
      <c r="S687" s="12"/>
      <c r="T687" s="12"/>
      <c r="X687" s="12"/>
      <c r="AD687" s="12"/>
      <c r="AF687" s="39"/>
    </row>
    <row r="688" ht="15.75" customHeight="1">
      <c r="A688" s="34"/>
      <c r="B688" s="34"/>
      <c r="C688" s="34"/>
      <c r="E688" s="34"/>
      <c r="F688" s="35"/>
      <c r="J688" s="60"/>
      <c r="P688" s="37"/>
      <c r="Q688" s="12"/>
      <c r="R688" s="34"/>
      <c r="S688" s="12"/>
      <c r="T688" s="12"/>
      <c r="X688" s="12"/>
      <c r="AD688" s="12"/>
      <c r="AF688" s="39"/>
    </row>
    <row r="689" ht="15.75" customHeight="1">
      <c r="A689" s="34"/>
      <c r="B689" s="34"/>
      <c r="C689" s="34"/>
      <c r="E689" s="34"/>
      <c r="F689" s="35"/>
      <c r="J689" s="60"/>
      <c r="P689" s="37"/>
      <c r="Q689" s="12"/>
      <c r="R689" s="34"/>
      <c r="S689" s="12"/>
      <c r="T689" s="12"/>
      <c r="X689" s="12"/>
      <c r="AD689" s="12"/>
      <c r="AF689" s="39"/>
    </row>
    <row r="690" ht="15.75" customHeight="1">
      <c r="A690" s="34"/>
      <c r="B690" s="34"/>
      <c r="C690" s="34"/>
      <c r="E690" s="34"/>
      <c r="F690" s="35"/>
      <c r="J690" s="60"/>
      <c r="P690" s="37"/>
      <c r="Q690" s="12"/>
      <c r="R690" s="34"/>
      <c r="S690" s="12"/>
      <c r="T690" s="12"/>
      <c r="X690" s="12"/>
      <c r="AD690" s="12"/>
      <c r="AF690" s="39"/>
    </row>
    <row r="691" ht="15.75" customHeight="1">
      <c r="A691" s="34"/>
      <c r="B691" s="34"/>
      <c r="C691" s="34"/>
      <c r="E691" s="34"/>
      <c r="F691" s="35"/>
      <c r="J691" s="60"/>
      <c r="P691" s="37"/>
      <c r="Q691" s="12"/>
      <c r="R691" s="34"/>
      <c r="S691" s="12"/>
      <c r="T691" s="12"/>
      <c r="X691" s="12"/>
      <c r="AD691" s="12"/>
      <c r="AF691" s="39"/>
    </row>
    <row r="692" ht="15.75" customHeight="1">
      <c r="A692" s="34"/>
      <c r="B692" s="34"/>
      <c r="C692" s="34"/>
      <c r="E692" s="34"/>
      <c r="F692" s="35"/>
      <c r="J692" s="60"/>
      <c r="P692" s="37"/>
      <c r="Q692" s="12"/>
      <c r="R692" s="34"/>
      <c r="S692" s="12"/>
      <c r="T692" s="12"/>
      <c r="X692" s="12"/>
      <c r="AD692" s="12"/>
      <c r="AF692" s="39"/>
    </row>
    <row r="693" ht="15.75" customHeight="1">
      <c r="A693" s="34"/>
      <c r="B693" s="34"/>
      <c r="C693" s="34"/>
      <c r="E693" s="34"/>
      <c r="F693" s="35"/>
      <c r="J693" s="60"/>
      <c r="P693" s="37"/>
      <c r="Q693" s="12"/>
      <c r="R693" s="34"/>
      <c r="S693" s="12"/>
      <c r="T693" s="12"/>
      <c r="X693" s="12"/>
      <c r="AD693" s="12"/>
      <c r="AF693" s="39"/>
    </row>
    <row r="694" ht="15.75" customHeight="1">
      <c r="A694" s="34"/>
      <c r="B694" s="34"/>
      <c r="C694" s="34"/>
      <c r="E694" s="34"/>
      <c r="F694" s="35"/>
      <c r="J694" s="60"/>
      <c r="P694" s="37"/>
      <c r="Q694" s="12"/>
      <c r="R694" s="34"/>
      <c r="S694" s="12"/>
      <c r="T694" s="12"/>
      <c r="X694" s="12"/>
      <c r="AD694" s="12"/>
      <c r="AF694" s="39"/>
    </row>
    <row r="695" ht="15.75" customHeight="1">
      <c r="A695" s="34"/>
      <c r="B695" s="34"/>
      <c r="C695" s="34"/>
      <c r="E695" s="34"/>
      <c r="F695" s="35"/>
      <c r="J695" s="60"/>
      <c r="P695" s="37"/>
      <c r="Q695" s="12"/>
      <c r="R695" s="34"/>
      <c r="S695" s="12"/>
      <c r="T695" s="12"/>
      <c r="X695" s="12"/>
      <c r="AD695" s="12"/>
      <c r="AF695" s="39"/>
    </row>
    <row r="696" ht="15.75" customHeight="1">
      <c r="A696" s="34"/>
      <c r="B696" s="34"/>
      <c r="C696" s="34"/>
      <c r="E696" s="34"/>
      <c r="F696" s="35"/>
      <c r="J696" s="60"/>
      <c r="P696" s="37"/>
      <c r="Q696" s="12"/>
      <c r="R696" s="34"/>
      <c r="S696" s="12"/>
      <c r="T696" s="12"/>
      <c r="X696" s="12"/>
      <c r="AD696" s="12"/>
      <c r="AF696" s="39"/>
    </row>
    <row r="697" ht="15.75" customHeight="1">
      <c r="A697" s="34"/>
      <c r="B697" s="34"/>
      <c r="C697" s="34"/>
      <c r="E697" s="34"/>
      <c r="F697" s="35"/>
      <c r="J697" s="60"/>
      <c r="P697" s="37"/>
      <c r="Q697" s="12"/>
      <c r="R697" s="34"/>
      <c r="S697" s="12"/>
      <c r="T697" s="12"/>
      <c r="X697" s="12"/>
      <c r="AD697" s="12"/>
      <c r="AF697" s="39"/>
    </row>
    <row r="698" ht="15.75" customHeight="1">
      <c r="A698" s="34"/>
      <c r="B698" s="34"/>
      <c r="C698" s="34"/>
      <c r="E698" s="34"/>
      <c r="F698" s="35"/>
      <c r="J698" s="60"/>
      <c r="P698" s="37"/>
      <c r="Q698" s="12"/>
      <c r="R698" s="34"/>
      <c r="S698" s="12"/>
      <c r="T698" s="12"/>
      <c r="X698" s="12"/>
      <c r="AD698" s="12"/>
      <c r="AF698" s="39"/>
    </row>
    <row r="699" ht="15.75" customHeight="1">
      <c r="A699" s="34"/>
      <c r="B699" s="34"/>
      <c r="C699" s="34"/>
      <c r="E699" s="34"/>
      <c r="F699" s="35"/>
      <c r="J699" s="60"/>
      <c r="P699" s="37"/>
      <c r="Q699" s="12"/>
      <c r="R699" s="34"/>
      <c r="S699" s="12"/>
      <c r="T699" s="12"/>
      <c r="X699" s="12"/>
      <c r="AD699" s="12"/>
      <c r="AF699" s="39"/>
    </row>
    <row r="700" ht="15.75" customHeight="1">
      <c r="A700" s="34"/>
      <c r="B700" s="34"/>
      <c r="C700" s="34"/>
      <c r="E700" s="34"/>
      <c r="F700" s="35"/>
      <c r="J700" s="60"/>
      <c r="P700" s="37"/>
      <c r="Q700" s="12"/>
      <c r="R700" s="34"/>
      <c r="S700" s="12"/>
      <c r="T700" s="12"/>
      <c r="X700" s="12"/>
      <c r="AD700" s="12"/>
      <c r="AF700" s="39"/>
    </row>
    <row r="701" ht="15.75" customHeight="1">
      <c r="A701" s="34"/>
      <c r="B701" s="34"/>
      <c r="C701" s="34"/>
      <c r="E701" s="34"/>
      <c r="F701" s="35"/>
      <c r="J701" s="60"/>
      <c r="P701" s="37"/>
      <c r="Q701" s="12"/>
      <c r="R701" s="34"/>
      <c r="S701" s="12"/>
      <c r="T701" s="12"/>
      <c r="X701" s="12"/>
      <c r="AD701" s="12"/>
      <c r="AF701" s="39"/>
    </row>
    <row r="702" ht="15.75" customHeight="1">
      <c r="A702" s="34"/>
      <c r="B702" s="34"/>
      <c r="C702" s="34"/>
      <c r="E702" s="34"/>
      <c r="F702" s="35"/>
      <c r="J702" s="60"/>
      <c r="P702" s="37"/>
      <c r="Q702" s="12"/>
      <c r="R702" s="34"/>
      <c r="S702" s="12"/>
      <c r="T702" s="12"/>
      <c r="X702" s="12"/>
      <c r="AD702" s="12"/>
      <c r="AF702" s="39"/>
    </row>
    <row r="703" ht="15.75" customHeight="1">
      <c r="A703" s="34"/>
      <c r="B703" s="34"/>
      <c r="C703" s="34"/>
      <c r="E703" s="34"/>
      <c r="F703" s="35"/>
      <c r="J703" s="60"/>
      <c r="P703" s="37"/>
      <c r="Q703" s="12"/>
      <c r="R703" s="34"/>
      <c r="S703" s="12"/>
      <c r="T703" s="12"/>
      <c r="X703" s="12"/>
      <c r="AD703" s="12"/>
      <c r="AF703" s="39"/>
    </row>
    <row r="704" ht="15.75" customHeight="1">
      <c r="A704" s="34"/>
      <c r="B704" s="34"/>
      <c r="C704" s="34"/>
      <c r="E704" s="34"/>
      <c r="F704" s="35"/>
      <c r="J704" s="60"/>
      <c r="P704" s="37"/>
      <c r="Q704" s="12"/>
      <c r="R704" s="34"/>
      <c r="S704" s="12"/>
      <c r="T704" s="12"/>
      <c r="X704" s="12"/>
      <c r="AD704" s="12"/>
      <c r="AF704" s="39"/>
    </row>
    <row r="705" ht="15.75" customHeight="1">
      <c r="A705" s="34"/>
      <c r="B705" s="34"/>
      <c r="C705" s="34"/>
      <c r="E705" s="34"/>
      <c r="F705" s="35"/>
      <c r="J705" s="60"/>
      <c r="P705" s="37"/>
      <c r="Q705" s="12"/>
      <c r="R705" s="34"/>
      <c r="S705" s="12"/>
      <c r="T705" s="12"/>
      <c r="X705" s="12"/>
      <c r="AD705" s="12"/>
      <c r="AF705" s="39"/>
    </row>
    <row r="706" ht="15.75" customHeight="1">
      <c r="A706" s="34"/>
      <c r="B706" s="34"/>
      <c r="C706" s="34"/>
      <c r="E706" s="34"/>
      <c r="F706" s="35"/>
      <c r="J706" s="60"/>
      <c r="P706" s="37"/>
      <c r="Q706" s="12"/>
      <c r="R706" s="34"/>
      <c r="S706" s="12"/>
      <c r="T706" s="12"/>
      <c r="X706" s="12"/>
      <c r="AD706" s="12"/>
      <c r="AF706" s="39"/>
    </row>
    <row r="707" ht="15.75" customHeight="1">
      <c r="A707" s="34"/>
      <c r="B707" s="34"/>
      <c r="C707" s="34"/>
      <c r="E707" s="34"/>
      <c r="F707" s="35"/>
      <c r="J707" s="60"/>
      <c r="P707" s="37"/>
      <c r="Q707" s="12"/>
      <c r="R707" s="34"/>
      <c r="S707" s="12"/>
      <c r="T707" s="12"/>
      <c r="X707" s="12"/>
      <c r="AD707" s="12"/>
      <c r="AF707" s="39"/>
    </row>
    <row r="708" ht="15.75" customHeight="1">
      <c r="A708" s="34"/>
      <c r="B708" s="34"/>
      <c r="C708" s="34"/>
      <c r="E708" s="34"/>
      <c r="F708" s="35"/>
      <c r="J708" s="60"/>
      <c r="P708" s="37"/>
      <c r="Q708" s="12"/>
      <c r="R708" s="34"/>
      <c r="S708" s="12"/>
      <c r="T708" s="12"/>
      <c r="X708" s="12"/>
      <c r="AD708" s="12"/>
      <c r="AF708" s="39"/>
    </row>
    <row r="709" ht="15.75" customHeight="1">
      <c r="A709" s="34"/>
      <c r="B709" s="34"/>
      <c r="C709" s="34"/>
      <c r="E709" s="34"/>
      <c r="F709" s="35"/>
      <c r="J709" s="60"/>
      <c r="P709" s="37"/>
      <c r="Q709" s="12"/>
      <c r="R709" s="34"/>
      <c r="S709" s="12"/>
      <c r="T709" s="12"/>
      <c r="X709" s="12"/>
      <c r="AD709" s="12"/>
      <c r="AF709" s="39"/>
    </row>
    <row r="710" ht="15.75" customHeight="1">
      <c r="A710" s="34"/>
      <c r="B710" s="34"/>
      <c r="C710" s="34"/>
      <c r="E710" s="34"/>
      <c r="F710" s="35"/>
      <c r="J710" s="60"/>
      <c r="P710" s="37"/>
      <c r="Q710" s="12"/>
      <c r="R710" s="34"/>
      <c r="S710" s="12"/>
      <c r="T710" s="12"/>
      <c r="X710" s="12"/>
      <c r="AD710" s="12"/>
      <c r="AF710" s="39"/>
    </row>
    <row r="711" ht="15.75" customHeight="1">
      <c r="A711" s="34"/>
      <c r="B711" s="34"/>
      <c r="C711" s="34"/>
      <c r="E711" s="34"/>
      <c r="F711" s="35"/>
      <c r="J711" s="60"/>
      <c r="P711" s="37"/>
      <c r="Q711" s="12"/>
      <c r="R711" s="34"/>
      <c r="S711" s="12"/>
      <c r="T711" s="12"/>
      <c r="X711" s="12"/>
      <c r="AD711" s="12"/>
      <c r="AF711" s="39"/>
    </row>
    <row r="712" ht="15.75" customHeight="1">
      <c r="A712" s="34"/>
      <c r="B712" s="34"/>
      <c r="C712" s="34"/>
      <c r="E712" s="34"/>
      <c r="F712" s="35"/>
      <c r="J712" s="60"/>
      <c r="P712" s="37"/>
      <c r="Q712" s="12"/>
      <c r="R712" s="34"/>
      <c r="S712" s="12"/>
      <c r="T712" s="12"/>
      <c r="X712" s="12"/>
      <c r="AD712" s="12"/>
      <c r="AF712" s="39"/>
    </row>
    <row r="713" ht="15.75" customHeight="1">
      <c r="A713" s="34"/>
      <c r="B713" s="34"/>
      <c r="C713" s="34"/>
      <c r="E713" s="34"/>
      <c r="F713" s="35"/>
      <c r="J713" s="60"/>
      <c r="P713" s="37"/>
      <c r="Q713" s="12"/>
      <c r="R713" s="34"/>
      <c r="S713" s="12"/>
      <c r="T713" s="12"/>
      <c r="X713" s="12"/>
      <c r="AD713" s="12"/>
      <c r="AF713" s="39"/>
    </row>
    <row r="714" ht="15.75" customHeight="1">
      <c r="A714" s="34"/>
      <c r="B714" s="34"/>
      <c r="C714" s="34"/>
      <c r="E714" s="34"/>
      <c r="F714" s="35"/>
      <c r="J714" s="60"/>
      <c r="P714" s="37"/>
      <c r="Q714" s="12"/>
      <c r="R714" s="34"/>
      <c r="S714" s="12"/>
      <c r="T714" s="12"/>
      <c r="X714" s="12"/>
      <c r="AD714" s="12"/>
      <c r="AF714" s="39"/>
    </row>
    <row r="715" ht="15.75" customHeight="1">
      <c r="A715" s="34"/>
      <c r="B715" s="34"/>
      <c r="C715" s="34"/>
      <c r="E715" s="34"/>
      <c r="F715" s="35"/>
      <c r="J715" s="60"/>
      <c r="P715" s="37"/>
      <c r="Q715" s="12"/>
      <c r="R715" s="34"/>
      <c r="S715" s="12"/>
      <c r="T715" s="12"/>
      <c r="X715" s="12"/>
      <c r="AD715" s="12"/>
      <c r="AF715" s="39"/>
    </row>
    <row r="716" ht="15.75" customHeight="1">
      <c r="A716" s="34"/>
      <c r="B716" s="34"/>
      <c r="C716" s="34"/>
      <c r="E716" s="34"/>
      <c r="F716" s="35"/>
      <c r="J716" s="60"/>
      <c r="P716" s="37"/>
      <c r="Q716" s="12"/>
      <c r="R716" s="34"/>
      <c r="S716" s="12"/>
      <c r="T716" s="12"/>
      <c r="X716" s="12"/>
      <c r="AD716" s="12"/>
      <c r="AF716" s="39"/>
    </row>
    <row r="717" ht="15.75" customHeight="1">
      <c r="A717" s="34"/>
      <c r="B717" s="34"/>
      <c r="C717" s="34"/>
      <c r="E717" s="34"/>
      <c r="F717" s="35"/>
      <c r="J717" s="60"/>
      <c r="P717" s="37"/>
      <c r="Q717" s="12"/>
      <c r="R717" s="34"/>
      <c r="S717" s="12"/>
      <c r="T717" s="12"/>
      <c r="X717" s="12"/>
      <c r="AD717" s="12"/>
      <c r="AF717" s="39"/>
    </row>
    <row r="718" ht="15.75" customHeight="1">
      <c r="A718" s="34"/>
      <c r="B718" s="34"/>
      <c r="C718" s="34"/>
      <c r="E718" s="34"/>
      <c r="F718" s="35"/>
      <c r="J718" s="60"/>
      <c r="P718" s="37"/>
      <c r="Q718" s="12"/>
      <c r="R718" s="34"/>
      <c r="S718" s="12"/>
      <c r="T718" s="12"/>
      <c r="X718" s="12"/>
      <c r="AD718" s="12"/>
      <c r="AF718" s="39"/>
    </row>
    <row r="719" ht="15.75" customHeight="1">
      <c r="A719" s="34"/>
      <c r="B719" s="34"/>
      <c r="C719" s="34"/>
      <c r="E719" s="34"/>
      <c r="F719" s="35"/>
      <c r="J719" s="60"/>
      <c r="P719" s="37"/>
      <c r="Q719" s="12"/>
      <c r="R719" s="34"/>
      <c r="S719" s="12"/>
      <c r="T719" s="12"/>
      <c r="X719" s="12"/>
      <c r="AD719" s="12"/>
      <c r="AF719" s="39"/>
    </row>
    <row r="720" ht="15.75" customHeight="1">
      <c r="A720" s="34"/>
      <c r="B720" s="34"/>
      <c r="C720" s="34"/>
      <c r="E720" s="34"/>
      <c r="F720" s="35"/>
      <c r="J720" s="60"/>
      <c r="P720" s="37"/>
      <c r="Q720" s="12"/>
      <c r="R720" s="34"/>
      <c r="S720" s="12"/>
      <c r="T720" s="12"/>
      <c r="X720" s="12"/>
      <c r="AD720" s="12"/>
      <c r="AF720" s="39"/>
    </row>
    <row r="721" ht="15.75" customHeight="1">
      <c r="A721" s="34"/>
      <c r="B721" s="34"/>
      <c r="C721" s="34"/>
      <c r="E721" s="34"/>
      <c r="F721" s="35"/>
      <c r="J721" s="60"/>
      <c r="P721" s="37"/>
      <c r="Q721" s="12"/>
      <c r="R721" s="34"/>
      <c r="S721" s="12"/>
      <c r="T721" s="12"/>
      <c r="X721" s="12"/>
      <c r="AD721" s="12"/>
      <c r="AF721" s="39"/>
    </row>
    <row r="722" ht="15.75" customHeight="1">
      <c r="A722" s="34"/>
      <c r="B722" s="34"/>
      <c r="C722" s="34"/>
      <c r="E722" s="34"/>
      <c r="F722" s="35"/>
      <c r="J722" s="60"/>
      <c r="P722" s="37"/>
      <c r="Q722" s="12"/>
      <c r="R722" s="34"/>
      <c r="S722" s="12"/>
      <c r="T722" s="12"/>
      <c r="X722" s="12"/>
      <c r="AD722" s="12"/>
      <c r="AF722" s="39"/>
    </row>
    <row r="723" ht="15.75" customHeight="1">
      <c r="A723" s="34"/>
      <c r="B723" s="34"/>
      <c r="C723" s="34"/>
      <c r="E723" s="34"/>
      <c r="F723" s="35"/>
      <c r="J723" s="60"/>
      <c r="P723" s="37"/>
      <c r="Q723" s="12"/>
      <c r="R723" s="34"/>
      <c r="S723" s="12"/>
      <c r="T723" s="12"/>
      <c r="X723" s="12"/>
      <c r="AD723" s="12"/>
      <c r="AF723" s="39"/>
    </row>
    <row r="724" ht="15.75" customHeight="1">
      <c r="A724" s="34"/>
      <c r="B724" s="34"/>
      <c r="C724" s="34"/>
      <c r="E724" s="34"/>
      <c r="F724" s="35"/>
      <c r="J724" s="60"/>
      <c r="P724" s="37"/>
      <c r="Q724" s="12"/>
      <c r="R724" s="34"/>
      <c r="S724" s="12"/>
      <c r="T724" s="12"/>
      <c r="X724" s="12"/>
      <c r="AD724" s="12"/>
      <c r="AF724" s="39"/>
    </row>
    <row r="725" ht="15.75" customHeight="1">
      <c r="A725" s="34"/>
      <c r="B725" s="34"/>
      <c r="C725" s="34"/>
      <c r="E725" s="34"/>
      <c r="F725" s="35"/>
      <c r="J725" s="60"/>
      <c r="P725" s="37"/>
      <c r="Q725" s="12"/>
      <c r="R725" s="34"/>
      <c r="S725" s="12"/>
      <c r="T725" s="12"/>
      <c r="X725" s="12"/>
      <c r="AD725" s="12"/>
      <c r="AF725" s="39"/>
    </row>
    <row r="726" ht="15.75" customHeight="1">
      <c r="A726" s="34"/>
      <c r="B726" s="34"/>
      <c r="C726" s="34"/>
      <c r="E726" s="34"/>
      <c r="F726" s="35"/>
      <c r="J726" s="60"/>
      <c r="P726" s="37"/>
      <c r="Q726" s="12"/>
      <c r="R726" s="34"/>
      <c r="S726" s="12"/>
      <c r="T726" s="12"/>
      <c r="X726" s="12"/>
      <c r="AD726" s="12"/>
      <c r="AF726" s="39"/>
    </row>
    <row r="727" ht="15.75" customHeight="1">
      <c r="A727" s="34"/>
      <c r="B727" s="34"/>
      <c r="C727" s="34"/>
      <c r="E727" s="34"/>
      <c r="F727" s="35"/>
      <c r="J727" s="60"/>
      <c r="P727" s="37"/>
      <c r="Q727" s="12"/>
      <c r="R727" s="34"/>
      <c r="S727" s="12"/>
      <c r="T727" s="12"/>
      <c r="X727" s="12"/>
      <c r="AD727" s="12"/>
      <c r="AF727" s="39"/>
    </row>
    <row r="728" ht="15.75" customHeight="1">
      <c r="A728" s="34"/>
      <c r="B728" s="34"/>
      <c r="C728" s="34"/>
      <c r="E728" s="34"/>
      <c r="F728" s="35"/>
      <c r="J728" s="60"/>
      <c r="P728" s="37"/>
      <c r="Q728" s="12"/>
      <c r="R728" s="34"/>
      <c r="S728" s="12"/>
      <c r="T728" s="12"/>
      <c r="X728" s="12"/>
      <c r="AD728" s="12"/>
      <c r="AF728" s="39"/>
    </row>
    <row r="729" ht="15.75" customHeight="1">
      <c r="A729" s="34"/>
      <c r="B729" s="34"/>
      <c r="C729" s="34"/>
      <c r="E729" s="34"/>
      <c r="F729" s="35"/>
      <c r="J729" s="60"/>
      <c r="P729" s="37"/>
      <c r="Q729" s="12"/>
      <c r="R729" s="34"/>
      <c r="S729" s="12"/>
      <c r="T729" s="12"/>
      <c r="X729" s="12"/>
      <c r="AD729" s="12"/>
      <c r="AF729" s="39"/>
    </row>
    <row r="730" ht="15.75" customHeight="1">
      <c r="A730" s="34"/>
      <c r="B730" s="34"/>
      <c r="C730" s="34"/>
      <c r="E730" s="34"/>
      <c r="F730" s="35"/>
      <c r="J730" s="60"/>
      <c r="P730" s="37"/>
      <c r="Q730" s="12"/>
      <c r="R730" s="34"/>
      <c r="S730" s="12"/>
      <c r="T730" s="12"/>
      <c r="X730" s="12"/>
      <c r="AD730" s="12"/>
      <c r="AF730" s="39"/>
    </row>
    <row r="731" ht="15.75" customHeight="1">
      <c r="A731" s="34"/>
      <c r="B731" s="34"/>
      <c r="C731" s="34"/>
      <c r="E731" s="34"/>
      <c r="F731" s="35"/>
      <c r="J731" s="60"/>
      <c r="P731" s="37"/>
      <c r="Q731" s="12"/>
      <c r="R731" s="34"/>
      <c r="S731" s="12"/>
      <c r="T731" s="12"/>
      <c r="X731" s="12"/>
      <c r="AD731" s="12"/>
      <c r="AF731" s="39"/>
    </row>
    <row r="732" ht="15.75" customHeight="1">
      <c r="A732" s="34"/>
      <c r="B732" s="34"/>
      <c r="C732" s="34"/>
      <c r="E732" s="34"/>
      <c r="F732" s="35"/>
      <c r="J732" s="60"/>
      <c r="P732" s="37"/>
      <c r="Q732" s="12"/>
      <c r="R732" s="34"/>
      <c r="S732" s="12"/>
      <c r="T732" s="12"/>
      <c r="X732" s="12"/>
      <c r="AD732" s="12"/>
      <c r="AF732" s="39"/>
    </row>
    <row r="733" ht="15.75" customHeight="1">
      <c r="A733" s="34"/>
      <c r="B733" s="34"/>
      <c r="C733" s="34"/>
      <c r="E733" s="34"/>
      <c r="F733" s="35"/>
      <c r="J733" s="60"/>
      <c r="P733" s="37"/>
      <c r="Q733" s="12"/>
      <c r="R733" s="34"/>
      <c r="S733" s="12"/>
      <c r="T733" s="12"/>
      <c r="X733" s="12"/>
      <c r="AD733" s="12"/>
      <c r="AF733" s="39"/>
    </row>
    <row r="734" ht="15.75" customHeight="1">
      <c r="A734" s="34"/>
      <c r="B734" s="34"/>
      <c r="C734" s="34"/>
      <c r="E734" s="34"/>
      <c r="F734" s="35"/>
      <c r="J734" s="60"/>
      <c r="P734" s="37"/>
      <c r="Q734" s="12"/>
      <c r="R734" s="34"/>
      <c r="S734" s="12"/>
      <c r="T734" s="12"/>
      <c r="X734" s="12"/>
      <c r="AD734" s="12"/>
      <c r="AF734" s="39"/>
    </row>
    <row r="735" ht="15.75" customHeight="1">
      <c r="A735" s="34"/>
      <c r="B735" s="34"/>
      <c r="C735" s="34"/>
      <c r="E735" s="34"/>
      <c r="F735" s="35"/>
      <c r="J735" s="60"/>
      <c r="P735" s="37"/>
      <c r="Q735" s="12"/>
      <c r="R735" s="34"/>
      <c r="S735" s="12"/>
      <c r="T735" s="12"/>
      <c r="X735" s="12"/>
      <c r="AD735" s="12"/>
      <c r="AF735" s="39"/>
    </row>
    <row r="736" ht="15.75" customHeight="1">
      <c r="A736" s="34"/>
      <c r="B736" s="34"/>
      <c r="C736" s="34"/>
      <c r="E736" s="34"/>
      <c r="F736" s="35"/>
      <c r="J736" s="60"/>
      <c r="P736" s="37"/>
      <c r="Q736" s="12"/>
      <c r="R736" s="34"/>
      <c r="S736" s="12"/>
      <c r="T736" s="12"/>
      <c r="X736" s="12"/>
      <c r="AD736" s="12"/>
      <c r="AF736" s="39"/>
    </row>
    <row r="737" ht="15.75" customHeight="1">
      <c r="A737" s="34"/>
      <c r="B737" s="34"/>
      <c r="C737" s="34"/>
      <c r="E737" s="34"/>
      <c r="F737" s="35"/>
      <c r="J737" s="60"/>
      <c r="P737" s="37"/>
      <c r="Q737" s="12"/>
      <c r="R737" s="34"/>
      <c r="S737" s="12"/>
      <c r="T737" s="12"/>
      <c r="X737" s="12"/>
      <c r="AD737" s="12"/>
      <c r="AF737" s="39"/>
    </row>
    <row r="738" ht="15.75" customHeight="1">
      <c r="A738" s="34"/>
      <c r="B738" s="34"/>
      <c r="C738" s="34"/>
      <c r="E738" s="34"/>
      <c r="F738" s="35"/>
      <c r="J738" s="60"/>
      <c r="P738" s="37"/>
      <c r="Q738" s="12"/>
      <c r="R738" s="34"/>
      <c r="S738" s="12"/>
      <c r="T738" s="12"/>
      <c r="X738" s="12"/>
      <c r="AD738" s="12"/>
      <c r="AF738" s="39"/>
    </row>
    <row r="739" ht="15.75" customHeight="1">
      <c r="A739" s="34"/>
      <c r="B739" s="34"/>
      <c r="C739" s="34"/>
      <c r="E739" s="34"/>
      <c r="F739" s="35"/>
      <c r="J739" s="60"/>
      <c r="P739" s="37"/>
      <c r="Q739" s="12"/>
      <c r="R739" s="34"/>
      <c r="S739" s="12"/>
      <c r="T739" s="12"/>
      <c r="X739" s="12"/>
      <c r="AD739" s="12"/>
      <c r="AF739" s="39"/>
    </row>
    <row r="740" ht="15.75" customHeight="1">
      <c r="A740" s="34"/>
      <c r="B740" s="34"/>
      <c r="C740" s="34"/>
      <c r="E740" s="34"/>
      <c r="F740" s="35"/>
      <c r="J740" s="60"/>
      <c r="P740" s="37"/>
      <c r="Q740" s="12"/>
      <c r="R740" s="34"/>
      <c r="S740" s="12"/>
      <c r="T740" s="12"/>
      <c r="X740" s="12"/>
      <c r="AD740" s="12"/>
      <c r="AF740" s="39"/>
    </row>
    <row r="741" ht="15.75" customHeight="1">
      <c r="A741" s="34"/>
      <c r="B741" s="34"/>
      <c r="C741" s="34"/>
      <c r="E741" s="34"/>
      <c r="F741" s="35"/>
      <c r="J741" s="60"/>
      <c r="P741" s="37"/>
      <c r="Q741" s="12"/>
      <c r="R741" s="34"/>
      <c r="S741" s="12"/>
      <c r="T741" s="12"/>
      <c r="X741" s="12"/>
      <c r="AD741" s="12"/>
      <c r="AF741" s="39"/>
    </row>
    <row r="742" ht="15.75" customHeight="1">
      <c r="A742" s="34"/>
      <c r="B742" s="34"/>
      <c r="C742" s="34"/>
      <c r="E742" s="34"/>
      <c r="F742" s="35"/>
      <c r="J742" s="60"/>
      <c r="P742" s="37"/>
      <c r="Q742" s="12"/>
      <c r="R742" s="34"/>
      <c r="S742" s="12"/>
      <c r="T742" s="12"/>
      <c r="X742" s="12"/>
      <c r="AD742" s="12"/>
      <c r="AF742" s="39"/>
    </row>
    <row r="743" ht="15.75" customHeight="1">
      <c r="A743" s="34"/>
      <c r="B743" s="34"/>
      <c r="C743" s="34"/>
      <c r="E743" s="34"/>
      <c r="F743" s="35"/>
      <c r="J743" s="60"/>
      <c r="P743" s="37"/>
      <c r="Q743" s="12"/>
      <c r="R743" s="34"/>
      <c r="S743" s="12"/>
      <c r="T743" s="12"/>
      <c r="X743" s="12"/>
      <c r="AD743" s="12"/>
      <c r="AF743" s="39"/>
    </row>
    <row r="744" ht="15.75" customHeight="1">
      <c r="A744" s="34"/>
      <c r="B744" s="34"/>
      <c r="C744" s="34"/>
      <c r="E744" s="34"/>
      <c r="F744" s="35"/>
      <c r="J744" s="60"/>
      <c r="P744" s="37"/>
      <c r="Q744" s="12"/>
      <c r="R744" s="34"/>
      <c r="S744" s="12"/>
      <c r="T744" s="12"/>
      <c r="X744" s="12"/>
      <c r="AD744" s="12"/>
      <c r="AF744" s="39"/>
    </row>
    <row r="745" ht="15.75" customHeight="1">
      <c r="A745" s="34"/>
      <c r="B745" s="34"/>
      <c r="C745" s="34"/>
      <c r="E745" s="34"/>
      <c r="F745" s="35"/>
      <c r="J745" s="60"/>
      <c r="P745" s="37"/>
      <c r="Q745" s="12"/>
      <c r="R745" s="34"/>
      <c r="S745" s="12"/>
      <c r="T745" s="12"/>
      <c r="X745" s="12"/>
      <c r="AD745" s="12"/>
      <c r="AF745" s="39"/>
    </row>
    <row r="746" ht="15.75" customHeight="1">
      <c r="A746" s="34"/>
      <c r="B746" s="34"/>
      <c r="C746" s="34"/>
      <c r="E746" s="34"/>
      <c r="F746" s="35"/>
      <c r="J746" s="60"/>
      <c r="P746" s="37"/>
      <c r="Q746" s="12"/>
      <c r="R746" s="34"/>
      <c r="S746" s="12"/>
      <c r="T746" s="12"/>
      <c r="X746" s="12"/>
      <c r="AD746" s="12"/>
      <c r="AF746" s="39"/>
    </row>
    <row r="747" ht="15.75" customHeight="1">
      <c r="A747" s="34"/>
      <c r="B747" s="34"/>
      <c r="C747" s="34"/>
      <c r="E747" s="34"/>
      <c r="F747" s="35"/>
      <c r="J747" s="60"/>
      <c r="P747" s="37"/>
      <c r="Q747" s="12"/>
      <c r="R747" s="34"/>
      <c r="S747" s="12"/>
      <c r="T747" s="12"/>
      <c r="X747" s="12"/>
      <c r="AD747" s="12"/>
      <c r="AF747" s="39"/>
    </row>
    <row r="748" ht="15.75" customHeight="1">
      <c r="A748" s="34"/>
      <c r="B748" s="34"/>
      <c r="C748" s="34"/>
      <c r="E748" s="34"/>
      <c r="F748" s="35"/>
      <c r="J748" s="60"/>
      <c r="P748" s="37"/>
      <c r="Q748" s="12"/>
      <c r="R748" s="34"/>
      <c r="S748" s="12"/>
      <c r="T748" s="12"/>
      <c r="X748" s="12"/>
      <c r="AD748" s="12"/>
      <c r="AF748" s="39"/>
    </row>
    <row r="749" ht="15.75" customHeight="1">
      <c r="A749" s="34"/>
      <c r="B749" s="34"/>
      <c r="C749" s="34"/>
      <c r="E749" s="34"/>
      <c r="F749" s="35"/>
      <c r="J749" s="60"/>
      <c r="P749" s="37"/>
      <c r="Q749" s="12"/>
      <c r="R749" s="34"/>
      <c r="S749" s="12"/>
      <c r="T749" s="12"/>
      <c r="X749" s="12"/>
      <c r="AD749" s="12"/>
      <c r="AF749" s="39"/>
    </row>
    <row r="750" ht="15.75" customHeight="1">
      <c r="A750" s="34"/>
      <c r="B750" s="34"/>
      <c r="C750" s="34"/>
      <c r="E750" s="34"/>
      <c r="F750" s="35"/>
      <c r="J750" s="60"/>
      <c r="P750" s="37"/>
      <c r="Q750" s="12"/>
      <c r="R750" s="34"/>
      <c r="S750" s="12"/>
      <c r="T750" s="12"/>
      <c r="X750" s="12"/>
      <c r="AD750" s="12"/>
      <c r="AF750" s="39"/>
    </row>
    <row r="751" ht="15.75" customHeight="1">
      <c r="A751" s="34"/>
      <c r="B751" s="34"/>
      <c r="C751" s="34"/>
      <c r="E751" s="34"/>
      <c r="F751" s="35"/>
      <c r="J751" s="60"/>
      <c r="P751" s="37"/>
      <c r="Q751" s="12"/>
      <c r="R751" s="34"/>
      <c r="S751" s="12"/>
      <c r="T751" s="12"/>
      <c r="X751" s="12"/>
      <c r="AD751" s="12"/>
      <c r="AF751" s="39"/>
    </row>
    <row r="752" ht="15.75" customHeight="1">
      <c r="A752" s="34"/>
      <c r="B752" s="34"/>
      <c r="C752" s="34"/>
      <c r="E752" s="34"/>
      <c r="F752" s="35"/>
      <c r="J752" s="60"/>
      <c r="P752" s="37"/>
      <c r="Q752" s="12"/>
      <c r="R752" s="34"/>
      <c r="S752" s="12"/>
      <c r="T752" s="12"/>
      <c r="X752" s="12"/>
      <c r="AD752" s="12"/>
      <c r="AF752" s="39"/>
    </row>
    <row r="753" ht="15.75" customHeight="1">
      <c r="A753" s="34"/>
      <c r="B753" s="34"/>
      <c r="C753" s="34"/>
      <c r="E753" s="34"/>
      <c r="F753" s="35"/>
      <c r="J753" s="60"/>
      <c r="P753" s="37"/>
      <c r="Q753" s="12"/>
      <c r="R753" s="34"/>
      <c r="S753" s="12"/>
      <c r="T753" s="12"/>
      <c r="X753" s="12"/>
      <c r="AD753" s="12"/>
      <c r="AF753" s="39"/>
    </row>
    <row r="754" ht="15.75" customHeight="1">
      <c r="A754" s="34"/>
      <c r="B754" s="34"/>
      <c r="C754" s="34"/>
      <c r="E754" s="34"/>
      <c r="F754" s="35"/>
      <c r="J754" s="60"/>
      <c r="P754" s="37"/>
      <c r="Q754" s="12"/>
      <c r="R754" s="34"/>
      <c r="S754" s="12"/>
      <c r="T754" s="12"/>
      <c r="X754" s="12"/>
      <c r="AD754" s="12"/>
      <c r="AF754" s="39"/>
    </row>
    <row r="755" ht="15.75" customHeight="1">
      <c r="A755" s="34"/>
      <c r="B755" s="34"/>
      <c r="C755" s="34"/>
      <c r="E755" s="34"/>
      <c r="F755" s="35"/>
      <c r="J755" s="60"/>
      <c r="P755" s="37"/>
      <c r="Q755" s="12"/>
      <c r="R755" s="34"/>
      <c r="S755" s="12"/>
      <c r="T755" s="12"/>
      <c r="X755" s="12"/>
      <c r="AD755" s="12"/>
      <c r="AF755" s="39"/>
    </row>
    <row r="756" ht="15.75" customHeight="1">
      <c r="A756" s="34"/>
      <c r="B756" s="34"/>
      <c r="C756" s="34"/>
      <c r="E756" s="34"/>
      <c r="F756" s="35"/>
      <c r="J756" s="60"/>
      <c r="P756" s="37"/>
      <c r="Q756" s="12"/>
      <c r="R756" s="34"/>
      <c r="S756" s="12"/>
      <c r="T756" s="12"/>
      <c r="X756" s="12"/>
      <c r="AD756" s="12"/>
      <c r="AF756" s="39"/>
    </row>
    <row r="757" ht="15.75" customHeight="1">
      <c r="A757" s="34"/>
      <c r="B757" s="34"/>
      <c r="C757" s="34"/>
      <c r="E757" s="34"/>
      <c r="F757" s="35"/>
      <c r="J757" s="60"/>
      <c r="P757" s="37"/>
      <c r="Q757" s="12"/>
      <c r="R757" s="34"/>
      <c r="S757" s="12"/>
      <c r="T757" s="12"/>
      <c r="X757" s="12"/>
      <c r="AD757" s="12"/>
      <c r="AF757" s="39"/>
    </row>
    <row r="758" ht="15.75" customHeight="1">
      <c r="A758" s="34"/>
      <c r="B758" s="34"/>
      <c r="C758" s="34"/>
      <c r="E758" s="34"/>
      <c r="F758" s="35"/>
      <c r="J758" s="60"/>
      <c r="P758" s="37"/>
      <c r="Q758" s="12"/>
      <c r="R758" s="34"/>
      <c r="S758" s="12"/>
      <c r="T758" s="12"/>
      <c r="X758" s="12"/>
      <c r="AD758" s="12"/>
      <c r="AF758" s="39"/>
    </row>
    <row r="759" ht="15.75" customHeight="1">
      <c r="A759" s="34"/>
      <c r="B759" s="34"/>
      <c r="C759" s="34"/>
      <c r="E759" s="34"/>
      <c r="F759" s="35"/>
      <c r="J759" s="60"/>
      <c r="P759" s="37"/>
      <c r="Q759" s="12"/>
      <c r="R759" s="34"/>
      <c r="S759" s="12"/>
      <c r="T759" s="12"/>
      <c r="X759" s="12"/>
      <c r="AD759" s="12"/>
      <c r="AF759" s="39"/>
    </row>
    <row r="760" ht="15.75" customHeight="1">
      <c r="A760" s="34"/>
      <c r="B760" s="34"/>
      <c r="C760" s="34"/>
      <c r="E760" s="34"/>
      <c r="F760" s="35"/>
      <c r="J760" s="60"/>
      <c r="P760" s="37"/>
      <c r="Q760" s="12"/>
      <c r="R760" s="34"/>
      <c r="S760" s="12"/>
      <c r="T760" s="12"/>
      <c r="X760" s="12"/>
      <c r="AD760" s="12"/>
      <c r="AF760" s="39"/>
    </row>
    <row r="761" ht="15.75" customHeight="1">
      <c r="A761" s="34"/>
      <c r="B761" s="34"/>
      <c r="C761" s="34"/>
      <c r="E761" s="34"/>
      <c r="F761" s="35"/>
      <c r="J761" s="60"/>
      <c r="P761" s="37"/>
      <c r="Q761" s="12"/>
      <c r="R761" s="34"/>
      <c r="S761" s="12"/>
      <c r="T761" s="12"/>
      <c r="X761" s="12"/>
      <c r="AD761" s="12"/>
      <c r="AF761" s="39"/>
    </row>
    <row r="762" ht="15.75" customHeight="1">
      <c r="A762" s="34"/>
      <c r="B762" s="34"/>
      <c r="C762" s="34"/>
      <c r="E762" s="34"/>
      <c r="F762" s="35"/>
      <c r="J762" s="60"/>
      <c r="P762" s="37"/>
      <c r="Q762" s="12"/>
      <c r="R762" s="34"/>
      <c r="S762" s="12"/>
      <c r="T762" s="12"/>
      <c r="X762" s="12"/>
      <c r="AD762" s="12"/>
      <c r="AF762" s="39"/>
    </row>
    <row r="763" ht="15.75" customHeight="1">
      <c r="A763" s="34"/>
      <c r="B763" s="34"/>
      <c r="C763" s="34"/>
      <c r="E763" s="34"/>
      <c r="F763" s="35"/>
      <c r="J763" s="60"/>
      <c r="P763" s="37"/>
      <c r="Q763" s="12"/>
      <c r="R763" s="34"/>
      <c r="S763" s="12"/>
      <c r="T763" s="12"/>
      <c r="X763" s="12"/>
      <c r="AD763" s="12"/>
      <c r="AF763" s="39"/>
    </row>
    <row r="764" ht="15.75" customHeight="1">
      <c r="A764" s="34"/>
      <c r="B764" s="34"/>
      <c r="C764" s="34"/>
      <c r="E764" s="34"/>
      <c r="F764" s="35"/>
      <c r="J764" s="60"/>
      <c r="P764" s="37"/>
      <c r="Q764" s="12"/>
      <c r="R764" s="34"/>
      <c r="S764" s="12"/>
      <c r="T764" s="12"/>
      <c r="X764" s="12"/>
      <c r="AD764" s="12"/>
      <c r="AF764" s="39"/>
    </row>
    <row r="765" ht="15.75" customHeight="1">
      <c r="A765" s="34"/>
      <c r="B765" s="34"/>
      <c r="C765" s="34"/>
      <c r="E765" s="34"/>
      <c r="F765" s="35"/>
      <c r="J765" s="60"/>
      <c r="P765" s="37"/>
      <c r="Q765" s="12"/>
      <c r="R765" s="34"/>
      <c r="S765" s="12"/>
      <c r="T765" s="12"/>
      <c r="X765" s="12"/>
      <c r="AD765" s="12"/>
      <c r="AF765" s="39"/>
    </row>
    <row r="766" ht="15.75" customHeight="1">
      <c r="A766" s="34"/>
      <c r="B766" s="34"/>
      <c r="C766" s="34"/>
      <c r="E766" s="34"/>
      <c r="F766" s="35"/>
      <c r="J766" s="60"/>
      <c r="P766" s="37"/>
      <c r="Q766" s="12"/>
      <c r="R766" s="34"/>
      <c r="S766" s="12"/>
      <c r="T766" s="12"/>
      <c r="X766" s="12"/>
      <c r="AD766" s="12"/>
      <c r="AF766" s="39"/>
    </row>
    <row r="767" ht="15.75" customHeight="1">
      <c r="A767" s="34"/>
      <c r="B767" s="34"/>
      <c r="C767" s="34"/>
      <c r="E767" s="34"/>
      <c r="F767" s="35"/>
      <c r="J767" s="60"/>
      <c r="P767" s="37"/>
      <c r="Q767" s="12"/>
      <c r="R767" s="34"/>
      <c r="S767" s="12"/>
      <c r="T767" s="12"/>
      <c r="X767" s="12"/>
      <c r="AD767" s="12"/>
      <c r="AF767" s="39"/>
    </row>
    <row r="768" ht="15.75" customHeight="1">
      <c r="A768" s="34"/>
      <c r="B768" s="34"/>
      <c r="C768" s="34"/>
      <c r="E768" s="34"/>
      <c r="F768" s="35"/>
      <c r="J768" s="60"/>
      <c r="P768" s="37"/>
      <c r="Q768" s="12"/>
      <c r="R768" s="34"/>
      <c r="S768" s="12"/>
      <c r="T768" s="12"/>
      <c r="X768" s="12"/>
      <c r="AD768" s="12"/>
      <c r="AF768" s="39"/>
    </row>
    <row r="769" ht="15.75" customHeight="1">
      <c r="A769" s="34"/>
      <c r="B769" s="34"/>
      <c r="C769" s="34"/>
      <c r="E769" s="34"/>
      <c r="F769" s="35"/>
      <c r="J769" s="60"/>
      <c r="P769" s="37"/>
      <c r="Q769" s="12"/>
      <c r="R769" s="34"/>
      <c r="S769" s="12"/>
      <c r="T769" s="12"/>
      <c r="X769" s="12"/>
      <c r="AD769" s="12"/>
      <c r="AF769" s="39"/>
    </row>
    <row r="770" ht="15.75" customHeight="1">
      <c r="A770" s="34"/>
      <c r="B770" s="34"/>
      <c r="C770" s="34"/>
      <c r="E770" s="34"/>
      <c r="F770" s="35"/>
      <c r="J770" s="60"/>
      <c r="P770" s="37"/>
      <c r="Q770" s="12"/>
      <c r="R770" s="34"/>
      <c r="S770" s="12"/>
      <c r="T770" s="12"/>
      <c r="X770" s="12"/>
      <c r="AD770" s="12"/>
      <c r="AF770" s="39"/>
    </row>
    <row r="771" ht="15.75" customHeight="1">
      <c r="A771" s="34"/>
      <c r="B771" s="34"/>
      <c r="C771" s="34"/>
      <c r="E771" s="34"/>
      <c r="F771" s="35"/>
      <c r="J771" s="60"/>
      <c r="P771" s="37"/>
      <c r="Q771" s="12"/>
      <c r="R771" s="34"/>
      <c r="S771" s="12"/>
      <c r="T771" s="12"/>
      <c r="X771" s="12"/>
      <c r="AD771" s="12"/>
      <c r="AF771" s="39"/>
    </row>
    <row r="772" ht="15.75" customHeight="1">
      <c r="A772" s="34"/>
      <c r="B772" s="34"/>
      <c r="C772" s="34"/>
      <c r="E772" s="34"/>
      <c r="F772" s="35"/>
      <c r="J772" s="60"/>
      <c r="P772" s="37"/>
      <c r="Q772" s="12"/>
      <c r="R772" s="34"/>
      <c r="S772" s="12"/>
      <c r="T772" s="12"/>
      <c r="X772" s="12"/>
      <c r="AD772" s="12"/>
      <c r="AF772" s="39"/>
    </row>
    <row r="773" ht="15.75" customHeight="1">
      <c r="A773" s="34"/>
      <c r="B773" s="34"/>
      <c r="C773" s="34"/>
      <c r="E773" s="34"/>
      <c r="F773" s="35"/>
      <c r="J773" s="60"/>
      <c r="P773" s="37"/>
      <c r="Q773" s="12"/>
      <c r="R773" s="34"/>
      <c r="S773" s="12"/>
      <c r="T773" s="12"/>
      <c r="X773" s="12"/>
      <c r="AD773" s="12"/>
      <c r="AF773" s="39"/>
    </row>
    <row r="774" ht="15.75" customHeight="1">
      <c r="A774" s="34"/>
      <c r="B774" s="34"/>
      <c r="C774" s="34"/>
      <c r="E774" s="34"/>
      <c r="F774" s="35"/>
      <c r="J774" s="60"/>
      <c r="P774" s="37"/>
      <c r="Q774" s="12"/>
      <c r="R774" s="34"/>
      <c r="S774" s="12"/>
      <c r="T774" s="12"/>
      <c r="X774" s="12"/>
      <c r="AD774" s="12"/>
      <c r="AF774" s="39"/>
    </row>
    <row r="775" ht="15.75" customHeight="1">
      <c r="A775" s="34"/>
      <c r="B775" s="34"/>
      <c r="C775" s="34"/>
      <c r="E775" s="34"/>
      <c r="F775" s="35"/>
      <c r="J775" s="60"/>
      <c r="P775" s="37"/>
      <c r="Q775" s="12"/>
      <c r="R775" s="34"/>
      <c r="S775" s="12"/>
      <c r="T775" s="12"/>
      <c r="X775" s="12"/>
      <c r="AD775" s="12"/>
      <c r="AF775" s="39"/>
    </row>
    <row r="776" ht="15.75" customHeight="1">
      <c r="A776" s="34"/>
      <c r="B776" s="34"/>
      <c r="C776" s="34"/>
      <c r="E776" s="34"/>
      <c r="F776" s="35"/>
      <c r="J776" s="60"/>
      <c r="P776" s="37"/>
      <c r="Q776" s="12"/>
      <c r="R776" s="34"/>
      <c r="S776" s="12"/>
      <c r="T776" s="12"/>
      <c r="X776" s="12"/>
      <c r="AD776" s="12"/>
      <c r="AF776" s="39"/>
    </row>
    <row r="777" ht="15.75" customHeight="1">
      <c r="A777" s="34"/>
      <c r="B777" s="34"/>
      <c r="C777" s="34"/>
      <c r="E777" s="34"/>
      <c r="F777" s="35"/>
      <c r="J777" s="60"/>
      <c r="P777" s="37"/>
      <c r="Q777" s="12"/>
      <c r="R777" s="34"/>
      <c r="S777" s="12"/>
      <c r="T777" s="12"/>
      <c r="X777" s="12"/>
      <c r="AD777" s="12"/>
      <c r="AF777" s="39"/>
    </row>
    <row r="778" ht="15.75" customHeight="1">
      <c r="A778" s="34"/>
      <c r="B778" s="34"/>
      <c r="C778" s="34"/>
      <c r="E778" s="34"/>
      <c r="F778" s="35"/>
      <c r="J778" s="60"/>
      <c r="P778" s="37"/>
      <c r="Q778" s="12"/>
      <c r="R778" s="34"/>
      <c r="S778" s="12"/>
      <c r="T778" s="12"/>
      <c r="X778" s="12"/>
      <c r="AD778" s="12"/>
      <c r="AF778" s="39"/>
    </row>
    <row r="779" ht="15.75" customHeight="1">
      <c r="A779" s="34"/>
      <c r="B779" s="34"/>
      <c r="C779" s="34"/>
      <c r="E779" s="34"/>
      <c r="F779" s="35"/>
      <c r="J779" s="60"/>
      <c r="P779" s="37"/>
      <c r="Q779" s="12"/>
      <c r="R779" s="34"/>
      <c r="S779" s="12"/>
      <c r="T779" s="12"/>
      <c r="X779" s="12"/>
      <c r="AD779" s="12"/>
      <c r="AF779" s="39"/>
    </row>
    <row r="780" ht="15.75" customHeight="1">
      <c r="A780" s="34"/>
      <c r="B780" s="34"/>
      <c r="C780" s="34"/>
      <c r="E780" s="34"/>
      <c r="F780" s="35"/>
      <c r="J780" s="60"/>
      <c r="P780" s="37"/>
      <c r="Q780" s="12"/>
      <c r="R780" s="34"/>
      <c r="S780" s="12"/>
      <c r="T780" s="12"/>
      <c r="X780" s="12"/>
      <c r="AD780" s="12"/>
      <c r="AF780" s="39"/>
    </row>
    <row r="781" ht="15.75" customHeight="1">
      <c r="A781" s="34"/>
      <c r="B781" s="34"/>
      <c r="C781" s="34"/>
      <c r="E781" s="34"/>
      <c r="F781" s="35"/>
      <c r="J781" s="60"/>
      <c r="P781" s="37"/>
      <c r="Q781" s="12"/>
      <c r="R781" s="34"/>
      <c r="S781" s="12"/>
      <c r="T781" s="12"/>
      <c r="X781" s="12"/>
      <c r="AD781" s="12"/>
      <c r="AF781" s="39"/>
    </row>
    <row r="782" ht="15.75" customHeight="1">
      <c r="A782" s="34"/>
      <c r="B782" s="34"/>
      <c r="C782" s="34"/>
      <c r="E782" s="34"/>
      <c r="F782" s="35"/>
      <c r="J782" s="60"/>
      <c r="P782" s="37"/>
      <c r="Q782" s="12"/>
      <c r="R782" s="34"/>
      <c r="S782" s="12"/>
      <c r="T782" s="12"/>
      <c r="X782" s="12"/>
      <c r="AD782" s="12"/>
      <c r="AF782" s="39"/>
    </row>
    <row r="783" ht="15.75" customHeight="1">
      <c r="A783" s="34"/>
      <c r="B783" s="34"/>
      <c r="C783" s="34"/>
      <c r="E783" s="34"/>
      <c r="F783" s="35"/>
      <c r="J783" s="60"/>
      <c r="P783" s="37"/>
      <c r="Q783" s="12"/>
      <c r="R783" s="34"/>
      <c r="S783" s="12"/>
      <c r="T783" s="12"/>
      <c r="X783" s="12"/>
      <c r="AD783" s="12"/>
      <c r="AF783" s="39"/>
    </row>
    <row r="784" ht="15.75" customHeight="1">
      <c r="A784" s="34"/>
      <c r="B784" s="34"/>
      <c r="C784" s="34"/>
      <c r="E784" s="34"/>
      <c r="F784" s="35"/>
      <c r="J784" s="60"/>
      <c r="P784" s="37"/>
      <c r="Q784" s="12"/>
      <c r="R784" s="34"/>
      <c r="S784" s="12"/>
      <c r="T784" s="12"/>
      <c r="X784" s="12"/>
      <c r="AD784" s="12"/>
      <c r="AF784" s="39"/>
    </row>
    <row r="785" ht="15.75" customHeight="1">
      <c r="A785" s="34"/>
      <c r="B785" s="34"/>
      <c r="C785" s="34"/>
      <c r="E785" s="34"/>
      <c r="F785" s="35"/>
      <c r="J785" s="60"/>
      <c r="P785" s="37"/>
      <c r="Q785" s="12"/>
      <c r="R785" s="34"/>
      <c r="S785" s="12"/>
      <c r="T785" s="12"/>
      <c r="X785" s="12"/>
      <c r="AD785" s="12"/>
      <c r="AF785" s="39"/>
    </row>
    <row r="786" ht="15.75" customHeight="1">
      <c r="A786" s="34"/>
      <c r="B786" s="34"/>
      <c r="C786" s="34"/>
      <c r="E786" s="34"/>
      <c r="F786" s="35"/>
      <c r="J786" s="60"/>
      <c r="P786" s="37"/>
      <c r="Q786" s="12"/>
      <c r="R786" s="34"/>
      <c r="S786" s="12"/>
      <c r="T786" s="12"/>
      <c r="X786" s="12"/>
      <c r="AD786" s="12"/>
      <c r="AF786" s="39"/>
    </row>
    <row r="787" ht="15.75" customHeight="1">
      <c r="A787" s="34"/>
      <c r="B787" s="34"/>
      <c r="C787" s="34"/>
      <c r="E787" s="34"/>
      <c r="F787" s="35"/>
      <c r="J787" s="60"/>
      <c r="P787" s="37"/>
      <c r="Q787" s="12"/>
      <c r="R787" s="34"/>
      <c r="S787" s="12"/>
      <c r="T787" s="12"/>
      <c r="X787" s="12"/>
      <c r="AD787" s="12"/>
      <c r="AF787" s="39"/>
    </row>
    <row r="788" ht="15.75" customHeight="1">
      <c r="A788" s="34"/>
      <c r="B788" s="34"/>
      <c r="C788" s="34"/>
      <c r="E788" s="34"/>
      <c r="F788" s="35"/>
      <c r="J788" s="60"/>
      <c r="P788" s="37"/>
      <c r="Q788" s="12"/>
      <c r="R788" s="34"/>
      <c r="S788" s="12"/>
      <c r="T788" s="12"/>
      <c r="X788" s="12"/>
      <c r="AD788" s="12"/>
      <c r="AF788" s="39"/>
    </row>
    <row r="789" ht="15.75" customHeight="1">
      <c r="A789" s="34"/>
      <c r="B789" s="34"/>
      <c r="C789" s="34"/>
      <c r="E789" s="34"/>
      <c r="F789" s="35"/>
      <c r="J789" s="60"/>
      <c r="P789" s="37"/>
      <c r="Q789" s="12"/>
      <c r="R789" s="34"/>
      <c r="S789" s="12"/>
      <c r="T789" s="12"/>
      <c r="X789" s="12"/>
      <c r="AD789" s="12"/>
      <c r="AF789" s="39"/>
    </row>
    <row r="790" ht="15.75" customHeight="1">
      <c r="A790" s="34"/>
      <c r="B790" s="34"/>
      <c r="C790" s="34"/>
      <c r="E790" s="34"/>
      <c r="F790" s="35"/>
      <c r="J790" s="60"/>
      <c r="P790" s="37"/>
      <c r="Q790" s="12"/>
      <c r="R790" s="34"/>
      <c r="S790" s="12"/>
      <c r="T790" s="12"/>
      <c r="X790" s="12"/>
      <c r="AD790" s="12"/>
      <c r="AF790" s="39"/>
    </row>
    <row r="791" ht="15.75" customHeight="1">
      <c r="A791" s="34"/>
      <c r="B791" s="34"/>
      <c r="C791" s="34"/>
      <c r="E791" s="34"/>
      <c r="F791" s="35"/>
      <c r="J791" s="60"/>
      <c r="P791" s="37"/>
      <c r="Q791" s="12"/>
      <c r="R791" s="34"/>
      <c r="S791" s="12"/>
      <c r="T791" s="12"/>
      <c r="X791" s="12"/>
      <c r="AD791" s="12"/>
      <c r="AF791" s="39"/>
    </row>
    <row r="792" ht="15.75" customHeight="1">
      <c r="A792" s="34"/>
      <c r="B792" s="34"/>
      <c r="C792" s="34"/>
      <c r="E792" s="34"/>
      <c r="F792" s="35"/>
      <c r="J792" s="60"/>
      <c r="P792" s="37"/>
      <c r="Q792" s="12"/>
      <c r="R792" s="34"/>
      <c r="S792" s="12"/>
      <c r="T792" s="12"/>
      <c r="X792" s="12"/>
      <c r="AD792" s="12"/>
      <c r="AF792" s="39"/>
    </row>
    <row r="793" ht="15.75" customHeight="1">
      <c r="A793" s="34"/>
      <c r="B793" s="34"/>
      <c r="C793" s="34"/>
      <c r="E793" s="34"/>
      <c r="F793" s="35"/>
      <c r="J793" s="60"/>
      <c r="P793" s="37"/>
      <c r="Q793" s="12"/>
      <c r="R793" s="34"/>
      <c r="S793" s="12"/>
      <c r="T793" s="12"/>
      <c r="X793" s="12"/>
      <c r="AD793" s="12"/>
      <c r="AF793" s="39"/>
    </row>
    <row r="794" ht="15.75" customHeight="1">
      <c r="A794" s="34"/>
      <c r="B794" s="34"/>
      <c r="C794" s="34"/>
      <c r="E794" s="34"/>
      <c r="F794" s="35"/>
      <c r="J794" s="60"/>
      <c r="P794" s="37"/>
      <c r="Q794" s="12"/>
      <c r="R794" s="34"/>
      <c r="S794" s="12"/>
      <c r="T794" s="12"/>
      <c r="X794" s="12"/>
      <c r="AD794" s="12"/>
      <c r="AF794" s="39"/>
    </row>
    <row r="795" ht="15.75" customHeight="1">
      <c r="A795" s="34"/>
      <c r="B795" s="34"/>
      <c r="C795" s="34"/>
      <c r="E795" s="34"/>
      <c r="F795" s="35"/>
      <c r="J795" s="60"/>
      <c r="P795" s="37"/>
      <c r="Q795" s="12"/>
      <c r="R795" s="34"/>
      <c r="S795" s="12"/>
      <c r="T795" s="12"/>
      <c r="X795" s="12"/>
      <c r="AD795" s="12"/>
      <c r="AF795" s="39"/>
    </row>
    <row r="796" ht="15.75" customHeight="1">
      <c r="A796" s="34"/>
      <c r="B796" s="34"/>
      <c r="C796" s="34"/>
      <c r="E796" s="34"/>
      <c r="F796" s="35"/>
      <c r="J796" s="60"/>
      <c r="P796" s="37"/>
      <c r="Q796" s="12"/>
      <c r="R796" s="34"/>
      <c r="S796" s="12"/>
      <c r="T796" s="12"/>
      <c r="X796" s="12"/>
      <c r="AD796" s="12"/>
      <c r="AF796" s="39"/>
    </row>
    <row r="797" ht="15.75" customHeight="1">
      <c r="A797" s="34"/>
      <c r="B797" s="34"/>
      <c r="C797" s="34"/>
      <c r="E797" s="34"/>
      <c r="F797" s="35"/>
      <c r="J797" s="60"/>
      <c r="P797" s="37"/>
      <c r="Q797" s="12"/>
      <c r="R797" s="34"/>
      <c r="S797" s="12"/>
      <c r="T797" s="12"/>
      <c r="X797" s="12"/>
      <c r="AD797" s="12"/>
      <c r="AF797" s="39"/>
    </row>
    <row r="798" ht="15.75" customHeight="1">
      <c r="A798" s="34"/>
      <c r="B798" s="34"/>
      <c r="C798" s="34"/>
      <c r="E798" s="34"/>
      <c r="F798" s="35"/>
      <c r="J798" s="60"/>
      <c r="P798" s="37"/>
      <c r="Q798" s="12"/>
      <c r="R798" s="34"/>
      <c r="S798" s="12"/>
      <c r="T798" s="12"/>
      <c r="X798" s="12"/>
      <c r="AD798" s="12"/>
      <c r="AF798" s="39"/>
    </row>
    <row r="799" ht="15.75" customHeight="1">
      <c r="A799" s="34"/>
      <c r="B799" s="34"/>
      <c r="C799" s="34"/>
      <c r="E799" s="34"/>
      <c r="F799" s="35"/>
      <c r="J799" s="60"/>
      <c r="P799" s="37"/>
      <c r="Q799" s="12"/>
      <c r="R799" s="34"/>
      <c r="S799" s="12"/>
      <c r="T799" s="12"/>
      <c r="X799" s="12"/>
      <c r="AD799" s="12"/>
      <c r="AF799" s="39"/>
    </row>
    <row r="800" ht="15.75" customHeight="1">
      <c r="A800" s="34"/>
      <c r="B800" s="34"/>
      <c r="C800" s="34"/>
      <c r="E800" s="34"/>
      <c r="F800" s="35"/>
      <c r="J800" s="60"/>
      <c r="P800" s="37"/>
      <c r="Q800" s="12"/>
      <c r="R800" s="34"/>
      <c r="S800" s="12"/>
      <c r="T800" s="12"/>
      <c r="X800" s="12"/>
      <c r="AD800" s="12"/>
      <c r="AF800" s="39"/>
    </row>
    <row r="801" ht="15.75" customHeight="1">
      <c r="A801" s="34"/>
      <c r="B801" s="34"/>
      <c r="C801" s="34"/>
      <c r="E801" s="34"/>
      <c r="F801" s="35"/>
      <c r="J801" s="60"/>
      <c r="P801" s="37"/>
      <c r="Q801" s="12"/>
      <c r="R801" s="34"/>
      <c r="S801" s="12"/>
      <c r="T801" s="12"/>
      <c r="X801" s="12"/>
      <c r="AD801" s="12"/>
      <c r="AF801" s="39"/>
    </row>
    <row r="802" ht="15.75" customHeight="1">
      <c r="A802" s="34"/>
      <c r="B802" s="34"/>
      <c r="C802" s="34"/>
      <c r="E802" s="34"/>
      <c r="F802" s="35"/>
      <c r="J802" s="60"/>
      <c r="P802" s="37"/>
      <c r="Q802" s="12"/>
      <c r="R802" s="34"/>
      <c r="S802" s="12"/>
      <c r="T802" s="12"/>
      <c r="X802" s="12"/>
      <c r="AD802" s="12"/>
      <c r="AF802" s="39"/>
    </row>
    <row r="803" ht="15.75" customHeight="1">
      <c r="A803" s="34"/>
      <c r="B803" s="34"/>
      <c r="C803" s="34"/>
      <c r="E803" s="34"/>
      <c r="F803" s="35"/>
      <c r="J803" s="60"/>
      <c r="P803" s="37"/>
      <c r="Q803" s="12"/>
      <c r="R803" s="34"/>
      <c r="S803" s="12"/>
      <c r="T803" s="12"/>
      <c r="X803" s="12"/>
      <c r="AD803" s="12"/>
      <c r="AF803" s="39"/>
    </row>
    <row r="804" ht="15.75" customHeight="1">
      <c r="A804" s="34"/>
      <c r="B804" s="34"/>
      <c r="C804" s="34"/>
      <c r="E804" s="34"/>
      <c r="F804" s="35"/>
      <c r="J804" s="60"/>
      <c r="P804" s="37"/>
      <c r="Q804" s="12"/>
      <c r="R804" s="34"/>
      <c r="S804" s="12"/>
      <c r="T804" s="12"/>
      <c r="X804" s="12"/>
      <c r="AD804" s="12"/>
      <c r="AF804" s="39"/>
    </row>
    <row r="805" ht="15.75" customHeight="1">
      <c r="A805" s="34"/>
      <c r="B805" s="34"/>
      <c r="C805" s="34"/>
      <c r="E805" s="34"/>
      <c r="F805" s="35"/>
      <c r="J805" s="60"/>
      <c r="P805" s="37"/>
      <c r="Q805" s="12"/>
      <c r="R805" s="34"/>
      <c r="S805" s="12"/>
      <c r="T805" s="12"/>
      <c r="X805" s="12"/>
      <c r="AD805" s="12"/>
      <c r="AF805" s="39"/>
    </row>
    <row r="806" ht="15.75" customHeight="1">
      <c r="A806" s="34"/>
      <c r="B806" s="34"/>
      <c r="C806" s="34"/>
      <c r="E806" s="34"/>
      <c r="F806" s="35"/>
      <c r="J806" s="60"/>
      <c r="P806" s="37"/>
      <c r="Q806" s="12"/>
      <c r="R806" s="34"/>
      <c r="S806" s="12"/>
      <c r="T806" s="12"/>
      <c r="X806" s="12"/>
      <c r="AD806" s="12"/>
      <c r="AF806" s="39"/>
    </row>
    <row r="807" ht="15.75" customHeight="1">
      <c r="A807" s="34"/>
      <c r="B807" s="34"/>
      <c r="C807" s="34"/>
      <c r="E807" s="34"/>
      <c r="F807" s="35"/>
      <c r="J807" s="60"/>
      <c r="P807" s="37"/>
      <c r="Q807" s="12"/>
      <c r="R807" s="34"/>
      <c r="S807" s="12"/>
      <c r="T807" s="12"/>
      <c r="X807" s="12"/>
      <c r="AD807" s="12"/>
      <c r="AF807" s="39"/>
    </row>
    <row r="808" ht="15.75" customHeight="1">
      <c r="A808" s="34"/>
      <c r="B808" s="34"/>
      <c r="C808" s="34"/>
      <c r="E808" s="34"/>
      <c r="F808" s="35"/>
      <c r="J808" s="60"/>
      <c r="P808" s="37"/>
      <c r="Q808" s="12"/>
      <c r="R808" s="34"/>
      <c r="S808" s="12"/>
      <c r="T808" s="12"/>
      <c r="X808" s="12"/>
      <c r="AD808" s="12"/>
      <c r="AF808" s="39"/>
    </row>
    <row r="809" ht="15.75" customHeight="1">
      <c r="A809" s="34"/>
      <c r="B809" s="34"/>
      <c r="C809" s="34"/>
      <c r="E809" s="34"/>
      <c r="F809" s="35"/>
      <c r="J809" s="60"/>
      <c r="P809" s="37"/>
      <c r="Q809" s="12"/>
      <c r="R809" s="34"/>
      <c r="S809" s="12"/>
      <c r="T809" s="12"/>
      <c r="X809" s="12"/>
      <c r="AD809" s="12"/>
      <c r="AF809" s="39"/>
    </row>
    <row r="810" ht="15.75" customHeight="1">
      <c r="A810" s="34"/>
      <c r="B810" s="34"/>
      <c r="C810" s="34"/>
      <c r="E810" s="34"/>
      <c r="F810" s="35"/>
      <c r="J810" s="60"/>
      <c r="P810" s="37"/>
      <c r="Q810" s="12"/>
      <c r="R810" s="34"/>
      <c r="S810" s="12"/>
      <c r="T810" s="12"/>
      <c r="X810" s="12"/>
      <c r="AD810" s="12"/>
      <c r="AF810" s="39"/>
    </row>
    <row r="811" ht="15.75" customHeight="1">
      <c r="A811" s="34"/>
      <c r="B811" s="34"/>
      <c r="C811" s="34"/>
      <c r="E811" s="34"/>
      <c r="F811" s="35"/>
      <c r="J811" s="60"/>
      <c r="P811" s="37"/>
      <c r="Q811" s="12"/>
      <c r="R811" s="34"/>
      <c r="S811" s="12"/>
      <c r="T811" s="12"/>
      <c r="X811" s="12"/>
      <c r="AD811" s="12"/>
      <c r="AF811" s="39"/>
    </row>
    <row r="812" ht="15.75" customHeight="1">
      <c r="A812" s="34"/>
      <c r="B812" s="34"/>
      <c r="C812" s="34"/>
      <c r="E812" s="34"/>
      <c r="F812" s="35"/>
      <c r="J812" s="60"/>
      <c r="P812" s="37"/>
      <c r="Q812" s="12"/>
      <c r="R812" s="34"/>
      <c r="S812" s="12"/>
      <c r="T812" s="12"/>
      <c r="X812" s="12"/>
      <c r="AD812" s="12"/>
      <c r="AF812" s="39"/>
    </row>
    <row r="813" ht="15.75" customHeight="1">
      <c r="A813" s="34"/>
      <c r="B813" s="34"/>
      <c r="C813" s="34"/>
      <c r="E813" s="34"/>
      <c r="F813" s="35"/>
      <c r="J813" s="60"/>
      <c r="P813" s="37"/>
      <c r="Q813" s="12"/>
      <c r="R813" s="34"/>
      <c r="S813" s="12"/>
      <c r="T813" s="12"/>
      <c r="X813" s="12"/>
      <c r="AD813" s="12"/>
      <c r="AF813" s="39"/>
    </row>
    <row r="814" ht="15.75" customHeight="1">
      <c r="A814" s="34"/>
      <c r="B814" s="34"/>
      <c r="C814" s="34"/>
      <c r="E814" s="34"/>
      <c r="F814" s="35"/>
      <c r="J814" s="60"/>
      <c r="P814" s="37"/>
      <c r="Q814" s="12"/>
      <c r="R814" s="34"/>
      <c r="S814" s="12"/>
      <c r="T814" s="12"/>
      <c r="X814" s="12"/>
      <c r="AD814" s="12"/>
      <c r="AF814" s="39"/>
    </row>
    <row r="815" ht="15.75" customHeight="1">
      <c r="A815" s="34"/>
      <c r="B815" s="34"/>
      <c r="C815" s="34"/>
      <c r="E815" s="34"/>
      <c r="F815" s="35"/>
      <c r="J815" s="60"/>
      <c r="P815" s="37"/>
      <c r="Q815" s="12"/>
      <c r="R815" s="34"/>
      <c r="S815" s="12"/>
      <c r="T815" s="12"/>
      <c r="X815" s="12"/>
      <c r="AD815" s="12"/>
      <c r="AF815" s="39"/>
    </row>
    <row r="816" ht="15.75" customHeight="1">
      <c r="A816" s="34"/>
      <c r="B816" s="34"/>
      <c r="C816" s="34"/>
      <c r="E816" s="34"/>
      <c r="F816" s="35"/>
      <c r="J816" s="60"/>
      <c r="P816" s="37"/>
      <c r="Q816" s="12"/>
      <c r="R816" s="34"/>
      <c r="S816" s="12"/>
      <c r="T816" s="12"/>
      <c r="X816" s="12"/>
      <c r="AD816" s="12"/>
      <c r="AF816" s="39"/>
    </row>
    <row r="817" ht="15.75" customHeight="1">
      <c r="A817" s="34"/>
      <c r="B817" s="34"/>
      <c r="C817" s="34"/>
      <c r="E817" s="34"/>
      <c r="F817" s="35"/>
      <c r="J817" s="60"/>
      <c r="P817" s="37"/>
      <c r="Q817" s="12"/>
      <c r="R817" s="34"/>
      <c r="S817" s="12"/>
      <c r="T817" s="12"/>
      <c r="X817" s="12"/>
      <c r="AD817" s="12"/>
      <c r="AF817" s="39"/>
    </row>
    <row r="818" ht="15.75" customHeight="1">
      <c r="A818" s="34"/>
      <c r="B818" s="34"/>
      <c r="C818" s="34"/>
      <c r="E818" s="34"/>
      <c r="F818" s="35"/>
      <c r="J818" s="60"/>
      <c r="P818" s="37"/>
      <c r="Q818" s="12"/>
      <c r="R818" s="34"/>
      <c r="S818" s="12"/>
      <c r="T818" s="12"/>
      <c r="X818" s="12"/>
      <c r="AD818" s="12"/>
      <c r="AF818" s="39"/>
    </row>
    <row r="819" ht="15.75" customHeight="1">
      <c r="A819" s="34"/>
      <c r="B819" s="34"/>
      <c r="C819" s="34"/>
      <c r="E819" s="34"/>
      <c r="F819" s="35"/>
      <c r="J819" s="60"/>
      <c r="P819" s="37"/>
      <c r="Q819" s="12"/>
      <c r="R819" s="34"/>
      <c r="S819" s="12"/>
      <c r="T819" s="12"/>
      <c r="X819" s="12"/>
      <c r="AD819" s="12"/>
      <c r="AF819" s="39"/>
    </row>
    <row r="820" ht="15.75" customHeight="1">
      <c r="A820" s="34"/>
      <c r="B820" s="34"/>
      <c r="C820" s="34"/>
      <c r="E820" s="34"/>
      <c r="F820" s="35"/>
      <c r="J820" s="60"/>
      <c r="P820" s="37"/>
      <c r="Q820" s="12"/>
      <c r="R820" s="34"/>
      <c r="S820" s="12"/>
      <c r="T820" s="12"/>
      <c r="X820" s="12"/>
      <c r="AD820" s="12"/>
      <c r="AF820" s="39"/>
    </row>
    <row r="821" ht="15.75" customHeight="1">
      <c r="A821" s="34"/>
      <c r="B821" s="34"/>
      <c r="C821" s="34"/>
      <c r="E821" s="34"/>
      <c r="F821" s="35"/>
      <c r="J821" s="60"/>
      <c r="P821" s="37"/>
      <c r="Q821" s="12"/>
      <c r="R821" s="34"/>
      <c r="S821" s="12"/>
      <c r="T821" s="12"/>
      <c r="X821" s="12"/>
      <c r="AD821" s="12"/>
      <c r="AF821" s="39"/>
    </row>
    <row r="822" ht="15.75" customHeight="1">
      <c r="A822" s="34"/>
      <c r="B822" s="34"/>
      <c r="C822" s="34"/>
      <c r="E822" s="34"/>
      <c r="F822" s="35"/>
      <c r="J822" s="60"/>
      <c r="P822" s="37"/>
      <c r="Q822" s="12"/>
      <c r="R822" s="34"/>
      <c r="S822" s="12"/>
      <c r="T822" s="12"/>
      <c r="X822" s="12"/>
      <c r="AD822" s="12"/>
      <c r="AF822" s="39"/>
    </row>
    <row r="823" ht="15.75" customHeight="1">
      <c r="A823" s="34"/>
      <c r="B823" s="34"/>
      <c r="C823" s="34"/>
      <c r="E823" s="34"/>
      <c r="F823" s="35"/>
      <c r="J823" s="60"/>
      <c r="P823" s="37"/>
      <c r="Q823" s="12"/>
      <c r="R823" s="34"/>
      <c r="S823" s="12"/>
      <c r="T823" s="12"/>
      <c r="X823" s="12"/>
      <c r="AD823" s="12"/>
      <c r="AF823" s="39"/>
    </row>
    <row r="824" ht="15.75" customHeight="1">
      <c r="A824" s="34"/>
      <c r="B824" s="34"/>
      <c r="C824" s="34"/>
      <c r="E824" s="34"/>
      <c r="F824" s="35"/>
      <c r="J824" s="60"/>
      <c r="P824" s="37"/>
      <c r="Q824" s="12"/>
      <c r="R824" s="34"/>
      <c r="S824" s="12"/>
      <c r="T824" s="12"/>
      <c r="X824" s="12"/>
      <c r="AD824" s="12"/>
      <c r="AF824" s="39"/>
    </row>
    <row r="825" ht="15.75" customHeight="1">
      <c r="A825" s="34"/>
      <c r="B825" s="34"/>
      <c r="C825" s="34"/>
      <c r="E825" s="34"/>
      <c r="F825" s="35"/>
      <c r="J825" s="60"/>
      <c r="P825" s="37"/>
      <c r="Q825" s="12"/>
      <c r="R825" s="34"/>
      <c r="S825" s="12"/>
      <c r="T825" s="12"/>
      <c r="X825" s="12"/>
      <c r="AD825" s="12"/>
      <c r="AF825" s="39"/>
    </row>
    <row r="826" ht="15.75" customHeight="1">
      <c r="A826" s="34"/>
      <c r="B826" s="34"/>
      <c r="C826" s="34"/>
      <c r="E826" s="34"/>
      <c r="F826" s="35"/>
      <c r="J826" s="60"/>
      <c r="P826" s="37"/>
      <c r="Q826" s="12"/>
      <c r="R826" s="34"/>
      <c r="S826" s="12"/>
      <c r="T826" s="12"/>
      <c r="X826" s="12"/>
      <c r="AD826" s="12"/>
      <c r="AF826" s="39"/>
    </row>
    <row r="827" ht="15.75" customHeight="1">
      <c r="A827" s="34"/>
      <c r="B827" s="34"/>
      <c r="C827" s="34"/>
      <c r="E827" s="34"/>
      <c r="F827" s="35"/>
      <c r="J827" s="60"/>
      <c r="P827" s="37"/>
      <c r="Q827" s="12"/>
      <c r="R827" s="34"/>
      <c r="S827" s="12"/>
      <c r="T827" s="12"/>
      <c r="X827" s="12"/>
      <c r="AD827" s="12"/>
      <c r="AF827" s="39"/>
    </row>
    <row r="828" ht="15.75" customHeight="1">
      <c r="A828" s="34"/>
      <c r="B828" s="34"/>
      <c r="C828" s="34"/>
      <c r="E828" s="34"/>
      <c r="F828" s="35"/>
      <c r="J828" s="60"/>
      <c r="P828" s="37"/>
      <c r="Q828" s="12"/>
      <c r="R828" s="34"/>
      <c r="S828" s="12"/>
      <c r="T828" s="12"/>
      <c r="X828" s="12"/>
      <c r="AD828" s="12"/>
      <c r="AF828" s="39"/>
    </row>
    <row r="829" ht="15.75" customHeight="1">
      <c r="A829" s="34"/>
      <c r="B829" s="34"/>
      <c r="C829" s="34"/>
      <c r="E829" s="34"/>
      <c r="F829" s="35"/>
      <c r="J829" s="60"/>
      <c r="P829" s="37"/>
      <c r="Q829" s="12"/>
      <c r="R829" s="34"/>
      <c r="S829" s="12"/>
      <c r="T829" s="12"/>
      <c r="X829" s="12"/>
      <c r="AD829" s="12"/>
      <c r="AF829" s="39"/>
    </row>
    <row r="830" ht="15.75" customHeight="1">
      <c r="A830" s="34"/>
      <c r="B830" s="34"/>
      <c r="C830" s="34"/>
      <c r="E830" s="34"/>
      <c r="F830" s="35"/>
      <c r="J830" s="60"/>
      <c r="P830" s="37"/>
      <c r="Q830" s="12"/>
      <c r="R830" s="34"/>
      <c r="S830" s="12"/>
      <c r="T830" s="12"/>
      <c r="X830" s="12"/>
      <c r="AD830" s="12"/>
      <c r="AF830" s="39"/>
    </row>
    <row r="831" ht="15.75" customHeight="1">
      <c r="A831" s="34"/>
      <c r="B831" s="34"/>
      <c r="C831" s="34"/>
      <c r="E831" s="34"/>
      <c r="F831" s="35"/>
      <c r="J831" s="60"/>
      <c r="P831" s="37"/>
      <c r="Q831" s="12"/>
      <c r="R831" s="34"/>
      <c r="S831" s="12"/>
      <c r="T831" s="12"/>
      <c r="X831" s="12"/>
      <c r="AD831" s="12"/>
      <c r="AF831" s="39"/>
    </row>
    <row r="832" ht="15.75" customHeight="1">
      <c r="A832" s="34"/>
      <c r="B832" s="34"/>
      <c r="C832" s="34"/>
      <c r="E832" s="34"/>
      <c r="F832" s="35"/>
      <c r="J832" s="60"/>
      <c r="P832" s="37"/>
      <c r="Q832" s="12"/>
      <c r="R832" s="34"/>
      <c r="S832" s="12"/>
      <c r="T832" s="12"/>
      <c r="X832" s="12"/>
      <c r="AD832" s="12"/>
      <c r="AF832" s="39"/>
    </row>
    <row r="833" ht="15.75" customHeight="1">
      <c r="A833" s="34"/>
      <c r="B833" s="34"/>
      <c r="C833" s="34"/>
      <c r="E833" s="34"/>
      <c r="F833" s="35"/>
      <c r="J833" s="60"/>
      <c r="P833" s="37"/>
      <c r="Q833" s="12"/>
      <c r="R833" s="34"/>
      <c r="S833" s="12"/>
      <c r="T833" s="12"/>
      <c r="X833" s="12"/>
      <c r="AD833" s="12"/>
      <c r="AF833" s="39"/>
    </row>
    <row r="834" ht="15.75" customHeight="1">
      <c r="A834" s="34"/>
      <c r="B834" s="34"/>
      <c r="C834" s="34"/>
      <c r="E834" s="34"/>
      <c r="F834" s="35"/>
      <c r="J834" s="60"/>
      <c r="P834" s="37"/>
      <c r="Q834" s="12"/>
      <c r="R834" s="34"/>
      <c r="S834" s="12"/>
      <c r="T834" s="12"/>
      <c r="X834" s="12"/>
      <c r="AD834" s="12"/>
      <c r="AF834" s="39"/>
    </row>
    <row r="835" ht="15.75" customHeight="1">
      <c r="A835" s="34"/>
      <c r="B835" s="34"/>
      <c r="C835" s="34"/>
      <c r="E835" s="34"/>
      <c r="F835" s="35"/>
      <c r="J835" s="60"/>
      <c r="P835" s="37"/>
      <c r="Q835" s="12"/>
      <c r="R835" s="34"/>
      <c r="S835" s="12"/>
      <c r="T835" s="12"/>
      <c r="X835" s="12"/>
      <c r="AD835" s="12"/>
      <c r="AF835" s="39"/>
    </row>
    <row r="836" ht="15.75" customHeight="1">
      <c r="A836" s="34"/>
      <c r="B836" s="34"/>
      <c r="C836" s="34"/>
      <c r="E836" s="34"/>
      <c r="F836" s="35"/>
      <c r="J836" s="60"/>
      <c r="P836" s="37"/>
      <c r="Q836" s="12"/>
      <c r="R836" s="34"/>
      <c r="S836" s="12"/>
      <c r="T836" s="12"/>
      <c r="X836" s="12"/>
      <c r="AD836" s="12"/>
      <c r="AF836" s="39"/>
    </row>
    <row r="837" ht="15.75" customHeight="1">
      <c r="A837" s="34"/>
      <c r="B837" s="34"/>
      <c r="C837" s="34"/>
      <c r="E837" s="34"/>
      <c r="F837" s="35"/>
      <c r="J837" s="60"/>
      <c r="P837" s="37"/>
      <c r="Q837" s="12"/>
      <c r="R837" s="34"/>
      <c r="S837" s="12"/>
      <c r="T837" s="12"/>
      <c r="X837" s="12"/>
      <c r="AD837" s="12"/>
      <c r="AF837" s="39"/>
    </row>
    <row r="838" ht="15.75" customHeight="1">
      <c r="A838" s="34"/>
      <c r="B838" s="34"/>
      <c r="C838" s="34"/>
      <c r="E838" s="34"/>
      <c r="F838" s="35"/>
      <c r="J838" s="60"/>
      <c r="P838" s="37"/>
      <c r="Q838" s="12"/>
      <c r="R838" s="34"/>
      <c r="S838" s="12"/>
      <c r="T838" s="12"/>
      <c r="X838" s="12"/>
      <c r="AD838" s="12"/>
      <c r="AF838" s="39"/>
    </row>
    <row r="839" ht="15.75" customHeight="1">
      <c r="A839" s="34"/>
      <c r="B839" s="34"/>
      <c r="C839" s="34"/>
      <c r="E839" s="34"/>
      <c r="F839" s="35"/>
      <c r="J839" s="60"/>
      <c r="P839" s="37"/>
      <c r="Q839" s="12"/>
      <c r="R839" s="34"/>
      <c r="S839" s="12"/>
      <c r="T839" s="12"/>
      <c r="X839" s="12"/>
      <c r="AD839" s="12"/>
      <c r="AF839" s="39"/>
    </row>
    <row r="840" ht="15.75" customHeight="1">
      <c r="A840" s="34"/>
      <c r="B840" s="34"/>
      <c r="C840" s="34"/>
      <c r="E840" s="34"/>
      <c r="F840" s="35"/>
      <c r="J840" s="60"/>
      <c r="P840" s="37"/>
      <c r="Q840" s="12"/>
      <c r="R840" s="34"/>
      <c r="S840" s="12"/>
      <c r="T840" s="12"/>
      <c r="X840" s="12"/>
      <c r="AD840" s="12"/>
      <c r="AF840" s="39"/>
    </row>
    <row r="841" ht="15.75" customHeight="1">
      <c r="A841" s="34"/>
      <c r="B841" s="34"/>
      <c r="C841" s="34"/>
      <c r="E841" s="34"/>
      <c r="F841" s="35"/>
      <c r="J841" s="60"/>
      <c r="P841" s="37"/>
      <c r="Q841" s="12"/>
      <c r="R841" s="34"/>
      <c r="S841" s="12"/>
      <c r="T841" s="12"/>
      <c r="X841" s="12"/>
      <c r="AD841" s="12"/>
      <c r="AF841" s="39"/>
    </row>
    <row r="842" ht="15.75" customHeight="1">
      <c r="A842" s="34"/>
      <c r="B842" s="34"/>
      <c r="C842" s="34"/>
      <c r="E842" s="34"/>
      <c r="F842" s="35"/>
      <c r="J842" s="60"/>
      <c r="P842" s="37"/>
      <c r="Q842" s="12"/>
      <c r="R842" s="34"/>
      <c r="S842" s="12"/>
      <c r="T842" s="12"/>
      <c r="X842" s="12"/>
      <c r="AD842" s="12"/>
      <c r="AF842" s="39"/>
    </row>
    <row r="843" ht="15.75" customHeight="1">
      <c r="A843" s="34"/>
      <c r="B843" s="34"/>
      <c r="C843" s="34"/>
      <c r="E843" s="34"/>
      <c r="F843" s="35"/>
      <c r="J843" s="60"/>
      <c r="P843" s="37"/>
      <c r="Q843" s="12"/>
      <c r="R843" s="34"/>
      <c r="S843" s="12"/>
      <c r="T843" s="12"/>
      <c r="X843" s="12"/>
      <c r="AD843" s="12"/>
      <c r="AF843" s="39"/>
    </row>
    <row r="844" ht="15.75" customHeight="1">
      <c r="A844" s="34"/>
      <c r="B844" s="34"/>
      <c r="C844" s="34"/>
      <c r="E844" s="34"/>
      <c r="F844" s="35"/>
      <c r="J844" s="60"/>
      <c r="P844" s="37"/>
      <c r="Q844" s="12"/>
      <c r="R844" s="34"/>
      <c r="S844" s="12"/>
      <c r="T844" s="12"/>
      <c r="X844" s="12"/>
      <c r="AD844" s="12"/>
      <c r="AF844" s="39"/>
    </row>
    <row r="845" ht="15.75" customHeight="1">
      <c r="A845" s="34"/>
      <c r="B845" s="34"/>
      <c r="C845" s="34"/>
      <c r="E845" s="34"/>
      <c r="F845" s="35"/>
      <c r="J845" s="60"/>
      <c r="P845" s="37"/>
      <c r="Q845" s="12"/>
      <c r="R845" s="34"/>
      <c r="S845" s="12"/>
      <c r="T845" s="12"/>
      <c r="X845" s="12"/>
      <c r="AD845" s="12"/>
      <c r="AF845" s="39"/>
    </row>
    <row r="846" ht="15.75" customHeight="1">
      <c r="A846" s="34"/>
      <c r="B846" s="34"/>
      <c r="C846" s="34"/>
      <c r="E846" s="34"/>
      <c r="F846" s="35"/>
      <c r="J846" s="60"/>
      <c r="P846" s="37"/>
      <c r="Q846" s="12"/>
      <c r="R846" s="34"/>
      <c r="S846" s="12"/>
      <c r="T846" s="12"/>
      <c r="X846" s="12"/>
      <c r="AD846" s="12"/>
      <c r="AF846" s="39"/>
    </row>
    <row r="847" ht="15.75" customHeight="1">
      <c r="A847" s="34"/>
      <c r="B847" s="34"/>
      <c r="C847" s="34"/>
      <c r="E847" s="34"/>
      <c r="F847" s="35"/>
      <c r="J847" s="60"/>
      <c r="P847" s="37"/>
      <c r="Q847" s="12"/>
      <c r="R847" s="34"/>
      <c r="S847" s="12"/>
      <c r="T847" s="12"/>
      <c r="X847" s="12"/>
      <c r="AD847" s="12"/>
      <c r="AF847" s="39"/>
    </row>
    <row r="848" ht="15.75" customHeight="1">
      <c r="A848" s="34"/>
      <c r="B848" s="34"/>
      <c r="C848" s="34"/>
      <c r="E848" s="34"/>
      <c r="F848" s="35"/>
      <c r="J848" s="60"/>
      <c r="P848" s="37"/>
      <c r="Q848" s="12"/>
      <c r="R848" s="34"/>
      <c r="S848" s="12"/>
      <c r="T848" s="12"/>
      <c r="X848" s="12"/>
      <c r="AD848" s="12"/>
      <c r="AF848" s="39"/>
    </row>
    <row r="849" ht="15.75" customHeight="1">
      <c r="A849" s="34"/>
      <c r="B849" s="34"/>
      <c r="C849" s="34"/>
      <c r="E849" s="34"/>
      <c r="F849" s="35"/>
      <c r="J849" s="60"/>
      <c r="P849" s="37"/>
      <c r="Q849" s="12"/>
      <c r="R849" s="34"/>
      <c r="S849" s="12"/>
      <c r="T849" s="12"/>
      <c r="X849" s="12"/>
      <c r="AD849" s="12"/>
      <c r="AF849" s="39"/>
    </row>
    <row r="850" ht="15.75" customHeight="1">
      <c r="A850" s="34"/>
      <c r="B850" s="34"/>
      <c r="C850" s="34"/>
      <c r="E850" s="34"/>
      <c r="F850" s="35"/>
      <c r="J850" s="60"/>
      <c r="P850" s="37"/>
      <c r="Q850" s="12"/>
      <c r="R850" s="34"/>
      <c r="S850" s="12"/>
      <c r="T850" s="12"/>
      <c r="X850" s="12"/>
      <c r="AD850" s="12"/>
      <c r="AF850" s="39"/>
    </row>
    <row r="851" ht="15.75" customHeight="1">
      <c r="A851" s="34"/>
      <c r="B851" s="34"/>
      <c r="C851" s="34"/>
      <c r="E851" s="34"/>
      <c r="F851" s="35"/>
      <c r="J851" s="60"/>
      <c r="P851" s="37"/>
      <c r="Q851" s="12"/>
      <c r="R851" s="34"/>
      <c r="S851" s="12"/>
      <c r="T851" s="12"/>
      <c r="X851" s="12"/>
      <c r="AD851" s="12"/>
      <c r="AF851" s="39"/>
    </row>
    <row r="852" ht="15.75" customHeight="1">
      <c r="A852" s="34"/>
      <c r="B852" s="34"/>
      <c r="C852" s="34"/>
      <c r="E852" s="34"/>
      <c r="F852" s="35"/>
      <c r="J852" s="60"/>
      <c r="P852" s="37"/>
      <c r="Q852" s="12"/>
      <c r="R852" s="34"/>
      <c r="S852" s="12"/>
      <c r="T852" s="12"/>
      <c r="X852" s="12"/>
      <c r="AD852" s="12"/>
      <c r="AF852" s="39"/>
    </row>
    <row r="853" ht="15.75" customHeight="1">
      <c r="A853" s="34"/>
      <c r="B853" s="34"/>
      <c r="C853" s="34"/>
      <c r="E853" s="34"/>
      <c r="F853" s="35"/>
      <c r="J853" s="60"/>
      <c r="P853" s="37"/>
      <c r="Q853" s="12"/>
      <c r="R853" s="34"/>
      <c r="S853" s="12"/>
      <c r="T853" s="12"/>
      <c r="X853" s="12"/>
      <c r="AD853" s="12"/>
      <c r="AF853" s="39"/>
    </row>
    <row r="854" ht="15.75" customHeight="1">
      <c r="A854" s="34"/>
      <c r="B854" s="34"/>
      <c r="C854" s="34"/>
      <c r="E854" s="34"/>
      <c r="F854" s="35"/>
      <c r="J854" s="60"/>
      <c r="P854" s="37"/>
      <c r="Q854" s="12"/>
      <c r="R854" s="34"/>
      <c r="S854" s="12"/>
      <c r="T854" s="12"/>
      <c r="X854" s="12"/>
      <c r="AD854" s="12"/>
      <c r="AF854" s="39"/>
    </row>
    <row r="855" ht="15.75" customHeight="1">
      <c r="A855" s="34"/>
      <c r="B855" s="34"/>
      <c r="C855" s="34"/>
      <c r="E855" s="34"/>
      <c r="F855" s="35"/>
      <c r="J855" s="60"/>
      <c r="P855" s="37"/>
      <c r="Q855" s="12"/>
      <c r="R855" s="34"/>
      <c r="S855" s="12"/>
      <c r="T855" s="12"/>
      <c r="X855" s="12"/>
      <c r="AD855" s="12"/>
      <c r="AF855" s="39"/>
    </row>
    <row r="856" ht="15.75" customHeight="1">
      <c r="A856" s="34"/>
      <c r="B856" s="34"/>
      <c r="C856" s="34"/>
      <c r="E856" s="34"/>
      <c r="F856" s="35"/>
      <c r="J856" s="60"/>
      <c r="P856" s="37"/>
      <c r="Q856" s="12"/>
      <c r="R856" s="34"/>
      <c r="S856" s="12"/>
      <c r="T856" s="12"/>
      <c r="X856" s="12"/>
      <c r="AD856" s="12"/>
      <c r="AF856" s="39"/>
    </row>
    <row r="857" ht="15.75" customHeight="1">
      <c r="A857" s="34"/>
      <c r="B857" s="34"/>
      <c r="C857" s="34"/>
      <c r="E857" s="34"/>
      <c r="F857" s="35"/>
      <c r="J857" s="60"/>
      <c r="P857" s="37"/>
      <c r="Q857" s="12"/>
      <c r="R857" s="34"/>
      <c r="S857" s="12"/>
      <c r="T857" s="12"/>
      <c r="X857" s="12"/>
      <c r="AD857" s="12"/>
      <c r="AF857" s="39"/>
    </row>
    <row r="858" ht="15.75" customHeight="1">
      <c r="A858" s="34"/>
      <c r="B858" s="34"/>
      <c r="C858" s="34"/>
      <c r="E858" s="34"/>
      <c r="F858" s="35"/>
      <c r="J858" s="60"/>
      <c r="P858" s="37"/>
      <c r="Q858" s="12"/>
      <c r="R858" s="34"/>
      <c r="S858" s="12"/>
      <c r="T858" s="12"/>
      <c r="X858" s="12"/>
      <c r="AD858" s="12"/>
      <c r="AF858" s="39"/>
    </row>
    <row r="859" ht="15.75" customHeight="1">
      <c r="A859" s="34"/>
      <c r="B859" s="34"/>
      <c r="C859" s="34"/>
      <c r="E859" s="34"/>
      <c r="F859" s="35"/>
      <c r="J859" s="60"/>
      <c r="P859" s="37"/>
      <c r="Q859" s="12"/>
      <c r="R859" s="34"/>
      <c r="S859" s="12"/>
      <c r="T859" s="12"/>
      <c r="X859" s="12"/>
      <c r="AD859" s="12"/>
      <c r="AF859" s="39"/>
    </row>
    <row r="860" ht="15.75" customHeight="1">
      <c r="A860" s="34"/>
      <c r="B860" s="34"/>
      <c r="C860" s="34"/>
      <c r="E860" s="34"/>
      <c r="F860" s="35"/>
      <c r="J860" s="60"/>
      <c r="P860" s="37"/>
      <c r="Q860" s="12"/>
      <c r="R860" s="34"/>
      <c r="S860" s="12"/>
      <c r="T860" s="12"/>
      <c r="X860" s="12"/>
      <c r="AD860" s="12"/>
      <c r="AF860" s="39"/>
    </row>
    <row r="861" ht="15.75" customHeight="1">
      <c r="A861" s="34"/>
      <c r="B861" s="34"/>
      <c r="C861" s="34"/>
      <c r="E861" s="34"/>
      <c r="F861" s="35"/>
      <c r="J861" s="60"/>
      <c r="P861" s="37"/>
      <c r="Q861" s="12"/>
      <c r="R861" s="34"/>
      <c r="S861" s="12"/>
      <c r="T861" s="12"/>
      <c r="X861" s="12"/>
      <c r="AD861" s="12"/>
      <c r="AF861" s="39"/>
    </row>
    <row r="862" ht="15.75" customHeight="1">
      <c r="A862" s="34"/>
      <c r="B862" s="34"/>
      <c r="C862" s="34"/>
      <c r="E862" s="34"/>
      <c r="F862" s="35"/>
      <c r="J862" s="60"/>
      <c r="P862" s="37"/>
      <c r="Q862" s="12"/>
      <c r="R862" s="34"/>
      <c r="S862" s="12"/>
      <c r="T862" s="12"/>
      <c r="X862" s="12"/>
      <c r="AD862" s="12"/>
      <c r="AF862" s="39"/>
    </row>
    <row r="863" ht="15.75" customHeight="1">
      <c r="A863" s="34"/>
      <c r="B863" s="34"/>
      <c r="C863" s="34"/>
      <c r="E863" s="34"/>
      <c r="F863" s="35"/>
      <c r="J863" s="60"/>
      <c r="P863" s="37"/>
      <c r="Q863" s="12"/>
      <c r="R863" s="34"/>
      <c r="S863" s="12"/>
      <c r="T863" s="12"/>
      <c r="X863" s="12"/>
      <c r="AD863" s="12"/>
      <c r="AF863" s="39"/>
    </row>
    <row r="864" ht="15.75" customHeight="1">
      <c r="A864" s="34"/>
      <c r="B864" s="34"/>
      <c r="C864" s="34"/>
      <c r="E864" s="34"/>
      <c r="F864" s="35"/>
      <c r="J864" s="60"/>
      <c r="P864" s="37"/>
      <c r="Q864" s="12"/>
      <c r="R864" s="34"/>
      <c r="S864" s="12"/>
      <c r="T864" s="12"/>
      <c r="X864" s="12"/>
      <c r="AD864" s="12"/>
      <c r="AF864" s="39"/>
    </row>
    <row r="865" ht="15.75" customHeight="1">
      <c r="A865" s="34"/>
      <c r="B865" s="34"/>
      <c r="C865" s="34"/>
      <c r="E865" s="34"/>
      <c r="F865" s="35"/>
      <c r="J865" s="60"/>
      <c r="P865" s="37"/>
      <c r="Q865" s="12"/>
      <c r="R865" s="34"/>
      <c r="S865" s="12"/>
      <c r="T865" s="12"/>
      <c r="X865" s="12"/>
      <c r="AD865" s="12"/>
      <c r="AF865" s="39"/>
    </row>
    <row r="866" ht="15.75" customHeight="1">
      <c r="A866" s="34"/>
      <c r="B866" s="34"/>
      <c r="C866" s="34"/>
      <c r="E866" s="34"/>
      <c r="F866" s="35"/>
      <c r="J866" s="60"/>
      <c r="P866" s="37"/>
      <c r="Q866" s="12"/>
      <c r="R866" s="34"/>
      <c r="S866" s="12"/>
      <c r="T866" s="12"/>
      <c r="X866" s="12"/>
      <c r="AD866" s="12"/>
      <c r="AF866" s="39"/>
    </row>
    <row r="867" ht="15.75" customHeight="1">
      <c r="A867" s="34"/>
      <c r="B867" s="34"/>
      <c r="C867" s="34"/>
      <c r="E867" s="34"/>
      <c r="F867" s="35"/>
      <c r="J867" s="60"/>
      <c r="P867" s="37"/>
      <c r="Q867" s="12"/>
      <c r="R867" s="34"/>
      <c r="S867" s="12"/>
      <c r="T867" s="12"/>
      <c r="X867" s="12"/>
      <c r="AD867" s="12"/>
      <c r="AF867" s="39"/>
    </row>
    <row r="868" ht="15.75" customHeight="1">
      <c r="A868" s="34"/>
      <c r="B868" s="34"/>
      <c r="C868" s="34"/>
      <c r="E868" s="34"/>
      <c r="F868" s="35"/>
      <c r="J868" s="60"/>
      <c r="P868" s="37"/>
      <c r="Q868" s="12"/>
      <c r="R868" s="34"/>
      <c r="S868" s="12"/>
      <c r="T868" s="12"/>
      <c r="X868" s="12"/>
      <c r="AD868" s="12"/>
      <c r="AF868" s="39"/>
    </row>
    <row r="869" ht="15.75" customHeight="1">
      <c r="A869" s="34"/>
      <c r="B869" s="34"/>
      <c r="C869" s="34"/>
      <c r="E869" s="34"/>
      <c r="F869" s="35"/>
      <c r="J869" s="60"/>
      <c r="P869" s="37"/>
      <c r="Q869" s="12"/>
      <c r="R869" s="34"/>
      <c r="S869" s="12"/>
      <c r="T869" s="12"/>
      <c r="X869" s="12"/>
      <c r="AD869" s="12"/>
      <c r="AF869" s="39"/>
    </row>
    <row r="870" ht="15.75" customHeight="1">
      <c r="A870" s="34"/>
      <c r="B870" s="34"/>
      <c r="C870" s="34"/>
      <c r="E870" s="34"/>
      <c r="F870" s="35"/>
      <c r="J870" s="60"/>
      <c r="P870" s="37"/>
      <c r="Q870" s="12"/>
      <c r="R870" s="34"/>
      <c r="S870" s="12"/>
      <c r="T870" s="12"/>
      <c r="X870" s="12"/>
      <c r="AD870" s="12"/>
      <c r="AF870" s="39"/>
    </row>
    <row r="871" ht="15.75" customHeight="1">
      <c r="A871" s="34"/>
      <c r="B871" s="34"/>
      <c r="C871" s="34"/>
      <c r="E871" s="34"/>
      <c r="F871" s="35"/>
      <c r="J871" s="60"/>
      <c r="P871" s="37"/>
      <c r="Q871" s="12"/>
      <c r="R871" s="34"/>
      <c r="S871" s="12"/>
      <c r="T871" s="12"/>
      <c r="X871" s="12"/>
      <c r="AD871" s="12"/>
      <c r="AF871" s="39"/>
    </row>
    <row r="872" ht="15.75" customHeight="1">
      <c r="A872" s="34"/>
      <c r="B872" s="34"/>
      <c r="C872" s="34"/>
      <c r="E872" s="34"/>
      <c r="F872" s="35"/>
      <c r="J872" s="60"/>
      <c r="P872" s="37"/>
      <c r="Q872" s="12"/>
      <c r="R872" s="34"/>
      <c r="S872" s="12"/>
      <c r="T872" s="12"/>
      <c r="X872" s="12"/>
      <c r="AD872" s="12"/>
      <c r="AF872" s="39"/>
    </row>
    <row r="873" ht="15.75" customHeight="1">
      <c r="A873" s="34"/>
      <c r="B873" s="34"/>
      <c r="C873" s="34"/>
      <c r="E873" s="34"/>
      <c r="F873" s="35"/>
      <c r="J873" s="60"/>
      <c r="P873" s="37"/>
      <c r="Q873" s="12"/>
      <c r="R873" s="34"/>
      <c r="S873" s="12"/>
      <c r="T873" s="12"/>
      <c r="X873" s="12"/>
      <c r="AD873" s="12"/>
      <c r="AF873" s="39"/>
    </row>
    <row r="874" ht="15.75" customHeight="1">
      <c r="A874" s="34"/>
      <c r="B874" s="34"/>
      <c r="C874" s="34"/>
      <c r="E874" s="34"/>
      <c r="F874" s="35"/>
      <c r="J874" s="60"/>
      <c r="P874" s="37"/>
      <c r="Q874" s="12"/>
      <c r="R874" s="34"/>
      <c r="S874" s="12"/>
      <c r="T874" s="12"/>
      <c r="X874" s="12"/>
      <c r="AD874" s="12"/>
      <c r="AF874" s="39"/>
    </row>
    <row r="875" ht="15.75" customHeight="1">
      <c r="A875" s="34"/>
      <c r="B875" s="34"/>
      <c r="C875" s="34"/>
      <c r="E875" s="34"/>
      <c r="F875" s="35"/>
      <c r="J875" s="60"/>
      <c r="P875" s="37"/>
      <c r="Q875" s="12"/>
      <c r="R875" s="34"/>
      <c r="S875" s="12"/>
      <c r="T875" s="12"/>
      <c r="X875" s="12"/>
      <c r="AD875" s="12"/>
      <c r="AF875" s="39"/>
    </row>
    <row r="876" ht="15.75" customHeight="1">
      <c r="A876" s="34"/>
      <c r="B876" s="34"/>
      <c r="C876" s="34"/>
      <c r="E876" s="34"/>
      <c r="F876" s="35"/>
      <c r="J876" s="60"/>
      <c r="P876" s="37"/>
      <c r="Q876" s="12"/>
      <c r="R876" s="34"/>
      <c r="S876" s="12"/>
      <c r="T876" s="12"/>
      <c r="X876" s="12"/>
      <c r="AD876" s="12"/>
      <c r="AF876" s="39"/>
    </row>
    <row r="877" ht="15.75" customHeight="1">
      <c r="A877" s="34"/>
      <c r="B877" s="34"/>
      <c r="C877" s="34"/>
      <c r="E877" s="34"/>
      <c r="F877" s="35"/>
      <c r="J877" s="60"/>
      <c r="P877" s="37"/>
      <c r="Q877" s="12"/>
      <c r="R877" s="34"/>
      <c r="S877" s="12"/>
      <c r="T877" s="12"/>
      <c r="X877" s="12"/>
      <c r="AD877" s="12"/>
      <c r="AF877" s="39"/>
    </row>
    <row r="878" ht="15.75" customHeight="1">
      <c r="A878" s="34"/>
      <c r="B878" s="34"/>
      <c r="C878" s="34"/>
      <c r="E878" s="34"/>
      <c r="F878" s="35"/>
      <c r="J878" s="60"/>
      <c r="P878" s="37"/>
      <c r="Q878" s="12"/>
      <c r="R878" s="34"/>
      <c r="S878" s="12"/>
      <c r="T878" s="12"/>
      <c r="X878" s="12"/>
      <c r="AD878" s="12"/>
      <c r="AF878" s="39"/>
    </row>
    <row r="879" ht="15.75" customHeight="1">
      <c r="A879" s="34"/>
      <c r="B879" s="34"/>
      <c r="C879" s="34"/>
      <c r="E879" s="34"/>
      <c r="F879" s="35"/>
      <c r="J879" s="60"/>
      <c r="P879" s="37"/>
      <c r="Q879" s="12"/>
      <c r="R879" s="34"/>
      <c r="S879" s="12"/>
      <c r="T879" s="12"/>
      <c r="X879" s="12"/>
      <c r="AD879" s="12"/>
      <c r="AF879" s="39"/>
    </row>
    <row r="880" ht="15.75" customHeight="1">
      <c r="A880" s="34"/>
      <c r="B880" s="34"/>
      <c r="C880" s="34"/>
      <c r="E880" s="34"/>
      <c r="F880" s="35"/>
      <c r="J880" s="60"/>
      <c r="P880" s="37"/>
      <c r="Q880" s="12"/>
      <c r="R880" s="34"/>
      <c r="S880" s="12"/>
      <c r="T880" s="12"/>
      <c r="X880" s="12"/>
      <c r="AD880" s="12"/>
      <c r="AF880" s="39"/>
    </row>
    <row r="881" ht="15.75" customHeight="1">
      <c r="A881" s="34"/>
      <c r="B881" s="34"/>
      <c r="C881" s="34"/>
      <c r="E881" s="34"/>
      <c r="F881" s="35"/>
      <c r="J881" s="60"/>
      <c r="P881" s="37"/>
      <c r="Q881" s="12"/>
      <c r="R881" s="34"/>
      <c r="S881" s="12"/>
      <c r="T881" s="12"/>
      <c r="X881" s="12"/>
      <c r="AD881" s="12"/>
      <c r="AF881" s="39"/>
    </row>
    <row r="882" ht="15.75" customHeight="1">
      <c r="A882" s="34"/>
      <c r="B882" s="34"/>
      <c r="C882" s="34"/>
      <c r="E882" s="34"/>
      <c r="F882" s="35"/>
      <c r="J882" s="60"/>
      <c r="P882" s="37"/>
      <c r="Q882" s="12"/>
      <c r="R882" s="34"/>
      <c r="S882" s="12"/>
      <c r="T882" s="12"/>
      <c r="X882" s="12"/>
      <c r="AD882" s="12"/>
      <c r="AF882" s="39"/>
    </row>
    <row r="883" ht="15.75" customHeight="1">
      <c r="A883" s="34"/>
      <c r="B883" s="34"/>
      <c r="C883" s="34"/>
      <c r="E883" s="34"/>
      <c r="F883" s="35"/>
      <c r="J883" s="60"/>
      <c r="P883" s="37"/>
      <c r="Q883" s="12"/>
      <c r="R883" s="34"/>
      <c r="S883" s="12"/>
      <c r="T883" s="12"/>
      <c r="X883" s="12"/>
      <c r="AD883" s="12"/>
      <c r="AF883" s="39"/>
    </row>
    <row r="884" ht="15.75" customHeight="1">
      <c r="A884" s="34"/>
      <c r="B884" s="34"/>
      <c r="C884" s="34"/>
      <c r="E884" s="34"/>
      <c r="F884" s="35"/>
      <c r="J884" s="60"/>
      <c r="P884" s="37"/>
      <c r="Q884" s="12"/>
      <c r="R884" s="34"/>
      <c r="S884" s="12"/>
      <c r="T884" s="12"/>
      <c r="X884" s="12"/>
      <c r="AD884" s="12"/>
      <c r="AF884" s="39"/>
    </row>
    <row r="885" ht="15.75" customHeight="1">
      <c r="A885" s="34"/>
      <c r="B885" s="34"/>
      <c r="C885" s="34"/>
      <c r="E885" s="34"/>
      <c r="F885" s="35"/>
      <c r="J885" s="60"/>
      <c r="P885" s="37"/>
      <c r="Q885" s="12"/>
      <c r="R885" s="34"/>
      <c r="S885" s="12"/>
      <c r="T885" s="12"/>
      <c r="X885" s="12"/>
      <c r="AD885" s="12"/>
      <c r="AF885" s="39"/>
    </row>
    <row r="886" ht="15.75" customHeight="1">
      <c r="A886" s="34"/>
      <c r="B886" s="34"/>
      <c r="C886" s="34"/>
      <c r="E886" s="34"/>
      <c r="F886" s="35"/>
      <c r="J886" s="60"/>
      <c r="P886" s="37"/>
      <c r="Q886" s="12"/>
      <c r="R886" s="34"/>
      <c r="S886" s="12"/>
      <c r="T886" s="12"/>
      <c r="X886" s="12"/>
      <c r="AD886" s="12"/>
      <c r="AF886" s="39"/>
    </row>
    <row r="887" ht="15.75" customHeight="1">
      <c r="A887" s="34"/>
      <c r="B887" s="34"/>
      <c r="C887" s="34"/>
      <c r="E887" s="34"/>
      <c r="F887" s="35"/>
      <c r="J887" s="60"/>
      <c r="P887" s="37"/>
      <c r="Q887" s="12"/>
      <c r="R887" s="34"/>
      <c r="S887" s="12"/>
      <c r="T887" s="12"/>
      <c r="X887" s="12"/>
      <c r="AD887" s="12"/>
      <c r="AF887" s="39"/>
    </row>
    <row r="888" ht="15.75" customHeight="1">
      <c r="A888" s="34"/>
      <c r="B888" s="34"/>
      <c r="C888" s="34"/>
      <c r="E888" s="34"/>
      <c r="F888" s="35"/>
      <c r="J888" s="60"/>
      <c r="P888" s="37"/>
      <c r="Q888" s="12"/>
      <c r="R888" s="34"/>
      <c r="S888" s="12"/>
      <c r="T888" s="12"/>
      <c r="X888" s="12"/>
      <c r="AD888" s="12"/>
      <c r="AF888" s="39"/>
    </row>
    <row r="889" ht="15.75" customHeight="1">
      <c r="A889" s="34"/>
      <c r="B889" s="34"/>
      <c r="C889" s="34"/>
      <c r="E889" s="34"/>
      <c r="F889" s="35"/>
      <c r="J889" s="60"/>
      <c r="P889" s="37"/>
      <c r="Q889" s="12"/>
      <c r="R889" s="34"/>
      <c r="S889" s="12"/>
      <c r="T889" s="12"/>
      <c r="X889" s="12"/>
      <c r="AD889" s="12"/>
      <c r="AF889" s="39"/>
    </row>
    <row r="890" ht="15.75" customHeight="1">
      <c r="A890" s="34"/>
      <c r="B890" s="34"/>
      <c r="C890" s="34"/>
      <c r="E890" s="34"/>
      <c r="F890" s="35"/>
      <c r="J890" s="60"/>
      <c r="P890" s="37"/>
      <c r="Q890" s="12"/>
      <c r="R890" s="34"/>
      <c r="S890" s="12"/>
      <c r="T890" s="12"/>
      <c r="X890" s="12"/>
      <c r="AD890" s="12"/>
      <c r="AF890" s="39"/>
    </row>
    <row r="891" ht="15.75" customHeight="1">
      <c r="A891" s="34"/>
      <c r="B891" s="34"/>
      <c r="C891" s="34"/>
      <c r="E891" s="34"/>
      <c r="F891" s="35"/>
      <c r="J891" s="60"/>
      <c r="P891" s="37"/>
      <c r="Q891" s="12"/>
      <c r="R891" s="34"/>
      <c r="S891" s="12"/>
      <c r="T891" s="12"/>
      <c r="X891" s="12"/>
      <c r="AD891" s="12"/>
      <c r="AF891" s="39"/>
    </row>
    <row r="892" ht="15.75" customHeight="1">
      <c r="A892" s="34"/>
      <c r="B892" s="34"/>
      <c r="C892" s="34"/>
      <c r="E892" s="34"/>
      <c r="F892" s="35"/>
      <c r="J892" s="60"/>
      <c r="P892" s="37"/>
      <c r="Q892" s="12"/>
      <c r="R892" s="34"/>
      <c r="S892" s="12"/>
      <c r="T892" s="12"/>
      <c r="X892" s="12"/>
      <c r="AD892" s="12"/>
      <c r="AF892" s="39"/>
    </row>
    <row r="893" ht="15.75" customHeight="1">
      <c r="A893" s="34"/>
      <c r="B893" s="34"/>
      <c r="C893" s="34"/>
      <c r="E893" s="34"/>
      <c r="F893" s="35"/>
      <c r="J893" s="60"/>
      <c r="P893" s="37"/>
      <c r="Q893" s="12"/>
      <c r="R893" s="34"/>
      <c r="S893" s="12"/>
      <c r="T893" s="12"/>
      <c r="X893" s="12"/>
      <c r="AD893" s="12"/>
      <c r="AF893" s="39"/>
    </row>
    <row r="894" ht="15.75" customHeight="1">
      <c r="A894" s="34"/>
      <c r="B894" s="34"/>
      <c r="C894" s="34"/>
      <c r="E894" s="34"/>
      <c r="F894" s="35"/>
      <c r="J894" s="60"/>
      <c r="P894" s="37"/>
      <c r="Q894" s="12"/>
      <c r="R894" s="34"/>
      <c r="S894" s="12"/>
      <c r="T894" s="12"/>
      <c r="X894" s="12"/>
      <c r="AD894" s="12"/>
      <c r="AF894" s="39"/>
    </row>
    <row r="895" ht="15.75" customHeight="1">
      <c r="A895" s="34"/>
      <c r="B895" s="34"/>
      <c r="C895" s="34"/>
      <c r="E895" s="34"/>
      <c r="F895" s="35"/>
      <c r="J895" s="60"/>
      <c r="P895" s="37"/>
      <c r="Q895" s="12"/>
      <c r="R895" s="34"/>
      <c r="S895" s="12"/>
      <c r="T895" s="12"/>
      <c r="X895" s="12"/>
      <c r="AD895" s="12"/>
      <c r="AF895" s="39"/>
    </row>
    <row r="896" ht="15.75" customHeight="1">
      <c r="A896" s="34"/>
      <c r="B896" s="34"/>
      <c r="C896" s="34"/>
      <c r="E896" s="34"/>
      <c r="F896" s="35"/>
      <c r="J896" s="60"/>
      <c r="P896" s="37"/>
      <c r="Q896" s="12"/>
      <c r="R896" s="34"/>
      <c r="S896" s="12"/>
      <c r="T896" s="12"/>
      <c r="X896" s="12"/>
      <c r="AD896" s="12"/>
      <c r="AF896" s="39"/>
    </row>
    <row r="897" ht="15.75" customHeight="1">
      <c r="A897" s="34"/>
      <c r="B897" s="34"/>
      <c r="C897" s="34"/>
      <c r="E897" s="34"/>
      <c r="F897" s="35"/>
      <c r="J897" s="60"/>
      <c r="P897" s="37"/>
      <c r="Q897" s="12"/>
      <c r="R897" s="34"/>
      <c r="S897" s="12"/>
      <c r="T897" s="12"/>
      <c r="X897" s="12"/>
      <c r="AD897" s="12"/>
      <c r="AF897" s="39"/>
    </row>
    <row r="898" ht="15.75" customHeight="1">
      <c r="A898" s="34"/>
      <c r="B898" s="34"/>
      <c r="C898" s="34"/>
      <c r="E898" s="34"/>
      <c r="F898" s="35"/>
      <c r="J898" s="60"/>
      <c r="P898" s="37"/>
      <c r="Q898" s="12"/>
      <c r="R898" s="34"/>
      <c r="S898" s="12"/>
      <c r="T898" s="12"/>
      <c r="X898" s="12"/>
      <c r="AD898" s="12"/>
      <c r="AF898" s="39"/>
    </row>
    <row r="899" ht="15.75" customHeight="1">
      <c r="A899" s="34"/>
      <c r="B899" s="34"/>
      <c r="C899" s="34"/>
      <c r="E899" s="34"/>
      <c r="F899" s="35"/>
      <c r="J899" s="60"/>
      <c r="P899" s="37"/>
      <c r="Q899" s="12"/>
      <c r="R899" s="34"/>
      <c r="S899" s="12"/>
      <c r="T899" s="12"/>
      <c r="X899" s="12"/>
      <c r="AD899" s="12"/>
      <c r="AF899" s="39"/>
    </row>
    <row r="900" ht="15.75" customHeight="1">
      <c r="A900" s="34"/>
      <c r="B900" s="34"/>
      <c r="C900" s="34"/>
      <c r="E900" s="34"/>
      <c r="F900" s="35"/>
      <c r="J900" s="60"/>
      <c r="P900" s="37"/>
      <c r="Q900" s="12"/>
      <c r="R900" s="34"/>
      <c r="S900" s="12"/>
      <c r="T900" s="12"/>
      <c r="X900" s="12"/>
      <c r="AD900" s="12"/>
      <c r="AF900" s="39"/>
    </row>
    <row r="901" ht="15.75" customHeight="1">
      <c r="A901" s="34"/>
      <c r="B901" s="34"/>
      <c r="C901" s="34"/>
      <c r="E901" s="34"/>
      <c r="F901" s="35"/>
      <c r="J901" s="60"/>
      <c r="P901" s="37"/>
      <c r="Q901" s="12"/>
      <c r="R901" s="34"/>
      <c r="S901" s="12"/>
      <c r="T901" s="12"/>
      <c r="X901" s="12"/>
      <c r="AD901" s="12"/>
      <c r="AF901" s="39"/>
    </row>
    <row r="902" ht="15.75" customHeight="1">
      <c r="A902" s="34"/>
      <c r="B902" s="34"/>
      <c r="C902" s="34"/>
      <c r="E902" s="34"/>
      <c r="F902" s="35"/>
      <c r="J902" s="60"/>
      <c r="P902" s="37"/>
      <c r="Q902" s="12"/>
      <c r="R902" s="34"/>
      <c r="S902" s="12"/>
      <c r="T902" s="12"/>
      <c r="X902" s="12"/>
      <c r="AD902" s="12"/>
      <c r="AF902" s="39"/>
    </row>
    <row r="903" ht="15.75" customHeight="1">
      <c r="A903" s="34"/>
      <c r="B903" s="34"/>
      <c r="C903" s="34"/>
      <c r="E903" s="34"/>
      <c r="F903" s="35"/>
      <c r="J903" s="60"/>
      <c r="P903" s="37"/>
      <c r="Q903" s="12"/>
      <c r="R903" s="34"/>
      <c r="S903" s="12"/>
      <c r="T903" s="12"/>
      <c r="X903" s="12"/>
      <c r="AD903" s="12"/>
      <c r="AF903" s="39"/>
    </row>
    <row r="904" ht="15.75" customHeight="1">
      <c r="A904" s="34"/>
      <c r="B904" s="34"/>
      <c r="C904" s="34"/>
      <c r="E904" s="34"/>
      <c r="F904" s="35"/>
      <c r="J904" s="60"/>
      <c r="P904" s="37"/>
      <c r="Q904" s="12"/>
      <c r="R904" s="34"/>
      <c r="S904" s="12"/>
      <c r="T904" s="12"/>
      <c r="X904" s="12"/>
      <c r="AD904" s="12"/>
      <c r="AF904" s="39"/>
    </row>
    <row r="905" ht="15.75" customHeight="1">
      <c r="A905" s="34"/>
      <c r="B905" s="34"/>
      <c r="C905" s="34"/>
      <c r="E905" s="34"/>
      <c r="F905" s="35"/>
      <c r="J905" s="60"/>
      <c r="P905" s="37"/>
      <c r="Q905" s="12"/>
      <c r="R905" s="34"/>
      <c r="S905" s="12"/>
      <c r="T905" s="12"/>
      <c r="X905" s="12"/>
      <c r="AD905" s="12"/>
      <c r="AF905" s="39"/>
    </row>
    <row r="906" ht="15.75" customHeight="1">
      <c r="A906" s="34"/>
      <c r="B906" s="34"/>
      <c r="C906" s="34"/>
      <c r="E906" s="34"/>
      <c r="F906" s="35"/>
      <c r="J906" s="60"/>
      <c r="P906" s="37"/>
      <c r="Q906" s="12"/>
      <c r="R906" s="34"/>
      <c r="S906" s="12"/>
      <c r="T906" s="12"/>
      <c r="X906" s="12"/>
      <c r="AD906" s="12"/>
      <c r="AF906" s="39"/>
    </row>
    <row r="907" ht="15.75" customHeight="1">
      <c r="A907" s="34"/>
      <c r="B907" s="34"/>
      <c r="C907" s="34"/>
      <c r="E907" s="34"/>
      <c r="F907" s="35"/>
      <c r="J907" s="60"/>
      <c r="P907" s="37"/>
      <c r="Q907" s="12"/>
      <c r="R907" s="34"/>
      <c r="S907" s="12"/>
      <c r="T907" s="12"/>
      <c r="X907" s="12"/>
      <c r="AD907" s="12"/>
      <c r="AF907" s="39"/>
    </row>
    <row r="908" ht="15.75" customHeight="1">
      <c r="A908" s="34"/>
      <c r="B908" s="34"/>
      <c r="C908" s="34"/>
      <c r="E908" s="34"/>
      <c r="F908" s="35"/>
      <c r="J908" s="60"/>
      <c r="P908" s="37"/>
      <c r="Q908" s="12"/>
      <c r="R908" s="34"/>
      <c r="S908" s="12"/>
      <c r="T908" s="12"/>
      <c r="X908" s="12"/>
      <c r="AD908" s="12"/>
      <c r="AF908" s="39"/>
    </row>
    <row r="909" ht="15.75" customHeight="1">
      <c r="A909" s="34"/>
      <c r="B909" s="34"/>
      <c r="C909" s="34"/>
      <c r="E909" s="34"/>
      <c r="F909" s="35"/>
      <c r="J909" s="60"/>
      <c r="P909" s="37"/>
      <c r="Q909" s="12"/>
      <c r="R909" s="34"/>
      <c r="S909" s="12"/>
      <c r="T909" s="12"/>
      <c r="X909" s="12"/>
      <c r="AD909" s="12"/>
      <c r="AF909" s="39"/>
    </row>
    <row r="910" ht="15.75" customHeight="1">
      <c r="A910" s="34"/>
      <c r="B910" s="34"/>
      <c r="C910" s="34"/>
      <c r="E910" s="34"/>
      <c r="F910" s="35"/>
      <c r="J910" s="60"/>
      <c r="P910" s="37"/>
      <c r="Q910" s="12"/>
      <c r="R910" s="34"/>
      <c r="S910" s="12"/>
      <c r="T910" s="12"/>
      <c r="X910" s="12"/>
      <c r="AD910" s="12"/>
      <c r="AF910" s="39"/>
    </row>
    <row r="911" ht="15.75" customHeight="1">
      <c r="A911" s="34"/>
      <c r="B911" s="34"/>
      <c r="C911" s="34"/>
      <c r="E911" s="34"/>
      <c r="F911" s="35"/>
      <c r="J911" s="60"/>
      <c r="P911" s="37"/>
      <c r="Q911" s="12"/>
      <c r="R911" s="34"/>
      <c r="S911" s="12"/>
      <c r="T911" s="12"/>
      <c r="X911" s="12"/>
      <c r="AD911" s="12"/>
      <c r="AF911" s="39"/>
    </row>
    <row r="912" ht="15.75" customHeight="1">
      <c r="A912" s="34"/>
      <c r="B912" s="34"/>
      <c r="C912" s="34"/>
      <c r="E912" s="34"/>
      <c r="F912" s="35"/>
      <c r="J912" s="60"/>
      <c r="P912" s="37"/>
      <c r="Q912" s="12"/>
      <c r="R912" s="34"/>
      <c r="S912" s="12"/>
      <c r="T912" s="12"/>
      <c r="X912" s="12"/>
      <c r="AD912" s="12"/>
      <c r="AF912" s="39"/>
    </row>
    <row r="913" ht="15.75" customHeight="1">
      <c r="A913" s="34"/>
      <c r="B913" s="34"/>
      <c r="C913" s="34"/>
      <c r="E913" s="34"/>
      <c r="F913" s="35"/>
      <c r="J913" s="60"/>
      <c r="P913" s="37"/>
      <c r="Q913" s="12"/>
      <c r="R913" s="34"/>
      <c r="S913" s="12"/>
      <c r="T913" s="12"/>
      <c r="X913" s="12"/>
      <c r="AD913" s="12"/>
      <c r="AF913" s="39"/>
    </row>
    <row r="914" ht="15.75" customHeight="1">
      <c r="A914" s="34"/>
      <c r="B914" s="34"/>
      <c r="C914" s="34"/>
      <c r="E914" s="34"/>
      <c r="F914" s="35"/>
      <c r="J914" s="60"/>
      <c r="P914" s="37"/>
      <c r="Q914" s="12"/>
      <c r="R914" s="34"/>
      <c r="S914" s="12"/>
      <c r="T914" s="12"/>
      <c r="X914" s="12"/>
      <c r="AD914" s="12"/>
      <c r="AF914" s="39"/>
    </row>
    <row r="915" ht="15.75" customHeight="1">
      <c r="A915" s="34"/>
      <c r="B915" s="34"/>
      <c r="C915" s="34"/>
      <c r="E915" s="34"/>
      <c r="F915" s="35"/>
      <c r="J915" s="60"/>
      <c r="P915" s="37"/>
      <c r="Q915" s="12"/>
      <c r="R915" s="34"/>
      <c r="S915" s="12"/>
      <c r="T915" s="12"/>
      <c r="X915" s="12"/>
      <c r="AD915" s="12"/>
      <c r="AF915" s="39"/>
    </row>
    <row r="916" ht="15.75" customHeight="1">
      <c r="A916" s="34"/>
      <c r="B916" s="34"/>
      <c r="C916" s="34"/>
      <c r="E916" s="34"/>
      <c r="F916" s="35"/>
      <c r="J916" s="60"/>
      <c r="P916" s="37"/>
      <c r="Q916" s="12"/>
      <c r="R916" s="34"/>
      <c r="S916" s="12"/>
      <c r="T916" s="12"/>
      <c r="X916" s="12"/>
      <c r="AD916" s="12"/>
      <c r="AF916" s="39"/>
    </row>
    <row r="917" ht="15.75" customHeight="1">
      <c r="A917" s="34"/>
      <c r="B917" s="34"/>
      <c r="C917" s="34"/>
      <c r="E917" s="34"/>
      <c r="F917" s="35"/>
      <c r="J917" s="60"/>
      <c r="P917" s="37"/>
      <c r="Q917" s="12"/>
      <c r="R917" s="34"/>
      <c r="S917" s="12"/>
      <c r="T917" s="12"/>
      <c r="X917" s="12"/>
      <c r="AD917" s="12"/>
      <c r="AF917" s="39"/>
    </row>
    <row r="918" ht="15.75" customHeight="1">
      <c r="A918" s="34"/>
      <c r="B918" s="34"/>
      <c r="C918" s="34"/>
      <c r="E918" s="34"/>
      <c r="F918" s="35"/>
      <c r="J918" s="60"/>
      <c r="P918" s="37"/>
      <c r="Q918" s="12"/>
      <c r="R918" s="34"/>
      <c r="S918" s="12"/>
      <c r="T918" s="12"/>
      <c r="X918" s="12"/>
      <c r="AD918" s="12"/>
      <c r="AF918" s="39"/>
    </row>
    <row r="919" ht="15.75" customHeight="1">
      <c r="A919" s="34"/>
      <c r="B919" s="34"/>
      <c r="C919" s="34"/>
      <c r="E919" s="34"/>
      <c r="F919" s="35"/>
      <c r="J919" s="60"/>
      <c r="P919" s="37"/>
      <c r="Q919" s="12"/>
      <c r="R919" s="34"/>
      <c r="S919" s="12"/>
      <c r="T919" s="12"/>
      <c r="X919" s="12"/>
      <c r="AD919" s="12"/>
      <c r="AF919" s="39"/>
    </row>
    <row r="920" ht="15.75" customHeight="1">
      <c r="A920" s="34"/>
      <c r="B920" s="34"/>
      <c r="C920" s="34"/>
      <c r="E920" s="34"/>
      <c r="F920" s="35"/>
      <c r="J920" s="60"/>
      <c r="P920" s="37"/>
      <c r="Q920" s="12"/>
      <c r="R920" s="34"/>
      <c r="S920" s="12"/>
      <c r="T920" s="12"/>
      <c r="X920" s="12"/>
      <c r="AD920" s="12"/>
      <c r="AF920" s="39"/>
    </row>
    <row r="921" ht="15.75" customHeight="1">
      <c r="A921" s="34"/>
      <c r="B921" s="34"/>
      <c r="C921" s="34"/>
      <c r="E921" s="34"/>
      <c r="F921" s="35"/>
      <c r="J921" s="60"/>
      <c r="P921" s="37"/>
      <c r="Q921" s="12"/>
      <c r="R921" s="34"/>
      <c r="S921" s="12"/>
      <c r="T921" s="12"/>
      <c r="X921" s="12"/>
      <c r="AD921" s="12"/>
      <c r="AF921" s="39"/>
    </row>
    <row r="922" ht="15.75" customHeight="1">
      <c r="A922" s="34"/>
      <c r="B922" s="34"/>
      <c r="C922" s="34"/>
      <c r="E922" s="34"/>
      <c r="F922" s="35"/>
      <c r="J922" s="60"/>
      <c r="P922" s="37"/>
      <c r="Q922" s="12"/>
      <c r="R922" s="34"/>
      <c r="S922" s="12"/>
      <c r="T922" s="12"/>
      <c r="X922" s="12"/>
      <c r="AD922" s="12"/>
      <c r="AF922" s="39"/>
    </row>
    <row r="923" ht="15.75" customHeight="1">
      <c r="A923" s="34"/>
      <c r="B923" s="34"/>
      <c r="C923" s="34"/>
      <c r="E923" s="34"/>
      <c r="F923" s="35"/>
      <c r="J923" s="60"/>
      <c r="P923" s="37"/>
      <c r="Q923" s="12"/>
      <c r="R923" s="34"/>
      <c r="S923" s="12"/>
      <c r="T923" s="12"/>
      <c r="X923" s="12"/>
      <c r="AD923" s="12"/>
      <c r="AF923" s="39"/>
    </row>
    <row r="924" ht="15.75" customHeight="1">
      <c r="A924" s="34"/>
      <c r="B924" s="34"/>
      <c r="C924" s="34"/>
      <c r="E924" s="34"/>
      <c r="F924" s="35"/>
      <c r="J924" s="60"/>
      <c r="P924" s="37"/>
      <c r="Q924" s="12"/>
      <c r="R924" s="34"/>
      <c r="S924" s="12"/>
      <c r="T924" s="12"/>
      <c r="X924" s="12"/>
      <c r="AD924" s="12"/>
      <c r="AF924" s="39"/>
    </row>
    <row r="925" ht="15.75" customHeight="1">
      <c r="A925" s="34"/>
      <c r="B925" s="34"/>
      <c r="C925" s="34"/>
      <c r="E925" s="34"/>
      <c r="F925" s="35"/>
      <c r="J925" s="60"/>
      <c r="P925" s="37"/>
      <c r="Q925" s="12"/>
      <c r="R925" s="34"/>
      <c r="S925" s="12"/>
      <c r="T925" s="12"/>
      <c r="X925" s="12"/>
      <c r="AD925" s="12"/>
      <c r="AF925" s="39"/>
    </row>
    <row r="926" ht="15.75" customHeight="1">
      <c r="A926" s="34"/>
      <c r="B926" s="34"/>
      <c r="C926" s="34"/>
      <c r="E926" s="34"/>
      <c r="F926" s="35"/>
      <c r="J926" s="60"/>
      <c r="P926" s="37"/>
      <c r="Q926" s="12"/>
      <c r="R926" s="34"/>
      <c r="S926" s="12"/>
      <c r="T926" s="12"/>
      <c r="X926" s="12"/>
      <c r="AD926" s="12"/>
      <c r="AF926" s="39"/>
    </row>
    <row r="927" ht="15.75" customHeight="1">
      <c r="A927" s="34"/>
      <c r="B927" s="34"/>
      <c r="C927" s="34"/>
      <c r="E927" s="34"/>
      <c r="F927" s="35"/>
      <c r="J927" s="60"/>
      <c r="P927" s="37"/>
      <c r="Q927" s="12"/>
      <c r="R927" s="34"/>
      <c r="S927" s="12"/>
      <c r="T927" s="12"/>
      <c r="X927" s="12"/>
      <c r="AD927" s="12"/>
      <c r="AF927" s="39"/>
    </row>
    <row r="928" ht="15.75" customHeight="1">
      <c r="A928" s="34"/>
      <c r="B928" s="34"/>
      <c r="C928" s="34"/>
      <c r="E928" s="34"/>
      <c r="F928" s="35"/>
      <c r="J928" s="60"/>
      <c r="P928" s="37"/>
      <c r="Q928" s="12"/>
      <c r="R928" s="34"/>
      <c r="S928" s="12"/>
      <c r="T928" s="12"/>
      <c r="X928" s="12"/>
      <c r="AD928" s="12"/>
      <c r="AF928" s="39"/>
    </row>
    <row r="929" ht="15.75" customHeight="1">
      <c r="A929" s="34"/>
      <c r="B929" s="34"/>
      <c r="C929" s="34"/>
      <c r="E929" s="34"/>
      <c r="F929" s="35"/>
      <c r="J929" s="60"/>
      <c r="P929" s="37"/>
      <c r="Q929" s="12"/>
      <c r="R929" s="34"/>
      <c r="S929" s="12"/>
      <c r="T929" s="12"/>
      <c r="X929" s="12"/>
      <c r="AD929" s="12"/>
      <c r="AF929" s="39"/>
    </row>
    <row r="930" ht="15.75" customHeight="1">
      <c r="A930" s="34"/>
      <c r="B930" s="34"/>
      <c r="C930" s="34"/>
      <c r="E930" s="34"/>
      <c r="F930" s="35"/>
      <c r="J930" s="60"/>
      <c r="P930" s="37"/>
      <c r="Q930" s="12"/>
      <c r="R930" s="34"/>
      <c r="S930" s="12"/>
      <c r="T930" s="12"/>
      <c r="X930" s="12"/>
      <c r="AD930" s="12"/>
      <c r="AF930" s="39"/>
    </row>
    <row r="931" ht="15.75" customHeight="1">
      <c r="A931" s="34"/>
      <c r="B931" s="34"/>
      <c r="C931" s="34"/>
      <c r="E931" s="34"/>
      <c r="F931" s="35"/>
      <c r="J931" s="60"/>
      <c r="P931" s="37"/>
      <c r="Q931" s="12"/>
      <c r="R931" s="34"/>
      <c r="S931" s="12"/>
      <c r="T931" s="12"/>
      <c r="X931" s="12"/>
      <c r="AD931" s="12"/>
      <c r="AF931" s="39"/>
    </row>
    <row r="932" ht="15.75" customHeight="1">
      <c r="A932" s="34"/>
      <c r="B932" s="34"/>
      <c r="C932" s="34"/>
      <c r="E932" s="34"/>
      <c r="F932" s="35"/>
      <c r="J932" s="60"/>
      <c r="P932" s="37"/>
      <c r="Q932" s="12"/>
      <c r="R932" s="34"/>
      <c r="S932" s="12"/>
      <c r="T932" s="12"/>
      <c r="X932" s="12"/>
      <c r="AD932" s="12"/>
      <c r="AF932" s="39"/>
    </row>
    <row r="933" ht="15.75" customHeight="1">
      <c r="A933" s="34"/>
      <c r="B933" s="34"/>
      <c r="C933" s="34"/>
      <c r="E933" s="34"/>
      <c r="F933" s="35"/>
      <c r="J933" s="60"/>
      <c r="P933" s="37"/>
      <c r="Q933" s="12"/>
      <c r="R933" s="34"/>
      <c r="S933" s="12"/>
      <c r="T933" s="12"/>
      <c r="X933" s="12"/>
      <c r="AD933" s="12"/>
      <c r="AF933" s="39"/>
    </row>
    <row r="934" ht="15.75" customHeight="1">
      <c r="A934" s="34"/>
      <c r="B934" s="34"/>
      <c r="C934" s="34"/>
      <c r="E934" s="34"/>
      <c r="F934" s="35"/>
      <c r="J934" s="60"/>
      <c r="P934" s="37"/>
      <c r="Q934" s="12"/>
      <c r="R934" s="34"/>
      <c r="S934" s="12"/>
      <c r="T934" s="12"/>
      <c r="X934" s="12"/>
      <c r="AD934" s="12"/>
      <c r="AF934" s="39"/>
    </row>
    <row r="935" ht="15.75" customHeight="1">
      <c r="A935" s="34"/>
      <c r="B935" s="34"/>
      <c r="C935" s="34"/>
      <c r="E935" s="34"/>
      <c r="F935" s="35"/>
      <c r="J935" s="60"/>
      <c r="P935" s="37"/>
      <c r="Q935" s="12"/>
      <c r="R935" s="34"/>
      <c r="S935" s="12"/>
      <c r="T935" s="12"/>
      <c r="X935" s="12"/>
      <c r="AD935" s="12"/>
      <c r="AF935" s="39"/>
    </row>
    <row r="936" ht="15.75" customHeight="1">
      <c r="A936" s="34"/>
      <c r="B936" s="34"/>
      <c r="C936" s="34"/>
      <c r="E936" s="34"/>
      <c r="F936" s="35"/>
      <c r="J936" s="60"/>
      <c r="P936" s="37"/>
      <c r="Q936" s="12"/>
      <c r="R936" s="34"/>
      <c r="S936" s="12"/>
      <c r="T936" s="12"/>
      <c r="X936" s="12"/>
      <c r="AD936" s="12"/>
      <c r="AF936" s="39"/>
    </row>
    <row r="937" ht="15.75" customHeight="1">
      <c r="A937" s="34"/>
      <c r="B937" s="34"/>
      <c r="C937" s="34"/>
      <c r="E937" s="34"/>
      <c r="F937" s="35"/>
      <c r="J937" s="60"/>
      <c r="P937" s="37"/>
      <c r="Q937" s="12"/>
      <c r="R937" s="34"/>
      <c r="S937" s="12"/>
      <c r="T937" s="12"/>
      <c r="X937" s="12"/>
      <c r="AD937" s="12"/>
      <c r="AF937" s="39"/>
    </row>
    <row r="938" ht="15.75" customHeight="1">
      <c r="A938" s="34"/>
      <c r="B938" s="34"/>
      <c r="C938" s="34"/>
      <c r="E938" s="34"/>
      <c r="F938" s="35"/>
      <c r="J938" s="60"/>
      <c r="P938" s="37"/>
      <c r="Q938" s="12"/>
      <c r="R938" s="34"/>
      <c r="S938" s="12"/>
      <c r="T938" s="12"/>
      <c r="X938" s="12"/>
      <c r="AD938" s="12"/>
      <c r="AF938" s="39"/>
    </row>
    <row r="939" ht="15.75" customHeight="1">
      <c r="A939" s="34"/>
      <c r="B939" s="34"/>
      <c r="C939" s="34"/>
      <c r="E939" s="34"/>
      <c r="F939" s="35"/>
      <c r="J939" s="60"/>
      <c r="P939" s="37"/>
      <c r="Q939" s="12"/>
      <c r="R939" s="34"/>
      <c r="S939" s="12"/>
      <c r="T939" s="12"/>
      <c r="X939" s="12"/>
      <c r="AD939" s="12"/>
      <c r="AF939" s="39"/>
    </row>
    <row r="940" ht="15.75" customHeight="1">
      <c r="A940" s="34"/>
      <c r="B940" s="34"/>
      <c r="C940" s="34"/>
      <c r="E940" s="34"/>
      <c r="F940" s="35"/>
      <c r="J940" s="60"/>
      <c r="P940" s="37"/>
      <c r="Q940" s="12"/>
      <c r="R940" s="34"/>
      <c r="S940" s="12"/>
      <c r="T940" s="12"/>
      <c r="X940" s="12"/>
      <c r="AD940" s="12"/>
      <c r="AF940" s="39"/>
    </row>
    <row r="941" ht="15.75" customHeight="1">
      <c r="A941" s="34"/>
      <c r="B941" s="34"/>
      <c r="C941" s="34"/>
      <c r="E941" s="34"/>
      <c r="F941" s="35"/>
      <c r="J941" s="60"/>
      <c r="P941" s="37"/>
      <c r="Q941" s="12"/>
      <c r="R941" s="34"/>
      <c r="S941" s="12"/>
      <c r="T941" s="12"/>
      <c r="X941" s="12"/>
      <c r="AD941" s="12"/>
      <c r="AF941" s="39"/>
    </row>
    <row r="942" ht="15.75" customHeight="1">
      <c r="A942" s="34"/>
      <c r="B942" s="34"/>
      <c r="C942" s="34"/>
      <c r="E942" s="34"/>
      <c r="F942" s="35"/>
      <c r="J942" s="60"/>
      <c r="P942" s="37"/>
      <c r="Q942" s="12"/>
      <c r="R942" s="34"/>
      <c r="S942" s="12"/>
      <c r="T942" s="12"/>
      <c r="X942" s="12"/>
      <c r="AD942" s="12"/>
      <c r="AF942" s="39"/>
    </row>
    <row r="943" ht="15.75" customHeight="1">
      <c r="A943" s="34"/>
      <c r="B943" s="34"/>
      <c r="C943" s="34"/>
      <c r="E943" s="34"/>
      <c r="F943" s="35"/>
      <c r="J943" s="60"/>
      <c r="P943" s="37"/>
      <c r="Q943" s="12"/>
      <c r="R943" s="34"/>
      <c r="S943" s="12"/>
      <c r="T943" s="12"/>
      <c r="X943" s="12"/>
      <c r="AD943" s="12"/>
      <c r="AF943" s="39"/>
    </row>
    <row r="944" ht="15.75" customHeight="1">
      <c r="A944" s="34"/>
      <c r="B944" s="34"/>
      <c r="C944" s="34"/>
      <c r="E944" s="34"/>
      <c r="F944" s="35"/>
      <c r="J944" s="60"/>
      <c r="P944" s="37"/>
      <c r="Q944" s="12"/>
      <c r="R944" s="34"/>
      <c r="S944" s="12"/>
      <c r="T944" s="12"/>
      <c r="X944" s="12"/>
      <c r="AD944" s="12"/>
      <c r="AF944" s="39"/>
    </row>
    <row r="945" ht="15.75" customHeight="1">
      <c r="A945" s="34"/>
      <c r="B945" s="34"/>
      <c r="C945" s="34"/>
      <c r="E945" s="34"/>
      <c r="F945" s="35"/>
      <c r="J945" s="60"/>
      <c r="P945" s="37"/>
      <c r="Q945" s="12"/>
      <c r="R945" s="34"/>
      <c r="S945" s="12"/>
      <c r="T945" s="12"/>
      <c r="X945" s="12"/>
      <c r="AD945" s="12"/>
      <c r="AF945" s="39"/>
    </row>
    <row r="946" ht="15.75" customHeight="1">
      <c r="A946" s="34"/>
      <c r="B946" s="34"/>
      <c r="C946" s="34"/>
      <c r="E946" s="34"/>
      <c r="F946" s="35"/>
      <c r="J946" s="60"/>
      <c r="P946" s="37"/>
      <c r="Q946" s="12"/>
      <c r="R946" s="34"/>
      <c r="S946" s="12"/>
      <c r="T946" s="12"/>
      <c r="X946" s="12"/>
      <c r="AD946" s="12"/>
      <c r="AF946" s="39"/>
    </row>
    <row r="947" ht="15.75" customHeight="1">
      <c r="A947" s="34"/>
      <c r="B947" s="34"/>
      <c r="C947" s="34"/>
      <c r="E947" s="34"/>
      <c r="F947" s="35"/>
      <c r="J947" s="60"/>
      <c r="P947" s="37"/>
      <c r="Q947" s="12"/>
      <c r="R947" s="34"/>
      <c r="S947" s="12"/>
      <c r="T947" s="12"/>
      <c r="X947" s="12"/>
      <c r="AD947" s="12"/>
      <c r="AF947" s="39"/>
    </row>
    <row r="948" ht="15.75" customHeight="1">
      <c r="A948" s="34"/>
      <c r="B948" s="34"/>
      <c r="C948" s="34"/>
      <c r="E948" s="34"/>
      <c r="F948" s="35"/>
      <c r="J948" s="60"/>
      <c r="P948" s="37"/>
      <c r="Q948" s="12"/>
      <c r="R948" s="34"/>
      <c r="S948" s="12"/>
      <c r="T948" s="12"/>
      <c r="X948" s="12"/>
      <c r="AD948" s="12"/>
      <c r="AF948" s="39"/>
    </row>
    <row r="949" ht="15.75" customHeight="1">
      <c r="A949" s="34"/>
      <c r="B949" s="34"/>
      <c r="C949" s="34"/>
      <c r="E949" s="34"/>
      <c r="F949" s="35"/>
      <c r="J949" s="60"/>
      <c r="P949" s="37"/>
      <c r="Q949" s="12"/>
      <c r="R949" s="34"/>
      <c r="S949" s="12"/>
      <c r="T949" s="12"/>
      <c r="X949" s="12"/>
      <c r="AD949" s="12"/>
      <c r="AF949" s="39"/>
    </row>
    <row r="950" ht="15.75" customHeight="1">
      <c r="A950" s="34"/>
      <c r="B950" s="34"/>
      <c r="C950" s="34"/>
      <c r="E950" s="34"/>
      <c r="F950" s="35"/>
      <c r="J950" s="60"/>
      <c r="P950" s="37"/>
      <c r="Q950" s="12"/>
      <c r="R950" s="34"/>
      <c r="S950" s="12"/>
      <c r="T950" s="12"/>
      <c r="X950" s="12"/>
      <c r="AD950" s="12"/>
      <c r="AF950" s="39"/>
    </row>
    <row r="951" ht="15.75" customHeight="1">
      <c r="A951" s="34"/>
      <c r="B951" s="34"/>
      <c r="C951" s="34"/>
      <c r="E951" s="34"/>
      <c r="F951" s="35"/>
      <c r="J951" s="60"/>
      <c r="P951" s="37"/>
      <c r="Q951" s="12"/>
      <c r="R951" s="34"/>
      <c r="S951" s="12"/>
      <c r="T951" s="12"/>
      <c r="X951" s="12"/>
      <c r="AD951" s="12"/>
      <c r="AF951" s="39"/>
    </row>
    <row r="952" ht="15.75" customHeight="1">
      <c r="A952" s="34"/>
      <c r="B952" s="34"/>
      <c r="C952" s="34"/>
      <c r="E952" s="34"/>
      <c r="F952" s="35"/>
      <c r="J952" s="60"/>
      <c r="P952" s="37"/>
      <c r="Q952" s="12"/>
      <c r="R952" s="34"/>
      <c r="S952" s="12"/>
      <c r="T952" s="12"/>
      <c r="X952" s="12"/>
      <c r="AD952" s="12"/>
      <c r="AF952" s="39"/>
    </row>
    <row r="953" ht="15.75" customHeight="1">
      <c r="A953" s="34"/>
      <c r="B953" s="34"/>
      <c r="C953" s="34"/>
      <c r="E953" s="34"/>
      <c r="F953" s="35"/>
      <c r="J953" s="60"/>
      <c r="P953" s="37"/>
      <c r="Q953" s="12"/>
      <c r="R953" s="34"/>
      <c r="S953" s="12"/>
      <c r="T953" s="12"/>
      <c r="X953" s="12"/>
      <c r="AD953" s="12"/>
      <c r="AF953" s="39"/>
    </row>
    <row r="954" ht="15.75" customHeight="1">
      <c r="A954" s="34"/>
      <c r="B954" s="34"/>
      <c r="C954" s="34"/>
      <c r="E954" s="34"/>
      <c r="F954" s="35"/>
      <c r="J954" s="60"/>
      <c r="P954" s="37"/>
      <c r="Q954" s="12"/>
      <c r="R954" s="34"/>
      <c r="S954" s="12"/>
      <c r="T954" s="12"/>
      <c r="X954" s="12"/>
      <c r="AD954" s="12"/>
      <c r="AF954" s="39"/>
    </row>
    <row r="955" ht="15.75" customHeight="1">
      <c r="A955" s="34"/>
      <c r="B955" s="34"/>
      <c r="C955" s="34"/>
      <c r="E955" s="34"/>
      <c r="F955" s="35"/>
      <c r="J955" s="60"/>
      <c r="P955" s="37"/>
      <c r="Q955" s="12"/>
      <c r="R955" s="34"/>
      <c r="S955" s="12"/>
      <c r="T955" s="12"/>
      <c r="X955" s="12"/>
      <c r="AD955" s="12"/>
      <c r="AF955" s="39"/>
    </row>
    <row r="956" ht="15.75" customHeight="1">
      <c r="A956" s="34"/>
      <c r="B956" s="34"/>
      <c r="C956" s="34"/>
      <c r="E956" s="34"/>
      <c r="F956" s="35"/>
      <c r="J956" s="60"/>
      <c r="P956" s="37"/>
      <c r="Q956" s="12"/>
      <c r="R956" s="34"/>
      <c r="S956" s="12"/>
      <c r="T956" s="12"/>
      <c r="X956" s="12"/>
      <c r="AD956" s="12"/>
      <c r="AF956" s="39"/>
    </row>
    <row r="957" ht="15.75" customHeight="1">
      <c r="A957" s="34"/>
      <c r="B957" s="34"/>
      <c r="C957" s="34"/>
      <c r="E957" s="34"/>
      <c r="F957" s="35"/>
      <c r="J957" s="60"/>
      <c r="P957" s="37"/>
      <c r="Q957" s="12"/>
      <c r="R957" s="34"/>
      <c r="S957" s="12"/>
      <c r="T957" s="12"/>
      <c r="X957" s="12"/>
      <c r="AD957" s="12"/>
      <c r="AF957" s="39"/>
    </row>
    <row r="958" ht="15.75" customHeight="1">
      <c r="A958" s="34"/>
      <c r="B958" s="34"/>
      <c r="C958" s="34"/>
      <c r="E958" s="34"/>
      <c r="F958" s="35"/>
      <c r="J958" s="60"/>
      <c r="P958" s="37"/>
      <c r="Q958" s="12"/>
      <c r="R958" s="34"/>
      <c r="S958" s="12"/>
      <c r="T958" s="12"/>
      <c r="X958" s="12"/>
      <c r="AD958" s="12"/>
      <c r="AF958" s="39"/>
    </row>
    <row r="959" ht="15.75" customHeight="1">
      <c r="A959" s="34"/>
      <c r="B959" s="34"/>
      <c r="C959" s="34"/>
      <c r="E959" s="34"/>
      <c r="F959" s="35"/>
      <c r="J959" s="60"/>
      <c r="P959" s="37"/>
      <c r="Q959" s="12"/>
      <c r="R959" s="34"/>
      <c r="S959" s="12"/>
      <c r="T959" s="12"/>
      <c r="X959" s="12"/>
      <c r="AD959" s="12"/>
      <c r="AF959" s="39"/>
    </row>
    <row r="960" ht="15.75" customHeight="1">
      <c r="A960" s="34"/>
      <c r="B960" s="34"/>
      <c r="C960" s="34"/>
      <c r="E960" s="34"/>
      <c r="F960" s="35"/>
      <c r="J960" s="60"/>
      <c r="P960" s="37"/>
      <c r="Q960" s="12"/>
      <c r="R960" s="34"/>
      <c r="S960" s="12"/>
      <c r="T960" s="12"/>
      <c r="X960" s="12"/>
      <c r="AD960" s="12"/>
      <c r="AF960" s="39"/>
    </row>
    <row r="961" ht="15.75" customHeight="1">
      <c r="A961" s="34"/>
      <c r="B961" s="34"/>
      <c r="C961" s="34"/>
      <c r="E961" s="34"/>
      <c r="F961" s="35"/>
      <c r="J961" s="60"/>
      <c r="P961" s="37"/>
      <c r="Q961" s="12"/>
      <c r="R961" s="34"/>
      <c r="S961" s="12"/>
      <c r="T961" s="12"/>
      <c r="X961" s="12"/>
      <c r="AD961" s="12"/>
      <c r="AF961" s="39"/>
    </row>
    <row r="962" ht="15.75" customHeight="1">
      <c r="A962" s="34"/>
      <c r="B962" s="34"/>
      <c r="C962" s="34"/>
      <c r="E962" s="34"/>
      <c r="F962" s="35"/>
      <c r="J962" s="60"/>
      <c r="P962" s="37"/>
      <c r="Q962" s="12"/>
      <c r="R962" s="34"/>
      <c r="S962" s="12"/>
      <c r="T962" s="12"/>
      <c r="X962" s="12"/>
      <c r="AD962" s="12"/>
      <c r="AF962" s="39"/>
    </row>
    <row r="963" ht="15.75" customHeight="1">
      <c r="A963" s="34"/>
      <c r="B963" s="34"/>
      <c r="C963" s="34"/>
      <c r="E963" s="34"/>
      <c r="F963" s="35"/>
      <c r="J963" s="60"/>
      <c r="P963" s="37"/>
      <c r="Q963" s="12"/>
      <c r="R963" s="34"/>
      <c r="S963" s="12"/>
      <c r="T963" s="12"/>
      <c r="X963" s="12"/>
      <c r="AD963" s="12"/>
      <c r="AF963" s="39"/>
    </row>
    <row r="964" ht="15.75" customHeight="1">
      <c r="A964" s="34"/>
      <c r="B964" s="34"/>
      <c r="C964" s="34"/>
      <c r="E964" s="34"/>
      <c r="F964" s="35"/>
      <c r="J964" s="60"/>
      <c r="P964" s="37"/>
      <c r="Q964" s="12"/>
      <c r="R964" s="34"/>
      <c r="S964" s="12"/>
      <c r="T964" s="12"/>
      <c r="X964" s="12"/>
      <c r="AD964" s="12"/>
      <c r="AF964" s="39"/>
    </row>
    <row r="965" ht="15.75" customHeight="1">
      <c r="A965" s="34"/>
      <c r="B965" s="34"/>
      <c r="C965" s="34"/>
      <c r="E965" s="34"/>
      <c r="F965" s="35"/>
      <c r="J965" s="60"/>
      <c r="P965" s="37"/>
      <c r="Q965" s="12"/>
      <c r="R965" s="34"/>
      <c r="S965" s="12"/>
      <c r="T965" s="12"/>
      <c r="X965" s="12"/>
      <c r="AD965" s="12"/>
      <c r="AF965" s="39"/>
    </row>
    <row r="966" ht="15.75" customHeight="1">
      <c r="A966" s="34"/>
      <c r="B966" s="34"/>
      <c r="C966" s="34"/>
      <c r="E966" s="34"/>
      <c r="F966" s="35"/>
      <c r="J966" s="60"/>
      <c r="P966" s="37"/>
      <c r="Q966" s="12"/>
      <c r="R966" s="34"/>
      <c r="S966" s="12"/>
      <c r="T966" s="12"/>
      <c r="X966" s="12"/>
      <c r="AD966" s="12"/>
      <c r="AF966" s="39"/>
    </row>
    <row r="967" ht="15.75" customHeight="1">
      <c r="A967" s="34"/>
      <c r="B967" s="34"/>
      <c r="C967" s="34"/>
      <c r="E967" s="34"/>
      <c r="F967" s="35"/>
      <c r="J967" s="60"/>
      <c r="P967" s="37"/>
      <c r="Q967" s="12"/>
      <c r="R967" s="34"/>
      <c r="S967" s="12"/>
      <c r="T967" s="12"/>
      <c r="X967" s="12"/>
      <c r="AD967" s="12"/>
      <c r="AF967" s="39"/>
    </row>
    <row r="968" ht="15.75" customHeight="1">
      <c r="A968" s="34"/>
      <c r="B968" s="34"/>
      <c r="C968" s="34"/>
      <c r="E968" s="34"/>
      <c r="F968" s="35"/>
      <c r="J968" s="60"/>
      <c r="P968" s="37"/>
      <c r="Q968" s="12"/>
      <c r="R968" s="34"/>
      <c r="S968" s="12"/>
      <c r="T968" s="12"/>
      <c r="X968" s="12"/>
      <c r="AD968" s="12"/>
      <c r="AF968" s="39"/>
    </row>
    <row r="969" ht="15.75" customHeight="1">
      <c r="A969" s="34"/>
      <c r="B969" s="34"/>
      <c r="C969" s="34"/>
      <c r="E969" s="34"/>
      <c r="F969" s="35"/>
      <c r="J969" s="60"/>
      <c r="P969" s="37"/>
      <c r="Q969" s="12"/>
      <c r="R969" s="34"/>
      <c r="S969" s="12"/>
      <c r="T969" s="12"/>
      <c r="X969" s="12"/>
      <c r="AD969" s="12"/>
      <c r="AF969" s="39"/>
    </row>
    <row r="970" ht="15.75" customHeight="1">
      <c r="A970" s="34"/>
      <c r="B970" s="34"/>
      <c r="C970" s="34"/>
      <c r="E970" s="34"/>
      <c r="F970" s="35"/>
      <c r="J970" s="60"/>
      <c r="P970" s="37"/>
      <c r="Q970" s="12"/>
      <c r="R970" s="34"/>
      <c r="S970" s="12"/>
      <c r="T970" s="12"/>
      <c r="X970" s="12"/>
      <c r="AD970" s="12"/>
      <c r="AF970" s="39"/>
    </row>
    <row r="971" ht="15.75" customHeight="1">
      <c r="A971" s="34"/>
      <c r="B971" s="34"/>
      <c r="C971" s="34"/>
      <c r="E971" s="34"/>
      <c r="F971" s="35"/>
      <c r="J971" s="60"/>
      <c r="P971" s="37"/>
      <c r="Q971" s="12"/>
      <c r="R971" s="34"/>
      <c r="S971" s="12"/>
      <c r="T971" s="12"/>
      <c r="X971" s="12"/>
      <c r="AD971" s="12"/>
      <c r="AF971" s="39"/>
    </row>
    <row r="972" ht="15.75" customHeight="1">
      <c r="A972" s="34"/>
      <c r="B972" s="34"/>
      <c r="C972" s="34"/>
      <c r="E972" s="34"/>
      <c r="F972" s="35"/>
      <c r="J972" s="60"/>
      <c r="P972" s="37"/>
      <c r="Q972" s="12"/>
      <c r="R972" s="34"/>
      <c r="S972" s="12"/>
      <c r="T972" s="12"/>
      <c r="X972" s="12"/>
      <c r="AD972" s="12"/>
      <c r="AF972" s="39"/>
    </row>
    <row r="973" ht="15.75" customHeight="1">
      <c r="A973" s="34"/>
      <c r="B973" s="34"/>
      <c r="C973" s="34"/>
      <c r="E973" s="34"/>
      <c r="F973" s="35"/>
      <c r="J973" s="60"/>
      <c r="P973" s="37"/>
      <c r="Q973" s="12"/>
      <c r="R973" s="34"/>
      <c r="S973" s="12"/>
      <c r="T973" s="12"/>
      <c r="X973" s="12"/>
      <c r="AD973" s="12"/>
      <c r="AF973" s="39"/>
    </row>
    <row r="974" ht="15.75" customHeight="1">
      <c r="A974" s="34"/>
      <c r="B974" s="34"/>
      <c r="C974" s="34"/>
      <c r="E974" s="34"/>
      <c r="F974" s="35"/>
      <c r="J974" s="60"/>
      <c r="P974" s="37"/>
      <c r="Q974" s="12"/>
      <c r="R974" s="34"/>
      <c r="S974" s="12"/>
      <c r="T974" s="12"/>
      <c r="X974" s="12"/>
      <c r="AD974" s="12"/>
      <c r="AF974" s="39"/>
    </row>
    <row r="975" ht="15.75" customHeight="1">
      <c r="A975" s="34"/>
      <c r="B975" s="34"/>
      <c r="C975" s="34"/>
      <c r="E975" s="34"/>
      <c r="F975" s="35"/>
      <c r="J975" s="60"/>
      <c r="P975" s="37"/>
      <c r="Q975" s="12"/>
      <c r="R975" s="34"/>
      <c r="S975" s="12"/>
      <c r="T975" s="12"/>
      <c r="X975" s="12"/>
      <c r="AD975" s="12"/>
      <c r="AF975" s="39"/>
    </row>
    <row r="976" ht="15.75" customHeight="1">
      <c r="A976" s="34"/>
      <c r="B976" s="34"/>
      <c r="C976" s="34"/>
      <c r="E976" s="34"/>
      <c r="F976" s="35"/>
      <c r="J976" s="60"/>
      <c r="P976" s="37"/>
      <c r="Q976" s="12"/>
      <c r="R976" s="34"/>
      <c r="S976" s="12"/>
      <c r="T976" s="12"/>
      <c r="X976" s="12"/>
      <c r="AD976" s="12"/>
      <c r="AF976" s="39"/>
    </row>
    <row r="977" ht="15.75" customHeight="1">
      <c r="A977" s="34"/>
      <c r="B977" s="34"/>
      <c r="C977" s="34"/>
      <c r="E977" s="34"/>
      <c r="F977" s="35"/>
      <c r="J977" s="60"/>
      <c r="P977" s="37"/>
      <c r="Q977" s="12"/>
      <c r="R977" s="34"/>
      <c r="S977" s="12"/>
      <c r="T977" s="12"/>
      <c r="X977" s="12"/>
      <c r="AD977" s="12"/>
      <c r="AF977" s="39"/>
    </row>
    <row r="978" ht="15.75" customHeight="1">
      <c r="A978" s="34"/>
      <c r="B978" s="34"/>
      <c r="C978" s="34"/>
      <c r="E978" s="34"/>
      <c r="F978" s="35"/>
      <c r="J978" s="60"/>
      <c r="P978" s="37"/>
      <c r="Q978" s="12"/>
      <c r="R978" s="34"/>
      <c r="S978" s="12"/>
      <c r="T978" s="12"/>
      <c r="X978" s="12"/>
      <c r="AD978" s="12"/>
      <c r="AF978" s="39"/>
    </row>
    <row r="979" ht="15.75" customHeight="1">
      <c r="A979" s="34"/>
      <c r="B979" s="34"/>
      <c r="C979" s="34"/>
      <c r="E979" s="34"/>
      <c r="F979" s="35"/>
      <c r="J979" s="60"/>
      <c r="P979" s="37"/>
      <c r="Q979" s="12"/>
      <c r="R979" s="34"/>
      <c r="S979" s="12"/>
      <c r="T979" s="12"/>
      <c r="X979" s="12"/>
      <c r="AD979" s="12"/>
      <c r="AF979" s="39"/>
    </row>
    <row r="980" ht="15.75" customHeight="1">
      <c r="A980" s="34"/>
      <c r="B980" s="34"/>
      <c r="C980" s="34"/>
      <c r="E980" s="34"/>
      <c r="F980" s="35"/>
      <c r="J980" s="60"/>
      <c r="P980" s="37"/>
      <c r="Q980" s="12"/>
      <c r="R980" s="34"/>
      <c r="S980" s="12"/>
      <c r="T980" s="12"/>
      <c r="X980" s="12"/>
      <c r="AD980" s="12"/>
      <c r="AF980" s="39"/>
    </row>
    <row r="981" ht="15.75" customHeight="1">
      <c r="A981" s="34"/>
      <c r="B981" s="34"/>
      <c r="C981" s="34"/>
      <c r="E981" s="34"/>
      <c r="F981" s="35"/>
      <c r="J981" s="60"/>
      <c r="P981" s="37"/>
      <c r="Q981" s="12"/>
      <c r="R981" s="34"/>
      <c r="S981" s="12"/>
      <c r="T981" s="12"/>
      <c r="X981" s="12"/>
      <c r="AD981" s="12"/>
      <c r="AF981" s="39"/>
    </row>
    <row r="982" ht="15.75" customHeight="1">
      <c r="A982" s="34"/>
      <c r="B982" s="34"/>
      <c r="C982" s="34"/>
      <c r="E982" s="34"/>
      <c r="F982" s="35"/>
      <c r="J982" s="60"/>
      <c r="P982" s="37"/>
      <c r="Q982" s="12"/>
      <c r="R982" s="34"/>
      <c r="S982" s="12"/>
      <c r="T982" s="12"/>
      <c r="X982" s="12"/>
      <c r="AD982" s="12"/>
      <c r="AF982" s="39"/>
    </row>
    <row r="983" ht="15.75" customHeight="1">
      <c r="A983" s="34"/>
      <c r="B983" s="34"/>
      <c r="C983" s="34"/>
      <c r="E983" s="34"/>
      <c r="F983" s="35"/>
      <c r="J983" s="60"/>
      <c r="P983" s="37"/>
      <c r="Q983" s="12"/>
      <c r="R983" s="34"/>
      <c r="S983" s="12"/>
      <c r="T983" s="12"/>
      <c r="X983" s="12"/>
      <c r="AD983" s="12"/>
      <c r="AF983" s="39"/>
    </row>
    <row r="984" ht="15.75" customHeight="1">
      <c r="A984" s="34"/>
      <c r="B984" s="34"/>
      <c r="C984" s="34"/>
      <c r="E984" s="34"/>
      <c r="F984" s="35"/>
      <c r="J984" s="60"/>
      <c r="P984" s="37"/>
      <c r="Q984" s="12"/>
      <c r="R984" s="34"/>
      <c r="S984" s="12"/>
      <c r="T984" s="12"/>
      <c r="X984" s="12"/>
      <c r="AD984" s="12"/>
      <c r="AF984" s="39"/>
    </row>
    <row r="985" ht="15.75" customHeight="1">
      <c r="A985" s="34"/>
      <c r="B985" s="34"/>
      <c r="C985" s="34"/>
      <c r="E985" s="34"/>
      <c r="F985" s="35"/>
      <c r="J985" s="60"/>
      <c r="P985" s="37"/>
      <c r="Q985" s="12"/>
      <c r="R985" s="34"/>
      <c r="S985" s="12"/>
      <c r="T985" s="12"/>
      <c r="X985" s="12"/>
      <c r="AD985" s="12"/>
      <c r="AF985" s="39"/>
    </row>
    <row r="986" ht="15.75" customHeight="1">
      <c r="A986" s="34"/>
      <c r="B986" s="34"/>
      <c r="C986" s="34"/>
      <c r="E986" s="34"/>
      <c r="F986" s="35"/>
      <c r="J986" s="60"/>
      <c r="P986" s="37"/>
      <c r="Q986" s="12"/>
      <c r="R986" s="34"/>
      <c r="S986" s="12"/>
      <c r="T986" s="12"/>
      <c r="X986" s="12"/>
      <c r="AD986" s="12"/>
      <c r="AF986" s="39"/>
    </row>
    <row r="987" ht="15.75" customHeight="1">
      <c r="A987" s="34"/>
      <c r="B987" s="34"/>
      <c r="C987" s="34"/>
      <c r="E987" s="34"/>
      <c r="F987" s="35"/>
      <c r="J987" s="60"/>
      <c r="P987" s="37"/>
      <c r="Q987" s="12"/>
      <c r="R987" s="34"/>
      <c r="S987" s="12"/>
      <c r="T987" s="12"/>
      <c r="X987" s="12"/>
      <c r="AD987" s="12"/>
      <c r="AF987" s="39"/>
    </row>
    <row r="988" ht="15.75" customHeight="1">
      <c r="A988" s="34"/>
      <c r="B988" s="34"/>
      <c r="C988" s="34"/>
      <c r="E988" s="34"/>
      <c r="F988" s="35"/>
      <c r="J988" s="60"/>
      <c r="P988" s="37"/>
      <c r="Q988" s="12"/>
      <c r="R988" s="34"/>
      <c r="S988" s="12"/>
      <c r="T988" s="12"/>
      <c r="X988" s="12"/>
      <c r="AD988" s="12"/>
      <c r="AF988" s="39"/>
    </row>
    <row r="989" ht="15.75" customHeight="1">
      <c r="A989" s="34"/>
      <c r="B989" s="34"/>
      <c r="C989" s="34"/>
      <c r="E989" s="34"/>
      <c r="F989" s="35"/>
      <c r="J989" s="60"/>
      <c r="P989" s="37"/>
      <c r="Q989" s="12"/>
      <c r="R989" s="34"/>
      <c r="S989" s="12"/>
      <c r="T989" s="12"/>
      <c r="X989" s="12"/>
      <c r="AD989" s="12"/>
      <c r="AF989" s="39"/>
    </row>
    <row r="990" ht="15.75" customHeight="1">
      <c r="A990" s="34"/>
      <c r="B990" s="34"/>
      <c r="C990" s="34"/>
      <c r="E990" s="34"/>
      <c r="F990" s="35"/>
      <c r="J990" s="60"/>
      <c r="P990" s="37"/>
      <c r="Q990" s="12"/>
      <c r="R990" s="34"/>
      <c r="S990" s="12"/>
      <c r="T990" s="12"/>
      <c r="X990" s="12"/>
      <c r="AD990" s="12"/>
      <c r="AF990" s="39"/>
    </row>
    <row r="991" ht="15.75" customHeight="1">
      <c r="A991" s="34"/>
      <c r="B991" s="34"/>
      <c r="C991" s="34"/>
      <c r="E991" s="34"/>
      <c r="F991" s="35"/>
      <c r="J991" s="60"/>
      <c r="P991" s="37"/>
      <c r="Q991" s="12"/>
      <c r="R991" s="34"/>
      <c r="S991" s="12"/>
      <c r="T991" s="12"/>
      <c r="X991" s="12"/>
      <c r="AD991" s="12"/>
      <c r="AF991" s="39"/>
    </row>
    <row r="992" ht="15.75" customHeight="1">
      <c r="A992" s="34"/>
      <c r="B992" s="34"/>
      <c r="C992" s="34"/>
      <c r="E992" s="34"/>
      <c r="F992" s="35"/>
      <c r="J992" s="60"/>
      <c r="P992" s="37"/>
      <c r="Q992" s="12"/>
      <c r="R992" s="34"/>
      <c r="S992" s="12"/>
      <c r="T992" s="12"/>
      <c r="X992" s="12"/>
      <c r="AD992" s="12"/>
      <c r="AF992" s="39"/>
    </row>
    <row r="993" ht="15.75" customHeight="1">
      <c r="A993" s="34"/>
      <c r="B993" s="34"/>
      <c r="C993" s="34"/>
      <c r="E993" s="34"/>
      <c r="F993" s="35"/>
      <c r="J993" s="60"/>
      <c r="P993" s="37"/>
      <c r="Q993" s="12"/>
      <c r="R993" s="34"/>
      <c r="S993" s="12"/>
      <c r="T993" s="12"/>
      <c r="X993" s="12"/>
      <c r="AD993" s="12"/>
      <c r="AF993" s="39"/>
    </row>
    <row r="994" ht="15.75" customHeight="1">
      <c r="A994" s="34"/>
      <c r="B994" s="34"/>
      <c r="C994" s="34"/>
      <c r="E994" s="34"/>
      <c r="F994" s="35"/>
      <c r="J994" s="60"/>
      <c r="P994" s="37"/>
      <c r="Q994" s="12"/>
      <c r="R994" s="34"/>
      <c r="S994" s="12"/>
      <c r="T994" s="12"/>
      <c r="X994" s="12"/>
      <c r="AD994" s="12"/>
      <c r="AF994" s="39"/>
    </row>
    <row r="995" ht="15.75" customHeight="1">
      <c r="A995" s="34"/>
      <c r="B995" s="34"/>
      <c r="C995" s="34"/>
      <c r="E995" s="34"/>
      <c r="F995" s="35"/>
      <c r="J995" s="60"/>
      <c r="P995" s="37"/>
      <c r="Q995" s="12"/>
      <c r="R995" s="34"/>
      <c r="S995" s="12"/>
      <c r="T995" s="12"/>
      <c r="X995" s="12"/>
      <c r="AD995" s="12"/>
      <c r="AF995" s="39"/>
    </row>
    <row r="996" ht="15.75" customHeight="1">
      <c r="A996" s="34"/>
      <c r="B996" s="34"/>
      <c r="C996" s="34"/>
      <c r="E996" s="34"/>
      <c r="F996" s="35"/>
      <c r="J996" s="60"/>
      <c r="P996" s="37"/>
      <c r="Q996" s="12"/>
      <c r="R996" s="34"/>
      <c r="S996" s="12"/>
      <c r="T996" s="12"/>
      <c r="X996" s="12"/>
      <c r="AD996" s="12"/>
      <c r="AF996" s="39"/>
    </row>
    <row r="997" ht="15.75" customHeight="1">
      <c r="A997" s="34"/>
      <c r="B997" s="34"/>
      <c r="C997" s="34"/>
      <c r="E997" s="34"/>
      <c r="F997" s="35"/>
      <c r="J997" s="60"/>
      <c r="P997" s="37"/>
      <c r="Q997" s="12"/>
      <c r="R997" s="34"/>
      <c r="S997" s="12"/>
      <c r="T997" s="12"/>
      <c r="X997" s="12"/>
      <c r="AD997" s="12"/>
      <c r="AF997" s="39"/>
    </row>
    <row r="998" ht="15.75" customHeight="1">
      <c r="A998" s="34"/>
      <c r="B998" s="34"/>
      <c r="C998" s="34"/>
      <c r="E998" s="34"/>
      <c r="F998" s="35"/>
      <c r="J998" s="60"/>
      <c r="P998" s="37"/>
      <c r="Q998" s="12"/>
      <c r="R998" s="34"/>
      <c r="S998" s="12"/>
      <c r="T998" s="12"/>
      <c r="X998" s="12"/>
      <c r="AD998" s="12"/>
      <c r="AF998" s="39"/>
    </row>
    <row r="999" ht="15.75" customHeight="1">
      <c r="A999" s="34"/>
      <c r="B999" s="34"/>
      <c r="C999" s="34"/>
      <c r="E999" s="34"/>
      <c r="F999" s="35"/>
      <c r="J999" s="60"/>
      <c r="P999" s="37"/>
      <c r="Q999" s="12"/>
      <c r="R999" s="34"/>
      <c r="S999" s="12"/>
      <c r="T999" s="12"/>
      <c r="X999" s="12"/>
      <c r="AD999" s="12"/>
      <c r="AF999" s="39"/>
    </row>
    <row r="1000" ht="15.75" customHeight="1">
      <c r="A1000" s="34"/>
      <c r="B1000" s="34"/>
      <c r="C1000" s="34"/>
      <c r="E1000" s="34"/>
      <c r="F1000" s="35"/>
      <c r="J1000" s="60"/>
      <c r="P1000" s="37"/>
      <c r="Q1000" s="12"/>
      <c r="R1000" s="34"/>
      <c r="S1000" s="12"/>
      <c r="T1000" s="12"/>
      <c r="X1000" s="12"/>
      <c r="AD1000" s="12"/>
      <c r="AF1000" s="39"/>
    </row>
  </sheetData>
  <conditionalFormatting sqref="F27:F1000">
    <cfRule type="cellIs" dxfId="4" priority="1" operator="greaterThan">
      <formula>0</formula>
    </cfRule>
  </conditionalFormatting>
  <conditionalFormatting sqref="L1:L26">
    <cfRule type="cellIs" dxfId="4" priority="2" operator="greaterThan">
      <formula>0</formula>
    </cfRule>
  </conditionalFormatting>
  <dataValidations>
    <dataValidation type="list" allowBlank="1" showErrorMessage="1" sqref="S1:S26">
      <formula1>LISTAS!$A:$A</formula1>
    </dataValidation>
    <dataValidation type="list" allowBlank="1" showErrorMessage="1" sqref="U1:U26">
      <formula1>LISTAS!$E:$E</formula1>
    </dataValidation>
    <dataValidation type="list" allowBlank="1" showErrorMessage="1" sqref="T2:T26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6.75"/>
    <col customWidth="1" min="2" max="2" width="7.63"/>
    <col customWidth="1" min="3" max="3" width="6.88"/>
    <col customWidth="1" min="4" max="4" width="7.38"/>
    <col customWidth="1" min="5" max="5" width="52.25"/>
    <col customWidth="1" min="6" max="6" width="12.38"/>
    <col customWidth="1" min="7" max="7" width="7.0"/>
    <col customWidth="1" min="8" max="8" width="5.13"/>
    <col customWidth="1" min="9" max="9" width="6.25"/>
    <col customWidth="1" min="10" max="10" width="9.75"/>
    <col customWidth="1" min="11" max="11" width="10.75"/>
    <col customWidth="1" min="12" max="12" width="10.13"/>
    <col customWidth="1" min="13" max="13" width="11.13"/>
    <col customWidth="1" min="14" max="17" width="11.38"/>
    <col customWidth="1" min="18" max="18" width="8.88"/>
    <col customWidth="1" min="19" max="22" width="11.38"/>
    <col customWidth="1" min="23" max="23" width="9.75"/>
    <col customWidth="1" min="24" max="24" width="9.25"/>
    <col customWidth="1" min="25" max="25" width="10.25"/>
    <col customWidth="1" min="26" max="26" width="10.75"/>
    <col customWidth="1" min="27" max="27" width="12.63"/>
    <col customWidth="1" min="28" max="28" width="8.88"/>
    <col customWidth="1" min="29" max="29" width="12.63"/>
    <col customWidth="1" min="30" max="30" width="11.25"/>
    <col customWidth="1" min="31" max="33" width="11.38"/>
    <col customWidth="1" min="34" max="34" width="9.25"/>
    <col customWidth="1" min="35" max="35" width="8.13"/>
    <col customWidth="1" min="36" max="36" width="10.0"/>
    <col customWidth="1" min="37" max="37" width="11.63"/>
    <col customWidth="1" min="38" max="38" width="20.0"/>
    <col customWidth="1" min="39" max="39" width="13.38"/>
    <col customWidth="1" min="40" max="40" width="11.63"/>
    <col customWidth="1" min="41" max="41" width="16.75"/>
    <col customWidth="1" min="42" max="42" width="8.88"/>
    <col customWidth="1" min="43" max="43" width="14.25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2286</v>
      </c>
      <c r="B2" s="28"/>
      <c r="C2" s="15" t="str">
        <f t="shared" ref="C2:C59" si="1">CONCATENATE(LEFT(T2,3),RIGHT(A2,8))</f>
        <v>BEB58060183</v>
      </c>
      <c r="D2" s="15" t="s">
        <v>11857</v>
      </c>
      <c r="E2" s="28" t="s">
        <v>2287</v>
      </c>
      <c r="F2" s="20"/>
      <c r="G2" s="29">
        <v>0.0</v>
      </c>
      <c r="H2" s="28" t="s">
        <v>12099</v>
      </c>
      <c r="I2" s="15">
        <v>12.0</v>
      </c>
      <c r="J2" s="15">
        <v>12.0</v>
      </c>
      <c r="K2" s="15"/>
      <c r="L2" s="23">
        <f>(('HC-LASVEGAS'!$F2*(1+'HC-LASVEGAS'!$G2%))/'HC-LASVEGAS'!$J2)+'HC-LASVEGAS'!$K2</f>
        <v>0</v>
      </c>
      <c r="M2" s="15">
        <v>30.0</v>
      </c>
      <c r="N2" s="24">
        <f t="shared" ref="N2:N59" si="2">IF(L2&gt;=5,MROUND(L2/(1-M2/100),50),10)</f>
        <v>10</v>
      </c>
      <c r="O2" s="29">
        <f>MROUND(('HC-LASVEGAS'!$N2/0.6),10)</f>
        <v>20</v>
      </c>
      <c r="P2" s="15" t="s">
        <v>11858</v>
      </c>
      <c r="Q2" s="15">
        <v>4.0</v>
      </c>
      <c r="R2" s="29">
        <f>'HC-LASVEGAS'!$I2+'HC-LASVEGAS'!$Q2</f>
        <v>16</v>
      </c>
      <c r="S2" s="15" t="s">
        <v>1104</v>
      </c>
      <c r="T2" s="15" t="s">
        <v>188</v>
      </c>
      <c r="U2" s="15" t="s">
        <v>11747</v>
      </c>
      <c r="V2" s="15" t="s">
        <v>12357</v>
      </c>
      <c r="W2" s="15" t="s">
        <v>11860</v>
      </c>
      <c r="X2" s="15">
        <v>1.0</v>
      </c>
      <c r="Y2" s="15">
        <v>0.0</v>
      </c>
      <c r="Z2" s="15"/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5"/>
      <c r="AP2" s="15"/>
      <c r="AQ2" s="15"/>
    </row>
    <row r="3" ht="15.75" customHeight="1">
      <c r="A3" s="28" t="s">
        <v>2288</v>
      </c>
      <c r="B3" s="28"/>
      <c r="C3" s="15" t="str">
        <f t="shared" si="1"/>
        <v>BEB58060190</v>
      </c>
      <c r="D3" s="15" t="s">
        <v>11857</v>
      </c>
      <c r="E3" s="28" t="s">
        <v>2289</v>
      </c>
      <c r="F3" s="20"/>
      <c r="G3" s="29">
        <v>0.0</v>
      </c>
      <c r="H3" s="28" t="s">
        <v>12099</v>
      </c>
      <c r="I3" s="15">
        <v>12.0</v>
      </c>
      <c r="J3" s="15">
        <v>12.0</v>
      </c>
      <c r="K3" s="15"/>
      <c r="L3" s="23">
        <f>(('HC-LASVEGAS'!$F3*(1+'HC-LASVEGAS'!$G3%))/'HC-LASVEGAS'!$J3)+'HC-LASVEGAS'!$K3</f>
        <v>0</v>
      </c>
      <c r="M3" s="15">
        <v>30.0</v>
      </c>
      <c r="N3" s="24">
        <f t="shared" si="2"/>
        <v>10</v>
      </c>
      <c r="O3" s="29">
        <f>MROUND(('HC-LASVEGAS'!$N3/0.6),10)</f>
        <v>20</v>
      </c>
      <c r="P3" s="15" t="s">
        <v>11858</v>
      </c>
      <c r="Q3" s="15">
        <v>4.0</v>
      </c>
      <c r="R3" s="29">
        <f>'HC-LASVEGAS'!$I3+'HC-LASVEGAS'!$Q3</f>
        <v>16</v>
      </c>
      <c r="S3" s="15" t="s">
        <v>1104</v>
      </c>
      <c r="T3" s="15" t="s">
        <v>188</v>
      </c>
      <c r="U3" s="15" t="s">
        <v>11747</v>
      </c>
      <c r="V3" s="15" t="s">
        <v>12357</v>
      </c>
      <c r="W3" s="15" t="s">
        <v>11860</v>
      </c>
      <c r="X3" s="15">
        <v>1.0</v>
      </c>
      <c r="Y3" s="15">
        <v>0.0</v>
      </c>
      <c r="Z3" s="15"/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5"/>
      <c r="AP3" s="15"/>
      <c r="AQ3" s="15"/>
    </row>
    <row r="4" ht="15.75" customHeight="1">
      <c r="A4" s="28" t="s">
        <v>2290</v>
      </c>
      <c r="B4" s="28"/>
      <c r="C4" s="15" t="str">
        <f t="shared" si="1"/>
        <v>BOD10517348</v>
      </c>
      <c r="D4" s="15" t="s">
        <v>11857</v>
      </c>
      <c r="E4" s="28" t="s">
        <v>2291</v>
      </c>
      <c r="F4" s="20">
        <v>2199.0</v>
      </c>
      <c r="G4" s="29">
        <v>0.0</v>
      </c>
      <c r="H4" s="28" t="s">
        <v>12099</v>
      </c>
      <c r="I4" s="15">
        <v>6.0</v>
      </c>
      <c r="J4" s="15">
        <v>1.0</v>
      </c>
      <c r="K4" s="15"/>
      <c r="L4" s="23">
        <f>(('HC-LASVEGAS'!$F4*(1+'HC-LASVEGAS'!$G4%))/'HC-LASVEGAS'!$J4)+'HC-LASVEGAS'!$K4</f>
        <v>2199</v>
      </c>
      <c r="M4" s="15">
        <v>20.0</v>
      </c>
      <c r="N4" s="24">
        <f t="shared" si="2"/>
        <v>2750</v>
      </c>
      <c r="O4" s="29">
        <f>MROUND(('HC-LASVEGAS'!$N4/0.6),10)</f>
        <v>4580</v>
      </c>
      <c r="P4" s="15" t="s">
        <v>11858</v>
      </c>
      <c r="Q4" s="15">
        <v>2.0</v>
      </c>
      <c r="R4" s="29">
        <f>'HC-LASVEGAS'!$I4+'HC-LASVEGAS'!$Q4</f>
        <v>8</v>
      </c>
      <c r="S4" s="15" t="s">
        <v>1104</v>
      </c>
      <c r="T4" s="15" t="s">
        <v>1797</v>
      </c>
      <c r="U4" s="15" t="s">
        <v>11762</v>
      </c>
      <c r="V4" s="15" t="s">
        <v>12358</v>
      </c>
      <c r="W4" s="15" t="s">
        <v>11860</v>
      </c>
      <c r="X4" s="15">
        <v>1.0</v>
      </c>
      <c r="Y4" s="15">
        <v>11.0</v>
      </c>
      <c r="Z4" s="15"/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5"/>
      <c r="AP4" s="15"/>
      <c r="AQ4" s="15"/>
    </row>
    <row r="5" ht="15.75" customHeight="1">
      <c r="A5" s="28" t="s">
        <v>2292</v>
      </c>
      <c r="B5" s="28"/>
      <c r="C5" s="15" t="str">
        <f t="shared" si="1"/>
        <v>BOD77991829</v>
      </c>
      <c r="D5" s="15" t="s">
        <v>11857</v>
      </c>
      <c r="E5" s="28" t="s">
        <v>2293</v>
      </c>
      <c r="F5" s="20">
        <v>1400.0</v>
      </c>
      <c r="G5" s="29">
        <v>0.0</v>
      </c>
      <c r="H5" s="28" t="s">
        <v>12099</v>
      </c>
      <c r="I5" s="15">
        <v>6.0</v>
      </c>
      <c r="J5" s="15">
        <v>1.0</v>
      </c>
      <c r="K5" s="15"/>
      <c r="L5" s="23">
        <f>(('HC-LASVEGAS'!$F5*(1+'HC-LASVEGAS'!$G5%))/'HC-LASVEGAS'!$J5)+'HC-LASVEGAS'!$K5</f>
        <v>1400</v>
      </c>
      <c r="M5" s="15">
        <v>20.0</v>
      </c>
      <c r="N5" s="24">
        <f t="shared" si="2"/>
        <v>1750</v>
      </c>
      <c r="O5" s="29">
        <f>MROUND(('HC-LASVEGAS'!$N5/0.6),10)</f>
        <v>2920</v>
      </c>
      <c r="P5" s="15" t="s">
        <v>11858</v>
      </c>
      <c r="Q5" s="15">
        <v>2.0</v>
      </c>
      <c r="R5" s="29">
        <f>'HC-LASVEGAS'!$I5+'HC-LASVEGAS'!$Q5</f>
        <v>8</v>
      </c>
      <c r="S5" s="15" t="s">
        <v>1104</v>
      </c>
      <c r="T5" s="15" t="s">
        <v>1797</v>
      </c>
      <c r="U5" s="15" t="s">
        <v>11762</v>
      </c>
      <c r="V5" s="15" t="s">
        <v>12359</v>
      </c>
      <c r="W5" s="15" t="s">
        <v>11860</v>
      </c>
      <c r="X5" s="15">
        <v>1.0</v>
      </c>
      <c r="Y5" s="15">
        <v>0.0</v>
      </c>
      <c r="Z5" s="15"/>
      <c r="AA5" s="15"/>
      <c r="AB5" s="29">
        <f>OSLE!$L5*OSLE!$AA5</f>
        <v>0</v>
      </c>
      <c r="AC5" s="15"/>
      <c r="AD5" s="15"/>
      <c r="AE5" s="15"/>
      <c r="AF5" s="15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5"/>
      <c r="AP5" s="15"/>
      <c r="AQ5" s="15"/>
    </row>
    <row r="6" ht="15.75" customHeight="1">
      <c r="A6" s="28" t="s">
        <v>2294</v>
      </c>
      <c r="B6" s="28"/>
      <c r="C6" s="15" t="str">
        <f t="shared" si="1"/>
        <v>BOD60006029</v>
      </c>
      <c r="D6" s="15" t="s">
        <v>11857</v>
      </c>
      <c r="E6" s="28" t="s">
        <v>2295</v>
      </c>
      <c r="F6" s="20">
        <v>4300.0</v>
      </c>
      <c r="G6" s="29">
        <v>0.0</v>
      </c>
      <c r="H6" s="28" t="s">
        <v>12099</v>
      </c>
      <c r="I6" s="15">
        <v>6.0</v>
      </c>
      <c r="J6" s="15">
        <v>1.0</v>
      </c>
      <c r="K6" s="15"/>
      <c r="L6" s="23">
        <f>(('HC-LASVEGAS'!$F6*(1+'HC-LASVEGAS'!$G6%))/'HC-LASVEGAS'!$J6)+'HC-LASVEGAS'!$K6</f>
        <v>4300</v>
      </c>
      <c r="M6" s="15">
        <v>20.0</v>
      </c>
      <c r="N6" s="24">
        <f t="shared" si="2"/>
        <v>5400</v>
      </c>
      <c r="O6" s="29">
        <f>MROUND(('HC-LASVEGAS'!$N6/0.6),10)</f>
        <v>9000</v>
      </c>
      <c r="P6" s="15" t="s">
        <v>11858</v>
      </c>
      <c r="Q6" s="15">
        <v>2.0</v>
      </c>
      <c r="R6" s="29">
        <f>'HC-LASVEGAS'!$I6+'HC-LASVEGAS'!$Q6</f>
        <v>8</v>
      </c>
      <c r="S6" s="15" t="s">
        <v>1104</v>
      </c>
      <c r="T6" s="15" t="s">
        <v>1797</v>
      </c>
      <c r="U6" s="15" t="s">
        <v>11762</v>
      </c>
      <c r="V6" s="15" t="s">
        <v>12359</v>
      </c>
      <c r="W6" s="15" t="s">
        <v>11860</v>
      </c>
      <c r="X6" s="15">
        <v>1.0</v>
      </c>
      <c r="Y6" s="15">
        <v>0.0</v>
      </c>
      <c r="Z6" s="15"/>
      <c r="AA6" s="15"/>
      <c r="AB6" s="29">
        <f>OSLE!$L6*OSLE!$AA6</f>
        <v>11150</v>
      </c>
      <c r="AC6" s="15"/>
      <c r="AD6" s="15"/>
      <c r="AE6" s="15"/>
      <c r="AF6" s="15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5"/>
      <c r="AP6" s="15"/>
      <c r="AQ6" s="15"/>
    </row>
    <row r="7" ht="15.75" customHeight="1">
      <c r="A7" s="28" t="s">
        <v>2296</v>
      </c>
      <c r="B7" s="28"/>
      <c r="C7" s="15" t="str">
        <f t="shared" si="1"/>
        <v>BOD36057029</v>
      </c>
      <c r="D7" s="15" t="s">
        <v>11857</v>
      </c>
      <c r="E7" s="28" t="s">
        <v>2297</v>
      </c>
      <c r="F7" s="20">
        <v>6200.0</v>
      </c>
      <c r="G7" s="29">
        <v>0.0</v>
      </c>
      <c r="H7" s="28" t="s">
        <v>12099</v>
      </c>
      <c r="I7" s="15">
        <v>6.0</v>
      </c>
      <c r="J7" s="15">
        <v>1.0</v>
      </c>
      <c r="K7" s="15"/>
      <c r="L7" s="23">
        <f>(('HC-LASVEGAS'!$F7*(1+'HC-LASVEGAS'!$G7%))/'HC-LASVEGAS'!$J7)+'HC-LASVEGAS'!$K7</f>
        <v>6200</v>
      </c>
      <c r="M7" s="15">
        <v>20.0</v>
      </c>
      <c r="N7" s="24">
        <f t="shared" si="2"/>
        <v>7750</v>
      </c>
      <c r="O7" s="29">
        <f>MROUND(('HC-LASVEGAS'!$N7/0.6),10)</f>
        <v>12920</v>
      </c>
      <c r="P7" s="15" t="s">
        <v>11858</v>
      </c>
      <c r="Q7" s="15">
        <v>2.0</v>
      </c>
      <c r="R7" s="29">
        <f>'HC-LASVEGAS'!$I7+'HC-LASVEGAS'!$Q7</f>
        <v>8</v>
      </c>
      <c r="S7" s="15" t="s">
        <v>1104</v>
      </c>
      <c r="T7" s="15" t="s">
        <v>1797</v>
      </c>
      <c r="U7" s="15" t="s">
        <v>11797</v>
      </c>
      <c r="V7" s="15" t="s">
        <v>12360</v>
      </c>
      <c r="W7" s="15" t="s">
        <v>11860</v>
      </c>
      <c r="X7" s="15">
        <v>1.0</v>
      </c>
      <c r="Y7" s="15">
        <v>3.0</v>
      </c>
      <c r="Z7" s="15"/>
      <c r="AA7" s="15"/>
      <c r="AB7" s="29">
        <f>OSLE!$L7*OSLE!$AA7</f>
        <v>14600</v>
      </c>
      <c r="AC7" s="15"/>
      <c r="AD7" s="15"/>
      <c r="AE7" s="15"/>
      <c r="AF7" s="15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5"/>
      <c r="AP7" s="15"/>
      <c r="AQ7" s="15"/>
    </row>
    <row r="8" ht="15.75" customHeight="1">
      <c r="A8" s="28" t="s">
        <v>2298</v>
      </c>
      <c r="B8" s="28"/>
      <c r="C8" s="15" t="str">
        <f t="shared" si="1"/>
        <v>BOD36052000</v>
      </c>
      <c r="D8" s="15" t="s">
        <v>11857</v>
      </c>
      <c r="E8" s="28" t="s">
        <v>2299</v>
      </c>
      <c r="F8" s="20">
        <v>6400.0</v>
      </c>
      <c r="G8" s="29">
        <v>0.0</v>
      </c>
      <c r="H8" s="28" t="s">
        <v>12099</v>
      </c>
      <c r="I8" s="15">
        <v>6.0</v>
      </c>
      <c r="J8" s="15">
        <v>1.0</v>
      </c>
      <c r="K8" s="15"/>
      <c r="L8" s="23">
        <f>(('HC-LASVEGAS'!$F8*(1+'HC-LASVEGAS'!$G8%))/'HC-LASVEGAS'!$J8)+'HC-LASVEGAS'!$K8</f>
        <v>6400</v>
      </c>
      <c r="M8" s="15">
        <v>20.0</v>
      </c>
      <c r="N8" s="24">
        <f t="shared" si="2"/>
        <v>8000</v>
      </c>
      <c r="O8" s="29">
        <f>MROUND(('HC-LASVEGAS'!$N8/0.6),10)</f>
        <v>13330</v>
      </c>
      <c r="P8" s="15" t="s">
        <v>11858</v>
      </c>
      <c r="Q8" s="15">
        <v>2.0</v>
      </c>
      <c r="R8" s="29">
        <f>'HC-LASVEGAS'!$I8+'HC-LASVEGAS'!$Q8</f>
        <v>8</v>
      </c>
      <c r="S8" s="15" t="s">
        <v>1104</v>
      </c>
      <c r="T8" s="15" t="s">
        <v>1797</v>
      </c>
      <c r="U8" s="15" t="s">
        <v>11797</v>
      </c>
      <c r="V8" s="15" t="s">
        <v>12361</v>
      </c>
      <c r="W8" s="15" t="s">
        <v>11860</v>
      </c>
      <c r="X8" s="15">
        <v>1.0</v>
      </c>
      <c r="Y8" s="15">
        <v>2.0</v>
      </c>
      <c r="Z8" s="15"/>
      <c r="AA8" s="15"/>
      <c r="AB8" s="29">
        <f>OSLE!$L8*OSLE!$AA8</f>
        <v>0</v>
      </c>
      <c r="AC8" s="15"/>
      <c r="AD8" s="15"/>
      <c r="AE8" s="15"/>
      <c r="AF8" s="15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5"/>
      <c r="AP8" s="15"/>
      <c r="AQ8" s="15"/>
    </row>
    <row r="9" ht="15.0" customHeight="1">
      <c r="A9" s="28" t="s">
        <v>2300</v>
      </c>
      <c r="B9" s="28"/>
      <c r="C9" s="15" t="str">
        <f t="shared" si="1"/>
        <v>BOD00000626</v>
      </c>
      <c r="D9" s="15" t="s">
        <v>11857</v>
      </c>
      <c r="E9" s="28" t="s">
        <v>2301</v>
      </c>
      <c r="F9" s="20">
        <v>5200.0</v>
      </c>
      <c r="G9" s="29">
        <v>0.0</v>
      </c>
      <c r="H9" s="28" t="s">
        <v>12099</v>
      </c>
      <c r="I9" s="15">
        <v>6.0</v>
      </c>
      <c r="J9" s="15">
        <v>1.0</v>
      </c>
      <c r="K9" s="15"/>
      <c r="L9" s="23">
        <f>(('HC-LASVEGAS'!$F9*(1+'HC-LASVEGAS'!$G9%))/'HC-LASVEGAS'!$J9)+'HC-LASVEGAS'!$K9</f>
        <v>5200</v>
      </c>
      <c r="M9" s="15">
        <v>20.0</v>
      </c>
      <c r="N9" s="24">
        <f t="shared" si="2"/>
        <v>6500</v>
      </c>
      <c r="O9" s="29">
        <f>MROUND(('HC-LASVEGAS'!$N9/0.6),10)</f>
        <v>10830</v>
      </c>
      <c r="P9" s="15" t="s">
        <v>11858</v>
      </c>
      <c r="Q9" s="15">
        <v>2.0</v>
      </c>
      <c r="R9" s="29">
        <f>'HC-LASVEGAS'!$I9+'HC-LASVEGAS'!$Q9</f>
        <v>8</v>
      </c>
      <c r="S9" s="15" t="s">
        <v>1104</v>
      </c>
      <c r="T9" s="15" t="s">
        <v>1797</v>
      </c>
      <c r="U9" s="15" t="s">
        <v>11797</v>
      </c>
      <c r="V9" s="15" t="s">
        <v>12362</v>
      </c>
      <c r="W9" s="15" t="s">
        <v>11860</v>
      </c>
      <c r="X9" s="15">
        <v>1.0</v>
      </c>
      <c r="Y9" s="15">
        <v>5.0</v>
      </c>
      <c r="Z9" s="15"/>
      <c r="AA9" s="15"/>
      <c r="AB9" s="29">
        <f>OSLE!$L9*OSLE!$AA9</f>
        <v>0</v>
      </c>
      <c r="AC9" s="15"/>
      <c r="AD9" s="15"/>
      <c r="AE9" s="15"/>
      <c r="AF9" s="15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5"/>
      <c r="AP9" s="15"/>
      <c r="AQ9" s="15"/>
    </row>
    <row r="10" ht="15.0" customHeight="1">
      <c r="A10" s="28" t="s">
        <v>2302</v>
      </c>
      <c r="B10" s="28"/>
      <c r="C10" s="15" t="str">
        <f t="shared" si="1"/>
        <v>BOD67047923</v>
      </c>
      <c r="D10" s="15" t="s">
        <v>11857</v>
      </c>
      <c r="E10" s="28" t="s">
        <v>2303</v>
      </c>
      <c r="F10" s="20"/>
      <c r="G10" s="29">
        <v>0.0</v>
      </c>
      <c r="H10" s="28" t="s">
        <v>12099</v>
      </c>
      <c r="I10" s="15">
        <v>12.0</v>
      </c>
      <c r="J10" s="15">
        <v>1.0</v>
      </c>
      <c r="K10" s="15"/>
      <c r="L10" s="23">
        <f>(('HC-LASVEGAS'!$F10*(1+'HC-LASVEGAS'!$G10%))/'HC-LASVEGAS'!$J10)+'HC-LASVEGAS'!$K10</f>
        <v>0</v>
      </c>
      <c r="M10" s="15">
        <v>20.0</v>
      </c>
      <c r="N10" s="24">
        <f t="shared" si="2"/>
        <v>10</v>
      </c>
      <c r="O10" s="29">
        <f>MROUND(('HC-LASVEGAS'!$N10/0.6),10)</f>
        <v>20</v>
      </c>
      <c r="P10" s="15" t="s">
        <v>11858</v>
      </c>
      <c r="Q10" s="15">
        <v>4.0</v>
      </c>
      <c r="R10" s="29">
        <f>'HC-LASVEGAS'!$I10+'HC-LASVEGAS'!$Q10</f>
        <v>16</v>
      </c>
      <c r="S10" s="15" t="s">
        <v>1104</v>
      </c>
      <c r="T10" s="15" t="s">
        <v>1797</v>
      </c>
      <c r="U10" s="15" t="s">
        <v>11797</v>
      </c>
      <c r="V10" s="15" t="s">
        <v>12363</v>
      </c>
      <c r="W10" s="15" t="s">
        <v>11860</v>
      </c>
      <c r="X10" s="15">
        <v>1.0</v>
      </c>
      <c r="Y10" s="15">
        <v>0.0</v>
      </c>
      <c r="Z10" s="15"/>
      <c r="AA10" s="15"/>
      <c r="AB10" s="29">
        <f>OSLE!$L10*OSLE!$AA10</f>
        <v>0</v>
      </c>
      <c r="AC10" s="15"/>
      <c r="AD10" s="15"/>
      <c r="AE10" s="15"/>
      <c r="AF10" s="15"/>
      <c r="AG10" s="15"/>
      <c r="AH10" s="32" t="str">
        <f>IF(AND(OSLE!$AF10=0,OSLE!$AG10=0),"",OSLE!$AF10-OSLE!$AG10)</f>
        <v/>
      </c>
      <c r="AI10" s="15"/>
      <c r="AJ10" s="15"/>
      <c r="AK10" s="15"/>
      <c r="AL10" s="15"/>
      <c r="AM10" s="15"/>
      <c r="AN10" s="15"/>
      <c r="AO10" s="15"/>
      <c r="AP10" s="15"/>
      <c r="AQ10" s="15"/>
    </row>
    <row r="11" ht="15.75" customHeight="1">
      <c r="A11" s="28" t="s">
        <v>2304</v>
      </c>
      <c r="B11" s="28"/>
      <c r="C11" s="15" t="str">
        <f t="shared" si="1"/>
        <v>BOD90001179</v>
      </c>
      <c r="D11" s="15" t="s">
        <v>11857</v>
      </c>
      <c r="E11" s="28" t="s">
        <v>2305</v>
      </c>
      <c r="F11" s="20"/>
      <c r="G11" s="29">
        <v>0.0</v>
      </c>
      <c r="H11" s="28" t="s">
        <v>12099</v>
      </c>
      <c r="I11" s="15">
        <v>6.0</v>
      </c>
      <c r="J11" s="15">
        <v>1.0</v>
      </c>
      <c r="K11" s="15"/>
      <c r="L11" s="23">
        <f>(('HC-LASVEGAS'!$F11*(1+'HC-LASVEGAS'!$G11%))/'HC-LASVEGAS'!$J11)+'HC-LASVEGAS'!$K11</f>
        <v>0</v>
      </c>
      <c r="M11" s="15">
        <v>20.0</v>
      </c>
      <c r="N11" s="24">
        <f t="shared" si="2"/>
        <v>10</v>
      </c>
      <c r="O11" s="29">
        <f>MROUND(('HC-LASVEGAS'!$N11/0.6),10)</f>
        <v>20</v>
      </c>
      <c r="P11" s="15" t="s">
        <v>11858</v>
      </c>
      <c r="Q11" s="15">
        <v>2.0</v>
      </c>
      <c r="R11" s="29">
        <f>'HC-LASVEGAS'!$I11+'HC-LASVEGAS'!$Q11</f>
        <v>8</v>
      </c>
      <c r="S11" s="15" t="s">
        <v>1104</v>
      </c>
      <c r="T11" s="15" t="s">
        <v>1797</v>
      </c>
      <c r="U11" s="15" t="s">
        <v>11797</v>
      </c>
      <c r="V11" s="15" t="s">
        <v>12363</v>
      </c>
      <c r="W11" s="15" t="s">
        <v>11860</v>
      </c>
      <c r="X11" s="15">
        <v>1.0</v>
      </c>
      <c r="Y11" s="15">
        <v>0.0</v>
      </c>
      <c r="Z11" s="15"/>
      <c r="AA11" s="15"/>
      <c r="AB11" s="29">
        <f>OSLE!$L11*OSLE!$AA11</f>
        <v>13400</v>
      </c>
      <c r="AC11" s="15"/>
      <c r="AD11" s="15"/>
      <c r="AE11" s="15"/>
      <c r="AF11" s="15"/>
      <c r="AG11" s="15"/>
      <c r="AH11" s="32" t="str">
        <f>IF(AND(OSLE!$AF11=0,OSLE!$AG11=0),"",OSLE!$AF11-OSLE!$AG11)</f>
        <v/>
      </c>
      <c r="AI11" s="15"/>
      <c r="AJ11" s="15"/>
      <c r="AK11" s="15"/>
      <c r="AL11" s="15"/>
      <c r="AM11" s="15"/>
      <c r="AN11" s="15"/>
      <c r="AO11" s="15"/>
      <c r="AP11" s="15"/>
      <c r="AQ11" s="15"/>
    </row>
    <row r="12" ht="15.75" customHeight="1">
      <c r="A12" s="28" t="s">
        <v>2306</v>
      </c>
      <c r="B12" s="28"/>
      <c r="C12" s="15" t="str">
        <f t="shared" si="1"/>
        <v>BOD90001254</v>
      </c>
      <c r="D12" s="15" t="s">
        <v>11857</v>
      </c>
      <c r="E12" s="28" t="s">
        <v>2307</v>
      </c>
      <c r="F12" s="20"/>
      <c r="G12" s="29">
        <v>0.0</v>
      </c>
      <c r="H12" s="28" t="s">
        <v>12099</v>
      </c>
      <c r="I12" s="15">
        <v>6.0</v>
      </c>
      <c r="J12" s="15">
        <v>1.0</v>
      </c>
      <c r="K12" s="15"/>
      <c r="L12" s="23">
        <f>(('HC-LASVEGAS'!$F12*(1+'HC-LASVEGAS'!$G12%))/'HC-LASVEGAS'!$J12)+'HC-LASVEGAS'!$K12</f>
        <v>0</v>
      </c>
      <c r="M12" s="15">
        <v>20.0</v>
      </c>
      <c r="N12" s="24">
        <f t="shared" si="2"/>
        <v>10</v>
      </c>
      <c r="O12" s="29">
        <f>MROUND(('HC-LASVEGAS'!$N12/0.6),10)</f>
        <v>20</v>
      </c>
      <c r="P12" s="15" t="s">
        <v>11858</v>
      </c>
      <c r="Q12" s="15">
        <v>2.0</v>
      </c>
      <c r="R12" s="29">
        <f>'HC-LASVEGAS'!$I12+'HC-LASVEGAS'!$Q12</f>
        <v>8</v>
      </c>
      <c r="S12" s="15" t="s">
        <v>1104</v>
      </c>
      <c r="T12" s="15" t="s">
        <v>1797</v>
      </c>
      <c r="U12" s="15" t="s">
        <v>11797</v>
      </c>
      <c r="V12" s="15" t="s">
        <v>12363</v>
      </c>
      <c r="W12" s="15" t="s">
        <v>11860</v>
      </c>
      <c r="X12" s="15">
        <v>1.0</v>
      </c>
      <c r="Y12" s="15">
        <v>0.0</v>
      </c>
      <c r="Z12" s="15"/>
      <c r="AA12" s="15"/>
      <c r="AB12" s="29">
        <f>OSLE!$L12*OSLE!$AA12</f>
        <v>0</v>
      </c>
      <c r="AC12" s="15"/>
      <c r="AD12" s="15"/>
      <c r="AE12" s="15"/>
      <c r="AF12" s="15"/>
      <c r="AG12" s="15"/>
      <c r="AH12" s="32" t="str">
        <f>IF(AND(OSLE!$AF12=0,OSLE!$AG12=0),"",OSLE!$AF12-OSLE!$AG12)</f>
        <v/>
      </c>
      <c r="AI12" s="15"/>
      <c r="AJ12" s="15"/>
      <c r="AK12" s="15"/>
      <c r="AL12" s="15"/>
      <c r="AM12" s="15"/>
      <c r="AN12" s="15"/>
      <c r="AO12" s="15"/>
      <c r="AP12" s="15"/>
      <c r="AQ12" s="15"/>
    </row>
    <row r="13" ht="15.75" customHeight="1">
      <c r="A13" s="28" t="s">
        <v>2308</v>
      </c>
      <c r="B13" s="28"/>
      <c r="C13" s="15" t="str">
        <f t="shared" si="1"/>
        <v>BOD90101602</v>
      </c>
      <c r="D13" s="15" t="s">
        <v>11857</v>
      </c>
      <c r="E13" s="28" t="s">
        <v>2309</v>
      </c>
      <c r="F13" s="20"/>
      <c r="G13" s="29">
        <v>0.0</v>
      </c>
      <c r="H13" s="28" t="s">
        <v>12099</v>
      </c>
      <c r="I13" s="15">
        <v>6.0</v>
      </c>
      <c r="J13" s="15">
        <v>1.0</v>
      </c>
      <c r="K13" s="15"/>
      <c r="L13" s="23">
        <f>(('HC-LASVEGAS'!$F13*(1+'HC-LASVEGAS'!$G13%))/'HC-LASVEGAS'!$J13)+'HC-LASVEGAS'!$K13</f>
        <v>0</v>
      </c>
      <c r="M13" s="15">
        <v>20.0</v>
      </c>
      <c r="N13" s="24">
        <f t="shared" si="2"/>
        <v>10</v>
      </c>
      <c r="O13" s="29">
        <f>MROUND(('HC-LASVEGAS'!$N13/0.6),10)</f>
        <v>20</v>
      </c>
      <c r="P13" s="15" t="s">
        <v>11858</v>
      </c>
      <c r="Q13" s="15">
        <v>2.0</v>
      </c>
      <c r="R13" s="29">
        <f>'HC-LASVEGAS'!$I13+'HC-LASVEGAS'!$Q13</f>
        <v>8</v>
      </c>
      <c r="S13" s="15" t="s">
        <v>1104</v>
      </c>
      <c r="T13" s="15" t="s">
        <v>1797</v>
      </c>
      <c r="U13" s="15" t="s">
        <v>11797</v>
      </c>
      <c r="V13" s="15" t="s">
        <v>12363</v>
      </c>
      <c r="W13" s="15" t="s">
        <v>11860</v>
      </c>
      <c r="X13" s="15">
        <v>1.0</v>
      </c>
      <c r="Y13" s="15">
        <v>0.0</v>
      </c>
      <c r="Z13" s="15"/>
      <c r="AA13" s="15"/>
      <c r="AB13" s="29">
        <f>OSLE!$L13*OSLE!$AA13</f>
        <v>22100</v>
      </c>
      <c r="AC13" s="15"/>
      <c r="AD13" s="15"/>
      <c r="AE13" s="15"/>
      <c r="AF13" s="15"/>
      <c r="AG13" s="15"/>
      <c r="AH13" s="32" t="str">
        <f>IF(AND(OSLE!$AF13=0,OSLE!$AG13=0),"",OSLE!$AF13-OSLE!$AG13)</f>
        <v/>
      </c>
      <c r="AI13" s="15"/>
      <c r="AJ13" s="15"/>
      <c r="AK13" s="15"/>
      <c r="AL13" s="15"/>
      <c r="AM13" s="15"/>
      <c r="AN13" s="15"/>
      <c r="AO13" s="15"/>
      <c r="AP13" s="15"/>
      <c r="AQ13" s="15"/>
    </row>
    <row r="14" ht="15.75" customHeight="1">
      <c r="A14" s="28" t="s">
        <v>2310</v>
      </c>
      <c r="B14" s="28"/>
      <c r="C14" s="15" t="str">
        <f t="shared" si="1"/>
        <v>BOD53231619</v>
      </c>
      <c r="D14" s="15" t="s">
        <v>11857</v>
      </c>
      <c r="E14" s="28" t="s">
        <v>2311</v>
      </c>
      <c r="F14" s="20"/>
      <c r="G14" s="29">
        <v>0.0</v>
      </c>
      <c r="H14" s="28" t="s">
        <v>12099</v>
      </c>
      <c r="I14" s="15">
        <v>6.0</v>
      </c>
      <c r="J14" s="15">
        <v>1.0</v>
      </c>
      <c r="K14" s="15"/>
      <c r="L14" s="23">
        <f>(('HC-LASVEGAS'!$F14*(1+'HC-LASVEGAS'!$G14%))/'HC-LASVEGAS'!$J14)+'HC-LASVEGAS'!$K14</f>
        <v>0</v>
      </c>
      <c r="M14" s="15">
        <v>20.0</v>
      </c>
      <c r="N14" s="24">
        <f t="shared" si="2"/>
        <v>10</v>
      </c>
      <c r="O14" s="29">
        <f>MROUND(('HC-LASVEGAS'!$N14/0.6),10)</f>
        <v>20</v>
      </c>
      <c r="P14" s="15" t="s">
        <v>11858</v>
      </c>
      <c r="Q14" s="15">
        <v>2.0</v>
      </c>
      <c r="R14" s="29">
        <f>'HC-LASVEGAS'!$I14+'HC-LASVEGAS'!$Q14</f>
        <v>8</v>
      </c>
      <c r="S14" s="15" t="s">
        <v>1104</v>
      </c>
      <c r="T14" s="15" t="s">
        <v>1797</v>
      </c>
      <c r="U14" s="15" t="s">
        <v>11797</v>
      </c>
      <c r="V14" s="15" t="s">
        <v>12363</v>
      </c>
      <c r="W14" s="15" t="s">
        <v>11860</v>
      </c>
      <c r="X14" s="15">
        <v>1.0</v>
      </c>
      <c r="Y14" s="15">
        <v>0.0</v>
      </c>
      <c r="Z14" s="15"/>
      <c r="AA14" s="15"/>
      <c r="AB14" s="29">
        <f>OSLE!$L14*OSLE!$AA14</f>
        <v>19200</v>
      </c>
      <c r="AC14" s="15"/>
      <c r="AD14" s="15"/>
      <c r="AE14" s="15"/>
      <c r="AF14" s="15"/>
      <c r="AG14" s="15"/>
      <c r="AH14" s="32" t="str">
        <f>IF(AND(OSLE!$AF14=0,OSLE!$AG14=0),"",OSLE!$AF14-OSLE!$AG14)</f>
        <v/>
      </c>
      <c r="AI14" s="15"/>
      <c r="AJ14" s="15"/>
      <c r="AK14" s="15"/>
      <c r="AL14" s="15"/>
      <c r="AM14" s="15"/>
      <c r="AN14" s="15"/>
      <c r="AO14" s="15"/>
      <c r="AP14" s="15"/>
      <c r="AQ14" s="15"/>
    </row>
    <row r="15" ht="15.75" customHeight="1">
      <c r="A15" s="28" t="s">
        <v>2312</v>
      </c>
      <c r="B15" s="28"/>
      <c r="C15" s="15" t="str">
        <f t="shared" si="1"/>
        <v>BOD50000191</v>
      </c>
      <c r="D15" s="15" t="s">
        <v>11857</v>
      </c>
      <c r="E15" s="28" t="s">
        <v>2313</v>
      </c>
      <c r="F15" s="20"/>
      <c r="G15" s="29">
        <v>0.0</v>
      </c>
      <c r="H15" s="28" t="s">
        <v>12099</v>
      </c>
      <c r="I15" s="15">
        <v>6.0</v>
      </c>
      <c r="J15" s="15">
        <v>1.0</v>
      </c>
      <c r="K15" s="15"/>
      <c r="L15" s="23">
        <f>(('HC-LASVEGAS'!$F15*(1+'HC-LASVEGAS'!$G15%))/'HC-LASVEGAS'!$J15)+'HC-LASVEGAS'!$K15</f>
        <v>0</v>
      </c>
      <c r="M15" s="15">
        <v>20.0</v>
      </c>
      <c r="N15" s="24">
        <f t="shared" si="2"/>
        <v>10</v>
      </c>
      <c r="O15" s="29">
        <f>MROUND(('HC-LASVEGAS'!$N15/0.6),10)</f>
        <v>20</v>
      </c>
      <c r="P15" s="15" t="s">
        <v>11858</v>
      </c>
      <c r="Q15" s="15">
        <v>2.0</v>
      </c>
      <c r="R15" s="29">
        <f>'HC-LASVEGAS'!$I15+'HC-LASVEGAS'!$Q15</f>
        <v>8</v>
      </c>
      <c r="S15" s="15" t="s">
        <v>1104</v>
      </c>
      <c r="T15" s="15" t="s">
        <v>1797</v>
      </c>
      <c r="U15" s="15" t="s">
        <v>11797</v>
      </c>
      <c r="V15" s="15" t="s">
        <v>12364</v>
      </c>
      <c r="W15" s="15" t="s">
        <v>11860</v>
      </c>
      <c r="X15" s="15">
        <v>1.0</v>
      </c>
      <c r="Y15" s="15">
        <v>0.0</v>
      </c>
      <c r="Z15" s="15"/>
      <c r="AA15" s="15"/>
      <c r="AB15" s="29">
        <f>OSLE!$L15*OSLE!$AA15</f>
        <v>13000</v>
      </c>
      <c r="AC15" s="15"/>
      <c r="AD15" s="15"/>
      <c r="AE15" s="15"/>
      <c r="AF15" s="15"/>
      <c r="AG15" s="15"/>
      <c r="AH15" s="32" t="str">
        <f>IF(AND(OSLE!$AF15=0,OSLE!$AG15=0),"",OSLE!$AF15-OSLE!$AG15)</f>
        <v/>
      </c>
      <c r="AI15" s="15"/>
      <c r="AJ15" s="15"/>
      <c r="AK15" s="15"/>
      <c r="AL15" s="15"/>
      <c r="AM15" s="15"/>
      <c r="AN15" s="15"/>
      <c r="AO15" s="15"/>
      <c r="AP15" s="15"/>
      <c r="AQ15" s="15"/>
    </row>
    <row r="16" ht="15.0" customHeight="1">
      <c r="A16" s="28" t="s">
        <v>2314</v>
      </c>
      <c r="B16" s="28"/>
      <c r="C16" s="15" t="str">
        <f t="shared" si="1"/>
        <v>BOD50000160</v>
      </c>
      <c r="D16" s="15" t="s">
        <v>11857</v>
      </c>
      <c r="E16" s="28" t="s">
        <v>2315</v>
      </c>
      <c r="F16" s="20"/>
      <c r="G16" s="29">
        <v>0.0</v>
      </c>
      <c r="H16" s="28" t="s">
        <v>12099</v>
      </c>
      <c r="I16" s="15">
        <v>6.0</v>
      </c>
      <c r="J16" s="15">
        <v>1.0</v>
      </c>
      <c r="K16" s="15"/>
      <c r="L16" s="23">
        <f>(('HC-LASVEGAS'!$F16*(1+'HC-LASVEGAS'!$G16%))/'HC-LASVEGAS'!$J16)+'HC-LASVEGAS'!$K16</f>
        <v>0</v>
      </c>
      <c r="M16" s="15">
        <v>20.0</v>
      </c>
      <c r="N16" s="24">
        <f t="shared" si="2"/>
        <v>10</v>
      </c>
      <c r="O16" s="29">
        <f>MROUND(('HC-LASVEGAS'!$N16/0.6),10)</f>
        <v>20</v>
      </c>
      <c r="P16" s="15" t="s">
        <v>11858</v>
      </c>
      <c r="Q16" s="15">
        <v>2.0</v>
      </c>
      <c r="R16" s="29">
        <f>'HC-LASVEGAS'!$I16+'HC-LASVEGAS'!$Q16</f>
        <v>8</v>
      </c>
      <c r="S16" s="15" t="s">
        <v>1104</v>
      </c>
      <c r="T16" s="15" t="s">
        <v>1797</v>
      </c>
      <c r="U16" s="15" t="s">
        <v>11797</v>
      </c>
      <c r="V16" s="15" t="s">
        <v>12364</v>
      </c>
      <c r="W16" s="15" t="s">
        <v>11860</v>
      </c>
      <c r="X16" s="15">
        <v>1.0</v>
      </c>
      <c r="Y16" s="15">
        <v>6.0</v>
      </c>
      <c r="Z16" s="15"/>
      <c r="AA16" s="15"/>
      <c r="AB16" s="29">
        <f>OSLE!$L16*OSLE!$AA16</f>
        <v>13200</v>
      </c>
      <c r="AC16" s="15"/>
      <c r="AD16" s="15"/>
      <c r="AE16" s="15"/>
      <c r="AF16" s="15"/>
      <c r="AG16" s="15"/>
      <c r="AH16" s="32" t="str">
        <f>IF(AND(OSLE!$AF16=0,OSLE!$AG16=0),"",OSLE!$AF16-OSLE!$AG16)</f>
        <v/>
      </c>
      <c r="AI16" s="15"/>
      <c r="AJ16" s="15"/>
      <c r="AK16" s="15"/>
      <c r="AL16" s="15"/>
      <c r="AM16" s="15"/>
      <c r="AN16" s="15"/>
      <c r="AO16" s="15"/>
      <c r="AP16" s="15"/>
      <c r="AQ16" s="15"/>
    </row>
    <row r="17" ht="15.0" customHeight="1">
      <c r="A17" s="28" t="s">
        <v>2316</v>
      </c>
      <c r="B17" s="28"/>
      <c r="C17" s="15" t="str">
        <f t="shared" si="1"/>
        <v>BOD50142921</v>
      </c>
      <c r="D17" s="15" t="s">
        <v>11857</v>
      </c>
      <c r="E17" s="28" t="s">
        <v>2317</v>
      </c>
      <c r="F17" s="20"/>
      <c r="G17" s="29">
        <v>0.0</v>
      </c>
      <c r="H17" s="28" t="s">
        <v>12099</v>
      </c>
      <c r="I17" s="15">
        <v>12.0</v>
      </c>
      <c r="J17" s="15">
        <v>1.0</v>
      </c>
      <c r="K17" s="15"/>
      <c r="L17" s="23">
        <f>(('HC-LASVEGAS'!$F17*(1+'HC-LASVEGAS'!$G17%))/'HC-LASVEGAS'!$J17)+'HC-LASVEGAS'!$K17</f>
        <v>0</v>
      </c>
      <c r="M17" s="28">
        <v>30.0</v>
      </c>
      <c r="N17" s="24">
        <f t="shared" si="2"/>
        <v>10</v>
      </c>
      <c r="O17" s="29">
        <f>MROUND(('HC-LASVEGAS'!$N17/0.6),10)</f>
        <v>20</v>
      </c>
      <c r="P17" s="15" t="s">
        <v>11858</v>
      </c>
      <c r="Q17" s="15">
        <v>4.0</v>
      </c>
      <c r="R17" s="29">
        <f>'HC-LASVEGAS'!$I17+'HC-LASVEGAS'!$Q17</f>
        <v>16</v>
      </c>
      <c r="S17" s="15" t="s">
        <v>59</v>
      </c>
      <c r="T17" s="15" t="s">
        <v>1797</v>
      </c>
      <c r="U17" s="15" t="s">
        <v>11797</v>
      </c>
      <c r="V17" s="15" t="s">
        <v>12364</v>
      </c>
      <c r="W17" s="15" t="s">
        <v>11860</v>
      </c>
      <c r="X17" s="15">
        <v>1.0</v>
      </c>
      <c r="Y17" s="15">
        <v>0.0</v>
      </c>
      <c r="Z17" s="15"/>
      <c r="AA17" s="15"/>
      <c r="AB17" s="29">
        <f>OSLE!$L17*OSLE!$AA17</f>
        <v>22300</v>
      </c>
      <c r="AC17" s="15"/>
      <c r="AD17" s="15"/>
      <c r="AE17" s="15"/>
      <c r="AF17" s="15"/>
      <c r="AG17" s="15"/>
      <c r="AH17" s="32" t="str">
        <f>IF(AND(OSLE!$AF17=0,OSLE!$AG17=0),"",OSLE!$AF17-OSLE!$AG17)</f>
        <v/>
      </c>
      <c r="AI17" s="15"/>
      <c r="AJ17" s="15"/>
      <c r="AK17" s="15"/>
      <c r="AL17" s="15"/>
      <c r="AM17" s="15"/>
      <c r="AN17" s="15"/>
      <c r="AO17" s="15"/>
      <c r="AP17" s="15"/>
      <c r="AQ17" s="15"/>
    </row>
    <row r="18" ht="15.75" customHeight="1">
      <c r="A18" s="28" t="s">
        <v>2318</v>
      </c>
      <c r="B18" s="28"/>
      <c r="C18" s="15" t="str">
        <f t="shared" si="1"/>
        <v>BOD77975225</v>
      </c>
      <c r="D18" s="15" t="s">
        <v>11857</v>
      </c>
      <c r="E18" s="28" t="s">
        <v>2319</v>
      </c>
      <c r="F18" s="20"/>
      <c r="G18" s="29">
        <v>0.0</v>
      </c>
      <c r="H18" s="28" t="s">
        <v>12099</v>
      </c>
      <c r="I18" s="15">
        <v>12.0</v>
      </c>
      <c r="J18" s="15">
        <v>1.0</v>
      </c>
      <c r="K18" s="15"/>
      <c r="L18" s="23">
        <f>(('HC-LASVEGAS'!$F18*(1+'HC-LASVEGAS'!$G18%))/'HC-LASVEGAS'!$J18)+'HC-LASVEGAS'!$K18</f>
        <v>0</v>
      </c>
      <c r="M18" s="15">
        <v>20.0</v>
      </c>
      <c r="N18" s="24">
        <f t="shared" si="2"/>
        <v>10</v>
      </c>
      <c r="O18" s="29">
        <f>MROUND(('HC-LASVEGAS'!$N18/0.6),10)</f>
        <v>20</v>
      </c>
      <c r="P18" s="15" t="s">
        <v>11858</v>
      </c>
      <c r="Q18" s="15">
        <v>2.0</v>
      </c>
      <c r="R18" s="29">
        <f>'HC-LASVEGAS'!$I18+'HC-LASVEGAS'!$Q18</f>
        <v>14</v>
      </c>
      <c r="S18" s="15" t="s">
        <v>1104</v>
      </c>
      <c r="T18" s="15" t="s">
        <v>1797</v>
      </c>
      <c r="U18" s="15" t="s">
        <v>11808</v>
      </c>
      <c r="V18" s="15" t="s">
        <v>12365</v>
      </c>
      <c r="W18" s="15" t="s">
        <v>11860</v>
      </c>
      <c r="X18" s="15">
        <v>1.0</v>
      </c>
      <c r="Y18" s="15">
        <v>0.0</v>
      </c>
      <c r="Z18" s="15"/>
      <c r="AA18" s="15"/>
      <c r="AB18" s="29">
        <f>OSLE!$L18*OSLE!$AA18</f>
        <v>0</v>
      </c>
      <c r="AC18" s="15"/>
      <c r="AD18" s="15"/>
      <c r="AE18" s="15"/>
      <c r="AF18" s="15"/>
      <c r="AG18" s="15"/>
      <c r="AH18" s="32" t="str">
        <f>IF(AND(OSLE!$AF18=0,OSLE!$AG18=0),"",OSLE!$AF18-OSLE!$AG18)</f>
        <v/>
      </c>
      <c r="AI18" s="15"/>
      <c r="AJ18" s="15"/>
      <c r="AK18" s="15"/>
      <c r="AL18" s="15"/>
      <c r="AM18" s="15"/>
      <c r="AN18" s="15"/>
      <c r="AO18" s="15"/>
      <c r="AP18" s="15"/>
      <c r="AQ18" s="15"/>
    </row>
    <row r="19" ht="15.75" customHeight="1">
      <c r="A19" s="28" t="s">
        <v>2320</v>
      </c>
      <c r="B19" s="28"/>
      <c r="C19" s="15" t="str">
        <f t="shared" si="1"/>
        <v>BOD60025037</v>
      </c>
      <c r="D19" s="15" t="s">
        <v>11857</v>
      </c>
      <c r="E19" s="28" t="s">
        <v>2321</v>
      </c>
      <c r="F19" s="20"/>
      <c r="G19" s="29">
        <v>0.0</v>
      </c>
      <c r="H19" s="28" t="s">
        <v>12099</v>
      </c>
      <c r="I19" s="15">
        <v>12.0</v>
      </c>
      <c r="J19" s="15">
        <v>1.0</v>
      </c>
      <c r="K19" s="15"/>
      <c r="L19" s="23">
        <f>(('HC-LASVEGAS'!$F19*(1+'HC-LASVEGAS'!$G19%))/'HC-LASVEGAS'!$J19)+'HC-LASVEGAS'!$K19</f>
        <v>0</v>
      </c>
      <c r="M19" s="15">
        <v>20.0</v>
      </c>
      <c r="N19" s="24">
        <f t="shared" si="2"/>
        <v>10</v>
      </c>
      <c r="O19" s="29">
        <f>MROUND(('HC-LASVEGAS'!$N19/0.6),10)</f>
        <v>20</v>
      </c>
      <c r="P19" s="15" t="s">
        <v>11858</v>
      </c>
      <c r="Q19" s="15">
        <v>2.0</v>
      </c>
      <c r="R19" s="29">
        <f>'HC-LASVEGAS'!$I19+'HC-LASVEGAS'!$Q19</f>
        <v>14</v>
      </c>
      <c r="S19" s="15" t="s">
        <v>1104</v>
      </c>
      <c r="T19" s="15" t="s">
        <v>1797</v>
      </c>
      <c r="U19" s="15" t="s">
        <v>11808</v>
      </c>
      <c r="V19" s="15" t="s">
        <v>12366</v>
      </c>
      <c r="W19" s="15" t="s">
        <v>11860</v>
      </c>
      <c r="X19" s="15">
        <v>1.0</v>
      </c>
      <c r="Y19" s="15">
        <v>24.0</v>
      </c>
      <c r="Z19" s="15"/>
      <c r="AA19" s="15"/>
      <c r="AB19" s="29">
        <f>OSLE!$L19*OSLE!$AA19</f>
        <v>0</v>
      </c>
      <c r="AC19" s="15"/>
      <c r="AD19" s="15"/>
      <c r="AE19" s="15"/>
      <c r="AF19" s="15"/>
      <c r="AG19" s="15"/>
      <c r="AH19" s="32" t="str">
        <f>IF(AND(OSLE!$AF19=0,OSLE!$AG19=0),"",OSLE!$AF19-OSLE!$AG19)</f>
        <v/>
      </c>
      <c r="AI19" s="15"/>
      <c r="AJ19" s="15"/>
      <c r="AK19" s="15"/>
      <c r="AL19" s="15"/>
      <c r="AM19" s="15"/>
      <c r="AN19" s="15"/>
      <c r="AO19" s="15"/>
      <c r="AP19" s="15"/>
      <c r="AQ19" s="15"/>
    </row>
    <row r="20" ht="15.75" customHeight="1">
      <c r="A20" s="28" t="s">
        <v>2324</v>
      </c>
      <c r="B20" s="28"/>
      <c r="C20" s="15" t="str">
        <f t="shared" si="1"/>
        <v>BOD10010047</v>
      </c>
      <c r="D20" s="15" t="s">
        <v>11857</v>
      </c>
      <c r="E20" s="28" t="s">
        <v>2325</v>
      </c>
      <c r="F20" s="20"/>
      <c r="G20" s="29">
        <v>0.0</v>
      </c>
      <c r="H20" s="28" t="s">
        <v>12099</v>
      </c>
      <c r="I20" s="15">
        <v>12.0</v>
      </c>
      <c r="J20" s="15">
        <v>1.0</v>
      </c>
      <c r="K20" s="15"/>
      <c r="L20" s="23">
        <f>(('HC-LASVEGAS'!$F20*(1+'HC-LASVEGAS'!$G20%))/'HC-LASVEGAS'!$J20)+'HC-LASVEGAS'!$K20</f>
        <v>0</v>
      </c>
      <c r="M20" s="15">
        <v>20.0</v>
      </c>
      <c r="N20" s="24">
        <f t="shared" si="2"/>
        <v>10</v>
      </c>
      <c r="O20" s="29">
        <f>MROUND(('HC-LASVEGAS'!$N20/0.6),10)</f>
        <v>20</v>
      </c>
      <c r="P20" s="15" t="s">
        <v>11858</v>
      </c>
      <c r="Q20" s="15">
        <v>2.0</v>
      </c>
      <c r="R20" s="29">
        <f>'HC-LASVEGAS'!$I20+'HC-LASVEGAS'!$Q20</f>
        <v>14</v>
      </c>
      <c r="S20" s="15" t="s">
        <v>1104</v>
      </c>
      <c r="T20" s="15" t="s">
        <v>1797</v>
      </c>
      <c r="U20" s="15" t="s">
        <v>11808</v>
      </c>
      <c r="V20" s="15" t="s">
        <v>12367</v>
      </c>
      <c r="W20" s="15" t="s">
        <v>11860</v>
      </c>
      <c r="X20" s="15">
        <v>1.0</v>
      </c>
      <c r="Y20" s="15">
        <v>10.0</v>
      </c>
      <c r="Z20" s="15"/>
      <c r="AA20" s="15"/>
      <c r="AB20" s="29">
        <f>OSLE!$L20*OSLE!$AA20</f>
        <v>0</v>
      </c>
      <c r="AC20" s="15"/>
      <c r="AD20" s="15"/>
      <c r="AE20" s="15"/>
      <c r="AF20" s="15"/>
      <c r="AG20" s="15"/>
      <c r="AH20" s="32" t="str">
        <f>IF(AND(OSLE!$AF20=0,OSLE!$AG20=0),"",OSLE!$AF20-OSLE!$AG20)</f>
        <v/>
      </c>
      <c r="AI20" s="15"/>
      <c r="AJ20" s="15"/>
      <c r="AK20" s="15"/>
      <c r="AL20" s="15"/>
      <c r="AM20" s="15"/>
      <c r="AN20" s="15"/>
      <c r="AO20" s="15"/>
      <c r="AP20" s="15"/>
      <c r="AQ20" s="15"/>
    </row>
    <row r="21" ht="15.75" customHeight="1">
      <c r="A21" s="28" t="s">
        <v>2326</v>
      </c>
      <c r="B21" s="28"/>
      <c r="C21" s="15" t="str">
        <f t="shared" si="1"/>
        <v>BOD10527897</v>
      </c>
      <c r="D21" s="15" t="s">
        <v>11857</v>
      </c>
      <c r="E21" s="28" t="s">
        <v>2327</v>
      </c>
      <c r="F21" s="20"/>
      <c r="G21" s="29">
        <v>0.0</v>
      </c>
      <c r="H21" s="28" t="s">
        <v>12099</v>
      </c>
      <c r="I21" s="15">
        <v>12.0</v>
      </c>
      <c r="J21" s="15">
        <v>1.0</v>
      </c>
      <c r="K21" s="15"/>
      <c r="L21" s="23">
        <f>(('HC-LASVEGAS'!$F21*(1+'HC-LASVEGAS'!$G21%))/'HC-LASVEGAS'!$J21)+'HC-LASVEGAS'!$K21</f>
        <v>0</v>
      </c>
      <c r="M21" s="15">
        <v>20.0</v>
      </c>
      <c r="N21" s="24">
        <f t="shared" si="2"/>
        <v>10</v>
      </c>
      <c r="O21" s="29">
        <f>MROUND(('HC-LASVEGAS'!$N21/0.6),10)</f>
        <v>20</v>
      </c>
      <c r="P21" s="15" t="s">
        <v>11858</v>
      </c>
      <c r="Q21" s="15">
        <v>2.0</v>
      </c>
      <c r="R21" s="29">
        <f>'HC-LASVEGAS'!$I21+'HC-LASVEGAS'!$Q21</f>
        <v>14</v>
      </c>
      <c r="S21" s="15" t="s">
        <v>1104</v>
      </c>
      <c r="T21" s="15" t="s">
        <v>1797</v>
      </c>
      <c r="U21" s="15" t="s">
        <v>11808</v>
      </c>
      <c r="V21" s="15" t="s">
        <v>12368</v>
      </c>
      <c r="W21" s="15" t="s">
        <v>11860</v>
      </c>
      <c r="X21" s="15">
        <v>1.0</v>
      </c>
      <c r="Y21" s="15">
        <v>3.0</v>
      </c>
      <c r="Z21" s="15"/>
      <c r="AA21" s="15"/>
      <c r="AB21" s="29">
        <f>OSLE!$L21*OSLE!$AA21</f>
        <v>0</v>
      </c>
      <c r="AC21" s="15"/>
      <c r="AD21" s="15"/>
      <c r="AE21" s="15"/>
      <c r="AF21" s="15"/>
      <c r="AG21" s="15"/>
      <c r="AH21" s="32" t="str">
        <f>IF(AND(OSLE!$AF21=0,OSLE!$AG21=0),"",OSLE!$AF21-OSLE!$AG21)</f>
        <v/>
      </c>
      <c r="AI21" s="15"/>
      <c r="AJ21" s="15"/>
      <c r="AK21" s="15"/>
      <c r="AL21" s="15"/>
      <c r="AM21" s="15"/>
      <c r="AN21" s="15"/>
      <c r="AO21" s="15"/>
      <c r="AP21" s="15"/>
      <c r="AQ21" s="15"/>
    </row>
    <row r="22" ht="15.75" customHeight="1">
      <c r="A22" s="28" t="s">
        <v>2328</v>
      </c>
      <c r="B22" s="28"/>
      <c r="C22" s="15" t="str">
        <f t="shared" si="1"/>
        <v>BOD10080910</v>
      </c>
      <c r="D22" s="15" t="s">
        <v>11857</v>
      </c>
      <c r="E22" s="28" t="s">
        <v>2329</v>
      </c>
      <c r="F22" s="20"/>
      <c r="G22" s="29">
        <v>0.0</v>
      </c>
      <c r="H22" s="28" t="s">
        <v>12099</v>
      </c>
      <c r="I22" s="15">
        <v>6.0</v>
      </c>
      <c r="J22" s="15">
        <v>1.0</v>
      </c>
      <c r="K22" s="15"/>
      <c r="L22" s="23">
        <f>(('HC-LASVEGAS'!$F22*(1+'HC-LASVEGAS'!$G22%))/'HC-LASVEGAS'!$J22)+'HC-LASVEGAS'!$K22</f>
        <v>0</v>
      </c>
      <c r="M22" s="15">
        <v>20.0</v>
      </c>
      <c r="N22" s="24">
        <f t="shared" si="2"/>
        <v>10</v>
      </c>
      <c r="O22" s="29">
        <f>MROUND(('HC-LASVEGAS'!$N22/0.6),10)</f>
        <v>20</v>
      </c>
      <c r="P22" s="15" t="s">
        <v>11858</v>
      </c>
      <c r="Q22" s="15">
        <v>2.0</v>
      </c>
      <c r="R22" s="29">
        <f>'HC-LASVEGAS'!$I22+'HC-LASVEGAS'!$Q22</f>
        <v>8</v>
      </c>
      <c r="S22" s="15" t="s">
        <v>1104</v>
      </c>
      <c r="T22" s="15" t="s">
        <v>1797</v>
      </c>
      <c r="U22" s="15" t="s">
        <v>11813</v>
      </c>
      <c r="V22" s="15" t="s">
        <v>12369</v>
      </c>
      <c r="W22" s="15" t="s">
        <v>11860</v>
      </c>
      <c r="X22" s="15">
        <v>1.0</v>
      </c>
      <c r="Y22" s="15">
        <v>0.0</v>
      </c>
      <c r="Z22" s="15"/>
      <c r="AA22" s="15"/>
      <c r="AB22" s="29">
        <f>OSLE!$L22*OSLE!$AA22</f>
        <v>18300</v>
      </c>
      <c r="AC22" s="15"/>
      <c r="AD22" s="15"/>
      <c r="AE22" s="15"/>
      <c r="AF22" s="15"/>
      <c r="AG22" s="15"/>
      <c r="AH22" s="32" t="str">
        <f>IF(AND(OSLE!$AF22=0,OSLE!$AG22=0),"",OSLE!$AF22-OSLE!$AG22)</f>
        <v/>
      </c>
      <c r="AI22" s="15"/>
      <c r="AJ22" s="15"/>
      <c r="AK22" s="15"/>
      <c r="AL22" s="15"/>
      <c r="AM22" s="15"/>
      <c r="AN22" s="15"/>
      <c r="AO22" s="15"/>
      <c r="AP22" s="15"/>
      <c r="AQ22" s="15"/>
    </row>
    <row r="23" ht="15.75" customHeight="1">
      <c r="A23" s="28" t="s">
        <v>2330</v>
      </c>
      <c r="B23" s="28"/>
      <c r="C23" s="15" t="str">
        <f t="shared" si="1"/>
        <v>BOD10527880</v>
      </c>
      <c r="D23" s="15" t="s">
        <v>11857</v>
      </c>
      <c r="E23" s="28" t="s">
        <v>2331</v>
      </c>
      <c r="F23" s="20"/>
      <c r="G23" s="29">
        <v>0.0</v>
      </c>
      <c r="H23" s="28" t="s">
        <v>12099</v>
      </c>
      <c r="I23" s="15">
        <v>6.0</v>
      </c>
      <c r="J23" s="15">
        <v>1.0</v>
      </c>
      <c r="K23" s="15"/>
      <c r="L23" s="23">
        <f>(('HC-LASVEGAS'!$F23*(1+'HC-LASVEGAS'!$G23%))/'HC-LASVEGAS'!$J23)+'HC-LASVEGAS'!$K23</f>
        <v>0</v>
      </c>
      <c r="M23" s="15">
        <v>20.0</v>
      </c>
      <c r="N23" s="24">
        <f t="shared" si="2"/>
        <v>10</v>
      </c>
      <c r="O23" s="29">
        <f>MROUND(('HC-LASVEGAS'!$N23/0.6),10)</f>
        <v>20</v>
      </c>
      <c r="P23" s="15" t="s">
        <v>11858</v>
      </c>
      <c r="Q23" s="15">
        <v>2.0</v>
      </c>
      <c r="R23" s="29">
        <f>'HC-LASVEGAS'!$I23+'HC-LASVEGAS'!$Q23</f>
        <v>8</v>
      </c>
      <c r="S23" s="15" t="s">
        <v>1104</v>
      </c>
      <c r="T23" s="15" t="s">
        <v>1797</v>
      </c>
      <c r="U23" s="15" t="s">
        <v>11813</v>
      </c>
      <c r="V23" s="15" t="s">
        <v>12368</v>
      </c>
      <c r="W23" s="15" t="s">
        <v>11860</v>
      </c>
      <c r="X23" s="15">
        <v>1.0</v>
      </c>
      <c r="Y23" s="15">
        <v>1.0</v>
      </c>
      <c r="Z23" s="15"/>
      <c r="AA23" s="15"/>
      <c r="AB23" s="29">
        <f>OSLE!$L23*OSLE!$AA23</f>
        <v>14300</v>
      </c>
      <c r="AC23" s="15"/>
      <c r="AD23" s="15"/>
      <c r="AE23" s="15"/>
      <c r="AF23" s="15"/>
      <c r="AG23" s="15"/>
      <c r="AH23" s="32" t="str">
        <f>IF(AND(OSLE!$AF23=0,OSLE!$AG23=0),"",OSLE!$AF23-OSLE!$AG23)</f>
        <v/>
      </c>
      <c r="AI23" s="15"/>
      <c r="AJ23" s="15"/>
      <c r="AK23" s="15"/>
      <c r="AL23" s="15"/>
      <c r="AM23" s="15"/>
      <c r="AN23" s="15"/>
      <c r="AO23" s="15"/>
      <c r="AP23" s="15"/>
      <c r="AQ23" s="15"/>
    </row>
    <row r="24" ht="15.75" customHeight="1">
      <c r="A24" s="28" t="s">
        <v>2332</v>
      </c>
      <c r="B24" s="28"/>
      <c r="C24" s="15" t="str">
        <f t="shared" si="1"/>
        <v>BOD50002977</v>
      </c>
      <c r="D24" s="15" t="s">
        <v>11857</v>
      </c>
      <c r="E24" s="28" t="s">
        <v>2333</v>
      </c>
      <c r="F24" s="20"/>
      <c r="G24" s="29">
        <v>0.0</v>
      </c>
      <c r="H24" s="28" t="s">
        <v>12099</v>
      </c>
      <c r="I24" s="15">
        <v>6.0</v>
      </c>
      <c r="J24" s="15">
        <v>1.0</v>
      </c>
      <c r="K24" s="15"/>
      <c r="L24" s="23">
        <f>(('HC-LASVEGAS'!$F24*(1+'HC-LASVEGAS'!$G24%))/'HC-LASVEGAS'!$J24)+'HC-LASVEGAS'!$K24</f>
        <v>0</v>
      </c>
      <c r="M24" s="15">
        <v>20.0</v>
      </c>
      <c r="N24" s="24">
        <f t="shared" si="2"/>
        <v>10</v>
      </c>
      <c r="O24" s="29">
        <f>MROUND(('HC-LASVEGAS'!$N24/0.6),10)</f>
        <v>20</v>
      </c>
      <c r="P24" s="15" t="s">
        <v>11858</v>
      </c>
      <c r="Q24" s="15">
        <v>2.0</v>
      </c>
      <c r="R24" s="29">
        <f>'HC-LASVEGAS'!$I24+'HC-LASVEGAS'!$Q24</f>
        <v>8</v>
      </c>
      <c r="S24" s="15" t="s">
        <v>1104</v>
      </c>
      <c r="T24" s="15" t="s">
        <v>1797</v>
      </c>
      <c r="U24" s="15" t="s">
        <v>11813</v>
      </c>
      <c r="V24" s="15" t="s">
        <v>12370</v>
      </c>
      <c r="W24" s="15" t="s">
        <v>11860</v>
      </c>
      <c r="X24" s="15">
        <v>1.0</v>
      </c>
      <c r="Y24" s="15">
        <v>0.0</v>
      </c>
      <c r="Z24" s="15"/>
      <c r="AA24" s="15"/>
      <c r="AB24" s="29">
        <f>OSLE!$L24*OSLE!$AA24</f>
        <v>9300</v>
      </c>
      <c r="AC24" s="15"/>
      <c r="AD24" s="15"/>
      <c r="AE24" s="15"/>
      <c r="AF24" s="15"/>
      <c r="AG24" s="15"/>
      <c r="AH24" s="32" t="str">
        <f>IF(AND(OSLE!$AF24=0,OSLE!$AG24=0),"",OSLE!$AF24-OSLE!$AG24)</f>
        <v/>
      </c>
      <c r="AI24" s="15"/>
      <c r="AJ24" s="15"/>
      <c r="AK24" s="15"/>
      <c r="AL24" s="15"/>
      <c r="AM24" s="15"/>
      <c r="AN24" s="15"/>
      <c r="AO24" s="15"/>
      <c r="AP24" s="15"/>
      <c r="AQ24" s="15"/>
    </row>
    <row r="25" ht="15.0" customHeight="1">
      <c r="A25" s="28" t="s">
        <v>2334</v>
      </c>
      <c r="B25" s="28"/>
      <c r="C25" s="15" t="str">
        <f t="shared" si="1"/>
        <v>BOD50002984</v>
      </c>
      <c r="D25" s="15" t="s">
        <v>11857</v>
      </c>
      <c r="E25" s="28" t="s">
        <v>2335</v>
      </c>
      <c r="F25" s="20"/>
      <c r="G25" s="29">
        <v>0.0</v>
      </c>
      <c r="H25" s="28" t="s">
        <v>12099</v>
      </c>
      <c r="I25" s="15">
        <v>6.0</v>
      </c>
      <c r="J25" s="15">
        <v>1.0</v>
      </c>
      <c r="K25" s="15"/>
      <c r="L25" s="23">
        <f>(('HC-LASVEGAS'!$F25*(1+'HC-LASVEGAS'!$G25%))/'HC-LASVEGAS'!$J25)+'HC-LASVEGAS'!$K25</f>
        <v>0</v>
      </c>
      <c r="M25" s="15">
        <v>20.0</v>
      </c>
      <c r="N25" s="24">
        <f t="shared" si="2"/>
        <v>10</v>
      </c>
      <c r="O25" s="29">
        <f>MROUND(('HC-LASVEGAS'!$N25/0.6),10)</f>
        <v>20</v>
      </c>
      <c r="P25" s="15" t="s">
        <v>11858</v>
      </c>
      <c r="Q25" s="15">
        <v>2.0</v>
      </c>
      <c r="R25" s="29">
        <f>'HC-LASVEGAS'!$I25+'HC-LASVEGAS'!$Q25</f>
        <v>8</v>
      </c>
      <c r="S25" s="15" t="s">
        <v>1104</v>
      </c>
      <c r="T25" s="15" t="s">
        <v>1797</v>
      </c>
      <c r="U25" s="15" t="s">
        <v>11813</v>
      </c>
      <c r="V25" s="15" t="s">
        <v>12370</v>
      </c>
      <c r="W25" s="15" t="s">
        <v>11860</v>
      </c>
      <c r="X25" s="15">
        <v>1.0</v>
      </c>
      <c r="Y25" s="15">
        <v>10.0</v>
      </c>
      <c r="Z25" s="15"/>
      <c r="AA25" s="15"/>
      <c r="AB25" s="29">
        <f>OSLE!$L25*OSLE!$AA25</f>
        <v>0</v>
      </c>
      <c r="AC25" s="15"/>
      <c r="AD25" s="15"/>
      <c r="AE25" s="15"/>
      <c r="AF25" s="15"/>
      <c r="AG25" s="15"/>
      <c r="AH25" s="32" t="str">
        <f>IF(AND(OSLE!$AF25=0,OSLE!$AG25=0),"",OSLE!$AF25-OSLE!$AG25)</f>
        <v/>
      </c>
      <c r="AI25" s="15"/>
      <c r="AJ25" s="15"/>
      <c r="AK25" s="15"/>
      <c r="AL25" s="15"/>
      <c r="AM25" s="15"/>
      <c r="AN25" s="15"/>
      <c r="AO25" s="15"/>
      <c r="AP25" s="15"/>
      <c r="AQ25" s="15"/>
    </row>
    <row r="26" ht="15.0" customHeight="1">
      <c r="A26" s="28" t="s">
        <v>2336</v>
      </c>
      <c r="B26" s="28"/>
      <c r="C26" s="15" t="str">
        <f t="shared" si="1"/>
        <v>BOD75198934</v>
      </c>
      <c r="D26" s="15" t="s">
        <v>11857</v>
      </c>
      <c r="E26" s="28" t="s">
        <v>2337</v>
      </c>
      <c r="F26" s="20"/>
      <c r="G26" s="29">
        <v>0.0</v>
      </c>
      <c r="H26" s="28" t="s">
        <v>12099</v>
      </c>
      <c r="I26" s="15">
        <v>6.0</v>
      </c>
      <c r="J26" s="15">
        <v>1.0</v>
      </c>
      <c r="K26" s="15"/>
      <c r="L26" s="23">
        <f>(('HC-LASVEGAS'!$F26*(1+'HC-LASVEGAS'!$G26%))/'HC-LASVEGAS'!$J26)+'HC-LASVEGAS'!$K26</f>
        <v>0</v>
      </c>
      <c r="M26" s="15">
        <v>20.0</v>
      </c>
      <c r="N26" s="24">
        <f t="shared" si="2"/>
        <v>10</v>
      </c>
      <c r="O26" s="29">
        <f>MROUND(('HC-LASVEGAS'!$N26/0.6),10)</f>
        <v>20</v>
      </c>
      <c r="P26" s="15" t="s">
        <v>11858</v>
      </c>
      <c r="Q26" s="15">
        <v>2.0</v>
      </c>
      <c r="R26" s="29">
        <f>'HC-LASVEGAS'!$I26+'HC-LASVEGAS'!$Q26</f>
        <v>8</v>
      </c>
      <c r="S26" s="15" t="s">
        <v>1104</v>
      </c>
      <c r="T26" s="15" t="s">
        <v>1797</v>
      </c>
      <c r="U26" s="15" t="s">
        <v>11815</v>
      </c>
      <c r="V26" s="15" t="s">
        <v>12371</v>
      </c>
      <c r="W26" s="15" t="s">
        <v>11860</v>
      </c>
      <c r="X26" s="15">
        <v>1.0</v>
      </c>
      <c r="Y26" s="15">
        <v>12.0</v>
      </c>
      <c r="Z26" s="15"/>
      <c r="AA26" s="15"/>
      <c r="AB26" s="29">
        <f>OSLE!$L26*OSLE!$AA26</f>
        <v>0</v>
      </c>
      <c r="AC26" s="15"/>
      <c r="AD26" s="15"/>
      <c r="AE26" s="15"/>
      <c r="AF26" s="15"/>
      <c r="AG26" s="15"/>
      <c r="AH26" s="32" t="str">
        <f>IF(AND(OSLE!$AF26=0,OSLE!$AG26=0),"",OSLE!$AF26-OSLE!$AG26)</f>
        <v/>
      </c>
      <c r="AI26" s="15"/>
      <c r="AJ26" s="15"/>
      <c r="AK26" s="15"/>
      <c r="AL26" s="15"/>
      <c r="AM26" s="15"/>
      <c r="AN26" s="15"/>
      <c r="AO26" s="15"/>
      <c r="AP26" s="15"/>
      <c r="AQ26" s="15"/>
    </row>
    <row r="27" ht="15.0" customHeight="1">
      <c r="A27" s="28" t="s">
        <v>2338</v>
      </c>
      <c r="B27" s="28"/>
      <c r="C27" s="15" t="str">
        <f t="shared" si="1"/>
        <v>BOD75198613</v>
      </c>
      <c r="D27" s="15" t="s">
        <v>11857</v>
      </c>
      <c r="E27" s="28" t="s">
        <v>2339</v>
      </c>
      <c r="F27" s="20"/>
      <c r="G27" s="29">
        <v>0.0</v>
      </c>
      <c r="H27" s="28" t="s">
        <v>12099</v>
      </c>
      <c r="I27" s="15">
        <v>6.0</v>
      </c>
      <c r="J27" s="15">
        <v>1.0</v>
      </c>
      <c r="K27" s="15"/>
      <c r="L27" s="23">
        <f>(('HC-LASVEGAS'!$F27*(1+'HC-LASVEGAS'!$G27%))/'HC-LASVEGAS'!$J27)+'HC-LASVEGAS'!$K27</f>
        <v>0</v>
      </c>
      <c r="M27" s="15">
        <v>20.0</v>
      </c>
      <c r="N27" s="24">
        <f t="shared" si="2"/>
        <v>10</v>
      </c>
      <c r="O27" s="29">
        <f>MROUND(('HC-LASVEGAS'!$N27/0.6),10)</f>
        <v>20</v>
      </c>
      <c r="P27" s="15" t="s">
        <v>11858</v>
      </c>
      <c r="Q27" s="15">
        <v>2.0</v>
      </c>
      <c r="R27" s="29">
        <f>'HC-LASVEGAS'!$I27+'HC-LASVEGAS'!$Q27</f>
        <v>8</v>
      </c>
      <c r="S27" s="15" t="s">
        <v>1104</v>
      </c>
      <c r="T27" s="15" t="s">
        <v>1797</v>
      </c>
      <c r="U27" s="15" t="s">
        <v>11815</v>
      </c>
      <c r="V27" s="15" t="s">
        <v>12371</v>
      </c>
      <c r="W27" s="15" t="s">
        <v>11860</v>
      </c>
      <c r="X27" s="15">
        <v>1.0</v>
      </c>
      <c r="Y27" s="15">
        <v>2.0</v>
      </c>
      <c r="Z27" s="15"/>
      <c r="AA27" s="15"/>
      <c r="AB27" s="29">
        <f>OSLE!$L27*OSLE!$AA27</f>
        <v>18400</v>
      </c>
      <c r="AC27" s="15"/>
      <c r="AD27" s="15"/>
      <c r="AE27" s="15"/>
      <c r="AF27" s="15"/>
      <c r="AG27" s="15"/>
      <c r="AH27" s="32" t="str">
        <f>IF(AND(OSLE!$AF27=0,OSLE!$AG27=0),"",OSLE!$AF27-OSLE!$AG27)</f>
        <v/>
      </c>
      <c r="AI27" s="15"/>
      <c r="AJ27" s="15"/>
      <c r="AK27" s="15"/>
      <c r="AL27" s="15"/>
      <c r="AM27" s="15"/>
      <c r="AN27" s="15"/>
      <c r="AO27" s="15"/>
      <c r="AP27" s="15"/>
      <c r="AQ27" s="15"/>
    </row>
    <row r="28" ht="15.75" customHeight="1">
      <c r="A28" s="28" t="s">
        <v>2340</v>
      </c>
      <c r="B28" s="28"/>
      <c r="C28" s="15" t="str">
        <f t="shared" si="1"/>
        <v>BOD70026614</v>
      </c>
      <c r="D28" s="15" t="s">
        <v>11857</v>
      </c>
      <c r="E28" s="28" t="s">
        <v>2341</v>
      </c>
      <c r="F28" s="20"/>
      <c r="G28" s="29">
        <v>0.0</v>
      </c>
      <c r="H28" s="28" t="s">
        <v>12099</v>
      </c>
      <c r="I28" s="15">
        <v>6.0</v>
      </c>
      <c r="J28" s="15">
        <v>1.0</v>
      </c>
      <c r="K28" s="15"/>
      <c r="L28" s="23">
        <f>(('HC-LASVEGAS'!$F28*(1+'HC-LASVEGAS'!$G28%))/'HC-LASVEGAS'!$J28)+'HC-LASVEGAS'!$K28</f>
        <v>0</v>
      </c>
      <c r="M28" s="15">
        <v>20.0</v>
      </c>
      <c r="N28" s="24">
        <f t="shared" si="2"/>
        <v>10</v>
      </c>
      <c r="O28" s="29">
        <f>MROUND(('HC-LASVEGAS'!$N28/0.6),10)</f>
        <v>20</v>
      </c>
      <c r="P28" s="15" t="s">
        <v>11858</v>
      </c>
      <c r="Q28" s="15">
        <v>2.0</v>
      </c>
      <c r="R28" s="29">
        <f>'HC-LASVEGAS'!$I28+'HC-LASVEGAS'!$Q28</f>
        <v>8</v>
      </c>
      <c r="S28" s="15" t="s">
        <v>1104</v>
      </c>
      <c r="T28" s="15" t="s">
        <v>1797</v>
      </c>
      <c r="U28" s="15" t="s">
        <v>11815</v>
      </c>
      <c r="V28" s="15" t="s">
        <v>12372</v>
      </c>
      <c r="W28" s="15" t="s">
        <v>11860</v>
      </c>
      <c r="X28" s="15">
        <v>1.0</v>
      </c>
      <c r="Y28" s="15">
        <v>12.0</v>
      </c>
      <c r="Z28" s="15"/>
      <c r="AA28" s="15"/>
      <c r="AB28" s="29">
        <f>OSLE!$L28*OSLE!$AA28</f>
        <v>0</v>
      </c>
      <c r="AC28" s="15"/>
      <c r="AD28" s="15"/>
      <c r="AE28" s="15"/>
      <c r="AF28" s="15"/>
      <c r="AG28" s="15"/>
      <c r="AH28" s="32" t="str">
        <f>IF(AND(OSLE!$AF28=0,OSLE!$AG28=0),"",OSLE!$AF28-OSLE!$AG28)</f>
        <v/>
      </c>
      <c r="AI28" s="15"/>
      <c r="AJ28" s="15"/>
      <c r="AK28" s="15"/>
      <c r="AL28" s="15"/>
      <c r="AM28" s="15"/>
      <c r="AN28" s="15"/>
      <c r="AO28" s="15"/>
      <c r="AP28" s="15"/>
      <c r="AQ28" s="15"/>
    </row>
    <row r="29" ht="15.75" customHeight="1">
      <c r="A29" s="28" t="s">
        <v>2342</v>
      </c>
      <c r="B29" s="28"/>
      <c r="C29" s="15" t="str">
        <f t="shared" si="1"/>
        <v>BOD70026591</v>
      </c>
      <c r="D29" s="15" t="s">
        <v>11857</v>
      </c>
      <c r="E29" s="28" t="s">
        <v>2343</v>
      </c>
      <c r="F29" s="20"/>
      <c r="G29" s="29">
        <v>0.0</v>
      </c>
      <c r="H29" s="28" t="s">
        <v>12099</v>
      </c>
      <c r="I29" s="15">
        <v>6.0</v>
      </c>
      <c r="J29" s="15">
        <v>1.0</v>
      </c>
      <c r="K29" s="15"/>
      <c r="L29" s="23">
        <f>(('HC-LASVEGAS'!$F29*(1+'HC-LASVEGAS'!$G29%))/'HC-LASVEGAS'!$J29)+'HC-LASVEGAS'!$K29</f>
        <v>0</v>
      </c>
      <c r="M29" s="15">
        <v>20.0</v>
      </c>
      <c r="N29" s="24">
        <f t="shared" si="2"/>
        <v>10</v>
      </c>
      <c r="O29" s="29">
        <f>MROUND(('HC-LASVEGAS'!$N29/0.6),10)</f>
        <v>20</v>
      </c>
      <c r="P29" s="15" t="s">
        <v>11858</v>
      </c>
      <c r="Q29" s="15">
        <v>2.0</v>
      </c>
      <c r="R29" s="29">
        <f>'HC-LASVEGAS'!$I29+'HC-LASVEGAS'!$Q29</f>
        <v>8</v>
      </c>
      <c r="S29" s="15" t="s">
        <v>1104</v>
      </c>
      <c r="T29" s="15" t="s">
        <v>1797</v>
      </c>
      <c r="U29" s="15" t="s">
        <v>11815</v>
      </c>
      <c r="V29" s="15" t="s">
        <v>12372</v>
      </c>
      <c r="W29" s="15" t="s">
        <v>11860</v>
      </c>
      <c r="X29" s="15">
        <v>1.0</v>
      </c>
      <c r="Y29" s="15">
        <v>12.0</v>
      </c>
      <c r="Z29" s="15"/>
      <c r="AA29" s="15"/>
      <c r="AB29" s="29">
        <f>OSLE!$L29*OSLE!$AA29</f>
        <v>11100</v>
      </c>
      <c r="AC29" s="15"/>
      <c r="AD29" s="15"/>
      <c r="AE29" s="15"/>
      <c r="AF29" s="15"/>
      <c r="AG29" s="15"/>
      <c r="AH29" s="32" t="str">
        <f>IF(AND(OSLE!$AF29=0,OSLE!$AG29=0),"",OSLE!$AF29-OSLE!$AG29)</f>
        <v/>
      </c>
      <c r="AI29" s="15"/>
      <c r="AJ29" s="15"/>
      <c r="AK29" s="15"/>
      <c r="AL29" s="15"/>
      <c r="AM29" s="15"/>
      <c r="AN29" s="15"/>
      <c r="AO29" s="15"/>
      <c r="AP29" s="15"/>
      <c r="AQ29" s="15"/>
    </row>
    <row r="30" ht="15.75" customHeight="1">
      <c r="A30" s="28" t="s">
        <v>12373</v>
      </c>
      <c r="B30" s="28"/>
      <c r="C30" s="15" t="str">
        <f t="shared" si="1"/>
        <v>BOD70027635</v>
      </c>
      <c r="D30" s="15" t="s">
        <v>11857</v>
      </c>
      <c r="E30" s="28" t="s">
        <v>12374</v>
      </c>
      <c r="F30" s="20"/>
      <c r="G30" s="29">
        <v>0.0</v>
      </c>
      <c r="H30" s="28" t="s">
        <v>12099</v>
      </c>
      <c r="I30" s="15">
        <v>6.0</v>
      </c>
      <c r="J30" s="15">
        <v>1.0</v>
      </c>
      <c r="K30" s="15"/>
      <c r="L30" s="23">
        <f>(('HC-LASVEGAS'!$F30*(1+'HC-LASVEGAS'!$G30%))/'HC-LASVEGAS'!$J30)+'HC-LASVEGAS'!$K30</f>
        <v>0</v>
      </c>
      <c r="M30" s="15">
        <v>20.0</v>
      </c>
      <c r="N30" s="24">
        <f t="shared" si="2"/>
        <v>10</v>
      </c>
      <c r="O30" s="29">
        <f>MROUND(('HC-LASVEGAS'!$N30/0.6),10)</f>
        <v>20</v>
      </c>
      <c r="P30" s="15" t="s">
        <v>11858</v>
      </c>
      <c r="Q30" s="15">
        <v>2.0</v>
      </c>
      <c r="R30" s="29">
        <f>'HC-LASVEGAS'!$I30+'HC-LASVEGAS'!$Q30</f>
        <v>8</v>
      </c>
      <c r="S30" s="15" t="s">
        <v>1104</v>
      </c>
      <c r="T30" s="15" t="s">
        <v>1797</v>
      </c>
      <c r="U30" s="15" t="s">
        <v>11815</v>
      </c>
      <c r="V30" s="15" t="s">
        <v>12372</v>
      </c>
      <c r="W30" s="15" t="s">
        <v>11860</v>
      </c>
      <c r="X30" s="15">
        <v>1.0</v>
      </c>
      <c r="Y30" s="15">
        <v>6.0</v>
      </c>
      <c r="Z30" s="15"/>
      <c r="AA30" s="15"/>
      <c r="AB30" s="29">
        <f>OSLE!$L30*OSLE!$AA30</f>
        <v>0</v>
      </c>
      <c r="AC30" s="15"/>
      <c r="AD30" s="15"/>
      <c r="AE30" s="15"/>
      <c r="AF30" s="15"/>
      <c r="AG30" s="15"/>
      <c r="AH30" s="32" t="str">
        <f>IF(AND(OSLE!$AF30=0,OSLE!$AG30=0),"",OSLE!$AF30-OSLE!$AG30)</f>
        <v/>
      </c>
      <c r="AI30" s="15"/>
      <c r="AJ30" s="15"/>
      <c r="AK30" s="15"/>
      <c r="AL30" s="15"/>
      <c r="AM30" s="15"/>
      <c r="AN30" s="15"/>
      <c r="AO30" s="15"/>
      <c r="AP30" s="15"/>
      <c r="AQ30" s="15"/>
    </row>
    <row r="31" ht="15.75" customHeight="1">
      <c r="A31" s="28" t="s">
        <v>2344</v>
      </c>
      <c r="B31" s="28"/>
      <c r="C31" s="15" t="str">
        <f t="shared" si="1"/>
        <v>BOD70026638</v>
      </c>
      <c r="D31" s="15" t="s">
        <v>11857</v>
      </c>
      <c r="E31" s="28" t="s">
        <v>2345</v>
      </c>
      <c r="F31" s="20"/>
      <c r="G31" s="29">
        <v>0.0</v>
      </c>
      <c r="H31" s="28" t="s">
        <v>12099</v>
      </c>
      <c r="I31" s="15">
        <v>6.0</v>
      </c>
      <c r="J31" s="15">
        <v>1.0</v>
      </c>
      <c r="K31" s="15"/>
      <c r="L31" s="23">
        <f>(('HC-LASVEGAS'!$F31*(1+'HC-LASVEGAS'!$G31%))/'HC-LASVEGAS'!$J31)+'HC-LASVEGAS'!$K31</f>
        <v>0</v>
      </c>
      <c r="M31" s="15">
        <v>20.0</v>
      </c>
      <c r="N31" s="24">
        <f t="shared" si="2"/>
        <v>10</v>
      </c>
      <c r="O31" s="29">
        <f>MROUND(('HC-LASVEGAS'!$N31/0.6),10)</f>
        <v>20</v>
      </c>
      <c r="P31" s="15" t="s">
        <v>11858</v>
      </c>
      <c r="Q31" s="15">
        <v>2.0</v>
      </c>
      <c r="R31" s="29">
        <f>'HC-LASVEGAS'!$I31+'HC-LASVEGAS'!$Q31</f>
        <v>8</v>
      </c>
      <c r="S31" s="15" t="s">
        <v>1104</v>
      </c>
      <c r="T31" s="15" t="s">
        <v>1797</v>
      </c>
      <c r="U31" s="15" t="s">
        <v>11815</v>
      </c>
      <c r="V31" s="15" t="s">
        <v>12372</v>
      </c>
      <c r="W31" s="15" t="s">
        <v>11860</v>
      </c>
      <c r="X31" s="15">
        <v>1.0</v>
      </c>
      <c r="Y31" s="15">
        <v>6.0</v>
      </c>
      <c r="Z31" s="15"/>
      <c r="AA31" s="15"/>
      <c r="AB31" s="29">
        <f>OSLE!$L31*OSLE!$AA31</f>
        <v>0</v>
      </c>
      <c r="AC31" s="15"/>
      <c r="AD31" s="15"/>
      <c r="AE31" s="15"/>
      <c r="AF31" s="15"/>
      <c r="AG31" s="15"/>
      <c r="AH31" s="32" t="str">
        <f>IF(AND(OSLE!$AF31=0,OSLE!$AG31=0),"",OSLE!$AF31-OSLE!$AG31)</f>
        <v/>
      </c>
      <c r="AI31" s="15"/>
      <c r="AJ31" s="15"/>
      <c r="AK31" s="15"/>
      <c r="AL31" s="15"/>
      <c r="AM31" s="15"/>
      <c r="AN31" s="15"/>
      <c r="AO31" s="15"/>
      <c r="AP31" s="15"/>
      <c r="AQ31" s="15"/>
    </row>
    <row r="32" ht="15.75" customHeight="1">
      <c r="A32" s="28" t="s">
        <v>2346</v>
      </c>
      <c r="B32" s="28"/>
      <c r="C32" s="15" t="str">
        <f t="shared" si="1"/>
        <v>BOD50001529</v>
      </c>
      <c r="D32" s="15" t="s">
        <v>11857</v>
      </c>
      <c r="E32" s="28" t="s">
        <v>2347</v>
      </c>
      <c r="F32" s="20"/>
      <c r="G32" s="29">
        <v>0.0</v>
      </c>
      <c r="H32" s="28" t="s">
        <v>12099</v>
      </c>
      <c r="I32" s="15">
        <v>6.0</v>
      </c>
      <c r="J32" s="15">
        <v>1.0</v>
      </c>
      <c r="K32" s="15"/>
      <c r="L32" s="23">
        <f>(('HC-LASVEGAS'!$F32*(1+'HC-LASVEGAS'!$G32%))/'HC-LASVEGAS'!$J32)+'HC-LASVEGAS'!$K32</f>
        <v>0</v>
      </c>
      <c r="M32" s="15">
        <v>20.0</v>
      </c>
      <c r="N32" s="24">
        <f t="shared" si="2"/>
        <v>10</v>
      </c>
      <c r="O32" s="29">
        <f>MROUND(('HC-LASVEGAS'!$N32/0.6),10)</f>
        <v>20</v>
      </c>
      <c r="P32" s="15" t="s">
        <v>11858</v>
      </c>
      <c r="Q32" s="15">
        <v>2.0</v>
      </c>
      <c r="R32" s="29">
        <f>'HC-LASVEGAS'!$I32+'HC-LASVEGAS'!$Q32</f>
        <v>8</v>
      </c>
      <c r="S32" s="15" t="s">
        <v>1104</v>
      </c>
      <c r="T32" s="15" t="s">
        <v>1797</v>
      </c>
      <c r="U32" s="15" t="s">
        <v>11815</v>
      </c>
      <c r="V32" s="15" t="s">
        <v>12375</v>
      </c>
      <c r="W32" s="15" t="s">
        <v>11860</v>
      </c>
      <c r="X32" s="15">
        <v>1.0</v>
      </c>
      <c r="Y32" s="15">
        <v>3.0</v>
      </c>
      <c r="Z32" s="15"/>
      <c r="AA32" s="15"/>
      <c r="AB32" s="29">
        <f>OSLE!$L32*OSLE!$AA32</f>
        <v>0</v>
      </c>
      <c r="AC32" s="15"/>
      <c r="AD32" s="15"/>
      <c r="AE32" s="15"/>
      <c r="AF32" s="15"/>
      <c r="AG32" s="15"/>
      <c r="AH32" s="32" t="str">
        <f>IF(AND(OSLE!$AF32=0,OSLE!$AG32=0),"",OSLE!$AF32-OSLE!$AG32)</f>
        <v/>
      </c>
      <c r="AI32" s="15"/>
      <c r="AJ32" s="15"/>
      <c r="AK32" s="15"/>
      <c r="AL32" s="15"/>
      <c r="AM32" s="15"/>
      <c r="AN32" s="15"/>
      <c r="AO32" s="15"/>
      <c r="AP32" s="15"/>
      <c r="AQ32" s="15"/>
    </row>
    <row r="33" ht="15.75" customHeight="1">
      <c r="A33" s="28" t="s">
        <v>2348</v>
      </c>
      <c r="B33" s="28"/>
      <c r="C33" s="15" t="str">
        <f t="shared" si="1"/>
        <v>BOD14073298</v>
      </c>
      <c r="D33" s="15" t="s">
        <v>11857</v>
      </c>
      <c r="E33" s="28" t="s">
        <v>2349</v>
      </c>
      <c r="F33" s="20"/>
      <c r="G33" s="29">
        <v>0.0</v>
      </c>
      <c r="H33" s="28" t="s">
        <v>12099</v>
      </c>
      <c r="I33" s="15">
        <v>6.0</v>
      </c>
      <c r="J33" s="15">
        <v>1.0</v>
      </c>
      <c r="K33" s="15"/>
      <c r="L33" s="23">
        <f>(('HC-LASVEGAS'!$F33*(1+'HC-LASVEGAS'!$G33%))/'HC-LASVEGAS'!$J33)+'HC-LASVEGAS'!$K33</f>
        <v>0</v>
      </c>
      <c r="M33" s="15">
        <v>20.0</v>
      </c>
      <c r="N33" s="24">
        <f t="shared" si="2"/>
        <v>10</v>
      </c>
      <c r="O33" s="29">
        <f>MROUND(('HC-LASVEGAS'!$N33/0.6),10)</f>
        <v>20</v>
      </c>
      <c r="P33" s="15" t="s">
        <v>11858</v>
      </c>
      <c r="Q33" s="15">
        <v>2.0</v>
      </c>
      <c r="R33" s="29">
        <f>'HC-LASVEGAS'!$I33+'HC-LASVEGAS'!$Q33</f>
        <v>8</v>
      </c>
      <c r="S33" s="15" t="s">
        <v>1104</v>
      </c>
      <c r="T33" s="15" t="s">
        <v>1797</v>
      </c>
      <c r="U33" s="15" t="s">
        <v>11818</v>
      </c>
      <c r="V33" s="15" t="s">
        <v>12376</v>
      </c>
      <c r="W33" s="15" t="s">
        <v>11860</v>
      </c>
      <c r="X33" s="15">
        <v>1.0</v>
      </c>
      <c r="Y33" s="15">
        <v>3.0</v>
      </c>
      <c r="Z33" s="15"/>
      <c r="AA33" s="15"/>
      <c r="AB33" s="29" t="str">
        <f>ARTICULOS_OSLE[[#This Row],[Costo]]*ARTICULOS_OSLE[[#This Row],[Pedido]]</f>
        <v>#ERROR!</v>
      </c>
      <c r="AC33" s="15"/>
      <c r="AD33" s="15"/>
      <c r="AE33" s="15"/>
      <c r="AF33" s="15"/>
      <c r="AG33" s="15"/>
      <c r="AH33" s="32" t="str">
        <f>IF(AND(ARTICULOS_OSLE[[#This Row],[FechaVenc]]=0,ARTICULOS_OSLE[[#This Row],[DiasVenc]]=0),"",ARTICULOS_OSLE[[#This Row],[FechaVenc]]-ARTICULOS_OSLE[[#This Row],[DiasVenc]])</f>
        <v>#ERROR!</v>
      </c>
      <c r="AI33" s="15"/>
      <c r="AJ33" s="15"/>
      <c r="AK33" s="15"/>
      <c r="AL33" s="15"/>
      <c r="AM33" s="15"/>
      <c r="AN33" s="15"/>
      <c r="AO33" s="15"/>
      <c r="AP33" s="15"/>
      <c r="AQ33" s="15"/>
    </row>
    <row r="34" ht="15.75" customHeight="1">
      <c r="A34" s="28" t="s">
        <v>2350</v>
      </c>
      <c r="B34" s="28"/>
      <c r="C34" s="15" t="str">
        <f t="shared" si="1"/>
        <v>BOD80000470</v>
      </c>
      <c r="D34" s="15" t="s">
        <v>11857</v>
      </c>
      <c r="E34" s="28" t="s">
        <v>2351</v>
      </c>
      <c r="F34" s="20"/>
      <c r="G34" s="29">
        <v>0.0</v>
      </c>
      <c r="H34" s="28" t="s">
        <v>12099</v>
      </c>
      <c r="I34" s="15">
        <v>6.0</v>
      </c>
      <c r="J34" s="15">
        <v>1.0</v>
      </c>
      <c r="K34" s="15"/>
      <c r="L34" s="23">
        <f>(('HC-LASVEGAS'!$F34*(1+'HC-LASVEGAS'!$G34%))/'HC-LASVEGAS'!$J34)+'HC-LASVEGAS'!$K34</f>
        <v>0</v>
      </c>
      <c r="M34" s="15">
        <v>20.0</v>
      </c>
      <c r="N34" s="24">
        <f t="shared" si="2"/>
        <v>10</v>
      </c>
      <c r="O34" s="29">
        <f>MROUND(('HC-LASVEGAS'!$N34/0.6),10)</f>
        <v>20</v>
      </c>
      <c r="P34" s="15" t="s">
        <v>11858</v>
      </c>
      <c r="Q34" s="15">
        <v>2.0</v>
      </c>
      <c r="R34" s="29">
        <f>'HC-LASVEGAS'!$I34+'HC-LASVEGAS'!$Q34</f>
        <v>8</v>
      </c>
      <c r="S34" s="15" t="s">
        <v>1104</v>
      </c>
      <c r="T34" s="15" t="s">
        <v>1797</v>
      </c>
      <c r="U34" s="15" t="s">
        <v>11818</v>
      </c>
      <c r="V34" s="15" t="s">
        <v>12377</v>
      </c>
      <c r="W34" s="15" t="s">
        <v>11860</v>
      </c>
      <c r="X34" s="15">
        <v>1.0</v>
      </c>
      <c r="Y34" s="15">
        <v>3.0</v>
      </c>
      <c r="Z34" s="15"/>
      <c r="AA34" s="15"/>
      <c r="AB34" s="29" t="str">
        <f>ARTICULOS_OSLE[[#This Row],[Costo]]*ARTICULOS_OSLE[[#This Row],[Pedido]]</f>
        <v>#ERROR!</v>
      </c>
      <c r="AC34" s="15"/>
      <c r="AD34" s="15"/>
      <c r="AE34" s="15"/>
      <c r="AF34" s="15"/>
      <c r="AG34" s="15"/>
      <c r="AH34" s="32" t="str">
        <f>IF(AND(ARTICULOS_OSLE[[#This Row],[FechaVenc]]=0,ARTICULOS_OSLE[[#This Row],[DiasVenc]]=0),"",ARTICULOS_OSLE[[#This Row],[FechaVenc]]-ARTICULOS_OSLE[[#This Row],[DiasVenc]])</f>
        <v>#ERROR!</v>
      </c>
      <c r="AI34" s="15"/>
      <c r="AJ34" s="15"/>
      <c r="AK34" s="15"/>
      <c r="AL34" s="15"/>
      <c r="AM34" s="15"/>
      <c r="AN34" s="15"/>
      <c r="AO34" s="15"/>
      <c r="AP34" s="15"/>
      <c r="AQ34" s="15"/>
    </row>
    <row r="35" ht="15.75" customHeight="1">
      <c r="A35" s="28" t="s">
        <v>2352</v>
      </c>
      <c r="B35" s="28"/>
      <c r="C35" s="15" t="str">
        <f t="shared" si="1"/>
        <v>BOD80000463</v>
      </c>
      <c r="D35" s="15" t="s">
        <v>11857</v>
      </c>
      <c r="E35" s="28" t="s">
        <v>2353</v>
      </c>
      <c r="F35" s="20"/>
      <c r="G35" s="29">
        <v>0.0</v>
      </c>
      <c r="H35" s="28" t="s">
        <v>12099</v>
      </c>
      <c r="I35" s="15">
        <v>6.0</v>
      </c>
      <c r="J35" s="15">
        <v>1.0</v>
      </c>
      <c r="K35" s="15"/>
      <c r="L35" s="23">
        <f>(('HC-LASVEGAS'!$F35*(1+'HC-LASVEGAS'!$G35%))/'HC-LASVEGAS'!$J35)+'HC-LASVEGAS'!$K35</f>
        <v>0</v>
      </c>
      <c r="M35" s="15">
        <v>20.0</v>
      </c>
      <c r="N35" s="24">
        <f t="shared" si="2"/>
        <v>10</v>
      </c>
      <c r="O35" s="29">
        <f>MROUND(('HC-LASVEGAS'!$N35/0.6),10)</f>
        <v>20</v>
      </c>
      <c r="P35" s="15" t="s">
        <v>11858</v>
      </c>
      <c r="Q35" s="15">
        <v>2.0</v>
      </c>
      <c r="R35" s="29">
        <f>'HC-LASVEGAS'!$I35+'HC-LASVEGAS'!$Q35</f>
        <v>8</v>
      </c>
      <c r="S35" s="15" t="s">
        <v>1104</v>
      </c>
      <c r="T35" s="15" t="s">
        <v>1797</v>
      </c>
      <c r="U35" s="15" t="s">
        <v>11818</v>
      </c>
      <c r="V35" s="15" t="s">
        <v>12377</v>
      </c>
      <c r="W35" s="15" t="s">
        <v>11860</v>
      </c>
      <c r="X35" s="15">
        <v>1.0</v>
      </c>
      <c r="Y35" s="15">
        <v>0.0</v>
      </c>
      <c r="Z35" s="15"/>
      <c r="AA35" s="15"/>
      <c r="AB35" s="29" t="str">
        <f>ARTICULOS_OSLE[[#This Row],[Costo]]*ARTICULOS_OSLE[[#This Row],[Pedido]]</f>
        <v>#ERROR!</v>
      </c>
      <c r="AC35" s="15"/>
      <c r="AD35" s="15"/>
      <c r="AE35" s="15"/>
      <c r="AF35" s="15"/>
      <c r="AG35" s="15"/>
      <c r="AH35" s="32" t="str">
        <f>IF(AND(ARTICULOS_OSLE[[#This Row],[FechaVenc]]=0,ARTICULOS_OSLE[[#This Row],[DiasVenc]]=0),"",ARTICULOS_OSLE[[#This Row],[FechaVenc]]-ARTICULOS_OSLE[[#This Row],[DiasVenc]])</f>
        <v>#ERROR!</v>
      </c>
      <c r="AI35" s="15"/>
      <c r="AJ35" s="15"/>
      <c r="AK35" s="15"/>
      <c r="AL35" s="15"/>
      <c r="AM35" s="15"/>
      <c r="AN35" s="15"/>
      <c r="AO35" s="15"/>
      <c r="AP35" s="15"/>
      <c r="AQ35" s="15"/>
    </row>
    <row r="36" ht="15.75" customHeight="1">
      <c r="A36" s="28" t="s">
        <v>2354</v>
      </c>
      <c r="B36" s="28"/>
      <c r="C36" s="15" t="str">
        <f t="shared" si="1"/>
        <v>BOD19970459</v>
      </c>
      <c r="D36" s="15" t="s">
        <v>11857</v>
      </c>
      <c r="E36" s="28" t="s">
        <v>2355</v>
      </c>
      <c r="F36" s="20"/>
      <c r="G36" s="29">
        <v>0.0</v>
      </c>
      <c r="H36" s="28" t="s">
        <v>12099</v>
      </c>
      <c r="I36" s="15">
        <v>6.0</v>
      </c>
      <c r="J36" s="15">
        <v>1.0</v>
      </c>
      <c r="K36" s="15"/>
      <c r="L36" s="23">
        <f>(('HC-LASVEGAS'!$F36*(1+'HC-LASVEGAS'!$G36%))/'HC-LASVEGAS'!$J36)+'HC-LASVEGAS'!$K36</f>
        <v>0</v>
      </c>
      <c r="M36" s="15">
        <v>20.0</v>
      </c>
      <c r="N36" s="24">
        <f t="shared" si="2"/>
        <v>10</v>
      </c>
      <c r="O36" s="29">
        <f>MROUND(('HC-LASVEGAS'!$N36/0.6),10)</f>
        <v>20</v>
      </c>
      <c r="P36" s="15" t="s">
        <v>11858</v>
      </c>
      <c r="Q36" s="15">
        <v>2.0</v>
      </c>
      <c r="R36" s="29">
        <f>'HC-LASVEGAS'!$I36+'HC-LASVEGAS'!$Q36</f>
        <v>8</v>
      </c>
      <c r="S36" s="15" t="s">
        <v>1104</v>
      </c>
      <c r="T36" s="15" t="s">
        <v>1797</v>
      </c>
      <c r="U36" s="15" t="s">
        <v>11818</v>
      </c>
      <c r="V36" s="28">
        <v>1895.0</v>
      </c>
      <c r="W36" s="15" t="s">
        <v>11860</v>
      </c>
      <c r="X36" s="15">
        <v>1.0</v>
      </c>
      <c r="Y36" s="15">
        <v>0.0</v>
      </c>
      <c r="Z36" s="15"/>
      <c r="AA36" s="15"/>
      <c r="AB36" s="29" t="str">
        <f>ARTICULOS_OSLE[[#This Row],[Costo]]*ARTICULOS_OSLE[[#This Row],[Pedido]]</f>
        <v>#ERROR!</v>
      </c>
      <c r="AC36" s="15"/>
      <c r="AD36" s="15"/>
      <c r="AE36" s="15"/>
      <c r="AF36" s="15"/>
      <c r="AG36" s="15"/>
      <c r="AH36" s="32" t="str">
        <f>IF(AND(ARTICULOS_OSLE[[#This Row],[FechaVenc]]=0,ARTICULOS_OSLE[[#This Row],[DiasVenc]]=0),"",ARTICULOS_OSLE[[#This Row],[FechaVenc]]-ARTICULOS_OSLE[[#This Row],[DiasVenc]])</f>
        <v>#ERROR!</v>
      </c>
      <c r="AI36" s="15"/>
      <c r="AJ36" s="15"/>
      <c r="AK36" s="15"/>
      <c r="AL36" s="15"/>
      <c r="AM36" s="15"/>
      <c r="AN36" s="15"/>
      <c r="AO36" s="15"/>
      <c r="AP36" s="15"/>
      <c r="AQ36" s="15"/>
    </row>
    <row r="37" ht="15.75" customHeight="1">
      <c r="A37" s="28" t="s">
        <v>2356</v>
      </c>
      <c r="B37" s="28"/>
      <c r="C37" s="15" t="str">
        <f t="shared" si="1"/>
        <v>BOD40042085</v>
      </c>
      <c r="D37" s="15" t="s">
        <v>11857</v>
      </c>
      <c r="E37" s="28" t="s">
        <v>2357</v>
      </c>
      <c r="F37" s="20"/>
      <c r="G37" s="29">
        <v>0.0</v>
      </c>
      <c r="H37" s="28" t="s">
        <v>12099</v>
      </c>
      <c r="I37" s="15">
        <v>6.0</v>
      </c>
      <c r="J37" s="15">
        <v>1.0</v>
      </c>
      <c r="K37" s="15"/>
      <c r="L37" s="23">
        <f>(('HC-LASVEGAS'!$F37*(1+'HC-LASVEGAS'!$G37%))/'HC-LASVEGAS'!$J37)+'HC-LASVEGAS'!$K37</f>
        <v>0</v>
      </c>
      <c r="M37" s="15">
        <v>20.0</v>
      </c>
      <c r="N37" s="24">
        <f t="shared" si="2"/>
        <v>10</v>
      </c>
      <c r="O37" s="29">
        <f>MROUND(('HC-LASVEGAS'!$N37/0.6),10)</f>
        <v>20</v>
      </c>
      <c r="P37" s="15" t="s">
        <v>11858</v>
      </c>
      <c r="Q37" s="15">
        <v>2.0</v>
      </c>
      <c r="R37" s="29">
        <f>'HC-LASVEGAS'!$I37+'HC-LASVEGAS'!$Q37</f>
        <v>8</v>
      </c>
      <c r="S37" s="15" t="s">
        <v>1104</v>
      </c>
      <c r="T37" s="15" t="s">
        <v>1797</v>
      </c>
      <c r="U37" s="15" t="s">
        <v>11818</v>
      </c>
      <c r="V37" s="15" t="s">
        <v>12378</v>
      </c>
      <c r="W37" s="15" t="s">
        <v>11860</v>
      </c>
      <c r="X37" s="15">
        <v>1.0</v>
      </c>
      <c r="Y37" s="15">
        <v>1.0</v>
      </c>
      <c r="Z37" s="15"/>
      <c r="AA37" s="15"/>
      <c r="AB37" s="29" t="str">
        <f>ARTICULOS_OSLE[[#This Row],[Costo]]*ARTICULOS_OSLE[[#This Row],[Pedido]]</f>
        <v>#ERROR!</v>
      </c>
      <c r="AC37" s="15"/>
      <c r="AD37" s="15"/>
      <c r="AE37" s="15"/>
      <c r="AF37" s="15"/>
      <c r="AG37" s="15"/>
      <c r="AH37" s="32" t="str">
        <f>IF(AND(ARTICULOS_OSLE[[#This Row],[FechaVenc]]=0,ARTICULOS_OSLE[[#This Row],[DiasVenc]]=0),"",ARTICULOS_OSLE[[#This Row],[FechaVenc]]-ARTICULOS_OSLE[[#This Row],[DiasVenc]])</f>
        <v>#ERROR!</v>
      </c>
      <c r="AI37" s="15"/>
      <c r="AJ37" s="15"/>
      <c r="AK37" s="15"/>
      <c r="AL37" s="15"/>
      <c r="AM37" s="15"/>
      <c r="AN37" s="15"/>
      <c r="AO37" s="15"/>
      <c r="AP37" s="15"/>
      <c r="AQ37" s="15"/>
    </row>
    <row r="38" ht="15.75" customHeight="1">
      <c r="A38" s="28" t="s">
        <v>2358</v>
      </c>
      <c r="B38" s="28"/>
      <c r="C38" s="15" t="str">
        <f t="shared" si="1"/>
        <v>BOD40042108</v>
      </c>
      <c r="D38" s="15" t="s">
        <v>11857</v>
      </c>
      <c r="E38" s="28" t="s">
        <v>2359</v>
      </c>
      <c r="F38" s="20"/>
      <c r="G38" s="29">
        <v>0.0</v>
      </c>
      <c r="H38" s="28" t="s">
        <v>12099</v>
      </c>
      <c r="I38" s="15">
        <v>6.0</v>
      </c>
      <c r="J38" s="15">
        <v>1.0</v>
      </c>
      <c r="K38" s="15"/>
      <c r="L38" s="23">
        <f>(('HC-LASVEGAS'!$F38*(1+'HC-LASVEGAS'!$G38%))/'HC-LASVEGAS'!$J38)+'HC-LASVEGAS'!$K38</f>
        <v>0</v>
      </c>
      <c r="M38" s="15">
        <v>20.0</v>
      </c>
      <c r="N38" s="24">
        <f t="shared" si="2"/>
        <v>10</v>
      </c>
      <c r="O38" s="29">
        <f>MROUND(('HC-LASVEGAS'!$N38/0.6),10)</f>
        <v>20</v>
      </c>
      <c r="P38" s="15" t="s">
        <v>11858</v>
      </c>
      <c r="Q38" s="15">
        <v>2.0</v>
      </c>
      <c r="R38" s="29">
        <f>'HC-LASVEGAS'!$I38+'HC-LASVEGAS'!$Q38</f>
        <v>8</v>
      </c>
      <c r="S38" s="15" t="s">
        <v>1104</v>
      </c>
      <c r="T38" s="15" t="s">
        <v>1797</v>
      </c>
      <c r="U38" s="15" t="s">
        <v>11818</v>
      </c>
      <c r="V38" s="15" t="s">
        <v>12378</v>
      </c>
      <c r="W38" s="15" t="s">
        <v>11860</v>
      </c>
      <c r="X38" s="15">
        <v>1.0</v>
      </c>
      <c r="Y38" s="15">
        <v>0.0</v>
      </c>
      <c r="Z38" s="15"/>
      <c r="AA38" s="15"/>
      <c r="AB38" s="29" t="str">
        <f>ARTICULOS_OSLE[[#This Row],[Costo]]*ARTICULOS_OSLE[[#This Row],[Pedido]]</f>
        <v>#ERROR!</v>
      </c>
      <c r="AC38" s="15"/>
      <c r="AD38" s="15"/>
      <c r="AE38" s="15"/>
      <c r="AF38" s="15"/>
      <c r="AG38" s="15"/>
      <c r="AH38" s="32" t="str">
        <f>IF(AND(ARTICULOS_OSLE[[#This Row],[FechaVenc]]=0,ARTICULOS_OSLE[[#This Row],[DiasVenc]]=0),"",ARTICULOS_OSLE[[#This Row],[FechaVenc]]-ARTICULOS_OSLE[[#This Row],[DiasVenc]])</f>
        <v>#ERROR!</v>
      </c>
      <c r="AI38" s="15"/>
      <c r="AJ38" s="15"/>
      <c r="AK38" s="15"/>
      <c r="AL38" s="15"/>
      <c r="AM38" s="15"/>
      <c r="AN38" s="15"/>
      <c r="AO38" s="15"/>
      <c r="AP38" s="15"/>
      <c r="AQ38" s="15"/>
    </row>
    <row r="39" ht="15.75" customHeight="1">
      <c r="A39" s="28" t="s">
        <v>2360</v>
      </c>
      <c r="B39" s="28"/>
      <c r="C39" s="15" t="str">
        <f t="shared" si="1"/>
        <v>BOD40044519</v>
      </c>
      <c r="D39" s="15" t="s">
        <v>11857</v>
      </c>
      <c r="E39" s="28" t="s">
        <v>2361</v>
      </c>
      <c r="F39" s="20"/>
      <c r="G39" s="29">
        <v>0.0</v>
      </c>
      <c r="H39" s="28" t="s">
        <v>12099</v>
      </c>
      <c r="I39" s="15">
        <v>6.0</v>
      </c>
      <c r="J39" s="15">
        <v>1.0</v>
      </c>
      <c r="K39" s="15"/>
      <c r="L39" s="23">
        <f>(('HC-LASVEGAS'!$F39*(1+'HC-LASVEGAS'!$G39%))/'HC-LASVEGAS'!$J39)+'HC-LASVEGAS'!$K39</f>
        <v>0</v>
      </c>
      <c r="M39" s="15">
        <v>20.0</v>
      </c>
      <c r="N39" s="24">
        <f t="shared" si="2"/>
        <v>10</v>
      </c>
      <c r="O39" s="29">
        <f>MROUND(('HC-LASVEGAS'!$N39/0.6),10)</f>
        <v>20</v>
      </c>
      <c r="P39" s="15" t="s">
        <v>11858</v>
      </c>
      <c r="Q39" s="15">
        <v>2.0</v>
      </c>
      <c r="R39" s="29">
        <f>'HC-LASVEGAS'!$I39+'HC-LASVEGAS'!$Q39</f>
        <v>8</v>
      </c>
      <c r="S39" s="15" t="s">
        <v>1104</v>
      </c>
      <c r="T39" s="15" t="s">
        <v>1797</v>
      </c>
      <c r="U39" s="15" t="s">
        <v>11818</v>
      </c>
      <c r="V39" s="15" t="s">
        <v>12379</v>
      </c>
      <c r="W39" s="15" t="s">
        <v>11860</v>
      </c>
      <c r="X39" s="15">
        <v>1.0</v>
      </c>
      <c r="Y39" s="15">
        <v>3.0</v>
      </c>
      <c r="Z39" s="15"/>
      <c r="AA39" s="15"/>
      <c r="AB39" s="29" t="str">
        <f>ARTICULOS_OSLE[[#This Row],[Costo]]*ARTICULOS_OSLE[[#This Row],[Pedido]]</f>
        <v>#ERROR!</v>
      </c>
      <c r="AC39" s="15"/>
      <c r="AD39" s="15"/>
      <c r="AE39" s="15"/>
      <c r="AF39" s="15"/>
      <c r="AG39" s="15"/>
      <c r="AH39" s="32" t="str">
        <f>IF(AND(ARTICULOS_OSLE[[#This Row],[FechaVenc]]=0,ARTICULOS_OSLE[[#This Row],[DiasVenc]]=0),"",ARTICULOS_OSLE[[#This Row],[FechaVenc]]-ARTICULOS_OSLE[[#This Row],[DiasVenc]])</f>
        <v>#ERROR!</v>
      </c>
      <c r="AI39" s="15"/>
      <c r="AJ39" s="15"/>
      <c r="AK39" s="15"/>
      <c r="AL39" s="15"/>
      <c r="AM39" s="15"/>
      <c r="AN39" s="15"/>
      <c r="AO39" s="15"/>
      <c r="AP39" s="15"/>
      <c r="AQ39" s="15"/>
    </row>
    <row r="40" ht="15.75" customHeight="1">
      <c r="A40" s="28" t="s">
        <v>2362</v>
      </c>
      <c r="B40" s="28"/>
      <c r="C40" s="15" t="str">
        <f t="shared" si="1"/>
        <v>BOD40044526</v>
      </c>
      <c r="D40" s="15" t="s">
        <v>11857</v>
      </c>
      <c r="E40" s="28" t="s">
        <v>2363</v>
      </c>
      <c r="F40" s="20"/>
      <c r="G40" s="29">
        <v>0.0</v>
      </c>
      <c r="H40" s="28" t="s">
        <v>12099</v>
      </c>
      <c r="I40" s="15">
        <v>6.0</v>
      </c>
      <c r="J40" s="15">
        <v>1.0</v>
      </c>
      <c r="K40" s="15"/>
      <c r="L40" s="23">
        <f>(('HC-LASVEGAS'!$F40*(1+'HC-LASVEGAS'!$G40%))/'HC-LASVEGAS'!$J40)+'HC-LASVEGAS'!$K40</f>
        <v>0</v>
      </c>
      <c r="M40" s="15">
        <v>20.0</v>
      </c>
      <c r="N40" s="24">
        <f t="shared" si="2"/>
        <v>10</v>
      </c>
      <c r="O40" s="29">
        <f>MROUND(('HC-LASVEGAS'!$N40/0.6),10)</f>
        <v>20</v>
      </c>
      <c r="P40" s="15" t="s">
        <v>11858</v>
      </c>
      <c r="Q40" s="15">
        <v>2.0</v>
      </c>
      <c r="R40" s="29">
        <f>'HC-LASVEGAS'!$I40+'HC-LASVEGAS'!$Q40</f>
        <v>8</v>
      </c>
      <c r="S40" s="15" t="s">
        <v>1104</v>
      </c>
      <c r="T40" s="15" t="s">
        <v>1797</v>
      </c>
      <c r="U40" s="15" t="s">
        <v>11818</v>
      </c>
      <c r="V40" s="15" t="s">
        <v>12379</v>
      </c>
      <c r="W40" s="15" t="s">
        <v>11860</v>
      </c>
      <c r="X40" s="15">
        <v>1.0</v>
      </c>
      <c r="Y40" s="15">
        <v>3.0</v>
      </c>
      <c r="Z40" s="15"/>
      <c r="AA40" s="15"/>
      <c r="AB40" s="29" t="str">
        <f>ARTICULOS_OSLE[[#This Row],[Costo]]*ARTICULOS_OSLE[[#This Row],[Pedido]]</f>
        <v>#ERROR!</v>
      </c>
      <c r="AC40" s="15"/>
      <c r="AD40" s="15"/>
      <c r="AE40" s="15"/>
      <c r="AF40" s="15"/>
      <c r="AG40" s="15"/>
      <c r="AH40" s="32" t="str">
        <f>IF(AND(ARTICULOS_OSLE[[#This Row],[FechaVenc]]=0,ARTICULOS_OSLE[[#This Row],[DiasVenc]]=0),"",ARTICULOS_OSLE[[#This Row],[FechaVenc]]-ARTICULOS_OSLE[[#This Row],[DiasVenc]])</f>
        <v>#ERROR!</v>
      </c>
      <c r="AI40" s="15"/>
      <c r="AJ40" s="15"/>
      <c r="AK40" s="15"/>
      <c r="AL40" s="15"/>
      <c r="AM40" s="15"/>
      <c r="AN40" s="15"/>
      <c r="AO40" s="15"/>
      <c r="AP40" s="15"/>
      <c r="AQ40" s="15"/>
    </row>
    <row r="41" ht="15.75" customHeight="1">
      <c r="A41" s="28" t="s">
        <v>2364</v>
      </c>
      <c r="B41" s="28"/>
      <c r="C41" s="15" t="str">
        <f t="shared" si="1"/>
        <v>BOD19971159</v>
      </c>
      <c r="D41" s="15" t="s">
        <v>11857</v>
      </c>
      <c r="E41" s="28" t="s">
        <v>2365</v>
      </c>
      <c r="F41" s="20"/>
      <c r="G41" s="29">
        <v>0.0</v>
      </c>
      <c r="H41" s="28" t="s">
        <v>12099</v>
      </c>
      <c r="I41" s="15">
        <v>6.0</v>
      </c>
      <c r="J41" s="15">
        <v>1.0</v>
      </c>
      <c r="K41" s="15"/>
      <c r="L41" s="23">
        <f>(('HC-LASVEGAS'!$F41*(1+'HC-LASVEGAS'!$G41%))/'HC-LASVEGAS'!$J41)+'HC-LASVEGAS'!$K41</f>
        <v>0</v>
      </c>
      <c r="M41" s="15">
        <v>20.0</v>
      </c>
      <c r="N41" s="24">
        <f t="shared" si="2"/>
        <v>10</v>
      </c>
      <c r="O41" s="29">
        <f>MROUND(('HC-LASVEGAS'!$N41/0.6),10)</f>
        <v>20</v>
      </c>
      <c r="P41" s="15" t="s">
        <v>11858</v>
      </c>
      <c r="Q41" s="15">
        <v>2.0</v>
      </c>
      <c r="R41" s="29">
        <f>'HC-LASVEGAS'!$I41+'HC-LASVEGAS'!$Q41</f>
        <v>8</v>
      </c>
      <c r="S41" s="15" t="s">
        <v>1104</v>
      </c>
      <c r="T41" s="15" t="s">
        <v>1797</v>
      </c>
      <c r="U41" s="15" t="s">
        <v>11818</v>
      </c>
      <c r="V41" s="15" t="s">
        <v>12380</v>
      </c>
      <c r="W41" s="15" t="s">
        <v>11860</v>
      </c>
      <c r="X41" s="15">
        <v>1.0</v>
      </c>
      <c r="Y41" s="15">
        <v>8.0</v>
      </c>
      <c r="Z41" s="15"/>
      <c r="AA41" s="15"/>
      <c r="AB41" s="29" t="str">
        <f>ARTICULOS_OSLE[[#This Row],[Costo]]*ARTICULOS_OSLE[[#This Row],[Pedido]]</f>
        <v>#ERROR!</v>
      </c>
      <c r="AC41" s="15"/>
      <c r="AD41" s="15"/>
      <c r="AE41" s="15"/>
      <c r="AF41" s="15"/>
      <c r="AG41" s="15"/>
      <c r="AH41" s="32" t="str">
        <f>IF(AND(ARTICULOS_OSLE[[#This Row],[FechaVenc]]=0,ARTICULOS_OSLE[[#This Row],[DiasVenc]]=0),"",ARTICULOS_OSLE[[#This Row],[FechaVenc]]-ARTICULOS_OSLE[[#This Row],[DiasVenc]])</f>
        <v>#ERROR!</v>
      </c>
      <c r="AI41" s="15"/>
      <c r="AJ41" s="15"/>
      <c r="AK41" s="15"/>
      <c r="AL41" s="15"/>
      <c r="AM41" s="15"/>
      <c r="AN41" s="15"/>
      <c r="AO41" s="15"/>
      <c r="AP41" s="15"/>
      <c r="AQ41" s="15"/>
    </row>
    <row r="42" ht="15.75" customHeight="1">
      <c r="A42" s="28" t="s">
        <v>2366</v>
      </c>
      <c r="B42" s="28"/>
      <c r="C42" s="15" t="str">
        <f t="shared" si="1"/>
        <v>BOD19971166</v>
      </c>
      <c r="D42" s="15" t="s">
        <v>11857</v>
      </c>
      <c r="E42" s="28" t="s">
        <v>2367</v>
      </c>
      <c r="F42" s="20"/>
      <c r="G42" s="29">
        <v>0.0</v>
      </c>
      <c r="H42" s="28" t="s">
        <v>12099</v>
      </c>
      <c r="I42" s="15">
        <v>6.0</v>
      </c>
      <c r="J42" s="15">
        <v>1.0</v>
      </c>
      <c r="K42" s="15"/>
      <c r="L42" s="23">
        <f>(('HC-LASVEGAS'!$F42*(1+'HC-LASVEGAS'!$G42%))/'HC-LASVEGAS'!$J42)+'HC-LASVEGAS'!$K42</f>
        <v>0</v>
      </c>
      <c r="M42" s="15">
        <v>20.0</v>
      </c>
      <c r="N42" s="24">
        <f t="shared" si="2"/>
        <v>10</v>
      </c>
      <c r="O42" s="29">
        <f>MROUND(('HC-LASVEGAS'!$N42/0.6),10)</f>
        <v>20</v>
      </c>
      <c r="P42" s="15" t="s">
        <v>11858</v>
      </c>
      <c r="Q42" s="15">
        <v>2.0</v>
      </c>
      <c r="R42" s="29">
        <f>'HC-LASVEGAS'!$I42+'HC-LASVEGAS'!$Q42</f>
        <v>8</v>
      </c>
      <c r="S42" s="15" t="s">
        <v>1104</v>
      </c>
      <c r="T42" s="15" t="s">
        <v>1797</v>
      </c>
      <c r="U42" s="15" t="s">
        <v>11818</v>
      </c>
      <c r="V42" s="15" t="s">
        <v>12380</v>
      </c>
      <c r="W42" s="15" t="s">
        <v>11860</v>
      </c>
      <c r="X42" s="15">
        <v>1.0</v>
      </c>
      <c r="Y42" s="15">
        <v>0.0</v>
      </c>
      <c r="Z42" s="15"/>
      <c r="AA42" s="15"/>
      <c r="AB42" s="29" t="str">
        <f>ARTICULOS_OSLE[[#This Row],[Costo]]*ARTICULOS_OSLE[[#This Row],[Pedido]]</f>
        <v>#ERROR!</v>
      </c>
      <c r="AC42" s="15"/>
      <c r="AD42" s="15"/>
      <c r="AE42" s="15"/>
      <c r="AF42" s="15"/>
      <c r="AG42" s="15"/>
      <c r="AH42" s="32" t="str">
        <f>IF(AND(ARTICULOS_OSLE[[#This Row],[FechaVenc]]=0,ARTICULOS_OSLE[[#This Row],[DiasVenc]]=0),"",ARTICULOS_OSLE[[#This Row],[FechaVenc]]-ARTICULOS_OSLE[[#This Row],[DiasVenc]])</f>
        <v>#ERROR!</v>
      </c>
      <c r="AI42" s="15"/>
      <c r="AJ42" s="15"/>
      <c r="AK42" s="15"/>
      <c r="AL42" s="15"/>
      <c r="AM42" s="15"/>
      <c r="AN42" s="15"/>
      <c r="AO42" s="15"/>
      <c r="AP42" s="15"/>
      <c r="AQ42" s="15"/>
    </row>
    <row r="43" ht="15.75" customHeight="1">
      <c r="A43" s="28" t="s">
        <v>2368</v>
      </c>
      <c r="B43" s="28"/>
      <c r="C43" s="15" t="str">
        <f t="shared" si="1"/>
        <v>BOD19971173</v>
      </c>
      <c r="D43" s="15" t="s">
        <v>11857</v>
      </c>
      <c r="E43" s="28" t="s">
        <v>2369</v>
      </c>
      <c r="F43" s="20"/>
      <c r="G43" s="29">
        <v>0.0</v>
      </c>
      <c r="H43" s="28" t="s">
        <v>12099</v>
      </c>
      <c r="I43" s="15">
        <v>6.0</v>
      </c>
      <c r="J43" s="15">
        <v>1.0</v>
      </c>
      <c r="K43" s="15"/>
      <c r="L43" s="23">
        <f>(('HC-LASVEGAS'!$F43*(1+'HC-LASVEGAS'!$G43%))/'HC-LASVEGAS'!$J43)+'HC-LASVEGAS'!$K43</f>
        <v>0</v>
      </c>
      <c r="M43" s="15">
        <v>20.0</v>
      </c>
      <c r="N43" s="24">
        <f t="shared" si="2"/>
        <v>10</v>
      </c>
      <c r="O43" s="29">
        <f>MROUND(('HC-LASVEGAS'!$N43/0.6),10)</f>
        <v>20</v>
      </c>
      <c r="P43" s="15" t="s">
        <v>11858</v>
      </c>
      <c r="Q43" s="15">
        <v>2.0</v>
      </c>
      <c r="R43" s="29">
        <f>'HC-LASVEGAS'!$I43+'HC-LASVEGAS'!$Q43</f>
        <v>8</v>
      </c>
      <c r="S43" s="15" t="s">
        <v>1104</v>
      </c>
      <c r="T43" s="15" t="s">
        <v>1797</v>
      </c>
      <c r="U43" s="15" t="s">
        <v>11818</v>
      </c>
      <c r="V43" s="15" t="s">
        <v>12380</v>
      </c>
      <c r="W43" s="15" t="s">
        <v>11860</v>
      </c>
      <c r="X43" s="15">
        <v>1.0</v>
      </c>
      <c r="Y43" s="15">
        <v>0.0</v>
      </c>
      <c r="Z43" s="15"/>
      <c r="AA43" s="15"/>
      <c r="AB43" s="29" t="str">
        <f>ARTICULOS_OSLE[[#This Row],[Costo]]*ARTICULOS_OSLE[[#This Row],[Pedido]]</f>
        <v>#ERROR!</v>
      </c>
      <c r="AC43" s="15"/>
      <c r="AD43" s="15"/>
      <c r="AE43" s="15"/>
      <c r="AF43" s="15"/>
      <c r="AG43" s="15"/>
      <c r="AH43" s="32" t="str">
        <f>IF(AND(ARTICULOS_OSLE[[#This Row],[FechaVenc]]=0,ARTICULOS_OSLE[[#This Row],[DiasVenc]]=0),"",ARTICULOS_OSLE[[#This Row],[FechaVenc]]-ARTICULOS_OSLE[[#This Row],[DiasVenc]])</f>
        <v>#ERROR!</v>
      </c>
      <c r="AI43" s="15"/>
      <c r="AJ43" s="15"/>
      <c r="AK43" s="15"/>
      <c r="AL43" s="15"/>
      <c r="AM43" s="15"/>
      <c r="AN43" s="15"/>
      <c r="AO43" s="15"/>
      <c r="AP43" s="15"/>
      <c r="AQ43" s="15"/>
    </row>
    <row r="44" ht="15.75" customHeight="1">
      <c r="A44" s="28" t="s">
        <v>2370</v>
      </c>
      <c r="B44" s="28"/>
      <c r="C44" s="15" t="str">
        <f t="shared" si="1"/>
        <v>BOD28243871</v>
      </c>
      <c r="D44" s="15" t="s">
        <v>11857</v>
      </c>
      <c r="E44" s="28" t="s">
        <v>2371</v>
      </c>
      <c r="F44" s="20"/>
      <c r="G44" s="29">
        <v>0.0</v>
      </c>
      <c r="H44" s="28" t="s">
        <v>12099</v>
      </c>
      <c r="I44" s="15">
        <v>6.0</v>
      </c>
      <c r="J44" s="15">
        <v>1.0</v>
      </c>
      <c r="K44" s="15"/>
      <c r="L44" s="23">
        <f>(('HC-LASVEGAS'!$F44*(1+'HC-LASVEGAS'!$G44%))/'HC-LASVEGAS'!$J44)+'HC-LASVEGAS'!$K44</f>
        <v>0</v>
      </c>
      <c r="M44" s="15">
        <v>20.0</v>
      </c>
      <c r="N44" s="24">
        <f t="shared" si="2"/>
        <v>10</v>
      </c>
      <c r="O44" s="29">
        <f>MROUND(('HC-LASVEGAS'!$N44/0.6),10)</f>
        <v>20</v>
      </c>
      <c r="P44" s="15" t="s">
        <v>11858</v>
      </c>
      <c r="Q44" s="15">
        <v>2.0</v>
      </c>
      <c r="R44" s="29">
        <f>'HC-LASVEGAS'!$I44+'HC-LASVEGAS'!$Q44</f>
        <v>8</v>
      </c>
      <c r="S44" s="15" t="s">
        <v>1104</v>
      </c>
      <c r="T44" s="15" t="s">
        <v>1797</v>
      </c>
      <c r="U44" s="15" t="s">
        <v>11818</v>
      </c>
      <c r="V44" s="15" t="s">
        <v>12381</v>
      </c>
      <c r="W44" s="15" t="s">
        <v>11860</v>
      </c>
      <c r="X44" s="15">
        <v>1.0</v>
      </c>
      <c r="Y44" s="15">
        <v>7.0</v>
      </c>
      <c r="Z44" s="15"/>
      <c r="AA44" s="15"/>
      <c r="AB44" s="29" t="str">
        <f>ARTICULOS_OSLE[[#This Row],[Costo]]*ARTICULOS_OSLE[[#This Row],[Pedido]]</f>
        <v>#ERROR!</v>
      </c>
      <c r="AC44" s="15"/>
      <c r="AD44" s="15"/>
      <c r="AE44" s="15"/>
      <c r="AF44" s="15"/>
      <c r="AG44" s="15"/>
      <c r="AH44" s="32" t="str">
        <f>IF(AND(ARTICULOS_OSLE[[#This Row],[FechaVenc]]=0,ARTICULOS_OSLE[[#This Row],[DiasVenc]]=0),"",ARTICULOS_OSLE[[#This Row],[FechaVenc]]-ARTICULOS_OSLE[[#This Row],[DiasVenc]])</f>
        <v>#ERROR!</v>
      </c>
      <c r="AI44" s="15"/>
      <c r="AJ44" s="15"/>
      <c r="AK44" s="15"/>
      <c r="AL44" s="15"/>
      <c r="AM44" s="15"/>
      <c r="AN44" s="15"/>
      <c r="AO44" s="15"/>
      <c r="AP44" s="15"/>
      <c r="AQ44" s="15"/>
    </row>
    <row r="45" ht="15.75" customHeight="1">
      <c r="A45" s="28" t="s">
        <v>2372</v>
      </c>
      <c r="B45" s="28"/>
      <c r="C45" s="15" t="str">
        <f t="shared" si="1"/>
        <v>BOD14003226</v>
      </c>
      <c r="D45" s="15" t="s">
        <v>11857</v>
      </c>
      <c r="E45" s="28" t="s">
        <v>2373</v>
      </c>
      <c r="F45" s="20"/>
      <c r="G45" s="29">
        <v>0.0</v>
      </c>
      <c r="H45" s="28" t="s">
        <v>12099</v>
      </c>
      <c r="I45" s="15">
        <v>6.0</v>
      </c>
      <c r="J45" s="15">
        <v>1.0</v>
      </c>
      <c r="K45" s="15"/>
      <c r="L45" s="23">
        <f>(('HC-LASVEGAS'!$F45*(1+'HC-LASVEGAS'!$G45%))/'HC-LASVEGAS'!$J45)+'HC-LASVEGAS'!$K45</f>
        <v>0</v>
      </c>
      <c r="M45" s="15">
        <v>20.0</v>
      </c>
      <c r="N45" s="24">
        <f t="shared" si="2"/>
        <v>10</v>
      </c>
      <c r="O45" s="29">
        <f>MROUND(('HC-LASVEGAS'!$N45/0.6),10)</f>
        <v>20</v>
      </c>
      <c r="P45" s="15" t="s">
        <v>11858</v>
      </c>
      <c r="Q45" s="15">
        <v>2.0</v>
      </c>
      <c r="R45" s="29">
        <f>'HC-LASVEGAS'!$I45+'HC-LASVEGAS'!$Q45</f>
        <v>8</v>
      </c>
      <c r="S45" s="15" t="s">
        <v>1104</v>
      </c>
      <c r="T45" s="15" t="s">
        <v>1797</v>
      </c>
      <c r="U45" s="15" t="s">
        <v>11818</v>
      </c>
      <c r="V45" s="15" t="s">
        <v>12382</v>
      </c>
      <c r="W45" s="15" t="s">
        <v>11860</v>
      </c>
      <c r="X45" s="15">
        <v>1.0</v>
      </c>
      <c r="Y45" s="15">
        <v>10.0</v>
      </c>
      <c r="Z45" s="15"/>
      <c r="AA45" s="15"/>
      <c r="AB45" s="29" t="str">
        <f>ARTICULOS_OSLE[[#This Row],[Costo]]*ARTICULOS_OSLE[[#This Row],[Pedido]]</f>
        <v>#ERROR!</v>
      </c>
      <c r="AC45" s="15"/>
      <c r="AD45" s="15"/>
      <c r="AE45" s="15"/>
      <c r="AF45" s="15"/>
      <c r="AG45" s="15"/>
      <c r="AH45" s="32" t="str">
        <f>IF(AND(ARTICULOS_OSLE[[#This Row],[FechaVenc]]=0,ARTICULOS_OSLE[[#This Row],[DiasVenc]]=0),"",ARTICULOS_OSLE[[#This Row],[FechaVenc]]-ARTICULOS_OSLE[[#This Row],[DiasVenc]])</f>
        <v>#ERROR!</v>
      </c>
      <c r="AI45" s="15"/>
      <c r="AJ45" s="15"/>
      <c r="AK45" s="15"/>
      <c r="AL45" s="15"/>
      <c r="AM45" s="15"/>
      <c r="AN45" s="15"/>
      <c r="AO45" s="15"/>
      <c r="AP45" s="15"/>
      <c r="AQ45" s="15"/>
    </row>
    <row r="46" ht="15.75" customHeight="1">
      <c r="A46" s="28" t="s">
        <v>2374</v>
      </c>
      <c r="B46" s="28"/>
      <c r="C46" s="15" t="str">
        <f t="shared" si="1"/>
        <v>BOD14003233</v>
      </c>
      <c r="D46" s="15" t="s">
        <v>11857</v>
      </c>
      <c r="E46" s="28" t="s">
        <v>2375</v>
      </c>
      <c r="F46" s="20"/>
      <c r="G46" s="29">
        <v>0.0</v>
      </c>
      <c r="H46" s="28" t="s">
        <v>12099</v>
      </c>
      <c r="I46" s="15">
        <v>6.0</v>
      </c>
      <c r="J46" s="15">
        <v>1.0</v>
      </c>
      <c r="K46" s="15"/>
      <c r="L46" s="23">
        <f>(('HC-LASVEGAS'!$F46*(1+'HC-LASVEGAS'!$G46%))/'HC-LASVEGAS'!$J46)+'HC-LASVEGAS'!$K46</f>
        <v>0</v>
      </c>
      <c r="M46" s="15">
        <v>20.0</v>
      </c>
      <c r="N46" s="24">
        <f t="shared" si="2"/>
        <v>10</v>
      </c>
      <c r="O46" s="29">
        <f>MROUND(('HC-LASVEGAS'!$N46/0.6),10)</f>
        <v>20</v>
      </c>
      <c r="P46" s="15" t="s">
        <v>11858</v>
      </c>
      <c r="Q46" s="15">
        <v>2.0</v>
      </c>
      <c r="R46" s="29">
        <f>'HC-LASVEGAS'!$I46+'HC-LASVEGAS'!$Q46</f>
        <v>8</v>
      </c>
      <c r="S46" s="15" t="s">
        <v>1104</v>
      </c>
      <c r="T46" s="15" t="s">
        <v>1797</v>
      </c>
      <c r="U46" s="15" t="s">
        <v>11818</v>
      </c>
      <c r="V46" s="15" t="s">
        <v>12382</v>
      </c>
      <c r="W46" s="15" t="s">
        <v>11860</v>
      </c>
      <c r="X46" s="15">
        <v>1.0</v>
      </c>
      <c r="Y46" s="15">
        <v>0.0</v>
      </c>
      <c r="Z46" s="15"/>
      <c r="AA46" s="15"/>
      <c r="AB46" s="29" t="str">
        <f>ARTICULOS_OSLE[[#This Row],[Costo]]*ARTICULOS_OSLE[[#This Row],[Pedido]]</f>
        <v>#ERROR!</v>
      </c>
      <c r="AC46" s="15"/>
      <c r="AD46" s="15"/>
      <c r="AE46" s="15"/>
      <c r="AF46" s="15"/>
      <c r="AG46" s="15"/>
      <c r="AH46" s="32" t="str">
        <f>IF(AND(ARTICULOS_OSLE[[#This Row],[FechaVenc]]=0,ARTICULOS_OSLE[[#This Row],[DiasVenc]]=0),"",ARTICULOS_OSLE[[#This Row],[FechaVenc]]-ARTICULOS_OSLE[[#This Row],[DiasVenc]])</f>
        <v>#ERROR!</v>
      </c>
      <c r="AI46" s="15"/>
      <c r="AJ46" s="15"/>
      <c r="AK46" s="15"/>
      <c r="AL46" s="15"/>
      <c r="AM46" s="15"/>
      <c r="AN46" s="15"/>
      <c r="AO46" s="15"/>
      <c r="AP46" s="15"/>
      <c r="AQ46" s="15"/>
    </row>
    <row r="47" ht="15.75" customHeight="1">
      <c r="A47" s="28" t="s">
        <v>2376</v>
      </c>
      <c r="B47" s="28"/>
      <c r="C47" s="15" t="str">
        <f t="shared" si="1"/>
        <v>BOD40053368</v>
      </c>
      <c r="D47" s="15" t="s">
        <v>11857</v>
      </c>
      <c r="E47" s="28" t="s">
        <v>2377</v>
      </c>
      <c r="F47" s="20"/>
      <c r="G47" s="29">
        <v>0.0</v>
      </c>
      <c r="H47" s="28" t="s">
        <v>12099</v>
      </c>
      <c r="I47" s="15">
        <v>12.0</v>
      </c>
      <c r="J47" s="15">
        <v>1.0</v>
      </c>
      <c r="K47" s="15"/>
      <c r="L47" s="23">
        <f>(('HC-LASVEGAS'!$F47*(1+'HC-LASVEGAS'!$G47%))/'HC-LASVEGAS'!$J47)+'HC-LASVEGAS'!$K47</f>
        <v>0</v>
      </c>
      <c r="M47" s="15">
        <v>20.0</v>
      </c>
      <c r="N47" s="24">
        <f t="shared" si="2"/>
        <v>10</v>
      </c>
      <c r="O47" s="29">
        <f>MROUND(('HC-LASVEGAS'!$N47/0.6),10)</f>
        <v>20</v>
      </c>
      <c r="P47" s="15" t="s">
        <v>11858</v>
      </c>
      <c r="Q47" s="15">
        <v>4.0</v>
      </c>
      <c r="R47" s="29">
        <f>'HC-LASVEGAS'!$I47+'HC-LASVEGAS'!$Q47</f>
        <v>16</v>
      </c>
      <c r="S47" s="15" t="s">
        <v>1104</v>
      </c>
      <c r="T47" s="15" t="s">
        <v>1797</v>
      </c>
      <c r="U47" s="15" t="s">
        <v>11818</v>
      </c>
      <c r="V47" s="15" t="s">
        <v>12383</v>
      </c>
      <c r="W47" s="15" t="s">
        <v>11860</v>
      </c>
      <c r="X47" s="15">
        <v>1.0</v>
      </c>
      <c r="Y47" s="15">
        <v>0.0</v>
      </c>
      <c r="Z47" s="15"/>
      <c r="AA47" s="15"/>
      <c r="AB47" s="29" t="str">
        <f>ARTICULOS_OSLE[[#This Row],[Costo]]*ARTICULOS_OSLE[[#This Row],[Pedido]]</f>
        <v>#ERROR!</v>
      </c>
      <c r="AC47" s="15"/>
      <c r="AD47" s="15"/>
      <c r="AE47" s="15"/>
      <c r="AF47" s="15"/>
      <c r="AG47" s="15"/>
      <c r="AH47" s="32" t="str">
        <f>IF(AND(ARTICULOS_OSLE[[#This Row],[FechaVenc]]=0,ARTICULOS_OSLE[[#This Row],[DiasVenc]]=0),"",ARTICULOS_OSLE[[#This Row],[FechaVenc]]-ARTICULOS_OSLE[[#This Row],[DiasVenc]])</f>
        <v>#ERROR!</v>
      </c>
      <c r="AI47" s="15"/>
      <c r="AJ47" s="15"/>
      <c r="AK47" s="15"/>
      <c r="AL47" s="15"/>
      <c r="AM47" s="15"/>
      <c r="AN47" s="15"/>
      <c r="AO47" s="15"/>
      <c r="AP47" s="15"/>
      <c r="AQ47" s="15"/>
    </row>
    <row r="48" ht="15.75" customHeight="1">
      <c r="A48" s="28" t="s">
        <v>2378</v>
      </c>
      <c r="B48" s="28"/>
      <c r="C48" s="15" t="str">
        <f t="shared" si="1"/>
        <v>BOD40053351</v>
      </c>
      <c r="D48" s="15" t="s">
        <v>11857</v>
      </c>
      <c r="E48" s="28" t="s">
        <v>2379</v>
      </c>
      <c r="F48" s="20"/>
      <c r="G48" s="29">
        <v>0.0</v>
      </c>
      <c r="H48" s="28" t="s">
        <v>12099</v>
      </c>
      <c r="I48" s="15">
        <v>12.0</v>
      </c>
      <c r="J48" s="15">
        <v>1.0</v>
      </c>
      <c r="K48" s="15"/>
      <c r="L48" s="23">
        <f>(('HC-LASVEGAS'!$F48*(1+'HC-LASVEGAS'!$G48%))/'HC-LASVEGAS'!$J48)+'HC-LASVEGAS'!$K48</f>
        <v>0</v>
      </c>
      <c r="M48" s="15">
        <v>20.0</v>
      </c>
      <c r="N48" s="24">
        <f t="shared" si="2"/>
        <v>10</v>
      </c>
      <c r="O48" s="29">
        <f>MROUND(('HC-LASVEGAS'!$N48/0.6),10)</f>
        <v>20</v>
      </c>
      <c r="P48" s="15" t="s">
        <v>11858</v>
      </c>
      <c r="Q48" s="15">
        <v>4.0</v>
      </c>
      <c r="R48" s="29">
        <f>'HC-LASVEGAS'!$I48+'HC-LASVEGAS'!$Q48</f>
        <v>16</v>
      </c>
      <c r="S48" s="15" t="s">
        <v>1104</v>
      </c>
      <c r="T48" s="15" t="s">
        <v>1797</v>
      </c>
      <c r="U48" s="15" t="s">
        <v>11818</v>
      </c>
      <c r="V48" s="15" t="s">
        <v>12383</v>
      </c>
      <c r="W48" s="15" t="s">
        <v>11860</v>
      </c>
      <c r="X48" s="15">
        <v>1.0</v>
      </c>
      <c r="Y48" s="15">
        <v>25.0</v>
      </c>
      <c r="Z48" s="15"/>
      <c r="AA48" s="15"/>
      <c r="AB48" s="29" t="str">
        <f>ARTICULOS_OSLE[[#This Row],[Costo]]*ARTICULOS_OSLE[[#This Row],[Pedido]]</f>
        <v>#ERROR!</v>
      </c>
      <c r="AC48" s="15"/>
      <c r="AD48" s="15"/>
      <c r="AE48" s="15"/>
      <c r="AF48" s="15"/>
      <c r="AG48" s="15"/>
      <c r="AH48" s="32" t="str">
        <f>IF(AND(ARTICULOS_OSLE[[#This Row],[FechaVenc]]=0,ARTICULOS_OSLE[[#This Row],[DiasVenc]]=0),"",ARTICULOS_OSLE[[#This Row],[FechaVenc]]-ARTICULOS_OSLE[[#This Row],[DiasVenc]])</f>
        <v>#ERROR!</v>
      </c>
      <c r="AI48" s="15"/>
      <c r="AJ48" s="15"/>
      <c r="AK48" s="15"/>
      <c r="AL48" s="15"/>
      <c r="AM48" s="15"/>
      <c r="AN48" s="15"/>
      <c r="AO48" s="15"/>
      <c r="AP48" s="15"/>
      <c r="AQ48" s="15"/>
    </row>
    <row r="49" ht="15.75" customHeight="1">
      <c r="A49" s="28" t="s">
        <v>12384</v>
      </c>
      <c r="B49" s="28"/>
      <c r="C49" s="15" t="str">
        <f t="shared" si="1"/>
        <v>BOD50002267</v>
      </c>
      <c r="D49" s="15" t="s">
        <v>11857</v>
      </c>
      <c r="E49" s="28" t="s">
        <v>12385</v>
      </c>
      <c r="F49" s="20"/>
      <c r="G49" s="29">
        <v>0.0</v>
      </c>
      <c r="H49" s="28" t="s">
        <v>12099</v>
      </c>
      <c r="I49" s="15">
        <v>6.0</v>
      </c>
      <c r="J49" s="15">
        <v>1.0</v>
      </c>
      <c r="K49" s="15"/>
      <c r="L49" s="23">
        <f>(('HC-LASVEGAS'!$F49*(1+'HC-LASVEGAS'!$G49%))/'HC-LASVEGAS'!$J49)+'HC-LASVEGAS'!$K49</f>
        <v>0</v>
      </c>
      <c r="M49" s="15">
        <v>20.0</v>
      </c>
      <c r="N49" s="24">
        <f t="shared" si="2"/>
        <v>10</v>
      </c>
      <c r="O49" s="29">
        <f>MROUND(('HC-LASVEGAS'!$N49/0.6),10)</f>
        <v>20</v>
      </c>
      <c r="P49" s="15" t="s">
        <v>11858</v>
      </c>
      <c r="Q49" s="15">
        <v>2.0</v>
      </c>
      <c r="R49" s="29">
        <f>'HC-LASVEGAS'!$I49+'HC-LASVEGAS'!$Q49</f>
        <v>8</v>
      </c>
      <c r="S49" s="15" t="s">
        <v>1104</v>
      </c>
      <c r="T49" s="15" t="s">
        <v>1797</v>
      </c>
      <c r="U49" s="15" t="s">
        <v>11819</v>
      </c>
      <c r="V49" s="15" t="s">
        <v>12386</v>
      </c>
      <c r="W49" s="15" t="s">
        <v>11860</v>
      </c>
      <c r="X49" s="15">
        <v>1.0</v>
      </c>
      <c r="Y49" s="15">
        <v>5.0</v>
      </c>
      <c r="Z49" s="15"/>
      <c r="AA49" s="15"/>
      <c r="AB49" s="29" t="str">
        <f>ARTICULOS_OSLE[[#This Row],[Costo]]*ARTICULOS_OSLE[[#This Row],[Pedido]]</f>
        <v>#ERROR!</v>
      </c>
      <c r="AC49" s="15"/>
      <c r="AD49" s="15"/>
      <c r="AE49" s="15"/>
      <c r="AF49" s="15"/>
      <c r="AG49" s="15"/>
      <c r="AH49" s="32" t="str">
        <f>IF(AND(ARTICULOS_OSLE[[#This Row],[FechaVenc]]=0,ARTICULOS_OSLE[[#This Row],[DiasVenc]]=0),"",ARTICULOS_OSLE[[#This Row],[FechaVenc]]-ARTICULOS_OSLE[[#This Row],[DiasVenc]])</f>
        <v>#ERROR!</v>
      </c>
      <c r="AI49" s="15"/>
      <c r="AJ49" s="15"/>
      <c r="AK49" s="15"/>
      <c r="AL49" s="15"/>
      <c r="AM49" s="15"/>
      <c r="AN49" s="15"/>
      <c r="AO49" s="15"/>
      <c r="AP49" s="15"/>
      <c r="AQ49" s="15"/>
    </row>
    <row r="50" ht="15.75" customHeight="1">
      <c r="A50" s="28" t="s">
        <v>2380</v>
      </c>
      <c r="B50" s="28"/>
      <c r="C50" s="15" t="str">
        <f t="shared" si="1"/>
        <v>BOD50003189</v>
      </c>
      <c r="D50" s="15" t="s">
        <v>11857</v>
      </c>
      <c r="E50" s="28" t="s">
        <v>2381</v>
      </c>
      <c r="F50" s="20"/>
      <c r="G50" s="29">
        <v>0.0</v>
      </c>
      <c r="H50" s="28" t="s">
        <v>12099</v>
      </c>
      <c r="I50" s="15">
        <v>6.0</v>
      </c>
      <c r="J50" s="15">
        <v>1.0</v>
      </c>
      <c r="K50" s="15"/>
      <c r="L50" s="23">
        <f>(('HC-LASVEGAS'!$F50*(1+'HC-LASVEGAS'!$G50%))/'HC-LASVEGAS'!$J50)+'HC-LASVEGAS'!$K50</f>
        <v>0</v>
      </c>
      <c r="M50" s="15">
        <v>20.0</v>
      </c>
      <c r="N50" s="24">
        <f t="shared" si="2"/>
        <v>10</v>
      </c>
      <c r="O50" s="29">
        <f>MROUND(('HC-LASVEGAS'!$N50/0.6),10)</f>
        <v>20</v>
      </c>
      <c r="P50" s="15" t="s">
        <v>11858</v>
      </c>
      <c r="Q50" s="15">
        <v>2.0</v>
      </c>
      <c r="R50" s="29">
        <f>'HC-LASVEGAS'!$I50+'HC-LASVEGAS'!$Q50</f>
        <v>8</v>
      </c>
      <c r="S50" s="15" t="s">
        <v>1104</v>
      </c>
      <c r="T50" s="15" t="s">
        <v>1797</v>
      </c>
      <c r="U50" s="15" t="s">
        <v>11819</v>
      </c>
      <c r="V50" s="15" t="s">
        <v>12387</v>
      </c>
      <c r="W50" s="15" t="s">
        <v>11860</v>
      </c>
      <c r="X50" s="15">
        <v>1.0</v>
      </c>
      <c r="Y50" s="15">
        <v>0.0</v>
      </c>
      <c r="Z50" s="15"/>
      <c r="AA50" s="15"/>
      <c r="AB50" s="29" t="str">
        <f>ARTICULOS_OSLE[[#This Row],[Costo]]*ARTICULOS_OSLE[[#This Row],[Pedido]]</f>
        <v>#ERROR!</v>
      </c>
      <c r="AC50" s="15"/>
      <c r="AD50" s="15"/>
      <c r="AE50" s="15"/>
      <c r="AF50" s="15"/>
      <c r="AG50" s="15"/>
      <c r="AH50" s="32" t="str">
        <f>IF(AND(ARTICULOS_OSLE[[#This Row],[FechaVenc]]=0,ARTICULOS_OSLE[[#This Row],[DiasVenc]]=0),"",ARTICULOS_OSLE[[#This Row],[FechaVenc]]-ARTICULOS_OSLE[[#This Row],[DiasVenc]])</f>
        <v>#ERROR!</v>
      </c>
      <c r="AI50" s="15"/>
      <c r="AJ50" s="15"/>
      <c r="AK50" s="15"/>
      <c r="AL50" s="15"/>
      <c r="AM50" s="15"/>
      <c r="AN50" s="15"/>
      <c r="AO50" s="15"/>
      <c r="AP50" s="15"/>
      <c r="AQ50" s="15"/>
    </row>
    <row r="51" ht="15.75" customHeight="1">
      <c r="A51" s="28" t="s">
        <v>2382</v>
      </c>
      <c r="B51" s="28"/>
      <c r="C51" s="15" t="str">
        <f t="shared" si="1"/>
        <v>BOD50003127</v>
      </c>
      <c r="D51" s="15" t="s">
        <v>11857</v>
      </c>
      <c r="E51" s="28" t="s">
        <v>2383</v>
      </c>
      <c r="F51" s="20"/>
      <c r="G51" s="29">
        <v>0.0</v>
      </c>
      <c r="H51" s="28" t="s">
        <v>12099</v>
      </c>
      <c r="I51" s="15">
        <v>6.0</v>
      </c>
      <c r="J51" s="15">
        <v>1.0</v>
      </c>
      <c r="K51" s="15"/>
      <c r="L51" s="23">
        <f>(('HC-LASVEGAS'!$F51*(1+'HC-LASVEGAS'!$G51%))/'HC-LASVEGAS'!$J51)+'HC-LASVEGAS'!$K51</f>
        <v>0</v>
      </c>
      <c r="M51" s="15">
        <v>20.0</v>
      </c>
      <c r="N51" s="24">
        <f t="shared" si="2"/>
        <v>10</v>
      </c>
      <c r="O51" s="29">
        <f>MROUND(('HC-LASVEGAS'!$N51/0.6),10)</f>
        <v>20</v>
      </c>
      <c r="P51" s="15" t="s">
        <v>11858</v>
      </c>
      <c r="Q51" s="15">
        <v>2.0</v>
      </c>
      <c r="R51" s="29">
        <f>'HC-LASVEGAS'!$I51+'HC-LASVEGAS'!$Q51</f>
        <v>8</v>
      </c>
      <c r="S51" s="15" t="s">
        <v>1104</v>
      </c>
      <c r="T51" s="15" t="s">
        <v>1797</v>
      </c>
      <c r="U51" s="15" t="s">
        <v>11819</v>
      </c>
      <c r="V51" s="15" t="s">
        <v>12387</v>
      </c>
      <c r="W51" s="15" t="s">
        <v>11860</v>
      </c>
      <c r="X51" s="15">
        <v>1.0</v>
      </c>
      <c r="Y51" s="15">
        <v>0.0</v>
      </c>
      <c r="Z51" s="15"/>
      <c r="AA51" s="15"/>
      <c r="AB51" s="29" t="str">
        <f>ARTICULOS_OSLE[[#This Row],[Costo]]*ARTICULOS_OSLE[[#This Row],[Pedido]]</f>
        <v>#ERROR!</v>
      </c>
      <c r="AC51" s="15"/>
      <c r="AD51" s="15"/>
      <c r="AE51" s="15"/>
      <c r="AF51" s="15"/>
      <c r="AG51" s="15"/>
      <c r="AH51" s="32" t="str">
        <f>IF(AND(ARTICULOS_OSLE[[#This Row],[FechaVenc]]=0,ARTICULOS_OSLE[[#This Row],[DiasVenc]]=0),"",ARTICULOS_OSLE[[#This Row],[FechaVenc]]-ARTICULOS_OSLE[[#This Row],[DiasVenc]])</f>
        <v>#ERROR!</v>
      </c>
      <c r="AI51" s="15"/>
      <c r="AJ51" s="15"/>
      <c r="AK51" s="15"/>
      <c r="AL51" s="15"/>
      <c r="AM51" s="15"/>
      <c r="AN51" s="15"/>
      <c r="AO51" s="15"/>
      <c r="AP51" s="15"/>
      <c r="AQ51" s="15"/>
    </row>
    <row r="52" ht="15.75" customHeight="1">
      <c r="A52" s="28" t="s">
        <v>2384</v>
      </c>
      <c r="B52" s="28"/>
      <c r="C52" s="15" t="str">
        <f t="shared" si="1"/>
        <v>BOD50003110</v>
      </c>
      <c r="D52" s="15" t="s">
        <v>11857</v>
      </c>
      <c r="E52" s="28" t="s">
        <v>2385</v>
      </c>
      <c r="F52" s="20"/>
      <c r="G52" s="29">
        <v>0.0</v>
      </c>
      <c r="H52" s="28" t="s">
        <v>12099</v>
      </c>
      <c r="I52" s="15">
        <v>6.0</v>
      </c>
      <c r="J52" s="15">
        <v>1.0</v>
      </c>
      <c r="K52" s="15"/>
      <c r="L52" s="23">
        <f>(('HC-LASVEGAS'!$F52*(1+'HC-LASVEGAS'!$G52%))/'HC-LASVEGAS'!$J52)+'HC-LASVEGAS'!$K52</f>
        <v>0</v>
      </c>
      <c r="M52" s="15">
        <v>20.0</v>
      </c>
      <c r="N52" s="24">
        <f t="shared" si="2"/>
        <v>10</v>
      </c>
      <c r="O52" s="29">
        <f>MROUND(('HC-LASVEGAS'!$N52/0.6),10)</f>
        <v>20</v>
      </c>
      <c r="P52" s="15" t="s">
        <v>11858</v>
      </c>
      <c r="Q52" s="15">
        <v>2.0</v>
      </c>
      <c r="R52" s="29">
        <f>'HC-LASVEGAS'!$I52+'HC-LASVEGAS'!$Q52</f>
        <v>8</v>
      </c>
      <c r="S52" s="15" t="s">
        <v>1104</v>
      </c>
      <c r="T52" s="15" t="s">
        <v>1797</v>
      </c>
      <c r="U52" s="15" t="s">
        <v>11819</v>
      </c>
      <c r="V52" s="15" t="s">
        <v>12387</v>
      </c>
      <c r="W52" s="15" t="s">
        <v>11860</v>
      </c>
      <c r="X52" s="15">
        <v>1.0</v>
      </c>
      <c r="Y52" s="15">
        <v>0.0</v>
      </c>
      <c r="Z52" s="15"/>
      <c r="AA52" s="15"/>
      <c r="AB52" s="29" t="str">
        <f>ARTICULOS_OSLE[[#This Row],[Costo]]*ARTICULOS_OSLE[[#This Row],[Pedido]]</f>
        <v>#ERROR!</v>
      </c>
      <c r="AC52" s="15"/>
      <c r="AD52" s="15"/>
      <c r="AE52" s="15"/>
      <c r="AF52" s="15"/>
      <c r="AG52" s="15"/>
      <c r="AH52" s="32" t="str">
        <f>IF(AND(ARTICULOS_OSLE[[#This Row],[FechaVenc]]=0,ARTICULOS_OSLE[[#This Row],[DiasVenc]]=0),"",ARTICULOS_OSLE[[#This Row],[FechaVenc]]-ARTICULOS_OSLE[[#This Row],[DiasVenc]])</f>
        <v>#ERROR!</v>
      </c>
      <c r="AI52" s="15"/>
      <c r="AJ52" s="15"/>
      <c r="AK52" s="15"/>
      <c r="AL52" s="15"/>
      <c r="AM52" s="15"/>
      <c r="AN52" s="15"/>
      <c r="AO52" s="15"/>
      <c r="AP52" s="15"/>
      <c r="AQ52" s="15"/>
    </row>
    <row r="53" ht="15.75" customHeight="1">
      <c r="A53" s="28" t="s">
        <v>2386</v>
      </c>
      <c r="B53" s="28"/>
      <c r="C53" s="15" t="str">
        <f t="shared" si="1"/>
        <v>BOD90101664</v>
      </c>
      <c r="D53" s="15" t="s">
        <v>11857</v>
      </c>
      <c r="E53" s="28" t="s">
        <v>2387</v>
      </c>
      <c r="F53" s="20"/>
      <c r="G53" s="29">
        <v>0.0</v>
      </c>
      <c r="H53" s="28" t="s">
        <v>12099</v>
      </c>
      <c r="I53" s="15">
        <v>6.0</v>
      </c>
      <c r="J53" s="15">
        <v>1.0</v>
      </c>
      <c r="K53" s="15"/>
      <c r="L53" s="23">
        <f>(('HC-LASVEGAS'!$F53*(1+'HC-LASVEGAS'!$G53%))/'HC-LASVEGAS'!$J53)+'HC-LASVEGAS'!$K53</f>
        <v>0</v>
      </c>
      <c r="M53" s="15">
        <v>20.0</v>
      </c>
      <c r="N53" s="24">
        <f t="shared" si="2"/>
        <v>10</v>
      </c>
      <c r="O53" s="29">
        <f>MROUND(('HC-LASVEGAS'!$N53/0.6),10)</f>
        <v>20</v>
      </c>
      <c r="P53" s="15" t="s">
        <v>11858</v>
      </c>
      <c r="Q53" s="15">
        <v>2.0</v>
      </c>
      <c r="R53" s="29">
        <f>'HC-LASVEGAS'!$I53+'HC-LASVEGAS'!$Q53</f>
        <v>8</v>
      </c>
      <c r="S53" s="15" t="s">
        <v>1104</v>
      </c>
      <c r="T53" s="15" t="s">
        <v>1797</v>
      </c>
      <c r="U53" s="15" t="s">
        <v>11819</v>
      </c>
      <c r="V53" s="15" t="s">
        <v>12388</v>
      </c>
      <c r="W53" s="15" t="s">
        <v>11860</v>
      </c>
      <c r="X53" s="15">
        <v>1.0</v>
      </c>
      <c r="Y53" s="15">
        <v>1.0</v>
      </c>
      <c r="Z53" s="15"/>
      <c r="AA53" s="15"/>
      <c r="AB53" s="29" t="str">
        <f>ARTICULOS_OSLE[[#This Row],[Costo]]*ARTICULOS_OSLE[[#This Row],[Pedido]]</f>
        <v>#ERROR!</v>
      </c>
      <c r="AC53" s="15"/>
      <c r="AD53" s="15"/>
      <c r="AE53" s="15"/>
      <c r="AF53" s="15"/>
      <c r="AG53" s="15"/>
      <c r="AH53" s="32" t="str">
        <f>IF(AND(ARTICULOS_OSLE[[#This Row],[FechaVenc]]=0,ARTICULOS_OSLE[[#This Row],[DiasVenc]]=0),"",ARTICULOS_OSLE[[#This Row],[FechaVenc]]-ARTICULOS_OSLE[[#This Row],[DiasVenc]])</f>
        <v>#ERROR!</v>
      </c>
      <c r="AI53" s="15"/>
      <c r="AJ53" s="15"/>
      <c r="AK53" s="15"/>
      <c r="AL53" s="15"/>
      <c r="AM53" s="15"/>
      <c r="AN53" s="15"/>
      <c r="AO53" s="15"/>
      <c r="AP53" s="15"/>
      <c r="AQ53" s="15"/>
    </row>
    <row r="54" ht="15.75" customHeight="1">
      <c r="A54" s="28" t="s">
        <v>2388</v>
      </c>
      <c r="B54" s="28"/>
      <c r="C54" s="15" t="str">
        <f t="shared" si="1"/>
        <v>BOD90101527</v>
      </c>
      <c r="D54" s="15" t="s">
        <v>11857</v>
      </c>
      <c r="E54" s="28" t="s">
        <v>2389</v>
      </c>
      <c r="F54" s="20"/>
      <c r="G54" s="29">
        <v>0.0</v>
      </c>
      <c r="H54" s="28" t="s">
        <v>12099</v>
      </c>
      <c r="I54" s="15">
        <v>6.0</v>
      </c>
      <c r="J54" s="15">
        <v>1.0</v>
      </c>
      <c r="K54" s="15"/>
      <c r="L54" s="23">
        <f>(('HC-LASVEGAS'!$F54*(1+'HC-LASVEGAS'!$G54%))/'HC-LASVEGAS'!$J54)+'HC-LASVEGAS'!$K54</f>
        <v>0</v>
      </c>
      <c r="M54" s="15">
        <v>20.0</v>
      </c>
      <c r="N54" s="24">
        <f t="shared" si="2"/>
        <v>10</v>
      </c>
      <c r="O54" s="29">
        <f>MROUND(('HC-LASVEGAS'!$N54/0.6),10)</f>
        <v>20</v>
      </c>
      <c r="P54" s="15" t="s">
        <v>11858</v>
      </c>
      <c r="Q54" s="15">
        <v>2.0</v>
      </c>
      <c r="R54" s="29">
        <f>'HC-LASVEGAS'!$I54+'HC-LASVEGAS'!$Q54</f>
        <v>8</v>
      </c>
      <c r="S54" s="15" t="s">
        <v>1104</v>
      </c>
      <c r="T54" s="15" t="s">
        <v>1797</v>
      </c>
      <c r="U54" s="15" t="s">
        <v>11819</v>
      </c>
      <c r="V54" s="15" t="s">
        <v>12388</v>
      </c>
      <c r="W54" s="15" t="s">
        <v>11860</v>
      </c>
      <c r="X54" s="15">
        <v>1.0</v>
      </c>
      <c r="Y54" s="15">
        <v>0.0</v>
      </c>
      <c r="Z54" s="15"/>
      <c r="AA54" s="15"/>
      <c r="AB54" s="29" t="str">
        <f>ARTICULOS_OSLE[[#This Row],[Costo]]*ARTICULOS_OSLE[[#This Row],[Pedido]]</f>
        <v>#ERROR!</v>
      </c>
      <c r="AC54" s="15"/>
      <c r="AD54" s="15"/>
      <c r="AE54" s="15"/>
      <c r="AF54" s="15"/>
      <c r="AG54" s="15"/>
      <c r="AH54" s="32" t="str">
        <f>IF(AND(ARTICULOS_OSLE[[#This Row],[FechaVenc]]=0,ARTICULOS_OSLE[[#This Row],[DiasVenc]]=0),"",ARTICULOS_OSLE[[#This Row],[FechaVenc]]-ARTICULOS_OSLE[[#This Row],[DiasVenc]])</f>
        <v>#ERROR!</v>
      </c>
      <c r="AI54" s="15"/>
      <c r="AJ54" s="15"/>
      <c r="AK54" s="15"/>
      <c r="AL54" s="15"/>
      <c r="AM54" s="15"/>
      <c r="AN54" s="15"/>
      <c r="AO54" s="15"/>
      <c r="AP54" s="15"/>
      <c r="AQ54" s="15"/>
    </row>
    <row r="55" ht="15.75" customHeight="1">
      <c r="A55" s="28" t="s">
        <v>2390</v>
      </c>
      <c r="B55" s="28"/>
      <c r="C55" s="15" t="str">
        <f t="shared" si="1"/>
        <v>BOD00000213</v>
      </c>
      <c r="D55" s="15" t="s">
        <v>11857</v>
      </c>
      <c r="E55" s="28" t="s">
        <v>2391</v>
      </c>
      <c r="F55" s="20"/>
      <c r="G55" s="29">
        <v>0.0</v>
      </c>
      <c r="H55" s="28" t="s">
        <v>12099</v>
      </c>
      <c r="I55" s="15">
        <v>6.0</v>
      </c>
      <c r="J55" s="15">
        <v>1.0</v>
      </c>
      <c r="K55" s="15"/>
      <c r="L55" s="23">
        <f>(('HC-LASVEGAS'!$F55*(1+'HC-LASVEGAS'!$G55%))/'HC-LASVEGAS'!$J55)+'HC-LASVEGAS'!$K55</f>
        <v>0</v>
      </c>
      <c r="M55" s="15">
        <v>20.0</v>
      </c>
      <c r="N55" s="24">
        <f t="shared" si="2"/>
        <v>10</v>
      </c>
      <c r="O55" s="29">
        <f>MROUND(('HC-LASVEGAS'!$N55/0.6),10)</f>
        <v>20</v>
      </c>
      <c r="P55" s="15" t="s">
        <v>11858</v>
      </c>
      <c r="Q55" s="15">
        <v>2.0</v>
      </c>
      <c r="R55" s="29">
        <f>'HC-LASVEGAS'!$I55+'HC-LASVEGAS'!$Q55</f>
        <v>8</v>
      </c>
      <c r="S55" s="15" t="s">
        <v>1104</v>
      </c>
      <c r="T55" s="15" t="s">
        <v>1797</v>
      </c>
      <c r="U55" s="15" t="s">
        <v>11819</v>
      </c>
      <c r="V55" s="15" t="s">
        <v>12389</v>
      </c>
      <c r="W55" s="15" t="s">
        <v>11860</v>
      </c>
      <c r="X55" s="15">
        <v>1.0</v>
      </c>
      <c r="Y55" s="15">
        <v>3.0</v>
      </c>
      <c r="Z55" s="15"/>
      <c r="AA55" s="15"/>
      <c r="AB55" s="29" t="str">
        <f>ARTICULOS_OSLE[[#This Row],[Costo]]*ARTICULOS_OSLE[[#This Row],[Pedido]]</f>
        <v>#ERROR!</v>
      </c>
      <c r="AC55" s="15"/>
      <c r="AD55" s="15"/>
      <c r="AE55" s="15"/>
      <c r="AF55" s="15"/>
      <c r="AG55" s="15"/>
      <c r="AH55" s="32" t="str">
        <f>IF(AND(ARTICULOS_OSLE[[#This Row],[FechaVenc]]=0,ARTICULOS_OSLE[[#This Row],[DiasVenc]]=0),"",ARTICULOS_OSLE[[#This Row],[FechaVenc]]-ARTICULOS_OSLE[[#This Row],[DiasVenc]])</f>
        <v>#ERROR!</v>
      </c>
      <c r="AI55" s="15"/>
      <c r="AJ55" s="15"/>
      <c r="AK55" s="15"/>
      <c r="AL55" s="15"/>
      <c r="AM55" s="15"/>
      <c r="AN55" s="15"/>
      <c r="AO55" s="15"/>
      <c r="AP55" s="15"/>
      <c r="AQ55" s="15"/>
    </row>
    <row r="56" ht="15.75" customHeight="1">
      <c r="A56" s="28" t="s">
        <v>2392</v>
      </c>
      <c r="B56" s="28"/>
      <c r="C56" s="15" t="str">
        <f t="shared" si="1"/>
        <v>BOD50001871</v>
      </c>
      <c r="D56" s="15" t="s">
        <v>11857</v>
      </c>
      <c r="E56" s="28" t="s">
        <v>2393</v>
      </c>
      <c r="F56" s="20"/>
      <c r="G56" s="29">
        <v>0.0</v>
      </c>
      <c r="H56" s="28" t="s">
        <v>12099</v>
      </c>
      <c r="I56" s="15">
        <v>6.0</v>
      </c>
      <c r="J56" s="15">
        <v>1.0</v>
      </c>
      <c r="K56" s="15"/>
      <c r="L56" s="23">
        <f>(('HC-LASVEGAS'!$F56*(1+'HC-LASVEGAS'!$G56%))/'HC-LASVEGAS'!$J56)+'HC-LASVEGAS'!$K56</f>
        <v>0</v>
      </c>
      <c r="M56" s="15">
        <v>20.0</v>
      </c>
      <c r="N56" s="24">
        <f t="shared" si="2"/>
        <v>10</v>
      </c>
      <c r="O56" s="29">
        <f>MROUND(('HC-LASVEGAS'!$N56/0.6),10)</f>
        <v>20</v>
      </c>
      <c r="P56" s="15" t="s">
        <v>11858</v>
      </c>
      <c r="Q56" s="15">
        <v>2.0</v>
      </c>
      <c r="R56" s="29">
        <f>'HC-LASVEGAS'!$I56+'HC-LASVEGAS'!$Q56</f>
        <v>8</v>
      </c>
      <c r="S56" s="15" t="s">
        <v>1104</v>
      </c>
      <c r="T56" s="15" t="s">
        <v>1797</v>
      </c>
      <c r="U56" s="15" t="s">
        <v>11819</v>
      </c>
      <c r="V56" s="15" t="s">
        <v>12387</v>
      </c>
      <c r="W56" s="15" t="s">
        <v>11860</v>
      </c>
      <c r="X56" s="15">
        <v>1.0</v>
      </c>
      <c r="Y56" s="15">
        <v>3.0</v>
      </c>
      <c r="Z56" s="15"/>
      <c r="AA56" s="15"/>
      <c r="AB56" s="29" t="str">
        <f>ARTICULOS_OSLE[[#This Row],[Costo]]*ARTICULOS_OSLE[[#This Row],[Pedido]]</f>
        <v>#ERROR!</v>
      </c>
      <c r="AC56" s="15"/>
      <c r="AD56" s="15"/>
      <c r="AE56" s="15"/>
      <c r="AF56" s="15"/>
      <c r="AG56" s="15"/>
      <c r="AH56" s="32" t="str">
        <f>IF(AND(ARTICULOS_OSLE[[#This Row],[FechaVenc]]=0,ARTICULOS_OSLE[[#This Row],[DiasVenc]]=0),"",ARTICULOS_OSLE[[#This Row],[FechaVenc]]-ARTICULOS_OSLE[[#This Row],[DiasVenc]])</f>
        <v>#ERROR!</v>
      </c>
      <c r="AI56" s="15"/>
      <c r="AJ56" s="15"/>
      <c r="AK56" s="15"/>
      <c r="AL56" s="15"/>
      <c r="AM56" s="15"/>
      <c r="AN56" s="15"/>
      <c r="AO56" s="15"/>
      <c r="AP56" s="15"/>
      <c r="AQ56" s="15"/>
    </row>
    <row r="57" ht="15.75" customHeight="1">
      <c r="A57" s="28" t="s">
        <v>2394</v>
      </c>
      <c r="B57" s="28"/>
      <c r="C57" s="15" t="str">
        <f t="shared" si="1"/>
        <v>BOD50001857</v>
      </c>
      <c r="D57" s="15" t="s">
        <v>11857</v>
      </c>
      <c r="E57" s="28" t="s">
        <v>2395</v>
      </c>
      <c r="F57" s="20"/>
      <c r="G57" s="29">
        <v>0.0</v>
      </c>
      <c r="H57" s="28" t="s">
        <v>12099</v>
      </c>
      <c r="I57" s="15">
        <v>6.0</v>
      </c>
      <c r="J57" s="15">
        <v>1.0</v>
      </c>
      <c r="K57" s="15"/>
      <c r="L57" s="23">
        <f>(('HC-LASVEGAS'!$F57*(1+'HC-LASVEGAS'!$G57%))/'HC-LASVEGAS'!$J57)+'HC-LASVEGAS'!$K57</f>
        <v>0</v>
      </c>
      <c r="M57" s="15">
        <v>20.0</v>
      </c>
      <c r="N57" s="24">
        <f t="shared" si="2"/>
        <v>10</v>
      </c>
      <c r="O57" s="29">
        <f>MROUND(('HC-LASVEGAS'!$N57/0.6),10)</f>
        <v>20</v>
      </c>
      <c r="P57" s="15" t="s">
        <v>11858</v>
      </c>
      <c r="Q57" s="15">
        <v>2.0</v>
      </c>
      <c r="R57" s="29">
        <f>'HC-LASVEGAS'!$I57+'HC-LASVEGAS'!$Q57</f>
        <v>8</v>
      </c>
      <c r="S57" s="15" t="s">
        <v>1104</v>
      </c>
      <c r="T57" s="15" t="s">
        <v>1797</v>
      </c>
      <c r="U57" s="15" t="s">
        <v>11819</v>
      </c>
      <c r="V57" s="15" t="s">
        <v>12387</v>
      </c>
      <c r="W57" s="15" t="s">
        <v>11860</v>
      </c>
      <c r="X57" s="15">
        <v>1.0</v>
      </c>
      <c r="Y57" s="15">
        <v>2.0</v>
      </c>
      <c r="Z57" s="15"/>
      <c r="AA57" s="15"/>
      <c r="AB57" s="29" t="str">
        <f>ARTICULOS_OSLE[[#This Row],[Costo]]*ARTICULOS_OSLE[[#This Row],[Pedido]]</f>
        <v>#ERROR!</v>
      </c>
      <c r="AC57" s="15"/>
      <c r="AD57" s="15"/>
      <c r="AE57" s="15"/>
      <c r="AF57" s="15"/>
      <c r="AG57" s="15"/>
      <c r="AH57" s="32" t="str">
        <f>IF(AND(ARTICULOS_OSLE[[#This Row],[FechaVenc]]=0,ARTICULOS_OSLE[[#This Row],[DiasVenc]]=0),"",ARTICULOS_OSLE[[#This Row],[FechaVenc]]-ARTICULOS_OSLE[[#This Row],[DiasVenc]])</f>
        <v>#ERROR!</v>
      </c>
      <c r="AI57" s="15"/>
      <c r="AJ57" s="15"/>
      <c r="AK57" s="15"/>
      <c r="AL57" s="15"/>
      <c r="AM57" s="15"/>
      <c r="AN57" s="15"/>
      <c r="AO57" s="15"/>
      <c r="AP57" s="15"/>
      <c r="AQ57" s="15"/>
    </row>
    <row r="58" ht="15.75" customHeight="1">
      <c r="A58" s="28" t="s">
        <v>2396</v>
      </c>
      <c r="B58" s="28"/>
      <c r="C58" s="15" t="str">
        <f t="shared" si="1"/>
        <v>BOD50001345</v>
      </c>
      <c r="D58" s="15" t="s">
        <v>11857</v>
      </c>
      <c r="E58" s="28" t="s">
        <v>2397</v>
      </c>
      <c r="F58" s="20"/>
      <c r="G58" s="29">
        <v>0.0</v>
      </c>
      <c r="H58" s="28" t="s">
        <v>12099</v>
      </c>
      <c r="I58" s="15">
        <v>6.0</v>
      </c>
      <c r="J58" s="15">
        <v>1.0</v>
      </c>
      <c r="K58" s="15"/>
      <c r="L58" s="23">
        <f>(('HC-LASVEGAS'!$F58*(1+'HC-LASVEGAS'!$G58%))/'HC-LASVEGAS'!$J58)+'HC-LASVEGAS'!$K58</f>
        <v>0</v>
      </c>
      <c r="M58" s="15">
        <v>20.0</v>
      </c>
      <c r="N58" s="24">
        <f t="shared" si="2"/>
        <v>10</v>
      </c>
      <c r="O58" s="29">
        <f>MROUND(('HC-LASVEGAS'!$N58/0.6),10)</f>
        <v>20</v>
      </c>
      <c r="P58" s="15" t="s">
        <v>11858</v>
      </c>
      <c r="Q58" s="15">
        <v>2.0</v>
      </c>
      <c r="R58" s="29">
        <f>'HC-LASVEGAS'!$I58+'HC-LASVEGAS'!$Q58</f>
        <v>8</v>
      </c>
      <c r="S58" s="15" t="s">
        <v>1104</v>
      </c>
      <c r="T58" s="15" t="s">
        <v>1797</v>
      </c>
      <c r="U58" s="15" t="s">
        <v>11819</v>
      </c>
      <c r="V58" s="15" t="s">
        <v>12387</v>
      </c>
      <c r="W58" s="15" t="s">
        <v>11860</v>
      </c>
      <c r="X58" s="15">
        <v>1.0</v>
      </c>
      <c r="Y58" s="15">
        <v>0.0</v>
      </c>
      <c r="Z58" s="15"/>
      <c r="AA58" s="15"/>
      <c r="AB58" s="29" t="str">
        <f>ARTICULOS_OSLE[[#This Row],[Costo]]*ARTICULOS_OSLE[[#This Row],[Pedido]]</f>
        <v>#ERROR!</v>
      </c>
      <c r="AC58" s="15"/>
      <c r="AD58" s="15"/>
      <c r="AE58" s="15"/>
      <c r="AF58" s="15"/>
      <c r="AG58" s="15"/>
      <c r="AH58" s="32" t="str">
        <f>IF(AND(ARTICULOS_OSLE[[#This Row],[FechaVenc]]=0,ARTICULOS_OSLE[[#This Row],[DiasVenc]]=0),"",ARTICULOS_OSLE[[#This Row],[FechaVenc]]-ARTICULOS_OSLE[[#This Row],[DiasVenc]])</f>
        <v>#ERROR!</v>
      </c>
      <c r="AI58" s="15"/>
      <c r="AJ58" s="15"/>
      <c r="AK58" s="15"/>
      <c r="AL58" s="15"/>
      <c r="AM58" s="15"/>
      <c r="AN58" s="15"/>
      <c r="AO58" s="15"/>
      <c r="AP58" s="15"/>
      <c r="AQ58" s="15"/>
    </row>
    <row r="59" ht="15.75" customHeight="1">
      <c r="A59" s="28" t="s">
        <v>2398</v>
      </c>
      <c r="B59" s="28"/>
      <c r="C59" s="15" t="str">
        <f t="shared" si="1"/>
        <v>BOD50002243</v>
      </c>
      <c r="D59" s="15" t="s">
        <v>11857</v>
      </c>
      <c r="E59" s="28" t="s">
        <v>2399</v>
      </c>
      <c r="F59" s="20"/>
      <c r="G59" s="29">
        <v>0.0</v>
      </c>
      <c r="H59" s="28" t="s">
        <v>12099</v>
      </c>
      <c r="I59" s="15">
        <v>6.0</v>
      </c>
      <c r="J59" s="15">
        <v>1.0</v>
      </c>
      <c r="K59" s="15"/>
      <c r="L59" s="23">
        <f>(('HC-LASVEGAS'!$F59*(1+'HC-LASVEGAS'!$G59%))/'HC-LASVEGAS'!$J59)+'HC-LASVEGAS'!$K59</f>
        <v>0</v>
      </c>
      <c r="M59" s="15">
        <v>20.0</v>
      </c>
      <c r="N59" s="24">
        <f t="shared" si="2"/>
        <v>10</v>
      </c>
      <c r="O59" s="29">
        <f>MROUND(('HC-LASVEGAS'!$N59/0.6),10)</f>
        <v>20</v>
      </c>
      <c r="P59" s="15" t="s">
        <v>11858</v>
      </c>
      <c r="Q59" s="15">
        <v>2.0</v>
      </c>
      <c r="R59" s="29">
        <f>'HC-LASVEGAS'!$I59+'HC-LASVEGAS'!$Q59</f>
        <v>8</v>
      </c>
      <c r="S59" s="15" t="s">
        <v>1104</v>
      </c>
      <c r="T59" s="15" t="s">
        <v>1797</v>
      </c>
      <c r="U59" s="15" t="s">
        <v>11819</v>
      </c>
      <c r="V59" s="15" t="s">
        <v>12387</v>
      </c>
      <c r="W59" s="15" t="s">
        <v>11860</v>
      </c>
      <c r="X59" s="15">
        <v>1.0</v>
      </c>
      <c r="Y59" s="15">
        <v>4.0</v>
      </c>
      <c r="Z59" s="15"/>
      <c r="AA59" s="15"/>
      <c r="AB59" s="29" t="str">
        <f>ARTICULOS_OSLE[[#This Row],[Costo]]*ARTICULOS_OSLE[[#This Row],[Pedido]]</f>
        <v>#ERROR!</v>
      </c>
      <c r="AC59" s="15"/>
      <c r="AD59" s="15"/>
      <c r="AE59" s="15"/>
      <c r="AF59" s="15"/>
      <c r="AG59" s="15"/>
      <c r="AH59" s="32" t="str">
        <f>IF(AND(ARTICULOS_OSLE[[#This Row],[FechaVenc]]=0,ARTICULOS_OSLE[[#This Row],[DiasVenc]]=0),"",ARTICULOS_OSLE[[#This Row],[FechaVenc]]-ARTICULOS_OSLE[[#This Row],[DiasVenc]])</f>
        <v>#ERROR!</v>
      </c>
      <c r="AI59" s="15"/>
      <c r="AJ59" s="15"/>
      <c r="AK59" s="15"/>
      <c r="AL59" s="15"/>
      <c r="AM59" s="15"/>
      <c r="AN59" s="15"/>
      <c r="AO59" s="15"/>
      <c r="AP59" s="15"/>
      <c r="AQ59" s="15"/>
    </row>
    <row r="60" ht="15.75" customHeight="1">
      <c r="A60" s="34"/>
      <c r="B60" s="34"/>
      <c r="C60" s="34"/>
      <c r="E60" s="34"/>
      <c r="F60" s="35"/>
      <c r="J60" s="36"/>
      <c r="L60" s="37"/>
      <c r="W60" s="12"/>
      <c r="X60" s="34"/>
      <c r="Y60" s="12"/>
      <c r="Z60" s="12"/>
      <c r="AB60" s="13"/>
      <c r="AD60" s="12"/>
      <c r="AH60" s="12"/>
      <c r="AK60" s="12"/>
      <c r="AM60" s="39"/>
    </row>
    <row r="61" ht="15.75" customHeight="1">
      <c r="A61" s="34"/>
      <c r="B61" s="34"/>
      <c r="C61" s="34"/>
      <c r="E61" s="34"/>
      <c r="F61" s="35"/>
      <c r="J61" s="36"/>
      <c r="L61" s="37"/>
      <c r="W61" s="12"/>
      <c r="X61" s="34"/>
      <c r="Y61" s="12"/>
      <c r="Z61" s="12"/>
      <c r="AB61" s="13"/>
      <c r="AD61" s="12"/>
      <c r="AH61" s="12"/>
      <c r="AK61" s="12"/>
      <c r="AM61" s="39"/>
    </row>
    <row r="62" ht="15.75" customHeight="1">
      <c r="A62" s="34"/>
      <c r="B62" s="34"/>
      <c r="C62" s="34"/>
      <c r="E62" s="34"/>
      <c r="F62" s="35"/>
      <c r="J62" s="36"/>
      <c r="L62" s="37"/>
      <c r="W62" s="12"/>
      <c r="X62" s="34"/>
      <c r="Y62" s="12"/>
      <c r="Z62" s="12"/>
      <c r="AB62" s="13"/>
      <c r="AD62" s="12"/>
      <c r="AH62" s="12"/>
      <c r="AK62" s="12"/>
      <c r="AM62" s="39"/>
    </row>
    <row r="63" ht="15.75" customHeight="1">
      <c r="A63" s="34"/>
      <c r="B63" s="34"/>
      <c r="C63" s="34"/>
      <c r="E63" s="34"/>
      <c r="F63" s="35"/>
      <c r="J63" s="36"/>
      <c r="L63" s="37"/>
      <c r="W63" s="12"/>
      <c r="X63" s="34"/>
      <c r="Y63" s="12"/>
      <c r="Z63" s="12"/>
      <c r="AB63" s="13"/>
      <c r="AD63" s="12"/>
      <c r="AH63" s="12"/>
      <c r="AK63" s="12"/>
      <c r="AM63" s="39"/>
    </row>
    <row r="64" ht="15.75" customHeight="1">
      <c r="A64" s="34"/>
      <c r="B64" s="34"/>
      <c r="C64" s="34"/>
      <c r="E64" s="34"/>
      <c r="F64" s="35"/>
      <c r="J64" s="36"/>
      <c r="L64" s="37"/>
      <c r="W64" s="12"/>
      <c r="X64" s="34"/>
      <c r="Y64" s="12"/>
      <c r="Z64" s="12"/>
      <c r="AB64" s="13"/>
      <c r="AD64" s="12"/>
      <c r="AH64" s="12"/>
      <c r="AK64" s="12"/>
      <c r="AM64" s="39"/>
    </row>
    <row r="65" ht="15.75" customHeight="1">
      <c r="A65" s="34"/>
      <c r="B65" s="34"/>
      <c r="C65" s="34"/>
      <c r="E65" s="34"/>
      <c r="F65" s="35"/>
      <c r="J65" s="36"/>
      <c r="L65" s="37"/>
      <c r="W65" s="12"/>
      <c r="X65" s="34"/>
      <c r="Y65" s="12"/>
      <c r="Z65" s="12"/>
      <c r="AB65" s="13"/>
      <c r="AD65" s="12"/>
      <c r="AH65" s="12"/>
      <c r="AK65" s="12"/>
      <c r="AM65" s="39"/>
    </row>
    <row r="66" ht="15.75" customHeight="1">
      <c r="A66" s="34"/>
      <c r="B66" s="34"/>
      <c r="C66" s="34"/>
      <c r="E66" s="34"/>
      <c r="F66" s="35"/>
      <c r="J66" s="36"/>
      <c r="L66" s="37"/>
      <c r="W66" s="12"/>
      <c r="X66" s="34"/>
      <c r="Y66" s="12"/>
      <c r="Z66" s="12"/>
      <c r="AB66" s="13"/>
      <c r="AD66" s="12"/>
      <c r="AH66" s="12"/>
      <c r="AK66" s="12"/>
      <c r="AM66" s="39"/>
    </row>
    <row r="67" ht="15.75" customHeight="1">
      <c r="A67" s="34"/>
      <c r="B67" s="34"/>
      <c r="C67" s="34"/>
      <c r="E67" s="34"/>
      <c r="F67" s="35"/>
      <c r="J67" s="36"/>
      <c r="L67" s="37"/>
      <c r="W67" s="12"/>
      <c r="X67" s="34"/>
      <c r="Y67" s="12"/>
      <c r="Z67" s="12"/>
      <c r="AB67" s="13"/>
      <c r="AD67" s="12"/>
      <c r="AH67" s="12"/>
      <c r="AK67" s="12"/>
      <c r="AM67" s="39"/>
    </row>
    <row r="68" ht="15.75" customHeight="1">
      <c r="A68" s="34"/>
      <c r="B68" s="34"/>
      <c r="C68" s="34"/>
      <c r="E68" s="34"/>
      <c r="F68" s="35"/>
      <c r="J68" s="36"/>
      <c r="L68" s="37"/>
      <c r="W68" s="12"/>
      <c r="X68" s="34"/>
      <c r="Y68" s="12"/>
      <c r="Z68" s="12"/>
      <c r="AB68" s="13"/>
      <c r="AD68" s="12"/>
      <c r="AH68" s="12"/>
      <c r="AK68" s="12"/>
      <c r="AM68" s="39"/>
    </row>
    <row r="69" ht="15.75" customHeight="1">
      <c r="A69" s="34"/>
      <c r="B69" s="34"/>
      <c r="C69" s="34"/>
      <c r="E69" s="34"/>
      <c r="F69" s="35"/>
      <c r="J69" s="36"/>
      <c r="L69" s="37"/>
      <c r="W69" s="12"/>
      <c r="X69" s="34"/>
      <c r="Y69" s="12"/>
      <c r="Z69" s="12"/>
      <c r="AB69" s="13"/>
      <c r="AD69" s="12"/>
      <c r="AH69" s="12"/>
      <c r="AK69" s="12"/>
      <c r="AM69" s="39"/>
    </row>
    <row r="70" ht="15.75" customHeight="1">
      <c r="A70" s="34"/>
      <c r="B70" s="34"/>
      <c r="C70" s="34"/>
      <c r="E70" s="34"/>
      <c r="F70" s="35"/>
      <c r="J70" s="36"/>
      <c r="L70" s="37"/>
      <c r="W70" s="12"/>
      <c r="X70" s="34"/>
      <c r="Y70" s="12"/>
      <c r="Z70" s="12"/>
      <c r="AB70" s="13"/>
      <c r="AD70" s="12"/>
      <c r="AH70" s="12"/>
      <c r="AK70" s="12"/>
      <c r="AM70" s="39"/>
    </row>
    <row r="71" ht="15.75" customHeight="1">
      <c r="A71" s="34"/>
      <c r="B71" s="34"/>
      <c r="C71" s="34"/>
      <c r="E71" s="34"/>
      <c r="F71" s="35"/>
      <c r="J71" s="36"/>
      <c r="L71" s="37"/>
      <c r="W71" s="12"/>
      <c r="X71" s="34"/>
      <c r="Y71" s="12"/>
      <c r="Z71" s="12"/>
      <c r="AB71" s="13"/>
      <c r="AD71" s="12"/>
      <c r="AH71" s="12"/>
      <c r="AK71" s="12"/>
      <c r="AM71" s="39"/>
    </row>
    <row r="72" ht="15.75" customHeight="1">
      <c r="A72" s="34"/>
      <c r="B72" s="34"/>
      <c r="C72" s="34"/>
      <c r="E72" s="34"/>
      <c r="F72" s="35"/>
      <c r="J72" s="36"/>
      <c r="L72" s="37"/>
      <c r="W72" s="12"/>
      <c r="X72" s="34"/>
      <c r="Y72" s="12"/>
      <c r="Z72" s="12"/>
      <c r="AB72" s="13"/>
      <c r="AD72" s="12"/>
      <c r="AH72" s="12"/>
      <c r="AK72" s="12"/>
      <c r="AM72" s="39"/>
    </row>
    <row r="73" ht="15.75" customHeight="1">
      <c r="A73" s="34"/>
      <c r="B73" s="34"/>
      <c r="C73" s="34"/>
      <c r="E73" s="34"/>
      <c r="F73" s="35"/>
      <c r="J73" s="36"/>
      <c r="L73" s="37"/>
      <c r="W73" s="12"/>
      <c r="X73" s="34"/>
      <c r="Y73" s="12"/>
      <c r="Z73" s="12"/>
      <c r="AB73" s="13"/>
      <c r="AD73" s="12"/>
      <c r="AH73" s="12"/>
      <c r="AK73" s="12"/>
      <c r="AM73" s="39"/>
    </row>
    <row r="74" ht="15.75" customHeight="1">
      <c r="A74" s="34"/>
      <c r="B74" s="34"/>
      <c r="C74" s="34"/>
      <c r="E74" s="34"/>
      <c r="F74" s="35"/>
      <c r="J74" s="36"/>
      <c r="L74" s="37"/>
      <c r="W74" s="12"/>
      <c r="X74" s="34"/>
      <c r="Y74" s="12"/>
      <c r="Z74" s="12"/>
      <c r="AB74" s="13"/>
      <c r="AD74" s="12"/>
      <c r="AH74" s="12"/>
      <c r="AK74" s="12"/>
      <c r="AM74" s="39"/>
    </row>
    <row r="75" ht="15.75" customHeight="1">
      <c r="A75" s="34"/>
      <c r="B75" s="34"/>
      <c r="C75" s="34"/>
      <c r="E75" s="34"/>
      <c r="F75" s="35"/>
      <c r="J75" s="36"/>
      <c r="L75" s="37"/>
      <c r="W75" s="12"/>
      <c r="X75" s="34"/>
      <c r="Y75" s="12"/>
      <c r="Z75" s="12"/>
      <c r="AB75" s="13"/>
      <c r="AD75" s="12"/>
      <c r="AH75" s="12"/>
      <c r="AK75" s="12"/>
      <c r="AM75" s="39"/>
    </row>
    <row r="76" ht="15.75" customHeight="1">
      <c r="A76" s="34"/>
      <c r="B76" s="34"/>
      <c r="C76" s="34"/>
      <c r="E76" s="34"/>
      <c r="F76" s="35"/>
      <c r="J76" s="36"/>
      <c r="L76" s="37"/>
      <c r="W76" s="12"/>
      <c r="X76" s="34"/>
      <c r="Y76" s="12"/>
      <c r="Z76" s="12"/>
      <c r="AB76" s="13"/>
      <c r="AD76" s="12"/>
      <c r="AH76" s="12"/>
      <c r="AK76" s="12"/>
      <c r="AM76" s="39"/>
    </row>
    <row r="77" ht="15.75" customHeight="1">
      <c r="A77" s="34"/>
      <c r="B77" s="34"/>
      <c r="C77" s="34"/>
      <c r="E77" s="34"/>
      <c r="F77" s="35"/>
      <c r="J77" s="36"/>
      <c r="L77" s="37"/>
      <c r="W77" s="12"/>
      <c r="X77" s="34"/>
      <c r="Y77" s="12"/>
      <c r="Z77" s="12"/>
      <c r="AB77" s="13"/>
      <c r="AD77" s="12"/>
      <c r="AH77" s="12"/>
      <c r="AK77" s="12"/>
      <c r="AM77" s="39"/>
    </row>
    <row r="78" ht="15.75" customHeight="1">
      <c r="A78" s="34"/>
      <c r="B78" s="34"/>
      <c r="C78" s="34"/>
      <c r="E78" s="34"/>
      <c r="F78" s="35"/>
      <c r="J78" s="36"/>
      <c r="L78" s="37"/>
      <c r="W78" s="12"/>
      <c r="X78" s="34"/>
      <c r="Y78" s="12"/>
      <c r="Z78" s="12"/>
      <c r="AB78" s="13"/>
      <c r="AD78" s="12"/>
      <c r="AH78" s="12"/>
      <c r="AK78" s="12"/>
      <c r="AM78" s="39"/>
    </row>
    <row r="79" ht="15.75" customHeight="1">
      <c r="A79" s="34"/>
      <c r="B79" s="34"/>
      <c r="C79" s="34"/>
      <c r="E79" s="34"/>
      <c r="F79" s="35"/>
      <c r="J79" s="36"/>
      <c r="L79" s="37"/>
      <c r="W79" s="12"/>
      <c r="X79" s="34"/>
      <c r="Y79" s="12"/>
      <c r="Z79" s="12"/>
      <c r="AB79" s="13"/>
      <c r="AD79" s="12"/>
      <c r="AH79" s="12"/>
      <c r="AK79" s="12"/>
      <c r="AM79" s="39"/>
    </row>
    <row r="80" ht="15.75" customHeight="1">
      <c r="A80" s="34"/>
      <c r="B80" s="34"/>
      <c r="C80" s="34"/>
      <c r="E80" s="34"/>
      <c r="F80" s="35"/>
      <c r="J80" s="36"/>
      <c r="L80" s="37"/>
      <c r="W80" s="12"/>
      <c r="X80" s="34"/>
      <c r="Y80" s="12"/>
      <c r="Z80" s="12"/>
      <c r="AB80" s="13"/>
      <c r="AD80" s="12"/>
      <c r="AH80" s="12"/>
      <c r="AK80" s="12"/>
      <c r="AM80" s="39"/>
    </row>
    <row r="81" ht="15.75" customHeight="1">
      <c r="A81" s="34"/>
      <c r="B81" s="34"/>
      <c r="C81" s="34"/>
      <c r="E81" s="34"/>
      <c r="F81" s="35"/>
      <c r="J81" s="36"/>
      <c r="L81" s="37"/>
      <c r="W81" s="12"/>
      <c r="X81" s="34"/>
      <c r="Y81" s="12"/>
      <c r="Z81" s="12"/>
      <c r="AB81" s="13"/>
      <c r="AD81" s="12"/>
      <c r="AH81" s="12"/>
      <c r="AK81" s="12"/>
      <c r="AM81" s="39"/>
    </row>
    <row r="82" ht="15.75" customHeight="1">
      <c r="A82" s="34"/>
      <c r="B82" s="34"/>
      <c r="C82" s="34"/>
      <c r="E82" s="34"/>
      <c r="F82" s="35"/>
      <c r="J82" s="36"/>
      <c r="L82" s="37"/>
      <c r="W82" s="12"/>
      <c r="X82" s="34"/>
      <c r="Y82" s="12"/>
      <c r="Z82" s="12"/>
      <c r="AB82" s="13"/>
      <c r="AD82" s="12"/>
      <c r="AH82" s="12"/>
      <c r="AK82" s="12"/>
      <c r="AM82" s="39"/>
    </row>
    <row r="83" ht="15.75" customHeight="1">
      <c r="A83" s="34"/>
      <c r="B83" s="34"/>
      <c r="C83" s="34"/>
      <c r="E83" s="34"/>
      <c r="F83" s="35"/>
      <c r="J83" s="36"/>
      <c r="L83" s="37"/>
      <c r="W83" s="12"/>
      <c r="X83" s="34"/>
      <c r="Y83" s="12"/>
      <c r="Z83" s="12"/>
      <c r="AB83" s="13"/>
      <c r="AD83" s="12"/>
      <c r="AH83" s="12"/>
      <c r="AK83" s="12"/>
      <c r="AM83" s="39"/>
    </row>
    <row r="84" ht="15.75" customHeight="1">
      <c r="A84" s="34"/>
      <c r="B84" s="34"/>
      <c r="C84" s="34"/>
      <c r="E84" s="34"/>
      <c r="F84" s="35"/>
      <c r="J84" s="36"/>
      <c r="L84" s="37"/>
      <c r="W84" s="12"/>
      <c r="X84" s="34"/>
      <c r="Y84" s="12"/>
      <c r="Z84" s="12"/>
      <c r="AB84" s="13"/>
      <c r="AD84" s="12"/>
      <c r="AH84" s="12"/>
      <c r="AK84" s="12"/>
      <c r="AM84" s="39"/>
    </row>
    <row r="85" ht="15.75" customHeight="1">
      <c r="A85" s="34"/>
      <c r="B85" s="34"/>
      <c r="C85" s="34"/>
      <c r="E85" s="34"/>
      <c r="F85" s="35"/>
      <c r="J85" s="36"/>
      <c r="L85" s="37"/>
      <c r="W85" s="12"/>
      <c r="X85" s="34"/>
      <c r="Y85" s="12"/>
      <c r="Z85" s="12"/>
      <c r="AB85" s="13"/>
      <c r="AD85" s="12"/>
      <c r="AH85" s="12"/>
      <c r="AK85" s="12"/>
      <c r="AM85" s="39"/>
    </row>
    <row r="86" ht="15.75" customHeight="1">
      <c r="A86" s="34"/>
      <c r="B86" s="34"/>
      <c r="C86" s="34"/>
      <c r="E86" s="34"/>
      <c r="F86" s="35"/>
      <c r="J86" s="36"/>
      <c r="L86" s="37"/>
      <c r="W86" s="12"/>
      <c r="X86" s="34"/>
      <c r="Y86" s="12"/>
      <c r="Z86" s="12"/>
      <c r="AB86" s="13"/>
      <c r="AD86" s="12"/>
      <c r="AH86" s="12"/>
      <c r="AK86" s="12"/>
      <c r="AM86" s="39"/>
    </row>
    <row r="87" ht="15.75" customHeight="1">
      <c r="A87" s="34"/>
      <c r="B87" s="34"/>
      <c r="C87" s="34"/>
      <c r="E87" s="34"/>
      <c r="F87" s="35"/>
      <c r="J87" s="36"/>
      <c r="L87" s="37"/>
      <c r="W87" s="12"/>
      <c r="X87" s="34"/>
      <c r="Y87" s="12"/>
      <c r="Z87" s="12"/>
      <c r="AB87" s="13"/>
      <c r="AD87" s="12"/>
      <c r="AH87" s="12"/>
      <c r="AK87" s="12"/>
      <c r="AM87" s="39"/>
    </row>
    <row r="88" ht="15.75" customHeight="1">
      <c r="A88" s="34"/>
      <c r="B88" s="34"/>
      <c r="C88" s="34"/>
      <c r="E88" s="34"/>
      <c r="F88" s="35"/>
      <c r="J88" s="36"/>
      <c r="L88" s="37"/>
      <c r="W88" s="12"/>
      <c r="X88" s="34"/>
      <c r="Y88" s="12"/>
      <c r="Z88" s="12"/>
      <c r="AB88" s="13"/>
      <c r="AD88" s="12"/>
      <c r="AH88" s="12"/>
      <c r="AK88" s="12"/>
      <c r="AM88" s="39"/>
    </row>
    <row r="89" ht="15.75" customHeight="1">
      <c r="A89" s="34"/>
      <c r="B89" s="34"/>
      <c r="C89" s="34"/>
      <c r="E89" s="34"/>
      <c r="F89" s="35"/>
      <c r="J89" s="36"/>
      <c r="L89" s="37"/>
      <c r="W89" s="12"/>
      <c r="X89" s="34"/>
      <c r="Y89" s="12"/>
      <c r="Z89" s="12"/>
      <c r="AB89" s="13"/>
      <c r="AD89" s="12"/>
      <c r="AH89" s="12"/>
      <c r="AK89" s="12"/>
      <c r="AM89" s="39"/>
    </row>
    <row r="90" ht="15.75" customHeight="1">
      <c r="A90" s="34"/>
      <c r="B90" s="34"/>
      <c r="C90" s="34"/>
      <c r="E90" s="34"/>
      <c r="F90" s="35"/>
      <c r="J90" s="36"/>
      <c r="L90" s="37"/>
      <c r="W90" s="12"/>
      <c r="X90" s="34"/>
      <c r="Y90" s="12"/>
      <c r="Z90" s="12"/>
      <c r="AB90" s="13"/>
      <c r="AD90" s="12"/>
      <c r="AH90" s="12"/>
      <c r="AK90" s="12"/>
      <c r="AM90" s="39"/>
    </row>
    <row r="91" ht="15.75" customHeight="1">
      <c r="A91" s="34"/>
      <c r="B91" s="34"/>
      <c r="C91" s="34"/>
      <c r="E91" s="34"/>
      <c r="F91" s="35"/>
      <c r="J91" s="36"/>
      <c r="L91" s="37"/>
      <c r="W91" s="12"/>
      <c r="X91" s="34"/>
      <c r="Y91" s="12"/>
      <c r="Z91" s="12"/>
      <c r="AB91" s="13"/>
      <c r="AD91" s="12"/>
      <c r="AH91" s="12"/>
      <c r="AK91" s="12"/>
      <c r="AM91" s="39"/>
    </row>
    <row r="92" ht="15.75" customHeight="1">
      <c r="A92" s="34"/>
      <c r="B92" s="34"/>
      <c r="C92" s="34"/>
      <c r="E92" s="34"/>
      <c r="F92" s="35"/>
      <c r="J92" s="36"/>
      <c r="L92" s="37"/>
      <c r="W92" s="12"/>
      <c r="X92" s="34"/>
      <c r="Y92" s="12"/>
      <c r="Z92" s="12"/>
      <c r="AB92" s="13"/>
      <c r="AD92" s="12"/>
      <c r="AH92" s="12"/>
      <c r="AK92" s="12"/>
      <c r="AM92" s="39"/>
    </row>
    <row r="93" ht="15.75" customHeight="1">
      <c r="A93" s="34"/>
      <c r="B93" s="34"/>
      <c r="C93" s="34"/>
      <c r="E93" s="34"/>
      <c r="F93" s="35"/>
      <c r="J93" s="36"/>
      <c r="L93" s="37"/>
      <c r="W93" s="12"/>
      <c r="X93" s="34"/>
      <c r="Y93" s="12"/>
      <c r="Z93" s="12"/>
      <c r="AB93" s="13"/>
      <c r="AD93" s="12"/>
      <c r="AH93" s="12"/>
      <c r="AK93" s="12"/>
      <c r="AM93" s="39"/>
    </row>
    <row r="94" ht="15.75" customHeight="1">
      <c r="A94" s="34"/>
      <c r="B94" s="34"/>
      <c r="C94" s="34"/>
      <c r="E94" s="34"/>
      <c r="F94" s="35"/>
      <c r="J94" s="36"/>
      <c r="L94" s="37"/>
      <c r="W94" s="12"/>
      <c r="X94" s="34"/>
      <c r="Y94" s="12"/>
      <c r="Z94" s="12"/>
      <c r="AB94" s="13"/>
      <c r="AD94" s="12"/>
      <c r="AH94" s="12"/>
      <c r="AK94" s="12"/>
      <c r="AM94" s="39"/>
    </row>
    <row r="95" ht="15.75" customHeight="1">
      <c r="A95" s="34"/>
      <c r="B95" s="34"/>
      <c r="C95" s="34"/>
      <c r="E95" s="34"/>
      <c r="F95" s="35"/>
      <c r="J95" s="36"/>
      <c r="L95" s="37"/>
      <c r="W95" s="12"/>
      <c r="X95" s="34"/>
      <c r="Y95" s="12"/>
      <c r="Z95" s="12"/>
      <c r="AB95" s="13"/>
      <c r="AD95" s="12"/>
      <c r="AH95" s="12"/>
      <c r="AK95" s="12"/>
      <c r="AM95" s="39"/>
    </row>
    <row r="96" ht="15.75" customHeight="1">
      <c r="A96" s="34"/>
      <c r="B96" s="34"/>
      <c r="C96" s="34"/>
      <c r="E96" s="34"/>
      <c r="F96" s="35"/>
      <c r="J96" s="36"/>
      <c r="L96" s="37"/>
      <c r="W96" s="12"/>
      <c r="X96" s="34"/>
      <c r="Y96" s="12"/>
      <c r="Z96" s="12"/>
      <c r="AB96" s="13"/>
      <c r="AD96" s="12"/>
      <c r="AH96" s="12"/>
      <c r="AK96" s="12"/>
      <c r="AM96" s="39"/>
    </row>
    <row r="97" ht="15.75" customHeight="1">
      <c r="A97" s="34"/>
      <c r="B97" s="34"/>
      <c r="C97" s="34"/>
      <c r="E97" s="34"/>
      <c r="F97" s="35"/>
      <c r="J97" s="36"/>
      <c r="L97" s="37"/>
      <c r="W97" s="12"/>
      <c r="X97" s="34"/>
      <c r="Y97" s="12"/>
      <c r="Z97" s="12"/>
      <c r="AB97" s="13"/>
      <c r="AD97" s="12"/>
      <c r="AH97" s="12"/>
      <c r="AK97" s="12"/>
      <c r="AM97" s="39"/>
    </row>
    <row r="98" ht="15.75" customHeight="1">
      <c r="A98" s="34"/>
      <c r="B98" s="34"/>
      <c r="C98" s="34"/>
      <c r="E98" s="34"/>
      <c r="F98" s="35"/>
      <c r="J98" s="36"/>
      <c r="L98" s="37"/>
      <c r="W98" s="12"/>
      <c r="X98" s="34"/>
      <c r="Y98" s="12"/>
      <c r="Z98" s="12"/>
      <c r="AB98" s="13"/>
      <c r="AD98" s="12"/>
      <c r="AH98" s="12"/>
      <c r="AK98" s="12"/>
      <c r="AM98" s="39"/>
    </row>
    <row r="99" ht="15.75" customHeight="1">
      <c r="A99" s="34"/>
      <c r="B99" s="34"/>
      <c r="C99" s="34"/>
      <c r="E99" s="34"/>
      <c r="F99" s="35"/>
      <c r="J99" s="36"/>
      <c r="L99" s="37"/>
      <c r="W99" s="12"/>
      <c r="X99" s="34"/>
      <c r="Y99" s="12"/>
      <c r="Z99" s="12"/>
      <c r="AB99" s="13"/>
      <c r="AD99" s="12"/>
      <c r="AH99" s="12"/>
      <c r="AK99" s="12"/>
      <c r="AM99" s="39"/>
    </row>
    <row r="100" ht="15.75" customHeight="1">
      <c r="A100" s="34"/>
      <c r="B100" s="34"/>
      <c r="C100" s="34"/>
      <c r="E100" s="34"/>
      <c r="F100" s="35"/>
      <c r="J100" s="36"/>
      <c r="L100" s="37"/>
      <c r="W100" s="12"/>
      <c r="X100" s="34"/>
      <c r="Y100" s="12"/>
      <c r="Z100" s="12"/>
      <c r="AB100" s="13"/>
      <c r="AD100" s="12"/>
      <c r="AH100" s="12"/>
      <c r="AK100" s="12"/>
      <c r="AM100" s="39"/>
    </row>
    <row r="101" ht="15.75" customHeight="1">
      <c r="A101" s="34"/>
      <c r="B101" s="34"/>
      <c r="C101" s="34"/>
      <c r="E101" s="34"/>
      <c r="F101" s="35"/>
      <c r="J101" s="36"/>
      <c r="L101" s="37"/>
      <c r="W101" s="12"/>
      <c r="X101" s="34"/>
      <c r="Y101" s="12"/>
      <c r="Z101" s="12"/>
      <c r="AB101" s="13"/>
      <c r="AD101" s="12"/>
      <c r="AH101" s="12"/>
      <c r="AK101" s="12"/>
      <c r="AM101" s="39"/>
    </row>
    <row r="102" ht="15.75" customHeight="1">
      <c r="A102" s="34"/>
      <c r="B102" s="34"/>
      <c r="C102" s="34"/>
      <c r="E102" s="34"/>
      <c r="F102" s="35"/>
      <c r="J102" s="36"/>
      <c r="L102" s="37"/>
      <c r="W102" s="12"/>
      <c r="X102" s="34"/>
      <c r="Y102" s="12"/>
      <c r="Z102" s="12"/>
      <c r="AB102" s="13"/>
      <c r="AD102" s="12"/>
      <c r="AH102" s="12"/>
      <c r="AK102" s="12"/>
      <c r="AM102" s="39"/>
    </row>
    <row r="103" ht="15.75" customHeight="1">
      <c r="A103" s="34"/>
      <c r="B103" s="34"/>
      <c r="C103" s="34"/>
      <c r="E103" s="34"/>
      <c r="F103" s="35"/>
      <c r="J103" s="36"/>
      <c r="L103" s="37"/>
      <c r="W103" s="12"/>
      <c r="X103" s="34"/>
      <c r="Y103" s="12"/>
      <c r="Z103" s="12"/>
      <c r="AB103" s="13"/>
      <c r="AD103" s="12"/>
      <c r="AH103" s="12"/>
      <c r="AK103" s="12"/>
      <c r="AM103" s="39"/>
    </row>
    <row r="104" ht="15.75" customHeight="1">
      <c r="A104" s="34"/>
      <c r="B104" s="34"/>
      <c r="C104" s="34"/>
      <c r="E104" s="34"/>
      <c r="F104" s="35"/>
      <c r="J104" s="36"/>
      <c r="L104" s="37"/>
      <c r="W104" s="12"/>
      <c r="X104" s="34"/>
      <c r="Y104" s="12"/>
      <c r="Z104" s="12"/>
      <c r="AB104" s="13"/>
      <c r="AD104" s="12"/>
      <c r="AH104" s="12"/>
      <c r="AK104" s="12"/>
      <c r="AM104" s="39"/>
    </row>
    <row r="105" ht="15.75" customHeight="1">
      <c r="A105" s="34"/>
      <c r="B105" s="34"/>
      <c r="C105" s="34"/>
      <c r="E105" s="34"/>
      <c r="F105" s="35"/>
      <c r="J105" s="36"/>
      <c r="L105" s="37"/>
      <c r="W105" s="12"/>
      <c r="X105" s="34"/>
      <c r="Y105" s="12"/>
      <c r="Z105" s="12"/>
      <c r="AB105" s="13"/>
      <c r="AD105" s="12"/>
      <c r="AH105" s="12"/>
      <c r="AK105" s="12"/>
      <c r="AM105" s="39"/>
    </row>
    <row r="106" ht="15.75" customHeight="1">
      <c r="A106" s="34"/>
      <c r="B106" s="34"/>
      <c r="C106" s="34"/>
      <c r="E106" s="34"/>
      <c r="F106" s="35"/>
      <c r="J106" s="36"/>
      <c r="L106" s="37"/>
      <c r="W106" s="12"/>
      <c r="X106" s="34"/>
      <c r="Y106" s="12"/>
      <c r="Z106" s="12"/>
      <c r="AB106" s="13"/>
      <c r="AD106" s="12"/>
      <c r="AH106" s="12"/>
      <c r="AK106" s="12"/>
      <c r="AM106" s="39"/>
    </row>
    <row r="107" ht="15.75" customHeight="1">
      <c r="A107" s="34"/>
      <c r="B107" s="34"/>
      <c r="C107" s="34"/>
      <c r="E107" s="34"/>
      <c r="F107" s="35"/>
      <c r="J107" s="36"/>
      <c r="L107" s="37"/>
      <c r="W107" s="12"/>
      <c r="X107" s="34"/>
      <c r="Y107" s="12"/>
      <c r="Z107" s="12"/>
      <c r="AB107" s="13"/>
      <c r="AD107" s="12"/>
      <c r="AH107" s="12"/>
      <c r="AK107" s="12"/>
      <c r="AM107" s="39"/>
    </row>
    <row r="108" ht="15.75" customHeight="1">
      <c r="A108" s="34"/>
      <c r="B108" s="34"/>
      <c r="C108" s="34"/>
      <c r="E108" s="34"/>
      <c r="F108" s="35"/>
      <c r="J108" s="36"/>
      <c r="L108" s="37"/>
      <c r="W108" s="12"/>
      <c r="X108" s="34"/>
      <c r="Y108" s="12"/>
      <c r="Z108" s="12"/>
      <c r="AB108" s="13"/>
      <c r="AD108" s="12"/>
      <c r="AH108" s="12"/>
      <c r="AK108" s="12"/>
      <c r="AM108" s="39"/>
    </row>
    <row r="109" ht="15.75" customHeight="1">
      <c r="A109" s="34"/>
      <c r="B109" s="34"/>
      <c r="C109" s="34"/>
      <c r="E109" s="34"/>
      <c r="F109" s="35"/>
      <c r="J109" s="36"/>
      <c r="L109" s="37"/>
      <c r="W109" s="12"/>
      <c r="X109" s="34"/>
      <c r="Y109" s="12"/>
      <c r="Z109" s="12"/>
      <c r="AB109" s="13"/>
      <c r="AD109" s="12"/>
      <c r="AH109" s="12"/>
      <c r="AK109" s="12"/>
      <c r="AM109" s="39"/>
    </row>
    <row r="110" ht="15.75" customHeight="1">
      <c r="A110" s="34"/>
      <c r="B110" s="34"/>
      <c r="C110" s="34"/>
      <c r="E110" s="34"/>
      <c r="F110" s="35"/>
      <c r="J110" s="36"/>
      <c r="L110" s="37"/>
      <c r="W110" s="12"/>
      <c r="X110" s="34"/>
      <c r="Y110" s="12"/>
      <c r="Z110" s="12"/>
      <c r="AB110" s="13"/>
      <c r="AD110" s="12"/>
      <c r="AH110" s="12"/>
      <c r="AK110" s="12"/>
      <c r="AM110" s="39"/>
    </row>
    <row r="111" ht="15.75" customHeight="1">
      <c r="A111" s="34"/>
      <c r="B111" s="34"/>
      <c r="C111" s="34"/>
      <c r="E111" s="34"/>
      <c r="F111" s="35"/>
      <c r="J111" s="36"/>
      <c r="L111" s="37"/>
      <c r="W111" s="12"/>
      <c r="X111" s="34"/>
      <c r="Y111" s="12"/>
      <c r="Z111" s="12"/>
      <c r="AB111" s="13"/>
      <c r="AD111" s="12"/>
      <c r="AH111" s="12"/>
      <c r="AK111" s="12"/>
      <c r="AM111" s="39"/>
    </row>
    <row r="112" ht="15.75" customHeight="1">
      <c r="A112" s="34"/>
      <c r="B112" s="34"/>
      <c r="C112" s="34"/>
      <c r="E112" s="34"/>
      <c r="F112" s="35"/>
      <c r="J112" s="36"/>
      <c r="L112" s="37"/>
      <c r="W112" s="12"/>
      <c r="X112" s="34"/>
      <c r="Y112" s="12"/>
      <c r="Z112" s="12"/>
      <c r="AB112" s="13"/>
      <c r="AD112" s="12"/>
      <c r="AH112" s="12"/>
      <c r="AK112" s="12"/>
      <c r="AM112" s="39"/>
    </row>
    <row r="113" ht="15.75" customHeight="1">
      <c r="A113" s="34"/>
      <c r="B113" s="34"/>
      <c r="C113" s="34"/>
      <c r="E113" s="34"/>
      <c r="F113" s="35"/>
      <c r="J113" s="36"/>
      <c r="L113" s="37"/>
      <c r="W113" s="12"/>
      <c r="X113" s="34"/>
      <c r="Y113" s="12"/>
      <c r="Z113" s="12"/>
      <c r="AB113" s="13"/>
      <c r="AD113" s="12"/>
      <c r="AH113" s="12"/>
      <c r="AK113" s="12"/>
      <c r="AM113" s="39"/>
    </row>
    <row r="114" ht="15.75" customHeight="1">
      <c r="A114" s="34"/>
      <c r="B114" s="34"/>
      <c r="C114" s="34"/>
      <c r="E114" s="34"/>
      <c r="F114" s="35"/>
      <c r="J114" s="36"/>
      <c r="L114" s="37"/>
      <c r="W114" s="12"/>
      <c r="X114" s="34"/>
      <c r="Y114" s="12"/>
      <c r="Z114" s="12"/>
      <c r="AB114" s="13"/>
      <c r="AD114" s="12"/>
      <c r="AH114" s="12"/>
      <c r="AK114" s="12"/>
      <c r="AM114" s="39"/>
    </row>
    <row r="115" ht="15.75" customHeight="1">
      <c r="A115" s="34"/>
      <c r="B115" s="34"/>
      <c r="C115" s="34"/>
      <c r="E115" s="34"/>
      <c r="F115" s="35"/>
      <c r="J115" s="36"/>
      <c r="L115" s="37"/>
      <c r="W115" s="12"/>
      <c r="X115" s="34"/>
      <c r="Y115" s="12"/>
      <c r="Z115" s="12"/>
      <c r="AB115" s="13"/>
      <c r="AD115" s="12"/>
      <c r="AH115" s="12"/>
      <c r="AK115" s="12"/>
      <c r="AM115" s="39"/>
    </row>
    <row r="116" ht="15.75" customHeight="1">
      <c r="A116" s="34"/>
      <c r="B116" s="34"/>
      <c r="C116" s="34"/>
      <c r="E116" s="34"/>
      <c r="F116" s="35"/>
      <c r="J116" s="36"/>
      <c r="L116" s="37"/>
      <c r="W116" s="12"/>
      <c r="X116" s="34"/>
      <c r="Y116" s="12"/>
      <c r="Z116" s="12"/>
      <c r="AB116" s="13"/>
      <c r="AD116" s="12"/>
      <c r="AH116" s="12"/>
      <c r="AK116" s="12"/>
      <c r="AM116" s="39"/>
    </row>
    <row r="117" ht="15.75" customHeight="1">
      <c r="A117" s="34"/>
      <c r="B117" s="34"/>
      <c r="C117" s="34"/>
      <c r="E117" s="34"/>
      <c r="F117" s="35"/>
      <c r="J117" s="36"/>
      <c r="L117" s="37"/>
      <c r="W117" s="12"/>
      <c r="X117" s="34"/>
      <c r="Y117" s="12"/>
      <c r="Z117" s="12"/>
      <c r="AB117" s="13"/>
      <c r="AD117" s="12"/>
      <c r="AH117" s="12"/>
      <c r="AK117" s="12"/>
      <c r="AM117" s="39"/>
    </row>
    <row r="118" ht="15.75" customHeight="1">
      <c r="A118" s="34"/>
      <c r="B118" s="34"/>
      <c r="C118" s="34"/>
      <c r="E118" s="34"/>
      <c r="F118" s="35"/>
      <c r="J118" s="36"/>
      <c r="L118" s="37"/>
      <c r="W118" s="12"/>
      <c r="X118" s="34"/>
      <c r="Y118" s="12"/>
      <c r="Z118" s="12"/>
      <c r="AB118" s="13"/>
      <c r="AD118" s="12"/>
      <c r="AH118" s="12"/>
      <c r="AK118" s="12"/>
      <c r="AM118" s="39"/>
    </row>
    <row r="119" ht="15.75" customHeight="1">
      <c r="A119" s="34"/>
      <c r="B119" s="34"/>
      <c r="C119" s="34"/>
      <c r="E119" s="34"/>
      <c r="F119" s="35"/>
      <c r="J119" s="36"/>
      <c r="L119" s="37"/>
      <c r="W119" s="12"/>
      <c r="X119" s="34"/>
      <c r="Y119" s="12"/>
      <c r="Z119" s="12"/>
      <c r="AB119" s="13"/>
      <c r="AD119" s="12"/>
      <c r="AH119" s="12"/>
      <c r="AK119" s="12"/>
      <c r="AM119" s="39"/>
    </row>
    <row r="120" ht="15.75" customHeight="1">
      <c r="A120" s="34"/>
      <c r="B120" s="34"/>
      <c r="C120" s="34"/>
      <c r="E120" s="34"/>
      <c r="F120" s="35"/>
      <c r="J120" s="36"/>
      <c r="L120" s="37"/>
      <c r="W120" s="12"/>
      <c r="X120" s="34"/>
      <c r="Y120" s="12"/>
      <c r="Z120" s="12"/>
      <c r="AB120" s="13"/>
      <c r="AD120" s="12"/>
      <c r="AH120" s="12"/>
      <c r="AK120" s="12"/>
      <c r="AM120" s="39"/>
    </row>
    <row r="121" ht="15.75" customHeight="1">
      <c r="A121" s="34"/>
      <c r="B121" s="34"/>
      <c r="C121" s="34"/>
      <c r="E121" s="34"/>
      <c r="F121" s="35"/>
      <c r="J121" s="36"/>
      <c r="L121" s="37"/>
      <c r="W121" s="12"/>
      <c r="X121" s="34"/>
      <c r="Y121" s="12"/>
      <c r="Z121" s="12"/>
      <c r="AB121" s="13"/>
      <c r="AD121" s="12"/>
      <c r="AH121" s="12"/>
      <c r="AK121" s="12"/>
      <c r="AM121" s="39"/>
    </row>
    <row r="122" ht="15.75" customHeight="1">
      <c r="A122" s="34"/>
      <c r="B122" s="34"/>
      <c r="C122" s="34"/>
      <c r="E122" s="34"/>
      <c r="F122" s="35"/>
      <c r="J122" s="36"/>
      <c r="L122" s="37"/>
      <c r="W122" s="12"/>
      <c r="X122" s="34"/>
      <c r="Y122" s="12"/>
      <c r="Z122" s="12"/>
      <c r="AB122" s="13"/>
      <c r="AD122" s="12"/>
      <c r="AH122" s="12"/>
      <c r="AK122" s="12"/>
      <c r="AM122" s="39"/>
    </row>
    <row r="123" ht="15.75" customHeight="1">
      <c r="A123" s="34"/>
      <c r="B123" s="34"/>
      <c r="C123" s="34"/>
      <c r="E123" s="34"/>
      <c r="F123" s="35"/>
      <c r="J123" s="36"/>
      <c r="L123" s="37"/>
      <c r="W123" s="12"/>
      <c r="X123" s="34"/>
      <c r="Y123" s="12"/>
      <c r="Z123" s="12"/>
      <c r="AB123" s="13"/>
      <c r="AD123" s="12"/>
      <c r="AH123" s="12"/>
      <c r="AK123" s="12"/>
      <c r="AM123" s="39"/>
    </row>
    <row r="124" ht="15.75" customHeight="1">
      <c r="A124" s="34"/>
      <c r="B124" s="34"/>
      <c r="C124" s="34"/>
      <c r="E124" s="34"/>
      <c r="F124" s="35"/>
      <c r="J124" s="36"/>
      <c r="L124" s="37"/>
      <c r="W124" s="12"/>
      <c r="X124" s="34"/>
      <c r="Y124" s="12"/>
      <c r="Z124" s="12"/>
      <c r="AB124" s="13"/>
      <c r="AD124" s="12"/>
      <c r="AH124" s="12"/>
      <c r="AK124" s="12"/>
      <c r="AM124" s="39"/>
    </row>
    <row r="125" ht="15.75" customHeight="1">
      <c r="A125" s="34"/>
      <c r="B125" s="34"/>
      <c r="C125" s="34"/>
      <c r="E125" s="34"/>
      <c r="F125" s="35"/>
      <c r="J125" s="36"/>
      <c r="L125" s="37"/>
      <c r="W125" s="12"/>
      <c r="X125" s="34"/>
      <c r="Y125" s="12"/>
      <c r="Z125" s="12"/>
      <c r="AB125" s="13"/>
      <c r="AD125" s="12"/>
      <c r="AH125" s="12"/>
      <c r="AK125" s="12"/>
      <c r="AM125" s="39"/>
    </row>
    <row r="126" ht="15.75" customHeight="1">
      <c r="A126" s="34"/>
      <c r="B126" s="34"/>
      <c r="C126" s="34"/>
      <c r="E126" s="34"/>
      <c r="F126" s="35"/>
      <c r="J126" s="36"/>
      <c r="L126" s="37"/>
      <c r="W126" s="12"/>
      <c r="X126" s="34"/>
      <c r="Y126" s="12"/>
      <c r="Z126" s="12"/>
      <c r="AB126" s="13"/>
      <c r="AD126" s="12"/>
      <c r="AH126" s="12"/>
      <c r="AK126" s="12"/>
      <c r="AM126" s="39"/>
    </row>
    <row r="127" ht="15.75" customHeight="1">
      <c r="A127" s="34"/>
      <c r="B127" s="34"/>
      <c r="C127" s="34"/>
      <c r="E127" s="34"/>
      <c r="F127" s="35"/>
      <c r="J127" s="36"/>
      <c r="L127" s="37"/>
      <c r="W127" s="12"/>
      <c r="X127" s="34"/>
      <c r="Y127" s="12"/>
      <c r="Z127" s="12"/>
      <c r="AB127" s="13"/>
      <c r="AD127" s="12"/>
      <c r="AH127" s="12"/>
      <c r="AK127" s="12"/>
      <c r="AM127" s="39"/>
    </row>
    <row r="128" ht="15.75" customHeight="1">
      <c r="A128" s="34"/>
      <c r="B128" s="34"/>
      <c r="C128" s="34"/>
      <c r="E128" s="34"/>
      <c r="F128" s="35"/>
      <c r="J128" s="36"/>
      <c r="L128" s="37"/>
      <c r="W128" s="12"/>
      <c r="X128" s="34"/>
      <c r="Y128" s="12"/>
      <c r="Z128" s="12"/>
      <c r="AB128" s="13"/>
      <c r="AD128" s="12"/>
      <c r="AH128" s="12"/>
      <c r="AK128" s="12"/>
      <c r="AM128" s="39"/>
    </row>
    <row r="129" ht="15.75" customHeight="1">
      <c r="A129" s="34"/>
      <c r="B129" s="34"/>
      <c r="C129" s="34"/>
      <c r="E129" s="34"/>
      <c r="F129" s="35"/>
      <c r="J129" s="36"/>
      <c r="L129" s="37"/>
      <c r="W129" s="12"/>
      <c r="X129" s="34"/>
      <c r="Y129" s="12"/>
      <c r="Z129" s="12"/>
      <c r="AB129" s="13"/>
      <c r="AD129" s="12"/>
      <c r="AH129" s="12"/>
      <c r="AK129" s="12"/>
      <c r="AM129" s="39"/>
    </row>
    <row r="130" ht="15.75" customHeight="1">
      <c r="A130" s="34"/>
      <c r="B130" s="34"/>
      <c r="C130" s="34"/>
      <c r="E130" s="34"/>
      <c r="F130" s="35"/>
      <c r="J130" s="36"/>
      <c r="L130" s="37"/>
      <c r="W130" s="12"/>
      <c r="X130" s="34"/>
      <c r="Y130" s="12"/>
      <c r="Z130" s="12"/>
      <c r="AB130" s="13"/>
      <c r="AD130" s="12"/>
      <c r="AH130" s="12"/>
      <c r="AK130" s="12"/>
      <c r="AM130" s="39"/>
    </row>
    <row r="131" ht="15.75" customHeight="1">
      <c r="A131" s="34"/>
      <c r="B131" s="34"/>
      <c r="C131" s="34"/>
      <c r="E131" s="34"/>
      <c r="F131" s="35"/>
      <c r="J131" s="36"/>
      <c r="L131" s="37"/>
      <c r="W131" s="12"/>
      <c r="X131" s="34"/>
      <c r="Y131" s="12"/>
      <c r="Z131" s="12"/>
      <c r="AB131" s="13"/>
      <c r="AD131" s="12"/>
      <c r="AH131" s="12"/>
      <c r="AK131" s="12"/>
      <c r="AM131" s="39"/>
    </row>
    <row r="132" ht="15.75" customHeight="1">
      <c r="A132" s="34"/>
      <c r="B132" s="34"/>
      <c r="C132" s="34"/>
      <c r="E132" s="34"/>
      <c r="F132" s="35"/>
      <c r="J132" s="36"/>
      <c r="L132" s="37"/>
      <c r="W132" s="12"/>
      <c r="X132" s="34"/>
      <c r="Y132" s="12"/>
      <c r="Z132" s="12"/>
      <c r="AB132" s="13"/>
      <c r="AD132" s="12"/>
      <c r="AH132" s="12"/>
      <c r="AK132" s="12"/>
      <c r="AM132" s="39"/>
    </row>
    <row r="133" ht="15.75" customHeight="1">
      <c r="A133" s="34"/>
      <c r="B133" s="34"/>
      <c r="C133" s="34"/>
      <c r="E133" s="34"/>
      <c r="F133" s="35"/>
      <c r="J133" s="36"/>
      <c r="L133" s="37"/>
      <c r="W133" s="12"/>
      <c r="X133" s="34"/>
      <c r="Y133" s="12"/>
      <c r="Z133" s="12"/>
      <c r="AB133" s="13"/>
      <c r="AD133" s="12"/>
      <c r="AH133" s="12"/>
      <c r="AK133" s="12"/>
      <c r="AM133" s="39"/>
    </row>
    <row r="134" ht="15.75" customHeight="1">
      <c r="A134" s="34"/>
      <c r="B134" s="34"/>
      <c r="C134" s="34"/>
      <c r="E134" s="34"/>
      <c r="F134" s="35"/>
      <c r="J134" s="36"/>
      <c r="L134" s="37"/>
      <c r="W134" s="12"/>
      <c r="X134" s="34"/>
      <c r="Y134" s="12"/>
      <c r="Z134" s="12"/>
      <c r="AB134" s="13"/>
      <c r="AD134" s="12"/>
      <c r="AH134" s="12"/>
      <c r="AK134" s="12"/>
      <c r="AM134" s="39"/>
    </row>
    <row r="135" ht="15.75" customHeight="1">
      <c r="A135" s="34"/>
      <c r="B135" s="34"/>
      <c r="C135" s="34"/>
      <c r="E135" s="34"/>
      <c r="F135" s="35"/>
      <c r="J135" s="36"/>
      <c r="L135" s="37"/>
      <c r="W135" s="12"/>
      <c r="X135" s="34"/>
      <c r="Y135" s="12"/>
      <c r="Z135" s="12"/>
      <c r="AB135" s="13"/>
      <c r="AD135" s="12"/>
      <c r="AH135" s="12"/>
      <c r="AK135" s="12"/>
      <c r="AM135" s="39"/>
    </row>
    <row r="136" ht="15.75" customHeight="1">
      <c r="A136" s="34"/>
      <c r="B136" s="34"/>
      <c r="C136" s="34"/>
      <c r="E136" s="34"/>
      <c r="F136" s="35"/>
      <c r="J136" s="36"/>
      <c r="L136" s="37"/>
      <c r="W136" s="12"/>
      <c r="X136" s="34"/>
      <c r="Y136" s="12"/>
      <c r="Z136" s="12"/>
      <c r="AB136" s="13"/>
      <c r="AD136" s="12"/>
      <c r="AH136" s="12"/>
      <c r="AK136" s="12"/>
      <c r="AM136" s="39"/>
    </row>
    <row r="137" ht="15.75" customHeight="1">
      <c r="A137" s="34"/>
      <c r="B137" s="34"/>
      <c r="C137" s="34"/>
      <c r="E137" s="34"/>
      <c r="F137" s="35"/>
      <c r="J137" s="36"/>
      <c r="L137" s="37"/>
      <c r="W137" s="12"/>
      <c r="X137" s="34"/>
      <c r="Y137" s="12"/>
      <c r="Z137" s="12"/>
      <c r="AB137" s="13"/>
      <c r="AD137" s="12"/>
      <c r="AH137" s="12"/>
      <c r="AK137" s="12"/>
      <c r="AM137" s="39"/>
    </row>
    <row r="138" ht="15.75" customHeight="1">
      <c r="A138" s="34"/>
      <c r="B138" s="34"/>
      <c r="C138" s="34"/>
      <c r="E138" s="34"/>
      <c r="F138" s="35"/>
      <c r="J138" s="36"/>
      <c r="L138" s="37"/>
      <c r="W138" s="12"/>
      <c r="X138" s="34"/>
      <c r="Y138" s="12"/>
      <c r="Z138" s="12"/>
      <c r="AB138" s="13"/>
      <c r="AD138" s="12"/>
      <c r="AH138" s="12"/>
      <c r="AK138" s="12"/>
      <c r="AM138" s="39"/>
    </row>
    <row r="139" ht="15.75" customHeight="1">
      <c r="A139" s="34"/>
      <c r="B139" s="34"/>
      <c r="C139" s="34"/>
      <c r="E139" s="34"/>
      <c r="F139" s="35"/>
      <c r="J139" s="36"/>
      <c r="L139" s="37"/>
      <c r="W139" s="12"/>
      <c r="X139" s="34"/>
      <c r="Y139" s="12"/>
      <c r="Z139" s="12"/>
      <c r="AB139" s="13"/>
      <c r="AD139" s="12"/>
      <c r="AH139" s="12"/>
      <c r="AK139" s="12"/>
      <c r="AM139" s="39"/>
    </row>
    <row r="140" ht="15.75" customHeight="1">
      <c r="A140" s="34"/>
      <c r="B140" s="34"/>
      <c r="C140" s="34"/>
      <c r="E140" s="34"/>
      <c r="F140" s="35"/>
      <c r="J140" s="36"/>
      <c r="L140" s="37"/>
      <c r="W140" s="12"/>
      <c r="X140" s="34"/>
      <c r="Y140" s="12"/>
      <c r="Z140" s="12"/>
      <c r="AB140" s="13"/>
      <c r="AD140" s="12"/>
      <c r="AH140" s="12"/>
      <c r="AK140" s="12"/>
      <c r="AM140" s="39"/>
    </row>
    <row r="141" ht="15.75" customHeight="1">
      <c r="A141" s="34"/>
      <c r="B141" s="34"/>
      <c r="C141" s="34"/>
      <c r="E141" s="34"/>
      <c r="F141" s="35"/>
      <c r="J141" s="36"/>
      <c r="L141" s="37"/>
      <c r="W141" s="12"/>
      <c r="X141" s="34"/>
      <c r="Y141" s="12"/>
      <c r="Z141" s="12"/>
      <c r="AB141" s="13"/>
      <c r="AD141" s="12"/>
      <c r="AH141" s="12"/>
      <c r="AK141" s="12"/>
      <c r="AM141" s="39"/>
    </row>
    <row r="142" ht="15.75" customHeight="1">
      <c r="A142" s="34"/>
      <c r="B142" s="34"/>
      <c r="C142" s="34"/>
      <c r="E142" s="34"/>
      <c r="F142" s="35"/>
      <c r="J142" s="36"/>
      <c r="L142" s="37"/>
      <c r="W142" s="12"/>
      <c r="X142" s="34"/>
      <c r="Y142" s="12"/>
      <c r="Z142" s="12"/>
      <c r="AB142" s="13"/>
      <c r="AD142" s="12"/>
      <c r="AH142" s="12"/>
      <c r="AK142" s="12"/>
      <c r="AM142" s="39"/>
    </row>
    <row r="143" ht="15.75" customHeight="1">
      <c r="A143" s="34"/>
      <c r="B143" s="34"/>
      <c r="C143" s="34"/>
      <c r="E143" s="34"/>
      <c r="F143" s="35"/>
      <c r="J143" s="36"/>
      <c r="L143" s="37"/>
      <c r="W143" s="12"/>
      <c r="X143" s="34"/>
      <c r="Y143" s="12"/>
      <c r="Z143" s="12"/>
      <c r="AB143" s="13"/>
      <c r="AD143" s="12"/>
      <c r="AH143" s="12"/>
      <c r="AK143" s="12"/>
      <c r="AM143" s="39"/>
    </row>
    <row r="144" ht="15.75" customHeight="1">
      <c r="A144" s="34"/>
      <c r="B144" s="34"/>
      <c r="C144" s="34"/>
      <c r="E144" s="34"/>
      <c r="F144" s="35"/>
      <c r="J144" s="36"/>
      <c r="L144" s="37"/>
      <c r="W144" s="12"/>
      <c r="X144" s="34"/>
      <c r="Y144" s="12"/>
      <c r="Z144" s="12"/>
      <c r="AB144" s="13"/>
      <c r="AD144" s="12"/>
      <c r="AH144" s="12"/>
      <c r="AK144" s="12"/>
      <c r="AM144" s="39"/>
    </row>
    <row r="145" ht="15.75" customHeight="1">
      <c r="A145" s="34"/>
      <c r="B145" s="34"/>
      <c r="C145" s="34"/>
      <c r="E145" s="34"/>
      <c r="F145" s="35"/>
      <c r="J145" s="36"/>
      <c r="L145" s="37"/>
      <c r="W145" s="12"/>
      <c r="X145" s="34"/>
      <c r="Y145" s="12"/>
      <c r="Z145" s="12"/>
      <c r="AB145" s="13"/>
      <c r="AD145" s="12"/>
      <c r="AH145" s="12"/>
      <c r="AK145" s="12"/>
      <c r="AM145" s="39"/>
    </row>
    <row r="146" ht="15.75" customHeight="1">
      <c r="A146" s="34"/>
      <c r="B146" s="34"/>
      <c r="C146" s="34"/>
      <c r="E146" s="34"/>
      <c r="F146" s="35"/>
      <c r="J146" s="36"/>
      <c r="L146" s="37"/>
      <c r="W146" s="12"/>
      <c r="X146" s="34"/>
      <c r="Y146" s="12"/>
      <c r="Z146" s="12"/>
      <c r="AB146" s="13"/>
      <c r="AD146" s="12"/>
      <c r="AH146" s="12"/>
      <c r="AK146" s="12"/>
      <c r="AM146" s="39"/>
    </row>
    <row r="147" ht="15.75" customHeight="1">
      <c r="A147" s="34"/>
      <c r="B147" s="34"/>
      <c r="C147" s="34"/>
      <c r="E147" s="34"/>
      <c r="F147" s="35"/>
      <c r="J147" s="36"/>
      <c r="L147" s="37"/>
      <c r="W147" s="12"/>
      <c r="X147" s="34"/>
      <c r="Y147" s="12"/>
      <c r="Z147" s="12"/>
      <c r="AB147" s="13"/>
      <c r="AD147" s="12"/>
      <c r="AH147" s="12"/>
      <c r="AK147" s="12"/>
      <c r="AM147" s="39"/>
    </row>
    <row r="148" ht="15.75" customHeight="1">
      <c r="A148" s="34"/>
      <c r="B148" s="34"/>
      <c r="C148" s="34"/>
      <c r="E148" s="34"/>
      <c r="F148" s="35"/>
      <c r="J148" s="36"/>
      <c r="L148" s="37"/>
      <c r="W148" s="12"/>
      <c r="X148" s="34"/>
      <c r="Y148" s="12"/>
      <c r="Z148" s="12"/>
      <c r="AB148" s="13"/>
      <c r="AD148" s="12"/>
      <c r="AH148" s="12"/>
      <c r="AK148" s="12"/>
      <c r="AM148" s="39"/>
    </row>
    <row r="149" ht="15.75" customHeight="1">
      <c r="A149" s="34"/>
      <c r="B149" s="34"/>
      <c r="C149" s="34"/>
      <c r="E149" s="34"/>
      <c r="F149" s="35"/>
      <c r="J149" s="36"/>
      <c r="L149" s="37"/>
      <c r="W149" s="12"/>
      <c r="X149" s="34"/>
      <c r="Y149" s="12"/>
      <c r="Z149" s="12"/>
      <c r="AB149" s="13"/>
      <c r="AD149" s="12"/>
      <c r="AH149" s="12"/>
      <c r="AK149" s="12"/>
      <c r="AM149" s="39"/>
    </row>
    <row r="150" ht="15.75" customHeight="1">
      <c r="A150" s="34"/>
      <c r="B150" s="34"/>
      <c r="C150" s="34"/>
      <c r="E150" s="34"/>
      <c r="F150" s="35"/>
      <c r="J150" s="36"/>
      <c r="L150" s="37"/>
      <c r="W150" s="12"/>
      <c r="X150" s="34"/>
      <c r="Y150" s="12"/>
      <c r="Z150" s="12"/>
      <c r="AB150" s="13"/>
      <c r="AD150" s="12"/>
      <c r="AH150" s="12"/>
      <c r="AK150" s="12"/>
      <c r="AM150" s="39"/>
    </row>
    <row r="151" ht="15.75" customHeight="1">
      <c r="A151" s="34"/>
      <c r="B151" s="34"/>
      <c r="C151" s="34"/>
      <c r="E151" s="34"/>
      <c r="F151" s="35"/>
      <c r="J151" s="36"/>
      <c r="L151" s="37"/>
      <c r="W151" s="12"/>
      <c r="X151" s="34"/>
      <c r="Y151" s="12"/>
      <c r="Z151" s="12"/>
      <c r="AB151" s="13"/>
      <c r="AD151" s="12"/>
      <c r="AH151" s="12"/>
      <c r="AK151" s="12"/>
      <c r="AM151" s="39"/>
    </row>
    <row r="152" ht="15.75" customHeight="1">
      <c r="A152" s="34"/>
      <c r="B152" s="34"/>
      <c r="C152" s="34"/>
      <c r="E152" s="34"/>
      <c r="F152" s="35"/>
      <c r="J152" s="36"/>
      <c r="L152" s="37"/>
      <c r="W152" s="12"/>
      <c r="X152" s="34"/>
      <c r="Y152" s="12"/>
      <c r="Z152" s="12"/>
      <c r="AB152" s="13"/>
      <c r="AD152" s="12"/>
      <c r="AH152" s="12"/>
      <c r="AK152" s="12"/>
      <c r="AM152" s="39"/>
    </row>
    <row r="153" ht="15.75" customHeight="1">
      <c r="A153" s="34"/>
      <c r="B153" s="34"/>
      <c r="C153" s="34"/>
      <c r="E153" s="34"/>
      <c r="F153" s="35"/>
      <c r="J153" s="36"/>
      <c r="L153" s="37"/>
      <c r="W153" s="12"/>
      <c r="X153" s="34"/>
      <c r="Y153" s="12"/>
      <c r="Z153" s="12"/>
      <c r="AB153" s="13"/>
      <c r="AD153" s="12"/>
      <c r="AH153" s="12"/>
      <c r="AK153" s="12"/>
      <c r="AM153" s="39"/>
    </row>
    <row r="154" ht="15.75" customHeight="1">
      <c r="A154" s="34"/>
      <c r="B154" s="34"/>
      <c r="C154" s="34"/>
      <c r="E154" s="34"/>
      <c r="F154" s="35"/>
      <c r="J154" s="36"/>
      <c r="L154" s="37"/>
      <c r="W154" s="12"/>
      <c r="X154" s="34"/>
      <c r="Y154" s="12"/>
      <c r="Z154" s="12"/>
      <c r="AB154" s="13"/>
      <c r="AD154" s="12"/>
      <c r="AH154" s="12"/>
      <c r="AK154" s="12"/>
      <c r="AM154" s="39"/>
    </row>
    <row r="155" ht="15.75" customHeight="1">
      <c r="A155" s="34"/>
      <c r="B155" s="34"/>
      <c r="C155" s="34"/>
      <c r="E155" s="34"/>
      <c r="F155" s="35"/>
      <c r="J155" s="36"/>
      <c r="L155" s="37"/>
      <c r="W155" s="12"/>
      <c r="X155" s="34"/>
      <c r="Y155" s="12"/>
      <c r="Z155" s="12"/>
      <c r="AB155" s="13"/>
      <c r="AD155" s="12"/>
      <c r="AH155" s="12"/>
      <c r="AK155" s="12"/>
      <c r="AM155" s="39"/>
    </row>
    <row r="156" ht="15.75" customHeight="1">
      <c r="A156" s="34"/>
      <c r="B156" s="34"/>
      <c r="C156" s="34"/>
      <c r="E156" s="34"/>
      <c r="F156" s="35"/>
      <c r="J156" s="36"/>
      <c r="L156" s="37"/>
      <c r="W156" s="12"/>
      <c r="X156" s="34"/>
      <c r="Y156" s="12"/>
      <c r="Z156" s="12"/>
      <c r="AB156" s="13"/>
      <c r="AD156" s="12"/>
      <c r="AH156" s="12"/>
      <c r="AK156" s="12"/>
      <c r="AM156" s="39"/>
    </row>
    <row r="157" ht="15.75" customHeight="1">
      <c r="A157" s="34"/>
      <c r="B157" s="34"/>
      <c r="C157" s="34"/>
      <c r="E157" s="34"/>
      <c r="F157" s="35"/>
      <c r="J157" s="36"/>
      <c r="L157" s="37"/>
      <c r="W157" s="12"/>
      <c r="X157" s="34"/>
      <c r="Y157" s="12"/>
      <c r="Z157" s="12"/>
      <c r="AB157" s="13"/>
      <c r="AD157" s="12"/>
      <c r="AH157" s="12"/>
      <c r="AK157" s="12"/>
      <c r="AM157" s="39"/>
    </row>
    <row r="158" ht="15.75" customHeight="1">
      <c r="A158" s="34"/>
      <c r="B158" s="34"/>
      <c r="C158" s="34"/>
      <c r="E158" s="34"/>
      <c r="F158" s="35"/>
      <c r="J158" s="36"/>
      <c r="L158" s="37"/>
      <c r="W158" s="12"/>
      <c r="X158" s="34"/>
      <c r="Y158" s="12"/>
      <c r="Z158" s="12"/>
      <c r="AB158" s="13"/>
      <c r="AD158" s="12"/>
      <c r="AH158" s="12"/>
      <c r="AK158" s="12"/>
      <c r="AM158" s="39"/>
    </row>
    <row r="159" ht="15.75" customHeight="1">
      <c r="A159" s="34"/>
      <c r="B159" s="34"/>
      <c r="C159" s="34"/>
      <c r="E159" s="34"/>
      <c r="F159" s="35"/>
      <c r="J159" s="36"/>
      <c r="L159" s="37"/>
      <c r="W159" s="12"/>
      <c r="X159" s="34"/>
      <c r="Y159" s="12"/>
      <c r="Z159" s="12"/>
      <c r="AB159" s="13"/>
      <c r="AD159" s="12"/>
      <c r="AH159" s="12"/>
      <c r="AK159" s="12"/>
      <c r="AM159" s="39"/>
    </row>
    <row r="160" ht="15.75" customHeight="1">
      <c r="A160" s="34"/>
      <c r="B160" s="34"/>
      <c r="C160" s="34"/>
      <c r="E160" s="34"/>
      <c r="F160" s="35"/>
      <c r="J160" s="36"/>
      <c r="L160" s="37"/>
      <c r="W160" s="12"/>
      <c r="X160" s="34"/>
      <c r="Y160" s="12"/>
      <c r="Z160" s="12"/>
      <c r="AB160" s="13"/>
      <c r="AD160" s="12"/>
      <c r="AH160" s="12"/>
      <c r="AK160" s="12"/>
      <c r="AM160" s="39"/>
    </row>
    <row r="161" ht="15.75" customHeight="1">
      <c r="A161" s="34"/>
      <c r="B161" s="34"/>
      <c r="C161" s="34"/>
      <c r="E161" s="34"/>
      <c r="F161" s="35"/>
      <c r="J161" s="36"/>
      <c r="L161" s="37"/>
      <c r="W161" s="12"/>
      <c r="X161" s="34"/>
      <c r="Y161" s="12"/>
      <c r="Z161" s="12"/>
      <c r="AB161" s="13"/>
      <c r="AD161" s="12"/>
      <c r="AH161" s="12"/>
      <c r="AK161" s="12"/>
      <c r="AM161" s="39"/>
    </row>
    <row r="162" ht="15.75" customHeight="1">
      <c r="A162" s="34"/>
      <c r="B162" s="34"/>
      <c r="C162" s="34"/>
      <c r="E162" s="34"/>
      <c r="F162" s="35"/>
      <c r="J162" s="36"/>
      <c r="L162" s="37"/>
      <c r="W162" s="12"/>
      <c r="X162" s="34"/>
      <c r="Y162" s="12"/>
      <c r="Z162" s="12"/>
      <c r="AB162" s="13"/>
      <c r="AD162" s="12"/>
      <c r="AH162" s="12"/>
      <c r="AK162" s="12"/>
      <c r="AM162" s="39"/>
    </row>
    <row r="163" ht="15.75" customHeight="1">
      <c r="A163" s="34"/>
      <c r="B163" s="34"/>
      <c r="C163" s="34"/>
      <c r="E163" s="34"/>
      <c r="F163" s="35"/>
      <c r="J163" s="36"/>
      <c r="L163" s="37"/>
      <c r="W163" s="12"/>
      <c r="X163" s="34"/>
      <c r="Y163" s="12"/>
      <c r="Z163" s="12"/>
      <c r="AB163" s="13"/>
      <c r="AD163" s="12"/>
      <c r="AH163" s="12"/>
      <c r="AK163" s="12"/>
      <c r="AM163" s="39"/>
    </row>
    <row r="164" ht="15.75" customHeight="1">
      <c r="A164" s="34"/>
      <c r="B164" s="34"/>
      <c r="C164" s="34"/>
      <c r="E164" s="34"/>
      <c r="F164" s="35"/>
      <c r="J164" s="36"/>
      <c r="L164" s="37"/>
      <c r="W164" s="12"/>
      <c r="X164" s="34"/>
      <c r="Y164" s="12"/>
      <c r="Z164" s="12"/>
      <c r="AB164" s="13"/>
      <c r="AD164" s="12"/>
      <c r="AH164" s="12"/>
      <c r="AK164" s="12"/>
      <c r="AM164" s="39"/>
    </row>
    <row r="165" ht="15.75" customHeight="1">
      <c r="A165" s="34"/>
      <c r="B165" s="34"/>
      <c r="C165" s="34"/>
      <c r="E165" s="34"/>
      <c r="F165" s="35"/>
      <c r="J165" s="36"/>
      <c r="L165" s="37"/>
      <c r="W165" s="12"/>
      <c r="X165" s="34"/>
      <c r="Y165" s="12"/>
      <c r="Z165" s="12"/>
      <c r="AB165" s="13"/>
      <c r="AD165" s="12"/>
      <c r="AH165" s="12"/>
      <c r="AK165" s="12"/>
      <c r="AM165" s="39"/>
    </row>
    <row r="166" ht="15.75" customHeight="1">
      <c r="A166" s="34"/>
      <c r="B166" s="34"/>
      <c r="C166" s="34"/>
      <c r="E166" s="34"/>
      <c r="F166" s="35"/>
      <c r="J166" s="36"/>
      <c r="L166" s="37"/>
      <c r="W166" s="12"/>
      <c r="X166" s="34"/>
      <c r="Y166" s="12"/>
      <c r="Z166" s="12"/>
      <c r="AB166" s="13"/>
      <c r="AD166" s="12"/>
      <c r="AH166" s="12"/>
      <c r="AK166" s="12"/>
      <c r="AM166" s="39"/>
    </row>
    <row r="167" ht="15.75" customHeight="1">
      <c r="A167" s="34"/>
      <c r="B167" s="34"/>
      <c r="C167" s="34"/>
      <c r="E167" s="34"/>
      <c r="F167" s="35"/>
      <c r="J167" s="36"/>
      <c r="L167" s="37"/>
      <c r="W167" s="12"/>
      <c r="X167" s="34"/>
      <c r="Y167" s="12"/>
      <c r="Z167" s="12"/>
      <c r="AB167" s="13"/>
      <c r="AD167" s="12"/>
      <c r="AH167" s="12"/>
      <c r="AK167" s="12"/>
      <c r="AM167" s="39"/>
    </row>
    <row r="168" ht="15.75" customHeight="1">
      <c r="A168" s="34"/>
      <c r="B168" s="34"/>
      <c r="C168" s="34"/>
      <c r="E168" s="34"/>
      <c r="F168" s="35"/>
      <c r="J168" s="36"/>
      <c r="L168" s="37"/>
      <c r="W168" s="12"/>
      <c r="X168" s="34"/>
      <c r="Y168" s="12"/>
      <c r="Z168" s="12"/>
      <c r="AB168" s="13"/>
      <c r="AD168" s="12"/>
      <c r="AH168" s="12"/>
      <c r="AK168" s="12"/>
      <c r="AM168" s="39"/>
    </row>
    <row r="169" ht="15.75" customHeight="1">
      <c r="A169" s="34"/>
      <c r="B169" s="34"/>
      <c r="C169" s="34"/>
      <c r="E169" s="34"/>
      <c r="F169" s="35"/>
      <c r="J169" s="36"/>
      <c r="L169" s="37"/>
      <c r="W169" s="12"/>
      <c r="X169" s="34"/>
      <c r="Y169" s="12"/>
      <c r="Z169" s="12"/>
      <c r="AB169" s="13"/>
      <c r="AD169" s="12"/>
      <c r="AH169" s="12"/>
      <c r="AK169" s="12"/>
      <c r="AM169" s="39"/>
    </row>
    <row r="170" ht="15.75" customHeight="1">
      <c r="A170" s="34"/>
      <c r="B170" s="34"/>
      <c r="C170" s="34"/>
      <c r="E170" s="34"/>
      <c r="F170" s="35"/>
      <c r="J170" s="36"/>
      <c r="L170" s="37"/>
      <c r="W170" s="12"/>
      <c r="X170" s="34"/>
      <c r="Y170" s="12"/>
      <c r="Z170" s="12"/>
      <c r="AB170" s="13"/>
      <c r="AD170" s="12"/>
      <c r="AH170" s="12"/>
      <c r="AK170" s="12"/>
      <c r="AM170" s="39"/>
    </row>
    <row r="171" ht="15.75" customHeight="1">
      <c r="A171" s="34"/>
      <c r="B171" s="34"/>
      <c r="C171" s="34"/>
      <c r="E171" s="34"/>
      <c r="F171" s="35"/>
      <c r="J171" s="36"/>
      <c r="L171" s="37"/>
      <c r="W171" s="12"/>
      <c r="X171" s="34"/>
      <c r="Y171" s="12"/>
      <c r="Z171" s="12"/>
      <c r="AB171" s="13"/>
      <c r="AD171" s="12"/>
      <c r="AH171" s="12"/>
      <c r="AK171" s="12"/>
      <c r="AM171" s="39"/>
    </row>
    <row r="172" ht="15.75" customHeight="1">
      <c r="A172" s="34"/>
      <c r="B172" s="34"/>
      <c r="C172" s="34"/>
      <c r="E172" s="34"/>
      <c r="F172" s="35"/>
      <c r="J172" s="36"/>
      <c r="L172" s="37"/>
      <c r="W172" s="12"/>
      <c r="X172" s="34"/>
      <c r="Y172" s="12"/>
      <c r="Z172" s="12"/>
      <c r="AB172" s="13"/>
      <c r="AD172" s="12"/>
      <c r="AH172" s="12"/>
      <c r="AK172" s="12"/>
      <c r="AM172" s="39"/>
    </row>
    <row r="173" ht="15.75" customHeight="1">
      <c r="A173" s="34"/>
      <c r="B173" s="34"/>
      <c r="C173" s="34"/>
      <c r="E173" s="34"/>
      <c r="F173" s="35"/>
      <c r="J173" s="36"/>
      <c r="L173" s="37"/>
      <c r="W173" s="12"/>
      <c r="X173" s="34"/>
      <c r="Y173" s="12"/>
      <c r="Z173" s="12"/>
      <c r="AB173" s="13"/>
      <c r="AD173" s="12"/>
      <c r="AH173" s="12"/>
      <c r="AK173" s="12"/>
      <c r="AM173" s="39"/>
    </row>
    <row r="174" ht="15.75" customHeight="1">
      <c r="A174" s="34"/>
      <c r="B174" s="34"/>
      <c r="C174" s="34"/>
      <c r="E174" s="34"/>
      <c r="F174" s="35"/>
      <c r="J174" s="36"/>
      <c r="L174" s="37"/>
      <c r="W174" s="12"/>
      <c r="X174" s="34"/>
      <c r="Y174" s="12"/>
      <c r="Z174" s="12"/>
      <c r="AB174" s="13"/>
      <c r="AD174" s="12"/>
      <c r="AH174" s="12"/>
      <c r="AK174" s="12"/>
      <c r="AM174" s="39"/>
    </row>
    <row r="175" ht="15.75" customHeight="1">
      <c r="A175" s="34"/>
      <c r="B175" s="34"/>
      <c r="C175" s="34"/>
      <c r="E175" s="34"/>
      <c r="F175" s="35"/>
      <c r="J175" s="36"/>
      <c r="L175" s="37"/>
      <c r="W175" s="12"/>
      <c r="X175" s="34"/>
      <c r="Y175" s="12"/>
      <c r="Z175" s="12"/>
      <c r="AB175" s="13"/>
      <c r="AD175" s="12"/>
      <c r="AH175" s="12"/>
      <c r="AK175" s="12"/>
      <c r="AM175" s="39"/>
    </row>
    <row r="176" ht="15.75" customHeight="1">
      <c r="A176" s="34"/>
      <c r="B176" s="34"/>
      <c r="C176" s="34"/>
      <c r="E176" s="34"/>
      <c r="F176" s="35"/>
      <c r="J176" s="36"/>
      <c r="L176" s="37"/>
      <c r="W176" s="12"/>
      <c r="X176" s="34"/>
      <c r="Y176" s="12"/>
      <c r="Z176" s="12"/>
      <c r="AB176" s="13"/>
      <c r="AD176" s="12"/>
      <c r="AH176" s="12"/>
      <c r="AK176" s="12"/>
      <c r="AM176" s="39"/>
    </row>
    <row r="177" ht="15.75" customHeight="1">
      <c r="A177" s="34"/>
      <c r="B177" s="34"/>
      <c r="C177" s="34"/>
      <c r="E177" s="34"/>
      <c r="F177" s="35"/>
      <c r="J177" s="36"/>
      <c r="L177" s="37"/>
      <c r="W177" s="12"/>
      <c r="X177" s="34"/>
      <c r="Y177" s="12"/>
      <c r="Z177" s="12"/>
      <c r="AB177" s="13"/>
      <c r="AD177" s="12"/>
      <c r="AH177" s="12"/>
      <c r="AK177" s="12"/>
      <c r="AM177" s="39"/>
    </row>
    <row r="178" ht="15.75" customHeight="1">
      <c r="A178" s="34"/>
      <c r="B178" s="34"/>
      <c r="C178" s="34"/>
      <c r="E178" s="34"/>
      <c r="F178" s="35"/>
      <c r="J178" s="36"/>
      <c r="L178" s="37"/>
      <c r="W178" s="12"/>
      <c r="X178" s="34"/>
      <c r="Y178" s="12"/>
      <c r="Z178" s="12"/>
      <c r="AB178" s="13"/>
      <c r="AD178" s="12"/>
      <c r="AH178" s="12"/>
      <c r="AK178" s="12"/>
      <c r="AM178" s="39"/>
    </row>
    <row r="179" ht="15.75" customHeight="1">
      <c r="A179" s="34"/>
      <c r="B179" s="34"/>
      <c r="C179" s="34"/>
      <c r="E179" s="34"/>
      <c r="F179" s="35"/>
      <c r="J179" s="36"/>
      <c r="L179" s="37"/>
      <c r="W179" s="12"/>
      <c r="X179" s="34"/>
      <c r="Y179" s="12"/>
      <c r="Z179" s="12"/>
      <c r="AB179" s="13"/>
      <c r="AD179" s="12"/>
      <c r="AH179" s="12"/>
      <c r="AK179" s="12"/>
      <c r="AM179" s="39"/>
    </row>
    <row r="180" ht="15.75" customHeight="1">
      <c r="A180" s="34"/>
      <c r="B180" s="34"/>
      <c r="C180" s="34"/>
      <c r="E180" s="34"/>
      <c r="F180" s="35"/>
      <c r="J180" s="36"/>
      <c r="L180" s="37"/>
      <c r="W180" s="12"/>
      <c r="X180" s="34"/>
      <c r="Y180" s="12"/>
      <c r="Z180" s="12"/>
      <c r="AB180" s="13"/>
      <c r="AD180" s="12"/>
      <c r="AH180" s="12"/>
      <c r="AK180" s="12"/>
      <c r="AM180" s="39"/>
    </row>
    <row r="181" ht="15.75" customHeight="1">
      <c r="A181" s="34"/>
      <c r="B181" s="34"/>
      <c r="C181" s="34"/>
      <c r="E181" s="34"/>
      <c r="F181" s="35"/>
      <c r="J181" s="36"/>
      <c r="L181" s="37"/>
      <c r="W181" s="12"/>
      <c r="X181" s="34"/>
      <c r="Y181" s="12"/>
      <c r="Z181" s="12"/>
      <c r="AB181" s="13"/>
      <c r="AD181" s="12"/>
      <c r="AH181" s="12"/>
      <c r="AK181" s="12"/>
      <c r="AM181" s="39"/>
    </row>
    <row r="182" ht="15.75" customHeight="1">
      <c r="A182" s="34"/>
      <c r="B182" s="34"/>
      <c r="C182" s="34"/>
      <c r="E182" s="34"/>
      <c r="F182" s="35"/>
      <c r="J182" s="36"/>
      <c r="L182" s="37"/>
      <c r="W182" s="12"/>
      <c r="X182" s="34"/>
      <c r="Y182" s="12"/>
      <c r="Z182" s="12"/>
      <c r="AB182" s="13"/>
      <c r="AD182" s="12"/>
      <c r="AH182" s="12"/>
      <c r="AK182" s="12"/>
      <c r="AM182" s="39"/>
    </row>
    <row r="183" ht="15.75" customHeight="1">
      <c r="A183" s="34"/>
      <c r="B183" s="34"/>
      <c r="C183" s="34"/>
      <c r="E183" s="34"/>
      <c r="F183" s="35"/>
      <c r="J183" s="36"/>
      <c r="L183" s="37"/>
      <c r="W183" s="12"/>
      <c r="X183" s="34"/>
      <c r="Y183" s="12"/>
      <c r="Z183" s="12"/>
      <c r="AB183" s="13"/>
      <c r="AD183" s="12"/>
      <c r="AH183" s="12"/>
      <c r="AK183" s="12"/>
      <c r="AM183" s="39"/>
    </row>
    <row r="184" ht="15.75" customHeight="1">
      <c r="A184" s="34"/>
      <c r="B184" s="34"/>
      <c r="C184" s="34"/>
      <c r="E184" s="34"/>
      <c r="F184" s="35"/>
      <c r="J184" s="36"/>
      <c r="L184" s="37"/>
      <c r="W184" s="12"/>
      <c r="X184" s="34"/>
      <c r="Y184" s="12"/>
      <c r="Z184" s="12"/>
      <c r="AB184" s="13"/>
      <c r="AD184" s="12"/>
      <c r="AH184" s="12"/>
      <c r="AK184" s="12"/>
      <c r="AM184" s="39"/>
    </row>
    <row r="185" ht="15.75" customHeight="1">
      <c r="A185" s="34"/>
      <c r="B185" s="34"/>
      <c r="C185" s="34"/>
      <c r="E185" s="34"/>
      <c r="F185" s="35"/>
      <c r="J185" s="36"/>
      <c r="L185" s="37"/>
      <c r="W185" s="12"/>
      <c r="X185" s="34"/>
      <c r="Y185" s="12"/>
      <c r="Z185" s="12"/>
      <c r="AB185" s="13"/>
      <c r="AD185" s="12"/>
      <c r="AH185" s="12"/>
      <c r="AK185" s="12"/>
      <c r="AM185" s="39"/>
    </row>
    <row r="186" ht="15.75" customHeight="1">
      <c r="A186" s="34"/>
      <c r="B186" s="34"/>
      <c r="C186" s="34"/>
      <c r="E186" s="34"/>
      <c r="F186" s="35"/>
      <c r="J186" s="36"/>
      <c r="L186" s="37"/>
      <c r="W186" s="12"/>
      <c r="X186" s="34"/>
      <c r="Y186" s="12"/>
      <c r="Z186" s="12"/>
      <c r="AB186" s="13"/>
      <c r="AD186" s="12"/>
      <c r="AH186" s="12"/>
      <c r="AK186" s="12"/>
      <c r="AM186" s="39"/>
    </row>
    <row r="187" ht="15.75" customHeight="1">
      <c r="A187" s="34"/>
      <c r="B187" s="34"/>
      <c r="C187" s="34"/>
      <c r="E187" s="34"/>
      <c r="F187" s="35"/>
      <c r="J187" s="36"/>
      <c r="L187" s="37"/>
      <c r="W187" s="12"/>
      <c r="X187" s="34"/>
      <c r="Y187" s="12"/>
      <c r="Z187" s="12"/>
      <c r="AB187" s="13"/>
      <c r="AD187" s="12"/>
      <c r="AH187" s="12"/>
      <c r="AK187" s="12"/>
      <c r="AM187" s="39"/>
    </row>
    <row r="188" ht="15.75" customHeight="1">
      <c r="A188" s="34"/>
      <c r="B188" s="34"/>
      <c r="C188" s="34"/>
      <c r="E188" s="34"/>
      <c r="F188" s="35"/>
      <c r="J188" s="36"/>
      <c r="L188" s="37"/>
      <c r="W188" s="12"/>
      <c r="X188" s="34"/>
      <c r="Y188" s="12"/>
      <c r="Z188" s="12"/>
      <c r="AB188" s="13"/>
      <c r="AD188" s="12"/>
      <c r="AH188" s="12"/>
      <c r="AK188" s="12"/>
      <c r="AM188" s="39"/>
    </row>
    <row r="189" ht="15.75" customHeight="1">
      <c r="A189" s="34"/>
      <c r="B189" s="34"/>
      <c r="C189" s="34"/>
      <c r="E189" s="34"/>
      <c r="F189" s="35"/>
      <c r="J189" s="36"/>
      <c r="L189" s="37"/>
      <c r="W189" s="12"/>
      <c r="X189" s="34"/>
      <c r="Y189" s="12"/>
      <c r="Z189" s="12"/>
      <c r="AB189" s="13"/>
      <c r="AD189" s="12"/>
      <c r="AH189" s="12"/>
      <c r="AK189" s="12"/>
      <c r="AM189" s="39"/>
    </row>
    <row r="190" ht="15.75" customHeight="1">
      <c r="A190" s="34"/>
      <c r="B190" s="34"/>
      <c r="C190" s="34"/>
      <c r="E190" s="34"/>
      <c r="F190" s="35"/>
      <c r="J190" s="36"/>
      <c r="L190" s="37"/>
      <c r="W190" s="12"/>
      <c r="X190" s="34"/>
      <c r="Y190" s="12"/>
      <c r="Z190" s="12"/>
      <c r="AB190" s="13"/>
      <c r="AD190" s="12"/>
      <c r="AH190" s="12"/>
      <c r="AK190" s="12"/>
      <c r="AM190" s="39"/>
    </row>
    <row r="191" ht="15.75" customHeight="1">
      <c r="A191" s="34"/>
      <c r="B191" s="34"/>
      <c r="C191" s="34"/>
      <c r="E191" s="34"/>
      <c r="F191" s="35"/>
      <c r="J191" s="36"/>
      <c r="L191" s="37"/>
      <c r="W191" s="12"/>
      <c r="X191" s="34"/>
      <c r="Y191" s="12"/>
      <c r="Z191" s="12"/>
      <c r="AB191" s="13"/>
      <c r="AD191" s="12"/>
      <c r="AH191" s="12"/>
      <c r="AK191" s="12"/>
      <c r="AM191" s="39"/>
    </row>
    <row r="192" ht="15.75" customHeight="1">
      <c r="A192" s="34"/>
      <c r="B192" s="34"/>
      <c r="C192" s="34"/>
      <c r="E192" s="34"/>
      <c r="F192" s="35"/>
      <c r="J192" s="36"/>
      <c r="L192" s="37"/>
      <c r="W192" s="12"/>
      <c r="X192" s="34"/>
      <c r="Y192" s="12"/>
      <c r="Z192" s="12"/>
      <c r="AB192" s="13"/>
      <c r="AD192" s="12"/>
      <c r="AH192" s="12"/>
      <c r="AK192" s="12"/>
      <c r="AM192" s="39"/>
    </row>
    <row r="193" ht="15.75" customHeight="1">
      <c r="A193" s="34"/>
      <c r="B193" s="34"/>
      <c r="C193" s="34"/>
      <c r="E193" s="34"/>
      <c r="F193" s="35"/>
      <c r="J193" s="36"/>
      <c r="L193" s="37"/>
      <c r="W193" s="12"/>
      <c r="X193" s="34"/>
      <c r="Y193" s="12"/>
      <c r="Z193" s="12"/>
      <c r="AB193" s="13"/>
      <c r="AD193" s="12"/>
      <c r="AH193" s="12"/>
      <c r="AK193" s="12"/>
      <c r="AM193" s="39"/>
    </row>
    <row r="194" ht="15.75" customHeight="1">
      <c r="A194" s="34"/>
      <c r="B194" s="34"/>
      <c r="C194" s="34"/>
      <c r="E194" s="34"/>
      <c r="F194" s="35"/>
      <c r="J194" s="36"/>
      <c r="L194" s="37"/>
      <c r="W194" s="12"/>
      <c r="X194" s="34"/>
      <c r="Y194" s="12"/>
      <c r="Z194" s="12"/>
      <c r="AB194" s="13"/>
      <c r="AD194" s="12"/>
      <c r="AH194" s="12"/>
      <c r="AK194" s="12"/>
      <c r="AM194" s="39"/>
    </row>
    <row r="195" ht="15.75" customHeight="1">
      <c r="A195" s="34"/>
      <c r="B195" s="34"/>
      <c r="C195" s="34"/>
      <c r="E195" s="34"/>
      <c r="F195" s="35"/>
      <c r="J195" s="36"/>
      <c r="L195" s="37"/>
      <c r="W195" s="12"/>
      <c r="X195" s="34"/>
      <c r="Y195" s="12"/>
      <c r="Z195" s="12"/>
      <c r="AB195" s="13"/>
      <c r="AD195" s="12"/>
      <c r="AH195" s="12"/>
      <c r="AK195" s="12"/>
      <c r="AM195" s="39"/>
    </row>
    <row r="196" ht="15.75" customHeight="1">
      <c r="A196" s="34"/>
      <c r="B196" s="34"/>
      <c r="C196" s="34"/>
      <c r="E196" s="34"/>
      <c r="F196" s="35"/>
      <c r="J196" s="36"/>
      <c r="L196" s="37"/>
      <c r="W196" s="12"/>
      <c r="X196" s="34"/>
      <c r="Y196" s="12"/>
      <c r="Z196" s="12"/>
      <c r="AB196" s="13"/>
      <c r="AD196" s="12"/>
      <c r="AH196" s="12"/>
      <c r="AK196" s="12"/>
      <c r="AM196" s="39"/>
    </row>
    <row r="197" ht="15.75" customHeight="1">
      <c r="A197" s="34"/>
      <c r="B197" s="34"/>
      <c r="C197" s="34"/>
      <c r="E197" s="34"/>
      <c r="F197" s="35"/>
      <c r="J197" s="36"/>
      <c r="L197" s="37"/>
      <c r="W197" s="12"/>
      <c r="X197" s="34"/>
      <c r="Y197" s="12"/>
      <c r="Z197" s="12"/>
      <c r="AB197" s="13"/>
      <c r="AD197" s="12"/>
      <c r="AH197" s="12"/>
      <c r="AK197" s="12"/>
      <c r="AM197" s="39"/>
    </row>
    <row r="198" ht="15.75" customHeight="1">
      <c r="A198" s="34"/>
      <c r="B198" s="34"/>
      <c r="C198" s="34"/>
      <c r="E198" s="34"/>
      <c r="F198" s="35"/>
      <c r="J198" s="36"/>
      <c r="L198" s="37"/>
      <c r="W198" s="12"/>
      <c r="X198" s="34"/>
      <c r="Y198" s="12"/>
      <c r="Z198" s="12"/>
      <c r="AB198" s="13"/>
      <c r="AD198" s="12"/>
      <c r="AH198" s="12"/>
      <c r="AK198" s="12"/>
      <c r="AM198" s="39"/>
    </row>
    <row r="199" ht="15.75" customHeight="1">
      <c r="A199" s="34"/>
      <c r="B199" s="34"/>
      <c r="C199" s="34"/>
      <c r="E199" s="34"/>
      <c r="F199" s="35"/>
      <c r="J199" s="36"/>
      <c r="L199" s="37"/>
      <c r="W199" s="12"/>
      <c r="X199" s="34"/>
      <c r="Y199" s="12"/>
      <c r="Z199" s="12"/>
      <c r="AB199" s="13"/>
      <c r="AD199" s="12"/>
      <c r="AH199" s="12"/>
      <c r="AK199" s="12"/>
      <c r="AM199" s="39"/>
    </row>
    <row r="200" ht="15.75" customHeight="1">
      <c r="A200" s="34"/>
      <c r="B200" s="34"/>
      <c r="C200" s="34"/>
      <c r="E200" s="34"/>
      <c r="F200" s="35"/>
      <c r="J200" s="36"/>
      <c r="L200" s="37"/>
      <c r="W200" s="12"/>
      <c r="X200" s="34"/>
      <c r="Y200" s="12"/>
      <c r="Z200" s="12"/>
      <c r="AB200" s="13"/>
      <c r="AD200" s="12"/>
      <c r="AH200" s="12"/>
      <c r="AK200" s="12"/>
      <c r="AM200" s="39"/>
    </row>
    <row r="201" ht="15.75" customHeight="1">
      <c r="A201" s="34"/>
      <c r="B201" s="34"/>
      <c r="C201" s="34"/>
      <c r="E201" s="34"/>
      <c r="F201" s="35"/>
      <c r="J201" s="36"/>
      <c r="L201" s="37"/>
      <c r="W201" s="12"/>
      <c r="X201" s="34"/>
      <c r="Y201" s="12"/>
      <c r="Z201" s="12"/>
      <c r="AB201" s="13"/>
      <c r="AD201" s="12"/>
      <c r="AH201" s="12"/>
      <c r="AK201" s="12"/>
      <c r="AM201" s="39"/>
    </row>
    <row r="202" ht="15.75" customHeight="1">
      <c r="A202" s="34"/>
      <c r="B202" s="34"/>
      <c r="C202" s="34"/>
      <c r="E202" s="34"/>
      <c r="F202" s="35"/>
      <c r="J202" s="36"/>
      <c r="L202" s="37"/>
      <c r="W202" s="12"/>
      <c r="X202" s="34"/>
      <c r="Y202" s="12"/>
      <c r="Z202" s="12"/>
      <c r="AB202" s="13"/>
      <c r="AD202" s="12"/>
      <c r="AH202" s="12"/>
      <c r="AK202" s="12"/>
      <c r="AM202" s="39"/>
    </row>
    <row r="203" ht="15.75" customHeight="1">
      <c r="A203" s="34"/>
      <c r="B203" s="34"/>
      <c r="C203" s="34"/>
      <c r="E203" s="34"/>
      <c r="F203" s="35"/>
      <c r="J203" s="36"/>
      <c r="L203" s="37"/>
      <c r="W203" s="12"/>
      <c r="X203" s="34"/>
      <c r="Y203" s="12"/>
      <c r="Z203" s="12"/>
      <c r="AB203" s="13"/>
      <c r="AD203" s="12"/>
      <c r="AH203" s="12"/>
      <c r="AK203" s="12"/>
      <c r="AM203" s="39"/>
    </row>
    <row r="204" ht="15.75" customHeight="1">
      <c r="A204" s="34"/>
      <c r="B204" s="34"/>
      <c r="C204" s="34"/>
      <c r="E204" s="34"/>
      <c r="F204" s="35"/>
      <c r="J204" s="36"/>
      <c r="L204" s="37"/>
      <c r="W204" s="12"/>
      <c r="X204" s="34"/>
      <c r="Y204" s="12"/>
      <c r="Z204" s="12"/>
      <c r="AB204" s="13"/>
      <c r="AD204" s="12"/>
      <c r="AH204" s="12"/>
      <c r="AK204" s="12"/>
      <c r="AM204" s="39"/>
    </row>
    <row r="205" ht="15.75" customHeight="1">
      <c r="A205" s="34"/>
      <c r="B205" s="34"/>
      <c r="C205" s="34"/>
      <c r="E205" s="34"/>
      <c r="F205" s="35"/>
      <c r="J205" s="36"/>
      <c r="L205" s="37"/>
      <c r="W205" s="12"/>
      <c r="X205" s="34"/>
      <c r="Y205" s="12"/>
      <c r="Z205" s="12"/>
      <c r="AB205" s="13"/>
      <c r="AD205" s="12"/>
      <c r="AH205" s="12"/>
      <c r="AK205" s="12"/>
      <c r="AM205" s="39"/>
    </row>
    <row r="206" ht="15.75" customHeight="1">
      <c r="A206" s="34"/>
      <c r="B206" s="34"/>
      <c r="C206" s="34"/>
      <c r="E206" s="34"/>
      <c r="F206" s="35"/>
      <c r="J206" s="36"/>
      <c r="L206" s="37"/>
      <c r="W206" s="12"/>
      <c r="X206" s="34"/>
      <c r="Y206" s="12"/>
      <c r="Z206" s="12"/>
      <c r="AB206" s="13"/>
      <c r="AD206" s="12"/>
      <c r="AH206" s="12"/>
      <c r="AK206" s="12"/>
      <c r="AM206" s="39"/>
    </row>
    <row r="207" ht="15.75" customHeight="1">
      <c r="A207" s="34"/>
      <c r="B207" s="34"/>
      <c r="C207" s="34"/>
      <c r="E207" s="34"/>
      <c r="F207" s="35"/>
      <c r="J207" s="36"/>
      <c r="L207" s="37"/>
      <c r="W207" s="12"/>
      <c r="X207" s="34"/>
      <c r="Y207" s="12"/>
      <c r="Z207" s="12"/>
      <c r="AB207" s="13"/>
      <c r="AD207" s="12"/>
      <c r="AH207" s="12"/>
      <c r="AK207" s="12"/>
      <c r="AM207" s="39"/>
    </row>
    <row r="208" ht="15.75" customHeight="1">
      <c r="A208" s="34"/>
      <c r="B208" s="34"/>
      <c r="C208" s="34"/>
      <c r="E208" s="34"/>
      <c r="F208" s="35"/>
      <c r="J208" s="36"/>
      <c r="L208" s="37"/>
      <c r="W208" s="12"/>
      <c r="X208" s="34"/>
      <c r="Y208" s="12"/>
      <c r="Z208" s="12"/>
      <c r="AB208" s="13"/>
      <c r="AD208" s="12"/>
      <c r="AH208" s="12"/>
      <c r="AK208" s="12"/>
      <c r="AM208" s="39"/>
    </row>
    <row r="209" ht="15.75" customHeight="1">
      <c r="A209" s="34"/>
      <c r="B209" s="34"/>
      <c r="C209" s="34"/>
      <c r="E209" s="34"/>
      <c r="F209" s="35"/>
      <c r="J209" s="36"/>
      <c r="L209" s="37"/>
      <c r="W209" s="12"/>
      <c r="X209" s="34"/>
      <c r="Y209" s="12"/>
      <c r="Z209" s="12"/>
      <c r="AB209" s="13"/>
      <c r="AD209" s="12"/>
      <c r="AH209" s="12"/>
      <c r="AK209" s="12"/>
      <c r="AM209" s="39"/>
    </row>
    <row r="210" ht="15.75" customHeight="1">
      <c r="A210" s="34"/>
      <c r="B210" s="34"/>
      <c r="C210" s="34"/>
      <c r="E210" s="34"/>
      <c r="F210" s="35"/>
      <c r="J210" s="36"/>
      <c r="L210" s="37"/>
      <c r="W210" s="12"/>
      <c r="X210" s="34"/>
      <c r="Y210" s="12"/>
      <c r="Z210" s="12"/>
      <c r="AB210" s="13"/>
      <c r="AD210" s="12"/>
      <c r="AH210" s="12"/>
      <c r="AK210" s="12"/>
      <c r="AM210" s="39"/>
    </row>
    <row r="211" ht="15.75" customHeight="1">
      <c r="A211" s="34"/>
      <c r="B211" s="34"/>
      <c r="C211" s="34"/>
      <c r="E211" s="34"/>
      <c r="F211" s="35"/>
      <c r="J211" s="36"/>
      <c r="L211" s="37"/>
      <c r="W211" s="12"/>
      <c r="X211" s="34"/>
      <c r="Y211" s="12"/>
      <c r="Z211" s="12"/>
      <c r="AB211" s="13"/>
      <c r="AD211" s="12"/>
      <c r="AH211" s="12"/>
      <c r="AK211" s="12"/>
      <c r="AM211" s="39"/>
    </row>
    <row r="212" ht="15.75" customHeight="1">
      <c r="A212" s="34"/>
      <c r="B212" s="34"/>
      <c r="C212" s="34"/>
      <c r="E212" s="34"/>
      <c r="F212" s="35"/>
      <c r="J212" s="36"/>
      <c r="L212" s="37"/>
      <c r="W212" s="12"/>
      <c r="X212" s="34"/>
      <c r="Y212" s="12"/>
      <c r="Z212" s="12"/>
      <c r="AB212" s="13"/>
      <c r="AD212" s="12"/>
      <c r="AH212" s="12"/>
      <c r="AK212" s="12"/>
      <c r="AM212" s="39"/>
    </row>
    <row r="213" ht="15.75" customHeight="1">
      <c r="A213" s="34"/>
      <c r="B213" s="34"/>
      <c r="C213" s="34"/>
      <c r="E213" s="34"/>
      <c r="F213" s="35"/>
      <c r="J213" s="36"/>
      <c r="L213" s="37"/>
      <c r="W213" s="12"/>
      <c r="X213" s="34"/>
      <c r="Y213" s="12"/>
      <c r="Z213" s="12"/>
      <c r="AB213" s="13"/>
      <c r="AD213" s="12"/>
      <c r="AH213" s="12"/>
      <c r="AK213" s="12"/>
      <c r="AM213" s="39"/>
    </row>
    <row r="214" ht="15.75" customHeight="1">
      <c r="A214" s="34"/>
      <c r="B214" s="34"/>
      <c r="C214" s="34"/>
      <c r="E214" s="34"/>
      <c r="F214" s="35"/>
      <c r="J214" s="36"/>
      <c r="L214" s="37"/>
      <c r="W214" s="12"/>
      <c r="X214" s="34"/>
      <c r="Y214" s="12"/>
      <c r="Z214" s="12"/>
      <c r="AB214" s="13"/>
      <c r="AD214" s="12"/>
      <c r="AH214" s="12"/>
      <c r="AK214" s="12"/>
      <c r="AM214" s="39"/>
    </row>
    <row r="215" ht="15.75" customHeight="1">
      <c r="A215" s="34"/>
      <c r="B215" s="34"/>
      <c r="C215" s="34"/>
      <c r="E215" s="34"/>
      <c r="F215" s="35"/>
      <c r="J215" s="36"/>
      <c r="L215" s="37"/>
      <c r="W215" s="12"/>
      <c r="X215" s="34"/>
      <c r="Y215" s="12"/>
      <c r="Z215" s="12"/>
      <c r="AB215" s="13"/>
      <c r="AD215" s="12"/>
      <c r="AH215" s="12"/>
      <c r="AK215" s="12"/>
      <c r="AM215" s="39"/>
    </row>
    <row r="216" ht="15.75" customHeight="1">
      <c r="A216" s="34"/>
      <c r="B216" s="34"/>
      <c r="C216" s="34"/>
      <c r="E216" s="34"/>
      <c r="F216" s="35"/>
      <c r="J216" s="36"/>
      <c r="L216" s="37"/>
      <c r="W216" s="12"/>
      <c r="X216" s="34"/>
      <c r="Y216" s="12"/>
      <c r="Z216" s="12"/>
      <c r="AB216" s="13"/>
      <c r="AD216" s="12"/>
      <c r="AH216" s="12"/>
      <c r="AK216" s="12"/>
      <c r="AM216" s="39"/>
    </row>
    <row r="217" ht="15.75" customHeight="1">
      <c r="A217" s="34"/>
      <c r="B217" s="34"/>
      <c r="C217" s="34"/>
      <c r="E217" s="34"/>
      <c r="F217" s="35"/>
      <c r="J217" s="36"/>
      <c r="L217" s="37"/>
      <c r="W217" s="12"/>
      <c r="X217" s="34"/>
      <c r="Y217" s="12"/>
      <c r="Z217" s="12"/>
      <c r="AB217" s="13"/>
      <c r="AD217" s="12"/>
      <c r="AH217" s="12"/>
      <c r="AK217" s="12"/>
      <c r="AM217" s="39"/>
    </row>
    <row r="218" ht="15.75" customHeight="1">
      <c r="A218" s="34"/>
      <c r="B218" s="34"/>
      <c r="C218" s="34"/>
      <c r="E218" s="34"/>
      <c r="F218" s="35"/>
      <c r="J218" s="36"/>
      <c r="L218" s="37"/>
      <c r="W218" s="12"/>
      <c r="X218" s="34"/>
      <c r="Y218" s="12"/>
      <c r="Z218" s="12"/>
      <c r="AB218" s="13"/>
      <c r="AD218" s="12"/>
      <c r="AH218" s="12"/>
      <c r="AK218" s="12"/>
      <c r="AM218" s="39"/>
    </row>
    <row r="219" ht="15.75" customHeight="1">
      <c r="A219" s="34"/>
      <c r="B219" s="34"/>
      <c r="C219" s="34"/>
      <c r="E219" s="34"/>
      <c r="F219" s="35"/>
      <c r="J219" s="36"/>
      <c r="L219" s="37"/>
      <c r="W219" s="12"/>
      <c r="X219" s="34"/>
      <c r="Y219" s="12"/>
      <c r="Z219" s="12"/>
      <c r="AB219" s="13"/>
      <c r="AD219" s="12"/>
      <c r="AH219" s="12"/>
      <c r="AK219" s="12"/>
      <c r="AM219" s="39"/>
    </row>
    <row r="220" ht="15.75" customHeight="1">
      <c r="A220" s="34"/>
      <c r="B220" s="34"/>
      <c r="C220" s="34"/>
      <c r="E220" s="34"/>
      <c r="F220" s="35"/>
      <c r="J220" s="36"/>
      <c r="L220" s="37"/>
      <c r="W220" s="12"/>
      <c r="X220" s="34"/>
      <c r="Y220" s="12"/>
      <c r="Z220" s="12"/>
      <c r="AB220" s="13"/>
      <c r="AD220" s="12"/>
      <c r="AH220" s="12"/>
      <c r="AK220" s="12"/>
      <c r="AM220" s="39"/>
    </row>
    <row r="221" ht="15.75" customHeight="1">
      <c r="A221" s="34"/>
      <c r="B221" s="34"/>
      <c r="C221" s="34"/>
      <c r="E221" s="34"/>
      <c r="F221" s="35"/>
      <c r="J221" s="36"/>
      <c r="L221" s="37"/>
      <c r="W221" s="12"/>
      <c r="X221" s="34"/>
      <c r="Y221" s="12"/>
      <c r="Z221" s="12"/>
      <c r="AB221" s="13"/>
      <c r="AD221" s="12"/>
      <c r="AH221" s="12"/>
      <c r="AK221" s="12"/>
      <c r="AM221" s="39"/>
    </row>
    <row r="222" ht="15.75" customHeight="1">
      <c r="A222" s="34"/>
      <c r="B222" s="34"/>
      <c r="C222" s="34"/>
      <c r="E222" s="34"/>
      <c r="F222" s="35"/>
      <c r="J222" s="36"/>
      <c r="L222" s="37"/>
      <c r="W222" s="12"/>
      <c r="X222" s="34"/>
      <c r="Y222" s="12"/>
      <c r="Z222" s="12"/>
      <c r="AB222" s="13"/>
      <c r="AD222" s="12"/>
      <c r="AH222" s="12"/>
      <c r="AK222" s="12"/>
      <c r="AM222" s="39"/>
    </row>
    <row r="223" ht="15.75" customHeight="1">
      <c r="A223" s="34"/>
      <c r="B223" s="34"/>
      <c r="C223" s="34"/>
      <c r="E223" s="34"/>
      <c r="F223" s="35"/>
      <c r="J223" s="36"/>
      <c r="L223" s="37"/>
      <c r="W223" s="12"/>
      <c r="X223" s="34"/>
      <c r="Y223" s="12"/>
      <c r="Z223" s="12"/>
      <c r="AB223" s="13"/>
      <c r="AD223" s="12"/>
      <c r="AH223" s="12"/>
      <c r="AK223" s="12"/>
      <c r="AM223" s="39"/>
    </row>
    <row r="224" ht="15.75" customHeight="1">
      <c r="A224" s="34"/>
      <c r="B224" s="34"/>
      <c r="C224" s="34"/>
      <c r="E224" s="34"/>
      <c r="F224" s="35"/>
      <c r="J224" s="36"/>
      <c r="L224" s="37"/>
      <c r="W224" s="12"/>
      <c r="X224" s="34"/>
      <c r="Y224" s="12"/>
      <c r="Z224" s="12"/>
      <c r="AB224" s="13"/>
      <c r="AD224" s="12"/>
      <c r="AH224" s="12"/>
      <c r="AK224" s="12"/>
      <c r="AM224" s="39"/>
    </row>
    <row r="225" ht="15.75" customHeight="1">
      <c r="A225" s="34"/>
      <c r="B225" s="34"/>
      <c r="C225" s="34"/>
      <c r="E225" s="34"/>
      <c r="F225" s="35"/>
      <c r="J225" s="36"/>
      <c r="L225" s="37"/>
      <c r="W225" s="12"/>
      <c r="X225" s="34"/>
      <c r="Y225" s="12"/>
      <c r="Z225" s="12"/>
      <c r="AB225" s="13"/>
      <c r="AD225" s="12"/>
      <c r="AH225" s="12"/>
      <c r="AK225" s="12"/>
      <c r="AM225" s="39"/>
    </row>
    <row r="226" ht="15.75" customHeight="1">
      <c r="A226" s="34"/>
      <c r="B226" s="34"/>
      <c r="C226" s="34"/>
      <c r="E226" s="34"/>
      <c r="F226" s="35"/>
      <c r="J226" s="36"/>
      <c r="L226" s="37"/>
      <c r="W226" s="12"/>
      <c r="X226" s="34"/>
      <c r="Y226" s="12"/>
      <c r="Z226" s="12"/>
      <c r="AB226" s="13"/>
      <c r="AD226" s="12"/>
      <c r="AH226" s="12"/>
      <c r="AK226" s="12"/>
      <c r="AM226" s="39"/>
    </row>
    <row r="227" ht="15.75" customHeight="1">
      <c r="A227" s="34"/>
      <c r="B227" s="34"/>
      <c r="C227" s="34"/>
      <c r="E227" s="34"/>
      <c r="F227" s="35"/>
      <c r="J227" s="36"/>
      <c r="L227" s="37"/>
      <c r="W227" s="12"/>
      <c r="X227" s="34"/>
      <c r="Y227" s="12"/>
      <c r="Z227" s="12"/>
      <c r="AB227" s="13"/>
      <c r="AD227" s="12"/>
      <c r="AH227" s="12"/>
      <c r="AK227" s="12"/>
      <c r="AM227" s="39"/>
    </row>
    <row r="228" ht="15.75" customHeight="1">
      <c r="A228" s="34"/>
      <c r="B228" s="34"/>
      <c r="C228" s="34"/>
      <c r="E228" s="34"/>
      <c r="F228" s="35"/>
      <c r="J228" s="36"/>
      <c r="L228" s="37"/>
      <c r="W228" s="12"/>
      <c r="X228" s="34"/>
      <c r="Y228" s="12"/>
      <c r="Z228" s="12"/>
      <c r="AB228" s="13"/>
      <c r="AD228" s="12"/>
      <c r="AH228" s="12"/>
      <c r="AK228" s="12"/>
      <c r="AM228" s="39"/>
    </row>
    <row r="229" ht="15.75" customHeight="1">
      <c r="A229" s="34"/>
      <c r="B229" s="34"/>
      <c r="C229" s="34"/>
      <c r="E229" s="34"/>
      <c r="F229" s="35"/>
      <c r="J229" s="36"/>
      <c r="L229" s="37"/>
      <c r="W229" s="12"/>
      <c r="X229" s="34"/>
      <c r="Y229" s="12"/>
      <c r="Z229" s="12"/>
      <c r="AB229" s="13"/>
      <c r="AD229" s="12"/>
      <c r="AH229" s="12"/>
      <c r="AK229" s="12"/>
      <c r="AM229" s="39"/>
    </row>
    <row r="230" ht="15.75" customHeight="1">
      <c r="A230" s="34"/>
      <c r="B230" s="34"/>
      <c r="C230" s="34"/>
      <c r="E230" s="34"/>
      <c r="F230" s="35"/>
      <c r="J230" s="36"/>
      <c r="L230" s="37"/>
      <c r="W230" s="12"/>
      <c r="X230" s="34"/>
      <c r="Y230" s="12"/>
      <c r="Z230" s="12"/>
      <c r="AB230" s="13"/>
      <c r="AD230" s="12"/>
      <c r="AH230" s="12"/>
      <c r="AK230" s="12"/>
      <c r="AM230" s="39"/>
    </row>
    <row r="231" ht="15.75" customHeight="1">
      <c r="A231" s="34"/>
      <c r="B231" s="34"/>
      <c r="C231" s="34"/>
      <c r="E231" s="34"/>
      <c r="F231" s="35"/>
      <c r="J231" s="36"/>
      <c r="L231" s="37"/>
      <c r="W231" s="12"/>
      <c r="X231" s="34"/>
      <c r="Y231" s="12"/>
      <c r="Z231" s="12"/>
      <c r="AB231" s="13"/>
      <c r="AD231" s="12"/>
      <c r="AH231" s="12"/>
      <c r="AK231" s="12"/>
      <c r="AM231" s="39"/>
    </row>
    <row r="232" ht="15.75" customHeight="1">
      <c r="A232" s="34"/>
      <c r="B232" s="34"/>
      <c r="C232" s="34"/>
      <c r="E232" s="34"/>
      <c r="F232" s="35"/>
      <c r="J232" s="36"/>
      <c r="L232" s="37"/>
      <c r="W232" s="12"/>
      <c r="X232" s="34"/>
      <c r="Y232" s="12"/>
      <c r="Z232" s="12"/>
      <c r="AB232" s="13"/>
      <c r="AD232" s="12"/>
      <c r="AH232" s="12"/>
      <c r="AK232" s="12"/>
      <c r="AM232" s="39"/>
    </row>
    <row r="233" ht="15.75" customHeight="1">
      <c r="A233" s="34"/>
      <c r="B233" s="34"/>
      <c r="C233" s="34"/>
      <c r="E233" s="34"/>
      <c r="F233" s="35"/>
      <c r="J233" s="36"/>
      <c r="L233" s="37"/>
      <c r="W233" s="12"/>
      <c r="X233" s="34"/>
      <c r="Y233" s="12"/>
      <c r="Z233" s="12"/>
      <c r="AB233" s="13"/>
      <c r="AD233" s="12"/>
      <c r="AH233" s="12"/>
      <c r="AK233" s="12"/>
      <c r="AM233" s="39"/>
    </row>
    <row r="234" ht="15.75" customHeight="1">
      <c r="A234" s="34"/>
      <c r="B234" s="34"/>
      <c r="C234" s="34"/>
      <c r="E234" s="34"/>
      <c r="F234" s="35"/>
      <c r="J234" s="36"/>
      <c r="L234" s="37"/>
      <c r="W234" s="12"/>
      <c r="X234" s="34"/>
      <c r="Y234" s="12"/>
      <c r="Z234" s="12"/>
      <c r="AB234" s="13"/>
      <c r="AD234" s="12"/>
      <c r="AH234" s="12"/>
      <c r="AK234" s="12"/>
      <c r="AM234" s="39"/>
    </row>
    <row r="235" ht="15.75" customHeight="1">
      <c r="A235" s="34"/>
      <c r="B235" s="34"/>
      <c r="C235" s="34"/>
      <c r="E235" s="34"/>
      <c r="F235" s="35"/>
      <c r="J235" s="36"/>
      <c r="L235" s="37"/>
      <c r="W235" s="12"/>
      <c r="X235" s="34"/>
      <c r="Y235" s="12"/>
      <c r="Z235" s="12"/>
      <c r="AB235" s="13"/>
      <c r="AD235" s="12"/>
      <c r="AH235" s="12"/>
      <c r="AK235" s="12"/>
      <c r="AM235" s="39"/>
    </row>
    <row r="236" ht="15.75" customHeight="1">
      <c r="A236" s="34"/>
      <c r="B236" s="34"/>
      <c r="C236" s="34"/>
      <c r="E236" s="34"/>
      <c r="F236" s="35"/>
      <c r="J236" s="36"/>
      <c r="L236" s="37"/>
      <c r="W236" s="12"/>
      <c r="X236" s="34"/>
      <c r="Y236" s="12"/>
      <c r="Z236" s="12"/>
      <c r="AB236" s="13"/>
      <c r="AD236" s="12"/>
      <c r="AH236" s="12"/>
      <c r="AK236" s="12"/>
      <c r="AM236" s="39"/>
    </row>
    <row r="237" ht="15.75" customHeight="1">
      <c r="A237" s="34"/>
      <c r="B237" s="34"/>
      <c r="C237" s="34"/>
      <c r="E237" s="34"/>
      <c r="F237" s="35"/>
      <c r="J237" s="36"/>
      <c r="L237" s="37"/>
      <c r="W237" s="12"/>
      <c r="X237" s="34"/>
      <c r="Y237" s="12"/>
      <c r="Z237" s="12"/>
      <c r="AB237" s="13"/>
      <c r="AD237" s="12"/>
      <c r="AH237" s="12"/>
      <c r="AK237" s="12"/>
      <c r="AM237" s="39"/>
    </row>
    <row r="238" ht="15.75" customHeight="1">
      <c r="A238" s="34"/>
      <c r="B238" s="34"/>
      <c r="C238" s="34"/>
      <c r="E238" s="34"/>
      <c r="F238" s="35"/>
      <c r="J238" s="36"/>
      <c r="L238" s="37"/>
      <c r="W238" s="12"/>
      <c r="X238" s="34"/>
      <c r="Y238" s="12"/>
      <c r="Z238" s="12"/>
      <c r="AB238" s="13"/>
      <c r="AD238" s="12"/>
      <c r="AH238" s="12"/>
      <c r="AK238" s="12"/>
      <c r="AM238" s="39"/>
    </row>
    <row r="239" ht="15.75" customHeight="1">
      <c r="A239" s="34"/>
      <c r="B239" s="34"/>
      <c r="C239" s="34"/>
      <c r="E239" s="34"/>
      <c r="F239" s="35"/>
      <c r="J239" s="36"/>
      <c r="L239" s="37"/>
      <c r="W239" s="12"/>
      <c r="X239" s="34"/>
      <c r="Y239" s="12"/>
      <c r="Z239" s="12"/>
      <c r="AB239" s="13"/>
      <c r="AD239" s="12"/>
      <c r="AH239" s="12"/>
      <c r="AK239" s="12"/>
      <c r="AM239" s="39"/>
    </row>
    <row r="240" ht="15.75" customHeight="1">
      <c r="A240" s="34"/>
      <c r="B240" s="34"/>
      <c r="C240" s="34"/>
      <c r="E240" s="34"/>
      <c r="F240" s="35"/>
      <c r="J240" s="36"/>
      <c r="L240" s="37"/>
      <c r="W240" s="12"/>
      <c r="X240" s="34"/>
      <c r="Y240" s="12"/>
      <c r="Z240" s="12"/>
      <c r="AB240" s="13"/>
      <c r="AD240" s="12"/>
      <c r="AH240" s="12"/>
      <c r="AK240" s="12"/>
      <c r="AM240" s="39"/>
    </row>
    <row r="241" ht="15.75" customHeight="1">
      <c r="A241" s="34"/>
      <c r="B241" s="34"/>
      <c r="C241" s="34"/>
      <c r="E241" s="34"/>
      <c r="F241" s="35"/>
      <c r="J241" s="36"/>
      <c r="L241" s="37"/>
      <c r="W241" s="12"/>
      <c r="X241" s="34"/>
      <c r="Y241" s="12"/>
      <c r="Z241" s="12"/>
      <c r="AB241" s="13"/>
      <c r="AD241" s="12"/>
      <c r="AH241" s="12"/>
      <c r="AK241" s="12"/>
      <c r="AM241" s="39"/>
    </row>
    <row r="242" ht="15.75" customHeight="1">
      <c r="A242" s="34"/>
      <c r="B242" s="34"/>
      <c r="C242" s="34"/>
      <c r="E242" s="34"/>
      <c r="F242" s="35"/>
      <c r="J242" s="36"/>
      <c r="L242" s="37"/>
      <c r="W242" s="12"/>
      <c r="X242" s="34"/>
      <c r="Y242" s="12"/>
      <c r="Z242" s="12"/>
      <c r="AB242" s="13"/>
      <c r="AD242" s="12"/>
      <c r="AH242" s="12"/>
      <c r="AK242" s="12"/>
      <c r="AM242" s="39"/>
    </row>
    <row r="243" ht="15.75" customHeight="1">
      <c r="A243" s="34"/>
      <c r="B243" s="34"/>
      <c r="C243" s="34"/>
      <c r="E243" s="34"/>
      <c r="F243" s="35"/>
      <c r="J243" s="36"/>
      <c r="L243" s="37"/>
      <c r="W243" s="12"/>
      <c r="X243" s="34"/>
      <c r="Y243" s="12"/>
      <c r="Z243" s="12"/>
      <c r="AB243" s="13"/>
      <c r="AD243" s="12"/>
      <c r="AH243" s="12"/>
      <c r="AK243" s="12"/>
      <c r="AM243" s="39"/>
    </row>
    <row r="244" ht="15.75" customHeight="1">
      <c r="A244" s="34"/>
      <c r="B244" s="34"/>
      <c r="C244" s="34"/>
      <c r="E244" s="34"/>
      <c r="F244" s="35"/>
      <c r="J244" s="36"/>
      <c r="L244" s="37"/>
      <c r="W244" s="12"/>
      <c r="X244" s="34"/>
      <c r="Y244" s="12"/>
      <c r="Z244" s="12"/>
      <c r="AB244" s="13"/>
      <c r="AD244" s="12"/>
      <c r="AH244" s="12"/>
      <c r="AK244" s="12"/>
      <c r="AM244" s="39"/>
    </row>
    <row r="245" ht="15.75" customHeight="1">
      <c r="A245" s="34"/>
      <c r="B245" s="34"/>
      <c r="C245" s="34"/>
      <c r="E245" s="34"/>
      <c r="F245" s="35"/>
      <c r="J245" s="36"/>
      <c r="L245" s="37"/>
      <c r="W245" s="12"/>
      <c r="X245" s="34"/>
      <c r="Y245" s="12"/>
      <c r="Z245" s="12"/>
      <c r="AB245" s="13"/>
      <c r="AD245" s="12"/>
      <c r="AH245" s="12"/>
      <c r="AK245" s="12"/>
      <c r="AM245" s="39"/>
    </row>
    <row r="246" ht="15.75" customHeight="1">
      <c r="A246" s="34"/>
      <c r="B246" s="34"/>
      <c r="C246" s="34"/>
      <c r="E246" s="34"/>
      <c r="F246" s="35"/>
      <c r="J246" s="36"/>
      <c r="L246" s="37"/>
      <c r="W246" s="12"/>
      <c r="X246" s="34"/>
      <c r="Y246" s="12"/>
      <c r="Z246" s="12"/>
      <c r="AB246" s="13"/>
      <c r="AD246" s="12"/>
      <c r="AH246" s="12"/>
      <c r="AK246" s="12"/>
      <c r="AM246" s="39"/>
    </row>
    <row r="247" ht="15.75" customHeight="1">
      <c r="A247" s="34"/>
      <c r="B247" s="34"/>
      <c r="C247" s="34"/>
      <c r="E247" s="34"/>
      <c r="F247" s="35"/>
      <c r="J247" s="36"/>
      <c r="L247" s="37"/>
      <c r="W247" s="12"/>
      <c r="X247" s="34"/>
      <c r="Y247" s="12"/>
      <c r="Z247" s="12"/>
      <c r="AB247" s="13"/>
      <c r="AD247" s="12"/>
      <c r="AH247" s="12"/>
      <c r="AK247" s="12"/>
      <c r="AM247" s="39"/>
    </row>
    <row r="248" ht="15.75" customHeight="1">
      <c r="A248" s="34"/>
      <c r="B248" s="34"/>
      <c r="C248" s="34"/>
      <c r="E248" s="34"/>
      <c r="F248" s="35"/>
      <c r="J248" s="36"/>
      <c r="L248" s="37"/>
      <c r="W248" s="12"/>
      <c r="X248" s="34"/>
      <c r="Y248" s="12"/>
      <c r="Z248" s="12"/>
      <c r="AB248" s="13"/>
      <c r="AD248" s="12"/>
      <c r="AH248" s="12"/>
      <c r="AK248" s="12"/>
      <c r="AM248" s="39"/>
    </row>
    <row r="249" ht="15.75" customHeight="1">
      <c r="A249" s="34"/>
      <c r="B249" s="34"/>
      <c r="C249" s="34"/>
      <c r="E249" s="34"/>
      <c r="F249" s="35"/>
      <c r="J249" s="36"/>
      <c r="L249" s="37"/>
      <c r="W249" s="12"/>
      <c r="X249" s="34"/>
      <c r="Y249" s="12"/>
      <c r="Z249" s="12"/>
      <c r="AB249" s="13"/>
      <c r="AD249" s="12"/>
      <c r="AH249" s="12"/>
      <c r="AK249" s="12"/>
      <c r="AM249" s="39"/>
    </row>
    <row r="250" ht="15.75" customHeight="1">
      <c r="A250" s="34"/>
      <c r="B250" s="34"/>
      <c r="C250" s="34"/>
      <c r="E250" s="34"/>
      <c r="F250" s="35"/>
      <c r="J250" s="36"/>
      <c r="L250" s="37"/>
      <c r="W250" s="12"/>
      <c r="X250" s="34"/>
      <c r="Y250" s="12"/>
      <c r="Z250" s="12"/>
      <c r="AB250" s="13"/>
      <c r="AD250" s="12"/>
      <c r="AH250" s="12"/>
      <c r="AK250" s="12"/>
      <c r="AM250" s="39"/>
    </row>
    <row r="251" ht="15.75" customHeight="1">
      <c r="A251" s="34"/>
      <c r="B251" s="34"/>
      <c r="C251" s="34"/>
      <c r="E251" s="34"/>
      <c r="F251" s="35"/>
      <c r="J251" s="36"/>
      <c r="L251" s="37"/>
      <c r="W251" s="12"/>
      <c r="X251" s="34"/>
      <c r="Y251" s="12"/>
      <c r="Z251" s="12"/>
      <c r="AB251" s="13"/>
      <c r="AD251" s="12"/>
      <c r="AH251" s="12"/>
      <c r="AK251" s="12"/>
      <c r="AM251" s="39"/>
    </row>
    <row r="252" ht="15.75" customHeight="1">
      <c r="A252" s="34"/>
      <c r="B252" s="34"/>
      <c r="C252" s="34"/>
      <c r="E252" s="34"/>
      <c r="F252" s="35"/>
      <c r="J252" s="36"/>
      <c r="L252" s="37"/>
      <c r="W252" s="12"/>
      <c r="X252" s="34"/>
      <c r="Y252" s="12"/>
      <c r="Z252" s="12"/>
      <c r="AB252" s="13"/>
      <c r="AD252" s="12"/>
      <c r="AH252" s="12"/>
      <c r="AK252" s="12"/>
      <c r="AM252" s="39"/>
    </row>
    <row r="253" ht="15.75" customHeight="1">
      <c r="A253" s="34"/>
      <c r="B253" s="34"/>
      <c r="C253" s="34"/>
      <c r="E253" s="34"/>
      <c r="F253" s="35"/>
      <c r="J253" s="36"/>
      <c r="L253" s="37"/>
      <c r="W253" s="12"/>
      <c r="X253" s="34"/>
      <c r="Y253" s="12"/>
      <c r="Z253" s="12"/>
      <c r="AB253" s="13"/>
      <c r="AD253" s="12"/>
      <c r="AH253" s="12"/>
      <c r="AK253" s="12"/>
      <c r="AM253" s="39"/>
    </row>
    <row r="254" ht="15.75" customHeight="1">
      <c r="A254" s="34"/>
      <c r="B254" s="34"/>
      <c r="C254" s="34"/>
      <c r="E254" s="34"/>
      <c r="F254" s="35"/>
      <c r="J254" s="36"/>
      <c r="L254" s="37"/>
      <c r="W254" s="12"/>
      <c r="X254" s="34"/>
      <c r="Y254" s="12"/>
      <c r="Z254" s="12"/>
      <c r="AB254" s="13"/>
      <c r="AD254" s="12"/>
      <c r="AH254" s="12"/>
      <c r="AK254" s="12"/>
      <c r="AM254" s="39"/>
    </row>
    <row r="255" ht="15.75" customHeight="1">
      <c r="A255" s="34"/>
      <c r="B255" s="34"/>
      <c r="C255" s="34"/>
      <c r="E255" s="34"/>
      <c r="F255" s="35"/>
      <c r="J255" s="36"/>
      <c r="L255" s="37"/>
      <c r="W255" s="12"/>
      <c r="X255" s="34"/>
      <c r="Y255" s="12"/>
      <c r="Z255" s="12"/>
      <c r="AB255" s="13"/>
      <c r="AD255" s="12"/>
      <c r="AH255" s="12"/>
      <c r="AK255" s="12"/>
      <c r="AM255" s="39"/>
    </row>
    <row r="256" ht="15.75" customHeight="1">
      <c r="A256" s="34"/>
      <c r="B256" s="34"/>
      <c r="C256" s="34"/>
      <c r="E256" s="34"/>
      <c r="F256" s="35"/>
      <c r="J256" s="36"/>
      <c r="L256" s="37"/>
      <c r="W256" s="12"/>
      <c r="X256" s="34"/>
      <c r="Y256" s="12"/>
      <c r="Z256" s="12"/>
      <c r="AB256" s="13"/>
      <c r="AD256" s="12"/>
      <c r="AH256" s="12"/>
      <c r="AK256" s="12"/>
      <c r="AM256" s="39"/>
    </row>
    <row r="257" ht="15.75" customHeight="1">
      <c r="A257" s="34"/>
      <c r="B257" s="34"/>
      <c r="C257" s="34"/>
      <c r="E257" s="34"/>
      <c r="F257" s="35"/>
      <c r="J257" s="36"/>
      <c r="L257" s="37"/>
      <c r="W257" s="12"/>
      <c r="X257" s="34"/>
      <c r="Y257" s="12"/>
      <c r="Z257" s="12"/>
      <c r="AB257" s="13"/>
      <c r="AD257" s="12"/>
      <c r="AH257" s="12"/>
      <c r="AK257" s="12"/>
      <c r="AM257" s="39"/>
    </row>
    <row r="258" ht="15.75" customHeight="1">
      <c r="A258" s="34"/>
      <c r="B258" s="34"/>
      <c r="C258" s="34"/>
      <c r="E258" s="34"/>
      <c r="F258" s="35"/>
      <c r="J258" s="36"/>
      <c r="L258" s="37"/>
      <c r="W258" s="12"/>
      <c r="X258" s="34"/>
      <c r="Y258" s="12"/>
      <c r="Z258" s="12"/>
      <c r="AB258" s="13"/>
      <c r="AD258" s="12"/>
      <c r="AH258" s="12"/>
      <c r="AK258" s="12"/>
      <c r="AM258" s="39"/>
    </row>
    <row r="259" ht="15.75" customHeight="1">
      <c r="A259" s="34"/>
      <c r="B259" s="34"/>
      <c r="C259" s="34"/>
      <c r="E259" s="34"/>
      <c r="F259" s="35"/>
      <c r="J259" s="36"/>
      <c r="L259" s="37"/>
      <c r="W259" s="12"/>
      <c r="X259" s="34"/>
      <c r="Y259" s="12"/>
      <c r="Z259" s="12"/>
      <c r="AB259" s="13"/>
      <c r="AD259" s="12"/>
      <c r="AH259" s="12"/>
      <c r="AK259" s="12"/>
      <c r="AM259" s="39"/>
    </row>
    <row r="260" ht="15.75" customHeight="1">
      <c r="A260" s="34"/>
      <c r="B260" s="34"/>
      <c r="C260" s="34"/>
      <c r="E260" s="34"/>
      <c r="F260" s="35"/>
      <c r="J260" s="36"/>
      <c r="L260" s="37"/>
      <c r="W260" s="12"/>
      <c r="X260" s="34"/>
      <c r="Y260" s="12"/>
      <c r="Z260" s="12"/>
      <c r="AB260" s="13"/>
      <c r="AD260" s="12"/>
      <c r="AH260" s="12"/>
      <c r="AK260" s="12"/>
      <c r="AM260" s="39"/>
    </row>
    <row r="261" ht="15.75" customHeight="1">
      <c r="A261" s="34"/>
      <c r="B261" s="34"/>
      <c r="C261" s="34"/>
      <c r="E261" s="34"/>
      <c r="F261" s="35"/>
      <c r="J261" s="36"/>
      <c r="L261" s="37"/>
      <c r="W261" s="12"/>
      <c r="X261" s="34"/>
      <c r="Y261" s="12"/>
      <c r="Z261" s="12"/>
      <c r="AB261" s="13"/>
      <c r="AD261" s="12"/>
      <c r="AH261" s="12"/>
      <c r="AK261" s="12"/>
      <c r="AM261" s="39"/>
    </row>
    <row r="262" ht="15.75" customHeight="1">
      <c r="A262" s="34"/>
      <c r="B262" s="34"/>
      <c r="C262" s="34"/>
      <c r="E262" s="34"/>
      <c r="F262" s="35"/>
      <c r="J262" s="36"/>
      <c r="L262" s="37"/>
      <c r="W262" s="12"/>
      <c r="X262" s="34"/>
      <c r="Y262" s="12"/>
      <c r="Z262" s="12"/>
      <c r="AB262" s="13"/>
      <c r="AD262" s="12"/>
      <c r="AH262" s="12"/>
      <c r="AK262" s="12"/>
      <c r="AM262" s="39"/>
    </row>
    <row r="263" ht="15.75" customHeight="1">
      <c r="A263" s="34"/>
      <c r="B263" s="34"/>
      <c r="C263" s="34"/>
      <c r="E263" s="34"/>
      <c r="F263" s="35"/>
      <c r="J263" s="36"/>
      <c r="L263" s="37"/>
      <c r="W263" s="12"/>
      <c r="X263" s="34"/>
      <c r="Y263" s="12"/>
      <c r="Z263" s="12"/>
      <c r="AB263" s="13"/>
      <c r="AD263" s="12"/>
      <c r="AH263" s="12"/>
      <c r="AK263" s="12"/>
      <c r="AM263" s="39"/>
    </row>
    <row r="264" ht="15.75" customHeight="1">
      <c r="A264" s="34"/>
      <c r="B264" s="34"/>
      <c r="C264" s="34"/>
      <c r="E264" s="34"/>
      <c r="F264" s="35"/>
      <c r="J264" s="36"/>
      <c r="L264" s="37"/>
      <c r="W264" s="12"/>
      <c r="X264" s="34"/>
      <c r="Y264" s="12"/>
      <c r="Z264" s="12"/>
      <c r="AB264" s="13"/>
      <c r="AD264" s="12"/>
      <c r="AH264" s="12"/>
      <c r="AK264" s="12"/>
      <c r="AM264" s="39"/>
    </row>
    <row r="265" ht="15.75" customHeight="1">
      <c r="A265" s="34"/>
      <c r="B265" s="34"/>
      <c r="C265" s="34"/>
      <c r="E265" s="34"/>
      <c r="F265" s="35"/>
      <c r="J265" s="36"/>
      <c r="L265" s="37"/>
      <c r="W265" s="12"/>
      <c r="X265" s="34"/>
      <c r="Y265" s="12"/>
      <c r="Z265" s="12"/>
      <c r="AB265" s="13"/>
      <c r="AD265" s="12"/>
      <c r="AH265" s="12"/>
      <c r="AK265" s="12"/>
      <c r="AM265" s="39"/>
    </row>
    <row r="266" ht="15.75" customHeight="1">
      <c r="A266" s="34"/>
      <c r="B266" s="34"/>
      <c r="C266" s="34"/>
      <c r="E266" s="34"/>
      <c r="F266" s="35"/>
      <c r="J266" s="36"/>
      <c r="L266" s="37"/>
      <c r="W266" s="12"/>
      <c r="X266" s="34"/>
      <c r="Y266" s="12"/>
      <c r="Z266" s="12"/>
      <c r="AB266" s="13"/>
      <c r="AD266" s="12"/>
      <c r="AH266" s="12"/>
      <c r="AK266" s="12"/>
      <c r="AM266" s="39"/>
    </row>
    <row r="267" ht="15.75" customHeight="1">
      <c r="A267" s="34"/>
      <c r="B267" s="34"/>
      <c r="C267" s="34"/>
      <c r="E267" s="34"/>
      <c r="F267" s="35"/>
      <c r="J267" s="36"/>
      <c r="L267" s="37"/>
      <c r="W267" s="12"/>
      <c r="X267" s="34"/>
      <c r="Y267" s="12"/>
      <c r="Z267" s="12"/>
      <c r="AB267" s="13"/>
      <c r="AD267" s="12"/>
      <c r="AH267" s="12"/>
      <c r="AK267" s="12"/>
      <c r="AM267" s="39"/>
    </row>
    <row r="268" ht="15.75" customHeight="1">
      <c r="A268" s="34"/>
      <c r="B268" s="34"/>
      <c r="C268" s="34"/>
      <c r="E268" s="34"/>
      <c r="F268" s="35"/>
      <c r="J268" s="36"/>
      <c r="L268" s="37"/>
      <c r="W268" s="12"/>
      <c r="X268" s="34"/>
      <c r="Y268" s="12"/>
      <c r="Z268" s="12"/>
      <c r="AB268" s="13"/>
      <c r="AD268" s="12"/>
      <c r="AH268" s="12"/>
      <c r="AK268" s="12"/>
      <c r="AM268" s="39"/>
    </row>
    <row r="269" ht="15.75" customHeight="1">
      <c r="A269" s="34"/>
      <c r="B269" s="34"/>
      <c r="C269" s="34"/>
      <c r="E269" s="34"/>
      <c r="F269" s="35"/>
      <c r="J269" s="36"/>
      <c r="L269" s="37"/>
      <c r="W269" s="12"/>
      <c r="X269" s="34"/>
      <c r="Y269" s="12"/>
      <c r="Z269" s="12"/>
      <c r="AB269" s="13"/>
      <c r="AD269" s="12"/>
      <c r="AH269" s="12"/>
      <c r="AK269" s="12"/>
      <c r="AM269" s="39"/>
    </row>
    <row r="270" ht="15.75" customHeight="1">
      <c r="A270" s="34"/>
      <c r="B270" s="34"/>
      <c r="C270" s="34"/>
      <c r="E270" s="34"/>
      <c r="F270" s="35"/>
      <c r="J270" s="36"/>
      <c r="L270" s="37"/>
      <c r="W270" s="12"/>
      <c r="X270" s="34"/>
      <c r="Y270" s="12"/>
      <c r="Z270" s="12"/>
      <c r="AB270" s="13"/>
      <c r="AD270" s="12"/>
      <c r="AH270" s="12"/>
      <c r="AK270" s="12"/>
      <c r="AM270" s="39"/>
    </row>
    <row r="271" ht="15.75" customHeight="1">
      <c r="A271" s="34"/>
      <c r="B271" s="34"/>
      <c r="C271" s="34"/>
      <c r="E271" s="34"/>
      <c r="F271" s="35"/>
      <c r="J271" s="36"/>
      <c r="L271" s="37"/>
      <c r="W271" s="12"/>
      <c r="X271" s="34"/>
      <c r="Y271" s="12"/>
      <c r="Z271" s="12"/>
      <c r="AB271" s="13"/>
      <c r="AD271" s="12"/>
      <c r="AH271" s="12"/>
      <c r="AK271" s="12"/>
      <c r="AM271" s="39"/>
    </row>
    <row r="272" ht="15.75" customHeight="1">
      <c r="A272" s="34"/>
      <c r="B272" s="34"/>
      <c r="C272" s="34"/>
      <c r="E272" s="34"/>
      <c r="F272" s="35"/>
      <c r="J272" s="36"/>
      <c r="L272" s="37"/>
      <c r="W272" s="12"/>
      <c r="X272" s="34"/>
      <c r="Y272" s="12"/>
      <c r="Z272" s="12"/>
      <c r="AB272" s="13"/>
      <c r="AD272" s="12"/>
      <c r="AH272" s="12"/>
      <c r="AK272" s="12"/>
      <c r="AM272" s="39"/>
    </row>
    <row r="273" ht="15.75" customHeight="1">
      <c r="A273" s="34"/>
      <c r="B273" s="34"/>
      <c r="C273" s="34"/>
      <c r="E273" s="34"/>
      <c r="F273" s="35"/>
      <c r="J273" s="36"/>
      <c r="L273" s="37"/>
      <c r="W273" s="12"/>
      <c r="X273" s="34"/>
      <c r="Y273" s="12"/>
      <c r="Z273" s="12"/>
      <c r="AB273" s="13"/>
      <c r="AD273" s="12"/>
      <c r="AH273" s="12"/>
      <c r="AK273" s="12"/>
      <c r="AM273" s="39"/>
    </row>
    <row r="274" ht="15.75" customHeight="1">
      <c r="A274" s="34"/>
      <c r="B274" s="34"/>
      <c r="C274" s="34"/>
      <c r="E274" s="34"/>
      <c r="F274" s="35"/>
      <c r="J274" s="36"/>
      <c r="L274" s="37"/>
      <c r="W274" s="12"/>
      <c r="X274" s="34"/>
      <c r="Y274" s="12"/>
      <c r="Z274" s="12"/>
      <c r="AB274" s="13"/>
      <c r="AD274" s="12"/>
      <c r="AH274" s="12"/>
      <c r="AK274" s="12"/>
      <c r="AM274" s="39"/>
    </row>
    <row r="275" ht="15.75" customHeight="1">
      <c r="A275" s="34"/>
      <c r="B275" s="34"/>
      <c r="C275" s="34"/>
      <c r="E275" s="34"/>
      <c r="F275" s="35"/>
      <c r="J275" s="36"/>
      <c r="L275" s="37"/>
      <c r="W275" s="12"/>
      <c r="X275" s="34"/>
      <c r="Y275" s="12"/>
      <c r="Z275" s="12"/>
      <c r="AB275" s="13"/>
      <c r="AD275" s="12"/>
      <c r="AH275" s="12"/>
      <c r="AK275" s="12"/>
      <c r="AM275" s="39"/>
    </row>
    <row r="276" ht="15.75" customHeight="1">
      <c r="A276" s="34"/>
      <c r="B276" s="34"/>
      <c r="C276" s="34"/>
      <c r="E276" s="34"/>
      <c r="F276" s="35"/>
      <c r="J276" s="36"/>
      <c r="L276" s="37"/>
      <c r="W276" s="12"/>
      <c r="X276" s="34"/>
      <c r="Y276" s="12"/>
      <c r="Z276" s="12"/>
      <c r="AB276" s="13"/>
      <c r="AD276" s="12"/>
      <c r="AH276" s="12"/>
      <c r="AK276" s="12"/>
      <c r="AM276" s="39"/>
    </row>
    <row r="277" ht="15.75" customHeight="1">
      <c r="A277" s="34"/>
      <c r="B277" s="34"/>
      <c r="C277" s="34"/>
      <c r="E277" s="34"/>
      <c r="F277" s="35"/>
      <c r="J277" s="36"/>
      <c r="L277" s="37"/>
      <c r="W277" s="12"/>
      <c r="X277" s="34"/>
      <c r="Y277" s="12"/>
      <c r="Z277" s="12"/>
      <c r="AB277" s="13"/>
      <c r="AD277" s="12"/>
      <c r="AH277" s="12"/>
      <c r="AK277" s="12"/>
      <c r="AM277" s="39"/>
    </row>
    <row r="278" ht="15.75" customHeight="1">
      <c r="A278" s="34"/>
      <c r="B278" s="34"/>
      <c r="C278" s="34"/>
      <c r="E278" s="34"/>
      <c r="F278" s="35"/>
      <c r="J278" s="36"/>
      <c r="L278" s="37"/>
      <c r="W278" s="12"/>
      <c r="X278" s="34"/>
      <c r="Y278" s="12"/>
      <c r="Z278" s="12"/>
      <c r="AB278" s="13"/>
      <c r="AD278" s="12"/>
      <c r="AH278" s="12"/>
      <c r="AK278" s="12"/>
      <c r="AM278" s="39"/>
    </row>
    <row r="279" ht="15.75" customHeight="1">
      <c r="A279" s="34"/>
      <c r="B279" s="34"/>
      <c r="C279" s="34"/>
      <c r="E279" s="34"/>
      <c r="F279" s="35"/>
      <c r="J279" s="36"/>
      <c r="L279" s="37"/>
      <c r="W279" s="12"/>
      <c r="X279" s="34"/>
      <c r="Y279" s="12"/>
      <c r="Z279" s="12"/>
      <c r="AB279" s="13"/>
      <c r="AD279" s="12"/>
      <c r="AH279" s="12"/>
      <c r="AK279" s="12"/>
      <c r="AM279" s="39"/>
    </row>
    <row r="280" ht="15.75" customHeight="1">
      <c r="A280" s="34"/>
      <c r="B280" s="34"/>
      <c r="C280" s="34"/>
      <c r="E280" s="34"/>
      <c r="F280" s="35"/>
      <c r="J280" s="36"/>
      <c r="L280" s="37"/>
      <c r="W280" s="12"/>
      <c r="X280" s="34"/>
      <c r="Y280" s="12"/>
      <c r="Z280" s="12"/>
      <c r="AB280" s="13"/>
      <c r="AD280" s="12"/>
      <c r="AH280" s="12"/>
      <c r="AK280" s="12"/>
      <c r="AM280" s="39"/>
    </row>
    <row r="281" ht="15.75" customHeight="1">
      <c r="A281" s="34"/>
      <c r="B281" s="34"/>
      <c r="C281" s="34"/>
      <c r="E281" s="34"/>
      <c r="F281" s="35"/>
      <c r="J281" s="36"/>
      <c r="L281" s="37"/>
      <c r="W281" s="12"/>
      <c r="X281" s="34"/>
      <c r="Y281" s="12"/>
      <c r="Z281" s="12"/>
      <c r="AB281" s="13"/>
      <c r="AD281" s="12"/>
      <c r="AH281" s="12"/>
      <c r="AK281" s="12"/>
      <c r="AM281" s="39"/>
    </row>
    <row r="282" ht="15.75" customHeight="1">
      <c r="A282" s="34"/>
      <c r="B282" s="34"/>
      <c r="C282" s="34"/>
      <c r="E282" s="34"/>
      <c r="F282" s="35"/>
      <c r="J282" s="36"/>
      <c r="L282" s="37"/>
      <c r="W282" s="12"/>
      <c r="X282" s="34"/>
      <c r="Y282" s="12"/>
      <c r="Z282" s="12"/>
      <c r="AB282" s="13"/>
      <c r="AD282" s="12"/>
      <c r="AH282" s="12"/>
      <c r="AK282" s="12"/>
      <c r="AM282" s="39"/>
    </row>
    <row r="283" ht="15.75" customHeight="1">
      <c r="A283" s="34"/>
      <c r="B283" s="34"/>
      <c r="C283" s="34"/>
      <c r="E283" s="34"/>
      <c r="F283" s="35"/>
      <c r="J283" s="36"/>
      <c r="L283" s="37"/>
      <c r="W283" s="12"/>
      <c r="X283" s="34"/>
      <c r="Y283" s="12"/>
      <c r="Z283" s="12"/>
      <c r="AB283" s="13"/>
      <c r="AD283" s="12"/>
      <c r="AH283" s="12"/>
      <c r="AK283" s="12"/>
      <c r="AM283" s="39"/>
    </row>
    <row r="284" ht="15.75" customHeight="1">
      <c r="A284" s="34"/>
      <c r="B284" s="34"/>
      <c r="C284" s="34"/>
      <c r="E284" s="34"/>
      <c r="F284" s="35"/>
      <c r="J284" s="36"/>
      <c r="L284" s="37"/>
      <c r="W284" s="12"/>
      <c r="X284" s="34"/>
      <c r="Y284" s="12"/>
      <c r="Z284" s="12"/>
      <c r="AB284" s="13"/>
      <c r="AD284" s="12"/>
      <c r="AH284" s="12"/>
      <c r="AK284" s="12"/>
      <c r="AM284" s="39"/>
    </row>
    <row r="285" ht="15.75" customHeight="1">
      <c r="A285" s="34"/>
      <c r="B285" s="34"/>
      <c r="C285" s="34"/>
      <c r="E285" s="34"/>
      <c r="F285" s="35"/>
      <c r="J285" s="36"/>
      <c r="L285" s="37"/>
      <c r="W285" s="12"/>
      <c r="X285" s="34"/>
      <c r="Y285" s="12"/>
      <c r="Z285" s="12"/>
      <c r="AB285" s="13"/>
      <c r="AD285" s="12"/>
      <c r="AH285" s="12"/>
      <c r="AK285" s="12"/>
      <c r="AM285" s="39"/>
    </row>
    <row r="286" ht="15.75" customHeight="1">
      <c r="A286" s="34"/>
      <c r="B286" s="34"/>
      <c r="C286" s="34"/>
      <c r="E286" s="34"/>
      <c r="F286" s="35"/>
      <c r="J286" s="36"/>
      <c r="L286" s="37"/>
      <c r="W286" s="12"/>
      <c r="X286" s="34"/>
      <c r="Y286" s="12"/>
      <c r="Z286" s="12"/>
      <c r="AB286" s="13"/>
      <c r="AD286" s="12"/>
      <c r="AH286" s="12"/>
      <c r="AK286" s="12"/>
      <c r="AM286" s="39"/>
    </row>
    <row r="287" ht="15.75" customHeight="1">
      <c r="A287" s="34"/>
      <c r="B287" s="34"/>
      <c r="C287" s="34"/>
      <c r="E287" s="34"/>
      <c r="F287" s="35"/>
      <c r="J287" s="36"/>
      <c r="L287" s="37"/>
      <c r="W287" s="12"/>
      <c r="X287" s="34"/>
      <c r="Y287" s="12"/>
      <c r="Z287" s="12"/>
      <c r="AB287" s="13"/>
      <c r="AD287" s="12"/>
      <c r="AH287" s="12"/>
      <c r="AK287" s="12"/>
      <c r="AM287" s="39"/>
    </row>
    <row r="288" ht="15.75" customHeight="1">
      <c r="A288" s="34"/>
      <c r="B288" s="34"/>
      <c r="C288" s="34"/>
      <c r="E288" s="34"/>
      <c r="F288" s="35"/>
      <c r="J288" s="36"/>
      <c r="L288" s="37"/>
      <c r="W288" s="12"/>
      <c r="X288" s="34"/>
      <c r="Y288" s="12"/>
      <c r="Z288" s="12"/>
      <c r="AB288" s="13"/>
      <c r="AD288" s="12"/>
      <c r="AH288" s="12"/>
      <c r="AK288" s="12"/>
      <c r="AM288" s="39"/>
    </row>
    <row r="289" ht="15.75" customHeight="1">
      <c r="A289" s="34"/>
      <c r="B289" s="34"/>
      <c r="C289" s="34"/>
      <c r="E289" s="34"/>
      <c r="F289" s="35"/>
      <c r="J289" s="36"/>
      <c r="L289" s="37"/>
      <c r="W289" s="12"/>
      <c r="X289" s="34"/>
      <c r="Y289" s="12"/>
      <c r="Z289" s="12"/>
      <c r="AB289" s="13"/>
      <c r="AD289" s="12"/>
      <c r="AH289" s="12"/>
      <c r="AK289" s="12"/>
      <c r="AM289" s="39"/>
    </row>
    <row r="290" ht="15.75" customHeight="1">
      <c r="A290" s="34"/>
      <c r="B290" s="34"/>
      <c r="C290" s="34"/>
      <c r="E290" s="34"/>
      <c r="F290" s="35"/>
      <c r="J290" s="36"/>
      <c r="L290" s="37"/>
      <c r="W290" s="12"/>
      <c r="X290" s="34"/>
      <c r="Y290" s="12"/>
      <c r="Z290" s="12"/>
      <c r="AB290" s="13"/>
      <c r="AD290" s="12"/>
      <c r="AH290" s="12"/>
      <c r="AK290" s="12"/>
      <c r="AM290" s="39"/>
    </row>
    <row r="291" ht="15.75" customHeight="1">
      <c r="A291" s="34"/>
      <c r="B291" s="34"/>
      <c r="C291" s="34"/>
      <c r="E291" s="34"/>
      <c r="F291" s="35"/>
      <c r="J291" s="36"/>
      <c r="L291" s="37"/>
      <c r="W291" s="12"/>
      <c r="X291" s="34"/>
      <c r="Y291" s="12"/>
      <c r="Z291" s="12"/>
      <c r="AB291" s="13"/>
      <c r="AD291" s="12"/>
      <c r="AH291" s="12"/>
      <c r="AK291" s="12"/>
      <c r="AM291" s="39"/>
    </row>
    <row r="292" ht="15.75" customHeight="1">
      <c r="A292" s="34"/>
      <c r="B292" s="34"/>
      <c r="C292" s="34"/>
      <c r="E292" s="34"/>
      <c r="F292" s="35"/>
      <c r="J292" s="36"/>
      <c r="L292" s="37"/>
      <c r="W292" s="12"/>
      <c r="X292" s="34"/>
      <c r="Y292" s="12"/>
      <c r="Z292" s="12"/>
      <c r="AB292" s="13"/>
      <c r="AD292" s="12"/>
      <c r="AH292" s="12"/>
      <c r="AK292" s="12"/>
      <c r="AM292" s="39"/>
    </row>
    <row r="293" ht="15.75" customHeight="1">
      <c r="A293" s="34"/>
      <c r="B293" s="34"/>
      <c r="C293" s="34"/>
      <c r="E293" s="34"/>
      <c r="F293" s="35"/>
      <c r="J293" s="36"/>
      <c r="L293" s="37"/>
      <c r="W293" s="12"/>
      <c r="X293" s="34"/>
      <c r="Y293" s="12"/>
      <c r="Z293" s="12"/>
      <c r="AB293" s="13"/>
      <c r="AD293" s="12"/>
      <c r="AH293" s="12"/>
      <c r="AK293" s="12"/>
      <c r="AM293" s="39"/>
    </row>
    <row r="294" ht="15.75" customHeight="1">
      <c r="A294" s="34"/>
      <c r="B294" s="34"/>
      <c r="C294" s="34"/>
      <c r="E294" s="34"/>
      <c r="F294" s="35"/>
      <c r="J294" s="36"/>
      <c r="L294" s="37"/>
      <c r="W294" s="12"/>
      <c r="X294" s="34"/>
      <c r="Y294" s="12"/>
      <c r="Z294" s="12"/>
      <c r="AB294" s="13"/>
      <c r="AD294" s="12"/>
      <c r="AH294" s="12"/>
      <c r="AK294" s="12"/>
      <c r="AM294" s="39"/>
    </row>
    <row r="295" ht="15.75" customHeight="1">
      <c r="A295" s="34"/>
      <c r="B295" s="34"/>
      <c r="C295" s="34"/>
      <c r="E295" s="34"/>
      <c r="F295" s="35"/>
      <c r="J295" s="36"/>
      <c r="L295" s="37"/>
      <c r="W295" s="12"/>
      <c r="X295" s="34"/>
      <c r="Y295" s="12"/>
      <c r="Z295" s="12"/>
      <c r="AB295" s="13"/>
      <c r="AD295" s="12"/>
      <c r="AH295" s="12"/>
      <c r="AK295" s="12"/>
      <c r="AM295" s="39"/>
    </row>
    <row r="296" ht="15.75" customHeight="1">
      <c r="A296" s="34"/>
      <c r="B296" s="34"/>
      <c r="C296" s="34"/>
      <c r="E296" s="34"/>
      <c r="F296" s="35"/>
      <c r="J296" s="36"/>
      <c r="L296" s="37"/>
      <c r="W296" s="12"/>
      <c r="X296" s="34"/>
      <c r="Y296" s="12"/>
      <c r="Z296" s="12"/>
      <c r="AB296" s="13"/>
      <c r="AD296" s="12"/>
      <c r="AH296" s="12"/>
      <c r="AK296" s="12"/>
      <c r="AM296" s="39"/>
    </row>
    <row r="297" ht="15.75" customHeight="1">
      <c r="A297" s="34"/>
      <c r="B297" s="34"/>
      <c r="C297" s="34"/>
      <c r="E297" s="34"/>
      <c r="F297" s="35"/>
      <c r="J297" s="36"/>
      <c r="L297" s="37"/>
      <c r="W297" s="12"/>
      <c r="X297" s="34"/>
      <c r="Y297" s="12"/>
      <c r="Z297" s="12"/>
      <c r="AB297" s="13"/>
      <c r="AD297" s="12"/>
      <c r="AH297" s="12"/>
      <c r="AK297" s="12"/>
      <c r="AM297" s="39"/>
    </row>
    <row r="298" ht="15.75" customHeight="1">
      <c r="A298" s="34"/>
      <c r="B298" s="34"/>
      <c r="C298" s="34"/>
      <c r="E298" s="34"/>
      <c r="F298" s="35"/>
      <c r="J298" s="36"/>
      <c r="L298" s="37"/>
      <c r="W298" s="12"/>
      <c r="X298" s="34"/>
      <c r="Y298" s="12"/>
      <c r="Z298" s="12"/>
      <c r="AB298" s="13"/>
      <c r="AD298" s="12"/>
      <c r="AH298" s="12"/>
      <c r="AK298" s="12"/>
      <c r="AM298" s="39"/>
    </row>
    <row r="299" ht="15.75" customHeight="1">
      <c r="A299" s="34"/>
      <c r="B299" s="34"/>
      <c r="C299" s="34"/>
      <c r="E299" s="34"/>
      <c r="F299" s="35"/>
      <c r="J299" s="36"/>
      <c r="L299" s="37"/>
      <c r="W299" s="12"/>
      <c r="X299" s="34"/>
      <c r="Y299" s="12"/>
      <c r="Z299" s="12"/>
      <c r="AB299" s="13"/>
      <c r="AD299" s="12"/>
      <c r="AH299" s="12"/>
      <c r="AK299" s="12"/>
      <c r="AM299" s="39"/>
    </row>
    <row r="300" ht="15.75" customHeight="1">
      <c r="A300" s="34"/>
      <c r="B300" s="34"/>
      <c r="C300" s="34"/>
      <c r="E300" s="34"/>
      <c r="F300" s="35"/>
      <c r="J300" s="36"/>
      <c r="L300" s="37"/>
      <c r="W300" s="12"/>
      <c r="X300" s="34"/>
      <c r="Y300" s="12"/>
      <c r="Z300" s="12"/>
      <c r="AB300" s="13"/>
      <c r="AD300" s="12"/>
      <c r="AH300" s="12"/>
      <c r="AK300" s="12"/>
      <c r="AM300" s="39"/>
    </row>
    <row r="301" ht="15.75" customHeight="1">
      <c r="A301" s="34"/>
      <c r="B301" s="34"/>
      <c r="C301" s="34"/>
      <c r="E301" s="34"/>
      <c r="F301" s="35"/>
      <c r="J301" s="36"/>
      <c r="L301" s="37"/>
      <c r="W301" s="12"/>
      <c r="X301" s="34"/>
      <c r="Y301" s="12"/>
      <c r="Z301" s="12"/>
      <c r="AB301" s="13"/>
      <c r="AD301" s="12"/>
      <c r="AH301" s="12"/>
      <c r="AK301" s="12"/>
      <c r="AM301" s="39"/>
    </row>
    <row r="302" ht="15.75" customHeight="1">
      <c r="A302" s="34"/>
      <c r="B302" s="34"/>
      <c r="C302" s="34"/>
      <c r="E302" s="34"/>
      <c r="F302" s="35"/>
      <c r="J302" s="36"/>
      <c r="L302" s="37"/>
      <c r="W302" s="12"/>
      <c r="X302" s="34"/>
      <c r="Y302" s="12"/>
      <c r="Z302" s="12"/>
      <c r="AB302" s="13"/>
      <c r="AD302" s="12"/>
      <c r="AH302" s="12"/>
      <c r="AK302" s="12"/>
      <c r="AM302" s="39"/>
    </row>
    <row r="303" ht="15.75" customHeight="1">
      <c r="A303" s="34"/>
      <c r="B303" s="34"/>
      <c r="C303" s="34"/>
      <c r="E303" s="34"/>
      <c r="F303" s="35"/>
      <c r="J303" s="36"/>
      <c r="L303" s="37"/>
      <c r="W303" s="12"/>
      <c r="X303" s="34"/>
      <c r="Y303" s="12"/>
      <c r="Z303" s="12"/>
      <c r="AB303" s="13"/>
      <c r="AD303" s="12"/>
      <c r="AH303" s="12"/>
      <c r="AK303" s="12"/>
      <c r="AM303" s="39"/>
    </row>
    <row r="304" ht="15.75" customHeight="1">
      <c r="A304" s="34"/>
      <c r="B304" s="34"/>
      <c r="C304" s="34"/>
      <c r="E304" s="34"/>
      <c r="F304" s="35"/>
      <c r="J304" s="36"/>
      <c r="L304" s="37"/>
      <c r="W304" s="12"/>
      <c r="X304" s="34"/>
      <c r="Y304" s="12"/>
      <c r="Z304" s="12"/>
      <c r="AB304" s="13"/>
      <c r="AD304" s="12"/>
      <c r="AH304" s="12"/>
      <c r="AK304" s="12"/>
      <c r="AM304" s="39"/>
    </row>
    <row r="305" ht="15.75" customHeight="1">
      <c r="A305" s="34"/>
      <c r="B305" s="34"/>
      <c r="C305" s="34"/>
      <c r="E305" s="34"/>
      <c r="F305" s="35"/>
      <c r="J305" s="36"/>
      <c r="L305" s="37"/>
      <c r="W305" s="12"/>
      <c r="X305" s="34"/>
      <c r="Y305" s="12"/>
      <c r="Z305" s="12"/>
      <c r="AB305" s="13"/>
      <c r="AD305" s="12"/>
      <c r="AH305" s="12"/>
      <c r="AK305" s="12"/>
      <c r="AM305" s="39"/>
    </row>
    <row r="306" ht="15.75" customHeight="1">
      <c r="A306" s="34"/>
      <c r="B306" s="34"/>
      <c r="C306" s="34"/>
      <c r="E306" s="34"/>
      <c r="F306" s="35"/>
      <c r="J306" s="36"/>
      <c r="L306" s="37"/>
      <c r="W306" s="12"/>
      <c r="X306" s="34"/>
      <c r="Y306" s="12"/>
      <c r="Z306" s="12"/>
      <c r="AB306" s="13"/>
      <c r="AD306" s="12"/>
      <c r="AH306" s="12"/>
      <c r="AK306" s="12"/>
      <c r="AM306" s="39"/>
    </row>
    <row r="307" ht="15.75" customHeight="1">
      <c r="A307" s="34"/>
      <c r="B307" s="34"/>
      <c r="C307" s="34"/>
      <c r="E307" s="34"/>
      <c r="F307" s="35"/>
      <c r="J307" s="36"/>
      <c r="L307" s="37"/>
      <c r="W307" s="12"/>
      <c r="X307" s="34"/>
      <c r="Y307" s="12"/>
      <c r="Z307" s="12"/>
      <c r="AB307" s="13"/>
      <c r="AD307" s="12"/>
      <c r="AH307" s="12"/>
      <c r="AK307" s="12"/>
      <c r="AM307" s="39"/>
    </row>
    <row r="308" ht="15.75" customHeight="1">
      <c r="A308" s="34"/>
      <c r="B308" s="34"/>
      <c r="C308" s="34"/>
      <c r="E308" s="34"/>
      <c r="F308" s="35"/>
      <c r="J308" s="36"/>
      <c r="L308" s="37"/>
      <c r="W308" s="12"/>
      <c r="X308" s="34"/>
      <c r="Y308" s="12"/>
      <c r="Z308" s="12"/>
      <c r="AB308" s="13"/>
      <c r="AD308" s="12"/>
      <c r="AH308" s="12"/>
      <c r="AK308" s="12"/>
      <c r="AM308" s="39"/>
    </row>
    <row r="309" ht="15.75" customHeight="1">
      <c r="A309" s="34"/>
      <c r="B309" s="34"/>
      <c r="C309" s="34"/>
      <c r="E309" s="34"/>
      <c r="F309" s="35"/>
      <c r="J309" s="36"/>
      <c r="L309" s="37"/>
      <c r="W309" s="12"/>
      <c r="X309" s="34"/>
      <c r="Y309" s="12"/>
      <c r="Z309" s="12"/>
      <c r="AB309" s="13"/>
      <c r="AD309" s="12"/>
      <c r="AH309" s="12"/>
      <c r="AK309" s="12"/>
      <c r="AM309" s="39"/>
    </row>
    <row r="310" ht="15.75" customHeight="1">
      <c r="A310" s="34"/>
      <c r="B310" s="34"/>
      <c r="C310" s="34"/>
      <c r="E310" s="34"/>
      <c r="F310" s="35"/>
      <c r="J310" s="36"/>
      <c r="L310" s="37"/>
      <c r="W310" s="12"/>
      <c r="X310" s="34"/>
      <c r="Y310" s="12"/>
      <c r="Z310" s="12"/>
      <c r="AB310" s="13"/>
      <c r="AD310" s="12"/>
      <c r="AH310" s="12"/>
      <c r="AK310" s="12"/>
      <c r="AM310" s="39"/>
    </row>
    <row r="311" ht="15.75" customHeight="1">
      <c r="A311" s="34"/>
      <c r="B311" s="34"/>
      <c r="C311" s="34"/>
      <c r="E311" s="34"/>
      <c r="F311" s="35"/>
      <c r="J311" s="36"/>
      <c r="L311" s="37"/>
      <c r="W311" s="12"/>
      <c r="X311" s="34"/>
      <c r="Y311" s="12"/>
      <c r="Z311" s="12"/>
      <c r="AB311" s="13"/>
      <c r="AD311" s="12"/>
      <c r="AH311" s="12"/>
      <c r="AK311" s="12"/>
      <c r="AM311" s="39"/>
    </row>
    <row r="312" ht="15.75" customHeight="1">
      <c r="A312" s="34"/>
      <c r="B312" s="34"/>
      <c r="C312" s="34"/>
      <c r="E312" s="34"/>
      <c r="F312" s="35"/>
      <c r="J312" s="36"/>
      <c r="L312" s="37"/>
      <c r="W312" s="12"/>
      <c r="X312" s="34"/>
      <c r="Y312" s="12"/>
      <c r="Z312" s="12"/>
      <c r="AB312" s="13"/>
      <c r="AD312" s="12"/>
      <c r="AH312" s="12"/>
      <c r="AK312" s="12"/>
      <c r="AM312" s="39"/>
    </row>
    <row r="313" ht="15.75" customHeight="1">
      <c r="A313" s="34"/>
      <c r="B313" s="34"/>
      <c r="C313" s="34"/>
      <c r="E313" s="34"/>
      <c r="F313" s="35"/>
      <c r="J313" s="36"/>
      <c r="L313" s="37"/>
      <c r="W313" s="12"/>
      <c r="X313" s="34"/>
      <c r="Y313" s="12"/>
      <c r="Z313" s="12"/>
      <c r="AB313" s="13"/>
      <c r="AD313" s="12"/>
      <c r="AH313" s="12"/>
      <c r="AK313" s="12"/>
      <c r="AM313" s="39"/>
    </row>
    <row r="314" ht="15.75" customHeight="1">
      <c r="A314" s="34"/>
      <c r="B314" s="34"/>
      <c r="C314" s="34"/>
      <c r="E314" s="34"/>
      <c r="F314" s="35"/>
      <c r="J314" s="36"/>
      <c r="L314" s="37"/>
      <c r="W314" s="12"/>
      <c r="X314" s="34"/>
      <c r="Y314" s="12"/>
      <c r="Z314" s="12"/>
      <c r="AB314" s="13"/>
      <c r="AD314" s="12"/>
      <c r="AH314" s="12"/>
      <c r="AK314" s="12"/>
      <c r="AM314" s="39"/>
    </row>
    <row r="315" ht="15.75" customHeight="1">
      <c r="A315" s="34"/>
      <c r="B315" s="34"/>
      <c r="C315" s="34"/>
      <c r="E315" s="34"/>
      <c r="F315" s="35"/>
      <c r="J315" s="36"/>
      <c r="L315" s="37"/>
      <c r="W315" s="12"/>
      <c r="X315" s="34"/>
      <c r="Y315" s="12"/>
      <c r="Z315" s="12"/>
      <c r="AB315" s="13"/>
      <c r="AD315" s="12"/>
      <c r="AH315" s="12"/>
      <c r="AK315" s="12"/>
      <c r="AM315" s="39"/>
    </row>
    <row r="316" ht="15.75" customHeight="1">
      <c r="A316" s="34"/>
      <c r="B316" s="34"/>
      <c r="C316" s="34"/>
      <c r="E316" s="34"/>
      <c r="F316" s="35"/>
      <c r="J316" s="36"/>
      <c r="L316" s="37"/>
      <c r="W316" s="12"/>
      <c r="X316" s="34"/>
      <c r="Y316" s="12"/>
      <c r="Z316" s="12"/>
      <c r="AB316" s="13"/>
      <c r="AD316" s="12"/>
      <c r="AH316" s="12"/>
      <c r="AK316" s="12"/>
      <c r="AM316" s="39"/>
    </row>
    <row r="317" ht="15.75" customHeight="1">
      <c r="A317" s="34"/>
      <c r="B317" s="34"/>
      <c r="C317" s="34"/>
      <c r="E317" s="34"/>
      <c r="F317" s="35"/>
      <c r="J317" s="36"/>
      <c r="L317" s="37"/>
      <c r="W317" s="12"/>
      <c r="X317" s="34"/>
      <c r="Y317" s="12"/>
      <c r="Z317" s="12"/>
      <c r="AB317" s="13"/>
      <c r="AD317" s="12"/>
      <c r="AH317" s="12"/>
      <c r="AK317" s="12"/>
      <c r="AM317" s="39"/>
    </row>
    <row r="318" ht="15.75" customHeight="1">
      <c r="A318" s="34"/>
      <c r="B318" s="34"/>
      <c r="C318" s="34"/>
      <c r="E318" s="34"/>
      <c r="F318" s="35"/>
      <c r="J318" s="36"/>
      <c r="L318" s="37"/>
      <c r="W318" s="12"/>
      <c r="X318" s="34"/>
      <c r="Y318" s="12"/>
      <c r="Z318" s="12"/>
      <c r="AB318" s="13"/>
      <c r="AD318" s="12"/>
      <c r="AH318" s="12"/>
      <c r="AK318" s="12"/>
      <c r="AM318" s="39"/>
    </row>
    <row r="319" ht="15.75" customHeight="1">
      <c r="A319" s="34"/>
      <c r="B319" s="34"/>
      <c r="C319" s="34"/>
      <c r="E319" s="34"/>
      <c r="F319" s="35"/>
      <c r="J319" s="36"/>
      <c r="L319" s="37"/>
      <c r="W319" s="12"/>
      <c r="X319" s="34"/>
      <c r="Y319" s="12"/>
      <c r="Z319" s="12"/>
      <c r="AB319" s="13"/>
      <c r="AD319" s="12"/>
      <c r="AH319" s="12"/>
      <c r="AK319" s="12"/>
      <c r="AM319" s="39"/>
    </row>
    <row r="320" ht="15.75" customHeight="1">
      <c r="A320" s="34"/>
      <c r="B320" s="34"/>
      <c r="C320" s="34"/>
      <c r="E320" s="34"/>
      <c r="F320" s="35"/>
      <c r="J320" s="36"/>
      <c r="L320" s="37"/>
      <c r="W320" s="12"/>
      <c r="X320" s="34"/>
      <c r="Y320" s="12"/>
      <c r="Z320" s="12"/>
      <c r="AB320" s="13"/>
      <c r="AD320" s="12"/>
      <c r="AH320" s="12"/>
      <c r="AK320" s="12"/>
      <c r="AM320" s="39"/>
    </row>
    <row r="321" ht="15.75" customHeight="1">
      <c r="A321" s="34"/>
      <c r="B321" s="34"/>
      <c r="C321" s="34"/>
      <c r="E321" s="34"/>
      <c r="F321" s="35"/>
      <c r="J321" s="36"/>
      <c r="L321" s="37"/>
      <c r="W321" s="12"/>
      <c r="X321" s="34"/>
      <c r="Y321" s="12"/>
      <c r="Z321" s="12"/>
      <c r="AB321" s="13"/>
      <c r="AD321" s="12"/>
      <c r="AH321" s="12"/>
      <c r="AK321" s="12"/>
      <c r="AM321" s="39"/>
    </row>
    <row r="322" ht="15.75" customHeight="1">
      <c r="A322" s="34"/>
      <c r="B322" s="34"/>
      <c r="C322" s="34"/>
      <c r="E322" s="34"/>
      <c r="F322" s="35"/>
      <c r="J322" s="36"/>
      <c r="L322" s="37"/>
      <c r="W322" s="12"/>
      <c r="X322" s="34"/>
      <c r="Y322" s="12"/>
      <c r="Z322" s="12"/>
      <c r="AB322" s="13"/>
      <c r="AD322" s="12"/>
      <c r="AH322" s="12"/>
      <c r="AK322" s="12"/>
      <c r="AM322" s="39"/>
    </row>
    <row r="323" ht="15.75" customHeight="1">
      <c r="A323" s="34"/>
      <c r="B323" s="34"/>
      <c r="C323" s="34"/>
      <c r="E323" s="34"/>
      <c r="F323" s="35"/>
      <c r="J323" s="36"/>
      <c r="L323" s="37"/>
      <c r="W323" s="12"/>
      <c r="X323" s="34"/>
      <c r="Y323" s="12"/>
      <c r="Z323" s="12"/>
      <c r="AB323" s="13"/>
      <c r="AD323" s="12"/>
      <c r="AH323" s="12"/>
      <c r="AK323" s="12"/>
      <c r="AM323" s="39"/>
    </row>
    <row r="324" ht="15.75" customHeight="1">
      <c r="A324" s="34"/>
      <c r="B324" s="34"/>
      <c r="C324" s="34"/>
      <c r="E324" s="34"/>
      <c r="F324" s="35"/>
      <c r="J324" s="36"/>
      <c r="L324" s="37"/>
      <c r="W324" s="12"/>
      <c r="X324" s="34"/>
      <c r="Y324" s="12"/>
      <c r="Z324" s="12"/>
      <c r="AB324" s="13"/>
      <c r="AD324" s="12"/>
      <c r="AH324" s="12"/>
      <c r="AK324" s="12"/>
      <c r="AM324" s="39"/>
    </row>
    <row r="325" ht="15.75" customHeight="1">
      <c r="A325" s="34"/>
      <c r="B325" s="34"/>
      <c r="C325" s="34"/>
      <c r="E325" s="34"/>
      <c r="F325" s="35"/>
      <c r="J325" s="36"/>
      <c r="L325" s="37"/>
      <c r="W325" s="12"/>
      <c r="X325" s="34"/>
      <c r="Y325" s="12"/>
      <c r="Z325" s="12"/>
      <c r="AB325" s="13"/>
      <c r="AD325" s="12"/>
      <c r="AH325" s="12"/>
      <c r="AK325" s="12"/>
      <c r="AM325" s="39"/>
    </row>
    <row r="326" ht="15.75" customHeight="1">
      <c r="A326" s="34"/>
      <c r="B326" s="34"/>
      <c r="C326" s="34"/>
      <c r="E326" s="34"/>
      <c r="F326" s="35"/>
      <c r="J326" s="36"/>
      <c r="L326" s="37"/>
      <c r="W326" s="12"/>
      <c r="X326" s="34"/>
      <c r="Y326" s="12"/>
      <c r="Z326" s="12"/>
      <c r="AB326" s="13"/>
      <c r="AD326" s="12"/>
      <c r="AH326" s="12"/>
      <c r="AK326" s="12"/>
      <c r="AM326" s="39"/>
    </row>
    <row r="327" ht="15.75" customHeight="1">
      <c r="A327" s="34"/>
      <c r="B327" s="34"/>
      <c r="C327" s="34"/>
      <c r="E327" s="34"/>
      <c r="F327" s="35"/>
      <c r="J327" s="36"/>
      <c r="L327" s="37"/>
      <c r="W327" s="12"/>
      <c r="X327" s="34"/>
      <c r="Y327" s="12"/>
      <c r="Z327" s="12"/>
      <c r="AB327" s="13"/>
      <c r="AD327" s="12"/>
      <c r="AH327" s="12"/>
      <c r="AK327" s="12"/>
      <c r="AM327" s="39"/>
    </row>
    <row r="328" ht="15.75" customHeight="1">
      <c r="A328" s="34"/>
      <c r="B328" s="34"/>
      <c r="C328" s="34"/>
      <c r="E328" s="34"/>
      <c r="F328" s="35"/>
      <c r="J328" s="36"/>
      <c r="L328" s="37"/>
      <c r="W328" s="12"/>
      <c r="X328" s="34"/>
      <c r="Y328" s="12"/>
      <c r="Z328" s="12"/>
      <c r="AB328" s="13"/>
      <c r="AD328" s="12"/>
      <c r="AH328" s="12"/>
      <c r="AK328" s="12"/>
      <c r="AM328" s="39"/>
    </row>
    <row r="329" ht="15.75" customHeight="1">
      <c r="A329" s="34"/>
      <c r="B329" s="34"/>
      <c r="C329" s="34"/>
      <c r="E329" s="34"/>
      <c r="F329" s="35"/>
      <c r="J329" s="36"/>
      <c r="L329" s="37"/>
      <c r="W329" s="12"/>
      <c r="X329" s="34"/>
      <c r="Y329" s="12"/>
      <c r="Z329" s="12"/>
      <c r="AB329" s="13"/>
      <c r="AD329" s="12"/>
      <c r="AH329" s="12"/>
      <c r="AK329" s="12"/>
      <c r="AM329" s="39"/>
    </row>
    <row r="330" ht="15.75" customHeight="1">
      <c r="A330" s="34"/>
      <c r="B330" s="34"/>
      <c r="C330" s="34"/>
      <c r="E330" s="34"/>
      <c r="F330" s="35"/>
      <c r="J330" s="36"/>
      <c r="L330" s="37"/>
      <c r="W330" s="12"/>
      <c r="X330" s="34"/>
      <c r="Y330" s="12"/>
      <c r="Z330" s="12"/>
      <c r="AB330" s="13"/>
      <c r="AD330" s="12"/>
      <c r="AH330" s="12"/>
      <c r="AK330" s="12"/>
      <c r="AM330" s="39"/>
    </row>
    <row r="331" ht="15.75" customHeight="1">
      <c r="A331" s="34"/>
      <c r="B331" s="34"/>
      <c r="C331" s="34"/>
      <c r="E331" s="34"/>
      <c r="F331" s="35"/>
      <c r="J331" s="36"/>
      <c r="L331" s="37"/>
      <c r="W331" s="12"/>
      <c r="X331" s="34"/>
      <c r="Y331" s="12"/>
      <c r="Z331" s="12"/>
      <c r="AB331" s="13"/>
      <c r="AD331" s="12"/>
      <c r="AH331" s="12"/>
      <c r="AK331" s="12"/>
      <c r="AM331" s="39"/>
    </row>
    <row r="332" ht="15.75" customHeight="1">
      <c r="A332" s="34"/>
      <c r="B332" s="34"/>
      <c r="C332" s="34"/>
      <c r="E332" s="34"/>
      <c r="F332" s="35"/>
      <c r="J332" s="36"/>
      <c r="L332" s="37"/>
      <c r="W332" s="12"/>
      <c r="X332" s="34"/>
      <c r="Y332" s="12"/>
      <c r="Z332" s="12"/>
      <c r="AB332" s="13"/>
      <c r="AD332" s="12"/>
      <c r="AH332" s="12"/>
      <c r="AK332" s="12"/>
      <c r="AM332" s="39"/>
    </row>
    <row r="333" ht="15.75" customHeight="1">
      <c r="A333" s="34"/>
      <c r="B333" s="34"/>
      <c r="C333" s="34"/>
      <c r="E333" s="34"/>
      <c r="F333" s="35"/>
      <c r="J333" s="36"/>
      <c r="L333" s="37"/>
      <c r="W333" s="12"/>
      <c r="X333" s="34"/>
      <c r="Y333" s="12"/>
      <c r="Z333" s="12"/>
      <c r="AB333" s="13"/>
      <c r="AD333" s="12"/>
      <c r="AH333" s="12"/>
      <c r="AK333" s="12"/>
      <c r="AM333" s="39"/>
    </row>
    <row r="334" ht="15.75" customHeight="1">
      <c r="A334" s="34"/>
      <c r="B334" s="34"/>
      <c r="C334" s="34"/>
      <c r="E334" s="34"/>
      <c r="F334" s="35"/>
      <c r="J334" s="36"/>
      <c r="L334" s="37"/>
      <c r="W334" s="12"/>
      <c r="X334" s="34"/>
      <c r="Y334" s="12"/>
      <c r="Z334" s="12"/>
      <c r="AB334" s="13"/>
      <c r="AD334" s="12"/>
      <c r="AH334" s="12"/>
      <c r="AK334" s="12"/>
      <c r="AM334" s="39"/>
    </row>
    <row r="335" ht="15.75" customHeight="1">
      <c r="A335" s="34"/>
      <c r="B335" s="34"/>
      <c r="C335" s="34"/>
      <c r="E335" s="34"/>
      <c r="F335" s="35"/>
      <c r="J335" s="36"/>
      <c r="L335" s="37"/>
      <c r="W335" s="12"/>
      <c r="X335" s="34"/>
      <c r="Y335" s="12"/>
      <c r="Z335" s="12"/>
      <c r="AB335" s="13"/>
      <c r="AD335" s="12"/>
      <c r="AH335" s="12"/>
      <c r="AK335" s="12"/>
      <c r="AM335" s="39"/>
    </row>
    <row r="336" ht="15.75" customHeight="1">
      <c r="A336" s="34"/>
      <c r="B336" s="34"/>
      <c r="C336" s="34"/>
      <c r="E336" s="34"/>
      <c r="F336" s="35"/>
      <c r="J336" s="36"/>
      <c r="L336" s="37"/>
      <c r="W336" s="12"/>
      <c r="X336" s="34"/>
      <c r="Y336" s="12"/>
      <c r="Z336" s="12"/>
      <c r="AB336" s="13"/>
      <c r="AD336" s="12"/>
      <c r="AH336" s="12"/>
      <c r="AK336" s="12"/>
      <c r="AM336" s="39"/>
    </row>
    <row r="337" ht="15.75" customHeight="1">
      <c r="A337" s="34"/>
      <c r="B337" s="34"/>
      <c r="C337" s="34"/>
      <c r="E337" s="34"/>
      <c r="F337" s="35"/>
      <c r="J337" s="36"/>
      <c r="L337" s="37"/>
      <c r="W337" s="12"/>
      <c r="X337" s="34"/>
      <c r="Y337" s="12"/>
      <c r="Z337" s="12"/>
      <c r="AB337" s="13"/>
      <c r="AD337" s="12"/>
      <c r="AH337" s="12"/>
      <c r="AK337" s="12"/>
      <c r="AM337" s="39"/>
    </row>
    <row r="338" ht="15.75" customHeight="1">
      <c r="A338" s="34"/>
      <c r="B338" s="34"/>
      <c r="C338" s="34"/>
      <c r="E338" s="34"/>
      <c r="F338" s="35"/>
      <c r="J338" s="36"/>
      <c r="L338" s="37"/>
      <c r="W338" s="12"/>
      <c r="X338" s="34"/>
      <c r="Y338" s="12"/>
      <c r="Z338" s="12"/>
      <c r="AB338" s="13"/>
      <c r="AD338" s="12"/>
      <c r="AH338" s="12"/>
      <c r="AK338" s="12"/>
      <c r="AM338" s="39"/>
    </row>
    <row r="339" ht="15.75" customHeight="1">
      <c r="A339" s="34"/>
      <c r="B339" s="34"/>
      <c r="C339" s="34"/>
      <c r="E339" s="34"/>
      <c r="F339" s="35"/>
      <c r="J339" s="36"/>
      <c r="L339" s="37"/>
      <c r="W339" s="12"/>
      <c r="X339" s="34"/>
      <c r="Y339" s="12"/>
      <c r="Z339" s="12"/>
      <c r="AB339" s="13"/>
      <c r="AD339" s="12"/>
      <c r="AH339" s="12"/>
      <c r="AK339" s="12"/>
      <c r="AM339" s="39"/>
    </row>
    <row r="340" ht="15.75" customHeight="1">
      <c r="A340" s="34"/>
      <c r="B340" s="34"/>
      <c r="C340" s="34"/>
      <c r="E340" s="34"/>
      <c r="F340" s="35"/>
      <c r="J340" s="36"/>
      <c r="L340" s="37"/>
      <c r="W340" s="12"/>
      <c r="X340" s="34"/>
      <c r="Y340" s="12"/>
      <c r="Z340" s="12"/>
      <c r="AB340" s="13"/>
      <c r="AD340" s="12"/>
      <c r="AH340" s="12"/>
      <c r="AK340" s="12"/>
      <c r="AM340" s="39"/>
    </row>
    <row r="341" ht="15.75" customHeight="1">
      <c r="A341" s="34"/>
      <c r="B341" s="34"/>
      <c r="C341" s="34"/>
      <c r="E341" s="34"/>
      <c r="F341" s="35"/>
      <c r="J341" s="36"/>
      <c r="L341" s="37"/>
      <c r="W341" s="12"/>
      <c r="X341" s="34"/>
      <c r="Y341" s="12"/>
      <c r="Z341" s="12"/>
      <c r="AB341" s="13"/>
      <c r="AD341" s="12"/>
      <c r="AH341" s="12"/>
      <c r="AK341" s="12"/>
      <c r="AM341" s="39"/>
    </row>
    <row r="342" ht="15.75" customHeight="1">
      <c r="A342" s="34"/>
      <c r="B342" s="34"/>
      <c r="C342" s="34"/>
      <c r="E342" s="34"/>
      <c r="F342" s="35"/>
      <c r="J342" s="36"/>
      <c r="L342" s="37"/>
      <c r="W342" s="12"/>
      <c r="X342" s="34"/>
      <c r="Y342" s="12"/>
      <c r="Z342" s="12"/>
      <c r="AB342" s="13"/>
      <c r="AD342" s="12"/>
      <c r="AH342" s="12"/>
      <c r="AK342" s="12"/>
      <c r="AM342" s="39"/>
    </row>
    <row r="343" ht="15.75" customHeight="1">
      <c r="A343" s="34"/>
      <c r="B343" s="34"/>
      <c r="C343" s="34"/>
      <c r="E343" s="34"/>
      <c r="F343" s="35"/>
      <c r="J343" s="36"/>
      <c r="L343" s="37"/>
      <c r="W343" s="12"/>
      <c r="X343" s="34"/>
      <c r="Y343" s="12"/>
      <c r="Z343" s="12"/>
      <c r="AB343" s="13"/>
      <c r="AD343" s="12"/>
      <c r="AH343" s="12"/>
      <c r="AK343" s="12"/>
      <c r="AM343" s="39"/>
    </row>
    <row r="344" ht="15.75" customHeight="1">
      <c r="A344" s="34"/>
      <c r="B344" s="34"/>
      <c r="C344" s="34"/>
      <c r="E344" s="34"/>
      <c r="F344" s="35"/>
      <c r="J344" s="36"/>
      <c r="L344" s="37"/>
      <c r="W344" s="12"/>
      <c r="X344" s="34"/>
      <c r="Y344" s="12"/>
      <c r="Z344" s="12"/>
      <c r="AB344" s="13"/>
      <c r="AD344" s="12"/>
      <c r="AH344" s="12"/>
      <c r="AK344" s="12"/>
      <c r="AM344" s="39"/>
    </row>
    <row r="345" ht="15.75" customHeight="1">
      <c r="A345" s="34"/>
      <c r="B345" s="34"/>
      <c r="C345" s="34"/>
      <c r="E345" s="34"/>
      <c r="F345" s="35"/>
      <c r="J345" s="36"/>
      <c r="L345" s="37"/>
      <c r="W345" s="12"/>
      <c r="X345" s="34"/>
      <c r="Y345" s="12"/>
      <c r="Z345" s="12"/>
      <c r="AB345" s="13"/>
      <c r="AD345" s="12"/>
      <c r="AH345" s="12"/>
      <c r="AK345" s="12"/>
      <c r="AM345" s="39"/>
    </row>
    <row r="346" ht="15.75" customHeight="1">
      <c r="A346" s="34"/>
      <c r="B346" s="34"/>
      <c r="C346" s="34"/>
      <c r="E346" s="34"/>
      <c r="F346" s="35"/>
      <c r="J346" s="36"/>
      <c r="L346" s="37"/>
      <c r="W346" s="12"/>
      <c r="X346" s="34"/>
      <c r="Y346" s="12"/>
      <c r="Z346" s="12"/>
      <c r="AB346" s="13"/>
      <c r="AD346" s="12"/>
      <c r="AH346" s="12"/>
      <c r="AK346" s="12"/>
      <c r="AM346" s="39"/>
    </row>
    <row r="347" ht="15.75" customHeight="1">
      <c r="A347" s="34"/>
      <c r="B347" s="34"/>
      <c r="C347" s="34"/>
      <c r="E347" s="34"/>
      <c r="F347" s="35"/>
      <c r="J347" s="36"/>
      <c r="L347" s="37"/>
      <c r="W347" s="12"/>
      <c r="X347" s="34"/>
      <c r="Y347" s="12"/>
      <c r="Z347" s="12"/>
      <c r="AB347" s="13"/>
      <c r="AD347" s="12"/>
      <c r="AH347" s="12"/>
      <c r="AK347" s="12"/>
      <c r="AM347" s="39"/>
    </row>
    <row r="348" ht="15.75" customHeight="1">
      <c r="A348" s="34"/>
      <c r="B348" s="34"/>
      <c r="C348" s="34"/>
      <c r="E348" s="34"/>
      <c r="F348" s="35"/>
      <c r="J348" s="36"/>
      <c r="L348" s="37"/>
      <c r="W348" s="12"/>
      <c r="X348" s="34"/>
      <c r="Y348" s="12"/>
      <c r="Z348" s="12"/>
      <c r="AB348" s="13"/>
      <c r="AD348" s="12"/>
      <c r="AH348" s="12"/>
      <c r="AK348" s="12"/>
      <c r="AM348" s="39"/>
    </row>
    <row r="349" ht="15.75" customHeight="1">
      <c r="A349" s="34"/>
      <c r="B349" s="34"/>
      <c r="C349" s="34"/>
      <c r="E349" s="34"/>
      <c r="F349" s="35"/>
      <c r="J349" s="36"/>
      <c r="L349" s="37"/>
      <c r="W349" s="12"/>
      <c r="X349" s="34"/>
      <c r="Y349" s="12"/>
      <c r="Z349" s="12"/>
      <c r="AB349" s="13"/>
      <c r="AD349" s="12"/>
      <c r="AH349" s="12"/>
      <c r="AK349" s="12"/>
      <c r="AM349" s="39"/>
    </row>
    <row r="350" ht="15.75" customHeight="1">
      <c r="A350" s="34"/>
      <c r="B350" s="34"/>
      <c r="C350" s="34"/>
      <c r="E350" s="34"/>
      <c r="F350" s="35"/>
      <c r="J350" s="36"/>
      <c r="L350" s="37"/>
      <c r="W350" s="12"/>
      <c r="X350" s="34"/>
      <c r="Y350" s="12"/>
      <c r="Z350" s="12"/>
      <c r="AB350" s="13"/>
      <c r="AD350" s="12"/>
      <c r="AH350" s="12"/>
      <c r="AK350" s="12"/>
      <c r="AM350" s="39"/>
    </row>
    <row r="351" ht="15.75" customHeight="1">
      <c r="A351" s="34"/>
      <c r="B351" s="34"/>
      <c r="C351" s="34"/>
      <c r="E351" s="34"/>
      <c r="F351" s="35"/>
      <c r="J351" s="36"/>
      <c r="L351" s="37"/>
      <c r="W351" s="12"/>
      <c r="X351" s="34"/>
      <c r="Y351" s="12"/>
      <c r="Z351" s="12"/>
      <c r="AB351" s="13"/>
      <c r="AD351" s="12"/>
      <c r="AH351" s="12"/>
      <c r="AK351" s="12"/>
      <c r="AM351" s="39"/>
    </row>
    <row r="352" ht="15.75" customHeight="1">
      <c r="A352" s="34"/>
      <c r="B352" s="34"/>
      <c r="C352" s="34"/>
      <c r="E352" s="34"/>
      <c r="F352" s="35"/>
      <c r="J352" s="36"/>
      <c r="L352" s="37"/>
      <c r="W352" s="12"/>
      <c r="X352" s="34"/>
      <c r="Y352" s="12"/>
      <c r="Z352" s="12"/>
      <c r="AB352" s="13"/>
      <c r="AD352" s="12"/>
      <c r="AH352" s="12"/>
      <c r="AK352" s="12"/>
      <c r="AM352" s="39"/>
    </row>
    <row r="353" ht="15.75" customHeight="1">
      <c r="A353" s="34"/>
      <c r="B353" s="34"/>
      <c r="C353" s="34"/>
      <c r="E353" s="34"/>
      <c r="F353" s="35"/>
      <c r="J353" s="36"/>
      <c r="L353" s="37"/>
      <c r="W353" s="12"/>
      <c r="X353" s="34"/>
      <c r="Y353" s="12"/>
      <c r="Z353" s="12"/>
      <c r="AB353" s="13"/>
      <c r="AD353" s="12"/>
      <c r="AH353" s="12"/>
      <c r="AK353" s="12"/>
      <c r="AM353" s="39"/>
    </row>
    <row r="354" ht="15.75" customHeight="1">
      <c r="A354" s="34"/>
      <c r="B354" s="34"/>
      <c r="C354" s="34"/>
      <c r="E354" s="34"/>
      <c r="F354" s="35"/>
      <c r="J354" s="36"/>
      <c r="L354" s="37"/>
      <c r="W354" s="12"/>
      <c r="X354" s="34"/>
      <c r="Y354" s="12"/>
      <c r="Z354" s="12"/>
      <c r="AB354" s="13"/>
      <c r="AD354" s="12"/>
      <c r="AH354" s="12"/>
      <c r="AK354" s="12"/>
      <c r="AM354" s="39"/>
    </row>
    <row r="355" ht="15.75" customHeight="1">
      <c r="A355" s="34"/>
      <c r="B355" s="34"/>
      <c r="C355" s="34"/>
      <c r="E355" s="34"/>
      <c r="F355" s="35"/>
      <c r="J355" s="36"/>
      <c r="L355" s="37"/>
      <c r="W355" s="12"/>
      <c r="X355" s="34"/>
      <c r="Y355" s="12"/>
      <c r="Z355" s="12"/>
      <c r="AB355" s="13"/>
      <c r="AD355" s="12"/>
      <c r="AH355" s="12"/>
      <c r="AK355" s="12"/>
      <c r="AM355" s="39"/>
    </row>
    <row r="356" ht="15.75" customHeight="1">
      <c r="A356" s="34"/>
      <c r="B356" s="34"/>
      <c r="C356" s="34"/>
      <c r="E356" s="34"/>
      <c r="F356" s="35"/>
      <c r="J356" s="36"/>
      <c r="L356" s="37"/>
      <c r="W356" s="12"/>
      <c r="X356" s="34"/>
      <c r="Y356" s="12"/>
      <c r="Z356" s="12"/>
      <c r="AB356" s="13"/>
      <c r="AD356" s="12"/>
      <c r="AH356" s="12"/>
      <c r="AK356" s="12"/>
      <c r="AM356" s="39"/>
    </row>
    <row r="357" ht="15.75" customHeight="1">
      <c r="A357" s="34"/>
      <c r="B357" s="34"/>
      <c r="C357" s="34"/>
      <c r="E357" s="34"/>
      <c r="F357" s="35"/>
      <c r="J357" s="36"/>
      <c r="L357" s="37"/>
      <c r="W357" s="12"/>
      <c r="X357" s="34"/>
      <c r="Y357" s="12"/>
      <c r="Z357" s="12"/>
      <c r="AB357" s="13"/>
      <c r="AD357" s="12"/>
      <c r="AH357" s="12"/>
      <c r="AK357" s="12"/>
      <c r="AM357" s="39"/>
    </row>
    <row r="358" ht="15.75" customHeight="1">
      <c r="A358" s="34"/>
      <c r="B358" s="34"/>
      <c r="C358" s="34"/>
      <c r="E358" s="34"/>
      <c r="F358" s="35"/>
      <c r="J358" s="36"/>
      <c r="L358" s="37"/>
      <c r="W358" s="12"/>
      <c r="X358" s="34"/>
      <c r="Y358" s="12"/>
      <c r="Z358" s="12"/>
      <c r="AB358" s="13"/>
      <c r="AD358" s="12"/>
      <c r="AH358" s="12"/>
      <c r="AK358" s="12"/>
      <c r="AM358" s="39"/>
    </row>
    <row r="359" ht="15.75" customHeight="1">
      <c r="A359" s="34"/>
      <c r="B359" s="34"/>
      <c r="C359" s="34"/>
      <c r="E359" s="34"/>
      <c r="F359" s="35"/>
      <c r="J359" s="36"/>
      <c r="L359" s="37"/>
      <c r="W359" s="12"/>
      <c r="X359" s="34"/>
      <c r="Y359" s="12"/>
      <c r="Z359" s="12"/>
      <c r="AB359" s="13"/>
      <c r="AD359" s="12"/>
      <c r="AH359" s="12"/>
      <c r="AK359" s="12"/>
      <c r="AM359" s="39"/>
    </row>
    <row r="360" ht="15.75" customHeight="1">
      <c r="A360" s="34"/>
      <c r="B360" s="34"/>
      <c r="C360" s="34"/>
      <c r="E360" s="34"/>
      <c r="F360" s="35"/>
      <c r="J360" s="36"/>
      <c r="L360" s="37"/>
      <c r="W360" s="12"/>
      <c r="X360" s="34"/>
      <c r="Y360" s="12"/>
      <c r="Z360" s="12"/>
      <c r="AB360" s="13"/>
      <c r="AD360" s="12"/>
      <c r="AH360" s="12"/>
      <c r="AK360" s="12"/>
      <c r="AM360" s="39"/>
    </row>
    <row r="361" ht="15.75" customHeight="1">
      <c r="A361" s="34"/>
      <c r="B361" s="34"/>
      <c r="C361" s="34"/>
      <c r="E361" s="34"/>
      <c r="F361" s="35"/>
      <c r="J361" s="36"/>
      <c r="L361" s="37"/>
      <c r="W361" s="12"/>
      <c r="X361" s="34"/>
      <c r="Y361" s="12"/>
      <c r="Z361" s="12"/>
      <c r="AB361" s="13"/>
      <c r="AD361" s="12"/>
      <c r="AH361" s="12"/>
      <c r="AK361" s="12"/>
      <c r="AM361" s="39"/>
    </row>
    <row r="362" ht="15.75" customHeight="1">
      <c r="A362" s="34"/>
      <c r="B362" s="34"/>
      <c r="C362" s="34"/>
      <c r="E362" s="34"/>
      <c r="F362" s="35"/>
      <c r="J362" s="36"/>
      <c r="L362" s="37"/>
      <c r="W362" s="12"/>
      <c r="X362" s="34"/>
      <c r="Y362" s="12"/>
      <c r="Z362" s="12"/>
      <c r="AB362" s="13"/>
      <c r="AD362" s="12"/>
      <c r="AH362" s="12"/>
      <c r="AK362" s="12"/>
      <c r="AM362" s="39"/>
    </row>
    <row r="363" ht="15.75" customHeight="1">
      <c r="A363" s="34"/>
      <c r="B363" s="34"/>
      <c r="C363" s="34"/>
      <c r="E363" s="34"/>
      <c r="F363" s="35"/>
      <c r="J363" s="36"/>
      <c r="L363" s="37"/>
      <c r="W363" s="12"/>
      <c r="X363" s="34"/>
      <c r="Y363" s="12"/>
      <c r="Z363" s="12"/>
      <c r="AB363" s="13"/>
      <c r="AD363" s="12"/>
      <c r="AH363" s="12"/>
      <c r="AK363" s="12"/>
      <c r="AM363" s="39"/>
    </row>
    <row r="364" ht="15.75" customHeight="1">
      <c r="A364" s="34"/>
      <c r="B364" s="34"/>
      <c r="C364" s="34"/>
      <c r="E364" s="34"/>
      <c r="F364" s="35"/>
      <c r="J364" s="36"/>
      <c r="L364" s="37"/>
      <c r="W364" s="12"/>
      <c r="X364" s="34"/>
      <c r="Y364" s="12"/>
      <c r="Z364" s="12"/>
      <c r="AB364" s="13"/>
      <c r="AD364" s="12"/>
      <c r="AH364" s="12"/>
      <c r="AK364" s="12"/>
      <c r="AM364" s="39"/>
    </row>
    <row r="365" ht="15.75" customHeight="1">
      <c r="A365" s="34"/>
      <c r="B365" s="34"/>
      <c r="C365" s="34"/>
      <c r="E365" s="34"/>
      <c r="F365" s="35"/>
      <c r="J365" s="36"/>
      <c r="L365" s="37"/>
      <c r="W365" s="12"/>
      <c r="X365" s="34"/>
      <c r="Y365" s="12"/>
      <c r="Z365" s="12"/>
      <c r="AB365" s="13"/>
      <c r="AD365" s="12"/>
      <c r="AH365" s="12"/>
      <c r="AK365" s="12"/>
      <c r="AM365" s="39"/>
    </row>
    <row r="366" ht="15.75" customHeight="1">
      <c r="A366" s="34"/>
      <c r="B366" s="34"/>
      <c r="C366" s="34"/>
      <c r="E366" s="34"/>
      <c r="F366" s="35"/>
      <c r="J366" s="36"/>
      <c r="L366" s="37"/>
      <c r="W366" s="12"/>
      <c r="X366" s="34"/>
      <c r="Y366" s="12"/>
      <c r="Z366" s="12"/>
      <c r="AB366" s="13"/>
      <c r="AD366" s="12"/>
      <c r="AH366" s="12"/>
      <c r="AK366" s="12"/>
      <c r="AM366" s="39"/>
    </row>
    <row r="367" ht="15.75" customHeight="1">
      <c r="A367" s="34"/>
      <c r="B367" s="34"/>
      <c r="C367" s="34"/>
      <c r="E367" s="34"/>
      <c r="F367" s="35"/>
      <c r="J367" s="36"/>
      <c r="L367" s="37"/>
      <c r="W367" s="12"/>
      <c r="X367" s="34"/>
      <c r="Y367" s="12"/>
      <c r="Z367" s="12"/>
      <c r="AB367" s="13"/>
      <c r="AD367" s="12"/>
      <c r="AH367" s="12"/>
      <c r="AK367" s="12"/>
      <c r="AM367" s="39"/>
    </row>
    <row r="368" ht="15.75" customHeight="1">
      <c r="A368" s="34"/>
      <c r="B368" s="34"/>
      <c r="C368" s="34"/>
      <c r="E368" s="34"/>
      <c r="F368" s="35"/>
      <c r="J368" s="36"/>
      <c r="L368" s="37"/>
      <c r="W368" s="12"/>
      <c r="X368" s="34"/>
      <c r="Y368" s="12"/>
      <c r="Z368" s="12"/>
      <c r="AB368" s="13"/>
      <c r="AD368" s="12"/>
      <c r="AH368" s="12"/>
      <c r="AK368" s="12"/>
      <c r="AM368" s="39"/>
    </row>
    <row r="369" ht="15.75" customHeight="1">
      <c r="A369" s="34"/>
      <c r="B369" s="34"/>
      <c r="C369" s="34"/>
      <c r="E369" s="34"/>
      <c r="F369" s="35"/>
      <c r="J369" s="36"/>
      <c r="L369" s="37"/>
      <c r="W369" s="12"/>
      <c r="X369" s="34"/>
      <c r="Y369" s="12"/>
      <c r="Z369" s="12"/>
      <c r="AB369" s="13"/>
      <c r="AD369" s="12"/>
      <c r="AH369" s="12"/>
      <c r="AK369" s="12"/>
      <c r="AM369" s="39"/>
    </row>
    <row r="370" ht="15.75" customHeight="1">
      <c r="A370" s="34"/>
      <c r="B370" s="34"/>
      <c r="C370" s="34"/>
      <c r="E370" s="34"/>
      <c r="F370" s="35"/>
      <c r="J370" s="36"/>
      <c r="L370" s="37"/>
      <c r="W370" s="12"/>
      <c r="X370" s="34"/>
      <c r="Y370" s="12"/>
      <c r="Z370" s="12"/>
      <c r="AB370" s="13"/>
      <c r="AD370" s="12"/>
      <c r="AH370" s="12"/>
      <c r="AK370" s="12"/>
      <c r="AM370" s="39"/>
    </row>
    <row r="371" ht="15.75" customHeight="1">
      <c r="A371" s="34"/>
      <c r="B371" s="34"/>
      <c r="C371" s="34"/>
      <c r="E371" s="34"/>
      <c r="F371" s="35"/>
      <c r="J371" s="36"/>
      <c r="L371" s="37"/>
      <c r="W371" s="12"/>
      <c r="X371" s="34"/>
      <c r="Y371" s="12"/>
      <c r="Z371" s="12"/>
      <c r="AB371" s="13"/>
      <c r="AD371" s="12"/>
      <c r="AH371" s="12"/>
      <c r="AK371" s="12"/>
      <c r="AM371" s="39"/>
    </row>
    <row r="372" ht="15.75" customHeight="1">
      <c r="A372" s="34"/>
      <c r="B372" s="34"/>
      <c r="C372" s="34"/>
      <c r="E372" s="34"/>
      <c r="F372" s="35"/>
      <c r="J372" s="36"/>
      <c r="L372" s="37"/>
      <c r="W372" s="12"/>
      <c r="X372" s="34"/>
      <c r="Y372" s="12"/>
      <c r="Z372" s="12"/>
      <c r="AB372" s="13"/>
      <c r="AD372" s="12"/>
      <c r="AH372" s="12"/>
      <c r="AK372" s="12"/>
      <c r="AM372" s="39"/>
    </row>
    <row r="373" ht="15.75" customHeight="1">
      <c r="A373" s="34"/>
      <c r="B373" s="34"/>
      <c r="C373" s="34"/>
      <c r="E373" s="34"/>
      <c r="F373" s="35"/>
      <c r="J373" s="36"/>
      <c r="L373" s="37"/>
      <c r="W373" s="12"/>
      <c r="X373" s="34"/>
      <c r="Y373" s="12"/>
      <c r="Z373" s="12"/>
      <c r="AB373" s="13"/>
      <c r="AD373" s="12"/>
      <c r="AH373" s="12"/>
      <c r="AK373" s="12"/>
      <c r="AM373" s="39"/>
    </row>
    <row r="374" ht="15.75" customHeight="1">
      <c r="A374" s="34"/>
      <c r="B374" s="34"/>
      <c r="C374" s="34"/>
      <c r="E374" s="34"/>
      <c r="F374" s="35"/>
      <c r="J374" s="36"/>
      <c r="L374" s="37"/>
      <c r="W374" s="12"/>
      <c r="X374" s="34"/>
      <c r="Y374" s="12"/>
      <c r="Z374" s="12"/>
      <c r="AB374" s="13"/>
      <c r="AD374" s="12"/>
      <c r="AH374" s="12"/>
      <c r="AK374" s="12"/>
      <c r="AM374" s="39"/>
    </row>
    <row r="375" ht="15.75" customHeight="1">
      <c r="A375" s="34"/>
      <c r="B375" s="34"/>
      <c r="C375" s="34"/>
      <c r="E375" s="34"/>
      <c r="F375" s="35"/>
      <c r="J375" s="36"/>
      <c r="L375" s="37"/>
      <c r="W375" s="12"/>
      <c r="X375" s="34"/>
      <c r="Y375" s="12"/>
      <c r="Z375" s="12"/>
      <c r="AB375" s="13"/>
      <c r="AD375" s="12"/>
      <c r="AH375" s="12"/>
      <c r="AK375" s="12"/>
      <c r="AM375" s="39"/>
    </row>
    <row r="376" ht="15.75" customHeight="1">
      <c r="A376" s="34"/>
      <c r="B376" s="34"/>
      <c r="C376" s="34"/>
      <c r="E376" s="34"/>
      <c r="F376" s="35"/>
      <c r="J376" s="36"/>
      <c r="L376" s="37"/>
      <c r="W376" s="12"/>
      <c r="X376" s="34"/>
      <c r="Y376" s="12"/>
      <c r="Z376" s="12"/>
      <c r="AB376" s="13"/>
      <c r="AD376" s="12"/>
      <c r="AH376" s="12"/>
      <c r="AK376" s="12"/>
      <c r="AM376" s="39"/>
    </row>
    <row r="377" ht="15.75" customHeight="1">
      <c r="A377" s="34"/>
      <c r="B377" s="34"/>
      <c r="C377" s="34"/>
      <c r="E377" s="34"/>
      <c r="F377" s="35"/>
      <c r="J377" s="36"/>
      <c r="L377" s="37"/>
      <c r="W377" s="12"/>
      <c r="X377" s="34"/>
      <c r="Y377" s="12"/>
      <c r="Z377" s="12"/>
      <c r="AB377" s="13"/>
      <c r="AD377" s="12"/>
      <c r="AH377" s="12"/>
      <c r="AK377" s="12"/>
      <c r="AM377" s="39"/>
    </row>
    <row r="378" ht="15.75" customHeight="1">
      <c r="A378" s="34"/>
      <c r="B378" s="34"/>
      <c r="C378" s="34"/>
      <c r="E378" s="34"/>
      <c r="F378" s="35"/>
      <c r="J378" s="36"/>
      <c r="L378" s="37"/>
      <c r="W378" s="12"/>
      <c r="X378" s="34"/>
      <c r="Y378" s="12"/>
      <c r="Z378" s="12"/>
      <c r="AB378" s="13"/>
      <c r="AD378" s="12"/>
      <c r="AH378" s="12"/>
      <c r="AK378" s="12"/>
      <c r="AM378" s="39"/>
    </row>
    <row r="379" ht="15.75" customHeight="1">
      <c r="A379" s="34"/>
      <c r="B379" s="34"/>
      <c r="C379" s="34"/>
      <c r="E379" s="34"/>
      <c r="F379" s="35"/>
      <c r="J379" s="36"/>
      <c r="L379" s="37"/>
      <c r="W379" s="12"/>
      <c r="X379" s="34"/>
      <c r="Y379" s="12"/>
      <c r="Z379" s="12"/>
      <c r="AB379" s="13"/>
      <c r="AD379" s="12"/>
      <c r="AH379" s="12"/>
      <c r="AK379" s="12"/>
      <c r="AM379" s="39"/>
    </row>
    <row r="380" ht="15.75" customHeight="1">
      <c r="A380" s="34"/>
      <c r="B380" s="34"/>
      <c r="C380" s="34"/>
      <c r="E380" s="34"/>
      <c r="F380" s="35"/>
      <c r="J380" s="36"/>
      <c r="L380" s="37"/>
      <c r="W380" s="12"/>
      <c r="X380" s="34"/>
      <c r="Y380" s="12"/>
      <c r="Z380" s="12"/>
      <c r="AB380" s="13"/>
      <c r="AD380" s="12"/>
      <c r="AH380" s="12"/>
      <c r="AK380" s="12"/>
      <c r="AM380" s="39"/>
    </row>
    <row r="381" ht="15.75" customHeight="1">
      <c r="A381" s="34"/>
      <c r="B381" s="34"/>
      <c r="C381" s="34"/>
      <c r="E381" s="34"/>
      <c r="F381" s="35"/>
      <c r="J381" s="36"/>
      <c r="L381" s="37"/>
      <c r="W381" s="12"/>
      <c r="X381" s="34"/>
      <c r="Y381" s="12"/>
      <c r="Z381" s="12"/>
      <c r="AB381" s="13"/>
      <c r="AD381" s="12"/>
      <c r="AH381" s="12"/>
      <c r="AK381" s="12"/>
      <c r="AM381" s="39"/>
    </row>
    <row r="382" ht="15.75" customHeight="1">
      <c r="A382" s="34"/>
      <c r="B382" s="34"/>
      <c r="C382" s="34"/>
      <c r="E382" s="34"/>
      <c r="F382" s="35"/>
      <c r="J382" s="36"/>
      <c r="L382" s="37"/>
      <c r="W382" s="12"/>
      <c r="X382" s="34"/>
      <c r="Y382" s="12"/>
      <c r="Z382" s="12"/>
      <c r="AB382" s="13"/>
      <c r="AD382" s="12"/>
      <c r="AH382" s="12"/>
      <c r="AK382" s="12"/>
      <c r="AM382" s="39"/>
    </row>
    <row r="383" ht="15.75" customHeight="1">
      <c r="A383" s="34"/>
      <c r="B383" s="34"/>
      <c r="C383" s="34"/>
      <c r="E383" s="34"/>
      <c r="F383" s="35"/>
      <c r="J383" s="36"/>
      <c r="L383" s="37"/>
      <c r="W383" s="12"/>
      <c r="X383" s="34"/>
      <c r="Y383" s="12"/>
      <c r="Z383" s="12"/>
      <c r="AB383" s="13"/>
      <c r="AD383" s="12"/>
      <c r="AH383" s="12"/>
      <c r="AK383" s="12"/>
      <c r="AM383" s="39"/>
    </row>
    <row r="384" ht="15.75" customHeight="1">
      <c r="A384" s="34"/>
      <c r="B384" s="34"/>
      <c r="C384" s="34"/>
      <c r="E384" s="34"/>
      <c r="F384" s="35"/>
      <c r="J384" s="36"/>
      <c r="L384" s="37"/>
      <c r="W384" s="12"/>
      <c r="X384" s="34"/>
      <c r="Y384" s="12"/>
      <c r="Z384" s="12"/>
      <c r="AB384" s="13"/>
      <c r="AD384" s="12"/>
      <c r="AH384" s="12"/>
      <c r="AK384" s="12"/>
      <c r="AM384" s="39"/>
    </row>
    <row r="385" ht="15.75" customHeight="1">
      <c r="A385" s="34"/>
      <c r="B385" s="34"/>
      <c r="C385" s="34"/>
      <c r="E385" s="34"/>
      <c r="F385" s="35"/>
      <c r="J385" s="36"/>
      <c r="L385" s="37"/>
      <c r="W385" s="12"/>
      <c r="X385" s="34"/>
      <c r="Y385" s="12"/>
      <c r="Z385" s="12"/>
      <c r="AB385" s="13"/>
      <c r="AD385" s="12"/>
      <c r="AH385" s="12"/>
      <c r="AK385" s="12"/>
      <c r="AM385" s="39"/>
    </row>
    <row r="386" ht="15.75" customHeight="1">
      <c r="A386" s="34"/>
      <c r="B386" s="34"/>
      <c r="C386" s="34"/>
      <c r="E386" s="34"/>
      <c r="F386" s="35"/>
      <c r="J386" s="36"/>
      <c r="L386" s="37"/>
      <c r="W386" s="12"/>
      <c r="X386" s="34"/>
      <c r="Y386" s="12"/>
      <c r="Z386" s="12"/>
      <c r="AB386" s="13"/>
      <c r="AD386" s="12"/>
      <c r="AH386" s="12"/>
      <c r="AK386" s="12"/>
      <c r="AM386" s="39"/>
    </row>
    <row r="387" ht="15.75" customHeight="1">
      <c r="A387" s="34"/>
      <c r="B387" s="34"/>
      <c r="C387" s="34"/>
      <c r="E387" s="34"/>
      <c r="F387" s="35"/>
      <c r="J387" s="36"/>
      <c r="L387" s="37"/>
      <c r="W387" s="12"/>
      <c r="X387" s="34"/>
      <c r="Y387" s="12"/>
      <c r="Z387" s="12"/>
      <c r="AB387" s="13"/>
      <c r="AD387" s="12"/>
      <c r="AH387" s="12"/>
      <c r="AK387" s="12"/>
      <c r="AM387" s="39"/>
    </row>
    <row r="388" ht="15.75" customHeight="1">
      <c r="A388" s="34"/>
      <c r="B388" s="34"/>
      <c r="C388" s="34"/>
      <c r="E388" s="34"/>
      <c r="F388" s="35"/>
      <c r="J388" s="36"/>
      <c r="L388" s="37"/>
      <c r="W388" s="12"/>
      <c r="X388" s="34"/>
      <c r="Y388" s="12"/>
      <c r="Z388" s="12"/>
      <c r="AB388" s="13"/>
      <c r="AD388" s="12"/>
      <c r="AH388" s="12"/>
      <c r="AK388" s="12"/>
      <c r="AM388" s="39"/>
    </row>
    <row r="389" ht="15.75" customHeight="1">
      <c r="A389" s="34"/>
      <c r="B389" s="34"/>
      <c r="C389" s="34"/>
      <c r="E389" s="34"/>
      <c r="F389" s="35"/>
      <c r="J389" s="36"/>
      <c r="L389" s="37"/>
      <c r="W389" s="12"/>
      <c r="X389" s="34"/>
      <c r="Y389" s="12"/>
      <c r="Z389" s="12"/>
      <c r="AB389" s="13"/>
      <c r="AD389" s="12"/>
      <c r="AH389" s="12"/>
      <c r="AK389" s="12"/>
      <c r="AM389" s="39"/>
    </row>
    <row r="390" ht="15.75" customHeight="1">
      <c r="A390" s="34"/>
      <c r="B390" s="34"/>
      <c r="C390" s="34"/>
      <c r="E390" s="34"/>
      <c r="F390" s="35"/>
      <c r="J390" s="36"/>
      <c r="L390" s="37"/>
      <c r="W390" s="12"/>
      <c r="X390" s="34"/>
      <c r="Y390" s="12"/>
      <c r="Z390" s="12"/>
      <c r="AB390" s="13"/>
      <c r="AD390" s="12"/>
      <c r="AH390" s="12"/>
      <c r="AK390" s="12"/>
      <c r="AM390" s="39"/>
    </row>
    <row r="391" ht="15.75" customHeight="1">
      <c r="A391" s="34"/>
      <c r="B391" s="34"/>
      <c r="C391" s="34"/>
      <c r="E391" s="34"/>
      <c r="F391" s="35"/>
      <c r="J391" s="36"/>
      <c r="L391" s="37"/>
      <c r="W391" s="12"/>
      <c r="X391" s="34"/>
      <c r="Y391" s="12"/>
      <c r="Z391" s="12"/>
      <c r="AB391" s="13"/>
      <c r="AD391" s="12"/>
      <c r="AH391" s="12"/>
      <c r="AK391" s="12"/>
      <c r="AM391" s="39"/>
    </row>
    <row r="392" ht="15.75" customHeight="1">
      <c r="A392" s="34"/>
      <c r="B392" s="34"/>
      <c r="C392" s="34"/>
      <c r="E392" s="34"/>
      <c r="F392" s="35"/>
      <c r="J392" s="36"/>
      <c r="L392" s="37"/>
      <c r="W392" s="12"/>
      <c r="X392" s="34"/>
      <c r="Y392" s="12"/>
      <c r="Z392" s="12"/>
      <c r="AB392" s="13"/>
      <c r="AD392" s="12"/>
      <c r="AH392" s="12"/>
      <c r="AK392" s="12"/>
      <c r="AM392" s="39"/>
    </row>
    <row r="393" ht="15.75" customHeight="1">
      <c r="A393" s="34"/>
      <c r="B393" s="34"/>
      <c r="C393" s="34"/>
      <c r="E393" s="34"/>
      <c r="F393" s="35"/>
      <c r="J393" s="36"/>
      <c r="L393" s="37"/>
      <c r="W393" s="12"/>
      <c r="X393" s="34"/>
      <c r="Y393" s="12"/>
      <c r="Z393" s="12"/>
      <c r="AB393" s="13"/>
      <c r="AD393" s="12"/>
      <c r="AH393" s="12"/>
      <c r="AK393" s="12"/>
      <c r="AM393" s="39"/>
    </row>
    <row r="394" ht="15.75" customHeight="1">
      <c r="A394" s="34"/>
      <c r="B394" s="34"/>
      <c r="C394" s="34"/>
      <c r="E394" s="34"/>
      <c r="F394" s="35"/>
      <c r="J394" s="36"/>
      <c r="L394" s="37"/>
      <c r="W394" s="12"/>
      <c r="X394" s="34"/>
      <c r="Y394" s="12"/>
      <c r="Z394" s="12"/>
      <c r="AB394" s="13"/>
      <c r="AD394" s="12"/>
      <c r="AH394" s="12"/>
      <c r="AK394" s="12"/>
      <c r="AM394" s="39"/>
    </row>
    <row r="395" ht="15.75" customHeight="1">
      <c r="A395" s="34"/>
      <c r="B395" s="34"/>
      <c r="C395" s="34"/>
      <c r="E395" s="34"/>
      <c r="F395" s="35"/>
      <c r="J395" s="36"/>
      <c r="L395" s="37"/>
      <c r="W395" s="12"/>
      <c r="X395" s="34"/>
      <c r="Y395" s="12"/>
      <c r="Z395" s="12"/>
      <c r="AB395" s="13"/>
      <c r="AD395" s="12"/>
      <c r="AH395" s="12"/>
      <c r="AK395" s="12"/>
      <c r="AM395" s="39"/>
    </row>
    <row r="396" ht="15.75" customHeight="1">
      <c r="A396" s="34"/>
      <c r="B396" s="34"/>
      <c r="C396" s="34"/>
      <c r="E396" s="34"/>
      <c r="F396" s="35"/>
      <c r="J396" s="36"/>
      <c r="L396" s="37"/>
      <c r="W396" s="12"/>
      <c r="X396" s="34"/>
      <c r="Y396" s="12"/>
      <c r="Z396" s="12"/>
      <c r="AB396" s="13"/>
      <c r="AD396" s="12"/>
      <c r="AH396" s="12"/>
      <c r="AK396" s="12"/>
      <c r="AM396" s="39"/>
    </row>
    <row r="397" ht="15.75" customHeight="1">
      <c r="A397" s="34"/>
      <c r="B397" s="34"/>
      <c r="C397" s="34"/>
      <c r="E397" s="34"/>
      <c r="F397" s="35"/>
      <c r="J397" s="36"/>
      <c r="L397" s="37"/>
      <c r="W397" s="12"/>
      <c r="X397" s="34"/>
      <c r="Y397" s="12"/>
      <c r="Z397" s="12"/>
      <c r="AB397" s="13"/>
      <c r="AD397" s="12"/>
      <c r="AH397" s="12"/>
      <c r="AK397" s="12"/>
      <c r="AM397" s="39"/>
    </row>
    <row r="398" ht="15.75" customHeight="1">
      <c r="A398" s="34"/>
      <c r="B398" s="34"/>
      <c r="C398" s="34"/>
      <c r="E398" s="34"/>
      <c r="F398" s="35"/>
      <c r="J398" s="36"/>
      <c r="L398" s="37"/>
      <c r="W398" s="12"/>
      <c r="X398" s="34"/>
      <c r="Y398" s="12"/>
      <c r="Z398" s="12"/>
      <c r="AB398" s="13"/>
      <c r="AD398" s="12"/>
      <c r="AH398" s="12"/>
      <c r="AK398" s="12"/>
      <c r="AM398" s="39"/>
    </row>
    <row r="399" ht="15.75" customHeight="1">
      <c r="A399" s="34"/>
      <c r="B399" s="34"/>
      <c r="C399" s="34"/>
      <c r="E399" s="34"/>
      <c r="F399" s="35"/>
      <c r="J399" s="36"/>
      <c r="L399" s="37"/>
      <c r="W399" s="12"/>
      <c r="X399" s="34"/>
      <c r="Y399" s="12"/>
      <c r="Z399" s="12"/>
      <c r="AB399" s="13"/>
      <c r="AD399" s="12"/>
      <c r="AH399" s="12"/>
      <c r="AK399" s="12"/>
      <c r="AM399" s="39"/>
    </row>
    <row r="400" ht="15.75" customHeight="1">
      <c r="A400" s="34"/>
      <c r="B400" s="34"/>
      <c r="C400" s="34"/>
      <c r="E400" s="34"/>
      <c r="F400" s="35"/>
      <c r="J400" s="36"/>
      <c r="L400" s="37"/>
      <c r="W400" s="12"/>
      <c r="X400" s="34"/>
      <c r="Y400" s="12"/>
      <c r="Z400" s="12"/>
      <c r="AB400" s="13"/>
      <c r="AD400" s="12"/>
      <c r="AH400" s="12"/>
      <c r="AK400" s="12"/>
      <c r="AM400" s="39"/>
    </row>
    <row r="401" ht="15.75" customHeight="1">
      <c r="A401" s="34"/>
      <c r="B401" s="34"/>
      <c r="C401" s="34"/>
      <c r="E401" s="34"/>
      <c r="F401" s="35"/>
      <c r="J401" s="36"/>
      <c r="L401" s="37"/>
      <c r="W401" s="12"/>
      <c r="X401" s="34"/>
      <c r="Y401" s="12"/>
      <c r="Z401" s="12"/>
      <c r="AB401" s="13"/>
      <c r="AD401" s="12"/>
      <c r="AH401" s="12"/>
      <c r="AK401" s="12"/>
      <c r="AM401" s="39"/>
    </row>
    <row r="402" ht="15.75" customHeight="1">
      <c r="A402" s="34"/>
      <c r="B402" s="34"/>
      <c r="C402" s="34"/>
      <c r="E402" s="34"/>
      <c r="F402" s="35"/>
      <c r="J402" s="36"/>
      <c r="L402" s="37"/>
      <c r="W402" s="12"/>
      <c r="X402" s="34"/>
      <c r="Y402" s="12"/>
      <c r="Z402" s="12"/>
      <c r="AB402" s="13"/>
      <c r="AD402" s="12"/>
      <c r="AH402" s="12"/>
      <c r="AK402" s="12"/>
      <c r="AM402" s="39"/>
    </row>
    <row r="403" ht="15.75" customHeight="1">
      <c r="A403" s="34"/>
      <c r="B403" s="34"/>
      <c r="C403" s="34"/>
      <c r="E403" s="34"/>
      <c r="F403" s="35"/>
      <c r="J403" s="36"/>
      <c r="L403" s="37"/>
      <c r="W403" s="12"/>
      <c r="X403" s="34"/>
      <c r="Y403" s="12"/>
      <c r="Z403" s="12"/>
      <c r="AB403" s="13"/>
      <c r="AD403" s="12"/>
      <c r="AH403" s="12"/>
      <c r="AK403" s="12"/>
      <c r="AM403" s="39"/>
    </row>
    <row r="404" ht="15.75" customHeight="1">
      <c r="A404" s="34"/>
      <c r="B404" s="34"/>
      <c r="C404" s="34"/>
      <c r="E404" s="34"/>
      <c r="F404" s="35"/>
      <c r="J404" s="36"/>
      <c r="L404" s="37"/>
      <c r="W404" s="12"/>
      <c r="X404" s="34"/>
      <c r="Y404" s="12"/>
      <c r="Z404" s="12"/>
      <c r="AB404" s="13"/>
      <c r="AD404" s="12"/>
      <c r="AH404" s="12"/>
      <c r="AK404" s="12"/>
      <c r="AM404" s="39"/>
    </row>
    <row r="405" ht="15.75" customHeight="1">
      <c r="A405" s="34"/>
      <c r="B405" s="34"/>
      <c r="C405" s="34"/>
      <c r="E405" s="34"/>
      <c r="F405" s="35"/>
      <c r="J405" s="36"/>
      <c r="L405" s="37"/>
      <c r="W405" s="12"/>
      <c r="X405" s="34"/>
      <c r="Y405" s="12"/>
      <c r="Z405" s="12"/>
      <c r="AB405" s="13"/>
      <c r="AD405" s="12"/>
      <c r="AH405" s="12"/>
      <c r="AK405" s="12"/>
      <c r="AM405" s="39"/>
    </row>
    <row r="406" ht="15.75" customHeight="1">
      <c r="A406" s="34"/>
      <c r="B406" s="34"/>
      <c r="C406" s="34"/>
      <c r="E406" s="34"/>
      <c r="F406" s="35"/>
      <c r="J406" s="36"/>
      <c r="L406" s="37"/>
      <c r="W406" s="12"/>
      <c r="X406" s="34"/>
      <c r="Y406" s="12"/>
      <c r="Z406" s="12"/>
      <c r="AB406" s="13"/>
      <c r="AD406" s="12"/>
      <c r="AH406" s="12"/>
      <c r="AK406" s="12"/>
      <c r="AM406" s="39"/>
    </row>
    <row r="407" ht="15.75" customHeight="1">
      <c r="A407" s="34"/>
      <c r="B407" s="34"/>
      <c r="C407" s="34"/>
      <c r="E407" s="34"/>
      <c r="F407" s="35"/>
      <c r="J407" s="36"/>
      <c r="L407" s="37"/>
      <c r="W407" s="12"/>
      <c r="X407" s="34"/>
      <c r="Y407" s="12"/>
      <c r="Z407" s="12"/>
      <c r="AB407" s="13"/>
      <c r="AD407" s="12"/>
      <c r="AH407" s="12"/>
      <c r="AK407" s="12"/>
      <c r="AM407" s="39"/>
    </row>
    <row r="408" ht="15.75" customHeight="1">
      <c r="A408" s="34"/>
      <c r="B408" s="34"/>
      <c r="C408" s="34"/>
      <c r="E408" s="34"/>
      <c r="F408" s="35"/>
      <c r="J408" s="36"/>
      <c r="L408" s="37"/>
      <c r="W408" s="12"/>
      <c r="X408" s="34"/>
      <c r="Y408" s="12"/>
      <c r="Z408" s="12"/>
      <c r="AB408" s="13"/>
      <c r="AD408" s="12"/>
      <c r="AH408" s="12"/>
      <c r="AK408" s="12"/>
      <c r="AM408" s="39"/>
    </row>
    <row r="409" ht="15.75" customHeight="1">
      <c r="A409" s="34"/>
      <c r="B409" s="34"/>
      <c r="C409" s="34"/>
      <c r="E409" s="34"/>
      <c r="F409" s="35"/>
      <c r="J409" s="36"/>
      <c r="L409" s="37"/>
      <c r="W409" s="12"/>
      <c r="X409" s="34"/>
      <c r="Y409" s="12"/>
      <c r="Z409" s="12"/>
      <c r="AB409" s="13"/>
      <c r="AD409" s="12"/>
      <c r="AH409" s="12"/>
      <c r="AK409" s="12"/>
      <c r="AM409" s="39"/>
    </row>
    <row r="410" ht="15.75" customHeight="1">
      <c r="A410" s="34"/>
      <c r="B410" s="34"/>
      <c r="C410" s="34"/>
      <c r="E410" s="34"/>
      <c r="F410" s="35"/>
      <c r="J410" s="36"/>
      <c r="L410" s="37"/>
      <c r="W410" s="12"/>
      <c r="X410" s="34"/>
      <c r="Y410" s="12"/>
      <c r="Z410" s="12"/>
      <c r="AB410" s="13"/>
      <c r="AD410" s="12"/>
      <c r="AH410" s="12"/>
      <c r="AK410" s="12"/>
      <c r="AM410" s="39"/>
    </row>
    <row r="411" ht="15.75" customHeight="1">
      <c r="A411" s="34"/>
      <c r="B411" s="34"/>
      <c r="C411" s="34"/>
      <c r="E411" s="34"/>
      <c r="F411" s="35"/>
      <c r="J411" s="36"/>
      <c r="L411" s="37"/>
      <c r="W411" s="12"/>
      <c r="X411" s="34"/>
      <c r="Y411" s="12"/>
      <c r="Z411" s="12"/>
      <c r="AB411" s="13"/>
      <c r="AD411" s="12"/>
      <c r="AH411" s="12"/>
      <c r="AK411" s="12"/>
      <c r="AM411" s="39"/>
    </row>
    <row r="412" ht="15.75" customHeight="1">
      <c r="A412" s="34"/>
      <c r="B412" s="34"/>
      <c r="C412" s="34"/>
      <c r="E412" s="34"/>
      <c r="F412" s="35"/>
      <c r="J412" s="36"/>
      <c r="L412" s="37"/>
      <c r="W412" s="12"/>
      <c r="X412" s="34"/>
      <c r="Y412" s="12"/>
      <c r="Z412" s="12"/>
      <c r="AB412" s="13"/>
      <c r="AD412" s="12"/>
      <c r="AH412" s="12"/>
      <c r="AK412" s="12"/>
      <c r="AM412" s="39"/>
    </row>
    <row r="413" ht="15.75" customHeight="1">
      <c r="A413" s="34"/>
      <c r="B413" s="34"/>
      <c r="C413" s="34"/>
      <c r="E413" s="34"/>
      <c r="F413" s="35"/>
      <c r="J413" s="36"/>
      <c r="L413" s="37"/>
      <c r="W413" s="12"/>
      <c r="X413" s="34"/>
      <c r="Y413" s="12"/>
      <c r="Z413" s="12"/>
      <c r="AB413" s="13"/>
      <c r="AD413" s="12"/>
      <c r="AH413" s="12"/>
      <c r="AK413" s="12"/>
      <c r="AM413" s="39"/>
    </row>
    <row r="414" ht="15.75" customHeight="1">
      <c r="A414" s="34"/>
      <c r="B414" s="34"/>
      <c r="C414" s="34"/>
      <c r="E414" s="34"/>
      <c r="F414" s="35"/>
      <c r="J414" s="36"/>
      <c r="L414" s="37"/>
      <c r="W414" s="12"/>
      <c r="X414" s="34"/>
      <c r="Y414" s="12"/>
      <c r="Z414" s="12"/>
      <c r="AB414" s="13"/>
      <c r="AD414" s="12"/>
      <c r="AH414" s="12"/>
      <c r="AK414" s="12"/>
      <c r="AM414" s="39"/>
    </row>
    <row r="415" ht="15.75" customHeight="1">
      <c r="A415" s="34"/>
      <c r="B415" s="34"/>
      <c r="C415" s="34"/>
      <c r="E415" s="34"/>
      <c r="F415" s="35"/>
      <c r="J415" s="36"/>
      <c r="L415" s="37"/>
      <c r="W415" s="12"/>
      <c r="X415" s="34"/>
      <c r="Y415" s="12"/>
      <c r="Z415" s="12"/>
      <c r="AB415" s="13"/>
      <c r="AD415" s="12"/>
      <c r="AH415" s="12"/>
      <c r="AK415" s="12"/>
      <c r="AM415" s="39"/>
    </row>
    <row r="416" ht="15.75" customHeight="1">
      <c r="A416" s="34"/>
      <c r="B416" s="34"/>
      <c r="C416" s="34"/>
      <c r="E416" s="34"/>
      <c r="F416" s="35"/>
      <c r="J416" s="36"/>
      <c r="L416" s="37"/>
      <c r="W416" s="12"/>
      <c r="X416" s="34"/>
      <c r="Y416" s="12"/>
      <c r="Z416" s="12"/>
      <c r="AB416" s="13"/>
      <c r="AD416" s="12"/>
      <c r="AH416" s="12"/>
      <c r="AK416" s="12"/>
      <c r="AM416" s="39"/>
    </row>
    <row r="417" ht="15.75" customHeight="1">
      <c r="A417" s="34"/>
      <c r="B417" s="34"/>
      <c r="C417" s="34"/>
      <c r="E417" s="34"/>
      <c r="F417" s="35"/>
      <c r="J417" s="36"/>
      <c r="L417" s="37"/>
      <c r="W417" s="12"/>
      <c r="X417" s="34"/>
      <c r="Y417" s="12"/>
      <c r="Z417" s="12"/>
      <c r="AB417" s="13"/>
      <c r="AD417" s="12"/>
      <c r="AH417" s="12"/>
      <c r="AK417" s="12"/>
      <c r="AM417" s="39"/>
    </row>
    <row r="418" ht="15.75" customHeight="1">
      <c r="A418" s="34"/>
      <c r="B418" s="34"/>
      <c r="C418" s="34"/>
      <c r="E418" s="34"/>
      <c r="F418" s="35"/>
      <c r="J418" s="36"/>
      <c r="L418" s="37"/>
      <c r="W418" s="12"/>
      <c r="X418" s="34"/>
      <c r="Y418" s="12"/>
      <c r="Z418" s="12"/>
      <c r="AB418" s="13"/>
      <c r="AD418" s="12"/>
      <c r="AH418" s="12"/>
      <c r="AK418" s="12"/>
      <c r="AM418" s="39"/>
    </row>
    <row r="419" ht="15.75" customHeight="1">
      <c r="A419" s="34"/>
      <c r="B419" s="34"/>
      <c r="C419" s="34"/>
      <c r="E419" s="34"/>
      <c r="F419" s="35"/>
      <c r="J419" s="36"/>
      <c r="L419" s="37"/>
      <c r="W419" s="12"/>
      <c r="X419" s="34"/>
      <c r="Y419" s="12"/>
      <c r="Z419" s="12"/>
      <c r="AB419" s="13"/>
      <c r="AD419" s="12"/>
      <c r="AH419" s="12"/>
      <c r="AK419" s="12"/>
      <c r="AM419" s="39"/>
    </row>
    <row r="420" ht="15.75" customHeight="1">
      <c r="A420" s="34"/>
      <c r="B420" s="34"/>
      <c r="C420" s="34"/>
      <c r="E420" s="34"/>
      <c r="F420" s="35"/>
      <c r="J420" s="36"/>
      <c r="L420" s="37"/>
      <c r="W420" s="12"/>
      <c r="X420" s="34"/>
      <c r="Y420" s="12"/>
      <c r="Z420" s="12"/>
      <c r="AB420" s="13"/>
      <c r="AD420" s="12"/>
      <c r="AH420" s="12"/>
      <c r="AK420" s="12"/>
      <c r="AM420" s="39"/>
    </row>
    <row r="421" ht="15.75" customHeight="1">
      <c r="A421" s="34"/>
      <c r="B421" s="34"/>
      <c r="C421" s="34"/>
      <c r="E421" s="34"/>
      <c r="F421" s="35"/>
      <c r="J421" s="36"/>
      <c r="L421" s="37"/>
      <c r="W421" s="12"/>
      <c r="X421" s="34"/>
      <c r="Y421" s="12"/>
      <c r="Z421" s="12"/>
      <c r="AB421" s="13"/>
      <c r="AD421" s="12"/>
      <c r="AH421" s="12"/>
      <c r="AK421" s="12"/>
      <c r="AM421" s="39"/>
    </row>
    <row r="422" ht="15.75" customHeight="1">
      <c r="A422" s="34"/>
      <c r="B422" s="34"/>
      <c r="C422" s="34"/>
      <c r="E422" s="34"/>
      <c r="F422" s="35"/>
      <c r="J422" s="36"/>
      <c r="L422" s="37"/>
      <c r="W422" s="12"/>
      <c r="X422" s="34"/>
      <c r="Y422" s="12"/>
      <c r="Z422" s="12"/>
      <c r="AB422" s="13"/>
      <c r="AD422" s="12"/>
      <c r="AH422" s="12"/>
      <c r="AK422" s="12"/>
      <c r="AM422" s="39"/>
    </row>
    <row r="423" ht="15.75" customHeight="1">
      <c r="A423" s="34"/>
      <c r="B423" s="34"/>
      <c r="C423" s="34"/>
      <c r="E423" s="34"/>
      <c r="F423" s="35"/>
      <c r="J423" s="36"/>
      <c r="L423" s="37"/>
      <c r="W423" s="12"/>
      <c r="X423" s="34"/>
      <c r="Y423" s="12"/>
      <c r="Z423" s="12"/>
      <c r="AB423" s="13"/>
      <c r="AD423" s="12"/>
      <c r="AH423" s="12"/>
      <c r="AK423" s="12"/>
      <c r="AM423" s="39"/>
    </row>
    <row r="424" ht="15.75" customHeight="1">
      <c r="A424" s="34"/>
      <c r="B424" s="34"/>
      <c r="C424" s="34"/>
      <c r="E424" s="34"/>
      <c r="F424" s="35"/>
      <c r="J424" s="36"/>
      <c r="L424" s="37"/>
      <c r="W424" s="12"/>
      <c r="X424" s="34"/>
      <c r="Y424" s="12"/>
      <c r="Z424" s="12"/>
      <c r="AB424" s="13"/>
      <c r="AD424" s="12"/>
      <c r="AH424" s="12"/>
      <c r="AK424" s="12"/>
      <c r="AM424" s="39"/>
    </row>
    <row r="425" ht="15.75" customHeight="1">
      <c r="A425" s="34"/>
      <c r="B425" s="34"/>
      <c r="C425" s="34"/>
      <c r="E425" s="34"/>
      <c r="F425" s="35"/>
      <c r="J425" s="36"/>
      <c r="L425" s="37"/>
      <c r="W425" s="12"/>
      <c r="X425" s="34"/>
      <c r="Y425" s="12"/>
      <c r="Z425" s="12"/>
      <c r="AB425" s="13"/>
      <c r="AD425" s="12"/>
      <c r="AH425" s="12"/>
      <c r="AK425" s="12"/>
      <c r="AM425" s="39"/>
    </row>
    <row r="426" ht="15.75" customHeight="1">
      <c r="A426" s="34"/>
      <c r="B426" s="34"/>
      <c r="C426" s="34"/>
      <c r="E426" s="34"/>
      <c r="F426" s="35"/>
      <c r="J426" s="36"/>
      <c r="L426" s="37"/>
      <c r="W426" s="12"/>
      <c r="X426" s="34"/>
      <c r="Y426" s="12"/>
      <c r="Z426" s="12"/>
      <c r="AB426" s="13"/>
      <c r="AD426" s="12"/>
      <c r="AH426" s="12"/>
      <c r="AK426" s="12"/>
      <c r="AM426" s="39"/>
    </row>
    <row r="427" ht="15.75" customHeight="1">
      <c r="A427" s="34"/>
      <c r="B427" s="34"/>
      <c r="C427" s="34"/>
      <c r="E427" s="34"/>
      <c r="F427" s="35"/>
      <c r="J427" s="36"/>
      <c r="L427" s="37"/>
      <c r="W427" s="12"/>
      <c r="X427" s="34"/>
      <c r="Y427" s="12"/>
      <c r="Z427" s="12"/>
      <c r="AB427" s="13"/>
      <c r="AD427" s="12"/>
      <c r="AH427" s="12"/>
      <c r="AK427" s="12"/>
      <c r="AM427" s="39"/>
    </row>
    <row r="428" ht="15.75" customHeight="1">
      <c r="A428" s="34"/>
      <c r="B428" s="34"/>
      <c r="C428" s="34"/>
      <c r="E428" s="34"/>
      <c r="F428" s="35"/>
      <c r="J428" s="36"/>
      <c r="L428" s="37"/>
      <c r="W428" s="12"/>
      <c r="X428" s="34"/>
      <c r="Y428" s="12"/>
      <c r="Z428" s="12"/>
      <c r="AB428" s="13"/>
      <c r="AD428" s="12"/>
      <c r="AH428" s="12"/>
      <c r="AK428" s="12"/>
      <c r="AM428" s="39"/>
    </row>
    <row r="429" ht="15.75" customHeight="1">
      <c r="A429" s="34"/>
      <c r="B429" s="34"/>
      <c r="C429" s="34"/>
      <c r="E429" s="34"/>
      <c r="F429" s="35"/>
      <c r="J429" s="36"/>
      <c r="L429" s="37"/>
      <c r="W429" s="12"/>
      <c r="X429" s="34"/>
      <c r="Y429" s="12"/>
      <c r="Z429" s="12"/>
      <c r="AB429" s="13"/>
      <c r="AD429" s="12"/>
      <c r="AH429" s="12"/>
      <c r="AK429" s="12"/>
      <c r="AM429" s="39"/>
    </row>
    <row r="430" ht="15.75" customHeight="1">
      <c r="A430" s="34"/>
      <c r="B430" s="34"/>
      <c r="C430" s="34"/>
      <c r="E430" s="34"/>
      <c r="F430" s="35"/>
      <c r="J430" s="36"/>
      <c r="L430" s="37"/>
      <c r="W430" s="12"/>
      <c r="X430" s="34"/>
      <c r="Y430" s="12"/>
      <c r="Z430" s="12"/>
      <c r="AB430" s="13"/>
      <c r="AD430" s="12"/>
      <c r="AH430" s="12"/>
      <c r="AK430" s="12"/>
      <c r="AM430" s="39"/>
    </row>
    <row r="431" ht="15.75" customHeight="1">
      <c r="A431" s="34"/>
      <c r="B431" s="34"/>
      <c r="C431" s="34"/>
      <c r="E431" s="34"/>
      <c r="F431" s="35"/>
      <c r="J431" s="36"/>
      <c r="L431" s="37"/>
      <c r="W431" s="12"/>
      <c r="X431" s="34"/>
      <c r="Y431" s="12"/>
      <c r="Z431" s="12"/>
      <c r="AB431" s="13"/>
      <c r="AD431" s="12"/>
      <c r="AH431" s="12"/>
      <c r="AK431" s="12"/>
      <c r="AM431" s="39"/>
    </row>
    <row r="432" ht="15.75" customHeight="1">
      <c r="A432" s="34"/>
      <c r="B432" s="34"/>
      <c r="C432" s="34"/>
      <c r="E432" s="34"/>
      <c r="F432" s="35"/>
      <c r="J432" s="36"/>
      <c r="L432" s="37"/>
      <c r="W432" s="12"/>
      <c r="X432" s="34"/>
      <c r="Y432" s="12"/>
      <c r="Z432" s="12"/>
      <c r="AB432" s="13"/>
      <c r="AD432" s="12"/>
      <c r="AH432" s="12"/>
      <c r="AK432" s="12"/>
      <c r="AM432" s="39"/>
    </row>
    <row r="433" ht="15.75" customHeight="1">
      <c r="A433" s="34"/>
      <c r="B433" s="34"/>
      <c r="C433" s="34"/>
      <c r="E433" s="34"/>
      <c r="F433" s="35"/>
      <c r="J433" s="36"/>
      <c r="L433" s="37"/>
      <c r="W433" s="12"/>
      <c r="X433" s="34"/>
      <c r="Y433" s="12"/>
      <c r="Z433" s="12"/>
      <c r="AB433" s="13"/>
      <c r="AD433" s="12"/>
      <c r="AH433" s="12"/>
      <c r="AK433" s="12"/>
      <c r="AM433" s="39"/>
    </row>
    <row r="434" ht="15.75" customHeight="1">
      <c r="A434" s="34"/>
      <c r="B434" s="34"/>
      <c r="C434" s="34"/>
      <c r="E434" s="34"/>
      <c r="F434" s="35"/>
      <c r="J434" s="36"/>
      <c r="L434" s="37"/>
      <c r="W434" s="12"/>
      <c r="X434" s="34"/>
      <c r="Y434" s="12"/>
      <c r="Z434" s="12"/>
      <c r="AB434" s="13"/>
      <c r="AD434" s="12"/>
      <c r="AH434" s="12"/>
      <c r="AK434" s="12"/>
      <c r="AM434" s="39"/>
    </row>
    <row r="435" ht="15.75" customHeight="1">
      <c r="A435" s="34"/>
      <c r="B435" s="34"/>
      <c r="C435" s="34"/>
      <c r="E435" s="34"/>
      <c r="F435" s="35"/>
      <c r="J435" s="36"/>
      <c r="L435" s="37"/>
      <c r="W435" s="12"/>
      <c r="X435" s="34"/>
      <c r="Y435" s="12"/>
      <c r="Z435" s="12"/>
      <c r="AB435" s="13"/>
      <c r="AD435" s="12"/>
      <c r="AH435" s="12"/>
      <c r="AK435" s="12"/>
      <c r="AM435" s="39"/>
    </row>
    <row r="436" ht="15.75" customHeight="1">
      <c r="A436" s="34"/>
      <c r="B436" s="34"/>
      <c r="C436" s="34"/>
      <c r="E436" s="34"/>
      <c r="F436" s="35"/>
      <c r="J436" s="36"/>
      <c r="L436" s="37"/>
      <c r="W436" s="12"/>
      <c r="X436" s="34"/>
      <c r="Y436" s="12"/>
      <c r="Z436" s="12"/>
      <c r="AB436" s="13"/>
      <c r="AD436" s="12"/>
      <c r="AH436" s="12"/>
      <c r="AK436" s="12"/>
      <c r="AM436" s="39"/>
    </row>
    <row r="437" ht="15.75" customHeight="1">
      <c r="A437" s="34"/>
      <c r="B437" s="34"/>
      <c r="C437" s="34"/>
      <c r="E437" s="34"/>
      <c r="F437" s="35"/>
      <c r="J437" s="36"/>
      <c r="L437" s="37"/>
      <c r="W437" s="12"/>
      <c r="X437" s="34"/>
      <c r="Y437" s="12"/>
      <c r="Z437" s="12"/>
      <c r="AB437" s="13"/>
      <c r="AD437" s="12"/>
      <c r="AH437" s="12"/>
      <c r="AK437" s="12"/>
      <c r="AM437" s="39"/>
    </row>
    <row r="438" ht="15.75" customHeight="1">
      <c r="A438" s="34"/>
      <c r="B438" s="34"/>
      <c r="C438" s="34"/>
      <c r="E438" s="34"/>
      <c r="F438" s="35"/>
      <c r="J438" s="36"/>
      <c r="L438" s="37"/>
      <c r="W438" s="12"/>
      <c r="X438" s="34"/>
      <c r="Y438" s="12"/>
      <c r="Z438" s="12"/>
      <c r="AB438" s="13"/>
      <c r="AD438" s="12"/>
      <c r="AH438" s="12"/>
      <c r="AK438" s="12"/>
      <c r="AM438" s="39"/>
    </row>
    <row r="439" ht="15.75" customHeight="1">
      <c r="A439" s="34"/>
      <c r="B439" s="34"/>
      <c r="C439" s="34"/>
      <c r="E439" s="34"/>
      <c r="F439" s="35"/>
      <c r="J439" s="36"/>
      <c r="L439" s="37"/>
      <c r="W439" s="12"/>
      <c r="X439" s="34"/>
      <c r="Y439" s="12"/>
      <c r="Z439" s="12"/>
      <c r="AB439" s="13"/>
      <c r="AD439" s="12"/>
      <c r="AH439" s="12"/>
      <c r="AK439" s="12"/>
      <c r="AM439" s="39"/>
    </row>
    <row r="440" ht="15.75" customHeight="1">
      <c r="A440" s="34"/>
      <c r="B440" s="34"/>
      <c r="C440" s="34"/>
      <c r="E440" s="34"/>
      <c r="F440" s="35"/>
      <c r="J440" s="36"/>
      <c r="L440" s="37"/>
      <c r="W440" s="12"/>
      <c r="X440" s="34"/>
      <c r="Y440" s="12"/>
      <c r="Z440" s="12"/>
      <c r="AB440" s="13"/>
      <c r="AD440" s="12"/>
      <c r="AH440" s="12"/>
      <c r="AK440" s="12"/>
      <c r="AM440" s="39"/>
    </row>
    <row r="441" ht="15.75" customHeight="1">
      <c r="A441" s="34"/>
      <c r="B441" s="34"/>
      <c r="C441" s="34"/>
      <c r="E441" s="34"/>
      <c r="F441" s="35"/>
      <c r="J441" s="36"/>
      <c r="L441" s="37"/>
      <c r="W441" s="12"/>
      <c r="X441" s="34"/>
      <c r="Y441" s="12"/>
      <c r="Z441" s="12"/>
      <c r="AB441" s="13"/>
      <c r="AD441" s="12"/>
      <c r="AH441" s="12"/>
      <c r="AK441" s="12"/>
      <c r="AM441" s="39"/>
    </row>
    <row r="442" ht="15.75" customHeight="1">
      <c r="A442" s="34"/>
      <c r="B442" s="34"/>
      <c r="C442" s="34"/>
      <c r="E442" s="34"/>
      <c r="F442" s="35"/>
      <c r="J442" s="36"/>
      <c r="L442" s="37"/>
      <c r="W442" s="12"/>
      <c r="X442" s="34"/>
      <c r="Y442" s="12"/>
      <c r="Z442" s="12"/>
      <c r="AB442" s="13"/>
      <c r="AD442" s="12"/>
      <c r="AH442" s="12"/>
      <c r="AK442" s="12"/>
      <c r="AM442" s="39"/>
    </row>
    <row r="443" ht="15.75" customHeight="1">
      <c r="A443" s="34"/>
      <c r="B443" s="34"/>
      <c r="C443" s="34"/>
      <c r="E443" s="34"/>
      <c r="F443" s="35"/>
      <c r="J443" s="36"/>
      <c r="L443" s="37"/>
      <c r="W443" s="12"/>
      <c r="X443" s="34"/>
      <c r="Y443" s="12"/>
      <c r="Z443" s="12"/>
      <c r="AB443" s="13"/>
      <c r="AD443" s="12"/>
      <c r="AH443" s="12"/>
      <c r="AK443" s="12"/>
      <c r="AM443" s="39"/>
    </row>
    <row r="444" ht="15.75" customHeight="1">
      <c r="A444" s="34"/>
      <c r="B444" s="34"/>
      <c r="C444" s="34"/>
      <c r="E444" s="34"/>
      <c r="F444" s="35"/>
      <c r="J444" s="36"/>
      <c r="L444" s="37"/>
      <c r="W444" s="12"/>
      <c r="X444" s="34"/>
      <c r="Y444" s="12"/>
      <c r="Z444" s="12"/>
      <c r="AB444" s="13"/>
      <c r="AD444" s="12"/>
      <c r="AH444" s="12"/>
      <c r="AK444" s="12"/>
      <c r="AM444" s="39"/>
    </row>
    <row r="445" ht="15.75" customHeight="1">
      <c r="A445" s="34"/>
      <c r="B445" s="34"/>
      <c r="C445" s="34"/>
      <c r="E445" s="34"/>
      <c r="F445" s="35"/>
      <c r="J445" s="36"/>
      <c r="L445" s="37"/>
      <c r="W445" s="12"/>
      <c r="X445" s="34"/>
      <c r="Y445" s="12"/>
      <c r="Z445" s="12"/>
      <c r="AB445" s="13"/>
      <c r="AD445" s="12"/>
      <c r="AH445" s="12"/>
      <c r="AK445" s="12"/>
      <c r="AM445" s="39"/>
    </row>
    <row r="446" ht="15.75" customHeight="1">
      <c r="A446" s="34"/>
      <c r="B446" s="34"/>
      <c r="C446" s="34"/>
      <c r="E446" s="34"/>
      <c r="F446" s="35"/>
      <c r="J446" s="36"/>
      <c r="L446" s="37"/>
      <c r="W446" s="12"/>
      <c r="X446" s="34"/>
      <c r="Y446" s="12"/>
      <c r="Z446" s="12"/>
      <c r="AB446" s="13"/>
      <c r="AD446" s="12"/>
      <c r="AH446" s="12"/>
      <c r="AK446" s="12"/>
      <c r="AM446" s="39"/>
    </row>
    <row r="447" ht="15.75" customHeight="1">
      <c r="A447" s="34"/>
      <c r="B447" s="34"/>
      <c r="C447" s="34"/>
      <c r="E447" s="34"/>
      <c r="F447" s="35"/>
      <c r="J447" s="36"/>
      <c r="L447" s="37"/>
      <c r="W447" s="12"/>
      <c r="X447" s="34"/>
      <c r="Y447" s="12"/>
      <c r="Z447" s="12"/>
      <c r="AB447" s="13"/>
      <c r="AD447" s="12"/>
      <c r="AH447" s="12"/>
      <c r="AK447" s="12"/>
      <c r="AM447" s="39"/>
    </row>
    <row r="448" ht="15.75" customHeight="1">
      <c r="A448" s="34"/>
      <c r="B448" s="34"/>
      <c r="C448" s="34"/>
      <c r="E448" s="34"/>
      <c r="F448" s="35"/>
      <c r="J448" s="36"/>
      <c r="L448" s="37"/>
      <c r="W448" s="12"/>
      <c r="X448" s="34"/>
      <c r="Y448" s="12"/>
      <c r="Z448" s="12"/>
      <c r="AB448" s="13"/>
      <c r="AD448" s="12"/>
      <c r="AH448" s="12"/>
      <c r="AK448" s="12"/>
      <c r="AM448" s="39"/>
    </row>
    <row r="449" ht="15.75" customHeight="1">
      <c r="A449" s="34"/>
      <c r="B449" s="34"/>
      <c r="C449" s="34"/>
      <c r="E449" s="34"/>
      <c r="F449" s="35"/>
      <c r="J449" s="36"/>
      <c r="L449" s="37"/>
      <c r="W449" s="12"/>
      <c r="X449" s="34"/>
      <c r="Y449" s="12"/>
      <c r="Z449" s="12"/>
      <c r="AB449" s="13"/>
      <c r="AD449" s="12"/>
      <c r="AH449" s="12"/>
      <c r="AK449" s="12"/>
      <c r="AM449" s="39"/>
    </row>
    <row r="450" ht="15.75" customHeight="1">
      <c r="A450" s="34"/>
      <c r="B450" s="34"/>
      <c r="C450" s="34"/>
      <c r="E450" s="34"/>
      <c r="F450" s="35"/>
      <c r="J450" s="36"/>
      <c r="L450" s="37"/>
      <c r="W450" s="12"/>
      <c r="X450" s="34"/>
      <c r="Y450" s="12"/>
      <c r="Z450" s="12"/>
      <c r="AB450" s="13"/>
      <c r="AD450" s="12"/>
      <c r="AH450" s="12"/>
      <c r="AK450" s="12"/>
      <c r="AM450" s="39"/>
    </row>
    <row r="451" ht="15.75" customHeight="1">
      <c r="A451" s="34"/>
      <c r="B451" s="34"/>
      <c r="C451" s="34"/>
      <c r="E451" s="34"/>
      <c r="F451" s="35"/>
      <c r="J451" s="36"/>
      <c r="L451" s="37"/>
      <c r="W451" s="12"/>
      <c r="X451" s="34"/>
      <c r="Y451" s="12"/>
      <c r="Z451" s="12"/>
      <c r="AB451" s="13"/>
      <c r="AD451" s="12"/>
      <c r="AH451" s="12"/>
      <c r="AK451" s="12"/>
      <c r="AM451" s="39"/>
    </row>
    <row r="452" ht="15.75" customHeight="1">
      <c r="A452" s="34"/>
      <c r="B452" s="34"/>
      <c r="C452" s="34"/>
      <c r="E452" s="34"/>
      <c r="F452" s="35"/>
      <c r="J452" s="36"/>
      <c r="L452" s="37"/>
      <c r="W452" s="12"/>
      <c r="X452" s="34"/>
      <c r="Y452" s="12"/>
      <c r="Z452" s="12"/>
      <c r="AB452" s="13"/>
      <c r="AD452" s="12"/>
      <c r="AH452" s="12"/>
      <c r="AK452" s="12"/>
      <c r="AM452" s="39"/>
    </row>
    <row r="453" ht="15.75" customHeight="1">
      <c r="A453" s="34"/>
      <c r="B453" s="34"/>
      <c r="C453" s="34"/>
      <c r="E453" s="34"/>
      <c r="F453" s="35"/>
      <c r="J453" s="36"/>
      <c r="L453" s="37"/>
      <c r="W453" s="12"/>
      <c r="X453" s="34"/>
      <c r="Y453" s="12"/>
      <c r="Z453" s="12"/>
      <c r="AB453" s="13"/>
      <c r="AD453" s="12"/>
      <c r="AH453" s="12"/>
      <c r="AK453" s="12"/>
      <c r="AM453" s="39"/>
    </row>
    <row r="454" ht="15.75" customHeight="1">
      <c r="A454" s="34"/>
      <c r="B454" s="34"/>
      <c r="C454" s="34"/>
      <c r="E454" s="34"/>
      <c r="F454" s="35"/>
      <c r="J454" s="36"/>
      <c r="L454" s="37"/>
      <c r="W454" s="12"/>
      <c r="X454" s="34"/>
      <c r="Y454" s="12"/>
      <c r="Z454" s="12"/>
      <c r="AB454" s="13"/>
      <c r="AD454" s="12"/>
      <c r="AH454" s="12"/>
      <c r="AK454" s="12"/>
      <c r="AM454" s="39"/>
    </row>
    <row r="455" ht="15.75" customHeight="1">
      <c r="A455" s="34"/>
      <c r="B455" s="34"/>
      <c r="C455" s="34"/>
      <c r="E455" s="34"/>
      <c r="F455" s="35"/>
      <c r="J455" s="36"/>
      <c r="L455" s="37"/>
      <c r="W455" s="12"/>
      <c r="X455" s="34"/>
      <c r="Y455" s="12"/>
      <c r="Z455" s="12"/>
      <c r="AB455" s="13"/>
      <c r="AD455" s="12"/>
      <c r="AH455" s="12"/>
      <c r="AK455" s="12"/>
      <c r="AM455" s="39"/>
    </row>
    <row r="456" ht="15.75" customHeight="1">
      <c r="A456" s="34"/>
      <c r="B456" s="34"/>
      <c r="C456" s="34"/>
      <c r="E456" s="34"/>
      <c r="F456" s="35"/>
      <c r="J456" s="36"/>
      <c r="L456" s="37"/>
      <c r="W456" s="12"/>
      <c r="X456" s="34"/>
      <c r="Y456" s="12"/>
      <c r="Z456" s="12"/>
      <c r="AB456" s="13"/>
      <c r="AD456" s="12"/>
      <c r="AH456" s="12"/>
      <c r="AK456" s="12"/>
      <c r="AM456" s="39"/>
    </row>
    <row r="457" ht="15.75" customHeight="1">
      <c r="A457" s="34"/>
      <c r="B457" s="34"/>
      <c r="C457" s="34"/>
      <c r="E457" s="34"/>
      <c r="F457" s="35"/>
      <c r="J457" s="36"/>
      <c r="L457" s="37"/>
      <c r="W457" s="12"/>
      <c r="X457" s="34"/>
      <c r="Y457" s="12"/>
      <c r="Z457" s="12"/>
      <c r="AB457" s="13"/>
      <c r="AD457" s="12"/>
      <c r="AH457" s="12"/>
      <c r="AK457" s="12"/>
      <c r="AM457" s="39"/>
    </row>
    <row r="458" ht="15.75" customHeight="1">
      <c r="A458" s="34"/>
      <c r="B458" s="34"/>
      <c r="C458" s="34"/>
      <c r="E458" s="34"/>
      <c r="F458" s="35"/>
      <c r="J458" s="36"/>
      <c r="L458" s="37"/>
      <c r="W458" s="12"/>
      <c r="X458" s="34"/>
      <c r="Y458" s="12"/>
      <c r="Z458" s="12"/>
      <c r="AB458" s="13"/>
      <c r="AD458" s="12"/>
      <c r="AH458" s="12"/>
      <c r="AK458" s="12"/>
      <c r="AM458" s="39"/>
    </row>
    <row r="459" ht="15.75" customHeight="1">
      <c r="A459" s="34"/>
      <c r="B459" s="34"/>
      <c r="C459" s="34"/>
      <c r="E459" s="34"/>
      <c r="F459" s="35"/>
      <c r="J459" s="36"/>
      <c r="L459" s="37"/>
      <c r="W459" s="12"/>
      <c r="X459" s="34"/>
      <c r="Y459" s="12"/>
      <c r="Z459" s="12"/>
      <c r="AB459" s="13"/>
      <c r="AD459" s="12"/>
      <c r="AH459" s="12"/>
      <c r="AK459" s="12"/>
      <c r="AM459" s="39"/>
    </row>
    <row r="460" ht="15.75" customHeight="1">
      <c r="A460" s="34"/>
      <c r="B460" s="34"/>
      <c r="C460" s="34"/>
      <c r="E460" s="34"/>
      <c r="F460" s="35"/>
      <c r="J460" s="36"/>
      <c r="L460" s="37"/>
      <c r="W460" s="12"/>
      <c r="X460" s="34"/>
      <c r="Y460" s="12"/>
      <c r="Z460" s="12"/>
      <c r="AB460" s="13"/>
      <c r="AD460" s="12"/>
      <c r="AH460" s="12"/>
      <c r="AK460" s="12"/>
      <c r="AM460" s="39"/>
    </row>
    <row r="461" ht="15.75" customHeight="1">
      <c r="A461" s="34"/>
      <c r="B461" s="34"/>
      <c r="C461" s="34"/>
      <c r="E461" s="34"/>
      <c r="F461" s="35"/>
      <c r="J461" s="36"/>
      <c r="L461" s="37"/>
      <c r="W461" s="12"/>
      <c r="X461" s="34"/>
      <c r="Y461" s="12"/>
      <c r="Z461" s="12"/>
      <c r="AB461" s="13"/>
      <c r="AD461" s="12"/>
      <c r="AH461" s="12"/>
      <c r="AK461" s="12"/>
      <c r="AM461" s="39"/>
    </row>
    <row r="462" ht="15.75" customHeight="1">
      <c r="A462" s="34"/>
      <c r="B462" s="34"/>
      <c r="C462" s="34"/>
      <c r="E462" s="34"/>
      <c r="F462" s="35"/>
      <c r="J462" s="36"/>
      <c r="L462" s="37"/>
      <c r="W462" s="12"/>
      <c r="X462" s="34"/>
      <c r="Y462" s="12"/>
      <c r="Z462" s="12"/>
      <c r="AB462" s="13"/>
      <c r="AD462" s="12"/>
      <c r="AH462" s="12"/>
      <c r="AK462" s="12"/>
      <c r="AM462" s="39"/>
    </row>
    <row r="463" ht="15.75" customHeight="1">
      <c r="A463" s="34"/>
      <c r="B463" s="34"/>
      <c r="C463" s="34"/>
      <c r="E463" s="34"/>
      <c r="F463" s="35"/>
      <c r="J463" s="36"/>
      <c r="L463" s="37"/>
      <c r="W463" s="12"/>
      <c r="X463" s="34"/>
      <c r="Y463" s="12"/>
      <c r="Z463" s="12"/>
      <c r="AB463" s="13"/>
      <c r="AD463" s="12"/>
      <c r="AH463" s="12"/>
      <c r="AK463" s="12"/>
      <c r="AM463" s="39"/>
    </row>
    <row r="464" ht="15.75" customHeight="1">
      <c r="A464" s="34"/>
      <c r="B464" s="34"/>
      <c r="C464" s="34"/>
      <c r="E464" s="34"/>
      <c r="F464" s="35"/>
      <c r="J464" s="36"/>
      <c r="L464" s="37"/>
      <c r="W464" s="12"/>
      <c r="X464" s="34"/>
      <c r="Y464" s="12"/>
      <c r="Z464" s="12"/>
      <c r="AB464" s="13"/>
      <c r="AD464" s="12"/>
      <c r="AH464" s="12"/>
      <c r="AK464" s="12"/>
      <c r="AM464" s="39"/>
    </row>
    <row r="465" ht="15.75" customHeight="1">
      <c r="A465" s="34"/>
      <c r="B465" s="34"/>
      <c r="C465" s="34"/>
      <c r="E465" s="34"/>
      <c r="F465" s="35"/>
      <c r="J465" s="36"/>
      <c r="L465" s="37"/>
      <c r="W465" s="12"/>
      <c r="X465" s="34"/>
      <c r="Y465" s="12"/>
      <c r="Z465" s="12"/>
      <c r="AB465" s="13"/>
      <c r="AD465" s="12"/>
      <c r="AH465" s="12"/>
      <c r="AK465" s="12"/>
      <c r="AM465" s="39"/>
    </row>
    <row r="466" ht="15.75" customHeight="1">
      <c r="A466" s="34"/>
      <c r="B466" s="34"/>
      <c r="C466" s="34"/>
      <c r="E466" s="34"/>
      <c r="F466" s="35"/>
      <c r="J466" s="36"/>
      <c r="L466" s="37"/>
      <c r="W466" s="12"/>
      <c r="X466" s="34"/>
      <c r="Y466" s="12"/>
      <c r="Z466" s="12"/>
      <c r="AB466" s="13"/>
      <c r="AD466" s="12"/>
      <c r="AH466" s="12"/>
      <c r="AK466" s="12"/>
      <c r="AM466" s="39"/>
    </row>
    <row r="467" ht="15.75" customHeight="1">
      <c r="A467" s="34"/>
      <c r="B467" s="34"/>
      <c r="C467" s="34"/>
      <c r="E467" s="34"/>
      <c r="F467" s="35"/>
      <c r="J467" s="36"/>
      <c r="L467" s="37"/>
      <c r="W467" s="12"/>
      <c r="X467" s="34"/>
      <c r="Y467" s="12"/>
      <c r="Z467" s="12"/>
      <c r="AB467" s="13"/>
      <c r="AD467" s="12"/>
      <c r="AH467" s="12"/>
      <c r="AK467" s="12"/>
      <c r="AM467" s="39"/>
    </row>
    <row r="468" ht="15.75" customHeight="1">
      <c r="A468" s="34"/>
      <c r="B468" s="34"/>
      <c r="C468" s="34"/>
      <c r="E468" s="34"/>
      <c r="F468" s="35"/>
      <c r="J468" s="36"/>
      <c r="L468" s="37"/>
      <c r="W468" s="12"/>
      <c r="X468" s="34"/>
      <c r="Y468" s="12"/>
      <c r="Z468" s="12"/>
      <c r="AB468" s="13"/>
      <c r="AD468" s="12"/>
      <c r="AH468" s="12"/>
      <c r="AK468" s="12"/>
      <c r="AM468" s="39"/>
    </row>
    <row r="469" ht="15.75" customHeight="1">
      <c r="A469" s="34"/>
      <c r="B469" s="34"/>
      <c r="C469" s="34"/>
      <c r="E469" s="34"/>
      <c r="F469" s="35"/>
      <c r="J469" s="36"/>
      <c r="L469" s="37"/>
      <c r="W469" s="12"/>
      <c r="X469" s="34"/>
      <c r="Y469" s="12"/>
      <c r="Z469" s="12"/>
      <c r="AB469" s="13"/>
      <c r="AD469" s="12"/>
      <c r="AH469" s="12"/>
      <c r="AK469" s="12"/>
      <c r="AM469" s="39"/>
    </row>
    <row r="470" ht="15.75" customHeight="1">
      <c r="A470" s="34"/>
      <c r="B470" s="34"/>
      <c r="C470" s="34"/>
      <c r="E470" s="34"/>
      <c r="F470" s="35"/>
      <c r="J470" s="36"/>
      <c r="L470" s="37"/>
      <c r="W470" s="12"/>
      <c r="X470" s="34"/>
      <c r="Y470" s="12"/>
      <c r="Z470" s="12"/>
      <c r="AB470" s="13"/>
      <c r="AD470" s="12"/>
      <c r="AH470" s="12"/>
      <c r="AK470" s="12"/>
      <c r="AM470" s="39"/>
    </row>
    <row r="471" ht="15.75" customHeight="1">
      <c r="A471" s="34"/>
      <c r="B471" s="34"/>
      <c r="C471" s="34"/>
      <c r="E471" s="34"/>
      <c r="F471" s="35"/>
      <c r="J471" s="36"/>
      <c r="L471" s="37"/>
      <c r="W471" s="12"/>
      <c r="X471" s="34"/>
      <c r="Y471" s="12"/>
      <c r="Z471" s="12"/>
      <c r="AB471" s="13"/>
      <c r="AD471" s="12"/>
      <c r="AH471" s="12"/>
      <c r="AK471" s="12"/>
      <c r="AM471" s="39"/>
    </row>
    <row r="472" ht="15.75" customHeight="1">
      <c r="A472" s="34"/>
      <c r="B472" s="34"/>
      <c r="C472" s="34"/>
      <c r="E472" s="34"/>
      <c r="F472" s="35"/>
      <c r="J472" s="36"/>
      <c r="L472" s="37"/>
      <c r="W472" s="12"/>
      <c r="X472" s="34"/>
      <c r="Y472" s="12"/>
      <c r="Z472" s="12"/>
      <c r="AB472" s="13"/>
      <c r="AD472" s="12"/>
      <c r="AH472" s="12"/>
      <c r="AK472" s="12"/>
      <c r="AM472" s="39"/>
    </row>
    <row r="473" ht="15.75" customHeight="1">
      <c r="A473" s="34"/>
      <c r="B473" s="34"/>
      <c r="C473" s="34"/>
      <c r="E473" s="34"/>
      <c r="F473" s="35"/>
      <c r="J473" s="36"/>
      <c r="L473" s="37"/>
      <c r="W473" s="12"/>
      <c r="X473" s="34"/>
      <c r="Y473" s="12"/>
      <c r="Z473" s="12"/>
      <c r="AB473" s="13"/>
      <c r="AD473" s="12"/>
      <c r="AH473" s="12"/>
      <c r="AK473" s="12"/>
      <c r="AM473" s="39"/>
    </row>
    <row r="474" ht="15.75" customHeight="1">
      <c r="A474" s="34"/>
      <c r="B474" s="34"/>
      <c r="C474" s="34"/>
      <c r="E474" s="34"/>
      <c r="F474" s="35"/>
      <c r="J474" s="36"/>
      <c r="L474" s="37"/>
      <c r="W474" s="12"/>
      <c r="X474" s="34"/>
      <c r="Y474" s="12"/>
      <c r="Z474" s="12"/>
      <c r="AB474" s="13"/>
      <c r="AD474" s="12"/>
      <c r="AH474" s="12"/>
      <c r="AK474" s="12"/>
      <c r="AM474" s="39"/>
    </row>
    <row r="475" ht="15.75" customHeight="1">
      <c r="A475" s="34"/>
      <c r="B475" s="34"/>
      <c r="C475" s="34"/>
      <c r="E475" s="34"/>
      <c r="F475" s="35"/>
      <c r="J475" s="36"/>
      <c r="L475" s="37"/>
      <c r="W475" s="12"/>
      <c r="X475" s="34"/>
      <c r="Y475" s="12"/>
      <c r="Z475" s="12"/>
      <c r="AB475" s="13"/>
      <c r="AD475" s="12"/>
      <c r="AH475" s="12"/>
      <c r="AK475" s="12"/>
      <c r="AM475" s="39"/>
    </row>
    <row r="476" ht="15.75" customHeight="1">
      <c r="A476" s="34"/>
      <c r="B476" s="34"/>
      <c r="C476" s="34"/>
      <c r="E476" s="34"/>
      <c r="F476" s="35"/>
      <c r="J476" s="36"/>
      <c r="L476" s="37"/>
      <c r="W476" s="12"/>
      <c r="X476" s="34"/>
      <c r="Y476" s="12"/>
      <c r="Z476" s="12"/>
      <c r="AB476" s="13"/>
      <c r="AD476" s="12"/>
      <c r="AH476" s="12"/>
      <c r="AK476" s="12"/>
      <c r="AM476" s="39"/>
    </row>
    <row r="477" ht="15.75" customHeight="1">
      <c r="A477" s="34"/>
      <c r="B477" s="34"/>
      <c r="C477" s="34"/>
      <c r="E477" s="34"/>
      <c r="F477" s="35"/>
      <c r="J477" s="36"/>
      <c r="L477" s="37"/>
      <c r="W477" s="12"/>
      <c r="X477" s="34"/>
      <c r="Y477" s="12"/>
      <c r="Z477" s="12"/>
      <c r="AB477" s="13"/>
      <c r="AD477" s="12"/>
      <c r="AH477" s="12"/>
      <c r="AK477" s="12"/>
      <c r="AM477" s="39"/>
    </row>
    <row r="478" ht="15.75" customHeight="1">
      <c r="A478" s="34"/>
      <c r="B478" s="34"/>
      <c r="C478" s="34"/>
      <c r="E478" s="34"/>
      <c r="F478" s="35"/>
      <c r="J478" s="36"/>
      <c r="L478" s="37"/>
      <c r="W478" s="12"/>
      <c r="X478" s="34"/>
      <c r="Y478" s="12"/>
      <c r="Z478" s="12"/>
      <c r="AB478" s="13"/>
      <c r="AD478" s="12"/>
      <c r="AH478" s="12"/>
      <c r="AK478" s="12"/>
      <c r="AM478" s="39"/>
    </row>
    <row r="479" ht="15.75" customHeight="1">
      <c r="A479" s="34"/>
      <c r="B479" s="34"/>
      <c r="C479" s="34"/>
      <c r="E479" s="34"/>
      <c r="F479" s="35"/>
      <c r="J479" s="36"/>
      <c r="L479" s="37"/>
      <c r="W479" s="12"/>
      <c r="X479" s="34"/>
      <c r="Y479" s="12"/>
      <c r="Z479" s="12"/>
      <c r="AB479" s="13"/>
      <c r="AD479" s="12"/>
      <c r="AH479" s="12"/>
      <c r="AK479" s="12"/>
      <c r="AM479" s="39"/>
    </row>
    <row r="480" ht="15.75" customHeight="1">
      <c r="A480" s="34"/>
      <c r="B480" s="34"/>
      <c r="C480" s="34"/>
      <c r="E480" s="34"/>
      <c r="F480" s="35"/>
      <c r="J480" s="36"/>
      <c r="L480" s="37"/>
      <c r="W480" s="12"/>
      <c r="X480" s="34"/>
      <c r="Y480" s="12"/>
      <c r="Z480" s="12"/>
      <c r="AB480" s="13"/>
      <c r="AD480" s="12"/>
      <c r="AH480" s="12"/>
      <c r="AK480" s="12"/>
      <c r="AM480" s="39"/>
    </row>
    <row r="481" ht="15.75" customHeight="1">
      <c r="A481" s="34"/>
      <c r="B481" s="34"/>
      <c r="C481" s="34"/>
      <c r="E481" s="34"/>
      <c r="F481" s="35"/>
      <c r="J481" s="36"/>
      <c r="L481" s="37"/>
      <c r="W481" s="12"/>
      <c r="X481" s="34"/>
      <c r="Y481" s="12"/>
      <c r="Z481" s="12"/>
      <c r="AB481" s="13"/>
      <c r="AD481" s="12"/>
      <c r="AH481" s="12"/>
      <c r="AK481" s="12"/>
      <c r="AM481" s="39"/>
    </row>
    <row r="482" ht="15.75" customHeight="1">
      <c r="A482" s="34"/>
      <c r="B482" s="34"/>
      <c r="C482" s="34"/>
      <c r="E482" s="34"/>
      <c r="F482" s="35"/>
      <c r="J482" s="36"/>
      <c r="L482" s="37"/>
      <c r="W482" s="12"/>
      <c r="X482" s="34"/>
      <c r="Y482" s="12"/>
      <c r="Z482" s="12"/>
      <c r="AB482" s="13"/>
      <c r="AD482" s="12"/>
      <c r="AH482" s="12"/>
      <c r="AK482" s="12"/>
      <c r="AM482" s="39"/>
    </row>
    <row r="483" ht="15.75" customHeight="1">
      <c r="A483" s="34"/>
      <c r="B483" s="34"/>
      <c r="C483" s="34"/>
      <c r="E483" s="34"/>
      <c r="F483" s="35"/>
      <c r="J483" s="36"/>
      <c r="L483" s="37"/>
      <c r="W483" s="12"/>
      <c r="X483" s="34"/>
      <c r="Y483" s="12"/>
      <c r="Z483" s="12"/>
      <c r="AB483" s="13"/>
      <c r="AD483" s="12"/>
      <c r="AH483" s="12"/>
      <c r="AK483" s="12"/>
      <c r="AM483" s="39"/>
    </row>
    <row r="484" ht="15.75" customHeight="1">
      <c r="A484" s="34"/>
      <c r="B484" s="34"/>
      <c r="C484" s="34"/>
      <c r="E484" s="34"/>
      <c r="F484" s="35"/>
      <c r="J484" s="36"/>
      <c r="L484" s="37"/>
      <c r="W484" s="12"/>
      <c r="X484" s="34"/>
      <c r="Y484" s="12"/>
      <c r="Z484" s="12"/>
      <c r="AB484" s="13"/>
      <c r="AD484" s="12"/>
      <c r="AH484" s="12"/>
      <c r="AK484" s="12"/>
      <c r="AM484" s="39"/>
    </row>
    <row r="485" ht="15.75" customHeight="1">
      <c r="A485" s="34"/>
      <c r="B485" s="34"/>
      <c r="C485" s="34"/>
      <c r="E485" s="34"/>
      <c r="F485" s="35"/>
      <c r="J485" s="36"/>
      <c r="L485" s="37"/>
      <c r="W485" s="12"/>
      <c r="X485" s="34"/>
      <c r="Y485" s="12"/>
      <c r="Z485" s="12"/>
      <c r="AB485" s="13"/>
      <c r="AD485" s="12"/>
      <c r="AH485" s="12"/>
      <c r="AK485" s="12"/>
      <c r="AM485" s="39"/>
    </row>
    <row r="486" ht="15.75" customHeight="1">
      <c r="A486" s="34"/>
      <c r="B486" s="34"/>
      <c r="C486" s="34"/>
      <c r="E486" s="34"/>
      <c r="F486" s="35"/>
      <c r="J486" s="36"/>
      <c r="L486" s="37"/>
      <c r="W486" s="12"/>
      <c r="X486" s="34"/>
      <c r="Y486" s="12"/>
      <c r="Z486" s="12"/>
      <c r="AB486" s="13"/>
      <c r="AD486" s="12"/>
      <c r="AH486" s="12"/>
      <c r="AK486" s="12"/>
      <c r="AM486" s="39"/>
    </row>
    <row r="487" ht="15.75" customHeight="1">
      <c r="A487" s="34"/>
      <c r="B487" s="34"/>
      <c r="C487" s="34"/>
      <c r="E487" s="34"/>
      <c r="F487" s="35"/>
      <c r="J487" s="36"/>
      <c r="L487" s="37"/>
      <c r="W487" s="12"/>
      <c r="X487" s="34"/>
      <c r="Y487" s="12"/>
      <c r="Z487" s="12"/>
      <c r="AB487" s="13"/>
      <c r="AD487" s="12"/>
      <c r="AH487" s="12"/>
      <c r="AK487" s="12"/>
      <c r="AM487" s="39"/>
    </row>
    <row r="488" ht="15.75" customHeight="1">
      <c r="A488" s="34"/>
      <c r="B488" s="34"/>
      <c r="C488" s="34"/>
      <c r="E488" s="34"/>
      <c r="F488" s="35"/>
      <c r="J488" s="36"/>
      <c r="L488" s="37"/>
      <c r="W488" s="12"/>
      <c r="X488" s="34"/>
      <c r="Y488" s="12"/>
      <c r="Z488" s="12"/>
      <c r="AB488" s="13"/>
      <c r="AD488" s="12"/>
      <c r="AH488" s="12"/>
      <c r="AK488" s="12"/>
      <c r="AM488" s="39"/>
    </row>
    <row r="489" ht="15.75" customHeight="1">
      <c r="A489" s="34"/>
      <c r="B489" s="34"/>
      <c r="C489" s="34"/>
      <c r="E489" s="34"/>
      <c r="F489" s="35"/>
      <c r="J489" s="36"/>
      <c r="L489" s="37"/>
      <c r="W489" s="12"/>
      <c r="X489" s="34"/>
      <c r="Y489" s="12"/>
      <c r="Z489" s="12"/>
      <c r="AB489" s="13"/>
      <c r="AD489" s="12"/>
      <c r="AH489" s="12"/>
      <c r="AK489" s="12"/>
      <c r="AM489" s="39"/>
    </row>
    <row r="490" ht="15.75" customHeight="1">
      <c r="A490" s="34"/>
      <c r="B490" s="34"/>
      <c r="C490" s="34"/>
      <c r="E490" s="34"/>
      <c r="F490" s="35"/>
      <c r="J490" s="36"/>
      <c r="L490" s="37"/>
      <c r="W490" s="12"/>
      <c r="X490" s="34"/>
      <c r="Y490" s="12"/>
      <c r="Z490" s="12"/>
      <c r="AB490" s="13"/>
      <c r="AD490" s="12"/>
      <c r="AH490" s="12"/>
      <c r="AK490" s="12"/>
      <c r="AM490" s="39"/>
    </row>
    <row r="491" ht="15.75" customHeight="1">
      <c r="A491" s="34"/>
      <c r="B491" s="34"/>
      <c r="C491" s="34"/>
      <c r="E491" s="34"/>
      <c r="F491" s="35"/>
      <c r="J491" s="36"/>
      <c r="L491" s="37"/>
      <c r="W491" s="12"/>
      <c r="X491" s="34"/>
      <c r="Y491" s="12"/>
      <c r="Z491" s="12"/>
      <c r="AB491" s="13"/>
      <c r="AD491" s="12"/>
      <c r="AH491" s="12"/>
      <c r="AK491" s="12"/>
      <c r="AM491" s="39"/>
    </row>
    <row r="492" ht="15.75" customHeight="1">
      <c r="A492" s="34"/>
      <c r="B492" s="34"/>
      <c r="C492" s="34"/>
      <c r="E492" s="34"/>
      <c r="F492" s="35"/>
      <c r="J492" s="36"/>
      <c r="L492" s="37"/>
      <c r="W492" s="12"/>
      <c r="X492" s="34"/>
      <c r="Y492" s="12"/>
      <c r="Z492" s="12"/>
      <c r="AB492" s="13"/>
      <c r="AD492" s="12"/>
      <c r="AH492" s="12"/>
      <c r="AK492" s="12"/>
      <c r="AM492" s="39"/>
    </row>
    <row r="493" ht="15.75" customHeight="1">
      <c r="A493" s="34"/>
      <c r="B493" s="34"/>
      <c r="C493" s="34"/>
      <c r="E493" s="34"/>
      <c r="F493" s="35"/>
      <c r="J493" s="36"/>
      <c r="L493" s="37"/>
      <c r="W493" s="12"/>
      <c r="X493" s="34"/>
      <c r="Y493" s="12"/>
      <c r="Z493" s="12"/>
      <c r="AB493" s="13"/>
      <c r="AD493" s="12"/>
      <c r="AH493" s="12"/>
      <c r="AK493" s="12"/>
      <c r="AM493" s="39"/>
    </row>
    <row r="494" ht="15.75" customHeight="1">
      <c r="A494" s="34"/>
      <c r="B494" s="34"/>
      <c r="C494" s="34"/>
      <c r="E494" s="34"/>
      <c r="F494" s="35"/>
      <c r="J494" s="36"/>
      <c r="L494" s="37"/>
      <c r="W494" s="12"/>
      <c r="X494" s="34"/>
      <c r="Y494" s="12"/>
      <c r="Z494" s="12"/>
      <c r="AB494" s="13"/>
      <c r="AD494" s="12"/>
      <c r="AH494" s="12"/>
      <c r="AK494" s="12"/>
      <c r="AM494" s="39"/>
    </row>
    <row r="495" ht="15.75" customHeight="1">
      <c r="A495" s="34"/>
      <c r="B495" s="34"/>
      <c r="C495" s="34"/>
      <c r="E495" s="34"/>
      <c r="F495" s="35"/>
      <c r="J495" s="36"/>
      <c r="L495" s="37"/>
      <c r="W495" s="12"/>
      <c r="X495" s="34"/>
      <c r="Y495" s="12"/>
      <c r="Z495" s="12"/>
      <c r="AB495" s="13"/>
      <c r="AD495" s="12"/>
      <c r="AH495" s="12"/>
      <c r="AK495" s="12"/>
      <c r="AM495" s="39"/>
    </row>
    <row r="496" ht="15.75" customHeight="1">
      <c r="A496" s="34"/>
      <c r="B496" s="34"/>
      <c r="C496" s="34"/>
      <c r="E496" s="34"/>
      <c r="F496" s="35"/>
      <c r="J496" s="36"/>
      <c r="L496" s="37"/>
      <c r="W496" s="12"/>
      <c r="X496" s="34"/>
      <c r="Y496" s="12"/>
      <c r="Z496" s="12"/>
      <c r="AB496" s="13"/>
      <c r="AD496" s="12"/>
      <c r="AH496" s="12"/>
      <c r="AK496" s="12"/>
      <c r="AM496" s="39"/>
    </row>
    <row r="497" ht="15.75" customHeight="1">
      <c r="A497" s="34"/>
      <c r="B497" s="34"/>
      <c r="C497" s="34"/>
      <c r="E497" s="34"/>
      <c r="F497" s="35"/>
      <c r="J497" s="36"/>
      <c r="L497" s="37"/>
      <c r="W497" s="12"/>
      <c r="X497" s="34"/>
      <c r="Y497" s="12"/>
      <c r="Z497" s="12"/>
      <c r="AB497" s="13"/>
      <c r="AD497" s="12"/>
      <c r="AH497" s="12"/>
      <c r="AK497" s="12"/>
      <c r="AM497" s="39"/>
    </row>
    <row r="498" ht="15.75" customHeight="1">
      <c r="A498" s="34"/>
      <c r="B498" s="34"/>
      <c r="C498" s="34"/>
      <c r="E498" s="34"/>
      <c r="F498" s="35"/>
      <c r="J498" s="36"/>
      <c r="L498" s="37"/>
      <c r="W498" s="12"/>
      <c r="X498" s="34"/>
      <c r="Y498" s="12"/>
      <c r="Z498" s="12"/>
      <c r="AB498" s="13"/>
      <c r="AD498" s="12"/>
      <c r="AH498" s="12"/>
      <c r="AK498" s="12"/>
      <c r="AM498" s="39"/>
    </row>
    <row r="499" ht="15.75" customHeight="1">
      <c r="A499" s="34"/>
      <c r="B499" s="34"/>
      <c r="C499" s="34"/>
      <c r="E499" s="34"/>
      <c r="F499" s="35"/>
      <c r="J499" s="36"/>
      <c r="L499" s="37"/>
      <c r="W499" s="12"/>
      <c r="X499" s="34"/>
      <c r="Y499" s="12"/>
      <c r="Z499" s="12"/>
      <c r="AB499" s="13"/>
      <c r="AD499" s="12"/>
      <c r="AH499" s="12"/>
      <c r="AK499" s="12"/>
      <c r="AM499" s="39"/>
    </row>
    <row r="500" ht="15.75" customHeight="1">
      <c r="A500" s="34"/>
      <c r="B500" s="34"/>
      <c r="C500" s="34"/>
      <c r="E500" s="34"/>
      <c r="F500" s="35"/>
      <c r="J500" s="36"/>
      <c r="L500" s="37"/>
      <c r="W500" s="12"/>
      <c r="X500" s="34"/>
      <c r="Y500" s="12"/>
      <c r="Z500" s="12"/>
      <c r="AB500" s="13"/>
      <c r="AD500" s="12"/>
      <c r="AH500" s="12"/>
      <c r="AK500" s="12"/>
      <c r="AM500" s="39"/>
    </row>
    <row r="501" ht="15.75" customHeight="1">
      <c r="A501" s="34"/>
      <c r="B501" s="34"/>
      <c r="C501" s="34"/>
      <c r="E501" s="34"/>
      <c r="F501" s="35"/>
      <c r="J501" s="36"/>
      <c r="L501" s="37"/>
      <c r="W501" s="12"/>
      <c r="X501" s="34"/>
      <c r="Y501" s="12"/>
      <c r="Z501" s="12"/>
      <c r="AB501" s="13"/>
      <c r="AD501" s="12"/>
      <c r="AH501" s="12"/>
      <c r="AK501" s="12"/>
      <c r="AM501" s="39"/>
    </row>
    <row r="502" ht="15.75" customHeight="1">
      <c r="A502" s="34"/>
      <c r="B502" s="34"/>
      <c r="C502" s="34"/>
      <c r="E502" s="34"/>
      <c r="F502" s="35"/>
      <c r="J502" s="36"/>
      <c r="L502" s="37"/>
      <c r="W502" s="12"/>
      <c r="X502" s="34"/>
      <c r="Y502" s="12"/>
      <c r="Z502" s="12"/>
      <c r="AB502" s="13"/>
      <c r="AD502" s="12"/>
      <c r="AH502" s="12"/>
      <c r="AK502" s="12"/>
      <c r="AM502" s="39"/>
    </row>
    <row r="503" ht="15.75" customHeight="1">
      <c r="A503" s="34"/>
      <c r="B503" s="34"/>
      <c r="C503" s="34"/>
      <c r="E503" s="34"/>
      <c r="F503" s="35"/>
      <c r="J503" s="36"/>
      <c r="L503" s="37"/>
      <c r="W503" s="12"/>
      <c r="X503" s="34"/>
      <c r="Y503" s="12"/>
      <c r="Z503" s="12"/>
      <c r="AB503" s="13"/>
      <c r="AD503" s="12"/>
      <c r="AH503" s="12"/>
      <c r="AK503" s="12"/>
      <c r="AM503" s="39"/>
    </row>
    <row r="504" ht="15.75" customHeight="1">
      <c r="A504" s="34"/>
      <c r="B504" s="34"/>
      <c r="C504" s="34"/>
      <c r="E504" s="34"/>
      <c r="F504" s="35"/>
      <c r="J504" s="36"/>
      <c r="L504" s="37"/>
      <c r="W504" s="12"/>
      <c r="X504" s="34"/>
      <c r="Y504" s="12"/>
      <c r="Z504" s="12"/>
      <c r="AB504" s="13"/>
      <c r="AD504" s="12"/>
      <c r="AH504" s="12"/>
      <c r="AK504" s="12"/>
      <c r="AM504" s="39"/>
    </row>
    <row r="505" ht="15.75" customHeight="1">
      <c r="A505" s="34"/>
      <c r="B505" s="34"/>
      <c r="C505" s="34"/>
      <c r="E505" s="34"/>
      <c r="F505" s="35"/>
      <c r="J505" s="36"/>
      <c r="L505" s="37"/>
      <c r="W505" s="12"/>
      <c r="X505" s="34"/>
      <c r="Y505" s="12"/>
      <c r="Z505" s="12"/>
      <c r="AB505" s="13"/>
      <c r="AD505" s="12"/>
      <c r="AH505" s="12"/>
      <c r="AK505" s="12"/>
      <c r="AM505" s="39"/>
    </row>
    <row r="506" ht="15.75" customHeight="1">
      <c r="A506" s="34"/>
      <c r="B506" s="34"/>
      <c r="C506" s="34"/>
      <c r="E506" s="34"/>
      <c r="F506" s="35"/>
      <c r="J506" s="36"/>
      <c r="L506" s="37"/>
      <c r="W506" s="12"/>
      <c r="X506" s="34"/>
      <c r="Y506" s="12"/>
      <c r="Z506" s="12"/>
      <c r="AB506" s="13"/>
      <c r="AD506" s="12"/>
      <c r="AH506" s="12"/>
      <c r="AK506" s="12"/>
      <c r="AM506" s="39"/>
    </row>
    <row r="507" ht="15.75" customHeight="1">
      <c r="A507" s="34"/>
      <c r="B507" s="34"/>
      <c r="C507" s="34"/>
      <c r="E507" s="34"/>
      <c r="F507" s="35"/>
      <c r="J507" s="36"/>
      <c r="L507" s="37"/>
      <c r="W507" s="12"/>
      <c r="X507" s="34"/>
      <c r="Y507" s="12"/>
      <c r="Z507" s="12"/>
      <c r="AB507" s="13"/>
      <c r="AD507" s="12"/>
      <c r="AH507" s="12"/>
      <c r="AK507" s="12"/>
      <c r="AM507" s="39"/>
    </row>
    <row r="508" ht="15.75" customHeight="1">
      <c r="A508" s="34"/>
      <c r="B508" s="34"/>
      <c r="C508" s="34"/>
      <c r="E508" s="34"/>
      <c r="F508" s="35"/>
      <c r="J508" s="36"/>
      <c r="L508" s="37"/>
      <c r="W508" s="12"/>
      <c r="X508" s="34"/>
      <c r="Y508" s="12"/>
      <c r="Z508" s="12"/>
      <c r="AB508" s="13"/>
      <c r="AD508" s="12"/>
      <c r="AH508" s="12"/>
      <c r="AK508" s="12"/>
      <c r="AM508" s="39"/>
    </row>
    <row r="509" ht="15.75" customHeight="1">
      <c r="A509" s="34"/>
      <c r="B509" s="34"/>
      <c r="C509" s="34"/>
      <c r="E509" s="34"/>
      <c r="F509" s="35"/>
      <c r="J509" s="36"/>
      <c r="L509" s="37"/>
      <c r="W509" s="12"/>
      <c r="X509" s="34"/>
      <c r="Y509" s="12"/>
      <c r="Z509" s="12"/>
      <c r="AB509" s="13"/>
      <c r="AD509" s="12"/>
      <c r="AH509" s="12"/>
      <c r="AK509" s="12"/>
      <c r="AM509" s="39"/>
    </row>
    <row r="510" ht="15.75" customHeight="1">
      <c r="A510" s="34"/>
      <c r="B510" s="34"/>
      <c r="C510" s="34"/>
      <c r="E510" s="34"/>
      <c r="F510" s="35"/>
      <c r="J510" s="36"/>
      <c r="L510" s="37"/>
      <c r="W510" s="12"/>
      <c r="X510" s="34"/>
      <c r="Y510" s="12"/>
      <c r="Z510" s="12"/>
      <c r="AB510" s="13"/>
      <c r="AD510" s="12"/>
      <c r="AH510" s="12"/>
      <c r="AK510" s="12"/>
      <c r="AM510" s="39"/>
    </row>
    <row r="511" ht="15.75" customHeight="1">
      <c r="A511" s="34"/>
      <c r="B511" s="34"/>
      <c r="C511" s="34"/>
      <c r="E511" s="34"/>
      <c r="F511" s="35"/>
      <c r="J511" s="36"/>
      <c r="L511" s="37"/>
      <c r="W511" s="12"/>
      <c r="X511" s="34"/>
      <c r="Y511" s="12"/>
      <c r="Z511" s="12"/>
      <c r="AB511" s="13"/>
      <c r="AD511" s="12"/>
      <c r="AH511" s="12"/>
      <c r="AK511" s="12"/>
      <c r="AM511" s="39"/>
    </row>
    <row r="512" ht="15.75" customHeight="1">
      <c r="A512" s="34"/>
      <c r="B512" s="34"/>
      <c r="C512" s="34"/>
      <c r="E512" s="34"/>
      <c r="F512" s="35"/>
      <c r="J512" s="36"/>
      <c r="L512" s="37"/>
      <c r="W512" s="12"/>
      <c r="X512" s="34"/>
      <c r="Y512" s="12"/>
      <c r="Z512" s="12"/>
      <c r="AB512" s="13"/>
      <c r="AD512" s="12"/>
      <c r="AH512" s="12"/>
      <c r="AK512" s="12"/>
      <c r="AM512" s="39"/>
    </row>
    <row r="513" ht="15.75" customHeight="1">
      <c r="A513" s="34"/>
      <c r="B513" s="34"/>
      <c r="C513" s="34"/>
      <c r="E513" s="34"/>
      <c r="F513" s="35"/>
      <c r="J513" s="36"/>
      <c r="L513" s="37"/>
      <c r="W513" s="12"/>
      <c r="X513" s="34"/>
      <c r="Y513" s="12"/>
      <c r="Z513" s="12"/>
      <c r="AB513" s="13"/>
      <c r="AD513" s="12"/>
      <c r="AH513" s="12"/>
      <c r="AK513" s="12"/>
      <c r="AM513" s="39"/>
    </row>
    <row r="514" ht="15.75" customHeight="1">
      <c r="A514" s="34"/>
      <c r="B514" s="34"/>
      <c r="C514" s="34"/>
      <c r="E514" s="34"/>
      <c r="F514" s="35"/>
      <c r="J514" s="36"/>
      <c r="L514" s="37"/>
      <c r="W514" s="12"/>
      <c r="X514" s="34"/>
      <c r="Y514" s="12"/>
      <c r="Z514" s="12"/>
      <c r="AB514" s="13"/>
      <c r="AD514" s="12"/>
      <c r="AH514" s="12"/>
      <c r="AK514" s="12"/>
      <c r="AM514" s="39"/>
    </row>
    <row r="515" ht="15.75" customHeight="1">
      <c r="A515" s="34"/>
      <c r="B515" s="34"/>
      <c r="C515" s="34"/>
      <c r="E515" s="34"/>
      <c r="F515" s="35"/>
      <c r="J515" s="36"/>
      <c r="L515" s="37"/>
      <c r="W515" s="12"/>
      <c r="X515" s="34"/>
      <c r="Y515" s="12"/>
      <c r="Z515" s="12"/>
      <c r="AB515" s="13"/>
      <c r="AD515" s="12"/>
      <c r="AH515" s="12"/>
      <c r="AK515" s="12"/>
      <c r="AM515" s="39"/>
    </row>
    <row r="516" ht="15.75" customHeight="1">
      <c r="A516" s="34"/>
      <c r="B516" s="34"/>
      <c r="C516" s="34"/>
      <c r="E516" s="34"/>
      <c r="F516" s="35"/>
      <c r="J516" s="36"/>
      <c r="L516" s="37"/>
      <c r="W516" s="12"/>
      <c r="X516" s="34"/>
      <c r="Y516" s="12"/>
      <c r="Z516" s="12"/>
      <c r="AB516" s="13"/>
      <c r="AD516" s="12"/>
      <c r="AH516" s="12"/>
      <c r="AK516" s="12"/>
      <c r="AM516" s="39"/>
    </row>
    <row r="517" ht="15.75" customHeight="1">
      <c r="A517" s="34"/>
      <c r="B517" s="34"/>
      <c r="C517" s="34"/>
      <c r="E517" s="34"/>
      <c r="F517" s="35"/>
      <c r="J517" s="36"/>
      <c r="L517" s="37"/>
      <c r="W517" s="12"/>
      <c r="X517" s="34"/>
      <c r="Y517" s="12"/>
      <c r="Z517" s="12"/>
      <c r="AB517" s="13"/>
      <c r="AD517" s="12"/>
      <c r="AH517" s="12"/>
      <c r="AK517" s="12"/>
      <c r="AM517" s="39"/>
    </row>
    <row r="518" ht="15.75" customHeight="1">
      <c r="A518" s="34"/>
      <c r="B518" s="34"/>
      <c r="C518" s="34"/>
      <c r="E518" s="34"/>
      <c r="F518" s="35"/>
      <c r="J518" s="36"/>
      <c r="L518" s="37"/>
      <c r="W518" s="12"/>
      <c r="X518" s="34"/>
      <c r="Y518" s="12"/>
      <c r="Z518" s="12"/>
      <c r="AB518" s="13"/>
      <c r="AD518" s="12"/>
      <c r="AH518" s="12"/>
      <c r="AK518" s="12"/>
      <c r="AM518" s="39"/>
    </row>
    <row r="519" ht="15.75" customHeight="1">
      <c r="A519" s="34"/>
      <c r="B519" s="34"/>
      <c r="C519" s="34"/>
      <c r="E519" s="34"/>
      <c r="F519" s="35"/>
      <c r="J519" s="36"/>
      <c r="L519" s="37"/>
      <c r="W519" s="12"/>
      <c r="X519" s="34"/>
      <c r="Y519" s="12"/>
      <c r="Z519" s="12"/>
      <c r="AB519" s="13"/>
      <c r="AD519" s="12"/>
      <c r="AH519" s="12"/>
      <c r="AK519" s="12"/>
      <c r="AM519" s="39"/>
    </row>
    <row r="520" ht="15.75" customHeight="1">
      <c r="A520" s="34"/>
      <c r="B520" s="34"/>
      <c r="C520" s="34"/>
      <c r="E520" s="34"/>
      <c r="F520" s="35"/>
      <c r="J520" s="36"/>
      <c r="L520" s="37"/>
      <c r="W520" s="12"/>
      <c r="X520" s="34"/>
      <c r="Y520" s="12"/>
      <c r="Z520" s="12"/>
      <c r="AB520" s="13"/>
      <c r="AD520" s="12"/>
      <c r="AH520" s="12"/>
      <c r="AK520" s="12"/>
      <c r="AM520" s="39"/>
    </row>
    <row r="521" ht="15.75" customHeight="1">
      <c r="A521" s="34"/>
      <c r="B521" s="34"/>
      <c r="C521" s="34"/>
      <c r="E521" s="34"/>
      <c r="F521" s="35"/>
      <c r="J521" s="36"/>
      <c r="L521" s="37"/>
      <c r="W521" s="12"/>
      <c r="X521" s="34"/>
      <c r="Y521" s="12"/>
      <c r="Z521" s="12"/>
      <c r="AB521" s="13"/>
      <c r="AD521" s="12"/>
      <c r="AH521" s="12"/>
      <c r="AK521" s="12"/>
      <c r="AM521" s="39"/>
    </row>
    <row r="522" ht="15.75" customHeight="1">
      <c r="A522" s="34"/>
      <c r="B522" s="34"/>
      <c r="C522" s="34"/>
      <c r="E522" s="34"/>
      <c r="F522" s="35"/>
      <c r="J522" s="36"/>
      <c r="L522" s="37"/>
      <c r="W522" s="12"/>
      <c r="X522" s="34"/>
      <c r="Y522" s="12"/>
      <c r="Z522" s="12"/>
      <c r="AB522" s="13"/>
      <c r="AD522" s="12"/>
      <c r="AH522" s="12"/>
      <c r="AK522" s="12"/>
      <c r="AM522" s="39"/>
    </row>
    <row r="523" ht="15.75" customHeight="1">
      <c r="A523" s="34"/>
      <c r="B523" s="34"/>
      <c r="C523" s="34"/>
      <c r="E523" s="34"/>
      <c r="F523" s="35"/>
      <c r="J523" s="36"/>
      <c r="L523" s="37"/>
      <c r="W523" s="12"/>
      <c r="X523" s="34"/>
      <c r="Y523" s="12"/>
      <c r="Z523" s="12"/>
      <c r="AB523" s="13"/>
      <c r="AD523" s="12"/>
      <c r="AH523" s="12"/>
      <c r="AK523" s="12"/>
      <c r="AM523" s="39"/>
    </row>
    <row r="524" ht="15.75" customHeight="1">
      <c r="A524" s="34"/>
      <c r="B524" s="34"/>
      <c r="C524" s="34"/>
      <c r="E524" s="34"/>
      <c r="F524" s="35"/>
      <c r="J524" s="36"/>
      <c r="L524" s="37"/>
      <c r="W524" s="12"/>
      <c r="X524" s="34"/>
      <c r="Y524" s="12"/>
      <c r="Z524" s="12"/>
      <c r="AB524" s="13"/>
      <c r="AD524" s="12"/>
      <c r="AH524" s="12"/>
      <c r="AK524" s="12"/>
      <c r="AM524" s="39"/>
    </row>
    <row r="525" ht="15.75" customHeight="1">
      <c r="A525" s="34"/>
      <c r="B525" s="34"/>
      <c r="C525" s="34"/>
      <c r="E525" s="34"/>
      <c r="F525" s="35"/>
      <c r="J525" s="36"/>
      <c r="L525" s="37"/>
      <c r="W525" s="12"/>
      <c r="X525" s="34"/>
      <c r="Y525" s="12"/>
      <c r="Z525" s="12"/>
      <c r="AB525" s="13"/>
      <c r="AD525" s="12"/>
      <c r="AH525" s="12"/>
      <c r="AK525" s="12"/>
      <c r="AM525" s="39"/>
    </row>
    <row r="526" ht="15.75" customHeight="1">
      <c r="A526" s="34"/>
      <c r="B526" s="34"/>
      <c r="C526" s="34"/>
      <c r="E526" s="34"/>
      <c r="F526" s="35"/>
      <c r="J526" s="36"/>
      <c r="L526" s="37"/>
      <c r="W526" s="12"/>
      <c r="X526" s="34"/>
      <c r="Y526" s="12"/>
      <c r="Z526" s="12"/>
      <c r="AB526" s="13"/>
      <c r="AD526" s="12"/>
      <c r="AH526" s="12"/>
      <c r="AK526" s="12"/>
      <c r="AM526" s="39"/>
    </row>
    <row r="527" ht="15.75" customHeight="1">
      <c r="A527" s="34"/>
      <c r="B527" s="34"/>
      <c r="C527" s="34"/>
      <c r="E527" s="34"/>
      <c r="F527" s="35"/>
      <c r="J527" s="36"/>
      <c r="L527" s="37"/>
      <c r="W527" s="12"/>
      <c r="X527" s="34"/>
      <c r="Y527" s="12"/>
      <c r="Z527" s="12"/>
      <c r="AB527" s="13"/>
      <c r="AD527" s="12"/>
      <c r="AH527" s="12"/>
      <c r="AK527" s="12"/>
      <c r="AM527" s="39"/>
    </row>
    <row r="528" ht="15.75" customHeight="1">
      <c r="A528" s="34"/>
      <c r="B528" s="34"/>
      <c r="C528" s="34"/>
      <c r="E528" s="34"/>
      <c r="F528" s="35"/>
      <c r="J528" s="36"/>
      <c r="L528" s="37"/>
      <c r="W528" s="12"/>
      <c r="X528" s="34"/>
      <c r="Y528" s="12"/>
      <c r="Z528" s="12"/>
      <c r="AB528" s="13"/>
      <c r="AD528" s="12"/>
      <c r="AH528" s="12"/>
      <c r="AK528" s="12"/>
      <c r="AM528" s="39"/>
    </row>
    <row r="529" ht="15.75" customHeight="1">
      <c r="A529" s="34"/>
      <c r="B529" s="34"/>
      <c r="C529" s="34"/>
      <c r="E529" s="34"/>
      <c r="F529" s="35"/>
      <c r="J529" s="36"/>
      <c r="L529" s="37"/>
      <c r="W529" s="12"/>
      <c r="X529" s="34"/>
      <c r="Y529" s="12"/>
      <c r="Z529" s="12"/>
      <c r="AB529" s="13"/>
      <c r="AD529" s="12"/>
      <c r="AH529" s="12"/>
      <c r="AK529" s="12"/>
      <c r="AM529" s="39"/>
    </row>
    <row r="530" ht="15.75" customHeight="1">
      <c r="A530" s="34"/>
      <c r="B530" s="34"/>
      <c r="C530" s="34"/>
      <c r="E530" s="34"/>
      <c r="F530" s="35"/>
      <c r="J530" s="36"/>
      <c r="L530" s="37"/>
      <c r="W530" s="12"/>
      <c r="X530" s="34"/>
      <c r="Y530" s="12"/>
      <c r="Z530" s="12"/>
      <c r="AB530" s="13"/>
      <c r="AD530" s="12"/>
      <c r="AH530" s="12"/>
      <c r="AK530" s="12"/>
      <c r="AM530" s="39"/>
    </row>
    <row r="531" ht="15.75" customHeight="1">
      <c r="A531" s="34"/>
      <c r="B531" s="34"/>
      <c r="C531" s="34"/>
      <c r="E531" s="34"/>
      <c r="F531" s="35"/>
      <c r="J531" s="36"/>
      <c r="L531" s="37"/>
      <c r="W531" s="12"/>
      <c r="X531" s="34"/>
      <c r="Y531" s="12"/>
      <c r="Z531" s="12"/>
      <c r="AB531" s="13"/>
      <c r="AD531" s="12"/>
      <c r="AH531" s="12"/>
      <c r="AK531" s="12"/>
      <c r="AM531" s="39"/>
    </row>
    <row r="532" ht="15.75" customHeight="1">
      <c r="A532" s="34"/>
      <c r="B532" s="34"/>
      <c r="C532" s="34"/>
      <c r="E532" s="34"/>
      <c r="F532" s="35"/>
      <c r="J532" s="36"/>
      <c r="L532" s="37"/>
      <c r="W532" s="12"/>
      <c r="X532" s="34"/>
      <c r="Y532" s="12"/>
      <c r="Z532" s="12"/>
      <c r="AB532" s="13"/>
      <c r="AD532" s="12"/>
      <c r="AH532" s="12"/>
      <c r="AK532" s="12"/>
      <c r="AM532" s="39"/>
    </row>
    <row r="533" ht="15.75" customHeight="1">
      <c r="A533" s="34"/>
      <c r="B533" s="34"/>
      <c r="C533" s="34"/>
      <c r="E533" s="34"/>
      <c r="F533" s="35"/>
      <c r="J533" s="36"/>
      <c r="L533" s="37"/>
      <c r="W533" s="12"/>
      <c r="X533" s="34"/>
      <c r="Y533" s="12"/>
      <c r="Z533" s="12"/>
      <c r="AB533" s="13"/>
      <c r="AD533" s="12"/>
      <c r="AH533" s="12"/>
      <c r="AK533" s="12"/>
      <c r="AM533" s="39"/>
    </row>
    <row r="534" ht="15.75" customHeight="1">
      <c r="A534" s="34"/>
      <c r="B534" s="34"/>
      <c r="C534" s="34"/>
      <c r="E534" s="34"/>
      <c r="F534" s="35"/>
      <c r="J534" s="36"/>
      <c r="L534" s="37"/>
      <c r="W534" s="12"/>
      <c r="X534" s="34"/>
      <c r="Y534" s="12"/>
      <c r="Z534" s="12"/>
      <c r="AB534" s="13"/>
      <c r="AD534" s="12"/>
      <c r="AH534" s="12"/>
      <c r="AK534" s="12"/>
      <c r="AM534" s="39"/>
    </row>
    <row r="535" ht="15.75" customHeight="1">
      <c r="A535" s="34"/>
      <c r="B535" s="34"/>
      <c r="C535" s="34"/>
      <c r="E535" s="34"/>
      <c r="F535" s="35"/>
      <c r="J535" s="36"/>
      <c r="L535" s="37"/>
      <c r="W535" s="12"/>
      <c r="X535" s="34"/>
      <c r="Y535" s="12"/>
      <c r="Z535" s="12"/>
      <c r="AB535" s="13"/>
      <c r="AD535" s="12"/>
      <c r="AH535" s="12"/>
      <c r="AK535" s="12"/>
      <c r="AM535" s="39"/>
    </row>
    <row r="536" ht="15.75" customHeight="1">
      <c r="A536" s="34"/>
      <c r="B536" s="34"/>
      <c r="C536" s="34"/>
      <c r="E536" s="34"/>
      <c r="F536" s="35"/>
      <c r="J536" s="36"/>
      <c r="L536" s="37"/>
      <c r="W536" s="12"/>
      <c r="X536" s="34"/>
      <c r="Y536" s="12"/>
      <c r="Z536" s="12"/>
      <c r="AB536" s="13"/>
      <c r="AD536" s="12"/>
      <c r="AH536" s="12"/>
      <c r="AK536" s="12"/>
      <c r="AM536" s="39"/>
    </row>
    <row r="537" ht="15.75" customHeight="1">
      <c r="A537" s="34"/>
      <c r="B537" s="34"/>
      <c r="C537" s="34"/>
      <c r="E537" s="34"/>
      <c r="F537" s="35"/>
      <c r="J537" s="36"/>
      <c r="L537" s="37"/>
      <c r="W537" s="12"/>
      <c r="X537" s="34"/>
      <c r="Y537" s="12"/>
      <c r="Z537" s="12"/>
      <c r="AB537" s="13"/>
      <c r="AD537" s="12"/>
      <c r="AH537" s="12"/>
      <c r="AK537" s="12"/>
      <c r="AM537" s="39"/>
    </row>
    <row r="538" ht="15.75" customHeight="1">
      <c r="A538" s="34"/>
      <c r="B538" s="34"/>
      <c r="C538" s="34"/>
      <c r="E538" s="34"/>
      <c r="F538" s="35"/>
      <c r="J538" s="36"/>
      <c r="L538" s="37"/>
      <c r="W538" s="12"/>
      <c r="X538" s="34"/>
      <c r="Y538" s="12"/>
      <c r="Z538" s="12"/>
      <c r="AB538" s="13"/>
      <c r="AD538" s="12"/>
      <c r="AH538" s="12"/>
      <c r="AK538" s="12"/>
      <c r="AM538" s="39"/>
    </row>
    <row r="539" ht="15.75" customHeight="1">
      <c r="A539" s="34"/>
      <c r="B539" s="34"/>
      <c r="C539" s="34"/>
      <c r="E539" s="34"/>
      <c r="F539" s="35"/>
      <c r="J539" s="36"/>
      <c r="L539" s="37"/>
      <c r="W539" s="12"/>
      <c r="X539" s="34"/>
      <c r="Y539" s="12"/>
      <c r="Z539" s="12"/>
      <c r="AB539" s="13"/>
      <c r="AD539" s="12"/>
      <c r="AH539" s="12"/>
      <c r="AK539" s="12"/>
      <c r="AM539" s="39"/>
    </row>
    <row r="540" ht="15.75" customHeight="1">
      <c r="A540" s="34"/>
      <c r="B540" s="34"/>
      <c r="C540" s="34"/>
      <c r="E540" s="34"/>
      <c r="F540" s="35"/>
      <c r="J540" s="36"/>
      <c r="L540" s="37"/>
      <c r="W540" s="12"/>
      <c r="X540" s="34"/>
      <c r="Y540" s="12"/>
      <c r="Z540" s="12"/>
      <c r="AB540" s="13"/>
      <c r="AD540" s="12"/>
      <c r="AH540" s="12"/>
      <c r="AK540" s="12"/>
      <c r="AM540" s="39"/>
    </row>
    <row r="541" ht="15.75" customHeight="1">
      <c r="A541" s="34"/>
      <c r="B541" s="34"/>
      <c r="C541" s="34"/>
      <c r="E541" s="34"/>
      <c r="F541" s="35"/>
      <c r="J541" s="36"/>
      <c r="L541" s="37"/>
      <c r="W541" s="12"/>
      <c r="X541" s="34"/>
      <c r="Y541" s="12"/>
      <c r="Z541" s="12"/>
      <c r="AB541" s="13"/>
      <c r="AD541" s="12"/>
      <c r="AH541" s="12"/>
      <c r="AK541" s="12"/>
      <c r="AM541" s="39"/>
    </row>
    <row r="542" ht="15.75" customHeight="1">
      <c r="A542" s="34"/>
      <c r="B542" s="34"/>
      <c r="C542" s="34"/>
      <c r="E542" s="34"/>
      <c r="F542" s="35"/>
      <c r="J542" s="36"/>
      <c r="L542" s="37"/>
      <c r="W542" s="12"/>
      <c r="X542" s="34"/>
      <c r="Y542" s="12"/>
      <c r="Z542" s="12"/>
      <c r="AB542" s="13"/>
      <c r="AD542" s="12"/>
      <c r="AH542" s="12"/>
      <c r="AK542" s="12"/>
      <c r="AM542" s="39"/>
    </row>
    <row r="543" ht="15.75" customHeight="1">
      <c r="A543" s="34"/>
      <c r="B543" s="34"/>
      <c r="C543" s="34"/>
      <c r="E543" s="34"/>
      <c r="F543" s="35"/>
      <c r="J543" s="36"/>
      <c r="L543" s="37"/>
      <c r="W543" s="12"/>
      <c r="X543" s="34"/>
      <c r="Y543" s="12"/>
      <c r="Z543" s="12"/>
      <c r="AB543" s="13"/>
      <c r="AD543" s="12"/>
      <c r="AH543" s="12"/>
      <c r="AK543" s="12"/>
      <c r="AM543" s="39"/>
    </row>
    <row r="544" ht="15.75" customHeight="1">
      <c r="A544" s="34"/>
      <c r="B544" s="34"/>
      <c r="C544" s="34"/>
      <c r="E544" s="34"/>
      <c r="F544" s="35"/>
      <c r="J544" s="36"/>
      <c r="L544" s="37"/>
      <c r="W544" s="12"/>
      <c r="X544" s="34"/>
      <c r="Y544" s="12"/>
      <c r="Z544" s="12"/>
      <c r="AB544" s="13"/>
      <c r="AD544" s="12"/>
      <c r="AH544" s="12"/>
      <c r="AK544" s="12"/>
      <c r="AM544" s="39"/>
    </row>
    <row r="545" ht="15.75" customHeight="1">
      <c r="A545" s="34"/>
      <c r="B545" s="34"/>
      <c r="C545" s="34"/>
      <c r="E545" s="34"/>
      <c r="F545" s="35"/>
      <c r="J545" s="36"/>
      <c r="L545" s="37"/>
      <c r="W545" s="12"/>
      <c r="X545" s="34"/>
      <c r="Y545" s="12"/>
      <c r="Z545" s="12"/>
      <c r="AB545" s="13"/>
      <c r="AD545" s="12"/>
      <c r="AH545" s="12"/>
      <c r="AK545" s="12"/>
      <c r="AM545" s="39"/>
    </row>
    <row r="546" ht="15.75" customHeight="1">
      <c r="A546" s="34"/>
      <c r="B546" s="34"/>
      <c r="C546" s="34"/>
      <c r="E546" s="34"/>
      <c r="F546" s="35"/>
      <c r="J546" s="36"/>
      <c r="L546" s="37"/>
      <c r="W546" s="12"/>
      <c r="X546" s="34"/>
      <c r="Y546" s="12"/>
      <c r="Z546" s="12"/>
      <c r="AB546" s="13"/>
      <c r="AD546" s="12"/>
      <c r="AH546" s="12"/>
      <c r="AK546" s="12"/>
      <c r="AM546" s="39"/>
    </row>
    <row r="547" ht="15.75" customHeight="1">
      <c r="A547" s="34"/>
      <c r="B547" s="34"/>
      <c r="C547" s="34"/>
      <c r="E547" s="34"/>
      <c r="F547" s="35"/>
      <c r="J547" s="36"/>
      <c r="L547" s="37"/>
      <c r="W547" s="12"/>
      <c r="X547" s="34"/>
      <c r="Y547" s="12"/>
      <c r="Z547" s="12"/>
      <c r="AB547" s="13"/>
      <c r="AD547" s="12"/>
      <c r="AH547" s="12"/>
      <c r="AK547" s="12"/>
      <c r="AM547" s="39"/>
    </row>
    <row r="548" ht="15.75" customHeight="1">
      <c r="A548" s="34"/>
      <c r="B548" s="34"/>
      <c r="C548" s="34"/>
      <c r="E548" s="34"/>
      <c r="F548" s="35"/>
      <c r="J548" s="36"/>
      <c r="L548" s="37"/>
      <c r="W548" s="12"/>
      <c r="X548" s="34"/>
      <c r="Y548" s="12"/>
      <c r="Z548" s="12"/>
      <c r="AB548" s="13"/>
      <c r="AD548" s="12"/>
      <c r="AH548" s="12"/>
      <c r="AK548" s="12"/>
      <c r="AM548" s="39"/>
    </row>
    <row r="549" ht="15.75" customHeight="1">
      <c r="A549" s="34"/>
      <c r="B549" s="34"/>
      <c r="C549" s="34"/>
      <c r="E549" s="34"/>
      <c r="F549" s="35"/>
      <c r="J549" s="36"/>
      <c r="L549" s="37"/>
      <c r="W549" s="12"/>
      <c r="X549" s="34"/>
      <c r="Y549" s="12"/>
      <c r="Z549" s="12"/>
      <c r="AB549" s="13"/>
      <c r="AD549" s="12"/>
      <c r="AH549" s="12"/>
      <c r="AK549" s="12"/>
      <c r="AM549" s="39"/>
    </row>
    <row r="550" ht="15.75" customHeight="1">
      <c r="A550" s="34"/>
      <c r="B550" s="34"/>
      <c r="C550" s="34"/>
      <c r="E550" s="34"/>
      <c r="F550" s="35"/>
      <c r="J550" s="36"/>
      <c r="L550" s="37"/>
      <c r="W550" s="12"/>
      <c r="X550" s="34"/>
      <c r="Y550" s="12"/>
      <c r="Z550" s="12"/>
      <c r="AB550" s="13"/>
      <c r="AD550" s="12"/>
      <c r="AH550" s="12"/>
      <c r="AK550" s="12"/>
      <c r="AM550" s="39"/>
    </row>
    <row r="551" ht="15.75" customHeight="1">
      <c r="A551" s="34"/>
      <c r="B551" s="34"/>
      <c r="C551" s="34"/>
      <c r="E551" s="34"/>
      <c r="F551" s="35"/>
      <c r="J551" s="36"/>
      <c r="L551" s="37"/>
      <c r="W551" s="12"/>
      <c r="X551" s="34"/>
      <c r="Y551" s="12"/>
      <c r="Z551" s="12"/>
      <c r="AB551" s="13"/>
      <c r="AD551" s="12"/>
      <c r="AH551" s="12"/>
      <c r="AK551" s="12"/>
      <c r="AM551" s="39"/>
    </row>
    <row r="552" ht="15.75" customHeight="1">
      <c r="A552" s="34"/>
      <c r="B552" s="34"/>
      <c r="C552" s="34"/>
      <c r="E552" s="34"/>
      <c r="F552" s="35"/>
      <c r="J552" s="36"/>
      <c r="L552" s="37"/>
      <c r="W552" s="12"/>
      <c r="X552" s="34"/>
      <c r="Y552" s="12"/>
      <c r="Z552" s="12"/>
      <c r="AB552" s="13"/>
      <c r="AD552" s="12"/>
      <c r="AH552" s="12"/>
      <c r="AK552" s="12"/>
      <c r="AM552" s="39"/>
    </row>
    <row r="553" ht="15.75" customHeight="1">
      <c r="A553" s="34"/>
      <c r="B553" s="34"/>
      <c r="C553" s="34"/>
      <c r="E553" s="34"/>
      <c r="F553" s="35"/>
      <c r="J553" s="36"/>
      <c r="L553" s="37"/>
      <c r="W553" s="12"/>
      <c r="X553" s="34"/>
      <c r="Y553" s="12"/>
      <c r="Z553" s="12"/>
      <c r="AB553" s="13"/>
      <c r="AD553" s="12"/>
      <c r="AH553" s="12"/>
      <c r="AK553" s="12"/>
      <c r="AM553" s="39"/>
    </row>
    <row r="554" ht="15.75" customHeight="1">
      <c r="A554" s="34"/>
      <c r="B554" s="34"/>
      <c r="C554" s="34"/>
      <c r="E554" s="34"/>
      <c r="F554" s="35"/>
      <c r="J554" s="36"/>
      <c r="L554" s="37"/>
      <c r="W554" s="12"/>
      <c r="X554" s="34"/>
      <c r="Y554" s="12"/>
      <c r="Z554" s="12"/>
      <c r="AB554" s="13"/>
      <c r="AD554" s="12"/>
      <c r="AH554" s="12"/>
      <c r="AK554" s="12"/>
      <c r="AM554" s="39"/>
    </row>
    <row r="555" ht="15.75" customHeight="1">
      <c r="A555" s="34"/>
      <c r="B555" s="34"/>
      <c r="C555" s="34"/>
      <c r="E555" s="34"/>
      <c r="F555" s="35"/>
      <c r="J555" s="36"/>
      <c r="L555" s="37"/>
      <c r="W555" s="12"/>
      <c r="X555" s="34"/>
      <c r="Y555" s="12"/>
      <c r="Z555" s="12"/>
      <c r="AB555" s="13"/>
      <c r="AD555" s="12"/>
      <c r="AH555" s="12"/>
      <c r="AK555" s="12"/>
      <c r="AM555" s="39"/>
    </row>
    <row r="556" ht="15.75" customHeight="1">
      <c r="A556" s="34"/>
      <c r="B556" s="34"/>
      <c r="C556" s="34"/>
      <c r="E556" s="34"/>
      <c r="F556" s="35"/>
      <c r="J556" s="36"/>
      <c r="L556" s="37"/>
      <c r="W556" s="12"/>
      <c r="X556" s="34"/>
      <c r="Y556" s="12"/>
      <c r="Z556" s="12"/>
      <c r="AB556" s="13"/>
      <c r="AD556" s="12"/>
      <c r="AH556" s="12"/>
      <c r="AK556" s="12"/>
      <c r="AM556" s="39"/>
    </row>
    <row r="557" ht="15.75" customHeight="1">
      <c r="A557" s="34"/>
      <c r="B557" s="34"/>
      <c r="C557" s="34"/>
      <c r="E557" s="34"/>
      <c r="F557" s="35"/>
      <c r="J557" s="36"/>
      <c r="L557" s="37"/>
      <c r="W557" s="12"/>
      <c r="X557" s="34"/>
      <c r="Y557" s="12"/>
      <c r="Z557" s="12"/>
      <c r="AB557" s="13"/>
      <c r="AD557" s="12"/>
      <c r="AH557" s="12"/>
      <c r="AK557" s="12"/>
      <c r="AM557" s="39"/>
    </row>
    <row r="558" ht="15.75" customHeight="1">
      <c r="A558" s="34"/>
      <c r="B558" s="34"/>
      <c r="C558" s="34"/>
      <c r="E558" s="34"/>
      <c r="F558" s="35"/>
      <c r="J558" s="36"/>
      <c r="L558" s="37"/>
      <c r="W558" s="12"/>
      <c r="X558" s="34"/>
      <c r="Y558" s="12"/>
      <c r="Z558" s="12"/>
      <c r="AB558" s="13"/>
      <c r="AD558" s="12"/>
      <c r="AH558" s="12"/>
      <c r="AK558" s="12"/>
      <c r="AM558" s="39"/>
    </row>
    <row r="559" ht="15.75" customHeight="1">
      <c r="A559" s="34"/>
      <c r="B559" s="34"/>
      <c r="C559" s="34"/>
      <c r="E559" s="34"/>
      <c r="F559" s="35"/>
      <c r="J559" s="36"/>
      <c r="L559" s="37"/>
      <c r="W559" s="12"/>
      <c r="X559" s="34"/>
      <c r="Y559" s="12"/>
      <c r="Z559" s="12"/>
      <c r="AB559" s="13"/>
      <c r="AD559" s="12"/>
      <c r="AH559" s="12"/>
      <c r="AK559" s="12"/>
      <c r="AM559" s="39"/>
    </row>
    <row r="560" ht="15.75" customHeight="1">
      <c r="A560" s="34"/>
      <c r="B560" s="34"/>
      <c r="C560" s="34"/>
      <c r="E560" s="34"/>
      <c r="F560" s="35"/>
      <c r="J560" s="36"/>
      <c r="L560" s="37"/>
      <c r="W560" s="12"/>
      <c r="X560" s="34"/>
      <c r="Y560" s="12"/>
      <c r="Z560" s="12"/>
      <c r="AB560" s="13"/>
      <c r="AD560" s="12"/>
      <c r="AH560" s="12"/>
      <c r="AK560" s="12"/>
      <c r="AM560" s="39"/>
    </row>
    <row r="561" ht="15.75" customHeight="1">
      <c r="A561" s="34"/>
      <c r="B561" s="34"/>
      <c r="C561" s="34"/>
      <c r="E561" s="34"/>
      <c r="F561" s="35"/>
      <c r="J561" s="36"/>
      <c r="L561" s="37"/>
      <c r="W561" s="12"/>
      <c r="X561" s="34"/>
      <c r="Y561" s="12"/>
      <c r="Z561" s="12"/>
      <c r="AB561" s="13"/>
      <c r="AD561" s="12"/>
      <c r="AH561" s="12"/>
      <c r="AK561" s="12"/>
      <c r="AM561" s="39"/>
    </row>
    <row r="562" ht="15.75" customHeight="1">
      <c r="A562" s="34"/>
      <c r="B562" s="34"/>
      <c r="C562" s="34"/>
      <c r="E562" s="34"/>
      <c r="F562" s="35"/>
      <c r="J562" s="36"/>
      <c r="L562" s="37"/>
      <c r="W562" s="12"/>
      <c r="X562" s="34"/>
      <c r="Y562" s="12"/>
      <c r="Z562" s="12"/>
      <c r="AB562" s="13"/>
      <c r="AD562" s="12"/>
      <c r="AH562" s="12"/>
      <c r="AK562" s="12"/>
      <c r="AM562" s="39"/>
    </row>
    <row r="563" ht="15.75" customHeight="1">
      <c r="A563" s="34"/>
      <c r="B563" s="34"/>
      <c r="C563" s="34"/>
      <c r="E563" s="34"/>
      <c r="F563" s="35"/>
      <c r="J563" s="36"/>
      <c r="L563" s="37"/>
      <c r="W563" s="12"/>
      <c r="X563" s="34"/>
      <c r="Y563" s="12"/>
      <c r="Z563" s="12"/>
      <c r="AB563" s="13"/>
      <c r="AD563" s="12"/>
      <c r="AH563" s="12"/>
      <c r="AK563" s="12"/>
      <c r="AM563" s="39"/>
    </row>
    <row r="564" ht="15.75" customHeight="1">
      <c r="A564" s="34"/>
      <c r="B564" s="34"/>
      <c r="C564" s="34"/>
      <c r="E564" s="34"/>
      <c r="F564" s="35"/>
      <c r="J564" s="36"/>
      <c r="L564" s="37"/>
      <c r="W564" s="12"/>
      <c r="X564" s="34"/>
      <c r="Y564" s="12"/>
      <c r="Z564" s="12"/>
      <c r="AB564" s="13"/>
      <c r="AD564" s="12"/>
      <c r="AH564" s="12"/>
      <c r="AK564" s="12"/>
      <c r="AM564" s="39"/>
    </row>
    <row r="565" ht="15.75" customHeight="1">
      <c r="A565" s="34"/>
      <c r="B565" s="34"/>
      <c r="C565" s="34"/>
      <c r="E565" s="34"/>
      <c r="F565" s="35"/>
      <c r="J565" s="36"/>
      <c r="L565" s="37"/>
      <c r="W565" s="12"/>
      <c r="X565" s="34"/>
      <c r="Y565" s="12"/>
      <c r="Z565" s="12"/>
      <c r="AB565" s="13"/>
      <c r="AD565" s="12"/>
      <c r="AH565" s="12"/>
      <c r="AK565" s="12"/>
      <c r="AM565" s="39"/>
    </row>
    <row r="566" ht="15.75" customHeight="1">
      <c r="A566" s="34"/>
      <c r="B566" s="34"/>
      <c r="C566" s="34"/>
      <c r="E566" s="34"/>
      <c r="F566" s="35"/>
      <c r="J566" s="36"/>
      <c r="L566" s="37"/>
      <c r="W566" s="12"/>
      <c r="X566" s="34"/>
      <c r="Y566" s="12"/>
      <c r="Z566" s="12"/>
      <c r="AB566" s="13"/>
      <c r="AD566" s="12"/>
      <c r="AH566" s="12"/>
      <c r="AK566" s="12"/>
      <c r="AM566" s="39"/>
    </row>
    <row r="567" ht="15.75" customHeight="1">
      <c r="A567" s="34"/>
      <c r="B567" s="34"/>
      <c r="C567" s="34"/>
      <c r="E567" s="34"/>
      <c r="F567" s="35"/>
      <c r="J567" s="36"/>
      <c r="L567" s="37"/>
      <c r="W567" s="12"/>
      <c r="X567" s="34"/>
      <c r="Y567" s="12"/>
      <c r="Z567" s="12"/>
      <c r="AB567" s="13"/>
      <c r="AD567" s="12"/>
      <c r="AH567" s="12"/>
      <c r="AK567" s="12"/>
      <c r="AM567" s="39"/>
    </row>
    <row r="568" ht="15.75" customHeight="1">
      <c r="A568" s="34"/>
      <c r="B568" s="34"/>
      <c r="C568" s="34"/>
      <c r="E568" s="34"/>
      <c r="F568" s="35"/>
      <c r="J568" s="36"/>
      <c r="L568" s="37"/>
      <c r="W568" s="12"/>
      <c r="X568" s="34"/>
      <c r="Y568" s="12"/>
      <c r="Z568" s="12"/>
      <c r="AB568" s="13"/>
      <c r="AD568" s="12"/>
      <c r="AH568" s="12"/>
      <c r="AK568" s="12"/>
      <c r="AM568" s="39"/>
    </row>
    <row r="569" ht="15.75" customHeight="1">
      <c r="A569" s="34"/>
      <c r="B569" s="34"/>
      <c r="C569" s="34"/>
      <c r="E569" s="34"/>
      <c r="F569" s="35"/>
      <c r="J569" s="36"/>
      <c r="L569" s="37"/>
      <c r="W569" s="12"/>
      <c r="X569" s="34"/>
      <c r="Y569" s="12"/>
      <c r="Z569" s="12"/>
      <c r="AB569" s="13"/>
      <c r="AD569" s="12"/>
      <c r="AH569" s="12"/>
      <c r="AK569" s="12"/>
      <c r="AM569" s="39"/>
    </row>
    <row r="570" ht="15.75" customHeight="1">
      <c r="A570" s="34"/>
      <c r="B570" s="34"/>
      <c r="C570" s="34"/>
      <c r="E570" s="34"/>
      <c r="F570" s="35"/>
      <c r="J570" s="36"/>
      <c r="L570" s="37"/>
      <c r="W570" s="12"/>
      <c r="X570" s="34"/>
      <c r="Y570" s="12"/>
      <c r="Z570" s="12"/>
      <c r="AB570" s="13"/>
      <c r="AD570" s="12"/>
      <c r="AH570" s="12"/>
      <c r="AK570" s="12"/>
      <c r="AM570" s="39"/>
    </row>
    <row r="571" ht="15.75" customHeight="1">
      <c r="A571" s="34"/>
      <c r="B571" s="34"/>
      <c r="C571" s="34"/>
      <c r="E571" s="34"/>
      <c r="F571" s="35"/>
      <c r="J571" s="36"/>
      <c r="L571" s="37"/>
      <c r="W571" s="12"/>
      <c r="X571" s="34"/>
      <c r="Y571" s="12"/>
      <c r="Z571" s="12"/>
      <c r="AB571" s="13"/>
      <c r="AD571" s="12"/>
      <c r="AH571" s="12"/>
      <c r="AK571" s="12"/>
      <c r="AM571" s="39"/>
    </row>
    <row r="572" ht="15.75" customHeight="1">
      <c r="A572" s="34"/>
      <c r="B572" s="34"/>
      <c r="C572" s="34"/>
      <c r="E572" s="34"/>
      <c r="F572" s="35"/>
      <c r="J572" s="36"/>
      <c r="L572" s="37"/>
      <c r="W572" s="12"/>
      <c r="X572" s="34"/>
      <c r="Y572" s="12"/>
      <c r="Z572" s="12"/>
      <c r="AB572" s="13"/>
      <c r="AD572" s="12"/>
      <c r="AH572" s="12"/>
      <c r="AK572" s="12"/>
      <c r="AM572" s="39"/>
    </row>
    <row r="573" ht="15.75" customHeight="1">
      <c r="A573" s="34"/>
      <c r="B573" s="34"/>
      <c r="C573" s="34"/>
      <c r="E573" s="34"/>
      <c r="F573" s="35"/>
      <c r="J573" s="36"/>
      <c r="L573" s="37"/>
      <c r="W573" s="12"/>
      <c r="X573" s="34"/>
      <c r="Y573" s="12"/>
      <c r="Z573" s="12"/>
      <c r="AB573" s="13"/>
      <c r="AD573" s="12"/>
      <c r="AH573" s="12"/>
      <c r="AK573" s="12"/>
      <c r="AM573" s="39"/>
    </row>
    <row r="574" ht="15.75" customHeight="1">
      <c r="A574" s="34"/>
      <c r="B574" s="34"/>
      <c r="C574" s="34"/>
      <c r="E574" s="34"/>
      <c r="F574" s="35"/>
      <c r="J574" s="36"/>
      <c r="L574" s="37"/>
      <c r="W574" s="12"/>
      <c r="X574" s="34"/>
      <c r="Y574" s="12"/>
      <c r="Z574" s="12"/>
      <c r="AB574" s="13"/>
      <c r="AD574" s="12"/>
      <c r="AH574" s="12"/>
      <c r="AK574" s="12"/>
      <c r="AM574" s="39"/>
    </row>
    <row r="575" ht="15.75" customHeight="1">
      <c r="A575" s="34"/>
      <c r="B575" s="34"/>
      <c r="C575" s="34"/>
      <c r="E575" s="34"/>
      <c r="F575" s="35"/>
      <c r="J575" s="36"/>
      <c r="L575" s="37"/>
      <c r="W575" s="12"/>
      <c r="X575" s="34"/>
      <c r="Y575" s="12"/>
      <c r="Z575" s="12"/>
      <c r="AB575" s="13"/>
      <c r="AD575" s="12"/>
      <c r="AH575" s="12"/>
      <c r="AK575" s="12"/>
      <c r="AM575" s="39"/>
    </row>
    <row r="576" ht="15.75" customHeight="1">
      <c r="A576" s="34"/>
      <c r="B576" s="34"/>
      <c r="C576" s="34"/>
      <c r="E576" s="34"/>
      <c r="F576" s="35"/>
      <c r="J576" s="36"/>
      <c r="L576" s="37"/>
      <c r="W576" s="12"/>
      <c r="X576" s="34"/>
      <c r="Y576" s="12"/>
      <c r="Z576" s="12"/>
      <c r="AB576" s="13"/>
      <c r="AD576" s="12"/>
      <c r="AH576" s="12"/>
      <c r="AK576" s="12"/>
      <c r="AM576" s="39"/>
    </row>
    <row r="577" ht="15.75" customHeight="1">
      <c r="A577" s="34"/>
      <c r="B577" s="34"/>
      <c r="C577" s="34"/>
      <c r="E577" s="34"/>
      <c r="F577" s="35"/>
      <c r="J577" s="36"/>
      <c r="L577" s="37"/>
      <c r="W577" s="12"/>
      <c r="X577" s="34"/>
      <c r="Y577" s="12"/>
      <c r="Z577" s="12"/>
      <c r="AB577" s="13"/>
      <c r="AD577" s="12"/>
      <c r="AH577" s="12"/>
      <c r="AK577" s="12"/>
      <c r="AM577" s="39"/>
    </row>
    <row r="578" ht="15.75" customHeight="1">
      <c r="A578" s="34"/>
      <c r="B578" s="34"/>
      <c r="C578" s="34"/>
      <c r="E578" s="34"/>
      <c r="F578" s="35"/>
      <c r="J578" s="36"/>
      <c r="L578" s="37"/>
      <c r="W578" s="12"/>
      <c r="X578" s="34"/>
      <c r="Y578" s="12"/>
      <c r="Z578" s="12"/>
      <c r="AB578" s="13"/>
      <c r="AD578" s="12"/>
      <c r="AH578" s="12"/>
      <c r="AK578" s="12"/>
      <c r="AM578" s="39"/>
    </row>
    <row r="579" ht="15.75" customHeight="1">
      <c r="A579" s="34"/>
      <c r="B579" s="34"/>
      <c r="C579" s="34"/>
      <c r="E579" s="34"/>
      <c r="F579" s="35"/>
      <c r="J579" s="36"/>
      <c r="L579" s="37"/>
      <c r="W579" s="12"/>
      <c r="X579" s="34"/>
      <c r="Y579" s="12"/>
      <c r="Z579" s="12"/>
      <c r="AB579" s="13"/>
      <c r="AD579" s="12"/>
      <c r="AH579" s="12"/>
      <c r="AK579" s="12"/>
      <c r="AM579" s="39"/>
    </row>
    <row r="580" ht="15.75" customHeight="1">
      <c r="A580" s="34"/>
      <c r="B580" s="34"/>
      <c r="C580" s="34"/>
      <c r="E580" s="34"/>
      <c r="F580" s="35"/>
      <c r="J580" s="36"/>
      <c r="L580" s="37"/>
      <c r="W580" s="12"/>
      <c r="X580" s="34"/>
      <c r="Y580" s="12"/>
      <c r="Z580" s="12"/>
      <c r="AB580" s="13"/>
      <c r="AD580" s="12"/>
      <c r="AH580" s="12"/>
      <c r="AK580" s="12"/>
      <c r="AM580" s="39"/>
    </row>
    <row r="581" ht="15.75" customHeight="1">
      <c r="A581" s="34"/>
      <c r="B581" s="34"/>
      <c r="C581" s="34"/>
      <c r="E581" s="34"/>
      <c r="F581" s="35"/>
      <c r="J581" s="36"/>
      <c r="L581" s="37"/>
      <c r="W581" s="12"/>
      <c r="X581" s="34"/>
      <c r="Y581" s="12"/>
      <c r="Z581" s="12"/>
      <c r="AB581" s="13"/>
      <c r="AD581" s="12"/>
      <c r="AH581" s="12"/>
      <c r="AK581" s="12"/>
      <c r="AM581" s="39"/>
    </row>
    <row r="582" ht="15.75" customHeight="1">
      <c r="A582" s="34"/>
      <c r="B582" s="34"/>
      <c r="C582" s="34"/>
      <c r="E582" s="34"/>
      <c r="F582" s="35"/>
      <c r="J582" s="36"/>
      <c r="L582" s="37"/>
      <c r="W582" s="12"/>
      <c r="X582" s="34"/>
      <c r="Y582" s="12"/>
      <c r="Z582" s="12"/>
      <c r="AB582" s="13"/>
      <c r="AD582" s="12"/>
      <c r="AH582" s="12"/>
      <c r="AK582" s="12"/>
      <c r="AM582" s="39"/>
    </row>
    <row r="583" ht="15.75" customHeight="1">
      <c r="A583" s="34"/>
      <c r="B583" s="34"/>
      <c r="C583" s="34"/>
      <c r="E583" s="34"/>
      <c r="F583" s="35"/>
      <c r="J583" s="36"/>
      <c r="L583" s="37"/>
      <c r="W583" s="12"/>
      <c r="X583" s="34"/>
      <c r="Y583" s="12"/>
      <c r="Z583" s="12"/>
      <c r="AB583" s="13"/>
      <c r="AD583" s="12"/>
      <c r="AH583" s="12"/>
      <c r="AK583" s="12"/>
      <c r="AM583" s="39"/>
    </row>
    <row r="584" ht="15.75" customHeight="1">
      <c r="A584" s="34"/>
      <c r="B584" s="34"/>
      <c r="C584" s="34"/>
      <c r="E584" s="34"/>
      <c r="F584" s="35"/>
      <c r="J584" s="36"/>
      <c r="L584" s="37"/>
      <c r="W584" s="12"/>
      <c r="X584" s="34"/>
      <c r="Y584" s="12"/>
      <c r="Z584" s="12"/>
      <c r="AB584" s="13"/>
      <c r="AD584" s="12"/>
      <c r="AH584" s="12"/>
      <c r="AK584" s="12"/>
      <c r="AM584" s="39"/>
    </row>
    <row r="585" ht="15.75" customHeight="1">
      <c r="A585" s="34"/>
      <c r="B585" s="34"/>
      <c r="C585" s="34"/>
      <c r="E585" s="34"/>
      <c r="F585" s="35"/>
      <c r="J585" s="36"/>
      <c r="L585" s="37"/>
      <c r="W585" s="12"/>
      <c r="X585" s="34"/>
      <c r="Y585" s="12"/>
      <c r="Z585" s="12"/>
      <c r="AB585" s="13"/>
      <c r="AD585" s="12"/>
      <c r="AH585" s="12"/>
      <c r="AK585" s="12"/>
      <c r="AM585" s="39"/>
    </row>
    <row r="586" ht="15.75" customHeight="1">
      <c r="A586" s="34"/>
      <c r="B586" s="34"/>
      <c r="C586" s="34"/>
      <c r="E586" s="34"/>
      <c r="F586" s="35"/>
      <c r="J586" s="36"/>
      <c r="L586" s="37"/>
      <c r="W586" s="12"/>
      <c r="X586" s="34"/>
      <c r="Y586" s="12"/>
      <c r="Z586" s="12"/>
      <c r="AB586" s="13"/>
      <c r="AD586" s="12"/>
      <c r="AH586" s="12"/>
      <c r="AK586" s="12"/>
      <c r="AM586" s="39"/>
    </row>
    <row r="587" ht="15.75" customHeight="1">
      <c r="A587" s="34"/>
      <c r="B587" s="34"/>
      <c r="C587" s="34"/>
      <c r="E587" s="34"/>
      <c r="F587" s="35"/>
      <c r="J587" s="36"/>
      <c r="L587" s="37"/>
      <c r="W587" s="12"/>
      <c r="X587" s="34"/>
      <c r="Y587" s="12"/>
      <c r="Z587" s="12"/>
      <c r="AB587" s="13"/>
      <c r="AD587" s="12"/>
      <c r="AH587" s="12"/>
      <c r="AK587" s="12"/>
      <c r="AM587" s="39"/>
    </row>
    <row r="588" ht="15.75" customHeight="1">
      <c r="A588" s="34"/>
      <c r="B588" s="34"/>
      <c r="C588" s="34"/>
      <c r="E588" s="34"/>
      <c r="F588" s="35"/>
      <c r="J588" s="36"/>
      <c r="L588" s="37"/>
      <c r="W588" s="12"/>
      <c r="X588" s="34"/>
      <c r="Y588" s="12"/>
      <c r="Z588" s="12"/>
      <c r="AB588" s="13"/>
      <c r="AD588" s="12"/>
      <c r="AH588" s="12"/>
      <c r="AK588" s="12"/>
      <c r="AM588" s="39"/>
    </row>
    <row r="589" ht="15.75" customHeight="1">
      <c r="A589" s="34"/>
      <c r="B589" s="34"/>
      <c r="C589" s="34"/>
      <c r="E589" s="34"/>
      <c r="F589" s="35"/>
      <c r="J589" s="36"/>
      <c r="L589" s="37"/>
      <c r="W589" s="12"/>
      <c r="X589" s="34"/>
      <c r="Y589" s="12"/>
      <c r="Z589" s="12"/>
      <c r="AB589" s="13"/>
      <c r="AD589" s="12"/>
      <c r="AH589" s="12"/>
      <c r="AK589" s="12"/>
      <c r="AM589" s="39"/>
    </row>
    <row r="590" ht="15.75" customHeight="1">
      <c r="A590" s="34"/>
      <c r="B590" s="34"/>
      <c r="C590" s="34"/>
      <c r="E590" s="34"/>
      <c r="F590" s="35"/>
      <c r="J590" s="36"/>
      <c r="L590" s="37"/>
      <c r="W590" s="12"/>
      <c r="X590" s="34"/>
      <c r="Y590" s="12"/>
      <c r="Z590" s="12"/>
      <c r="AB590" s="13"/>
      <c r="AD590" s="12"/>
      <c r="AH590" s="12"/>
      <c r="AK590" s="12"/>
      <c r="AM590" s="39"/>
    </row>
    <row r="591" ht="15.75" customHeight="1">
      <c r="A591" s="34"/>
      <c r="B591" s="34"/>
      <c r="C591" s="34"/>
      <c r="E591" s="34"/>
      <c r="F591" s="35"/>
      <c r="J591" s="36"/>
      <c r="L591" s="37"/>
      <c r="W591" s="12"/>
      <c r="X591" s="34"/>
      <c r="Y591" s="12"/>
      <c r="Z591" s="12"/>
      <c r="AB591" s="13"/>
      <c r="AD591" s="12"/>
      <c r="AH591" s="12"/>
      <c r="AK591" s="12"/>
      <c r="AM591" s="39"/>
    </row>
    <row r="592" ht="15.75" customHeight="1">
      <c r="A592" s="34"/>
      <c r="B592" s="34"/>
      <c r="C592" s="34"/>
      <c r="E592" s="34"/>
      <c r="F592" s="35"/>
      <c r="J592" s="36"/>
      <c r="L592" s="37"/>
      <c r="W592" s="12"/>
      <c r="X592" s="34"/>
      <c r="Y592" s="12"/>
      <c r="Z592" s="12"/>
      <c r="AB592" s="13"/>
      <c r="AD592" s="12"/>
      <c r="AH592" s="12"/>
      <c r="AK592" s="12"/>
      <c r="AM592" s="39"/>
    </row>
    <row r="593" ht="15.75" customHeight="1">
      <c r="A593" s="34"/>
      <c r="B593" s="34"/>
      <c r="C593" s="34"/>
      <c r="E593" s="34"/>
      <c r="F593" s="35"/>
      <c r="J593" s="36"/>
      <c r="L593" s="37"/>
      <c r="W593" s="12"/>
      <c r="X593" s="34"/>
      <c r="Y593" s="12"/>
      <c r="Z593" s="12"/>
      <c r="AB593" s="13"/>
      <c r="AD593" s="12"/>
      <c r="AH593" s="12"/>
      <c r="AK593" s="12"/>
      <c r="AM593" s="39"/>
    </row>
    <row r="594" ht="15.75" customHeight="1">
      <c r="A594" s="34"/>
      <c r="B594" s="34"/>
      <c r="C594" s="34"/>
      <c r="E594" s="34"/>
      <c r="F594" s="35"/>
      <c r="J594" s="36"/>
      <c r="L594" s="37"/>
      <c r="W594" s="12"/>
      <c r="X594" s="34"/>
      <c r="Y594" s="12"/>
      <c r="Z594" s="12"/>
      <c r="AB594" s="13"/>
      <c r="AD594" s="12"/>
      <c r="AH594" s="12"/>
      <c r="AK594" s="12"/>
      <c r="AM594" s="39"/>
    </row>
    <row r="595" ht="15.75" customHeight="1">
      <c r="A595" s="34"/>
      <c r="B595" s="34"/>
      <c r="C595" s="34"/>
      <c r="E595" s="34"/>
      <c r="F595" s="35"/>
      <c r="J595" s="36"/>
      <c r="L595" s="37"/>
      <c r="W595" s="12"/>
      <c r="X595" s="34"/>
      <c r="Y595" s="12"/>
      <c r="Z595" s="12"/>
      <c r="AB595" s="13"/>
      <c r="AD595" s="12"/>
      <c r="AH595" s="12"/>
      <c r="AK595" s="12"/>
      <c r="AM595" s="39"/>
    </row>
    <row r="596" ht="15.75" customHeight="1">
      <c r="A596" s="34"/>
      <c r="B596" s="34"/>
      <c r="C596" s="34"/>
      <c r="E596" s="34"/>
      <c r="F596" s="35"/>
      <c r="J596" s="36"/>
      <c r="L596" s="37"/>
      <c r="W596" s="12"/>
      <c r="X596" s="34"/>
      <c r="Y596" s="12"/>
      <c r="Z596" s="12"/>
      <c r="AB596" s="13"/>
      <c r="AD596" s="12"/>
      <c r="AH596" s="12"/>
      <c r="AK596" s="12"/>
      <c r="AM596" s="39"/>
    </row>
    <row r="597" ht="15.75" customHeight="1">
      <c r="A597" s="34"/>
      <c r="B597" s="34"/>
      <c r="C597" s="34"/>
      <c r="E597" s="34"/>
      <c r="F597" s="35"/>
      <c r="J597" s="36"/>
      <c r="L597" s="37"/>
      <c r="W597" s="12"/>
      <c r="X597" s="34"/>
      <c r="Y597" s="12"/>
      <c r="Z597" s="12"/>
      <c r="AB597" s="13"/>
      <c r="AD597" s="12"/>
      <c r="AH597" s="12"/>
      <c r="AK597" s="12"/>
      <c r="AM597" s="39"/>
    </row>
    <row r="598" ht="15.75" customHeight="1">
      <c r="A598" s="34"/>
      <c r="B598" s="34"/>
      <c r="C598" s="34"/>
      <c r="E598" s="34"/>
      <c r="F598" s="35"/>
      <c r="J598" s="36"/>
      <c r="L598" s="37"/>
      <c r="W598" s="12"/>
      <c r="X598" s="34"/>
      <c r="Y598" s="12"/>
      <c r="Z598" s="12"/>
      <c r="AB598" s="13"/>
      <c r="AD598" s="12"/>
      <c r="AH598" s="12"/>
      <c r="AK598" s="12"/>
      <c r="AM598" s="39"/>
    </row>
    <row r="599" ht="15.75" customHeight="1">
      <c r="A599" s="34"/>
      <c r="B599" s="34"/>
      <c r="C599" s="34"/>
      <c r="E599" s="34"/>
      <c r="F599" s="35"/>
      <c r="J599" s="36"/>
      <c r="L599" s="37"/>
      <c r="W599" s="12"/>
      <c r="X599" s="34"/>
      <c r="Y599" s="12"/>
      <c r="Z599" s="12"/>
      <c r="AB599" s="13"/>
      <c r="AD599" s="12"/>
      <c r="AH599" s="12"/>
      <c r="AK599" s="12"/>
      <c r="AM599" s="39"/>
    </row>
    <row r="600" ht="15.75" customHeight="1">
      <c r="A600" s="34"/>
      <c r="B600" s="34"/>
      <c r="C600" s="34"/>
      <c r="E600" s="34"/>
      <c r="F600" s="35"/>
      <c r="J600" s="36"/>
      <c r="L600" s="37"/>
      <c r="W600" s="12"/>
      <c r="X600" s="34"/>
      <c r="Y600" s="12"/>
      <c r="Z600" s="12"/>
      <c r="AB600" s="13"/>
      <c r="AD600" s="12"/>
      <c r="AH600" s="12"/>
      <c r="AK600" s="12"/>
      <c r="AM600" s="39"/>
    </row>
    <row r="601" ht="15.75" customHeight="1">
      <c r="A601" s="34"/>
      <c r="B601" s="34"/>
      <c r="C601" s="34"/>
      <c r="E601" s="34"/>
      <c r="F601" s="35"/>
      <c r="J601" s="36"/>
      <c r="L601" s="37"/>
      <c r="W601" s="12"/>
      <c r="X601" s="34"/>
      <c r="Y601" s="12"/>
      <c r="Z601" s="12"/>
      <c r="AB601" s="13"/>
      <c r="AD601" s="12"/>
      <c r="AH601" s="12"/>
      <c r="AK601" s="12"/>
      <c r="AM601" s="39"/>
    </row>
    <row r="602" ht="15.75" customHeight="1">
      <c r="A602" s="34"/>
      <c r="B602" s="34"/>
      <c r="C602" s="34"/>
      <c r="E602" s="34"/>
      <c r="F602" s="35"/>
      <c r="J602" s="36"/>
      <c r="L602" s="37"/>
      <c r="W602" s="12"/>
      <c r="X602" s="34"/>
      <c r="Y602" s="12"/>
      <c r="Z602" s="12"/>
      <c r="AB602" s="13"/>
      <c r="AD602" s="12"/>
      <c r="AH602" s="12"/>
      <c r="AK602" s="12"/>
      <c r="AM602" s="39"/>
    </row>
    <row r="603" ht="15.75" customHeight="1">
      <c r="A603" s="34"/>
      <c r="B603" s="34"/>
      <c r="C603" s="34"/>
      <c r="E603" s="34"/>
      <c r="F603" s="35"/>
      <c r="J603" s="36"/>
      <c r="L603" s="37"/>
      <c r="W603" s="12"/>
      <c r="X603" s="34"/>
      <c r="Y603" s="12"/>
      <c r="Z603" s="12"/>
      <c r="AB603" s="13"/>
      <c r="AD603" s="12"/>
      <c r="AH603" s="12"/>
      <c r="AK603" s="12"/>
      <c r="AM603" s="39"/>
    </row>
    <row r="604" ht="15.75" customHeight="1">
      <c r="A604" s="34"/>
      <c r="B604" s="34"/>
      <c r="C604" s="34"/>
      <c r="E604" s="34"/>
      <c r="F604" s="35"/>
      <c r="J604" s="36"/>
      <c r="L604" s="37"/>
      <c r="W604" s="12"/>
      <c r="X604" s="34"/>
      <c r="Y604" s="12"/>
      <c r="Z604" s="12"/>
      <c r="AB604" s="13"/>
      <c r="AD604" s="12"/>
      <c r="AH604" s="12"/>
      <c r="AK604" s="12"/>
      <c r="AM604" s="39"/>
    </row>
    <row r="605" ht="15.75" customHeight="1">
      <c r="A605" s="34"/>
      <c r="B605" s="34"/>
      <c r="C605" s="34"/>
      <c r="E605" s="34"/>
      <c r="F605" s="35"/>
      <c r="J605" s="36"/>
      <c r="L605" s="37"/>
      <c r="W605" s="12"/>
      <c r="X605" s="34"/>
      <c r="Y605" s="12"/>
      <c r="Z605" s="12"/>
      <c r="AB605" s="13"/>
      <c r="AD605" s="12"/>
      <c r="AH605" s="12"/>
      <c r="AK605" s="12"/>
      <c r="AM605" s="39"/>
    </row>
    <row r="606" ht="15.75" customHeight="1">
      <c r="A606" s="34"/>
      <c r="B606" s="34"/>
      <c r="C606" s="34"/>
      <c r="E606" s="34"/>
      <c r="F606" s="35"/>
      <c r="J606" s="36"/>
      <c r="L606" s="37"/>
      <c r="W606" s="12"/>
      <c r="X606" s="34"/>
      <c r="Y606" s="12"/>
      <c r="Z606" s="12"/>
      <c r="AB606" s="13"/>
      <c r="AD606" s="12"/>
      <c r="AH606" s="12"/>
      <c r="AK606" s="12"/>
      <c r="AM606" s="39"/>
    </row>
    <row r="607" ht="15.75" customHeight="1">
      <c r="A607" s="34"/>
      <c r="B607" s="34"/>
      <c r="C607" s="34"/>
      <c r="E607" s="34"/>
      <c r="F607" s="35"/>
      <c r="J607" s="36"/>
      <c r="L607" s="37"/>
      <c r="W607" s="12"/>
      <c r="X607" s="34"/>
      <c r="Y607" s="12"/>
      <c r="Z607" s="12"/>
      <c r="AB607" s="13"/>
      <c r="AD607" s="12"/>
      <c r="AH607" s="12"/>
      <c r="AK607" s="12"/>
      <c r="AM607" s="39"/>
    </row>
    <row r="608" ht="15.75" customHeight="1">
      <c r="A608" s="34"/>
      <c r="B608" s="34"/>
      <c r="C608" s="34"/>
      <c r="E608" s="34"/>
      <c r="F608" s="35"/>
      <c r="J608" s="36"/>
      <c r="L608" s="37"/>
      <c r="W608" s="12"/>
      <c r="X608" s="34"/>
      <c r="Y608" s="12"/>
      <c r="Z608" s="12"/>
      <c r="AB608" s="13"/>
      <c r="AD608" s="12"/>
      <c r="AH608" s="12"/>
      <c r="AK608" s="12"/>
      <c r="AM608" s="39"/>
    </row>
    <row r="609" ht="15.75" customHeight="1">
      <c r="A609" s="34"/>
      <c r="B609" s="34"/>
      <c r="C609" s="34"/>
      <c r="E609" s="34"/>
      <c r="F609" s="35"/>
      <c r="J609" s="36"/>
      <c r="L609" s="37"/>
      <c r="W609" s="12"/>
      <c r="X609" s="34"/>
      <c r="Y609" s="12"/>
      <c r="Z609" s="12"/>
      <c r="AB609" s="13"/>
      <c r="AD609" s="12"/>
      <c r="AH609" s="12"/>
      <c r="AK609" s="12"/>
      <c r="AM609" s="39"/>
    </row>
    <row r="610" ht="15.75" customHeight="1">
      <c r="A610" s="34"/>
      <c r="B610" s="34"/>
      <c r="C610" s="34"/>
      <c r="E610" s="34"/>
      <c r="F610" s="35"/>
      <c r="J610" s="36"/>
      <c r="L610" s="37"/>
      <c r="W610" s="12"/>
      <c r="X610" s="34"/>
      <c r="Y610" s="12"/>
      <c r="Z610" s="12"/>
      <c r="AB610" s="13"/>
      <c r="AD610" s="12"/>
      <c r="AH610" s="12"/>
      <c r="AK610" s="12"/>
      <c r="AM610" s="39"/>
    </row>
    <row r="611" ht="15.75" customHeight="1">
      <c r="A611" s="34"/>
      <c r="B611" s="34"/>
      <c r="C611" s="34"/>
      <c r="E611" s="34"/>
      <c r="F611" s="35"/>
      <c r="J611" s="36"/>
      <c r="L611" s="37"/>
      <c r="W611" s="12"/>
      <c r="X611" s="34"/>
      <c r="Y611" s="12"/>
      <c r="Z611" s="12"/>
      <c r="AB611" s="13"/>
      <c r="AD611" s="12"/>
      <c r="AH611" s="12"/>
      <c r="AK611" s="12"/>
      <c r="AM611" s="39"/>
    </row>
    <row r="612" ht="15.75" customHeight="1">
      <c r="A612" s="34"/>
      <c r="B612" s="34"/>
      <c r="C612" s="34"/>
      <c r="E612" s="34"/>
      <c r="F612" s="35"/>
      <c r="J612" s="36"/>
      <c r="L612" s="37"/>
      <c r="W612" s="12"/>
      <c r="X612" s="34"/>
      <c r="Y612" s="12"/>
      <c r="Z612" s="12"/>
      <c r="AB612" s="13"/>
      <c r="AD612" s="12"/>
      <c r="AH612" s="12"/>
      <c r="AK612" s="12"/>
      <c r="AM612" s="39"/>
    </row>
    <row r="613" ht="15.75" customHeight="1">
      <c r="A613" s="34"/>
      <c r="B613" s="34"/>
      <c r="C613" s="34"/>
      <c r="E613" s="34"/>
      <c r="F613" s="35"/>
      <c r="J613" s="36"/>
      <c r="L613" s="37"/>
      <c r="W613" s="12"/>
      <c r="X613" s="34"/>
      <c r="Y613" s="12"/>
      <c r="Z613" s="12"/>
      <c r="AB613" s="13"/>
      <c r="AD613" s="12"/>
      <c r="AH613" s="12"/>
      <c r="AK613" s="12"/>
      <c r="AM613" s="39"/>
    </row>
    <row r="614" ht="15.75" customHeight="1">
      <c r="A614" s="34"/>
      <c r="B614" s="34"/>
      <c r="C614" s="34"/>
      <c r="E614" s="34"/>
      <c r="F614" s="35"/>
      <c r="J614" s="36"/>
      <c r="L614" s="37"/>
      <c r="W614" s="12"/>
      <c r="X614" s="34"/>
      <c r="Y614" s="12"/>
      <c r="Z614" s="12"/>
      <c r="AB614" s="13"/>
      <c r="AD614" s="12"/>
      <c r="AH614" s="12"/>
      <c r="AK614" s="12"/>
      <c r="AM614" s="39"/>
    </row>
    <row r="615" ht="15.75" customHeight="1">
      <c r="A615" s="34"/>
      <c r="B615" s="34"/>
      <c r="C615" s="34"/>
      <c r="E615" s="34"/>
      <c r="F615" s="35"/>
      <c r="J615" s="36"/>
      <c r="L615" s="37"/>
      <c r="W615" s="12"/>
      <c r="X615" s="34"/>
      <c r="Y615" s="12"/>
      <c r="Z615" s="12"/>
      <c r="AB615" s="13"/>
      <c r="AD615" s="12"/>
      <c r="AH615" s="12"/>
      <c r="AK615" s="12"/>
      <c r="AM615" s="39"/>
    </row>
    <row r="616" ht="15.75" customHeight="1">
      <c r="A616" s="34"/>
      <c r="B616" s="34"/>
      <c r="C616" s="34"/>
      <c r="E616" s="34"/>
      <c r="F616" s="35"/>
      <c r="J616" s="36"/>
      <c r="L616" s="37"/>
      <c r="W616" s="12"/>
      <c r="X616" s="34"/>
      <c r="Y616" s="12"/>
      <c r="Z616" s="12"/>
      <c r="AB616" s="13"/>
      <c r="AD616" s="12"/>
      <c r="AH616" s="12"/>
      <c r="AK616" s="12"/>
      <c r="AM616" s="39"/>
    </row>
    <row r="617" ht="15.75" customHeight="1">
      <c r="A617" s="34"/>
      <c r="B617" s="34"/>
      <c r="C617" s="34"/>
      <c r="E617" s="34"/>
      <c r="F617" s="35"/>
      <c r="J617" s="36"/>
      <c r="L617" s="37"/>
      <c r="W617" s="12"/>
      <c r="X617" s="34"/>
      <c r="Y617" s="12"/>
      <c r="Z617" s="12"/>
      <c r="AB617" s="13"/>
      <c r="AD617" s="12"/>
      <c r="AH617" s="12"/>
      <c r="AK617" s="12"/>
      <c r="AM617" s="39"/>
    </row>
    <row r="618" ht="15.75" customHeight="1">
      <c r="A618" s="34"/>
      <c r="B618" s="34"/>
      <c r="C618" s="34"/>
      <c r="E618" s="34"/>
      <c r="F618" s="35"/>
      <c r="J618" s="36"/>
      <c r="L618" s="37"/>
      <c r="W618" s="12"/>
      <c r="X618" s="34"/>
      <c r="Y618" s="12"/>
      <c r="Z618" s="12"/>
      <c r="AB618" s="13"/>
      <c r="AD618" s="12"/>
      <c r="AH618" s="12"/>
      <c r="AK618" s="12"/>
      <c r="AM618" s="39"/>
    </row>
    <row r="619" ht="15.75" customHeight="1">
      <c r="A619" s="34"/>
      <c r="B619" s="34"/>
      <c r="C619" s="34"/>
      <c r="E619" s="34"/>
      <c r="F619" s="35"/>
      <c r="J619" s="36"/>
      <c r="L619" s="37"/>
      <c r="W619" s="12"/>
      <c r="X619" s="34"/>
      <c r="Y619" s="12"/>
      <c r="Z619" s="12"/>
      <c r="AB619" s="13"/>
      <c r="AD619" s="12"/>
      <c r="AH619" s="12"/>
      <c r="AK619" s="12"/>
      <c r="AM619" s="39"/>
    </row>
    <row r="620" ht="15.75" customHeight="1">
      <c r="A620" s="34"/>
      <c r="B620" s="34"/>
      <c r="C620" s="34"/>
      <c r="E620" s="34"/>
      <c r="F620" s="35"/>
      <c r="J620" s="36"/>
      <c r="L620" s="37"/>
      <c r="W620" s="12"/>
      <c r="X620" s="34"/>
      <c r="Y620" s="12"/>
      <c r="Z620" s="12"/>
      <c r="AB620" s="13"/>
      <c r="AD620" s="12"/>
      <c r="AH620" s="12"/>
      <c r="AK620" s="12"/>
      <c r="AM620" s="39"/>
    </row>
    <row r="621" ht="15.75" customHeight="1">
      <c r="A621" s="34"/>
      <c r="B621" s="34"/>
      <c r="C621" s="34"/>
      <c r="E621" s="34"/>
      <c r="F621" s="35"/>
      <c r="J621" s="36"/>
      <c r="L621" s="37"/>
      <c r="W621" s="12"/>
      <c r="X621" s="34"/>
      <c r="Y621" s="12"/>
      <c r="Z621" s="12"/>
      <c r="AB621" s="13"/>
      <c r="AD621" s="12"/>
      <c r="AH621" s="12"/>
      <c r="AK621" s="12"/>
      <c r="AM621" s="39"/>
    </row>
    <row r="622" ht="15.75" customHeight="1">
      <c r="A622" s="34"/>
      <c r="B622" s="34"/>
      <c r="C622" s="34"/>
      <c r="E622" s="34"/>
      <c r="F622" s="35"/>
      <c r="J622" s="36"/>
      <c r="L622" s="37"/>
      <c r="W622" s="12"/>
      <c r="X622" s="34"/>
      <c r="Y622" s="12"/>
      <c r="Z622" s="12"/>
      <c r="AB622" s="13"/>
      <c r="AD622" s="12"/>
      <c r="AH622" s="12"/>
      <c r="AK622" s="12"/>
      <c r="AM622" s="39"/>
    </row>
    <row r="623" ht="15.75" customHeight="1">
      <c r="A623" s="34"/>
      <c r="B623" s="34"/>
      <c r="C623" s="34"/>
      <c r="E623" s="34"/>
      <c r="F623" s="35"/>
      <c r="J623" s="36"/>
      <c r="L623" s="37"/>
      <c r="W623" s="12"/>
      <c r="X623" s="34"/>
      <c r="Y623" s="12"/>
      <c r="Z623" s="12"/>
      <c r="AB623" s="13"/>
      <c r="AD623" s="12"/>
      <c r="AH623" s="12"/>
      <c r="AK623" s="12"/>
      <c r="AM623" s="39"/>
    </row>
    <row r="624" ht="15.75" customHeight="1">
      <c r="A624" s="34"/>
      <c r="B624" s="34"/>
      <c r="C624" s="34"/>
      <c r="E624" s="34"/>
      <c r="F624" s="35"/>
      <c r="J624" s="36"/>
      <c r="L624" s="37"/>
      <c r="W624" s="12"/>
      <c r="X624" s="34"/>
      <c r="Y624" s="12"/>
      <c r="Z624" s="12"/>
      <c r="AB624" s="13"/>
      <c r="AD624" s="12"/>
      <c r="AH624" s="12"/>
      <c r="AK624" s="12"/>
      <c r="AM624" s="39"/>
    </row>
    <row r="625" ht="15.75" customHeight="1">
      <c r="A625" s="34"/>
      <c r="B625" s="34"/>
      <c r="C625" s="34"/>
      <c r="E625" s="34"/>
      <c r="F625" s="35"/>
      <c r="J625" s="36"/>
      <c r="L625" s="37"/>
      <c r="W625" s="12"/>
      <c r="X625" s="34"/>
      <c r="Y625" s="12"/>
      <c r="Z625" s="12"/>
      <c r="AB625" s="13"/>
      <c r="AD625" s="12"/>
      <c r="AH625" s="12"/>
      <c r="AK625" s="12"/>
      <c r="AM625" s="39"/>
    </row>
    <row r="626" ht="15.75" customHeight="1">
      <c r="A626" s="34"/>
      <c r="B626" s="34"/>
      <c r="C626" s="34"/>
      <c r="E626" s="34"/>
      <c r="F626" s="35"/>
      <c r="J626" s="36"/>
      <c r="L626" s="37"/>
      <c r="W626" s="12"/>
      <c r="X626" s="34"/>
      <c r="Y626" s="12"/>
      <c r="Z626" s="12"/>
      <c r="AB626" s="13"/>
      <c r="AD626" s="12"/>
      <c r="AH626" s="12"/>
      <c r="AK626" s="12"/>
      <c r="AM626" s="39"/>
    </row>
    <row r="627" ht="15.75" customHeight="1">
      <c r="A627" s="34"/>
      <c r="B627" s="34"/>
      <c r="C627" s="34"/>
      <c r="E627" s="34"/>
      <c r="F627" s="35"/>
      <c r="J627" s="36"/>
      <c r="L627" s="37"/>
      <c r="W627" s="12"/>
      <c r="X627" s="34"/>
      <c r="Y627" s="12"/>
      <c r="Z627" s="12"/>
      <c r="AB627" s="13"/>
      <c r="AD627" s="12"/>
      <c r="AH627" s="12"/>
      <c r="AK627" s="12"/>
      <c r="AM627" s="39"/>
    </row>
    <row r="628" ht="15.75" customHeight="1">
      <c r="A628" s="34"/>
      <c r="B628" s="34"/>
      <c r="C628" s="34"/>
      <c r="E628" s="34"/>
      <c r="F628" s="35"/>
      <c r="J628" s="36"/>
      <c r="L628" s="37"/>
      <c r="W628" s="12"/>
      <c r="X628" s="34"/>
      <c r="Y628" s="12"/>
      <c r="Z628" s="12"/>
      <c r="AB628" s="13"/>
      <c r="AD628" s="12"/>
      <c r="AH628" s="12"/>
      <c r="AK628" s="12"/>
      <c r="AM628" s="39"/>
    </row>
    <row r="629" ht="15.75" customHeight="1">
      <c r="A629" s="34"/>
      <c r="B629" s="34"/>
      <c r="C629" s="34"/>
      <c r="E629" s="34"/>
      <c r="F629" s="35"/>
      <c r="J629" s="36"/>
      <c r="L629" s="37"/>
      <c r="W629" s="12"/>
      <c r="X629" s="34"/>
      <c r="Y629" s="12"/>
      <c r="Z629" s="12"/>
      <c r="AB629" s="13"/>
      <c r="AD629" s="12"/>
      <c r="AH629" s="12"/>
      <c r="AK629" s="12"/>
      <c r="AM629" s="39"/>
    </row>
    <row r="630" ht="15.75" customHeight="1">
      <c r="A630" s="34"/>
      <c r="B630" s="34"/>
      <c r="C630" s="34"/>
      <c r="E630" s="34"/>
      <c r="F630" s="35"/>
      <c r="J630" s="36"/>
      <c r="L630" s="37"/>
      <c r="W630" s="12"/>
      <c r="X630" s="34"/>
      <c r="Y630" s="12"/>
      <c r="Z630" s="12"/>
      <c r="AB630" s="13"/>
      <c r="AD630" s="12"/>
      <c r="AH630" s="12"/>
      <c r="AK630" s="12"/>
      <c r="AM630" s="39"/>
    </row>
    <row r="631" ht="15.75" customHeight="1">
      <c r="A631" s="34"/>
      <c r="B631" s="34"/>
      <c r="C631" s="34"/>
      <c r="E631" s="34"/>
      <c r="F631" s="35"/>
      <c r="J631" s="36"/>
      <c r="L631" s="37"/>
      <c r="W631" s="12"/>
      <c r="X631" s="34"/>
      <c r="Y631" s="12"/>
      <c r="Z631" s="12"/>
      <c r="AB631" s="13"/>
      <c r="AD631" s="12"/>
      <c r="AH631" s="12"/>
      <c r="AK631" s="12"/>
      <c r="AM631" s="39"/>
    </row>
    <row r="632" ht="15.75" customHeight="1">
      <c r="A632" s="34"/>
      <c r="B632" s="34"/>
      <c r="C632" s="34"/>
      <c r="E632" s="34"/>
      <c r="F632" s="35"/>
      <c r="J632" s="36"/>
      <c r="L632" s="37"/>
      <c r="W632" s="12"/>
      <c r="X632" s="34"/>
      <c r="Y632" s="12"/>
      <c r="Z632" s="12"/>
      <c r="AB632" s="13"/>
      <c r="AD632" s="12"/>
      <c r="AH632" s="12"/>
      <c r="AK632" s="12"/>
      <c r="AM632" s="39"/>
    </row>
    <row r="633" ht="15.75" customHeight="1">
      <c r="A633" s="34"/>
      <c r="B633" s="34"/>
      <c r="C633" s="34"/>
      <c r="E633" s="34"/>
      <c r="F633" s="35"/>
      <c r="J633" s="36"/>
      <c r="L633" s="37"/>
      <c r="W633" s="12"/>
      <c r="X633" s="34"/>
      <c r="Y633" s="12"/>
      <c r="Z633" s="12"/>
      <c r="AB633" s="13"/>
      <c r="AD633" s="12"/>
      <c r="AH633" s="12"/>
      <c r="AK633" s="12"/>
      <c r="AM633" s="39"/>
    </row>
    <row r="634" ht="15.75" customHeight="1">
      <c r="A634" s="34"/>
      <c r="B634" s="34"/>
      <c r="C634" s="34"/>
      <c r="E634" s="34"/>
      <c r="F634" s="35"/>
      <c r="J634" s="36"/>
      <c r="L634" s="37"/>
      <c r="W634" s="12"/>
      <c r="X634" s="34"/>
      <c r="Y634" s="12"/>
      <c r="Z634" s="12"/>
      <c r="AB634" s="13"/>
      <c r="AD634" s="12"/>
      <c r="AH634" s="12"/>
      <c r="AK634" s="12"/>
      <c r="AM634" s="39"/>
    </row>
    <row r="635" ht="15.75" customHeight="1">
      <c r="A635" s="34"/>
      <c r="B635" s="34"/>
      <c r="C635" s="34"/>
      <c r="E635" s="34"/>
      <c r="F635" s="35"/>
      <c r="J635" s="36"/>
      <c r="L635" s="37"/>
      <c r="W635" s="12"/>
      <c r="X635" s="34"/>
      <c r="Y635" s="12"/>
      <c r="Z635" s="12"/>
      <c r="AB635" s="13"/>
      <c r="AD635" s="12"/>
      <c r="AH635" s="12"/>
      <c r="AK635" s="12"/>
      <c r="AM635" s="39"/>
    </row>
    <row r="636" ht="15.75" customHeight="1">
      <c r="A636" s="34"/>
      <c r="B636" s="34"/>
      <c r="C636" s="34"/>
      <c r="E636" s="34"/>
      <c r="F636" s="35"/>
      <c r="J636" s="36"/>
      <c r="L636" s="37"/>
      <c r="W636" s="12"/>
      <c r="X636" s="34"/>
      <c r="Y636" s="12"/>
      <c r="Z636" s="12"/>
      <c r="AB636" s="13"/>
      <c r="AD636" s="12"/>
      <c r="AH636" s="12"/>
      <c r="AK636" s="12"/>
      <c r="AM636" s="39"/>
    </row>
    <row r="637" ht="15.75" customHeight="1">
      <c r="A637" s="34"/>
      <c r="B637" s="34"/>
      <c r="C637" s="34"/>
      <c r="E637" s="34"/>
      <c r="F637" s="35"/>
      <c r="J637" s="36"/>
      <c r="L637" s="37"/>
      <c r="W637" s="12"/>
      <c r="X637" s="34"/>
      <c r="Y637" s="12"/>
      <c r="Z637" s="12"/>
      <c r="AB637" s="13"/>
      <c r="AD637" s="12"/>
      <c r="AH637" s="12"/>
      <c r="AK637" s="12"/>
      <c r="AM637" s="39"/>
    </row>
    <row r="638" ht="15.75" customHeight="1">
      <c r="A638" s="34"/>
      <c r="B638" s="34"/>
      <c r="C638" s="34"/>
      <c r="E638" s="34"/>
      <c r="F638" s="35"/>
      <c r="J638" s="36"/>
      <c r="L638" s="37"/>
      <c r="W638" s="12"/>
      <c r="X638" s="34"/>
      <c r="Y638" s="12"/>
      <c r="Z638" s="12"/>
      <c r="AB638" s="13"/>
      <c r="AD638" s="12"/>
      <c r="AH638" s="12"/>
      <c r="AK638" s="12"/>
      <c r="AM638" s="39"/>
    </row>
    <row r="639" ht="15.75" customHeight="1">
      <c r="A639" s="34"/>
      <c r="B639" s="34"/>
      <c r="C639" s="34"/>
      <c r="E639" s="34"/>
      <c r="F639" s="35"/>
      <c r="J639" s="36"/>
      <c r="L639" s="37"/>
      <c r="W639" s="12"/>
      <c r="X639" s="34"/>
      <c r="Y639" s="12"/>
      <c r="Z639" s="12"/>
      <c r="AB639" s="13"/>
      <c r="AD639" s="12"/>
      <c r="AH639" s="12"/>
      <c r="AK639" s="12"/>
      <c r="AM639" s="39"/>
    </row>
    <row r="640" ht="15.75" customHeight="1">
      <c r="A640" s="34"/>
      <c r="B640" s="34"/>
      <c r="C640" s="34"/>
      <c r="E640" s="34"/>
      <c r="F640" s="35"/>
      <c r="J640" s="36"/>
      <c r="L640" s="37"/>
      <c r="W640" s="12"/>
      <c r="X640" s="34"/>
      <c r="Y640" s="12"/>
      <c r="Z640" s="12"/>
      <c r="AB640" s="13"/>
      <c r="AD640" s="12"/>
      <c r="AH640" s="12"/>
      <c r="AK640" s="12"/>
      <c r="AM640" s="39"/>
    </row>
    <row r="641" ht="15.75" customHeight="1">
      <c r="A641" s="34"/>
      <c r="B641" s="34"/>
      <c r="C641" s="34"/>
      <c r="E641" s="34"/>
      <c r="F641" s="35"/>
      <c r="J641" s="36"/>
      <c r="L641" s="37"/>
      <c r="W641" s="12"/>
      <c r="X641" s="34"/>
      <c r="Y641" s="12"/>
      <c r="Z641" s="12"/>
      <c r="AB641" s="13"/>
      <c r="AD641" s="12"/>
      <c r="AH641" s="12"/>
      <c r="AK641" s="12"/>
      <c r="AM641" s="39"/>
    </row>
    <row r="642" ht="15.75" customHeight="1">
      <c r="A642" s="34"/>
      <c r="B642" s="34"/>
      <c r="C642" s="34"/>
      <c r="E642" s="34"/>
      <c r="F642" s="35"/>
      <c r="J642" s="36"/>
      <c r="L642" s="37"/>
      <c r="W642" s="12"/>
      <c r="X642" s="34"/>
      <c r="Y642" s="12"/>
      <c r="Z642" s="12"/>
      <c r="AB642" s="13"/>
      <c r="AD642" s="12"/>
      <c r="AH642" s="12"/>
      <c r="AK642" s="12"/>
      <c r="AM642" s="39"/>
    </row>
    <row r="643" ht="15.75" customHeight="1">
      <c r="A643" s="34"/>
      <c r="B643" s="34"/>
      <c r="C643" s="34"/>
      <c r="E643" s="34"/>
      <c r="F643" s="35"/>
      <c r="J643" s="36"/>
      <c r="L643" s="37"/>
      <c r="W643" s="12"/>
      <c r="X643" s="34"/>
      <c r="Y643" s="12"/>
      <c r="Z643" s="12"/>
      <c r="AB643" s="13"/>
      <c r="AD643" s="12"/>
      <c r="AH643" s="12"/>
      <c r="AK643" s="12"/>
      <c r="AM643" s="39"/>
    </row>
    <row r="644" ht="15.75" customHeight="1">
      <c r="A644" s="34"/>
      <c r="B644" s="34"/>
      <c r="C644" s="34"/>
      <c r="E644" s="34"/>
      <c r="F644" s="35"/>
      <c r="J644" s="36"/>
      <c r="L644" s="37"/>
      <c r="W644" s="12"/>
      <c r="X644" s="34"/>
      <c r="Y644" s="12"/>
      <c r="Z644" s="12"/>
      <c r="AB644" s="13"/>
      <c r="AD644" s="12"/>
      <c r="AH644" s="12"/>
      <c r="AK644" s="12"/>
      <c r="AM644" s="39"/>
    </row>
    <row r="645" ht="15.75" customHeight="1">
      <c r="A645" s="34"/>
      <c r="B645" s="34"/>
      <c r="C645" s="34"/>
      <c r="E645" s="34"/>
      <c r="F645" s="35"/>
      <c r="J645" s="36"/>
      <c r="L645" s="37"/>
      <c r="W645" s="12"/>
      <c r="X645" s="34"/>
      <c r="Y645" s="12"/>
      <c r="Z645" s="12"/>
      <c r="AB645" s="13"/>
      <c r="AD645" s="12"/>
      <c r="AH645" s="12"/>
      <c r="AK645" s="12"/>
      <c r="AM645" s="39"/>
    </row>
    <row r="646" ht="15.75" customHeight="1">
      <c r="A646" s="34"/>
      <c r="B646" s="34"/>
      <c r="C646" s="34"/>
      <c r="E646" s="34"/>
      <c r="F646" s="35"/>
      <c r="J646" s="36"/>
      <c r="L646" s="37"/>
      <c r="W646" s="12"/>
      <c r="X646" s="34"/>
      <c r="Y646" s="12"/>
      <c r="Z646" s="12"/>
      <c r="AB646" s="13"/>
      <c r="AD646" s="12"/>
      <c r="AH646" s="12"/>
      <c r="AK646" s="12"/>
      <c r="AM646" s="39"/>
    </row>
    <row r="647" ht="15.75" customHeight="1">
      <c r="A647" s="34"/>
      <c r="B647" s="34"/>
      <c r="C647" s="34"/>
      <c r="E647" s="34"/>
      <c r="F647" s="35"/>
      <c r="J647" s="36"/>
      <c r="L647" s="37"/>
      <c r="W647" s="12"/>
      <c r="X647" s="34"/>
      <c r="Y647" s="12"/>
      <c r="Z647" s="12"/>
      <c r="AB647" s="13"/>
      <c r="AD647" s="12"/>
      <c r="AH647" s="12"/>
      <c r="AK647" s="12"/>
      <c r="AM647" s="39"/>
    </row>
    <row r="648" ht="15.75" customHeight="1">
      <c r="A648" s="34"/>
      <c r="B648" s="34"/>
      <c r="C648" s="34"/>
      <c r="E648" s="34"/>
      <c r="F648" s="35"/>
      <c r="J648" s="36"/>
      <c r="L648" s="37"/>
      <c r="W648" s="12"/>
      <c r="X648" s="34"/>
      <c r="Y648" s="12"/>
      <c r="Z648" s="12"/>
      <c r="AB648" s="13"/>
      <c r="AD648" s="12"/>
      <c r="AH648" s="12"/>
      <c r="AK648" s="12"/>
      <c r="AM648" s="39"/>
    </row>
    <row r="649" ht="15.75" customHeight="1">
      <c r="A649" s="34"/>
      <c r="B649" s="34"/>
      <c r="C649" s="34"/>
      <c r="E649" s="34"/>
      <c r="F649" s="35"/>
      <c r="J649" s="36"/>
      <c r="L649" s="37"/>
      <c r="W649" s="12"/>
      <c r="X649" s="34"/>
      <c r="Y649" s="12"/>
      <c r="Z649" s="12"/>
      <c r="AB649" s="13"/>
      <c r="AD649" s="12"/>
      <c r="AH649" s="12"/>
      <c r="AK649" s="12"/>
      <c r="AM649" s="39"/>
    </row>
    <row r="650" ht="15.75" customHeight="1">
      <c r="A650" s="34"/>
      <c r="B650" s="34"/>
      <c r="C650" s="34"/>
      <c r="E650" s="34"/>
      <c r="F650" s="35"/>
      <c r="J650" s="36"/>
      <c r="L650" s="37"/>
      <c r="W650" s="12"/>
      <c r="X650" s="34"/>
      <c r="Y650" s="12"/>
      <c r="Z650" s="12"/>
      <c r="AB650" s="13"/>
      <c r="AD650" s="12"/>
      <c r="AH650" s="12"/>
      <c r="AK650" s="12"/>
      <c r="AM650" s="39"/>
    </row>
    <row r="651" ht="15.75" customHeight="1">
      <c r="A651" s="34"/>
      <c r="B651" s="34"/>
      <c r="C651" s="34"/>
      <c r="E651" s="34"/>
      <c r="F651" s="35"/>
      <c r="J651" s="36"/>
      <c r="L651" s="37"/>
      <c r="W651" s="12"/>
      <c r="X651" s="34"/>
      <c r="Y651" s="12"/>
      <c r="Z651" s="12"/>
      <c r="AB651" s="13"/>
      <c r="AD651" s="12"/>
      <c r="AH651" s="12"/>
      <c r="AK651" s="12"/>
      <c r="AM651" s="39"/>
    </row>
    <row r="652" ht="15.75" customHeight="1">
      <c r="A652" s="34"/>
      <c r="B652" s="34"/>
      <c r="C652" s="34"/>
      <c r="E652" s="34"/>
      <c r="F652" s="35"/>
      <c r="J652" s="36"/>
      <c r="L652" s="37"/>
      <c r="W652" s="12"/>
      <c r="X652" s="34"/>
      <c r="Y652" s="12"/>
      <c r="Z652" s="12"/>
      <c r="AB652" s="13"/>
      <c r="AD652" s="12"/>
      <c r="AH652" s="12"/>
      <c r="AK652" s="12"/>
      <c r="AM652" s="39"/>
    </row>
    <row r="653" ht="15.75" customHeight="1">
      <c r="A653" s="34"/>
      <c r="B653" s="34"/>
      <c r="C653" s="34"/>
      <c r="E653" s="34"/>
      <c r="F653" s="35"/>
      <c r="J653" s="36"/>
      <c r="L653" s="37"/>
      <c r="W653" s="12"/>
      <c r="X653" s="34"/>
      <c r="Y653" s="12"/>
      <c r="Z653" s="12"/>
      <c r="AB653" s="13"/>
      <c r="AD653" s="12"/>
      <c r="AH653" s="12"/>
      <c r="AK653" s="12"/>
      <c r="AM653" s="39"/>
    </row>
    <row r="654" ht="15.75" customHeight="1">
      <c r="A654" s="34"/>
      <c r="B654" s="34"/>
      <c r="C654" s="34"/>
      <c r="E654" s="34"/>
      <c r="F654" s="35"/>
      <c r="J654" s="36"/>
      <c r="L654" s="37"/>
      <c r="W654" s="12"/>
      <c r="X654" s="34"/>
      <c r="Y654" s="12"/>
      <c r="Z654" s="12"/>
      <c r="AB654" s="13"/>
      <c r="AD654" s="12"/>
      <c r="AH654" s="12"/>
      <c r="AK654" s="12"/>
      <c r="AM654" s="39"/>
    </row>
    <row r="655" ht="15.75" customHeight="1">
      <c r="A655" s="34"/>
      <c r="B655" s="34"/>
      <c r="C655" s="34"/>
      <c r="E655" s="34"/>
      <c r="F655" s="35"/>
      <c r="J655" s="36"/>
      <c r="L655" s="37"/>
      <c r="W655" s="12"/>
      <c r="X655" s="34"/>
      <c r="Y655" s="12"/>
      <c r="Z655" s="12"/>
      <c r="AB655" s="13"/>
      <c r="AD655" s="12"/>
      <c r="AH655" s="12"/>
      <c r="AK655" s="12"/>
      <c r="AM655" s="39"/>
    </row>
    <row r="656" ht="15.75" customHeight="1">
      <c r="A656" s="34"/>
      <c r="B656" s="34"/>
      <c r="C656" s="34"/>
      <c r="E656" s="34"/>
      <c r="F656" s="35"/>
      <c r="J656" s="36"/>
      <c r="L656" s="37"/>
      <c r="W656" s="12"/>
      <c r="X656" s="34"/>
      <c r="Y656" s="12"/>
      <c r="Z656" s="12"/>
      <c r="AB656" s="13"/>
      <c r="AD656" s="12"/>
      <c r="AH656" s="12"/>
      <c r="AK656" s="12"/>
      <c r="AM656" s="39"/>
    </row>
    <row r="657" ht="15.75" customHeight="1">
      <c r="A657" s="34"/>
      <c r="B657" s="34"/>
      <c r="C657" s="34"/>
      <c r="E657" s="34"/>
      <c r="F657" s="35"/>
      <c r="J657" s="36"/>
      <c r="L657" s="37"/>
      <c r="W657" s="12"/>
      <c r="X657" s="34"/>
      <c r="Y657" s="12"/>
      <c r="Z657" s="12"/>
      <c r="AB657" s="13"/>
      <c r="AD657" s="12"/>
      <c r="AH657" s="12"/>
      <c r="AK657" s="12"/>
      <c r="AM657" s="39"/>
    </row>
    <row r="658" ht="15.75" customHeight="1">
      <c r="A658" s="34"/>
      <c r="B658" s="34"/>
      <c r="C658" s="34"/>
      <c r="E658" s="34"/>
      <c r="F658" s="35"/>
      <c r="J658" s="36"/>
      <c r="L658" s="37"/>
      <c r="W658" s="12"/>
      <c r="X658" s="34"/>
      <c r="Y658" s="12"/>
      <c r="Z658" s="12"/>
      <c r="AB658" s="13"/>
      <c r="AD658" s="12"/>
      <c r="AH658" s="12"/>
      <c r="AK658" s="12"/>
      <c r="AM658" s="39"/>
    </row>
    <row r="659" ht="15.75" customHeight="1">
      <c r="A659" s="34"/>
      <c r="B659" s="34"/>
      <c r="C659" s="34"/>
      <c r="E659" s="34"/>
      <c r="F659" s="35"/>
      <c r="J659" s="36"/>
      <c r="L659" s="37"/>
      <c r="W659" s="12"/>
      <c r="X659" s="34"/>
      <c r="Y659" s="12"/>
      <c r="Z659" s="12"/>
      <c r="AB659" s="13"/>
      <c r="AD659" s="12"/>
      <c r="AH659" s="12"/>
      <c r="AK659" s="12"/>
      <c r="AM659" s="39"/>
    </row>
    <row r="660" ht="15.75" customHeight="1">
      <c r="A660" s="34"/>
      <c r="B660" s="34"/>
      <c r="C660" s="34"/>
      <c r="E660" s="34"/>
      <c r="F660" s="35"/>
      <c r="J660" s="36"/>
      <c r="L660" s="37"/>
      <c r="W660" s="12"/>
      <c r="X660" s="34"/>
      <c r="Y660" s="12"/>
      <c r="Z660" s="12"/>
      <c r="AB660" s="13"/>
      <c r="AD660" s="12"/>
      <c r="AH660" s="12"/>
      <c r="AK660" s="12"/>
      <c r="AM660" s="39"/>
    </row>
    <row r="661" ht="15.75" customHeight="1">
      <c r="A661" s="34"/>
      <c r="B661" s="34"/>
      <c r="C661" s="34"/>
      <c r="E661" s="34"/>
      <c r="F661" s="35"/>
      <c r="J661" s="36"/>
      <c r="L661" s="37"/>
      <c r="W661" s="12"/>
      <c r="X661" s="34"/>
      <c r="Y661" s="12"/>
      <c r="Z661" s="12"/>
      <c r="AB661" s="13"/>
      <c r="AD661" s="12"/>
      <c r="AH661" s="12"/>
      <c r="AK661" s="12"/>
      <c r="AM661" s="39"/>
    </row>
    <row r="662" ht="15.75" customHeight="1">
      <c r="A662" s="34"/>
      <c r="B662" s="34"/>
      <c r="C662" s="34"/>
      <c r="E662" s="34"/>
      <c r="F662" s="35"/>
      <c r="J662" s="36"/>
      <c r="L662" s="37"/>
      <c r="W662" s="12"/>
      <c r="X662" s="34"/>
      <c r="Y662" s="12"/>
      <c r="Z662" s="12"/>
      <c r="AB662" s="13"/>
      <c r="AD662" s="12"/>
      <c r="AH662" s="12"/>
      <c r="AK662" s="12"/>
      <c r="AM662" s="39"/>
    </row>
    <row r="663" ht="15.75" customHeight="1">
      <c r="A663" s="34"/>
      <c r="B663" s="34"/>
      <c r="C663" s="34"/>
      <c r="E663" s="34"/>
      <c r="F663" s="35"/>
      <c r="J663" s="36"/>
      <c r="L663" s="37"/>
      <c r="W663" s="12"/>
      <c r="X663" s="34"/>
      <c r="Y663" s="12"/>
      <c r="Z663" s="12"/>
      <c r="AB663" s="13"/>
      <c r="AD663" s="12"/>
      <c r="AH663" s="12"/>
      <c r="AK663" s="12"/>
      <c r="AM663" s="39"/>
    </row>
    <row r="664" ht="15.75" customHeight="1">
      <c r="A664" s="34"/>
      <c r="B664" s="34"/>
      <c r="C664" s="34"/>
      <c r="E664" s="34"/>
      <c r="F664" s="35"/>
      <c r="J664" s="36"/>
      <c r="L664" s="37"/>
      <c r="W664" s="12"/>
      <c r="X664" s="34"/>
      <c r="Y664" s="12"/>
      <c r="Z664" s="12"/>
      <c r="AB664" s="13"/>
      <c r="AD664" s="12"/>
      <c r="AH664" s="12"/>
      <c r="AK664" s="12"/>
      <c r="AM664" s="39"/>
    </row>
    <row r="665" ht="15.75" customHeight="1">
      <c r="A665" s="34"/>
      <c r="B665" s="34"/>
      <c r="C665" s="34"/>
      <c r="E665" s="34"/>
      <c r="F665" s="35"/>
      <c r="J665" s="36"/>
      <c r="L665" s="37"/>
      <c r="W665" s="12"/>
      <c r="X665" s="34"/>
      <c r="Y665" s="12"/>
      <c r="Z665" s="12"/>
      <c r="AB665" s="13"/>
      <c r="AD665" s="12"/>
      <c r="AH665" s="12"/>
      <c r="AK665" s="12"/>
      <c r="AM665" s="39"/>
    </row>
    <row r="666" ht="15.75" customHeight="1">
      <c r="A666" s="34"/>
      <c r="B666" s="34"/>
      <c r="C666" s="34"/>
      <c r="E666" s="34"/>
      <c r="F666" s="35"/>
      <c r="J666" s="36"/>
      <c r="L666" s="37"/>
      <c r="W666" s="12"/>
      <c r="X666" s="34"/>
      <c r="Y666" s="12"/>
      <c r="Z666" s="12"/>
      <c r="AB666" s="13"/>
      <c r="AD666" s="12"/>
      <c r="AH666" s="12"/>
      <c r="AK666" s="12"/>
      <c r="AM666" s="39"/>
    </row>
    <row r="667" ht="15.75" customHeight="1">
      <c r="A667" s="34"/>
      <c r="B667" s="34"/>
      <c r="C667" s="34"/>
      <c r="E667" s="34"/>
      <c r="F667" s="35"/>
      <c r="J667" s="36"/>
      <c r="L667" s="37"/>
      <c r="W667" s="12"/>
      <c r="X667" s="34"/>
      <c r="Y667" s="12"/>
      <c r="Z667" s="12"/>
      <c r="AB667" s="13"/>
      <c r="AD667" s="12"/>
      <c r="AH667" s="12"/>
      <c r="AK667" s="12"/>
      <c r="AM667" s="39"/>
    </row>
    <row r="668" ht="15.75" customHeight="1">
      <c r="A668" s="34"/>
      <c r="B668" s="34"/>
      <c r="C668" s="34"/>
      <c r="E668" s="34"/>
      <c r="F668" s="35"/>
      <c r="J668" s="36"/>
      <c r="L668" s="37"/>
      <c r="W668" s="12"/>
      <c r="X668" s="34"/>
      <c r="Y668" s="12"/>
      <c r="Z668" s="12"/>
      <c r="AB668" s="13"/>
      <c r="AD668" s="12"/>
      <c r="AH668" s="12"/>
      <c r="AK668" s="12"/>
      <c r="AM668" s="39"/>
    </row>
    <row r="669" ht="15.75" customHeight="1">
      <c r="A669" s="34"/>
      <c r="B669" s="34"/>
      <c r="C669" s="34"/>
      <c r="E669" s="34"/>
      <c r="F669" s="35"/>
      <c r="J669" s="36"/>
      <c r="L669" s="37"/>
      <c r="W669" s="12"/>
      <c r="X669" s="34"/>
      <c r="Y669" s="12"/>
      <c r="Z669" s="12"/>
      <c r="AB669" s="13"/>
      <c r="AD669" s="12"/>
      <c r="AH669" s="12"/>
      <c r="AK669" s="12"/>
      <c r="AM669" s="39"/>
    </row>
    <row r="670" ht="15.75" customHeight="1">
      <c r="A670" s="34"/>
      <c r="B670" s="34"/>
      <c r="C670" s="34"/>
      <c r="E670" s="34"/>
      <c r="F670" s="35"/>
      <c r="J670" s="36"/>
      <c r="L670" s="37"/>
      <c r="W670" s="12"/>
      <c r="X670" s="34"/>
      <c r="Y670" s="12"/>
      <c r="Z670" s="12"/>
      <c r="AB670" s="13"/>
      <c r="AD670" s="12"/>
      <c r="AH670" s="12"/>
      <c r="AK670" s="12"/>
      <c r="AM670" s="39"/>
    </row>
    <row r="671" ht="15.75" customHeight="1">
      <c r="A671" s="34"/>
      <c r="B671" s="34"/>
      <c r="C671" s="34"/>
      <c r="E671" s="34"/>
      <c r="F671" s="35"/>
      <c r="J671" s="36"/>
      <c r="L671" s="37"/>
      <c r="W671" s="12"/>
      <c r="X671" s="34"/>
      <c r="Y671" s="12"/>
      <c r="Z671" s="12"/>
      <c r="AB671" s="13"/>
      <c r="AD671" s="12"/>
      <c r="AH671" s="12"/>
      <c r="AK671" s="12"/>
      <c r="AM671" s="39"/>
    </row>
    <row r="672" ht="15.75" customHeight="1">
      <c r="A672" s="34"/>
      <c r="B672" s="34"/>
      <c r="C672" s="34"/>
      <c r="E672" s="34"/>
      <c r="F672" s="35"/>
      <c r="J672" s="36"/>
      <c r="L672" s="37"/>
      <c r="W672" s="12"/>
      <c r="X672" s="34"/>
      <c r="Y672" s="12"/>
      <c r="Z672" s="12"/>
      <c r="AB672" s="13"/>
      <c r="AD672" s="12"/>
      <c r="AH672" s="12"/>
      <c r="AK672" s="12"/>
      <c r="AM672" s="39"/>
    </row>
    <row r="673" ht="15.75" customHeight="1">
      <c r="A673" s="34"/>
      <c r="B673" s="34"/>
      <c r="C673" s="34"/>
      <c r="E673" s="34"/>
      <c r="F673" s="35"/>
      <c r="J673" s="36"/>
      <c r="L673" s="37"/>
      <c r="W673" s="12"/>
      <c r="X673" s="34"/>
      <c r="Y673" s="12"/>
      <c r="Z673" s="12"/>
      <c r="AB673" s="13"/>
      <c r="AD673" s="12"/>
      <c r="AH673" s="12"/>
      <c r="AK673" s="12"/>
      <c r="AM673" s="39"/>
    </row>
    <row r="674" ht="15.75" customHeight="1">
      <c r="A674" s="34"/>
      <c r="B674" s="34"/>
      <c r="C674" s="34"/>
      <c r="E674" s="34"/>
      <c r="F674" s="35"/>
      <c r="J674" s="36"/>
      <c r="L674" s="37"/>
      <c r="W674" s="12"/>
      <c r="X674" s="34"/>
      <c r="Y674" s="12"/>
      <c r="Z674" s="12"/>
      <c r="AB674" s="13"/>
      <c r="AD674" s="12"/>
      <c r="AH674" s="12"/>
      <c r="AK674" s="12"/>
      <c r="AM674" s="39"/>
    </row>
    <row r="675" ht="15.75" customHeight="1">
      <c r="A675" s="34"/>
      <c r="B675" s="34"/>
      <c r="C675" s="34"/>
      <c r="E675" s="34"/>
      <c r="F675" s="35"/>
      <c r="J675" s="36"/>
      <c r="L675" s="37"/>
      <c r="W675" s="12"/>
      <c r="X675" s="34"/>
      <c r="Y675" s="12"/>
      <c r="Z675" s="12"/>
      <c r="AB675" s="13"/>
      <c r="AD675" s="12"/>
      <c r="AH675" s="12"/>
      <c r="AK675" s="12"/>
      <c r="AM675" s="39"/>
    </row>
    <row r="676" ht="15.75" customHeight="1">
      <c r="A676" s="34"/>
      <c r="B676" s="34"/>
      <c r="C676" s="34"/>
      <c r="E676" s="34"/>
      <c r="F676" s="35"/>
      <c r="J676" s="36"/>
      <c r="L676" s="37"/>
      <c r="W676" s="12"/>
      <c r="X676" s="34"/>
      <c r="Y676" s="12"/>
      <c r="Z676" s="12"/>
      <c r="AB676" s="13"/>
      <c r="AD676" s="12"/>
      <c r="AH676" s="12"/>
      <c r="AK676" s="12"/>
      <c r="AM676" s="39"/>
    </row>
    <row r="677" ht="15.75" customHeight="1">
      <c r="A677" s="34"/>
      <c r="B677" s="34"/>
      <c r="C677" s="34"/>
      <c r="E677" s="34"/>
      <c r="F677" s="35"/>
      <c r="J677" s="36"/>
      <c r="L677" s="37"/>
      <c r="W677" s="12"/>
      <c r="X677" s="34"/>
      <c r="Y677" s="12"/>
      <c r="Z677" s="12"/>
      <c r="AB677" s="13"/>
      <c r="AD677" s="12"/>
      <c r="AH677" s="12"/>
      <c r="AK677" s="12"/>
      <c r="AM677" s="39"/>
    </row>
    <row r="678" ht="15.75" customHeight="1">
      <c r="A678" s="34"/>
      <c r="B678" s="34"/>
      <c r="C678" s="34"/>
      <c r="E678" s="34"/>
      <c r="F678" s="35"/>
      <c r="J678" s="36"/>
      <c r="L678" s="37"/>
      <c r="W678" s="12"/>
      <c r="X678" s="34"/>
      <c r="Y678" s="12"/>
      <c r="Z678" s="12"/>
      <c r="AB678" s="13"/>
      <c r="AD678" s="12"/>
      <c r="AH678" s="12"/>
      <c r="AK678" s="12"/>
      <c r="AM678" s="39"/>
    </row>
    <row r="679" ht="15.75" customHeight="1">
      <c r="A679" s="34"/>
      <c r="B679" s="34"/>
      <c r="C679" s="34"/>
      <c r="E679" s="34"/>
      <c r="F679" s="35"/>
      <c r="J679" s="36"/>
      <c r="L679" s="37"/>
      <c r="W679" s="12"/>
      <c r="X679" s="34"/>
      <c r="Y679" s="12"/>
      <c r="Z679" s="12"/>
      <c r="AB679" s="13"/>
      <c r="AD679" s="12"/>
      <c r="AH679" s="12"/>
      <c r="AK679" s="12"/>
      <c r="AM679" s="39"/>
    </row>
    <row r="680" ht="15.75" customHeight="1">
      <c r="A680" s="34"/>
      <c r="B680" s="34"/>
      <c r="C680" s="34"/>
      <c r="E680" s="34"/>
      <c r="F680" s="35"/>
      <c r="J680" s="36"/>
      <c r="L680" s="37"/>
      <c r="W680" s="12"/>
      <c r="X680" s="34"/>
      <c r="Y680" s="12"/>
      <c r="Z680" s="12"/>
      <c r="AB680" s="13"/>
      <c r="AD680" s="12"/>
      <c r="AH680" s="12"/>
      <c r="AK680" s="12"/>
      <c r="AM680" s="39"/>
    </row>
    <row r="681" ht="15.75" customHeight="1">
      <c r="A681" s="34"/>
      <c r="B681" s="34"/>
      <c r="C681" s="34"/>
      <c r="E681" s="34"/>
      <c r="F681" s="35"/>
      <c r="J681" s="36"/>
      <c r="L681" s="37"/>
      <c r="W681" s="12"/>
      <c r="X681" s="34"/>
      <c r="Y681" s="12"/>
      <c r="Z681" s="12"/>
      <c r="AB681" s="13"/>
      <c r="AD681" s="12"/>
      <c r="AH681" s="12"/>
      <c r="AK681" s="12"/>
      <c r="AM681" s="39"/>
    </row>
    <row r="682" ht="15.75" customHeight="1">
      <c r="A682" s="34"/>
      <c r="B682" s="34"/>
      <c r="C682" s="34"/>
      <c r="E682" s="34"/>
      <c r="F682" s="35"/>
      <c r="J682" s="36"/>
      <c r="L682" s="37"/>
      <c r="W682" s="12"/>
      <c r="X682" s="34"/>
      <c r="Y682" s="12"/>
      <c r="Z682" s="12"/>
      <c r="AB682" s="13"/>
      <c r="AD682" s="12"/>
      <c r="AH682" s="12"/>
      <c r="AK682" s="12"/>
      <c r="AM682" s="39"/>
    </row>
    <row r="683" ht="15.75" customHeight="1">
      <c r="A683" s="34"/>
      <c r="B683" s="34"/>
      <c r="C683" s="34"/>
      <c r="E683" s="34"/>
      <c r="F683" s="35"/>
      <c r="J683" s="36"/>
      <c r="L683" s="37"/>
      <c r="W683" s="12"/>
      <c r="X683" s="34"/>
      <c r="Y683" s="12"/>
      <c r="Z683" s="12"/>
      <c r="AB683" s="13"/>
      <c r="AD683" s="12"/>
      <c r="AH683" s="12"/>
      <c r="AK683" s="12"/>
      <c r="AM683" s="39"/>
    </row>
    <row r="684" ht="15.75" customHeight="1">
      <c r="A684" s="34"/>
      <c r="B684" s="34"/>
      <c r="C684" s="34"/>
      <c r="E684" s="34"/>
      <c r="F684" s="35"/>
      <c r="J684" s="36"/>
      <c r="L684" s="37"/>
      <c r="W684" s="12"/>
      <c r="X684" s="34"/>
      <c r="Y684" s="12"/>
      <c r="Z684" s="12"/>
      <c r="AB684" s="13"/>
      <c r="AD684" s="12"/>
      <c r="AH684" s="12"/>
      <c r="AK684" s="12"/>
      <c r="AM684" s="39"/>
    </row>
    <row r="685" ht="15.75" customHeight="1">
      <c r="A685" s="34"/>
      <c r="B685" s="34"/>
      <c r="C685" s="34"/>
      <c r="E685" s="34"/>
      <c r="F685" s="35"/>
      <c r="J685" s="36"/>
      <c r="L685" s="37"/>
      <c r="W685" s="12"/>
      <c r="X685" s="34"/>
      <c r="Y685" s="12"/>
      <c r="Z685" s="12"/>
      <c r="AB685" s="13"/>
      <c r="AD685" s="12"/>
      <c r="AH685" s="12"/>
      <c r="AK685" s="12"/>
      <c r="AM685" s="39"/>
    </row>
    <row r="686" ht="15.75" customHeight="1">
      <c r="A686" s="34"/>
      <c r="B686" s="34"/>
      <c r="C686" s="34"/>
      <c r="E686" s="34"/>
      <c r="F686" s="35"/>
      <c r="J686" s="36"/>
      <c r="L686" s="37"/>
      <c r="W686" s="12"/>
      <c r="X686" s="34"/>
      <c r="Y686" s="12"/>
      <c r="Z686" s="12"/>
      <c r="AB686" s="13"/>
      <c r="AD686" s="12"/>
      <c r="AH686" s="12"/>
      <c r="AK686" s="12"/>
      <c r="AM686" s="39"/>
    </row>
    <row r="687" ht="15.75" customHeight="1">
      <c r="A687" s="34"/>
      <c r="B687" s="34"/>
      <c r="C687" s="34"/>
      <c r="E687" s="34"/>
      <c r="F687" s="35"/>
      <c r="J687" s="36"/>
      <c r="L687" s="37"/>
      <c r="W687" s="12"/>
      <c r="X687" s="34"/>
      <c r="Y687" s="12"/>
      <c r="Z687" s="12"/>
      <c r="AB687" s="13"/>
      <c r="AD687" s="12"/>
      <c r="AH687" s="12"/>
      <c r="AK687" s="12"/>
      <c r="AM687" s="39"/>
    </row>
    <row r="688" ht="15.75" customHeight="1">
      <c r="A688" s="34"/>
      <c r="B688" s="34"/>
      <c r="C688" s="34"/>
      <c r="E688" s="34"/>
      <c r="F688" s="35"/>
      <c r="J688" s="36"/>
      <c r="L688" s="37"/>
      <c r="W688" s="12"/>
      <c r="X688" s="34"/>
      <c r="Y688" s="12"/>
      <c r="Z688" s="12"/>
      <c r="AB688" s="13"/>
      <c r="AD688" s="12"/>
      <c r="AH688" s="12"/>
      <c r="AK688" s="12"/>
      <c r="AM688" s="39"/>
    </row>
    <row r="689" ht="15.75" customHeight="1">
      <c r="A689" s="34"/>
      <c r="B689" s="34"/>
      <c r="C689" s="34"/>
      <c r="E689" s="34"/>
      <c r="F689" s="35"/>
      <c r="J689" s="36"/>
      <c r="L689" s="37"/>
      <c r="W689" s="12"/>
      <c r="X689" s="34"/>
      <c r="Y689" s="12"/>
      <c r="Z689" s="12"/>
      <c r="AB689" s="13"/>
      <c r="AD689" s="12"/>
      <c r="AH689" s="12"/>
      <c r="AK689" s="12"/>
      <c r="AM689" s="39"/>
    </row>
    <row r="690" ht="15.75" customHeight="1">
      <c r="A690" s="34"/>
      <c r="B690" s="34"/>
      <c r="C690" s="34"/>
      <c r="E690" s="34"/>
      <c r="F690" s="35"/>
      <c r="J690" s="36"/>
      <c r="L690" s="37"/>
      <c r="W690" s="12"/>
      <c r="X690" s="34"/>
      <c r="Y690" s="12"/>
      <c r="Z690" s="12"/>
      <c r="AB690" s="13"/>
      <c r="AD690" s="12"/>
      <c r="AH690" s="12"/>
      <c r="AK690" s="12"/>
      <c r="AM690" s="39"/>
    </row>
    <row r="691" ht="15.75" customHeight="1">
      <c r="A691" s="34"/>
      <c r="B691" s="34"/>
      <c r="C691" s="34"/>
      <c r="E691" s="34"/>
      <c r="F691" s="35"/>
      <c r="J691" s="36"/>
      <c r="L691" s="37"/>
      <c r="W691" s="12"/>
      <c r="X691" s="34"/>
      <c r="Y691" s="12"/>
      <c r="Z691" s="12"/>
      <c r="AB691" s="13"/>
      <c r="AD691" s="12"/>
      <c r="AH691" s="12"/>
      <c r="AK691" s="12"/>
      <c r="AM691" s="39"/>
    </row>
    <row r="692" ht="15.75" customHeight="1">
      <c r="A692" s="34"/>
      <c r="B692" s="34"/>
      <c r="C692" s="34"/>
      <c r="E692" s="34"/>
      <c r="F692" s="35"/>
      <c r="J692" s="36"/>
      <c r="L692" s="37"/>
      <c r="W692" s="12"/>
      <c r="X692" s="34"/>
      <c r="Y692" s="12"/>
      <c r="Z692" s="12"/>
      <c r="AB692" s="13"/>
      <c r="AD692" s="12"/>
      <c r="AH692" s="12"/>
      <c r="AK692" s="12"/>
      <c r="AM692" s="39"/>
    </row>
    <row r="693" ht="15.75" customHeight="1">
      <c r="A693" s="34"/>
      <c r="B693" s="34"/>
      <c r="C693" s="34"/>
      <c r="E693" s="34"/>
      <c r="F693" s="35"/>
      <c r="J693" s="36"/>
      <c r="L693" s="37"/>
      <c r="W693" s="12"/>
      <c r="X693" s="34"/>
      <c r="Y693" s="12"/>
      <c r="Z693" s="12"/>
      <c r="AB693" s="13"/>
      <c r="AD693" s="12"/>
      <c r="AH693" s="12"/>
      <c r="AK693" s="12"/>
      <c r="AM693" s="39"/>
    </row>
    <row r="694" ht="15.75" customHeight="1">
      <c r="A694" s="34"/>
      <c r="B694" s="34"/>
      <c r="C694" s="34"/>
      <c r="E694" s="34"/>
      <c r="F694" s="35"/>
      <c r="J694" s="36"/>
      <c r="L694" s="37"/>
      <c r="W694" s="12"/>
      <c r="X694" s="34"/>
      <c r="Y694" s="12"/>
      <c r="Z694" s="12"/>
      <c r="AB694" s="13"/>
      <c r="AD694" s="12"/>
      <c r="AH694" s="12"/>
      <c r="AK694" s="12"/>
      <c r="AM694" s="39"/>
    </row>
    <row r="695" ht="15.75" customHeight="1">
      <c r="A695" s="34"/>
      <c r="B695" s="34"/>
      <c r="C695" s="34"/>
      <c r="E695" s="34"/>
      <c r="F695" s="35"/>
      <c r="J695" s="36"/>
      <c r="L695" s="37"/>
      <c r="W695" s="12"/>
      <c r="X695" s="34"/>
      <c r="Y695" s="12"/>
      <c r="Z695" s="12"/>
      <c r="AB695" s="13"/>
      <c r="AD695" s="12"/>
      <c r="AH695" s="12"/>
      <c r="AK695" s="12"/>
      <c r="AM695" s="39"/>
    </row>
    <row r="696" ht="15.75" customHeight="1">
      <c r="A696" s="34"/>
      <c r="B696" s="34"/>
      <c r="C696" s="34"/>
      <c r="E696" s="34"/>
      <c r="F696" s="35"/>
      <c r="J696" s="36"/>
      <c r="L696" s="37"/>
      <c r="W696" s="12"/>
      <c r="X696" s="34"/>
      <c r="Y696" s="12"/>
      <c r="Z696" s="12"/>
      <c r="AB696" s="13"/>
      <c r="AD696" s="12"/>
      <c r="AH696" s="12"/>
      <c r="AK696" s="12"/>
      <c r="AM696" s="39"/>
    </row>
    <row r="697" ht="15.75" customHeight="1">
      <c r="A697" s="34"/>
      <c r="B697" s="34"/>
      <c r="C697" s="34"/>
      <c r="E697" s="34"/>
      <c r="F697" s="35"/>
      <c r="J697" s="36"/>
      <c r="L697" s="37"/>
      <c r="W697" s="12"/>
      <c r="X697" s="34"/>
      <c r="Y697" s="12"/>
      <c r="Z697" s="12"/>
      <c r="AB697" s="13"/>
      <c r="AD697" s="12"/>
      <c r="AH697" s="12"/>
      <c r="AK697" s="12"/>
      <c r="AM697" s="39"/>
    </row>
    <row r="698" ht="15.75" customHeight="1">
      <c r="A698" s="34"/>
      <c r="B698" s="34"/>
      <c r="C698" s="34"/>
      <c r="E698" s="34"/>
      <c r="F698" s="35"/>
      <c r="J698" s="36"/>
      <c r="L698" s="37"/>
      <c r="W698" s="12"/>
      <c r="X698" s="34"/>
      <c r="Y698" s="12"/>
      <c r="Z698" s="12"/>
      <c r="AB698" s="13"/>
      <c r="AD698" s="12"/>
      <c r="AH698" s="12"/>
      <c r="AK698" s="12"/>
      <c r="AM698" s="39"/>
    </row>
    <row r="699" ht="15.75" customHeight="1">
      <c r="A699" s="34"/>
      <c r="B699" s="34"/>
      <c r="C699" s="34"/>
      <c r="E699" s="34"/>
      <c r="F699" s="35"/>
      <c r="J699" s="36"/>
      <c r="L699" s="37"/>
      <c r="W699" s="12"/>
      <c r="X699" s="34"/>
      <c r="Y699" s="12"/>
      <c r="Z699" s="12"/>
      <c r="AB699" s="13"/>
      <c r="AD699" s="12"/>
      <c r="AH699" s="12"/>
      <c r="AK699" s="12"/>
      <c r="AM699" s="39"/>
    </row>
    <row r="700" ht="15.75" customHeight="1">
      <c r="A700" s="34"/>
      <c r="B700" s="34"/>
      <c r="C700" s="34"/>
      <c r="E700" s="34"/>
      <c r="F700" s="35"/>
      <c r="J700" s="36"/>
      <c r="L700" s="37"/>
      <c r="W700" s="12"/>
      <c r="X700" s="34"/>
      <c r="Y700" s="12"/>
      <c r="Z700" s="12"/>
      <c r="AB700" s="13"/>
      <c r="AD700" s="12"/>
      <c r="AH700" s="12"/>
      <c r="AK700" s="12"/>
      <c r="AM700" s="39"/>
    </row>
    <row r="701" ht="15.75" customHeight="1">
      <c r="A701" s="34"/>
      <c r="B701" s="34"/>
      <c r="C701" s="34"/>
      <c r="E701" s="34"/>
      <c r="F701" s="35"/>
      <c r="J701" s="36"/>
      <c r="L701" s="37"/>
      <c r="W701" s="12"/>
      <c r="X701" s="34"/>
      <c r="Y701" s="12"/>
      <c r="Z701" s="12"/>
      <c r="AB701" s="13"/>
      <c r="AD701" s="12"/>
      <c r="AH701" s="12"/>
      <c r="AK701" s="12"/>
      <c r="AM701" s="39"/>
    </row>
    <row r="702" ht="15.75" customHeight="1">
      <c r="A702" s="34"/>
      <c r="B702" s="34"/>
      <c r="C702" s="34"/>
      <c r="E702" s="34"/>
      <c r="F702" s="35"/>
      <c r="J702" s="36"/>
      <c r="L702" s="37"/>
      <c r="W702" s="12"/>
      <c r="X702" s="34"/>
      <c r="Y702" s="12"/>
      <c r="Z702" s="12"/>
      <c r="AB702" s="13"/>
      <c r="AD702" s="12"/>
      <c r="AH702" s="12"/>
      <c r="AK702" s="12"/>
      <c r="AM702" s="39"/>
    </row>
    <row r="703" ht="15.75" customHeight="1">
      <c r="A703" s="34"/>
      <c r="B703" s="34"/>
      <c r="C703" s="34"/>
      <c r="E703" s="34"/>
      <c r="F703" s="35"/>
      <c r="J703" s="36"/>
      <c r="L703" s="37"/>
      <c r="W703" s="12"/>
      <c r="X703" s="34"/>
      <c r="Y703" s="12"/>
      <c r="Z703" s="12"/>
      <c r="AB703" s="13"/>
      <c r="AD703" s="12"/>
      <c r="AH703" s="12"/>
      <c r="AK703" s="12"/>
      <c r="AM703" s="39"/>
    </row>
    <row r="704" ht="15.75" customHeight="1">
      <c r="A704" s="34"/>
      <c r="B704" s="34"/>
      <c r="C704" s="34"/>
      <c r="E704" s="34"/>
      <c r="F704" s="35"/>
      <c r="J704" s="36"/>
      <c r="L704" s="37"/>
      <c r="W704" s="12"/>
      <c r="X704" s="34"/>
      <c r="Y704" s="12"/>
      <c r="Z704" s="12"/>
      <c r="AB704" s="13"/>
      <c r="AD704" s="12"/>
      <c r="AH704" s="12"/>
      <c r="AK704" s="12"/>
      <c r="AM704" s="39"/>
    </row>
    <row r="705" ht="15.75" customHeight="1">
      <c r="A705" s="34"/>
      <c r="B705" s="34"/>
      <c r="C705" s="34"/>
      <c r="E705" s="34"/>
      <c r="F705" s="35"/>
      <c r="J705" s="36"/>
      <c r="L705" s="37"/>
      <c r="W705" s="12"/>
      <c r="X705" s="34"/>
      <c r="Y705" s="12"/>
      <c r="Z705" s="12"/>
      <c r="AB705" s="13"/>
      <c r="AD705" s="12"/>
      <c r="AH705" s="12"/>
      <c r="AK705" s="12"/>
      <c r="AM705" s="39"/>
    </row>
    <row r="706" ht="15.75" customHeight="1">
      <c r="A706" s="34"/>
      <c r="B706" s="34"/>
      <c r="C706" s="34"/>
      <c r="E706" s="34"/>
      <c r="F706" s="35"/>
      <c r="J706" s="36"/>
      <c r="L706" s="37"/>
      <c r="W706" s="12"/>
      <c r="X706" s="34"/>
      <c r="Y706" s="12"/>
      <c r="Z706" s="12"/>
      <c r="AB706" s="13"/>
      <c r="AD706" s="12"/>
      <c r="AH706" s="12"/>
      <c r="AK706" s="12"/>
      <c r="AM706" s="39"/>
    </row>
    <row r="707" ht="15.75" customHeight="1">
      <c r="A707" s="34"/>
      <c r="B707" s="34"/>
      <c r="C707" s="34"/>
      <c r="E707" s="34"/>
      <c r="F707" s="35"/>
      <c r="J707" s="36"/>
      <c r="L707" s="37"/>
      <c r="W707" s="12"/>
      <c r="X707" s="34"/>
      <c r="Y707" s="12"/>
      <c r="Z707" s="12"/>
      <c r="AB707" s="13"/>
      <c r="AD707" s="12"/>
      <c r="AH707" s="12"/>
      <c r="AK707" s="12"/>
      <c r="AM707" s="39"/>
    </row>
    <row r="708" ht="15.75" customHeight="1">
      <c r="A708" s="34"/>
      <c r="B708" s="34"/>
      <c r="C708" s="34"/>
      <c r="E708" s="34"/>
      <c r="F708" s="35"/>
      <c r="J708" s="36"/>
      <c r="L708" s="37"/>
      <c r="W708" s="12"/>
      <c r="X708" s="34"/>
      <c r="Y708" s="12"/>
      <c r="Z708" s="12"/>
      <c r="AB708" s="13"/>
      <c r="AD708" s="12"/>
      <c r="AH708" s="12"/>
      <c r="AK708" s="12"/>
      <c r="AM708" s="39"/>
    </row>
    <row r="709" ht="15.75" customHeight="1">
      <c r="A709" s="34"/>
      <c r="B709" s="34"/>
      <c r="C709" s="34"/>
      <c r="E709" s="34"/>
      <c r="F709" s="35"/>
      <c r="J709" s="36"/>
      <c r="L709" s="37"/>
      <c r="W709" s="12"/>
      <c r="X709" s="34"/>
      <c r="Y709" s="12"/>
      <c r="Z709" s="12"/>
      <c r="AB709" s="13"/>
      <c r="AD709" s="12"/>
      <c r="AH709" s="12"/>
      <c r="AK709" s="12"/>
      <c r="AM709" s="39"/>
    </row>
    <row r="710" ht="15.75" customHeight="1">
      <c r="A710" s="34"/>
      <c r="B710" s="34"/>
      <c r="C710" s="34"/>
      <c r="E710" s="34"/>
      <c r="F710" s="35"/>
      <c r="J710" s="36"/>
      <c r="L710" s="37"/>
      <c r="W710" s="12"/>
      <c r="X710" s="34"/>
      <c r="Y710" s="12"/>
      <c r="Z710" s="12"/>
      <c r="AB710" s="13"/>
      <c r="AD710" s="12"/>
      <c r="AH710" s="12"/>
      <c r="AK710" s="12"/>
      <c r="AM710" s="39"/>
    </row>
    <row r="711" ht="15.75" customHeight="1">
      <c r="A711" s="34"/>
      <c r="B711" s="34"/>
      <c r="C711" s="34"/>
      <c r="E711" s="34"/>
      <c r="F711" s="35"/>
      <c r="J711" s="36"/>
      <c r="L711" s="37"/>
      <c r="W711" s="12"/>
      <c r="X711" s="34"/>
      <c r="Y711" s="12"/>
      <c r="Z711" s="12"/>
      <c r="AB711" s="13"/>
      <c r="AD711" s="12"/>
      <c r="AH711" s="12"/>
      <c r="AK711" s="12"/>
      <c r="AM711" s="39"/>
    </row>
    <row r="712" ht="15.75" customHeight="1">
      <c r="A712" s="34"/>
      <c r="B712" s="34"/>
      <c r="C712" s="34"/>
      <c r="E712" s="34"/>
      <c r="F712" s="35"/>
      <c r="J712" s="36"/>
      <c r="L712" s="37"/>
      <c r="W712" s="12"/>
      <c r="X712" s="34"/>
      <c r="Y712" s="12"/>
      <c r="Z712" s="12"/>
      <c r="AB712" s="13"/>
      <c r="AD712" s="12"/>
      <c r="AH712" s="12"/>
      <c r="AK712" s="12"/>
      <c r="AM712" s="39"/>
    </row>
    <row r="713" ht="15.75" customHeight="1">
      <c r="A713" s="34"/>
      <c r="B713" s="34"/>
      <c r="C713" s="34"/>
      <c r="E713" s="34"/>
      <c r="F713" s="35"/>
      <c r="J713" s="36"/>
      <c r="L713" s="37"/>
      <c r="W713" s="12"/>
      <c r="X713" s="34"/>
      <c r="Y713" s="12"/>
      <c r="Z713" s="12"/>
      <c r="AB713" s="13"/>
      <c r="AD713" s="12"/>
      <c r="AH713" s="12"/>
      <c r="AK713" s="12"/>
      <c r="AM713" s="39"/>
    </row>
    <row r="714" ht="15.75" customHeight="1">
      <c r="A714" s="34"/>
      <c r="B714" s="34"/>
      <c r="C714" s="34"/>
      <c r="E714" s="34"/>
      <c r="F714" s="35"/>
      <c r="J714" s="36"/>
      <c r="L714" s="37"/>
      <c r="W714" s="12"/>
      <c r="X714" s="34"/>
      <c r="Y714" s="12"/>
      <c r="Z714" s="12"/>
      <c r="AB714" s="13"/>
      <c r="AD714" s="12"/>
      <c r="AH714" s="12"/>
      <c r="AK714" s="12"/>
      <c r="AM714" s="39"/>
    </row>
    <row r="715" ht="15.75" customHeight="1">
      <c r="A715" s="34"/>
      <c r="B715" s="34"/>
      <c r="C715" s="34"/>
      <c r="E715" s="34"/>
      <c r="F715" s="35"/>
      <c r="J715" s="36"/>
      <c r="L715" s="37"/>
      <c r="W715" s="12"/>
      <c r="X715" s="34"/>
      <c r="Y715" s="12"/>
      <c r="Z715" s="12"/>
      <c r="AB715" s="13"/>
      <c r="AD715" s="12"/>
      <c r="AH715" s="12"/>
      <c r="AK715" s="12"/>
      <c r="AM715" s="39"/>
    </row>
    <row r="716" ht="15.75" customHeight="1">
      <c r="A716" s="34"/>
      <c r="B716" s="34"/>
      <c r="C716" s="34"/>
      <c r="E716" s="34"/>
      <c r="F716" s="35"/>
      <c r="J716" s="36"/>
      <c r="L716" s="37"/>
      <c r="W716" s="12"/>
      <c r="X716" s="34"/>
      <c r="Y716" s="12"/>
      <c r="Z716" s="12"/>
      <c r="AB716" s="13"/>
      <c r="AD716" s="12"/>
      <c r="AH716" s="12"/>
      <c r="AK716" s="12"/>
      <c r="AM716" s="39"/>
    </row>
    <row r="717" ht="15.75" customHeight="1">
      <c r="A717" s="34"/>
      <c r="B717" s="34"/>
      <c r="C717" s="34"/>
      <c r="E717" s="34"/>
      <c r="F717" s="35"/>
      <c r="J717" s="36"/>
      <c r="L717" s="37"/>
      <c r="W717" s="12"/>
      <c r="X717" s="34"/>
      <c r="Y717" s="12"/>
      <c r="Z717" s="12"/>
      <c r="AB717" s="13"/>
      <c r="AD717" s="12"/>
      <c r="AH717" s="12"/>
      <c r="AK717" s="12"/>
      <c r="AM717" s="39"/>
    </row>
    <row r="718" ht="15.75" customHeight="1">
      <c r="A718" s="34"/>
      <c r="B718" s="34"/>
      <c r="C718" s="34"/>
      <c r="E718" s="34"/>
      <c r="F718" s="35"/>
      <c r="J718" s="36"/>
      <c r="L718" s="37"/>
      <c r="W718" s="12"/>
      <c r="X718" s="34"/>
      <c r="Y718" s="12"/>
      <c r="Z718" s="12"/>
      <c r="AB718" s="13"/>
      <c r="AD718" s="12"/>
      <c r="AH718" s="12"/>
      <c r="AK718" s="12"/>
      <c r="AM718" s="39"/>
    </row>
    <row r="719" ht="15.75" customHeight="1">
      <c r="A719" s="34"/>
      <c r="B719" s="34"/>
      <c r="C719" s="34"/>
      <c r="E719" s="34"/>
      <c r="F719" s="35"/>
      <c r="J719" s="36"/>
      <c r="L719" s="37"/>
      <c r="W719" s="12"/>
      <c r="X719" s="34"/>
      <c r="Y719" s="12"/>
      <c r="Z719" s="12"/>
      <c r="AB719" s="13"/>
      <c r="AD719" s="12"/>
      <c r="AH719" s="12"/>
      <c r="AK719" s="12"/>
      <c r="AM719" s="39"/>
    </row>
    <row r="720" ht="15.75" customHeight="1">
      <c r="A720" s="34"/>
      <c r="B720" s="34"/>
      <c r="C720" s="34"/>
      <c r="E720" s="34"/>
      <c r="F720" s="35"/>
      <c r="J720" s="36"/>
      <c r="L720" s="37"/>
      <c r="W720" s="12"/>
      <c r="X720" s="34"/>
      <c r="Y720" s="12"/>
      <c r="Z720" s="12"/>
      <c r="AB720" s="13"/>
      <c r="AD720" s="12"/>
      <c r="AH720" s="12"/>
      <c r="AK720" s="12"/>
      <c r="AM720" s="39"/>
    </row>
    <row r="721" ht="15.75" customHeight="1">
      <c r="A721" s="34"/>
      <c r="B721" s="34"/>
      <c r="C721" s="34"/>
      <c r="E721" s="34"/>
      <c r="F721" s="35"/>
      <c r="J721" s="36"/>
      <c r="L721" s="37"/>
      <c r="W721" s="12"/>
      <c r="X721" s="34"/>
      <c r="Y721" s="12"/>
      <c r="Z721" s="12"/>
      <c r="AB721" s="13"/>
      <c r="AD721" s="12"/>
      <c r="AH721" s="12"/>
      <c r="AK721" s="12"/>
      <c r="AM721" s="39"/>
    </row>
    <row r="722" ht="15.75" customHeight="1">
      <c r="A722" s="34"/>
      <c r="B722" s="34"/>
      <c r="C722" s="34"/>
      <c r="E722" s="34"/>
      <c r="F722" s="35"/>
      <c r="J722" s="36"/>
      <c r="L722" s="37"/>
      <c r="W722" s="12"/>
      <c r="X722" s="34"/>
      <c r="Y722" s="12"/>
      <c r="Z722" s="12"/>
      <c r="AB722" s="13"/>
      <c r="AD722" s="12"/>
      <c r="AH722" s="12"/>
      <c r="AK722" s="12"/>
      <c r="AM722" s="39"/>
    </row>
    <row r="723" ht="15.75" customHeight="1">
      <c r="A723" s="34"/>
      <c r="B723" s="34"/>
      <c r="C723" s="34"/>
      <c r="E723" s="34"/>
      <c r="F723" s="35"/>
      <c r="J723" s="36"/>
      <c r="L723" s="37"/>
      <c r="W723" s="12"/>
      <c r="X723" s="34"/>
      <c r="Y723" s="12"/>
      <c r="Z723" s="12"/>
      <c r="AB723" s="13"/>
      <c r="AD723" s="12"/>
      <c r="AH723" s="12"/>
      <c r="AK723" s="12"/>
      <c r="AM723" s="39"/>
    </row>
    <row r="724" ht="15.75" customHeight="1">
      <c r="A724" s="34"/>
      <c r="B724" s="34"/>
      <c r="C724" s="34"/>
      <c r="E724" s="34"/>
      <c r="F724" s="35"/>
      <c r="J724" s="36"/>
      <c r="L724" s="37"/>
      <c r="W724" s="12"/>
      <c r="X724" s="34"/>
      <c r="Y724" s="12"/>
      <c r="Z724" s="12"/>
      <c r="AB724" s="13"/>
      <c r="AD724" s="12"/>
      <c r="AH724" s="12"/>
      <c r="AK724" s="12"/>
      <c r="AM724" s="39"/>
    </row>
    <row r="725" ht="15.75" customHeight="1">
      <c r="A725" s="34"/>
      <c r="B725" s="34"/>
      <c r="C725" s="34"/>
      <c r="E725" s="34"/>
      <c r="F725" s="35"/>
      <c r="J725" s="36"/>
      <c r="L725" s="37"/>
      <c r="W725" s="12"/>
      <c r="X725" s="34"/>
      <c r="Y725" s="12"/>
      <c r="Z725" s="12"/>
      <c r="AB725" s="13"/>
      <c r="AD725" s="12"/>
      <c r="AH725" s="12"/>
      <c r="AK725" s="12"/>
      <c r="AM725" s="39"/>
    </row>
    <row r="726" ht="15.75" customHeight="1">
      <c r="A726" s="34"/>
      <c r="B726" s="34"/>
      <c r="C726" s="34"/>
      <c r="E726" s="34"/>
      <c r="F726" s="35"/>
      <c r="J726" s="36"/>
      <c r="L726" s="37"/>
      <c r="W726" s="12"/>
      <c r="X726" s="34"/>
      <c r="Y726" s="12"/>
      <c r="Z726" s="12"/>
      <c r="AB726" s="13"/>
      <c r="AD726" s="12"/>
      <c r="AH726" s="12"/>
      <c r="AK726" s="12"/>
      <c r="AM726" s="39"/>
    </row>
    <row r="727" ht="15.75" customHeight="1">
      <c r="A727" s="34"/>
      <c r="B727" s="34"/>
      <c r="C727" s="34"/>
      <c r="E727" s="34"/>
      <c r="F727" s="35"/>
      <c r="J727" s="36"/>
      <c r="L727" s="37"/>
      <c r="W727" s="12"/>
      <c r="X727" s="34"/>
      <c r="Y727" s="12"/>
      <c r="Z727" s="12"/>
      <c r="AB727" s="13"/>
      <c r="AD727" s="12"/>
      <c r="AH727" s="12"/>
      <c r="AK727" s="12"/>
      <c r="AM727" s="39"/>
    </row>
    <row r="728" ht="15.75" customHeight="1">
      <c r="A728" s="34"/>
      <c r="B728" s="34"/>
      <c r="C728" s="34"/>
      <c r="E728" s="34"/>
      <c r="F728" s="35"/>
      <c r="J728" s="36"/>
      <c r="L728" s="37"/>
      <c r="W728" s="12"/>
      <c r="X728" s="34"/>
      <c r="Y728" s="12"/>
      <c r="Z728" s="12"/>
      <c r="AB728" s="13"/>
      <c r="AD728" s="12"/>
      <c r="AH728" s="12"/>
      <c r="AK728" s="12"/>
      <c r="AM728" s="39"/>
    </row>
    <row r="729" ht="15.75" customHeight="1">
      <c r="A729" s="34"/>
      <c r="B729" s="34"/>
      <c r="C729" s="34"/>
      <c r="E729" s="34"/>
      <c r="F729" s="35"/>
      <c r="J729" s="36"/>
      <c r="L729" s="37"/>
      <c r="W729" s="12"/>
      <c r="X729" s="34"/>
      <c r="Y729" s="12"/>
      <c r="Z729" s="12"/>
      <c r="AB729" s="13"/>
      <c r="AD729" s="12"/>
      <c r="AH729" s="12"/>
      <c r="AK729" s="12"/>
      <c r="AM729" s="39"/>
    </row>
    <row r="730" ht="15.75" customHeight="1">
      <c r="A730" s="34"/>
      <c r="B730" s="34"/>
      <c r="C730" s="34"/>
      <c r="E730" s="34"/>
      <c r="F730" s="35"/>
      <c r="J730" s="36"/>
      <c r="L730" s="37"/>
      <c r="W730" s="12"/>
      <c r="X730" s="34"/>
      <c r="Y730" s="12"/>
      <c r="Z730" s="12"/>
      <c r="AB730" s="13"/>
      <c r="AD730" s="12"/>
      <c r="AH730" s="12"/>
      <c r="AK730" s="12"/>
      <c r="AM730" s="39"/>
    </row>
    <row r="731" ht="15.75" customHeight="1">
      <c r="A731" s="34"/>
      <c r="B731" s="34"/>
      <c r="C731" s="34"/>
      <c r="E731" s="34"/>
      <c r="F731" s="35"/>
      <c r="J731" s="36"/>
      <c r="L731" s="37"/>
      <c r="W731" s="12"/>
      <c r="X731" s="34"/>
      <c r="Y731" s="12"/>
      <c r="Z731" s="12"/>
      <c r="AB731" s="13"/>
      <c r="AD731" s="12"/>
      <c r="AH731" s="12"/>
      <c r="AK731" s="12"/>
      <c r="AM731" s="39"/>
    </row>
    <row r="732" ht="15.75" customHeight="1">
      <c r="A732" s="34"/>
      <c r="B732" s="34"/>
      <c r="C732" s="34"/>
      <c r="E732" s="34"/>
      <c r="F732" s="35"/>
      <c r="J732" s="36"/>
      <c r="L732" s="37"/>
      <c r="W732" s="12"/>
      <c r="X732" s="34"/>
      <c r="Y732" s="12"/>
      <c r="Z732" s="12"/>
      <c r="AB732" s="13"/>
      <c r="AD732" s="12"/>
      <c r="AH732" s="12"/>
      <c r="AK732" s="12"/>
      <c r="AM732" s="39"/>
    </row>
    <row r="733" ht="15.75" customHeight="1">
      <c r="A733" s="34"/>
      <c r="B733" s="34"/>
      <c r="C733" s="34"/>
      <c r="E733" s="34"/>
      <c r="F733" s="35"/>
      <c r="J733" s="36"/>
      <c r="L733" s="37"/>
      <c r="W733" s="12"/>
      <c r="X733" s="34"/>
      <c r="Y733" s="12"/>
      <c r="Z733" s="12"/>
      <c r="AB733" s="13"/>
      <c r="AD733" s="12"/>
      <c r="AH733" s="12"/>
      <c r="AK733" s="12"/>
      <c r="AM733" s="39"/>
    </row>
    <row r="734" ht="15.75" customHeight="1">
      <c r="A734" s="34"/>
      <c r="B734" s="34"/>
      <c r="C734" s="34"/>
      <c r="E734" s="34"/>
      <c r="F734" s="35"/>
      <c r="J734" s="36"/>
      <c r="L734" s="37"/>
      <c r="W734" s="12"/>
      <c r="X734" s="34"/>
      <c r="Y734" s="12"/>
      <c r="Z734" s="12"/>
      <c r="AB734" s="13"/>
      <c r="AD734" s="12"/>
      <c r="AH734" s="12"/>
      <c r="AK734" s="12"/>
      <c r="AM734" s="39"/>
    </row>
    <row r="735" ht="15.75" customHeight="1">
      <c r="A735" s="34"/>
      <c r="B735" s="34"/>
      <c r="C735" s="34"/>
      <c r="E735" s="34"/>
      <c r="F735" s="35"/>
      <c r="J735" s="36"/>
      <c r="L735" s="37"/>
      <c r="W735" s="12"/>
      <c r="X735" s="34"/>
      <c r="Y735" s="12"/>
      <c r="Z735" s="12"/>
      <c r="AB735" s="13"/>
      <c r="AD735" s="12"/>
      <c r="AH735" s="12"/>
      <c r="AK735" s="12"/>
      <c r="AM735" s="39"/>
    </row>
    <row r="736" ht="15.75" customHeight="1">
      <c r="A736" s="34"/>
      <c r="B736" s="34"/>
      <c r="C736" s="34"/>
      <c r="E736" s="34"/>
      <c r="F736" s="35"/>
      <c r="J736" s="36"/>
      <c r="L736" s="37"/>
      <c r="W736" s="12"/>
      <c r="X736" s="34"/>
      <c r="Y736" s="12"/>
      <c r="Z736" s="12"/>
      <c r="AB736" s="13"/>
      <c r="AD736" s="12"/>
      <c r="AH736" s="12"/>
      <c r="AK736" s="12"/>
      <c r="AM736" s="39"/>
    </row>
    <row r="737" ht="15.75" customHeight="1">
      <c r="A737" s="34"/>
      <c r="B737" s="34"/>
      <c r="C737" s="34"/>
      <c r="E737" s="34"/>
      <c r="F737" s="35"/>
      <c r="J737" s="36"/>
      <c r="L737" s="37"/>
      <c r="W737" s="12"/>
      <c r="X737" s="34"/>
      <c r="Y737" s="12"/>
      <c r="Z737" s="12"/>
      <c r="AB737" s="13"/>
      <c r="AD737" s="12"/>
      <c r="AH737" s="12"/>
      <c r="AK737" s="12"/>
      <c r="AM737" s="39"/>
    </row>
    <row r="738" ht="15.75" customHeight="1">
      <c r="A738" s="34"/>
      <c r="B738" s="34"/>
      <c r="C738" s="34"/>
      <c r="E738" s="34"/>
      <c r="F738" s="35"/>
      <c r="J738" s="36"/>
      <c r="L738" s="37"/>
      <c r="W738" s="12"/>
      <c r="X738" s="34"/>
      <c r="Y738" s="12"/>
      <c r="Z738" s="12"/>
      <c r="AB738" s="13"/>
      <c r="AD738" s="12"/>
      <c r="AH738" s="12"/>
      <c r="AK738" s="12"/>
      <c r="AM738" s="39"/>
    </row>
    <row r="739" ht="15.75" customHeight="1">
      <c r="A739" s="34"/>
      <c r="B739" s="34"/>
      <c r="C739" s="34"/>
      <c r="E739" s="34"/>
      <c r="F739" s="35"/>
      <c r="J739" s="36"/>
      <c r="L739" s="37"/>
      <c r="W739" s="12"/>
      <c r="X739" s="34"/>
      <c r="Y739" s="12"/>
      <c r="Z739" s="12"/>
      <c r="AB739" s="13"/>
      <c r="AD739" s="12"/>
      <c r="AH739" s="12"/>
      <c r="AK739" s="12"/>
      <c r="AM739" s="39"/>
    </row>
    <row r="740" ht="15.75" customHeight="1">
      <c r="A740" s="34"/>
      <c r="B740" s="34"/>
      <c r="C740" s="34"/>
      <c r="E740" s="34"/>
      <c r="F740" s="35"/>
      <c r="J740" s="36"/>
      <c r="L740" s="37"/>
      <c r="W740" s="12"/>
      <c r="X740" s="34"/>
      <c r="Y740" s="12"/>
      <c r="Z740" s="12"/>
      <c r="AB740" s="13"/>
      <c r="AD740" s="12"/>
      <c r="AH740" s="12"/>
      <c r="AK740" s="12"/>
      <c r="AM740" s="39"/>
    </row>
    <row r="741" ht="15.75" customHeight="1">
      <c r="A741" s="34"/>
      <c r="B741" s="34"/>
      <c r="C741" s="34"/>
      <c r="E741" s="34"/>
      <c r="F741" s="35"/>
      <c r="J741" s="36"/>
      <c r="L741" s="37"/>
      <c r="W741" s="12"/>
      <c r="X741" s="34"/>
      <c r="Y741" s="12"/>
      <c r="Z741" s="12"/>
      <c r="AB741" s="13"/>
      <c r="AD741" s="12"/>
      <c r="AH741" s="12"/>
      <c r="AK741" s="12"/>
      <c r="AM741" s="39"/>
    </row>
    <row r="742" ht="15.75" customHeight="1">
      <c r="A742" s="34"/>
      <c r="B742" s="34"/>
      <c r="C742" s="34"/>
      <c r="E742" s="34"/>
      <c r="F742" s="35"/>
      <c r="J742" s="36"/>
      <c r="L742" s="37"/>
      <c r="W742" s="12"/>
      <c r="X742" s="34"/>
      <c r="Y742" s="12"/>
      <c r="Z742" s="12"/>
      <c r="AB742" s="13"/>
      <c r="AD742" s="12"/>
      <c r="AH742" s="12"/>
      <c r="AK742" s="12"/>
      <c r="AM742" s="39"/>
    </row>
    <row r="743" ht="15.75" customHeight="1">
      <c r="A743" s="34"/>
      <c r="B743" s="34"/>
      <c r="C743" s="34"/>
      <c r="E743" s="34"/>
      <c r="F743" s="35"/>
      <c r="J743" s="36"/>
      <c r="L743" s="37"/>
      <c r="W743" s="12"/>
      <c r="X743" s="34"/>
      <c r="Y743" s="12"/>
      <c r="Z743" s="12"/>
      <c r="AB743" s="13"/>
      <c r="AD743" s="12"/>
      <c r="AH743" s="12"/>
      <c r="AK743" s="12"/>
      <c r="AM743" s="39"/>
    </row>
    <row r="744" ht="15.75" customHeight="1">
      <c r="A744" s="34"/>
      <c r="B744" s="34"/>
      <c r="C744" s="34"/>
      <c r="E744" s="34"/>
      <c r="F744" s="35"/>
      <c r="J744" s="36"/>
      <c r="L744" s="37"/>
      <c r="W744" s="12"/>
      <c r="X744" s="34"/>
      <c r="Y744" s="12"/>
      <c r="Z744" s="12"/>
      <c r="AB744" s="13"/>
      <c r="AD744" s="12"/>
      <c r="AH744" s="12"/>
      <c r="AK744" s="12"/>
      <c r="AM744" s="39"/>
    </row>
    <row r="745" ht="15.75" customHeight="1">
      <c r="A745" s="34"/>
      <c r="B745" s="34"/>
      <c r="C745" s="34"/>
      <c r="E745" s="34"/>
      <c r="F745" s="35"/>
      <c r="J745" s="36"/>
      <c r="L745" s="37"/>
      <c r="W745" s="12"/>
      <c r="X745" s="34"/>
      <c r="Y745" s="12"/>
      <c r="Z745" s="12"/>
      <c r="AB745" s="13"/>
      <c r="AD745" s="12"/>
      <c r="AH745" s="12"/>
      <c r="AK745" s="12"/>
      <c r="AM745" s="39"/>
    </row>
    <row r="746" ht="15.75" customHeight="1">
      <c r="A746" s="34"/>
      <c r="B746" s="34"/>
      <c r="C746" s="34"/>
      <c r="E746" s="34"/>
      <c r="F746" s="35"/>
      <c r="J746" s="36"/>
      <c r="L746" s="37"/>
      <c r="W746" s="12"/>
      <c r="X746" s="34"/>
      <c r="Y746" s="12"/>
      <c r="Z746" s="12"/>
      <c r="AB746" s="13"/>
      <c r="AD746" s="12"/>
      <c r="AH746" s="12"/>
      <c r="AK746" s="12"/>
      <c r="AM746" s="39"/>
    </row>
    <row r="747" ht="15.75" customHeight="1">
      <c r="A747" s="34"/>
      <c r="B747" s="34"/>
      <c r="C747" s="34"/>
      <c r="E747" s="34"/>
      <c r="F747" s="35"/>
      <c r="J747" s="36"/>
      <c r="L747" s="37"/>
      <c r="W747" s="12"/>
      <c r="X747" s="34"/>
      <c r="Y747" s="12"/>
      <c r="Z747" s="12"/>
      <c r="AB747" s="13"/>
      <c r="AD747" s="12"/>
      <c r="AH747" s="12"/>
      <c r="AK747" s="12"/>
      <c r="AM747" s="39"/>
    </row>
    <row r="748" ht="15.75" customHeight="1">
      <c r="A748" s="34"/>
      <c r="B748" s="34"/>
      <c r="C748" s="34"/>
      <c r="E748" s="34"/>
      <c r="F748" s="35"/>
      <c r="J748" s="36"/>
      <c r="L748" s="37"/>
      <c r="W748" s="12"/>
      <c r="X748" s="34"/>
      <c r="Y748" s="12"/>
      <c r="Z748" s="12"/>
      <c r="AB748" s="13"/>
      <c r="AD748" s="12"/>
      <c r="AH748" s="12"/>
      <c r="AK748" s="12"/>
      <c r="AM748" s="39"/>
    </row>
    <row r="749" ht="15.75" customHeight="1">
      <c r="A749" s="34"/>
      <c r="B749" s="34"/>
      <c r="C749" s="34"/>
      <c r="E749" s="34"/>
      <c r="F749" s="35"/>
      <c r="J749" s="36"/>
      <c r="L749" s="37"/>
      <c r="W749" s="12"/>
      <c r="X749" s="34"/>
      <c r="Y749" s="12"/>
      <c r="Z749" s="12"/>
      <c r="AB749" s="13"/>
      <c r="AD749" s="12"/>
      <c r="AH749" s="12"/>
      <c r="AK749" s="12"/>
      <c r="AM749" s="39"/>
    </row>
    <row r="750" ht="15.75" customHeight="1">
      <c r="A750" s="34"/>
      <c r="B750" s="34"/>
      <c r="C750" s="34"/>
      <c r="E750" s="34"/>
      <c r="F750" s="35"/>
      <c r="J750" s="36"/>
      <c r="L750" s="37"/>
      <c r="W750" s="12"/>
      <c r="X750" s="34"/>
      <c r="Y750" s="12"/>
      <c r="Z750" s="12"/>
      <c r="AB750" s="13"/>
      <c r="AD750" s="12"/>
      <c r="AH750" s="12"/>
      <c r="AK750" s="12"/>
      <c r="AM750" s="39"/>
    </row>
    <row r="751" ht="15.75" customHeight="1">
      <c r="A751" s="34"/>
      <c r="B751" s="34"/>
      <c r="C751" s="34"/>
      <c r="E751" s="34"/>
      <c r="F751" s="35"/>
      <c r="J751" s="36"/>
      <c r="L751" s="37"/>
      <c r="W751" s="12"/>
      <c r="X751" s="34"/>
      <c r="Y751" s="12"/>
      <c r="Z751" s="12"/>
      <c r="AB751" s="13"/>
      <c r="AD751" s="12"/>
      <c r="AH751" s="12"/>
      <c r="AK751" s="12"/>
      <c r="AM751" s="39"/>
    </row>
    <row r="752" ht="15.75" customHeight="1">
      <c r="A752" s="34"/>
      <c r="B752" s="34"/>
      <c r="C752" s="34"/>
      <c r="E752" s="34"/>
      <c r="F752" s="35"/>
      <c r="J752" s="36"/>
      <c r="L752" s="37"/>
      <c r="W752" s="12"/>
      <c r="X752" s="34"/>
      <c r="Y752" s="12"/>
      <c r="Z752" s="12"/>
      <c r="AB752" s="13"/>
      <c r="AD752" s="12"/>
      <c r="AH752" s="12"/>
      <c r="AK752" s="12"/>
      <c r="AM752" s="39"/>
    </row>
    <row r="753" ht="15.75" customHeight="1">
      <c r="A753" s="34"/>
      <c r="B753" s="34"/>
      <c r="C753" s="34"/>
      <c r="E753" s="34"/>
      <c r="F753" s="35"/>
      <c r="J753" s="36"/>
      <c r="L753" s="37"/>
      <c r="W753" s="12"/>
      <c r="X753" s="34"/>
      <c r="Y753" s="12"/>
      <c r="Z753" s="12"/>
      <c r="AB753" s="13"/>
      <c r="AD753" s="12"/>
      <c r="AH753" s="12"/>
      <c r="AK753" s="12"/>
      <c r="AM753" s="39"/>
    </row>
    <row r="754" ht="15.75" customHeight="1">
      <c r="A754" s="34"/>
      <c r="B754" s="34"/>
      <c r="C754" s="34"/>
      <c r="E754" s="34"/>
      <c r="F754" s="35"/>
      <c r="J754" s="36"/>
      <c r="L754" s="37"/>
      <c r="W754" s="12"/>
      <c r="X754" s="34"/>
      <c r="Y754" s="12"/>
      <c r="Z754" s="12"/>
      <c r="AB754" s="13"/>
      <c r="AD754" s="12"/>
      <c r="AH754" s="12"/>
      <c r="AK754" s="12"/>
      <c r="AM754" s="39"/>
    </row>
    <row r="755" ht="15.75" customHeight="1">
      <c r="A755" s="34"/>
      <c r="B755" s="34"/>
      <c r="C755" s="34"/>
      <c r="E755" s="34"/>
      <c r="F755" s="35"/>
      <c r="J755" s="36"/>
      <c r="L755" s="37"/>
      <c r="W755" s="12"/>
      <c r="X755" s="34"/>
      <c r="Y755" s="12"/>
      <c r="Z755" s="12"/>
      <c r="AB755" s="13"/>
      <c r="AD755" s="12"/>
      <c r="AH755" s="12"/>
      <c r="AK755" s="12"/>
      <c r="AM755" s="39"/>
    </row>
    <row r="756" ht="15.75" customHeight="1">
      <c r="A756" s="34"/>
      <c r="B756" s="34"/>
      <c r="C756" s="34"/>
      <c r="E756" s="34"/>
      <c r="F756" s="35"/>
      <c r="J756" s="36"/>
      <c r="L756" s="37"/>
      <c r="W756" s="12"/>
      <c r="X756" s="34"/>
      <c r="Y756" s="12"/>
      <c r="Z756" s="12"/>
      <c r="AB756" s="13"/>
      <c r="AD756" s="12"/>
      <c r="AH756" s="12"/>
      <c r="AK756" s="12"/>
      <c r="AM756" s="39"/>
    </row>
    <row r="757" ht="15.75" customHeight="1">
      <c r="A757" s="34"/>
      <c r="B757" s="34"/>
      <c r="C757" s="34"/>
      <c r="E757" s="34"/>
      <c r="F757" s="35"/>
      <c r="J757" s="36"/>
      <c r="L757" s="37"/>
      <c r="W757" s="12"/>
      <c r="X757" s="34"/>
      <c r="Y757" s="12"/>
      <c r="Z757" s="12"/>
      <c r="AB757" s="13"/>
      <c r="AD757" s="12"/>
      <c r="AH757" s="12"/>
      <c r="AK757" s="12"/>
      <c r="AM757" s="39"/>
    </row>
    <row r="758" ht="15.75" customHeight="1">
      <c r="A758" s="34"/>
      <c r="B758" s="34"/>
      <c r="C758" s="34"/>
      <c r="E758" s="34"/>
      <c r="F758" s="35"/>
      <c r="J758" s="36"/>
      <c r="L758" s="37"/>
      <c r="W758" s="12"/>
      <c r="X758" s="34"/>
      <c r="Y758" s="12"/>
      <c r="Z758" s="12"/>
      <c r="AB758" s="13"/>
      <c r="AD758" s="12"/>
      <c r="AH758" s="12"/>
      <c r="AK758" s="12"/>
      <c r="AM758" s="39"/>
    </row>
    <row r="759" ht="15.75" customHeight="1">
      <c r="A759" s="34"/>
      <c r="B759" s="34"/>
      <c r="C759" s="34"/>
      <c r="E759" s="34"/>
      <c r="F759" s="35"/>
      <c r="J759" s="36"/>
      <c r="L759" s="37"/>
      <c r="W759" s="12"/>
      <c r="X759" s="34"/>
      <c r="Y759" s="12"/>
      <c r="Z759" s="12"/>
      <c r="AB759" s="13"/>
      <c r="AD759" s="12"/>
      <c r="AH759" s="12"/>
      <c r="AK759" s="12"/>
      <c r="AM759" s="39"/>
    </row>
    <row r="760" ht="15.75" customHeight="1">
      <c r="A760" s="34"/>
      <c r="B760" s="34"/>
      <c r="C760" s="34"/>
      <c r="E760" s="34"/>
      <c r="F760" s="35"/>
      <c r="J760" s="36"/>
      <c r="L760" s="37"/>
      <c r="W760" s="12"/>
      <c r="X760" s="34"/>
      <c r="Y760" s="12"/>
      <c r="Z760" s="12"/>
      <c r="AB760" s="13"/>
      <c r="AD760" s="12"/>
      <c r="AH760" s="12"/>
      <c r="AK760" s="12"/>
      <c r="AM760" s="39"/>
    </row>
    <row r="761" ht="15.75" customHeight="1">
      <c r="A761" s="34"/>
      <c r="B761" s="34"/>
      <c r="C761" s="34"/>
      <c r="E761" s="34"/>
      <c r="F761" s="35"/>
      <c r="J761" s="36"/>
      <c r="L761" s="37"/>
      <c r="W761" s="12"/>
      <c r="X761" s="34"/>
      <c r="Y761" s="12"/>
      <c r="Z761" s="12"/>
      <c r="AB761" s="13"/>
      <c r="AD761" s="12"/>
      <c r="AH761" s="12"/>
      <c r="AK761" s="12"/>
      <c r="AM761" s="39"/>
    </row>
    <row r="762" ht="15.75" customHeight="1">
      <c r="A762" s="34"/>
      <c r="B762" s="34"/>
      <c r="C762" s="34"/>
      <c r="E762" s="34"/>
      <c r="F762" s="35"/>
      <c r="J762" s="36"/>
      <c r="L762" s="37"/>
      <c r="W762" s="12"/>
      <c r="X762" s="34"/>
      <c r="Y762" s="12"/>
      <c r="Z762" s="12"/>
      <c r="AB762" s="13"/>
      <c r="AD762" s="12"/>
      <c r="AH762" s="12"/>
      <c r="AK762" s="12"/>
      <c r="AM762" s="39"/>
    </row>
    <row r="763" ht="15.75" customHeight="1">
      <c r="A763" s="34"/>
      <c r="B763" s="34"/>
      <c r="C763" s="34"/>
      <c r="E763" s="34"/>
      <c r="F763" s="35"/>
      <c r="J763" s="36"/>
      <c r="L763" s="37"/>
      <c r="W763" s="12"/>
      <c r="X763" s="34"/>
      <c r="Y763" s="12"/>
      <c r="Z763" s="12"/>
      <c r="AB763" s="13"/>
      <c r="AD763" s="12"/>
      <c r="AH763" s="12"/>
      <c r="AK763" s="12"/>
      <c r="AM763" s="39"/>
    </row>
    <row r="764" ht="15.75" customHeight="1">
      <c r="A764" s="34"/>
      <c r="B764" s="34"/>
      <c r="C764" s="34"/>
      <c r="E764" s="34"/>
      <c r="F764" s="35"/>
      <c r="J764" s="36"/>
      <c r="L764" s="37"/>
      <c r="W764" s="12"/>
      <c r="X764" s="34"/>
      <c r="Y764" s="12"/>
      <c r="Z764" s="12"/>
      <c r="AB764" s="13"/>
      <c r="AD764" s="12"/>
      <c r="AH764" s="12"/>
      <c r="AK764" s="12"/>
      <c r="AM764" s="39"/>
    </row>
    <row r="765" ht="15.75" customHeight="1">
      <c r="A765" s="34"/>
      <c r="B765" s="34"/>
      <c r="C765" s="34"/>
      <c r="E765" s="34"/>
      <c r="F765" s="35"/>
      <c r="J765" s="36"/>
      <c r="L765" s="37"/>
      <c r="W765" s="12"/>
      <c r="X765" s="34"/>
      <c r="Y765" s="12"/>
      <c r="Z765" s="12"/>
      <c r="AB765" s="13"/>
      <c r="AD765" s="12"/>
      <c r="AH765" s="12"/>
      <c r="AK765" s="12"/>
      <c r="AM765" s="39"/>
    </row>
    <row r="766" ht="15.75" customHeight="1">
      <c r="A766" s="34"/>
      <c r="B766" s="34"/>
      <c r="C766" s="34"/>
      <c r="E766" s="34"/>
      <c r="F766" s="35"/>
      <c r="J766" s="36"/>
      <c r="L766" s="37"/>
      <c r="W766" s="12"/>
      <c r="X766" s="34"/>
      <c r="Y766" s="12"/>
      <c r="Z766" s="12"/>
      <c r="AB766" s="13"/>
      <c r="AD766" s="12"/>
      <c r="AH766" s="12"/>
      <c r="AK766" s="12"/>
      <c r="AM766" s="39"/>
    </row>
    <row r="767" ht="15.75" customHeight="1">
      <c r="A767" s="34"/>
      <c r="B767" s="34"/>
      <c r="C767" s="34"/>
      <c r="E767" s="34"/>
      <c r="F767" s="35"/>
      <c r="J767" s="36"/>
      <c r="L767" s="37"/>
      <c r="W767" s="12"/>
      <c r="X767" s="34"/>
      <c r="Y767" s="12"/>
      <c r="Z767" s="12"/>
      <c r="AB767" s="13"/>
      <c r="AD767" s="12"/>
      <c r="AH767" s="12"/>
      <c r="AK767" s="12"/>
      <c r="AM767" s="39"/>
    </row>
    <row r="768" ht="15.75" customHeight="1">
      <c r="A768" s="34"/>
      <c r="B768" s="34"/>
      <c r="C768" s="34"/>
      <c r="E768" s="34"/>
      <c r="F768" s="35"/>
      <c r="J768" s="36"/>
      <c r="L768" s="37"/>
      <c r="W768" s="12"/>
      <c r="X768" s="34"/>
      <c r="Y768" s="12"/>
      <c r="Z768" s="12"/>
      <c r="AB768" s="13"/>
      <c r="AD768" s="12"/>
      <c r="AH768" s="12"/>
      <c r="AK768" s="12"/>
      <c r="AM768" s="39"/>
    </row>
    <row r="769" ht="15.75" customHeight="1">
      <c r="A769" s="34"/>
      <c r="B769" s="34"/>
      <c r="C769" s="34"/>
      <c r="E769" s="34"/>
      <c r="F769" s="35"/>
      <c r="J769" s="36"/>
      <c r="L769" s="37"/>
      <c r="W769" s="12"/>
      <c r="X769" s="34"/>
      <c r="Y769" s="12"/>
      <c r="Z769" s="12"/>
      <c r="AB769" s="13"/>
      <c r="AD769" s="12"/>
      <c r="AH769" s="12"/>
      <c r="AK769" s="12"/>
      <c r="AM769" s="39"/>
    </row>
    <row r="770" ht="15.75" customHeight="1">
      <c r="A770" s="34"/>
      <c r="B770" s="34"/>
      <c r="C770" s="34"/>
      <c r="E770" s="34"/>
      <c r="F770" s="35"/>
      <c r="J770" s="36"/>
      <c r="L770" s="37"/>
      <c r="W770" s="12"/>
      <c r="X770" s="34"/>
      <c r="Y770" s="12"/>
      <c r="Z770" s="12"/>
      <c r="AB770" s="13"/>
      <c r="AD770" s="12"/>
      <c r="AH770" s="12"/>
      <c r="AK770" s="12"/>
      <c r="AM770" s="39"/>
    </row>
    <row r="771" ht="15.75" customHeight="1">
      <c r="A771" s="34"/>
      <c r="B771" s="34"/>
      <c r="C771" s="34"/>
      <c r="E771" s="34"/>
      <c r="F771" s="35"/>
      <c r="J771" s="36"/>
      <c r="L771" s="37"/>
      <c r="W771" s="12"/>
      <c r="X771" s="34"/>
      <c r="Y771" s="12"/>
      <c r="Z771" s="12"/>
      <c r="AB771" s="13"/>
      <c r="AD771" s="12"/>
      <c r="AH771" s="12"/>
      <c r="AK771" s="12"/>
      <c r="AM771" s="39"/>
    </row>
    <row r="772" ht="15.75" customHeight="1">
      <c r="A772" s="34"/>
      <c r="B772" s="34"/>
      <c r="C772" s="34"/>
      <c r="E772" s="34"/>
      <c r="F772" s="35"/>
      <c r="J772" s="36"/>
      <c r="L772" s="37"/>
      <c r="W772" s="12"/>
      <c r="X772" s="34"/>
      <c r="Y772" s="12"/>
      <c r="Z772" s="12"/>
      <c r="AB772" s="13"/>
      <c r="AD772" s="12"/>
      <c r="AH772" s="12"/>
      <c r="AK772" s="12"/>
      <c r="AM772" s="39"/>
    </row>
    <row r="773" ht="15.75" customHeight="1">
      <c r="A773" s="34"/>
      <c r="B773" s="34"/>
      <c r="C773" s="34"/>
      <c r="E773" s="34"/>
      <c r="F773" s="35"/>
      <c r="J773" s="36"/>
      <c r="L773" s="37"/>
      <c r="W773" s="12"/>
      <c r="X773" s="34"/>
      <c r="Y773" s="12"/>
      <c r="Z773" s="12"/>
      <c r="AB773" s="13"/>
      <c r="AD773" s="12"/>
      <c r="AH773" s="12"/>
      <c r="AK773" s="12"/>
      <c r="AM773" s="39"/>
    </row>
    <row r="774" ht="15.75" customHeight="1">
      <c r="A774" s="34"/>
      <c r="B774" s="34"/>
      <c r="C774" s="34"/>
      <c r="E774" s="34"/>
      <c r="F774" s="35"/>
      <c r="J774" s="36"/>
      <c r="L774" s="37"/>
      <c r="W774" s="12"/>
      <c r="X774" s="34"/>
      <c r="Y774" s="12"/>
      <c r="Z774" s="12"/>
      <c r="AB774" s="13"/>
      <c r="AD774" s="12"/>
      <c r="AH774" s="12"/>
      <c r="AK774" s="12"/>
      <c r="AM774" s="39"/>
    </row>
    <row r="775" ht="15.75" customHeight="1">
      <c r="A775" s="34"/>
      <c r="B775" s="34"/>
      <c r="C775" s="34"/>
      <c r="E775" s="34"/>
      <c r="F775" s="35"/>
      <c r="J775" s="36"/>
      <c r="L775" s="37"/>
      <c r="W775" s="12"/>
      <c r="X775" s="34"/>
      <c r="Y775" s="12"/>
      <c r="Z775" s="12"/>
      <c r="AB775" s="13"/>
      <c r="AD775" s="12"/>
      <c r="AH775" s="12"/>
      <c r="AK775" s="12"/>
      <c r="AM775" s="39"/>
    </row>
    <row r="776" ht="15.75" customHeight="1">
      <c r="A776" s="34"/>
      <c r="B776" s="34"/>
      <c r="C776" s="34"/>
      <c r="E776" s="34"/>
      <c r="F776" s="35"/>
      <c r="J776" s="36"/>
      <c r="L776" s="37"/>
      <c r="W776" s="12"/>
      <c r="X776" s="34"/>
      <c r="Y776" s="12"/>
      <c r="Z776" s="12"/>
      <c r="AB776" s="13"/>
      <c r="AD776" s="12"/>
      <c r="AH776" s="12"/>
      <c r="AK776" s="12"/>
      <c r="AM776" s="39"/>
    </row>
    <row r="777" ht="15.75" customHeight="1">
      <c r="A777" s="34"/>
      <c r="B777" s="34"/>
      <c r="C777" s="34"/>
      <c r="E777" s="34"/>
      <c r="F777" s="35"/>
      <c r="J777" s="36"/>
      <c r="L777" s="37"/>
      <c r="W777" s="12"/>
      <c r="X777" s="34"/>
      <c r="Y777" s="12"/>
      <c r="Z777" s="12"/>
      <c r="AB777" s="13"/>
      <c r="AD777" s="12"/>
      <c r="AH777" s="12"/>
      <c r="AK777" s="12"/>
      <c r="AM777" s="39"/>
    </row>
    <row r="778" ht="15.75" customHeight="1">
      <c r="A778" s="34"/>
      <c r="B778" s="34"/>
      <c r="C778" s="34"/>
      <c r="E778" s="34"/>
      <c r="F778" s="35"/>
      <c r="J778" s="36"/>
      <c r="L778" s="37"/>
      <c r="W778" s="12"/>
      <c r="X778" s="34"/>
      <c r="Y778" s="12"/>
      <c r="Z778" s="12"/>
      <c r="AB778" s="13"/>
      <c r="AD778" s="12"/>
      <c r="AH778" s="12"/>
      <c r="AK778" s="12"/>
      <c r="AM778" s="39"/>
    </row>
    <row r="779" ht="15.75" customHeight="1">
      <c r="A779" s="34"/>
      <c r="B779" s="34"/>
      <c r="C779" s="34"/>
      <c r="E779" s="34"/>
      <c r="F779" s="35"/>
      <c r="J779" s="36"/>
      <c r="L779" s="37"/>
      <c r="W779" s="12"/>
      <c r="X779" s="34"/>
      <c r="Y779" s="12"/>
      <c r="Z779" s="12"/>
      <c r="AB779" s="13"/>
      <c r="AD779" s="12"/>
      <c r="AH779" s="12"/>
      <c r="AK779" s="12"/>
      <c r="AM779" s="39"/>
    </row>
    <row r="780" ht="15.75" customHeight="1">
      <c r="A780" s="34"/>
      <c r="B780" s="34"/>
      <c r="C780" s="34"/>
      <c r="E780" s="34"/>
      <c r="F780" s="35"/>
      <c r="J780" s="36"/>
      <c r="L780" s="37"/>
      <c r="W780" s="12"/>
      <c r="X780" s="34"/>
      <c r="Y780" s="12"/>
      <c r="Z780" s="12"/>
      <c r="AB780" s="13"/>
      <c r="AD780" s="12"/>
      <c r="AH780" s="12"/>
      <c r="AK780" s="12"/>
      <c r="AM780" s="39"/>
    </row>
    <row r="781" ht="15.75" customHeight="1">
      <c r="A781" s="34"/>
      <c r="B781" s="34"/>
      <c r="C781" s="34"/>
      <c r="E781" s="34"/>
      <c r="F781" s="35"/>
      <c r="J781" s="36"/>
      <c r="L781" s="37"/>
      <c r="W781" s="12"/>
      <c r="X781" s="34"/>
      <c r="Y781" s="12"/>
      <c r="Z781" s="12"/>
      <c r="AB781" s="13"/>
      <c r="AD781" s="12"/>
      <c r="AH781" s="12"/>
      <c r="AK781" s="12"/>
      <c r="AM781" s="39"/>
    </row>
    <row r="782" ht="15.75" customHeight="1">
      <c r="A782" s="34"/>
      <c r="B782" s="34"/>
      <c r="C782" s="34"/>
      <c r="E782" s="34"/>
      <c r="F782" s="35"/>
      <c r="J782" s="36"/>
      <c r="L782" s="37"/>
      <c r="W782" s="12"/>
      <c r="X782" s="34"/>
      <c r="Y782" s="12"/>
      <c r="Z782" s="12"/>
      <c r="AB782" s="13"/>
      <c r="AD782" s="12"/>
      <c r="AH782" s="12"/>
      <c r="AK782" s="12"/>
      <c r="AM782" s="39"/>
    </row>
    <row r="783" ht="15.75" customHeight="1">
      <c r="A783" s="34"/>
      <c r="B783" s="34"/>
      <c r="C783" s="34"/>
      <c r="E783" s="34"/>
      <c r="F783" s="35"/>
      <c r="J783" s="36"/>
      <c r="L783" s="37"/>
      <c r="W783" s="12"/>
      <c r="X783" s="34"/>
      <c r="Y783" s="12"/>
      <c r="Z783" s="12"/>
      <c r="AB783" s="13"/>
      <c r="AD783" s="12"/>
      <c r="AH783" s="12"/>
      <c r="AK783" s="12"/>
      <c r="AM783" s="39"/>
    </row>
    <row r="784" ht="15.75" customHeight="1">
      <c r="A784" s="34"/>
      <c r="B784" s="34"/>
      <c r="C784" s="34"/>
      <c r="E784" s="34"/>
      <c r="F784" s="35"/>
      <c r="J784" s="36"/>
      <c r="L784" s="37"/>
      <c r="W784" s="12"/>
      <c r="X784" s="34"/>
      <c r="Y784" s="12"/>
      <c r="Z784" s="12"/>
      <c r="AB784" s="13"/>
      <c r="AD784" s="12"/>
      <c r="AH784" s="12"/>
      <c r="AK784" s="12"/>
      <c r="AM784" s="39"/>
    </row>
    <row r="785" ht="15.75" customHeight="1">
      <c r="A785" s="34"/>
      <c r="B785" s="34"/>
      <c r="C785" s="34"/>
      <c r="E785" s="34"/>
      <c r="F785" s="35"/>
      <c r="J785" s="36"/>
      <c r="L785" s="37"/>
      <c r="W785" s="12"/>
      <c r="X785" s="34"/>
      <c r="Y785" s="12"/>
      <c r="Z785" s="12"/>
      <c r="AB785" s="13"/>
      <c r="AD785" s="12"/>
      <c r="AH785" s="12"/>
      <c r="AK785" s="12"/>
      <c r="AM785" s="39"/>
    </row>
    <row r="786" ht="15.75" customHeight="1">
      <c r="A786" s="34"/>
      <c r="B786" s="34"/>
      <c r="C786" s="34"/>
      <c r="E786" s="34"/>
      <c r="F786" s="35"/>
      <c r="J786" s="36"/>
      <c r="L786" s="37"/>
      <c r="W786" s="12"/>
      <c r="X786" s="34"/>
      <c r="Y786" s="12"/>
      <c r="Z786" s="12"/>
      <c r="AB786" s="13"/>
      <c r="AD786" s="12"/>
      <c r="AH786" s="12"/>
      <c r="AK786" s="12"/>
      <c r="AM786" s="39"/>
    </row>
    <row r="787" ht="15.75" customHeight="1">
      <c r="A787" s="34"/>
      <c r="B787" s="34"/>
      <c r="C787" s="34"/>
      <c r="E787" s="34"/>
      <c r="F787" s="35"/>
      <c r="J787" s="36"/>
      <c r="L787" s="37"/>
      <c r="W787" s="12"/>
      <c r="X787" s="34"/>
      <c r="Y787" s="12"/>
      <c r="Z787" s="12"/>
      <c r="AB787" s="13"/>
      <c r="AD787" s="12"/>
      <c r="AH787" s="12"/>
      <c r="AK787" s="12"/>
      <c r="AM787" s="39"/>
    </row>
    <row r="788" ht="15.75" customHeight="1">
      <c r="A788" s="34"/>
      <c r="B788" s="34"/>
      <c r="C788" s="34"/>
      <c r="E788" s="34"/>
      <c r="F788" s="35"/>
      <c r="J788" s="36"/>
      <c r="L788" s="37"/>
      <c r="W788" s="12"/>
      <c r="X788" s="34"/>
      <c r="Y788" s="12"/>
      <c r="Z788" s="12"/>
      <c r="AB788" s="13"/>
      <c r="AD788" s="12"/>
      <c r="AH788" s="12"/>
      <c r="AK788" s="12"/>
      <c r="AM788" s="39"/>
    </row>
    <row r="789" ht="15.75" customHeight="1">
      <c r="A789" s="34"/>
      <c r="B789" s="34"/>
      <c r="C789" s="34"/>
      <c r="E789" s="34"/>
      <c r="F789" s="35"/>
      <c r="J789" s="36"/>
      <c r="L789" s="37"/>
      <c r="W789" s="12"/>
      <c r="X789" s="34"/>
      <c r="Y789" s="12"/>
      <c r="Z789" s="12"/>
      <c r="AB789" s="13"/>
      <c r="AD789" s="12"/>
      <c r="AH789" s="12"/>
      <c r="AK789" s="12"/>
      <c r="AM789" s="39"/>
    </row>
    <row r="790" ht="15.75" customHeight="1">
      <c r="A790" s="34"/>
      <c r="B790" s="34"/>
      <c r="C790" s="34"/>
      <c r="E790" s="34"/>
      <c r="F790" s="35"/>
      <c r="J790" s="36"/>
      <c r="L790" s="37"/>
      <c r="W790" s="12"/>
      <c r="X790" s="34"/>
      <c r="Y790" s="12"/>
      <c r="Z790" s="12"/>
      <c r="AB790" s="13"/>
      <c r="AD790" s="12"/>
      <c r="AH790" s="12"/>
      <c r="AK790" s="12"/>
      <c r="AM790" s="39"/>
    </row>
    <row r="791" ht="15.75" customHeight="1">
      <c r="A791" s="34"/>
      <c r="B791" s="34"/>
      <c r="C791" s="34"/>
      <c r="E791" s="34"/>
      <c r="F791" s="35"/>
      <c r="J791" s="36"/>
      <c r="L791" s="37"/>
      <c r="W791" s="12"/>
      <c r="X791" s="34"/>
      <c r="Y791" s="12"/>
      <c r="Z791" s="12"/>
      <c r="AB791" s="13"/>
      <c r="AD791" s="12"/>
      <c r="AH791" s="12"/>
      <c r="AK791" s="12"/>
      <c r="AM791" s="39"/>
    </row>
    <row r="792" ht="15.75" customHeight="1">
      <c r="A792" s="34"/>
      <c r="B792" s="34"/>
      <c r="C792" s="34"/>
      <c r="E792" s="34"/>
      <c r="F792" s="35"/>
      <c r="J792" s="36"/>
      <c r="L792" s="37"/>
      <c r="W792" s="12"/>
      <c r="X792" s="34"/>
      <c r="Y792" s="12"/>
      <c r="Z792" s="12"/>
      <c r="AB792" s="13"/>
      <c r="AD792" s="12"/>
      <c r="AH792" s="12"/>
      <c r="AK792" s="12"/>
      <c r="AM792" s="39"/>
    </row>
    <row r="793" ht="15.75" customHeight="1">
      <c r="A793" s="34"/>
      <c r="B793" s="34"/>
      <c r="C793" s="34"/>
      <c r="E793" s="34"/>
      <c r="F793" s="35"/>
      <c r="J793" s="36"/>
      <c r="L793" s="37"/>
      <c r="W793" s="12"/>
      <c r="X793" s="34"/>
      <c r="Y793" s="12"/>
      <c r="Z793" s="12"/>
      <c r="AB793" s="13"/>
      <c r="AD793" s="12"/>
      <c r="AH793" s="12"/>
      <c r="AK793" s="12"/>
      <c r="AM793" s="39"/>
    </row>
    <row r="794" ht="15.75" customHeight="1">
      <c r="A794" s="34"/>
      <c r="B794" s="34"/>
      <c r="C794" s="34"/>
      <c r="E794" s="34"/>
      <c r="F794" s="35"/>
      <c r="J794" s="36"/>
      <c r="L794" s="37"/>
      <c r="W794" s="12"/>
      <c r="X794" s="34"/>
      <c r="Y794" s="12"/>
      <c r="Z794" s="12"/>
      <c r="AB794" s="13"/>
      <c r="AD794" s="12"/>
      <c r="AH794" s="12"/>
      <c r="AK794" s="12"/>
      <c r="AM794" s="39"/>
    </row>
    <row r="795" ht="15.75" customHeight="1">
      <c r="A795" s="34"/>
      <c r="B795" s="34"/>
      <c r="C795" s="34"/>
      <c r="E795" s="34"/>
      <c r="F795" s="35"/>
      <c r="J795" s="36"/>
      <c r="L795" s="37"/>
      <c r="W795" s="12"/>
      <c r="X795" s="34"/>
      <c r="Y795" s="12"/>
      <c r="Z795" s="12"/>
      <c r="AB795" s="13"/>
      <c r="AD795" s="12"/>
      <c r="AH795" s="12"/>
      <c r="AK795" s="12"/>
      <c r="AM795" s="39"/>
    </row>
    <row r="796" ht="15.75" customHeight="1">
      <c r="A796" s="34"/>
      <c r="B796" s="34"/>
      <c r="C796" s="34"/>
      <c r="E796" s="34"/>
      <c r="F796" s="35"/>
      <c r="J796" s="36"/>
      <c r="L796" s="37"/>
      <c r="W796" s="12"/>
      <c r="X796" s="34"/>
      <c r="Y796" s="12"/>
      <c r="Z796" s="12"/>
      <c r="AB796" s="13"/>
      <c r="AD796" s="12"/>
      <c r="AH796" s="12"/>
      <c r="AK796" s="12"/>
      <c r="AM796" s="39"/>
    </row>
    <row r="797" ht="15.75" customHeight="1">
      <c r="A797" s="34"/>
      <c r="B797" s="34"/>
      <c r="C797" s="34"/>
      <c r="E797" s="34"/>
      <c r="F797" s="35"/>
      <c r="J797" s="36"/>
      <c r="L797" s="37"/>
      <c r="W797" s="12"/>
      <c r="X797" s="34"/>
      <c r="Y797" s="12"/>
      <c r="Z797" s="12"/>
      <c r="AB797" s="13"/>
      <c r="AD797" s="12"/>
      <c r="AH797" s="12"/>
      <c r="AK797" s="12"/>
      <c r="AM797" s="39"/>
    </row>
    <row r="798" ht="15.75" customHeight="1">
      <c r="A798" s="34"/>
      <c r="B798" s="34"/>
      <c r="C798" s="34"/>
      <c r="E798" s="34"/>
      <c r="F798" s="35"/>
      <c r="J798" s="36"/>
      <c r="L798" s="37"/>
      <c r="W798" s="12"/>
      <c r="X798" s="34"/>
      <c r="Y798" s="12"/>
      <c r="Z798" s="12"/>
      <c r="AB798" s="13"/>
      <c r="AD798" s="12"/>
      <c r="AH798" s="12"/>
      <c r="AK798" s="12"/>
      <c r="AM798" s="39"/>
    </row>
    <row r="799" ht="15.75" customHeight="1">
      <c r="A799" s="34"/>
      <c r="B799" s="34"/>
      <c r="C799" s="34"/>
      <c r="E799" s="34"/>
      <c r="F799" s="35"/>
      <c r="J799" s="36"/>
      <c r="L799" s="37"/>
      <c r="W799" s="12"/>
      <c r="X799" s="34"/>
      <c r="Y799" s="12"/>
      <c r="Z799" s="12"/>
      <c r="AB799" s="13"/>
      <c r="AD799" s="12"/>
      <c r="AH799" s="12"/>
      <c r="AK799" s="12"/>
      <c r="AM799" s="39"/>
    </row>
    <row r="800" ht="15.75" customHeight="1">
      <c r="A800" s="34"/>
      <c r="B800" s="34"/>
      <c r="C800" s="34"/>
      <c r="E800" s="34"/>
      <c r="F800" s="35"/>
      <c r="J800" s="36"/>
      <c r="L800" s="37"/>
      <c r="W800" s="12"/>
      <c r="X800" s="34"/>
      <c r="Y800" s="12"/>
      <c r="Z800" s="12"/>
      <c r="AB800" s="13"/>
      <c r="AD800" s="12"/>
      <c r="AH800" s="12"/>
      <c r="AK800" s="12"/>
      <c r="AM800" s="39"/>
    </row>
    <row r="801" ht="15.75" customHeight="1">
      <c r="A801" s="34"/>
      <c r="B801" s="34"/>
      <c r="C801" s="34"/>
      <c r="E801" s="34"/>
      <c r="F801" s="35"/>
      <c r="J801" s="36"/>
      <c r="L801" s="37"/>
      <c r="W801" s="12"/>
      <c r="X801" s="34"/>
      <c r="Y801" s="12"/>
      <c r="Z801" s="12"/>
      <c r="AB801" s="13"/>
      <c r="AD801" s="12"/>
      <c r="AH801" s="12"/>
      <c r="AK801" s="12"/>
      <c r="AM801" s="39"/>
    </row>
    <row r="802" ht="15.75" customHeight="1">
      <c r="A802" s="34"/>
      <c r="B802" s="34"/>
      <c r="C802" s="34"/>
      <c r="E802" s="34"/>
      <c r="F802" s="35"/>
      <c r="J802" s="36"/>
      <c r="L802" s="37"/>
      <c r="W802" s="12"/>
      <c r="X802" s="34"/>
      <c r="Y802" s="12"/>
      <c r="Z802" s="12"/>
      <c r="AB802" s="13"/>
      <c r="AD802" s="12"/>
      <c r="AH802" s="12"/>
      <c r="AK802" s="12"/>
      <c r="AM802" s="39"/>
    </row>
    <row r="803" ht="15.75" customHeight="1">
      <c r="A803" s="34"/>
      <c r="B803" s="34"/>
      <c r="C803" s="34"/>
      <c r="E803" s="34"/>
      <c r="F803" s="35"/>
      <c r="J803" s="36"/>
      <c r="L803" s="37"/>
      <c r="W803" s="12"/>
      <c r="X803" s="34"/>
      <c r="Y803" s="12"/>
      <c r="Z803" s="12"/>
      <c r="AB803" s="13"/>
      <c r="AD803" s="12"/>
      <c r="AH803" s="12"/>
      <c r="AK803" s="12"/>
      <c r="AM803" s="39"/>
    </row>
    <row r="804" ht="15.75" customHeight="1">
      <c r="A804" s="34"/>
      <c r="B804" s="34"/>
      <c r="C804" s="34"/>
      <c r="E804" s="34"/>
      <c r="F804" s="35"/>
      <c r="J804" s="36"/>
      <c r="L804" s="37"/>
      <c r="W804" s="12"/>
      <c r="X804" s="34"/>
      <c r="Y804" s="12"/>
      <c r="Z804" s="12"/>
      <c r="AB804" s="13"/>
      <c r="AD804" s="12"/>
      <c r="AH804" s="12"/>
      <c r="AK804" s="12"/>
      <c r="AM804" s="39"/>
    </row>
    <row r="805" ht="15.75" customHeight="1">
      <c r="A805" s="34"/>
      <c r="B805" s="34"/>
      <c r="C805" s="34"/>
      <c r="E805" s="34"/>
      <c r="F805" s="35"/>
      <c r="J805" s="36"/>
      <c r="L805" s="37"/>
      <c r="W805" s="12"/>
      <c r="X805" s="34"/>
      <c r="Y805" s="12"/>
      <c r="Z805" s="12"/>
      <c r="AB805" s="13"/>
      <c r="AD805" s="12"/>
      <c r="AH805" s="12"/>
      <c r="AK805" s="12"/>
      <c r="AM805" s="39"/>
    </row>
    <row r="806" ht="15.75" customHeight="1">
      <c r="A806" s="34"/>
      <c r="B806" s="34"/>
      <c r="C806" s="34"/>
      <c r="E806" s="34"/>
      <c r="F806" s="35"/>
      <c r="J806" s="36"/>
      <c r="L806" s="37"/>
      <c r="W806" s="12"/>
      <c r="X806" s="34"/>
      <c r="Y806" s="12"/>
      <c r="Z806" s="12"/>
      <c r="AB806" s="13"/>
      <c r="AD806" s="12"/>
      <c r="AH806" s="12"/>
      <c r="AK806" s="12"/>
      <c r="AM806" s="39"/>
    </row>
    <row r="807" ht="15.75" customHeight="1">
      <c r="A807" s="34"/>
      <c r="B807" s="34"/>
      <c r="C807" s="34"/>
      <c r="E807" s="34"/>
      <c r="F807" s="35"/>
      <c r="J807" s="36"/>
      <c r="L807" s="37"/>
      <c r="W807" s="12"/>
      <c r="X807" s="34"/>
      <c r="Y807" s="12"/>
      <c r="Z807" s="12"/>
      <c r="AB807" s="13"/>
      <c r="AD807" s="12"/>
      <c r="AH807" s="12"/>
      <c r="AK807" s="12"/>
      <c r="AM807" s="39"/>
    </row>
    <row r="808" ht="15.75" customHeight="1">
      <c r="A808" s="34"/>
      <c r="B808" s="34"/>
      <c r="C808" s="34"/>
      <c r="E808" s="34"/>
      <c r="F808" s="35"/>
      <c r="J808" s="36"/>
      <c r="L808" s="37"/>
      <c r="W808" s="12"/>
      <c r="X808" s="34"/>
      <c r="Y808" s="12"/>
      <c r="Z808" s="12"/>
      <c r="AB808" s="13"/>
      <c r="AD808" s="12"/>
      <c r="AH808" s="12"/>
      <c r="AK808" s="12"/>
      <c r="AM808" s="39"/>
    </row>
    <row r="809" ht="15.75" customHeight="1">
      <c r="A809" s="34"/>
      <c r="B809" s="34"/>
      <c r="C809" s="34"/>
      <c r="E809" s="34"/>
      <c r="F809" s="35"/>
      <c r="J809" s="36"/>
      <c r="L809" s="37"/>
      <c r="W809" s="12"/>
      <c r="X809" s="34"/>
      <c r="Y809" s="12"/>
      <c r="Z809" s="12"/>
      <c r="AB809" s="13"/>
      <c r="AD809" s="12"/>
      <c r="AH809" s="12"/>
      <c r="AK809" s="12"/>
      <c r="AM809" s="39"/>
    </row>
    <row r="810" ht="15.75" customHeight="1">
      <c r="A810" s="34"/>
      <c r="B810" s="34"/>
      <c r="C810" s="34"/>
      <c r="E810" s="34"/>
      <c r="F810" s="35"/>
      <c r="J810" s="36"/>
      <c r="L810" s="37"/>
      <c r="W810" s="12"/>
      <c r="X810" s="34"/>
      <c r="Y810" s="12"/>
      <c r="Z810" s="12"/>
      <c r="AB810" s="13"/>
      <c r="AD810" s="12"/>
      <c r="AH810" s="12"/>
      <c r="AK810" s="12"/>
      <c r="AM810" s="39"/>
    </row>
    <row r="811" ht="15.75" customHeight="1">
      <c r="A811" s="34"/>
      <c r="B811" s="34"/>
      <c r="C811" s="34"/>
      <c r="E811" s="34"/>
      <c r="F811" s="35"/>
      <c r="J811" s="36"/>
      <c r="L811" s="37"/>
      <c r="W811" s="12"/>
      <c r="X811" s="34"/>
      <c r="Y811" s="12"/>
      <c r="Z811" s="12"/>
      <c r="AB811" s="13"/>
      <c r="AD811" s="12"/>
      <c r="AH811" s="12"/>
      <c r="AK811" s="12"/>
      <c r="AM811" s="39"/>
    </row>
    <row r="812" ht="15.75" customHeight="1">
      <c r="A812" s="34"/>
      <c r="B812" s="34"/>
      <c r="C812" s="34"/>
      <c r="E812" s="34"/>
      <c r="F812" s="35"/>
      <c r="J812" s="36"/>
      <c r="L812" s="37"/>
      <c r="W812" s="12"/>
      <c r="X812" s="34"/>
      <c r="Y812" s="12"/>
      <c r="Z812" s="12"/>
      <c r="AB812" s="13"/>
      <c r="AD812" s="12"/>
      <c r="AH812" s="12"/>
      <c r="AK812" s="12"/>
      <c r="AM812" s="39"/>
    </row>
    <row r="813" ht="15.75" customHeight="1">
      <c r="A813" s="34"/>
      <c r="B813" s="34"/>
      <c r="C813" s="34"/>
      <c r="E813" s="34"/>
      <c r="F813" s="35"/>
      <c r="J813" s="36"/>
      <c r="L813" s="37"/>
      <c r="W813" s="12"/>
      <c r="X813" s="34"/>
      <c r="Y813" s="12"/>
      <c r="Z813" s="12"/>
      <c r="AB813" s="13"/>
      <c r="AD813" s="12"/>
      <c r="AH813" s="12"/>
      <c r="AK813" s="12"/>
      <c r="AM813" s="39"/>
    </row>
    <row r="814" ht="15.75" customHeight="1">
      <c r="A814" s="34"/>
      <c r="B814" s="34"/>
      <c r="C814" s="34"/>
      <c r="E814" s="34"/>
      <c r="F814" s="35"/>
      <c r="J814" s="36"/>
      <c r="L814" s="37"/>
      <c r="W814" s="12"/>
      <c r="X814" s="34"/>
      <c r="Y814" s="12"/>
      <c r="Z814" s="12"/>
      <c r="AB814" s="13"/>
      <c r="AD814" s="12"/>
      <c r="AH814" s="12"/>
      <c r="AK814" s="12"/>
      <c r="AM814" s="39"/>
    </row>
    <row r="815" ht="15.75" customHeight="1">
      <c r="A815" s="34"/>
      <c r="B815" s="34"/>
      <c r="C815" s="34"/>
      <c r="E815" s="34"/>
      <c r="F815" s="35"/>
      <c r="J815" s="36"/>
      <c r="L815" s="37"/>
      <c r="W815" s="12"/>
      <c r="X815" s="34"/>
      <c r="Y815" s="12"/>
      <c r="Z815" s="12"/>
      <c r="AB815" s="13"/>
      <c r="AD815" s="12"/>
      <c r="AH815" s="12"/>
      <c r="AK815" s="12"/>
      <c r="AM815" s="39"/>
    </row>
    <row r="816" ht="15.75" customHeight="1">
      <c r="A816" s="34"/>
      <c r="B816" s="34"/>
      <c r="C816" s="34"/>
      <c r="E816" s="34"/>
      <c r="F816" s="35"/>
      <c r="J816" s="36"/>
      <c r="L816" s="37"/>
      <c r="W816" s="12"/>
      <c r="X816" s="34"/>
      <c r="Y816" s="12"/>
      <c r="Z816" s="12"/>
      <c r="AB816" s="13"/>
      <c r="AD816" s="12"/>
      <c r="AH816" s="12"/>
      <c r="AK816" s="12"/>
      <c r="AM816" s="39"/>
    </row>
    <row r="817" ht="15.75" customHeight="1">
      <c r="A817" s="34"/>
      <c r="B817" s="34"/>
      <c r="C817" s="34"/>
      <c r="E817" s="34"/>
      <c r="F817" s="35"/>
      <c r="J817" s="36"/>
      <c r="L817" s="37"/>
      <c r="W817" s="12"/>
      <c r="X817" s="34"/>
      <c r="Y817" s="12"/>
      <c r="Z817" s="12"/>
      <c r="AB817" s="13"/>
      <c r="AD817" s="12"/>
      <c r="AH817" s="12"/>
      <c r="AK817" s="12"/>
      <c r="AM817" s="39"/>
    </row>
    <row r="818" ht="15.75" customHeight="1">
      <c r="A818" s="34"/>
      <c r="B818" s="34"/>
      <c r="C818" s="34"/>
      <c r="E818" s="34"/>
      <c r="F818" s="35"/>
      <c r="J818" s="36"/>
      <c r="L818" s="37"/>
      <c r="W818" s="12"/>
      <c r="X818" s="34"/>
      <c r="Y818" s="12"/>
      <c r="Z818" s="12"/>
      <c r="AB818" s="13"/>
      <c r="AD818" s="12"/>
      <c r="AH818" s="12"/>
      <c r="AK818" s="12"/>
      <c r="AM818" s="39"/>
    </row>
    <row r="819" ht="15.75" customHeight="1">
      <c r="A819" s="34"/>
      <c r="B819" s="34"/>
      <c r="C819" s="34"/>
      <c r="E819" s="34"/>
      <c r="F819" s="35"/>
      <c r="J819" s="36"/>
      <c r="L819" s="37"/>
      <c r="W819" s="12"/>
      <c r="X819" s="34"/>
      <c r="Y819" s="12"/>
      <c r="Z819" s="12"/>
      <c r="AB819" s="13"/>
      <c r="AD819" s="12"/>
      <c r="AH819" s="12"/>
      <c r="AK819" s="12"/>
      <c r="AM819" s="39"/>
    </row>
    <row r="820" ht="15.75" customHeight="1">
      <c r="A820" s="34"/>
      <c r="B820" s="34"/>
      <c r="C820" s="34"/>
      <c r="E820" s="34"/>
      <c r="F820" s="35"/>
      <c r="J820" s="36"/>
      <c r="L820" s="37"/>
      <c r="W820" s="12"/>
      <c r="X820" s="34"/>
      <c r="Y820" s="12"/>
      <c r="Z820" s="12"/>
      <c r="AB820" s="13"/>
      <c r="AD820" s="12"/>
      <c r="AH820" s="12"/>
      <c r="AK820" s="12"/>
      <c r="AM820" s="39"/>
    </row>
    <row r="821" ht="15.75" customHeight="1">
      <c r="A821" s="34"/>
      <c r="B821" s="34"/>
      <c r="C821" s="34"/>
      <c r="E821" s="34"/>
      <c r="F821" s="35"/>
      <c r="J821" s="36"/>
      <c r="L821" s="37"/>
      <c r="W821" s="12"/>
      <c r="X821" s="34"/>
      <c r="Y821" s="12"/>
      <c r="Z821" s="12"/>
      <c r="AB821" s="13"/>
      <c r="AD821" s="12"/>
      <c r="AH821" s="12"/>
      <c r="AK821" s="12"/>
      <c r="AM821" s="39"/>
    </row>
    <row r="822" ht="15.75" customHeight="1">
      <c r="A822" s="34"/>
      <c r="B822" s="34"/>
      <c r="C822" s="34"/>
      <c r="E822" s="34"/>
      <c r="F822" s="35"/>
      <c r="J822" s="36"/>
      <c r="L822" s="37"/>
      <c r="W822" s="12"/>
      <c r="X822" s="34"/>
      <c r="Y822" s="12"/>
      <c r="Z822" s="12"/>
      <c r="AB822" s="13"/>
      <c r="AD822" s="12"/>
      <c r="AH822" s="12"/>
      <c r="AK822" s="12"/>
      <c r="AM822" s="39"/>
    </row>
    <row r="823" ht="15.75" customHeight="1">
      <c r="A823" s="34"/>
      <c r="B823" s="34"/>
      <c r="C823" s="34"/>
      <c r="E823" s="34"/>
      <c r="F823" s="35"/>
      <c r="J823" s="36"/>
      <c r="L823" s="37"/>
      <c r="W823" s="12"/>
      <c r="X823" s="34"/>
      <c r="Y823" s="12"/>
      <c r="Z823" s="12"/>
      <c r="AB823" s="13"/>
      <c r="AD823" s="12"/>
      <c r="AH823" s="12"/>
      <c r="AK823" s="12"/>
      <c r="AM823" s="39"/>
    </row>
    <row r="824" ht="15.75" customHeight="1">
      <c r="A824" s="34"/>
      <c r="B824" s="34"/>
      <c r="C824" s="34"/>
      <c r="E824" s="34"/>
      <c r="F824" s="35"/>
      <c r="J824" s="36"/>
      <c r="L824" s="37"/>
      <c r="W824" s="12"/>
      <c r="X824" s="34"/>
      <c r="Y824" s="12"/>
      <c r="Z824" s="12"/>
      <c r="AB824" s="13"/>
      <c r="AD824" s="12"/>
      <c r="AH824" s="12"/>
      <c r="AK824" s="12"/>
      <c r="AM824" s="39"/>
    </row>
    <row r="825" ht="15.75" customHeight="1">
      <c r="A825" s="34"/>
      <c r="B825" s="34"/>
      <c r="C825" s="34"/>
      <c r="E825" s="34"/>
      <c r="F825" s="35"/>
      <c r="J825" s="36"/>
      <c r="L825" s="37"/>
      <c r="W825" s="12"/>
      <c r="X825" s="34"/>
      <c r="Y825" s="12"/>
      <c r="Z825" s="12"/>
      <c r="AB825" s="13"/>
      <c r="AD825" s="12"/>
      <c r="AH825" s="12"/>
      <c r="AK825" s="12"/>
      <c r="AM825" s="39"/>
    </row>
    <row r="826" ht="15.75" customHeight="1">
      <c r="A826" s="34"/>
      <c r="B826" s="34"/>
      <c r="C826" s="34"/>
      <c r="E826" s="34"/>
      <c r="F826" s="35"/>
      <c r="J826" s="36"/>
      <c r="L826" s="37"/>
      <c r="W826" s="12"/>
      <c r="X826" s="34"/>
      <c r="Y826" s="12"/>
      <c r="Z826" s="12"/>
      <c r="AB826" s="13"/>
      <c r="AD826" s="12"/>
      <c r="AH826" s="12"/>
      <c r="AK826" s="12"/>
      <c r="AM826" s="39"/>
    </row>
    <row r="827" ht="15.75" customHeight="1">
      <c r="A827" s="34"/>
      <c r="B827" s="34"/>
      <c r="C827" s="34"/>
      <c r="E827" s="34"/>
      <c r="F827" s="35"/>
      <c r="J827" s="36"/>
      <c r="L827" s="37"/>
      <c r="W827" s="12"/>
      <c r="X827" s="34"/>
      <c r="Y827" s="12"/>
      <c r="Z827" s="12"/>
      <c r="AB827" s="13"/>
      <c r="AD827" s="12"/>
      <c r="AH827" s="12"/>
      <c r="AK827" s="12"/>
      <c r="AM827" s="39"/>
    </row>
    <row r="828" ht="15.75" customHeight="1">
      <c r="A828" s="34"/>
      <c r="B828" s="34"/>
      <c r="C828" s="34"/>
      <c r="E828" s="34"/>
      <c r="F828" s="35"/>
      <c r="J828" s="36"/>
      <c r="L828" s="37"/>
      <c r="W828" s="12"/>
      <c r="X828" s="34"/>
      <c r="Y828" s="12"/>
      <c r="Z828" s="12"/>
      <c r="AB828" s="13"/>
      <c r="AD828" s="12"/>
      <c r="AH828" s="12"/>
      <c r="AK828" s="12"/>
      <c r="AM828" s="39"/>
    </row>
    <row r="829" ht="15.75" customHeight="1">
      <c r="A829" s="34"/>
      <c r="B829" s="34"/>
      <c r="C829" s="34"/>
      <c r="E829" s="34"/>
      <c r="F829" s="35"/>
      <c r="J829" s="36"/>
      <c r="L829" s="37"/>
      <c r="W829" s="12"/>
      <c r="X829" s="34"/>
      <c r="Y829" s="12"/>
      <c r="Z829" s="12"/>
      <c r="AB829" s="13"/>
      <c r="AD829" s="12"/>
      <c r="AH829" s="12"/>
      <c r="AK829" s="12"/>
      <c r="AM829" s="39"/>
    </row>
    <row r="830" ht="15.75" customHeight="1">
      <c r="A830" s="34"/>
      <c r="B830" s="34"/>
      <c r="C830" s="34"/>
      <c r="E830" s="34"/>
      <c r="F830" s="35"/>
      <c r="J830" s="36"/>
      <c r="L830" s="37"/>
      <c r="W830" s="12"/>
      <c r="X830" s="34"/>
      <c r="Y830" s="12"/>
      <c r="Z830" s="12"/>
      <c r="AB830" s="13"/>
      <c r="AD830" s="12"/>
      <c r="AH830" s="12"/>
      <c r="AK830" s="12"/>
      <c r="AM830" s="39"/>
    </row>
    <row r="831" ht="15.75" customHeight="1">
      <c r="A831" s="34"/>
      <c r="B831" s="34"/>
      <c r="C831" s="34"/>
      <c r="E831" s="34"/>
      <c r="F831" s="35"/>
      <c r="J831" s="36"/>
      <c r="L831" s="37"/>
      <c r="W831" s="12"/>
      <c r="X831" s="34"/>
      <c r="Y831" s="12"/>
      <c r="Z831" s="12"/>
      <c r="AB831" s="13"/>
      <c r="AD831" s="12"/>
      <c r="AH831" s="12"/>
      <c r="AK831" s="12"/>
      <c r="AM831" s="39"/>
    </row>
    <row r="832" ht="15.75" customHeight="1">
      <c r="A832" s="34"/>
      <c r="B832" s="34"/>
      <c r="C832" s="34"/>
      <c r="E832" s="34"/>
      <c r="F832" s="35"/>
      <c r="J832" s="36"/>
      <c r="L832" s="37"/>
      <c r="W832" s="12"/>
      <c r="X832" s="34"/>
      <c r="Y832" s="12"/>
      <c r="Z832" s="12"/>
      <c r="AB832" s="13"/>
      <c r="AD832" s="12"/>
      <c r="AH832" s="12"/>
      <c r="AK832" s="12"/>
      <c r="AM832" s="39"/>
    </row>
    <row r="833" ht="15.75" customHeight="1">
      <c r="A833" s="34"/>
      <c r="B833" s="34"/>
      <c r="C833" s="34"/>
      <c r="E833" s="34"/>
      <c r="F833" s="35"/>
      <c r="J833" s="36"/>
      <c r="L833" s="37"/>
      <c r="W833" s="12"/>
      <c r="X833" s="34"/>
      <c r="Y833" s="12"/>
      <c r="Z833" s="12"/>
      <c r="AB833" s="13"/>
      <c r="AD833" s="12"/>
      <c r="AH833" s="12"/>
      <c r="AK833" s="12"/>
      <c r="AM833" s="39"/>
    </row>
    <row r="834" ht="15.75" customHeight="1">
      <c r="A834" s="34"/>
      <c r="B834" s="34"/>
      <c r="C834" s="34"/>
      <c r="E834" s="34"/>
      <c r="F834" s="35"/>
      <c r="J834" s="36"/>
      <c r="L834" s="37"/>
      <c r="W834" s="12"/>
      <c r="X834" s="34"/>
      <c r="Y834" s="12"/>
      <c r="Z834" s="12"/>
      <c r="AB834" s="13"/>
      <c r="AD834" s="12"/>
      <c r="AH834" s="12"/>
      <c r="AK834" s="12"/>
      <c r="AM834" s="39"/>
    </row>
    <row r="835" ht="15.75" customHeight="1">
      <c r="A835" s="34"/>
      <c r="B835" s="34"/>
      <c r="C835" s="34"/>
      <c r="E835" s="34"/>
      <c r="F835" s="35"/>
      <c r="J835" s="36"/>
      <c r="L835" s="37"/>
      <c r="W835" s="12"/>
      <c r="X835" s="34"/>
      <c r="Y835" s="12"/>
      <c r="Z835" s="12"/>
      <c r="AB835" s="13"/>
      <c r="AD835" s="12"/>
      <c r="AH835" s="12"/>
      <c r="AK835" s="12"/>
      <c r="AM835" s="39"/>
    </row>
    <row r="836" ht="15.75" customHeight="1">
      <c r="A836" s="34"/>
      <c r="B836" s="34"/>
      <c r="C836" s="34"/>
      <c r="E836" s="34"/>
      <c r="F836" s="35"/>
      <c r="J836" s="36"/>
      <c r="L836" s="37"/>
      <c r="W836" s="12"/>
      <c r="X836" s="34"/>
      <c r="Y836" s="12"/>
      <c r="Z836" s="12"/>
      <c r="AB836" s="13"/>
      <c r="AD836" s="12"/>
      <c r="AH836" s="12"/>
      <c r="AK836" s="12"/>
      <c r="AM836" s="39"/>
    </row>
    <row r="837" ht="15.75" customHeight="1">
      <c r="A837" s="34"/>
      <c r="B837" s="34"/>
      <c r="C837" s="34"/>
      <c r="E837" s="34"/>
      <c r="F837" s="35"/>
      <c r="J837" s="36"/>
      <c r="L837" s="37"/>
      <c r="W837" s="12"/>
      <c r="X837" s="34"/>
      <c r="Y837" s="12"/>
      <c r="Z837" s="12"/>
      <c r="AB837" s="13"/>
      <c r="AD837" s="12"/>
      <c r="AH837" s="12"/>
      <c r="AK837" s="12"/>
      <c r="AM837" s="39"/>
    </row>
    <row r="838" ht="15.75" customHeight="1">
      <c r="A838" s="34"/>
      <c r="B838" s="34"/>
      <c r="C838" s="34"/>
      <c r="E838" s="34"/>
      <c r="F838" s="35"/>
      <c r="J838" s="36"/>
      <c r="L838" s="37"/>
      <c r="W838" s="12"/>
      <c r="X838" s="34"/>
      <c r="Y838" s="12"/>
      <c r="Z838" s="12"/>
      <c r="AB838" s="13"/>
      <c r="AD838" s="12"/>
      <c r="AH838" s="12"/>
      <c r="AK838" s="12"/>
      <c r="AM838" s="39"/>
    </row>
    <row r="839" ht="15.75" customHeight="1">
      <c r="A839" s="34"/>
      <c r="B839" s="34"/>
      <c r="C839" s="34"/>
      <c r="E839" s="34"/>
      <c r="F839" s="35"/>
      <c r="J839" s="36"/>
      <c r="L839" s="37"/>
      <c r="W839" s="12"/>
      <c r="X839" s="34"/>
      <c r="Y839" s="12"/>
      <c r="Z839" s="12"/>
      <c r="AB839" s="13"/>
      <c r="AD839" s="12"/>
      <c r="AH839" s="12"/>
      <c r="AK839" s="12"/>
      <c r="AM839" s="39"/>
    </row>
    <row r="840" ht="15.75" customHeight="1">
      <c r="A840" s="34"/>
      <c r="B840" s="34"/>
      <c r="C840" s="34"/>
      <c r="E840" s="34"/>
      <c r="F840" s="35"/>
      <c r="J840" s="36"/>
      <c r="L840" s="37"/>
      <c r="W840" s="12"/>
      <c r="X840" s="34"/>
      <c r="Y840" s="12"/>
      <c r="Z840" s="12"/>
      <c r="AB840" s="13"/>
      <c r="AD840" s="12"/>
      <c r="AH840" s="12"/>
      <c r="AK840" s="12"/>
      <c r="AM840" s="39"/>
    </row>
    <row r="841" ht="15.75" customHeight="1">
      <c r="A841" s="34"/>
      <c r="B841" s="34"/>
      <c r="C841" s="34"/>
      <c r="E841" s="34"/>
      <c r="F841" s="35"/>
      <c r="J841" s="36"/>
      <c r="L841" s="37"/>
      <c r="W841" s="12"/>
      <c r="X841" s="34"/>
      <c r="Y841" s="12"/>
      <c r="Z841" s="12"/>
      <c r="AB841" s="13"/>
      <c r="AD841" s="12"/>
      <c r="AH841" s="12"/>
      <c r="AK841" s="12"/>
      <c r="AM841" s="39"/>
    </row>
    <row r="842" ht="15.75" customHeight="1">
      <c r="A842" s="34"/>
      <c r="B842" s="34"/>
      <c r="C842" s="34"/>
      <c r="E842" s="34"/>
      <c r="F842" s="35"/>
      <c r="J842" s="36"/>
      <c r="L842" s="37"/>
      <c r="W842" s="12"/>
      <c r="X842" s="34"/>
      <c r="Y842" s="12"/>
      <c r="Z842" s="12"/>
      <c r="AB842" s="13"/>
      <c r="AD842" s="12"/>
      <c r="AH842" s="12"/>
      <c r="AK842" s="12"/>
      <c r="AM842" s="39"/>
    </row>
    <row r="843" ht="15.75" customHeight="1">
      <c r="A843" s="34"/>
      <c r="B843" s="34"/>
      <c r="C843" s="34"/>
      <c r="E843" s="34"/>
      <c r="F843" s="35"/>
      <c r="J843" s="36"/>
      <c r="L843" s="37"/>
      <c r="W843" s="12"/>
      <c r="X843" s="34"/>
      <c r="Y843" s="12"/>
      <c r="Z843" s="12"/>
      <c r="AB843" s="13"/>
      <c r="AD843" s="12"/>
      <c r="AH843" s="12"/>
      <c r="AK843" s="12"/>
      <c r="AM843" s="39"/>
    </row>
    <row r="844" ht="15.75" customHeight="1">
      <c r="A844" s="34"/>
      <c r="B844" s="34"/>
      <c r="C844" s="34"/>
      <c r="E844" s="34"/>
      <c r="F844" s="35"/>
      <c r="J844" s="36"/>
      <c r="L844" s="37"/>
      <c r="W844" s="12"/>
      <c r="X844" s="34"/>
      <c r="Y844" s="12"/>
      <c r="Z844" s="12"/>
      <c r="AB844" s="13"/>
      <c r="AD844" s="12"/>
      <c r="AH844" s="12"/>
      <c r="AK844" s="12"/>
      <c r="AM844" s="39"/>
    </row>
    <row r="845" ht="15.75" customHeight="1">
      <c r="A845" s="34"/>
      <c r="B845" s="34"/>
      <c r="C845" s="34"/>
      <c r="E845" s="34"/>
      <c r="F845" s="35"/>
      <c r="J845" s="36"/>
      <c r="L845" s="37"/>
      <c r="W845" s="12"/>
      <c r="X845" s="34"/>
      <c r="Y845" s="12"/>
      <c r="Z845" s="12"/>
      <c r="AB845" s="13"/>
      <c r="AD845" s="12"/>
      <c r="AH845" s="12"/>
      <c r="AK845" s="12"/>
      <c r="AM845" s="39"/>
    </row>
    <row r="846" ht="15.75" customHeight="1">
      <c r="A846" s="34"/>
      <c r="B846" s="34"/>
      <c r="C846" s="34"/>
      <c r="E846" s="34"/>
      <c r="F846" s="35"/>
      <c r="J846" s="36"/>
      <c r="L846" s="37"/>
      <c r="W846" s="12"/>
      <c r="X846" s="34"/>
      <c r="Y846" s="12"/>
      <c r="Z846" s="12"/>
      <c r="AB846" s="13"/>
      <c r="AD846" s="12"/>
      <c r="AH846" s="12"/>
      <c r="AK846" s="12"/>
      <c r="AM846" s="39"/>
    </row>
    <row r="847" ht="15.75" customHeight="1">
      <c r="A847" s="34"/>
      <c r="B847" s="34"/>
      <c r="C847" s="34"/>
      <c r="E847" s="34"/>
      <c r="F847" s="35"/>
      <c r="J847" s="36"/>
      <c r="L847" s="37"/>
      <c r="W847" s="12"/>
      <c r="X847" s="34"/>
      <c r="Y847" s="12"/>
      <c r="Z847" s="12"/>
      <c r="AB847" s="13"/>
      <c r="AD847" s="12"/>
      <c r="AH847" s="12"/>
      <c r="AK847" s="12"/>
      <c r="AM847" s="39"/>
    </row>
    <row r="848" ht="15.75" customHeight="1">
      <c r="A848" s="34"/>
      <c r="B848" s="34"/>
      <c r="C848" s="34"/>
      <c r="E848" s="34"/>
      <c r="F848" s="35"/>
      <c r="J848" s="36"/>
      <c r="L848" s="37"/>
      <c r="W848" s="12"/>
      <c r="X848" s="34"/>
      <c r="Y848" s="12"/>
      <c r="Z848" s="12"/>
      <c r="AB848" s="13"/>
      <c r="AD848" s="12"/>
      <c r="AH848" s="12"/>
      <c r="AK848" s="12"/>
      <c r="AM848" s="39"/>
    </row>
    <row r="849" ht="15.75" customHeight="1">
      <c r="A849" s="34"/>
      <c r="B849" s="34"/>
      <c r="C849" s="34"/>
      <c r="E849" s="34"/>
      <c r="F849" s="35"/>
      <c r="J849" s="36"/>
      <c r="L849" s="37"/>
      <c r="W849" s="12"/>
      <c r="X849" s="34"/>
      <c r="Y849" s="12"/>
      <c r="Z849" s="12"/>
      <c r="AB849" s="13"/>
      <c r="AD849" s="12"/>
      <c r="AH849" s="12"/>
      <c r="AK849" s="12"/>
      <c r="AM849" s="39"/>
    </row>
    <row r="850" ht="15.75" customHeight="1">
      <c r="A850" s="34"/>
      <c r="B850" s="34"/>
      <c r="C850" s="34"/>
      <c r="E850" s="34"/>
      <c r="F850" s="35"/>
      <c r="J850" s="36"/>
      <c r="L850" s="37"/>
      <c r="W850" s="12"/>
      <c r="X850" s="34"/>
      <c r="Y850" s="12"/>
      <c r="Z850" s="12"/>
      <c r="AB850" s="13"/>
      <c r="AD850" s="12"/>
      <c r="AH850" s="12"/>
      <c r="AK850" s="12"/>
      <c r="AM850" s="39"/>
    </row>
    <row r="851" ht="15.75" customHeight="1">
      <c r="A851" s="34"/>
      <c r="B851" s="34"/>
      <c r="C851" s="34"/>
      <c r="E851" s="34"/>
      <c r="F851" s="35"/>
      <c r="J851" s="36"/>
      <c r="L851" s="37"/>
      <c r="W851" s="12"/>
      <c r="X851" s="34"/>
      <c r="Y851" s="12"/>
      <c r="Z851" s="12"/>
      <c r="AB851" s="13"/>
      <c r="AD851" s="12"/>
      <c r="AH851" s="12"/>
      <c r="AK851" s="12"/>
      <c r="AM851" s="39"/>
    </row>
    <row r="852" ht="15.75" customHeight="1">
      <c r="A852" s="34"/>
      <c r="B852" s="34"/>
      <c r="C852" s="34"/>
      <c r="E852" s="34"/>
      <c r="F852" s="35"/>
      <c r="J852" s="36"/>
      <c r="L852" s="37"/>
      <c r="W852" s="12"/>
      <c r="X852" s="34"/>
      <c r="Y852" s="12"/>
      <c r="Z852" s="12"/>
      <c r="AB852" s="13"/>
      <c r="AD852" s="12"/>
      <c r="AH852" s="12"/>
      <c r="AK852" s="12"/>
      <c r="AM852" s="39"/>
    </row>
    <row r="853" ht="15.75" customHeight="1">
      <c r="A853" s="34"/>
      <c r="B853" s="34"/>
      <c r="C853" s="34"/>
      <c r="E853" s="34"/>
      <c r="F853" s="35"/>
      <c r="J853" s="36"/>
      <c r="L853" s="37"/>
      <c r="W853" s="12"/>
      <c r="X853" s="34"/>
      <c r="Y853" s="12"/>
      <c r="Z853" s="12"/>
      <c r="AB853" s="13"/>
      <c r="AD853" s="12"/>
      <c r="AH853" s="12"/>
      <c r="AK853" s="12"/>
      <c r="AM853" s="39"/>
    </row>
    <row r="854" ht="15.75" customHeight="1">
      <c r="A854" s="34"/>
      <c r="B854" s="34"/>
      <c r="C854" s="34"/>
      <c r="E854" s="34"/>
      <c r="F854" s="35"/>
      <c r="J854" s="36"/>
      <c r="L854" s="37"/>
      <c r="W854" s="12"/>
      <c r="X854" s="34"/>
      <c r="Y854" s="12"/>
      <c r="Z854" s="12"/>
      <c r="AB854" s="13"/>
      <c r="AD854" s="12"/>
      <c r="AH854" s="12"/>
      <c r="AK854" s="12"/>
      <c r="AM854" s="39"/>
    </row>
    <row r="855" ht="15.75" customHeight="1">
      <c r="A855" s="34"/>
      <c r="B855" s="34"/>
      <c r="C855" s="34"/>
      <c r="E855" s="34"/>
      <c r="F855" s="35"/>
      <c r="J855" s="36"/>
      <c r="L855" s="37"/>
      <c r="W855" s="12"/>
      <c r="X855" s="34"/>
      <c r="Y855" s="12"/>
      <c r="Z855" s="12"/>
      <c r="AB855" s="13"/>
      <c r="AD855" s="12"/>
      <c r="AH855" s="12"/>
      <c r="AK855" s="12"/>
      <c r="AM855" s="39"/>
    </row>
    <row r="856" ht="15.75" customHeight="1">
      <c r="A856" s="34"/>
      <c r="B856" s="34"/>
      <c r="C856" s="34"/>
      <c r="E856" s="34"/>
      <c r="F856" s="35"/>
      <c r="J856" s="36"/>
      <c r="L856" s="37"/>
      <c r="W856" s="12"/>
      <c r="X856" s="34"/>
      <c r="Y856" s="12"/>
      <c r="Z856" s="12"/>
      <c r="AB856" s="13"/>
      <c r="AD856" s="12"/>
      <c r="AH856" s="12"/>
      <c r="AK856" s="12"/>
      <c r="AM856" s="39"/>
    </row>
    <row r="857" ht="15.75" customHeight="1">
      <c r="A857" s="34"/>
      <c r="B857" s="34"/>
      <c r="C857" s="34"/>
      <c r="E857" s="34"/>
      <c r="F857" s="35"/>
      <c r="J857" s="36"/>
      <c r="L857" s="37"/>
      <c r="W857" s="12"/>
      <c r="X857" s="34"/>
      <c r="Y857" s="12"/>
      <c r="Z857" s="12"/>
      <c r="AB857" s="13"/>
      <c r="AD857" s="12"/>
      <c r="AH857" s="12"/>
      <c r="AK857" s="12"/>
      <c r="AM857" s="39"/>
    </row>
    <row r="858" ht="15.75" customHeight="1">
      <c r="A858" s="34"/>
      <c r="B858" s="34"/>
      <c r="C858" s="34"/>
      <c r="E858" s="34"/>
      <c r="F858" s="35"/>
      <c r="J858" s="36"/>
      <c r="L858" s="37"/>
      <c r="W858" s="12"/>
      <c r="X858" s="34"/>
      <c r="Y858" s="12"/>
      <c r="Z858" s="12"/>
      <c r="AB858" s="13"/>
      <c r="AD858" s="12"/>
      <c r="AH858" s="12"/>
      <c r="AK858" s="12"/>
      <c r="AM858" s="39"/>
    </row>
    <row r="859" ht="15.75" customHeight="1">
      <c r="A859" s="34"/>
      <c r="B859" s="34"/>
      <c r="C859" s="34"/>
      <c r="E859" s="34"/>
      <c r="F859" s="35"/>
      <c r="J859" s="36"/>
      <c r="L859" s="37"/>
      <c r="W859" s="12"/>
      <c r="X859" s="34"/>
      <c r="Y859" s="12"/>
      <c r="Z859" s="12"/>
      <c r="AB859" s="13"/>
      <c r="AD859" s="12"/>
      <c r="AH859" s="12"/>
      <c r="AK859" s="12"/>
      <c r="AM859" s="39"/>
    </row>
    <row r="860" ht="15.75" customHeight="1">
      <c r="A860" s="34"/>
      <c r="B860" s="34"/>
      <c r="C860" s="34"/>
      <c r="E860" s="34"/>
      <c r="F860" s="35"/>
      <c r="J860" s="36"/>
      <c r="L860" s="37"/>
      <c r="W860" s="12"/>
      <c r="X860" s="34"/>
      <c r="Y860" s="12"/>
      <c r="Z860" s="12"/>
      <c r="AB860" s="13"/>
      <c r="AD860" s="12"/>
      <c r="AH860" s="12"/>
      <c r="AK860" s="12"/>
      <c r="AM860" s="39"/>
    </row>
    <row r="861" ht="15.75" customHeight="1">
      <c r="A861" s="34"/>
      <c r="B861" s="34"/>
      <c r="C861" s="34"/>
      <c r="E861" s="34"/>
      <c r="F861" s="35"/>
      <c r="J861" s="36"/>
      <c r="L861" s="37"/>
      <c r="W861" s="12"/>
      <c r="X861" s="34"/>
      <c r="Y861" s="12"/>
      <c r="Z861" s="12"/>
      <c r="AB861" s="13"/>
      <c r="AD861" s="12"/>
      <c r="AH861" s="12"/>
      <c r="AK861" s="12"/>
      <c r="AM861" s="39"/>
    </row>
    <row r="862" ht="15.75" customHeight="1">
      <c r="A862" s="34"/>
      <c r="B862" s="34"/>
      <c r="C862" s="34"/>
      <c r="E862" s="34"/>
      <c r="F862" s="35"/>
      <c r="J862" s="36"/>
      <c r="L862" s="37"/>
      <c r="W862" s="12"/>
      <c r="X862" s="34"/>
      <c r="Y862" s="12"/>
      <c r="Z862" s="12"/>
      <c r="AB862" s="13"/>
      <c r="AD862" s="12"/>
      <c r="AH862" s="12"/>
      <c r="AK862" s="12"/>
      <c r="AM862" s="39"/>
    </row>
    <row r="863" ht="15.75" customHeight="1">
      <c r="A863" s="34"/>
      <c r="B863" s="34"/>
      <c r="C863" s="34"/>
      <c r="E863" s="34"/>
      <c r="F863" s="35"/>
      <c r="J863" s="36"/>
      <c r="L863" s="37"/>
      <c r="W863" s="12"/>
      <c r="X863" s="34"/>
      <c r="Y863" s="12"/>
      <c r="Z863" s="12"/>
      <c r="AB863" s="13"/>
      <c r="AD863" s="12"/>
      <c r="AH863" s="12"/>
      <c r="AK863" s="12"/>
      <c r="AM863" s="39"/>
    </row>
    <row r="864" ht="15.75" customHeight="1">
      <c r="A864" s="34"/>
      <c r="B864" s="34"/>
      <c r="C864" s="34"/>
      <c r="E864" s="34"/>
      <c r="F864" s="35"/>
      <c r="J864" s="36"/>
      <c r="L864" s="37"/>
      <c r="W864" s="12"/>
      <c r="X864" s="34"/>
      <c r="Y864" s="12"/>
      <c r="Z864" s="12"/>
      <c r="AB864" s="13"/>
      <c r="AD864" s="12"/>
      <c r="AH864" s="12"/>
      <c r="AK864" s="12"/>
      <c r="AM864" s="39"/>
    </row>
    <row r="865" ht="15.75" customHeight="1">
      <c r="A865" s="34"/>
      <c r="B865" s="34"/>
      <c r="C865" s="34"/>
      <c r="E865" s="34"/>
      <c r="F865" s="35"/>
      <c r="J865" s="36"/>
      <c r="L865" s="37"/>
      <c r="W865" s="12"/>
      <c r="X865" s="34"/>
      <c r="Y865" s="12"/>
      <c r="Z865" s="12"/>
      <c r="AB865" s="13"/>
      <c r="AD865" s="12"/>
      <c r="AH865" s="12"/>
      <c r="AK865" s="12"/>
      <c r="AM865" s="39"/>
    </row>
    <row r="866" ht="15.75" customHeight="1">
      <c r="A866" s="34"/>
      <c r="B866" s="34"/>
      <c r="C866" s="34"/>
      <c r="E866" s="34"/>
      <c r="F866" s="35"/>
      <c r="J866" s="36"/>
      <c r="L866" s="37"/>
      <c r="W866" s="12"/>
      <c r="X866" s="34"/>
      <c r="Y866" s="12"/>
      <c r="Z866" s="12"/>
      <c r="AB866" s="13"/>
      <c r="AD866" s="12"/>
      <c r="AH866" s="12"/>
      <c r="AK866" s="12"/>
      <c r="AM866" s="39"/>
    </row>
    <row r="867" ht="15.75" customHeight="1">
      <c r="A867" s="34"/>
      <c r="B867" s="34"/>
      <c r="C867" s="34"/>
      <c r="E867" s="34"/>
      <c r="F867" s="35"/>
      <c r="J867" s="36"/>
      <c r="L867" s="37"/>
      <c r="W867" s="12"/>
      <c r="X867" s="34"/>
      <c r="Y867" s="12"/>
      <c r="Z867" s="12"/>
      <c r="AB867" s="13"/>
      <c r="AD867" s="12"/>
      <c r="AH867" s="12"/>
      <c r="AK867" s="12"/>
      <c r="AM867" s="39"/>
    </row>
    <row r="868" ht="15.75" customHeight="1">
      <c r="A868" s="34"/>
      <c r="B868" s="34"/>
      <c r="C868" s="34"/>
      <c r="E868" s="34"/>
      <c r="F868" s="35"/>
      <c r="J868" s="36"/>
      <c r="L868" s="37"/>
      <c r="W868" s="12"/>
      <c r="X868" s="34"/>
      <c r="Y868" s="12"/>
      <c r="Z868" s="12"/>
      <c r="AB868" s="13"/>
      <c r="AD868" s="12"/>
      <c r="AH868" s="12"/>
      <c r="AK868" s="12"/>
      <c r="AM868" s="39"/>
    </row>
    <row r="869" ht="15.75" customHeight="1">
      <c r="A869" s="34"/>
      <c r="B869" s="34"/>
      <c r="C869" s="34"/>
      <c r="E869" s="34"/>
      <c r="F869" s="35"/>
      <c r="J869" s="36"/>
      <c r="L869" s="37"/>
      <c r="W869" s="12"/>
      <c r="X869" s="34"/>
      <c r="Y869" s="12"/>
      <c r="Z869" s="12"/>
      <c r="AB869" s="13"/>
      <c r="AD869" s="12"/>
      <c r="AH869" s="12"/>
      <c r="AK869" s="12"/>
      <c r="AM869" s="39"/>
    </row>
    <row r="870" ht="15.75" customHeight="1">
      <c r="A870" s="34"/>
      <c r="B870" s="34"/>
      <c r="C870" s="34"/>
      <c r="E870" s="34"/>
      <c r="F870" s="35"/>
      <c r="J870" s="36"/>
      <c r="L870" s="37"/>
      <c r="W870" s="12"/>
      <c r="X870" s="34"/>
      <c r="Y870" s="12"/>
      <c r="Z870" s="12"/>
      <c r="AB870" s="13"/>
      <c r="AD870" s="12"/>
      <c r="AH870" s="12"/>
      <c r="AK870" s="12"/>
      <c r="AM870" s="39"/>
    </row>
    <row r="871" ht="15.75" customHeight="1">
      <c r="A871" s="34"/>
      <c r="B871" s="34"/>
      <c r="C871" s="34"/>
      <c r="E871" s="34"/>
      <c r="F871" s="35"/>
      <c r="J871" s="36"/>
      <c r="L871" s="37"/>
      <c r="W871" s="12"/>
      <c r="X871" s="34"/>
      <c r="Y871" s="12"/>
      <c r="Z871" s="12"/>
      <c r="AB871" s="13"/>
      <c r="AD871" s="12"/>
      <c r="AH871" s="12"/>
      <c r="AK871" s="12"/>
      <c r="AM871" s="39"/>
    </row>
    <row r="872" ht="15.75" customHeight="1">
      <c r="A872" s="34"/>
      <c r="B872" s="34"/>
      <c r="C872" s="34"/>
      <c r="E872" s="34"/>
      <c r="F872" s="35"/>
      <c r="J872" s="36"/>
      <c r="L872" s="37"/>
      <c r="W872" s="12"/>
      <c r="X872" s="34"/>
      <c r="Y872" s="12"/>
      <c r="Z872" s="12"/>
      <c r="AB872" s="13"/>
      <c r="AD872" s="12"/>
      <c r="AH872" s="12"/>
      <c r="AK872" s="12"/>
      <c r="AM872" s="39"/>
    </row>
    <row r="873" ht="15.75" customHeight="1">
      <c r="A873" s="34"/>
      <c r="B873" s="34"/>
      <c r="C873" s="34"/>
      <c r="E873" s="34"/>
      <c r="F873" s="35"/>
      <c r="J873" s="36"/>
      <c r="L873" s="37"/>
      <c r="W873" s="12"/>
      <c r="X873" s="34"/>
      <c r="Y873" s="12"/>
      <c r="Z873" s="12"/>
      <c r="AB873" s="13"/>
      <c r="AD873" s="12"/>
      <c r="AH873" s="12"/>
      <c r="AK873" s="12"/>
      <c r="AM873" s="39"/>
    </row>
    <row r="874" ht="15.75" customHeight="1">
      <c r="A874" s="34"/>
      <c r="B874" s="34"/>
      <c r="C874" s="34"/>
      <c r="E874" s="34"/>
      <c r="F874" s="35"/>
      <c r="J874" s="36"/>
      <c r="L874" s="37"/>
      <c r="W874" s="12"/>
      <c r="X874" s="34"/>
      <c r="Y874" s="12"/>
      <c r="Z874" s="12"/>
      <c r="AB874" s="13"/>
      <c r="AD874" s="12"/>
      <c r="AH874" s="12"/>
      <c r="AK874" s="12"/>
      <c r="AM874" s="39"/>
    </row>
    <row r="875" ht="15.75" customHeight="1">
      <c r="A875" s="34"/>
      <c r="B875" s="34"/>
      <c r="C875" s="34"/>
      <c r="E875" s="34"/>
      <c r="F875" s="35"/>
      <c r="J875" s="36"/>
      <c r="L875" s="37"/>
      <c r="W875" s="12"/>
      <c r="X875" s="34"/>
      <c r="Y875" s="12"/>
      <c r="Z875" s="12"/>
      <c r="AB875" s="13"/>
      <c r="AD875" s="12"/>
      <c r="AH875" s="12"/>
      <c r="AK875" s="12"/>
      <c r="AM875" s="39"/>
    </row>
    <row r="876" ht="15.75" customHeight="1">
      <c r="A876" s="34"/>
      <c r="B876" s="34"/>
      <c r="C876" s="34"/>
      <c r="E876" s="34"/>
      <c r="F876" s="35"/>
      <c r="J876" s="36"/>
      <c r="L876" s="37"/>
      <c r="W876" s="12"/>
      <c r="X876" s="34"/>
      <c r="Y876" s="12"/>
      <c r="Z876" s="12"/>
      <c r="AB876" s="13"/>
      <c r="AD876" s="12"/>
      <c r="AH876" s="12"/>
      <c r="AK876" s="12"/>
      <c r="AM876" s="39"/>
    </row>
    <row r="877" ht="15.75" customHeight="1">
      <c r="A877" s="34"/>
      <c r="B877" s="34"/>
      <c r="C877" s="34"/>
      <c r="E877" s="34"/>
      <c r="F877" s="35"/>
      <c r="J877" s="36"/>
      <c r="L877" s="37"/>
      <c r="W877" s="12"/>
      <c r="X877" s="34"/>
      <c r="Y877" s="12"/>
      <c r="Z877" s="12"/>
      <c r="AB877" s="13"/>
      <c r="AD877" s="12"/>
      <c r="AH877" s="12"/>
      <c r="AK877" s="12"/>
      <c r="AM877" s="39"/>
    </row>
    <row r="878" ht="15.75" customHeight="1">
      <c r="A878" s="34"/>
      <c r="B878" s="34"/>
      <c r="C878" s="34"/>
      <c r="E878" s="34"/>
      <c r="F878" s="35"/>
      <c r="J878" s="36"/>
      <c r="L878" s="37"/>
      <c r="W878" s="12"/>
      <c r="X878" s="34"/>
      <c r="Y878" s="12"/>
      <c r="Z878" s="12"/>
      <c r="AB878" s="13"/>
      <c r="AD878" s="12"/>
      <c r="AH878" s="12"/>
      <c r="AK878" s="12"/>
      <c r="AM878" s="39"/>
    </row>
    <row r="879" ht="15.75" customHeight="1">
      <c r="A879" s="34"/>
      <c r="B879" s="34"/>
      <c r="C879" s="34"/>
      <c r="E879" s="34"/>
      <c r="F879" s="35"/>
      <c r="J879" s="36"/>
      <c r="L879" s="37"/>
      <c r="W879" s="12"/>
      <c r="X879" s="34"/>
      <c r="Y879" s="12"/>
      <c r="Z879" s="12"/>
      <c r="AB879" s="13"/>
      <c r="AD879" s="12"/>
      <c r="AH879" s="12"/>
      <c r="AK879" s="12"/>
      <c r="AM879" s="39"/>
    </row>
    <row r="880" ht="15.75" customHeight="1">
      <c r="A880" s="34"/>
      <c r="B880" s="34"/>
      <c r="C880" s="34"/>
      <c r="E880" s="34"/>
      <c r="F880" s="35"/>
      <c r="J880" s="36"/>
      <c r="L880" s="37"/>
      <c r="W880" s="12"/>
      <c r="X880" s="34"/>
      <c r="Y880" s="12"/>
      <c r="Z880" s="12"/>
      <c r="AB880" s="13"/>
      <c r="AD880" s="12"/>
      <c r="AH880" s="12"/>
      <c r="AK880" s="12"/>
      <c r="AM880" s="39"/>
    </row>
    <row r="881" ht="15.75" customHeight="1">
      <c r="A881" s="34"/>
      <c r="B881" s="34"/>
      <c r="C881" s="34"/>
      <c r="E881" s="34"/>
      <c r="F881" s="35"/>
      <c r="J881" s="36"/>
      <c r="L881" s="37"/>
      <c r="W881" s="12"/>
      <c r="X881" s="34"/>
      <c r="Y881" s="12"/>
      <c r="Z881" s="12"/>
      <c r="AB881" s="13"/>
      <c r="AD881" s="12"/>
      <c r="AH881" s="12"/>
      <c r="AK881" s="12"/>
      <c r="AM881" s="39"/>
    </row>
    <row r="882" ht="15.75" customHeight="1">
      <c r="A882" s="34"/>
      <c r="B882" s="34"/>
      <c r="C882" s="34"/>
      <c r="E882" s="34"/>
      <c r="F882" s="35"/>
      <c r="J882" s="36"/>
      <c r="L882" s="37"/>
      <c r="W882" s="12"/>
      <c r="X882" s="34"/>
      <c r="Y882" s="12"/>
      <c r="Z882" s="12"/>
      <c r="AB882" s="13"/>
      <c r="AD882" s="12"/>
      <c r="AH882" s="12"/>
      <c r="AK882" s="12"/>
      <c r="AM882" s="39"/>
    </row>
    <row r="883" ht="15.75" customHeight="1">
      <c r="A883" s="34"/>
      <c r="B883" s="34"/>
      <c r="C883" s="34"/>
      <c r="E883" s="34"/>
      <c r="F883" s="35"/>
      <c r="J883" s="36"/>
      <c r="L883" s="37"/>
      <c r="W883" s="12"/>
      <c r="X883" s="34"/>
      <c r="Y883" s="12"/>
      <c r="Z883" s="12"/>
      <c r="AB883" s="13"/>
      <c r="AD883" s="12"/>
      <c r="AH883" s="12"/>
      <c r="AK883" s="12"/>
      <c r="AM883" s="39"/>
    </row>
    <row r="884" ht="15.75" customHeight="1">
      <c r="A884" s="34"/>
      <c r="B884" s="34"/>
      <c r="C884" s="34"/>
      <c r="E884" s="34"/>
      <c r="F884" s="35"/>
      <c r="J884" s="36"/>
      <c r="L884" s="37"/>
      <c r="W884" s="12"/>
      <c r="X884" s="34"/>
      <c r="Y884" s="12"/>
      <c r="Z884" s="12"/>
      <c r="AB884" s="13"/>
      <c r="AD884" s="12"/>
      <c r="AH884" s="12"/>
      <c r="AK884" s="12"/>
      <c r="AM884" s="39"/>
    </row>
    <row r="885" ht="15.75" customHeight="1">
      <c r="A885" s="34"/>
      <c r="B885" s="34"/>
      <c r="C885" s="34"/>
      <c r="E885" s="34"/>
      <c r="F885" s="35"/>
      <c r="J885" s="36"/>
      <c r="L885" s="37"/>
      <c r="W885" s="12"/>
      <c r="X885" s="34"/>
      <c r="Y885" s="12"/>
      <c r="Z885" s="12"/>
      <c r="AB885" s="13"/>
      <c r="AD885" s="12"/>
      <c r="AH885" s="12"/>
      <c r="AK885" s="12"/>
      <c r="AM885" s="39"/>
    </row>
    <row r="886" ht="15.75" customHeight="1">
      <c r="A886" s="34"/>
      <c r="B886" s="34"/>
      <c r="C886" s="34"/>
      <c r="E886" s="34"/>
      <c r="F886" s="35"/>
      <c r="J886" s="36"/>
      <c r="L886" s="37"/>
      <c r="W886" s="12"/>
      <c r="X886" s="34"/>
      <c r="Y886" s="12"/>
      <c r="Z886" s="12"/>
      <c r="AB886" s="13"/>
      <c r="AD886" s="12"/>
      <c r="AH886" s="12"/>
      <c r="AK886" s="12"/>
      <c r="AM886" s="39"/>
    </row>
    <row r="887" ht="15.75" customHeight="1">
      <c r="A887" s="34"/>
      <c r="B887" s="34"/>
      <c r="C887" s="34"/>
      <c r="E887" s="34"/>
      <c r="F887" s="35"/>
      <c r="J887" s="36"/>
      <c r="L887" s="37"/>
      <c r="W887" s="12"/>
      <c r="X887" s="34"/>
      <c r="Y887" s="12"/>
      <c r="Z887" s="12"/>
      <c r="AB887" s="13"/>
      <c r="AD887" s="12"/>
      <c r="AH887" s="12"/>
      <c r="AK887" s="12"/>
      <c r="AM887" s="39"/>
    </row>
    <row r="888" ht="15.75" customHeight="1">
      <c r="A888" s="34"/>
      <c r="B888" s="34"/>
      <c r="C888" s="34"/>
      <c r="E888" s="34"/>
      <c r="F888" s="35"/>
      <c r="J888" s="36"/>
      <c r="L888" s="37"/>
      <c r="W888" s="12"/>
      <c r="X888" s="34"/>
      <c r="Y888" s="12"/>
      <c r="Z888" s="12"/>
      <c r="AB888" s="13"/>
      <c r="AD888" s="12"/>
      <c r="AH888" s="12"/>
      <c r="AK888" s="12"/>
      <c r="AM888" s="39"/>
    </row>
    <row r="889" ht="15.75" customHeight="1">
      <c r="A889" s="34"/>
      <c r="B889" s="34"/>
      <c r="C889" s="34"/>
      <c r="E889" s="34"/>
      <c r="F889" s="35"/>
      <c r="J889" s="36"/>
      <c r="L889" s="37"/>
      <c r="W889" s="12"/>
      <c r="X889" s="34"/>
      <c r="Y889" s="12"/>
      <c r="Z889" s="12"/>
      <c r="AB889" s="13"/>
      <c r="AD889" s="12"/>
      <c r="AH889" s="12"/>
      <c r="AK889" s="12"/>
      <c r="AM889" s="39"/>
    </row>
    <row r="890" ht="15.75" customHeight="1">
      <c r="A890" s="34"/>
      <c r="B890" s="34"/>
      <c r="C890" s="34"/>
      <c r="E890" s="34"/>
      <c r="F890" s="35"/>
      <c r="J890" s="36"/>
      <c r="L890" s="37"/>
      <c r="W890" s="12"/>
      <c r="X890" s="34"/>
      <c r="Y890" s="12"/>
      <c r="Z890" s="12"/>
      <c r="AB890" s="13"/>
      <c r="AD890" s="12"/>
      <c r="AH890" s="12"/>
      <c r="AK890" s="12"/>
      <c r="AM890" s="39"/>
    </row>
    <row r="891" ht="15.75" customHeight="1">
      <c r="A891" s="34"/>
      <c r="B891" s="34"/>
      <c r="C891" s="34"/>
      <c r="E891" s="34"/>
      <c r="F891" s="35"/>
      <c r="J891" s="36"/>
      <c r="L891" s="37"/>
      <c r="W891" s="12"/>
      <c r="X891" s="34"/>
      <c r="Y891" s="12"/>
      <c r="Z891" s="12"/>
      <c r="AB891" s="13"/>
      <c r="AD891" s="12"/>
      <c r="AH891" s="12"/>
      <c r="AK891" s="12"/>
      <c r="AM891" s="39"/>
    </row>
    <row r="892" ht="15.75" customHeight="1">
      <c r="A892" s="34"/>
      <c r="B892" s="34"/>
      <c r="C892" s="34"/>
      <c r="E892" s="34"/>
      <c r="F892" s="35"/>
      <c r="J892" s="36"/>
      <c r="L892" s="37"/>
      <c r="W892" s="12"/>
      <c r="X892" s="34"/>
      <c r="Y892" s="12"/>
      <c r="Z892" s="12"/>
      <c r="AB892" s="13"/>
      <c r="AD892" s="12"/>
      <c r="AH892" s="12"/>
      <c r="AK892" s="12"/>
      <c r="AM892" s="39"/>
    </row>
    <row r="893" ht="15.75" customHeight="1">
      <c r="A893" s="34"/>
      <c r="B893" s="34"/>
      <c r="C893" s="34"/>
      <c r="E893" s="34"/>
      <c r="F893" s="35"/>
      <c r="J893" s="36"/>
      <c r="L893" s="37"/>
      <c r="W893" s="12"/>
      <c r="X893" s="34"/>
      <c r="Y893" s="12"/>
      <c r="Z893" s="12"/>
      <c r="AB893" s="13"/>
      <c r="AD893" s="12"/>
      <c r="AH893" s="12"/>
      <c r="AK893" s="12"/>
      <c r="AM893" s="39"/>
    </row>
    <row r="894" ht="15.75" customHeight="1">
      <c r="A894" s="34"/>
      <c r="B894" s="34"/>
      <c r="C894" s="34"/>
      <c r="E894" s="34"/>
      <c r="F894" s="35"/>
      <c r="J894" s="36"/>
      <c r="L894" s="37"/>
      <c r="W894" s="12"/>
      <c r="X894" s="34"/>
      <c r="Y894" s="12"/>
      <c r="Z894" s="12"/>
      <c r="AB894" s="13"/>
      <c r="AD894" s="12"/>
      <c r="AH894" s="12"/>
      <c r="AK894" s="12"/>
      <c r="AM894" s="39"/>
    </row>
    <row r="895" ht="15.75" customHeight="1">
      <c r="A895" s="34"/>
      <c r="B895" s="34"/>
      <c r="C895" s="34"/>
      <c r="E895" s="34"/>
      <c r="F895" s="35"/>
      <c r="J895" s="36"/>
      <c r="L895" s="37"/>
      <c r="W895" s="12"/>
      <c r="X895" s="34"/>
      <c r="Y895" s="12"/>
      <c r="Z895" s="12"/>
      <c r="AB895" s="13"/>
      <c r="AD895" s="12"/>
      <c r="AH895" s="12"/>
      <c r="AK895" s="12"/>
      <c r="AM895" s="39"/>
    </row>
    <row r="896" ht="15.75" customHeight="1">
      <c r="A896" s="34"/>
      <c r="B896" s="34"/>
      <c r="C896" s="34"/>
      <c r="E896" s="34"/>
      <c r="F896" s="35"/>
      <c r="J896" s="36"/>
      <c r="L896" s="37"/>
      <c r="W896" s="12"/>
      <c r="X896" s="34"/>
      <c r="Y896" s="12"/>
      <c r="Z896" s="12"/>
      <c r="AB896" s="13"/>
      <c r="AD896" s="12"/>
      <c r="AH896" s="12"/>
      <c r="AK896" s="12"/>
      <c r="AM896" s="39"/>
    </row>
    <row r="897" ht="15.75" customHeight="1">
      <c r="A897" s="34"/>
      <c r="B897" s="34"/>
      <c r="C897" s="34"/>
      <c r="E897" s="34"/>
      <c r="F897" s="35"/>
      <c r="J897" s="36"/>
      <c r="L897" s="37"/>
      <c r="W897" s="12"/>
      <c r="X897" s="34"/>
      <c r="Y897" s="12"/>
      <c r="Z897" s="12"/>
      <c r="AB897" s="13"/>
      <c r="AD897" s="12"/>
      <c r="AH897" s="12"/>
      <c r="AK897" s="12"/>
      <c r="AM897" s="39"/>
    </row>
    <row r="898" ht="15.75" customHeight="1">
      <c r="A898" s="34"/>
      <c r="B898" s="34"/>
      <c r="C898" s="34"/>
      <c r="E898" s="34"/>
      <c r="F898" s="35"/>
      <c r="J898" s="36"/>
      <c r="L898" s="37"/>
      <c r="W898" s="12"/>
      <c r="X898" s="34"/>
      <c r="Y898" s="12"/>
      <c r="Z898" s="12"/>
      <c r="AB898" s="13"/>
      <c r="AD898" s="12"/>
      <c r="AH898" s="12"/>
      <c r="AK898" s="12"/>
      <c r="AM898" s="39"/>
    </row>
    <row r="899" ht="15.75" customHeight="1">
      <c r="A899" s="34"/>
      <c r="B899" s="34"/>
      <c r="C899" s="34"/>
      <c r="E899" s="34"/>
      <c r="F899" s="35"/>
      <c r="J899" s="36"/>
      <c r="L899" s="37"/>
      <c r="W899" s="12"/>
      <c r="X899" s="34"/>
      <c r="Y899" s="12"/>
      <c r="Z899" s="12"/>
      <c r="AB899" s="13"/>
      <c r="AD899" s="12"/>
      <c r="AH899" s="12"/>
      <c r="AK899" s="12"/>
      <c r="AM899" s="39"/>
    </row>
    <row r="900" ht="15.75" customHeight="1">
      <c r="A900" s="34"/>
      <c r="B900" s="34"/>
      <c r="C900" s="34"/>
      <c r="E900" s="34"/>
      <c r="F900" s="35"/>
      <c r="J900" s="36"/>
      <c r="L900" s="37"/>
      <c r="W900" s="12"/>
      <c r="X900" s="34"/>
      <c r="Y900" s="12"/>
      <c r="Z900" s="12"/>
      <c r="AB900" s="13"/>
      <c r="AD900" s="12"/>
      <c r="AH900" s="12"/>
      <c r="AK900" s="12"/>
      <c r="AM900" s="39"/>
    </row>
    <row r="901" ht="15.75" customHeight="1">
      <c r="A901" s="34"/>
      <c r="B901" s="34"/>
      <c r="C901" s="34"/>
      <c r="E901" s="34"/>
      <c r="F901" s="35"/>
      <c r="J901" s="36"/>
      <c r="L901" s="37"/>
      <c r="W901" s="12"/>
      <c r="X901" s="34"/>
      <c r="Y901" s="12"/>
      <c r="Z901" s="12"/>
      <c r="AB901" s="13"/>
      <c r="AD901" s="12"/>
      <c r="AH901" s="12"/>
      <c r="AK901" s="12"/>
      <c r="AM901" s="39"/>
    </row>
    <row r="902" ht="15.75" customHeight="1">
      <c r="A902" s="34"/>
      <c r="B902" s="34"/>
      <c r="C902" s="34"/>
      <c r="E902" s="34"/>
      <c r="F902" s="35"/>
      <c r="J902" s="36"/>
      <c r="L902" s="37"/>
      <c r="W902" s="12"/>
      <c r="X902" s="34"/>
      <c r="Y902" s="12"/>
      <c r="Z902" s="12"/>
      <c r="AB902" s="13"/>
      <c r="AD902" s="12"/>
      <c r="AH902" s="12"/>
      <c r="AK902" s="12"/>
      <c r="AM902" s="39"/>
    </row>
    <row r="903" ht="15.75" customHeight="1">
      <c r="A903" s="34"/>
      <c r="B903" s="34"/>
      <c r="C903" s="34"/>
      <c r="E903" s="34"/>
      <c r="F903" s="35"/>
      <c r="J903" s="36"/>
      <c r="L903" s="37"/>
      <c r="W903" s="12"/>
      <c r="X903" s="34"/>
      <c r="Y903" s="12"/>
      <c r="Z903" s="12"/>
      <c r="AB903" s="13"/>
      <c r="AD903" s="12"/>
      <c r="AH903" s="12"/>
      <c r="AK903" s="12"/>
      <c r="AM903" s="39"/>
    </row>
    <row r="904" ht="15.75" customHeight="1">
      <c r="A904" s="34"/>
      <c r="B904" s="34"/>
      <c r="C904" s="34"/>
      <c r="E904" s="34"/>
      <c r="F904" s="35"/>
      <c r="J904" s="36"/>
      <c r="L904" s="37"/>
      <c r="W904" s="12"/>
      <c r="X904" s="34"/>
      <c r="Y904" s="12"/>
      <c r="Z904" s="12"/>
      <c r="AB904" s="13"/>
      <c r="AD904" s="12"/>
      <c r="AH904" s="12"/>
      <c r="AK904" s="12"/>
      <c r="AM904" s="39"/>
    </row>
    <row r="905" ht="15.75" customHeight="1">
      <c r="A905" s="34"/>
      <c r="B905" s="34"/>
      <c r="C905" s="34"/>
      <c r="E905" s="34"/>
      <c r="F905" s="35"/>
      <c r="J905" s="36"/>
      <c r="L905" s="37"/>
      <c r="W905" s="12"/>
      <c r="X905" s="34"/>
      <c r="Y905" s="12"/>
      <c r="Z905" s="12"/>
      <c r="AB905" s="13"/>
      <c r="AD905" s="12"/>
      <c r="AH905" s="12"/>
      <c r="AK905" s="12"/>
      <c r="AM905" s="39"/>
    </row>
    <row r="906" ht="15.75" customHeight="1">
      <c r="A906" s="34"/>
      <c r="B906" s="34"/>
      <c r="C906" s="34"/>
      <c r="E906" s="34"/>
      <c r="F906" s="35"/>
      <c r="J906" s="36"/>
      <c r="L906" s="37"/>
      <c r="W906" s="12"/>
      <c r="X906" s="34"/>
      <c r="Y906" s="12"/>
      <c r="Z906" s="12"/>
      <c r="AB906" s="13"/>
      <c r="AD906" s="12"/>
      <c r="AH906" s="12"/>
      <c r="AK906" s="12"/>
      <c r="AM906" s="39"/>
    </row>
    <row r="907" ht="15.75" customHeight="1">
      <c r="A907" s="34"/>
      <c r="B907" s="34"/>
      <c r="C907" s="34"/>
      <c r="E907" s="34"/>
      <c r="F907" s="35"/>
      <c r="J907" s="36"/>
      <c r="L907" s="37"/>
      <c r="W907" s="12"/>
      <c r="X907" s="34"/>
      <c r="Y907" s="12"/>
      <c r="Z907" s="12"/>
      <c r="AB907" s="13"/>
      <c r="AD907" s="12"/>
      <c r="AH907" s="12"/>
      <c r="AK907" s="12"/>
      <c r="AM907" s="39"/>
    </row>
    <row r="908" ht="15.75" customHeight="1">
      <c r="A908" s="34"/>
      <c r="B908" s="34"/>
      <c r="C908" s="34"/>
      <c r="E908" s="34"/>
      <c r="F908" s="35"/>
      <c r="J908" s="36"/>
      <c r="L908" s="37"/>
      <c r="W908" s="12"/>
      <c r="X908" s="34"/>
      <c r="Y908" s="12"/>
      <c r="Z908" s="12"/>
      <c r="AB908" s="13"/>
      <c r="AD908" s="12"/>
      <c r="AH908" s="12"/>
      <c r="AK908" s="12"/>
      <c r="AM908" s="39"/>
    </row>
    <row r="909" ht="15.75" customHeight="1">
      <c r="A909" s="34"/>
      <c r="B909" s="34"/>
      <c r="C909" s="34"/>
      <c r="E909" s="34"/>
      <c r="F909" s="35"/>
      <c r="J909" s="36"/>
      <c r="L909" s="37"/>
      <c r="W909" s="12"/>
      <c r="X909" s="34"/>
      <c r="Y909" s="12"/>
      <c r="Z909" s="12"/>
      <c r="AB909" s="13"/>
      <c r="AD909" s="12"/>
      <c r="AH909" s="12"/>
      <c r="AK909" s="12"/>
      <c r="AM909" s="39"/>
    </row>
    <row r="910" ht="15.75" customHeight="1">
      <c r="A910" s="34"/>
      <c r="B910" s="34"/>
      <c r="C910" s="34"/>
      <c r="E910" s="34"/>
      <c r="F910" s="35"/>
      <c r="J910" s="36"/>
      <c r="L910" s="37"/>
      <c r="W910" s="12"/>
      <c r="X910" s="34"/>
      <c r="Y910" s="12"/>
      <c r="Z910" s="12"/>
      <c r="AB910" s="13"/>
      <c r="AD910" s="12"/>
      <c r="AH910" s="12"/>
      <c r="AK910" s="12"/>
      <c r="AM910" s="39"/>
    </row>
    <row r="911" ht="15.75" customHeight="1">
      <c r="A911" s="34"/>
      <c r="B911" s="34"/>
      <c r="C911" s="34"/>
      <c r="E911" s="34"/>
      <c r="F911" s="35"/>
      <c r="J911" s="36"/>
      <c r="L911" s="37"/>
      <c r="W911" s="12"/>
      <c r="X911" s="34"/>
      <c r="Y911" s="12"/>
      <c r="Z911" s="12"/>
      <c r="AB911" s="13"/>
      <c r="AD911" s="12"/>
      <c r="AH911" s="12"/>
      <c r="AK911" s="12"/>
      <c r="AM911" s="39"/>
    </row>
    <row r="912" ht="15.75" customHeight="1">
      <c r="A912" s="34"/>
      <c r="B912" s="34"/>
      <c r="C912" s="34"/>
      <c r="E912" s="34"/>
      <c r="F912" s="35"/>
      <c r="J912" s="36"/>
      <c r="L912" s="37"/>
      <c r="W912" s="12"/>
      <c r="X912" s="34"/>
      <c r="Y912" s="12"/>
      <c r="Z912" s="12"/>
      <c r="AB912" s="13"/>
      <c r="AD912" s="12"/>
      <c r="AH912" s="12"/>
      <c r="AK912" s="12"/>
      <c r="AM912" s="39"/>
    </row>
    <row r="913" ht="15.75" customHeight="1">
      <c r="A913" s="34"/>
      <c r="B913" s="34"/>
      <c r="C913" s="34"/>
      <c r="E913" s="34"/>
      <c r="F913" s="35"/>
      <c r="J913" s="36"/>
      <c r="L913" s="37"/>
      <c r="W913" s="12"/>
      <c r="X913" s="34"/>
      <c r="Y913" s="12"/>
      <c r="Z913" s="12"/>
      <c r="AB913" s="13"/>
      <c r="AD913" s="12"/>
      <c r="AH913" s="12"/>
      <c r="AK913" s="12"/>
      <c r="AM913" s="39"/>
    </row>
    <row r="914" ht="15.75" customHeight="1">
      <c r="A914" s="34"/>
      <c r="B914" s="34"/>
      <c r="C914" s="34"/>
      <c r="E914" s="34"/>
      <c r="F914" s="35"/>
      <c r="J914" s="36"/>
      <c r="L914" s="37"/>
      <c r="W914" s="12"/>
      <c r="X914" s="34"/>
      <c r="Y914" s="12"/>
      <c r="Z914" s="12"/>
      <c r="AB914" s="13"/>
      <c r="AD914" s="12"/>
      <c r="AH914" s="12"/>
      <c r="AK914" s="12"/>
      <c r="AM914" s="39"/>
    </row>
    <row r="915" ht="15.75" customHeight="1">
      <c r="A915" s="34"/>
      <c r="B915" s="34"/>
      <c r="C915" s="34"/>
      <c r="E915" s="34"/>
      <c r="F915" s="35"/>
      <c r="J915" s="36"/>
      <c r="L915" s="37"/>
      <c r="W915" s="12"/>
      <c r="X915" s="34"/>
      <c r="Y915" s="12"/>
      <c r="Z915" s="12"/>
      <c r="AB915" s="13"/>
      <c r="AD915" s="12"/>
      <c r="AH915" s="12"/>
      <c r="AK915" s="12"/>
      <c r="AM915" s="39"/>
    </row>
    <row r="916" ht="15.75" customHeight="1">
      <c r="A916" s="34"/>
      <c r="B916" s="34"/>
      <c r="C916" s="34"/>
      <c r="E916" s="34"/>
      <c r="F916" s="35"/>
      <c r="J916" s="36"/>
      <c r="L916" s="37"/>
      <c r="W916" s="12"/>
      <c r="X916" s="34"/>
      <c r="Y916" s="12"/>
      <c r="Z916" s="12"/>
      <c r="AB916" s="13"/>
      <c r="AD916" s="12"/>
      <c r="AH916" s="12"/>
      <c r="AK916" s="12"/>
      <c r="AM916" s="39"/>
    </row>
    <row r="917" ht="15.75" customHeight="1">
      <c r="A917" s="34"/>
      <c r="B917" s="34"/>
      <c r="C917" s="34"/>
      <c r="E917" s="34"/>
      <c r="F917" s="35"/>
      <c r="J917" s="36"/>
      <c r="L917" s="37"/>
      <c r="W917" s="12"/>
      <c r="X917" s="34"/>
      <c r="Y917" s="12"/>
      <c r="Z917" s="12"/>
      <c r="AB917" s="13"/>
      <c r="AD917" s="12"/>
      <c r="AH917" s="12"/>
      <c r="AK917" s="12"/>
      <c r="AM917" s="39"/>
    </row>
    <row r="918" ht="15.75" customHeight="1">
      <c r="A918" s="34"/>
      <c r="B918" s="34"/>
      <c r="C918" s="34"/>
      <c r="E918" s="34"/>
      <c r="F918" s="35"/>
      <c r="J918" s="36"/>
      <c r="L918" s="37"/>
      <c r="W918" s="12"/>
      <c r="X918" s="34"/>
      <c r="Y918" s="12"/>
      <c r="Z918" s="12"/>
      <c r="AB918" s="13"/>
      <c r="AD918" s="12"/>
      <c r="AH918" s="12"/>
      <c r="AK918" s="12"/>
      <c r="AM918" s="39"/>
    </row>
    <row r="919" ht="15.75" customHeight="1">
      <c r="A919" s="34"/>
      <c r="B919" s="34"/>
      <c r="C919" s="34"/>
      <c r="E919" s="34"/>
      <c r="F919" s="35"/>
      <c r="J919" s="36"/>
      <c r="L919" s="37"/>
      <c r="W919" s="12"/>
      <c r="X919" s="34"/>
      <c r="Y919" s="12"/>
      <c r="Z919" s="12"/>
      <c r="AB919" s="13"/>
      <c r="AD919" s="12"/>
      <c r="AH919" s="12"/>
      <c r="AK919" s="12"/>
      <c r="AM919" s="39"/>
    </row>
    <row r="920" ht="15.75" customHeight="1">
      <c r="A920" s="34"/>
      <c r="B920" s="34"/>
      <c r="C920" s="34"/>
      <c r="E920" s="34"/>
      <c r="F920" s="35"/>
      <c r="J920" s="36"/>
      <c r="L920" s="37"/>
      <c r="W920" s="12"/>
      <c r="X920" s="34"/>
      <c r="Y920" s="12"/>
      <c r="Z920" s="12"/>
      <c r="AB920" s="13"/>
      <c r="AD920" s="12"/>
      <c r="AH920" s="12"/>
      <c r="AK920" s="12"/>
      <c r="AM920" s="39"/>
    </row>
    <row r="921" ht="15.75" customHeight="1">
      <c r="A921" s="34"/>
      <c r="B921" s="34"/>
      <c r="C921" s="34"/>
      <c r="E921" s="34"/>
      <c r="F921" s="35"/>
      <c r="J921" s="36"/>
      <c r="L921" s="37"/>
      <c r="W921" s="12"/>
      <c r="X921" s="34"/>
      <c r="Y921" s="12"/>
      <c r="Z921" s="12"/>
      <c r="AB921" s="13"/>
      <c r="AD921" s="12"/>
      <c r="AH921" s="12"/>
      <c r="AK921" s="12"/>
      <c r="AM921" s="39"/>
    </row>
    <row r="922" ht="15.75" customHeight="1">
      <c r="A922" s="34"/>
      <c r="B922" s="34"/>
      <c r="C922" s="34"/>
      <c r="E922" s="34"/>
      <c r="F922" s="35"/>
      <c r="J922" s="36"/>
      <c r="L922" s="37"/>
      <c r="W922" s="12"/>
      <c r="X922" s="34"/>
      <c r="Y922" s="12"/>
      <c r="Z922" s="12"/>
      <c r="AB922" s="13"/>
      <c r="AD922" s="12"/>
      <c r="AH922" s="12"/>
      <c r="AK922" s="12"/>
      <c r="AM922" s="39"/>
    </row>
    <row r="923" ht="15.75" customHeight="1">
      <c r="A923" s="34"/>
      <c r="B923" s="34"/>
      <c r="C923" s="34"/>
      <c r="E923" s="34"/>
      <c r="F923" s="35"/>
      <c r="J923" s="36"/>
      <c r="L923" s="37"/>
      <c r="W923" s="12"/>
      <c r="X923" s="34"/>
      <c r="Y923" s="12"/>
      <c r="Z923" s="12"/>
      <c r="AB923" s="13"/>
      <c r="AD923" s="12"/>
      <c r="AH923" s="12"/>
      <c r="AK923" s="12"/>
      <c r="AM923" s="39"/>
    </row>
    <row r="924" ht="15.75" customHeight="1">
      <c r="A924" s="34"/>
      <c r="B924" s="34"/>
      <c r="C924" s="34"/>
      <c r="E924" s="34"/>
      <c r="F924" s="35"/>
      <c r="J924" s="36"/>
      <c r="L924" s="37"/>
      <c r="W924" s="12"/>
      <c r="X924" s="34"/>
      <c r="Y924" s="12"/>
      <c r="Z924" s="12"/>
      <c r="AB924" s="13"/>
      <c r="AD924" s="12"/>
      <c r="AH924" s="12"/>
      <c r="AK924" s="12"/>
      <c r="AM924" s="39"/>
    </row>
    <row r="925" ht="15.75" customHeight="1">
      <c r="A925" s="34"/>
      <c r="B925" s="34"/>
      <c r="C925" s="34"/>
      <c r="E925" s="34"/>
      <c r="F925" s="35"/>
      <c r="J925" s="36"/>
      <c r="L925" s="37"/>
      <c r="W925" s="12"/>
      <c r="X925" s="34"/>
      <c r="Y925" s="12"/>
      <c r="Z925" s="12"/>
      <c r="AB925" s="13"/>
      <c r="AD925" s="12"/>
      <c r="AH925" s="12"/>
      <c r="AK925" s="12"/>
      <c r="AM925" s="39"/>
    </row>
    <row r="926" ht="15.75" customHeight="1">
      <c r="A926" s="34"/>
      <c r="B926" s="34"/>
      <c r="C926" s="34"/>
      <c r="E926" s="34"/>
      <c r="F926" s="35"/>
      <c r="J926" s="36"/>
      <c r="L926" s="37"/>
      <c r="W926" s="12"/>
      <c r="X926" s="34"/>
      <c r="Y926" s="12"/>
      <c r="Z926" s="12"/>
      <c r="AB926" s="13"/>
      <c r="AD926" s="12"/>
      <c r="AH926" s="12"/>
      <c r="AK926" s="12"/>
      <c r="AM926" s="39"/>
    </row>
    <row r="927" ht="15.75" customHeight="1">
      <c r="A927" s="34"/>
      <c r="B927" s="34"/>
      <c r="C927" s="34"/>
      <c r="E927" s="34"/>
      <c r="F927" s="35"/>
      <c r="J927" s="36"/>
      <c r="L927" s="37"/>
      <c r="W927" s="12"/>
      <c r="X927" s="34"/>
      <c r="Y927" s="12"/>
      <c r="Z927" s="12"/>
      <c r="AB927" s="13"/>
      <c r="AD927" s="12"/>
      <c r="AH927" s="12"/>
      <c r="AK927" s="12"/>
      <c r="AM927" s="39"/>
    </row>
    <row r="928" ht="15.75" customHeight="1">
      <c r="A928" s="34"/>
      <c r="B928" s="34"/>
      <c r="C928" s="34"/>
      <c r="E928" s="34"/>
      <c r="F928" s="35"/>
      <c r="J928" s="36"/>
      <c r="L928" s="37"/>
      <c r="W928" s="12"/>
      <c r="X928" s="34"/>
      <c r="Y928" s="12"/>
      <c r="Z928" s="12"/>
      <c r="AB928" s="13"/>
      <c r="AD928" s="12"/>
      <c r="AH928" s="12"/>
      <c r="AK928" s="12"/>
      <c r="AM928" s="39"/>
    </row>
    <row r="929" ht="15.75" customHeight="1">
      <c r="A929" s="34"/>
      <c r="B929" s="34"/>
      <c r="C929" s="34"/>
      <c r="E929" s="34"/>
      <c r="F929" s="35"/>
      <c r="J929" s="36"/>
      <c r="L929" s="37"/>
      <c r="W929" s="12"/>
      <c r="X929" s="34"/>
      <c r="Y929" s="12"/>
      <c r="Z929" s="12"/>
      <c r="AB929" s="13"/>
      <c r="AD929" s="12"/>
      <c r="AH929" s="12"/>
      <c r="AK929" s="12"/>
      <c r="AM929" s="39"/>
    </row>
    <row r="930" ht="15.75" customHeight="1">
      <c r="A930" s="34"/>
      <c r="B930" s="34"/>
      <c r="C930" s="34"/>
      <c r="E930" s="34"/>
      <c r="F930" s="35"/>
      <c r="J930" s="36"/>
      <c r="L930" s="37"/>
      <c r="W930" s="12"/>
      <c r="X930" s="34"/>
      <c r="Y930" s="12"/>
      <c r="Z930" s="12"/>
      <c r="AB930" s="13"/>
      <c r="AD930" s="12"/>
      <c r="AH930" s="12"/>
      <c r="AK930" s="12"/>
      <c r="AM930" s="39"/>
    </row>
    <row r="931" ht="15.75" customHeight="1">
      <c r="A931" s="34"/>
      <c r="B931" s="34"/>
      <c r="C931" s="34"/>
      <c r="E931" s="34"/>
      <c r="F931" s="35"/>
      <c r="J931" s="36"/>
      <c r="L931" s="37"/>
      <c r="W931" s="12"/>
      <c r="X931" s="34"/>
      <c r="Y931" s="12"/>
      <c r="Z931" s="12"/>
      <c r="AB931" s="13"/>
      <c r="AD931" s="12"/>
      <c r="AH931" s="12"/>
      <c r="AK931" s="12"/>
      <c r="AM931" s="39"/>
    </row>
    <row r="932" ht="15.75" customHeight="1">
      <c r="A932" s="34"/>
      <c r="B932" s="34"/>
      <c r="C932" s="34"/>
      <c r="E932" s="34"/>
      <c r="F932" s="35"/>
      <c r="J932" s="36"/>
      <c r="L932" s="37"/>
      <c r="W932" s="12"/>
      <c r="X932" s="34"/>
      <c r="Y932" s="12"/>
      <c r="Z932" s="12"/>
      <c r="AB932" s="13"/>
      <c r="AD932" s="12"/>
      <c r="AH932" s="12"/>
      <c r="AK932" s="12"/>
      <c r="AM932" s="39"/>
    </row>
    <row r="933" ht="15.75" customHeight="1">
      <c r="A933" s="34"/>
      <c r="B933" s="34"/>
      <c r="C933" s="34"/>
      <c r="E933" s="34"/>
      <c r="F933" s="35"/>
      <c r="J933" s="36"/>
      <c r="L933" s="37"/>
      <c r="W933" s="12"/>
      <c r="X933" s="34"/>
      <c r="Y933" s="12"/>
      <c r="Z933" s="12"/>
      <c r="AB933" s="13"/>
      <c r="AD933" s="12"/>
      <c r="AH933" s="12"/>
      <c r="AK933" s="12"/>
      <c r="AM933" s="39"/>
    </row>
    <row r="934" ht="15.75" customHeight="1">
      <c r="A934" s="34"/>
      <c r="B934" s="34"/>
      <c r="C934" s="34"/>
      <c r="E934" s="34"/>
      <c r="F934" s="35"/>
      <c r="J934" s="36"/>
      <c r="L934" s="37"/>
      <c r="W934" s="12"/>
      <c r="X934" s="34"/>
      <c r="Y934" s="12"/>
      <c r="Z934" s="12"/>
      <c r="AB934" s="13"/>
      <c r="AD934" s="12"/>
      <c r="AH934" s="12"/>
      <c r="AK934" s="12"/>
      <c r="AM934" s="39"/>
    </row>
    <row r="935" ht="15.75" customHeight="1">
      <c r="A935" s="34"/>
      <c r="B935" s="34"/>
      <c r="C935" s="34"/>
      <c r="E935" s="34"/>
      <c r="F935" s="35"/>
      <c r="J935" s="36"/>
      <c r="L935" s="37"/>
      <c r="W935" s="12"/>
      <c r="X935" s="34"/>
      <c r="Y935" s="12"/>
      <c r="Z935" s="12"/>
      <c r="AB935" s="13"/>
      <c r="AD935" s="12"/>
      <c r="AH935" s="12"/>
      <c r="AK935" s="12"/>
      <c r="AM935" s="39"/>
    </row>
    <row r="936" ht="15.75" customHeight="1">
      <c r="A936" s="34"/>
      <c r="B936" s="34"/>
      <c r="C936" s="34"/>
      <c r="E936" s="34"/>
      <c r="F936" s="35"/>
      <c r="J936" s="36"/>
      <c r="L936" s="37"/>
      <c r="W936" s="12"/>
      <c r="X936" s="34"/>
      <c r="Y936" s="12"/>
      <c r="Z936" s="12"/>
      <c r="AB936" s="13"/>
      <c r="AD936" s="12"/>
      <c r="AH936" s="12"/>
      <c r="AK936" s="12"/>
      <c r="AM936" s="39"/>
    </row>
    <row r="937" ht="15.75" customHeight="1">
      <c r="A937" s="34"/>
      <c r="B937" s="34"/>
      <c r="C937" s="34"/>
      <c r="E937" s="34"/>
      <c r="F937" s="35"/>
      <c r="J937" s="36"/>
      <c r="L937" s="37"/>
      <c r="W937" s="12"/>
      <c r="X937" s="34"/>
      <c r="Y937" s="12"/>
      <c r="Z937" s="12"/>
      <c r="AB937" s="13"/>
      <c r="AD937" s="12"/>
      <c r="AH937" s="12"/>
      <c r="AK937" s="12"/>
      <c r="AM937" s="39"/>
    </row>
    <row r="938" ht="15.75" customHeight="1">
      <c r="A938" s="34"/>
      <c r="B938" s="34"/>
      <c r="C938" s="34"/>
      <c r="E938" s="34"/>
      <c r="F938" s="35"/>
      <c r="J938" s="36"/>
      <c r="L938" s="37"/>
      <c r="W938" s="12"/>
      <c r="X938" s="34"/>
      <c r="Y938" s="12"/>
      <c r="Z938" s="12"/>
      <c r="AB938" s="13"/>
      <c r="AD938" s="12"/>
      <c r="AH938" s="12"/>
      <c r="AK938" s="12"/>
      <c r="AM938" s="39"/>
    </row>
    <row r="939" ht="15.75" customHeight="1">
      <c r="A939" s="34"/>
      <c r="B939" s="34"/>
      <c r="C939" s="34"/>
      <c r="E939" s="34"/>
      <c r="F939" s="35"/>
      <c r="J939" s="36"/>
      <c r="L939" s="37"/>
      <c r="W939" s="12"/>
      <c r="X939" s="34"/>
      <c r="Y939" s="12"/>
      <c r="Z939" s="12"/>
      <c r="AB939" s="13"/>
      <c r="AD939" s="12"/>
      <c r="AH939" s="12"/>
      <c r="AK939" s="12"/>
      <c r="AM939" s="39"/>
    </row>
    <row r="940" ht="15.75" customHeight="1">
      <c r="A940" s="34"/>
      <c r="B940" s="34"/>
      <c r="C940" s="34"/>
      <c r="E940" s="34"/>
      <c r="F940" s="35"/>
      <c r="J940" s="36"/>
      <c r="L940" s="37"/>
      <c r="W940" s="12"/>
      <c r="X940" s="34"/>
      <c r="Y940" s="12"/>
      <c r="Z940" s="12"/>
      <c r="AB940" s="13"/>
      <c r="AD940" s="12"/>
      <c r="AH940" s="12"/>
      <c r="AK940" s="12"/>
      <c r="AM940" s="39"/>
    </row>
    <row r="941" ht="15.75" customHeight="1">
      <c r="A941" s="34"/>
      <c r="B941" s="34"/>
      <c r="C941" s="34"/>
      <c r="E941" s="34"/>
      <c r="F941" s="35"/>
      <c r="J941" s="36"/>
      <c r="L941" s="37"/>
      <c r="W941" s="12"/>
      <c r="X941" s="34"/>
      <c r="Y941" s="12"/>
      <c r="Z941" s="12"/>
      <c r="AB941" s="13"/>
      <c r="AD941" s="12"/>
      <c r="AH941" s="12"/>
      <c r="AK941" s="12"/>
      <c r="AM941" s="39"/>
    </row>
    <row r="942" ht="15.75" customHeight="1">
      <c r="A942" s="34"/>
      <c r="B942" s="34"/>
      <c r="C942" s="34"/>
      <c r="E942" s="34"/>
      <c r="F942" s="35"/>
      <c r="J942" s="36"/>
      <c r="L942" s="37"/>
      <c r="W942" s="12"/>
      <c r="X942" s="34"/>
      <c r="Y942" s="12"/>
      <c r="Z942" s="12"/>
      <c r="AB942" s="13"/>
      <c r="AD942" s="12"/>
      <c r="AH942" s="12"/>
      <c r="AK942" s="12"/>
      <c r="AM942" s="39"/>
    </row>
    <row r="943" ht="15.75" customHeight="1">
      <c r="A943" s="34"/>
      <c r="B943" s="34"/>
      <c r="C943" s="34"/>
      <c r="E943" s="34"/>
      <c r="F943" s="35"/>
      <c r="J943" s="36"/>
      <c r="L943" s="37"/>
      <c r="W943" s="12"/>
      <c r="X943" s="34"/>
      <c r="Y943" s="12"/>
      <c r="Z943" s="12"/>
      <c r="AB943" s="13"/>
      <c r="AD943" s="12"/>
      <c r="AH943" s="12"/>
      <c r="AK943" s="12"/>
      <c r="AM943" s="39"/>
    </row>
    <row r="944" ht="15.75" customHeight="1">
      <c r="A944" s="34"/>
      <c r="B944" s="34"/>
      <c r="C944" s="34"/>
      <c r="E944" s="34"/>
      <c r="F944" s="35"/>
      <c r="J944" s="36"/>
      <c r="L944" s="37"/>
      <c r="W944" s="12"/>
      <c r="X944" s="34"/>
      <c r="Y944" s="12"/>
      <c r="Z944" s="12"/>
      <c r="AB944" s="13"/>
      <c r="AD944" s="12"/>
      <c r="AH944" s="12"/>
      <c r="AK944" s="12"/>
      <c r="AM944" s="39"/>
    </row>
    <row r="945" ht="15.75" customHeight="1">
      <c r="A945" s="34"/>
      <c r="B945" s="34"/>
      <c r="C945" s="34"/>
      <c r="E945" s="34"/>
      <c r="F945" s="35"/>
      <c r="J945" s="36"/>
      <c r="L945" s="37"/>
      <c r="W945" s="12"/>
      <c r="X945" s="34"/>
      <c r="Y945" s="12"/>
      <c r="Z945" s="12"/>
      <c r="AB945" s="13"/>
      <c r="AD945" s="12"/>
      <c r="AH945" s="12"/>
      <c r="AK945" s="12"/>
      <c r="AM945" s="39"/>
    </row>
    <row r="946" ht="15.75" customHeight="1">
      <c r="A946" s="34"/>
      <c r="B946" s="34"/>
      <c r="C946" s="34"/>
      <c r="E946" s="34"/>
      <c r="F946" s="35"/>
      <c r="J946" s="36"/>
      <c r="L946" s="37"/>
      <c r="W946" s="12"/>
      <c r="X946" s="34"/>
      <c r="Y946" s="12"/>
      <c r="Z946" s="12"/>
      <c r="AB946" s="13"/>
      <c r="AD946" s="12"/>
      <c r="AH946" s="12"/>
      <c r="AK946" s="12"/>
      <c r="AM946" s="39"/>
    </row>
    <row r="947" ht="15.75" customHeight="1">
      <c r="A947" s="34"/>
      <c r="B947" s="34"/>
      <c r="C947" s="34"/>
      <c r="E947" s="34"/>
      <c r="F947" s="35"/>
      <c r="J947" s="36"/>
      <c r="L947" s="37"/>
      <c r="W947" s="12"/>
      <c r="X947" s="34"/>
      <c r="Y947" s="12"/>
      <c r="Z947" s="12"/>
      <c r="AB947" s="13"/>
      <c r="AD947" s="12"/>
      <c r="AH947" s="12"/>
      <c r="AK947" s="12"/>
      <c r="AM947" s="39"/>
    </row>
    <row r="948" ht="15.75" customHeight="1">
      <c r="A948" s="34"/>
      <c r="B948" s="34"/>
      <c r="C948" s="34"/>
      <c r="E948" s="34"/>
      <c r="F948" s="35"/>
      <c r="J948" s="36"/>
      <c r="L948" s="37"/>
      <c r="W948" s="12"/>
      <c r="X948" s="34"/>
      <c r="Y948" s="12"/>
      <c r="Z948" s="12"/>
      <c r="AB948" s="13"/>
      <c r="AD948" s="12"/>
      <c r="AH948" s="12"/>
      <c r="AK948" s="12"/>
      <c r="AM948" s="39"/>
    </row>
    <row r="949" ht="15.75" customHeight="1">
      <c r="A949" s="34"/>
      <c r="B949" s="34"/>
      <c r="C949" s="34"/>
      <c r="E949" s="34"/>
      <c r="F949" s="35"/>
      <c r="J949" s="36"/>
      <c r="L949" s="37"/>
      <c r="W949" s="12"/>
      <c r="X949" s="34"/>
      <c r="Y949" s="12"/>
      <c r="Z949" s="12"/>
      <c r="AB949" s="13"/>
      <c r="AD949" s="12"/>
      <c r="AH949" s="12"/>
      <c r="AK949" s="12"/>
      <c r="AM949" s="39"/>
    </row>
    <row r="950" ht="15.75" customHeight="1">
      <c r="A950" s="34"/>
      <c r="B950" s="34"/>
      <c r="C950" s="34"/>
      <c r="E950" s="34"/>
      <c r="F950" s="35"/>
      <c r="J950" s="36"/>
      <c r="L950" s="37"/>
      <c r="W950" s="12"/>
      <c r="X950" s="34"/>
      <c r="Y950" s="12"/>
      <c r="Z950" s="12"/>
      <c r="AB950" s="13"/>
      <c r="AD950" s="12"/>
      <c r="AH950" s="12"/>
      <c r="AK950" s="12"/>
      <c r="AM950" s="39"/>
    </row>
    <row r="951" ht="15.75" customHeight="1">
      <c r="A951" s="34"/>
      <c r="B951" s="34"/>
      <c r="C951" s="34"/>
      <c r="E951" s="34"/>
      <c r="F951" s="35"/>
      <c r="J951" s="36"/>
      <c r="L951" s="37"/>
      <c r="W951" s="12"/>
      <c r="X951" s="34"/>
      <c r="Y951" s="12"/>
      <c r="Z951" s="12"/>
      <c r="AB951" s="13"/>
      <c r="AD951" s="12"/>
      <c r="AH951" s="12"/>
      <c r="AK951" s="12"/>
      <c r="AM951" s="39"/>
    </row>
    <row r="952" ht="15.75" customHeight="1">
      <c r="A952" s="34"/>
      <c r="B952" s="34"/>
      <c r="C952" s="34"/>
      <c r="E952" s="34"/>
      <c r="F952" s="35"/>
      <c r="J952" s="36"/>
      <c r="L952" s="37"/>
      <c r="W952" s="12"/>
      <c r="X952" s="34"/>
      <c r="Y952" s="12"/>
      <c r="Z952" s="12"/>
      <c r="AB952" s="13"/>
      <c r="AD952" s="12"/>
      <c r="AH952" s="12"/>
      <c r="AK952" s="12"/>
      <c r="AM952" s="39"/>
    </row>
    <row r="953" ht="15.75" customHeight="1">
      <c r="A953" s="34"/>
      <c r="B953" s="34"/>
      <c r="C953" s="34"/>
      <c r="E953" s="34"/>
      <c r="F953" s="35"/>
      <c r="J953" s="36"/>
      <c r="L953" s="37"/>
      <c r="W953" s="12"/>
      <c r="X953" s="34"/>
      <c r="Y953" s="12"/>
      <c r="Z953" s="12"/>
      <c r="AB953" s="13"/>
      <c r="AD953" s="12"/>
      <c r="AH953" s="12"/>
      <c r="AK953" s="12"/>
      <c r="AM953" s="39"/>
    </row>
    <row r="954" ht="15.75" customHeight="1">
      <c r="A954" s="34"/>
      <c r="B954" s="34"/>
      <c r="C954" s="34"/>
      <c r="E954" s="34"/>
      <c r="F954" s="35"/>
      <c r="J954" s="36"/>
      <c r="L954" s="37"/>
      <c r="W954" s="12"/>
      <c r="X954" s="34"/>
      <c r="Y954" s="12"/>
      <c r="Z954" s="12"/>
      <c r="AB954" s="13"/>
      <c r="AD954" s="12"/>
      <c r="AH954" s="12"/>
      <c r="AK954" s="12"/>
      <c r="AM954" s="39"/>
    </row>
    <row r="955" ht="15.75" customHeight="1">
      <c r="A955" s="34"/>
      <c r="B955" s="34"/>
      <c r="C955" s="34"/>
      <c r="E955" s="34"/>
      <c r="F955" s="35"/>
      <c r="J955" s="36"/>
      <c r="L955" s="37"/>
      <c r="W955" s="12"/>
      <c r="X955" s="34"/>
      <c r="Y955" s="12"/>
      <c r="Z955" s="12"/>
      <c r="AB955" s="13"/>
      <c r="AD955" s="12"/>
      <c r="AH955" s="12"/>
      <c r="AK955" s="12"/>
      <c r="AM955" s="39"/>
    </row>
    <row r="956" ht="15.75" customHeight="1">
      <c r="A956" s="34"/>
      <c r="B956" s="34"/>
      <c r="C956" s="34"/>
      <c r="E956" s="34"/>
      <c r="F956" s="35"/>
      <c r="J956" s="36"/>
      <c r="L956" s="37"/>
      <c r="W956" s="12"/>
      <c r="X956" s="34"/>
      <c r="Y956" s="12"/>
      <c r="Z956" s="12"/>
      <c r="AB956" s="13"/>
      <c r="AD956" s="12"/>
      <c r="AH956" s="12"/>
      <c r="AK956" s="12"/>
      <c r="AM956" s="39"/>
    </row>
    <row r="957" ht="15.75" customHeight="1">
      <c r="A957" s="34"/>
      <c r="B957" s="34"/>
      <c r="C957" s="34"/>
      <c r="E957" s="34"/>
      <c r="F957" s="35"/>
      <c r="J957" s="36"/>
      <c r="L957" s="37"/>
      <c r="W957" s="12"/>
      <c r="X957" s="34"/>
      <c r="Y957" s="12"/>
      <c r="Z957" s="12"/>
      <c r="AB957" s="13"/>
      <c r="AD957" s="12"/>
      <c r="AH957" s="12"/>
      <c r="AK957" s="12"/>
      <c r="AM957" s="39"/>
    </row>
    <row r="958" ht="15.75" customHeight="1">
      <c r="A958" s="34"/>
      <c r="B958" s="34"/>
      <c r="C958" s="34"/>
      <c r="E958" s="34"/>
      <c r="F958" s="35"/>
      <c r="J958" s="36"/>
      <c r="L958" s="37"/>
      <c r="W958" s="12"/>
      <c r="X958" s="34"/>
      <c r="Y958" s="12"/>
      <c r="Z958" s="12"/>
      <c r="AB958" s="13"/>
      <c r="AD958" s="12"/>
      <c r="AH958" s="12"/>
      <c r="AK958" s="12"/>
      <c r="AM958" s="39"/>
    </row>
    <row r="959" ht="15.75" customHeight="1">
      <c r="A959" s="34"/>
      <c r="B959" s="34"/>
      <c r="C959" s="34"/>
      <c r="E959" s="34"/>
      <c r="F959" s="35"/>
      <c r="J959" s="36"/>
      <c r="L959" s="37"/>
      <c r="W959" s="12"/>
      <c r="X959" s="34"/>
      <c r="Y959" s="12"/>
      <c r="Z959" s="12"/>
      <c r="AB959" s="13"/>
      <c r="AD959" s="12"/>
      <c r="AH959" s="12"/>
      <c r="AK959" s="12"/>
      <c r="AM959" s="39"/>
    </row>
    <row r="960" ht="15.75" customHeight="1">
      <c r="A960" s="34"/>
      <c r="B960" s="34"/>
      <c r="C960" s="34"/>
      <c r="E960" s="34"/>
      <c r="F960" s="35"/>
      <c r="J960" s="36"/>
      <c r="L960" s="37"/>
      <c r="W960" s="12"/>
      <c r="X960" s="34"/>
      <c r="Y960" s="12"/>
      <c r="Z960" s="12"/>
      <c r="AB960" s="13"/>
      <c r="AD960" s="12"/>
      <c r="AH960" s="12"/>
      <c r="AK960" s="12"/>
      <c r="AM960" s="39"/>
    </row>
    <row r="961" ht="15.75" customHeight="1">
      <c r="A961" s="34"/>
      <c r="B961" s="34"/>
      <c r="C961" s="34"/>
      <c r="E961" s="34"/>
      <c r="F961" s="35"/>
      <c r="J961" s="36"/>
      <c r="L961" s="37"/>
      <c r="W961" s="12"/>
      <c r="X961" s="34"/>
      <c r="Y961" s="12"/>
      <c r="Z961" s="12"/>
      <c r="AB961" s="13"/>
      <c r="AD961" s="12"/>
      <c r="AH961" s="12"/>
      <c r="AK961" s="12"/>
      <c r="AM961" s="39"/>
    </row>
    <row r="962" ht="15.75" customHeight="1">
      <c r="A962" s="34"/>
      <c r="B962" s="34"/>
      <c r="C962" s="34"/>
      <c r="E962" s="34"/>
      <c r="F962" s="35"/>
      <c r="J962" s="36"/>
      <c r="L962" s="37"/>
      <c r="W962" s="12"/>
      <c r="X962" s="34"/>
      <c r="Y962" s="12"/>
      <c r="Z962" s="12"/>
      <c r="AB962" s="13"/>
      <c r="AD962" s="12"/>
      <c r="AH962" s="12"/>
      <c r="AK962" s="12"/>
      <c r="AM962" s="39"/>
    </row>
    <row r="963" ht="15.75" customHeight="1">
      <c r="A963" s="34"/>
      <c r="B963" s="34"/>
      <c r="C963" s="34"/>
      <c r="E963" s="34"/>
      <c r="F963" s="35"/>
      <c r="J963" s="36"/>
      <c r="L963" s="37"/>
      <c r="W963" s="12"/>
      <c r="X963" s="34"/>
      <c r="Y963" s="12"/>
      <c r="Z963" s="12"/>
      <c r="AB963" s="13"/>
      <c r="AD963" s="12"/>
      <c r="AH963" s="12"/>
      <c r="AK963" s="12"/>
      <c r="AM963" s="39"/>
    </row>
    <row r="964" ht="15.75" customHeight="1">
      <c r="A964" s="34"/>
      <c r="B964" s="34"/>
      <c r="C964" s="34"/>
      <c r="E964" s="34"/>
      <c r="F964" s="35"/>
      <c r="J964" s="36"/>
      <c r="L964" s="37"/>
      <c r="W964" s="12"/>
      <c r="X964" s="34"/>
      <c r="Y964" s="12"/>
      <c r="Z964" s="12"/>
      <c r="AB964" s="13"/>
      <c r="AD964" s="12"/>
      <c r="AH964" s="12"/>
      <c r="AK964" s="12"/>
      <c r="AM964" s="39"/>
    </row>
    <row r="965" ht="15.75" customHeight="1">
      <c r="A965" s="34"/>
      <c r="B965" s="34"/>
      <c r="C965" s="34"/>
      <c r="E965" s="34"/>
      <c r="F965" s="35"/>
      <c r="J965" s="36"/>
      <c r="L965" s="37"/>
      <c r="W965" s="12"/>
      <c r="X965" s="34"/>
      <c r="Y965" s="12"/>
      <c r="Z965" s="12"/>
      <c r="AB965" s="13"/>
      <c r="AD965" s="12"/>
      <c r="AH965" s="12"/>
      <c r="AK965" s="12"/>
      <c r="AM965" s="39"/>
    </row>
    <row r="966" ht="15.75" customHeight="1">
      <c r="A966" s="34"/>
      <c r="B966" s="34"/>
      <c r="C966" s="34"/>
      <c r="E966" s="34"/>
      <c r="F966" s="35"/>
      <c r="J966" s="36"/>
      <c r="L966" s="37"/>
      <c r="W966" s="12"/>
      <c r="X966" s="34"/>
      <c r="Y966" s="12"/>
      <c r="Z966" s="12"/>
      <c r="AB966" s="13"/>
      <c r="AD966" s="12"/>
      <c r="AH966" s="12"/>
      <c r="AK966" s="12"/>
      <c r="AM966" s="39"/>
    </row>
    <row r="967" ht="15.75" customHeight="1">
      <c r="A967" s="34"/>
      <c r="B967" s="34"/>
      <c r="C967" s="34"/>
      <c r="E967" s="34"/>
      <c r="F967" s="35"/>
      <c r="J967" s="36"/>
      <c r="L967" s="37"/>
      <c r="W967" s="12"/>
      <c r="X967" s="34"/>
      <c r="Y967" s="12"/>
      <c r="Z967" s="12"/>
      <c r="AB967" s="13"/>
      <c r="AD967" s="12"/>
      <c r="AH967" s="12"/>
      <c r="AK967" s="12"/>
      <c r="AM967" s="39"/>
    </row>
    <row r="968" ht="15.75" customHeight="1">
      <c r="A968" s="34"/>
      <c r="B968" s="34"/>
      <c r="C968" s="34"/>
      <c r="E968" s="34"/>
      <c r="F968" s="35"/>
      <c r="J968" s="36"/>
      <c r="L968" s="37"/>
      <c r="W968" s="12"/>
      <c r="X968" s="34"/>
      <c r="Y968" s="12"/>
      <c r="Z968" s="12"/>
      <c r="AB968" s="13"/>
      <c r="AD968" s="12"/>
      <c r="AH968" s="12"/>
      <c r="AK968" s="12"/>
      <c r="AM968" s="39"/>
    </row>
    <row r="969" ht="15.75" customHeight="1">
      <c r="A969" s="34"/>
      <c r="B969" s="34"/>
      <c r="C969" s="34"/>
      <c r="E969" s="34"/>
      <c r="F969" s="35"/>
      <c r="J969" s="36"/>
      <c r="L969" s="37"/>
      <c r="W969" s="12"/>
      <c r="X969" s="34"/>
      <c r="Y969" s="12"/>
      <c r="Z969" s="12"/>
      <c r="AB969" s="13"/>
      <c r="AD969" s="12"/>
      <c r="AH969" s="12"/>
      <c r="AK969" s="12"/>
      <c r="AM969" s="39"/>
    </row>
    <row r="970" ht="15.75" customHeight="1">
      <c r="A970" s="34"/>
      <c r="B970" s="34"/>
      <c r="C970" s="34"/>
      <c r="E970" s="34"/>
      <c r="F970" s="35"/>
      <c r="J970" s="36"/>
      <c r="L970" s="37"/>
      <c r="W970" s="12"/>
      <c r="X970" s="34"/>
      <c r="Y970" s="12"/>
      <c r="Z970" s="12"/>
      <c r="AB970" s="13"/>
      <c r="AD970" s="12"/>
      <c r="AH970" s="12"/>
      <c r="AK970" s="12"/>
      <c r="AM970" s="39"/>
    </row>
    <row r="971" ht="15.75" customHeight="1">
      <c r="A971" s="34"/>
      <c r="B971" s="34"/>
      <c r="C971" s="34"/>
      <c r="E971" s="34"/>
      <c r="F971" s="35"/>
      <c r="J971" s="36"/>
      <c r="L971" s="37"/>
      <c r="W971" s="12"/>
      <c r="X971" s="34"/>
      <c r="Y971" s="12"/>
      <c r="Z971" s="12"/>
      <c r="AB971" s="13"/>
      <c r="AD971" s="12"/>
      <c r="AH971" s="12"/>
      <c r="AK971" s="12"/>
      <c r="AM971" s="39"/>
    </row>
    <row r="972" ht="15.75" customHeight="1">
      <c r="A972" s="34"/>
      <c r="B972" s="34"/>
      <c r="C972" s="34"/>
      <c r="E972" s="34"/>
      <c r="F972" s="35"/>
      <c r="J972" s="36"/>
      <c r="L972" s="37"/>
      <c r="W972" s="12"/>
      <c r="X972" s="34"/>
      <c r="Y972" s="12"/>
      <c r="Z972" s="12"/>
      <c r="AB972" s="13"/>
      <c r="AD972" s="12"/>
      <c r="AH972" s="12"/>
      <c r="AK972" s="12"/>
      <c r="AM972" s="39"/>
    </row>
    <row r="973" ht="15.75" customHeight="1">
      <c r="A973" s="34"/>
      <c r="B973" s="34"/>
      <c r="C973" s="34"/>
      <c r="E973" s="34"/>
      <c r="F973" s="35"/>
      <c r="J973" s="36"/>
      <c r="L973" s="37"/>
      <c r="W973" s="12"/>
      <c r="X973" s="34"/>
      <c r="Y973" s="12"/>
      <c r="Z973" s="12"/>
      <c r="AB973" s="13"/>
      <c r="AD973" s="12"/>
      <c r="AH973" s="12"/>
      <c r="AK973" s="12"/>
      <c r="AM973" s="39"/>
    </row>
    <row r="974" ht="15.75" customHeight="1">
      <c r="A974" s="34"/>
      <c r="B974" s="34"/>
      <c r="C974" s="34"/>
      <c r="E974" s="34"/>
      <c r="F974" s="35"/>
      <c r="J974" s="36"/>
      <c r="L974" s="37"/>
      <c r="W974" s="12"/>
      <c r="X974" s="34"/>
      <c r="Y974" s="12"/>
      <c r="Z974" s="12"/>
      <c r="AB974" s="13"/>
      <c r="AD974" s="12"/>
      <c r="AH974" s="12"/>
      <c r="AK974" s="12"/>
      <c r="AM974" s="39"/>
    </row>
    <row r="975" ht="15.75" customHeight="1">
      <c r="A975" s="34"/>
      <c r="B975" s="34"/>
      <c r="C975" s="34"/>
      <c r="E975" s="34"/>
      <c r="F975" s="35"/>
      <c r="J975" s="36"/>
      <c r="L975" s="37"/>
      <c r="W975" s="12"/>
      <c r="X975" s="34"/>
      <c r="Y975" s="12"/>
      <c r="Z975" s="12"/>
      <c r="AB975" s="13"/>
      <c r="AD975" s="12"/>
      <c r="AH975" s="12"/>
      <c r="AK975" s="12"/>
      <c r="AM975" s="39"/>
    </row>
    <row r="976" ht="15.75" customHeight="1">
      <c r="A976" s="34"/>
      <c r="B976" s="34"/>
      <c r="C976" s="34"/>
      <c r="E976" s="34"/>
      <c r="F976" s="35"/>
      <c r="J976" s="36"/>
      <c r="L976" s="37"/>
      <c r="W976" s="12"/>
      <c r="X976" s="34"/>
      <c r="Y976" s="12"/>
      <c r="Z976" s="12"/>
      <c r="AB976" s="13"/>
      <c r="AD976" s="12"/>
      <c r="AH976" s="12"/>
      <c r="AK976" s="12"/>
      <c r="AM976" s="39"/>
    </row>
    <row r="977" ht="15.75" customHeight="1">
      <c r="A977" s="34"/>
      <c r="B977" s="34"/>
      <c r="C977" s="34"/>
      <c r="E977" s="34"/>
      <c r="F977" s="35"/>
      <c r="J977" s="36"/>
      <c r="L977" s="37"/>
      <c r="W977" s="12"/>
      <c r="X977" s="34"/>
      <c r="Y977" s="12"/>
      <c r="Z977" s="12"/>
      <c r="AB977" s="13"/>
      <c r="AD977" s="12"/>
      <c r="AH977" s="12"/>
      <c r="AK977" s="12"/>
      <c r="AM977" s="39"/>
    </row>
    <row r="978" ht="15.75" customHeight="1">
      <c r="A978" s="34"/>
      <c r="B978" s="34"/>
      <c r="C978" s="34"/>
      <c r="E978" s="34"/>
      <c r="F978" s="35"/>
      <c r="J978" s="36"/>
      <c r="L978" s="37"/>
      <c r="W978" s="12"/>
      <c r="X978" s="34"/>
      <c r="Y978" s="12"/>
      <c r="Z978" s="12"/>
      <c r="AB978" s="13"/>
      <c r="AD978" s="12"/>
      <c r="AH978" s="12"/>
      <c r="AK978" s="12"/>
      <c r="AM978" s="39"/>
    </row>
    <row r="979" ht="15.75" customHeight="1">
      <c r="A979" s="34"/>
      <c r="B979" s="34"/>
      <c r="C979" s="34"/>
      <c r="E979" s="34"/>
      <c r="F979" s="35"/>
      <c r="J979" s="36"/>
      <c r="L979" s="37"/>
      <c r="W979" s="12"/>
      <c r="X979" s="34"/>
      <c r="Y979" s="12"/>
      <c r="Z979" s="12"/>
      <c r="AB979" s="13"/>
      <c r="AD979" s="12"/>
      <c r="AH979" s="12"/>
      <c r="AK979" s="12"/>
      <c r="AM979" s="39"/>
    </row>
    <row r="980" ht="15.75" customHeight="1">
      <c r="A980" s="34"/>
      <c r="B980" s="34"/>
      <c r="C980" s="34"/>
      <c r="E980" s="34"/>
      <c r="F980" s="35"/>
      <c r="J980" s="36"/>
      <c r="L980" s="37"/>
      <c r="W980" s="12"/>
      <c r="X980" s="34"/>
      <c r="Y980" s="12"/>
      <c r="Z980" s="12"/>
      <c r="AB980" s="13"/>
      <c r="AD980" s="12"/>
      <c r="AH980" s="12"/>
      <c r="AK980" s="12"/>
      <c r="AM980" s="39"/>
    </row>
    <row r="981" ht="15.75" customHeight="1">
      <c r="A981" s="34"/>
      <c r="B981" s="34"/>
      <c r="C981" s="34"/>
      <c r="E981" s="34"/>
      <c r="F981" s="35"/>
      <c r="J981" s="36"/>
      <c r="L981" s="37"/>
      <c r="W981" s="12"/>
      <c r="X981" s="34"/>
      <c r="Y981" s="12"/>
      <c r="Z981" s="12"/>
      <c r="AB981" s="13"/>
      <c r="AD981" s="12"/>
      <c r="AH981" s="12"/>
      <c r="AK981" s="12"/>
      <c r="AM981" s="39"/>
    </row>
    <row r="982" ht="15.75" customHeight="1">
      <c r="A982" s="34"/>
      <c r="B982" s="34"/>
      <c r="C982" s="34"/>
      <c r="E982" s="34"/>
      <c r="F982" s="35"/>
      <c r="J982" s="36"/>
      <c r="L982" s="37"/>
      <c r="W982" s="12"/>
      <c r="X982" s="34"/>
      <c r="Y982" s="12"/>
      <c r="Z982" s="12"/>
      <c r="AB982" s="13"/>
      <c r="AD982" s="12"/>
      <c r="AH982" s="12"/>
      <c r="AK982" s="12"/>
      <c r="AM982" s="39"/>
    </row>
    <row r="983" ht="15.75" customHeight="1">
      <c r="A983" s="34"/>
      <c r="B983" s="34"/>
      <c r="C983" s="34"/>
      <c r="E983" s="34"/>
      <c r="F983" s="35"/>
      <c r="J983" s="36"/>
      <c r="L983" s="37"/>
      <c r="W983" s="12"/>
      <c r="X983" s="34"/>
      <c r="Y983" s="12"/>
      <c r="Z983" s="12"/>
      <c r="AB983" s="13"/>
      <c r="AD983" s="12"/>
      <c r="AH983" s="12"/>
      <c r="AK983" s="12"/>
      <c r="AM983" s="39"/>
    </row>
    <row r="984" ht="15.75" customHeight="1">
      <c r="A984" s="34"/>
      <c r="B984" s="34"/>
      <c r="C984" s="34"/>
      <c r="E984" s="34"/>
      <c r="F984" s="35"/>
      <c r="J984" s="36"/>
      <c r="L984" s="37"/>
      <c r="W984" s="12"/>
      <c r="X984" s="34"/>
      <c r="Y984" s="12"/>
      <c r="Z984" s="12"/>
      <c r="AB984" s="13"/>
      <c r="AD984" s="12"/>
      <c r="AH984" s="12"/>
      <c r="AK984" s="12"/>
      <c r="AM984" s="39"/>
    </row>
    <row r="985" ht="15.75" customHeight="1">
      <c r="A985" s="34"/>
      <c r="B985" s="34"/>
      <c r="C985" s="34"/>
      <c r="E985" s="34"/>
      <c r="F985" s="35"/>
      <c r="J985" s="36"/>
      <c r="L985" s="37"/>
      <c r="W985" s="12"/>
      <c r="X985" s="34"/>
      <c r="Y985" s="12"/>
      <c r="Z985" s="12"/>
      <c r="AB985" s="13"/>
      <c r="AD985" s="12"/>
      <c r="AH985" s="12"/>
      <c r="AK985" s="12"/>
      <c r="AM985" s="39"/>
    </row>
    <row r="986" ht="15.75" customHeight="1">
      <c r="A986" s="34"/>
      <c r="B986" s="34"/>
      <c r="C986" s="34"/>
      <c r="E986" s="34"/>
      <c r="F986" s="35"/>
      <c r="J986" s="36"/>
      <c r="L986" s="37"/>
      <c r="W986" s="12"/>
      <c r="X986" s="34"/>
      <c r="Y986" s="12"/>
      <c r="Z986" s="12"/>
      <c r="AB986" s="13"/>
      <c r="AD986" s="12"/>
      <c r="AH986" s="12"/>
      <c r="AK986" s="12"/>
      <c r="AM986" s="39"/>
    </row>
    <row r="987" ht="15.75" customHeight="1">
      <c r="A987" s="34"/>
      <c r="B987" s="34"/>
      <c r="C987" s="34"/>
      <c r="E987" s="34"/>
      <c r="F987" s="35"/>
      <c r="J987" s="36"/>
      <c r="L987" s="37"/>
      <c r="W987" s="12"/>
      <c r="X987" s="34"/>
      <c r="Y987" s="12"/>
      <c r="Z987" s="12"/>
      <c r="AB987" s="13"/>
      <c r="AD987" s="12"/>
      <c r="AH987" s="12"/>
      <c r="AK987" s="12"/>
      <c r="AM987" s="39"/>
    </row>
    <row r="988" ht="15.75" customHeight="1">
      <c r="A988" s="34"/>
      <c r="B988" s="34"/>
      <c r="C988" s="34"/>
      <c r="E988" s="34"/>
      <c r="F988" s="35"/>
      <c r="J988" s="36"/>
      <c r="L988" s="37"/>
      <c r="W988" s="12"/>
      <c r="X988" s="34"/>
      <c r="Y988" s="12"/>
      <c r="Z988" s="12"/>
      <c r="AB988" s="13"/>
      <c r="AD988" s="12"/>
      <c r="AH988" s="12"/>
      <c r="AK988" s="12"/>
      <c r="AM988" s="39"/>
    </row>
    <row r="989" ht="15.75" customHeight="1">
      <c r="A989" s="34"/>
      <c r="B989" s="34"/>
      <c r="C989" s="34"/>
      <c r="E989" s="34"/>
      <c r="F989" s="35"/>
      <c r="J989" s="36"/>
      <c r="L989" s="37"/>
      <c r="W989" s="12"/>
      <c r="X989" s="34"/>
      <c r="Y989" s="12"/>
      <c r="Z989" s="12"/>
      <c r="AB989" s="13"/>
      <c r="AD989" s="12"/>
      <c r="AH989" s="12"/>
      <c r="AK989" s="12"/>
      <c r="AM989" s="39"/>
    </row>
    <row r="990" ht="15.75" customHeight="1">
      <c r="A990" s="34"/>
      <c r="B990" s="34"/>
      <c r="C990" s="34"/>
      <c r="E990" s="34"/>
      <c r="F990" s="35"/>
      <c r="J990" s="36"/>
      <c r="L990" s="37"/>
      <c r="W990" s="12"/>
      <c r="X990" s="34"/>
      <c r="Y990" s="12"/>
      <c r="Z990" s="12"/>
      <c r="AB990" s="13"/>
      <c r="AD990" s="12"/>
      <c r="AH990" s="12"/>
      <c r="AK990" s="12"/>
      <c r="AM990" s="39"/>
    </row>
    <row r="991" ht="15.75" customHeight="1">
      <c r="A991" s="34"/>
      <c r="B991" s="34"/>
      <c r="C991" s="34"/>
      <c r="E991" s="34"/>
      <c r="F991" s="35"/>
      <c r="J991" s="36"/>
      <c r="L991" s="37"/>
      <c r="W991" s="12"/>
      <c r="X991" s="34"/>
      <c r="Y991" s="12"/>
      <c r="Z991" s="12"/>
      <c r="AB991" s="13"/>
      <c r="AD991" s="12"/>
      <c r="AH991" s="12"/>
      <c r="AK991" s="12"/>
      <c r="AM991" s="39"/>
    </row>
    <row r="992" ht="15.75" customHeight="1">
      <c r="A992" s="34"/>
      <c r="B992" s="34"/>
      <c r="C992" s="34"/>
      <c r="E992" s="34"/>
      <c r="F992" s="35"/>
      <c r="J992" s="36"/>
      <c r="L992" s="37"/>
      <c r="W992" s="12"/>
      <c r="X992" s="34"/>
      <c r="Y992" s="12"/>
      <c r="Z992" s="12"/>
      <c r="AB992" s="13"/>
      <c r="AD992" s="12"/>
      <c r="AH992" s="12"/>
      <c r="AK992" s="12"/>
      <c r="AM992" s="39"/>
    </row>
    <row r="993" ht="15.75" customHeight="1">
      <c r="A993" s="34"/>
      <c r="B993" s="34"/>
      <c r="C993" s="34"/>
      <c r="E993" s="34"/>
      <c r="F993" s="35"/>
      <c r="J993" s="36"/>
      <c r="L993" s="37"/>
      <c r="W993" s="12"/>
      <c r="X993" s="34"/>
      <c r="Y993" s="12"/>
      <c r="Z993" s="12"/>
      <c r="AB993" s="13"/>
      <c r="AD993" s="12"/>
      <c r="AH993" s="12"/>
      <c r="AK993" s="12"/>
      <c r="AM993" s="39"/>
    </row>
    <row r="994" ht="15.75" customHeight="1">
      <c r="A994" s="34"/>
      <c r="B994" s="34"/>
      <c r="C994" s="34"/>
      <c r="E994" s="34"/>
      <c r="F994" s="35"/>
      <c r="J994" s="36"/>
      <c r="L994" s="37"/>
      <c r="W994" s="12"/>
      <c r="X994" s="34"/>
      <c r="Y994" s="12"/>
      <c r="Z994" s="12"/>
      <c r="AB994" s="13"/>
      <c r="AD994" s="12"/>
      <c r="AH994" s="12"/>
      <c r="AK994" s="12"/>
      <c r="AM994" s="39"/>
    </row>
    <row r="995" ht="15.75" customHeight="1">
      <c r="A995" s="34"/>
      <c r="B995" s="34"/>
      <c r="C995" s="34"/>
      <c r="E995" s="34"/>
      <c r="F995" s="35"/>
      <c r="J995" s="36"/>
      <c r="L995" s="37"/>
      <c r="W995" s="12"/>
      <c r="X995" s="34"/>
      <c r="Y995" s="12"/>
      <c r="Z995" s="12"/>
      <c r="AB995" s="13"/>
      <c r="AD995" s="12"/>
      <c r="AH995" s="12"/>
      <c r="AK995" s="12"/>
      <c r="AM995" s="39"/>
    </row>
    <row r="996" ht="15.75" customHeight="1">
      <c r="A996" s="34"/>
      <c r="B996" s="34"/>
      <c r="C996" s="34"/>
      <c r="E996" s="34"/>
      <c r="F996" s="35"/>
      <c r="J996" s="36"/>
      <c r="L996" s="37"/>
      <c r="W996" s="12"/>
      <c r="X996" s="34"/>
      <c r="Y996" s="12"/>
      <c r="Z996" s="12"/>
      <c r="AB996" s="13"/>
      <c r="AD996" s="12"/>
      <c r="AH996" s="12"/>
      <c r="AK996" s="12"/>
      <c r="AM996" s="39"/>
    </row>
    <row r="997" ht="15.75" customHeight="1">
      <c r="A997" s="34"/>
      <c r="B997" s="34"/>
      <c r="C997" s="34"/>
      <c r="E997" s="34"/>
      <c r="F997" s="35"/>
      <c r="J997" s="36"/>
      <c r="L997" s="37"/>
      <c r="W997" s="12"/>
      <c r="X997" s="34"/>
      <c r="Y997" s="12"/>
      <c r="Z997" s="12"/>
      <c r="AB997" s="13"/>
      <c r="AD997" s="12"/>
      <c r="AH997" s="12"/>
      <c r="AK997" s="12"/>
      <c r="AM997" s="39"/>
    </row>
    <row r="998" ht="15.75" customHeight="1">
      <c r="A998" s="34"/>
      <c r="B998" s="34"/>
      <c r="C998" s="34"/>
      <c r="E998" s="34"/>
      <c r="F998" s="35"/>
      <c r="J998" s="36"/>
      <c r="L998" s="37"/>
      <c r="W998" s="12"/>
      <c r="X998" s="34"/>
      <c r="Y998" s="12"/>
      <c r="Z998" s="12"/>
      <c r="AB998" s="13"/>
      <c r="AD998" s="12"/>
      <c r="AH998" s="12"/>
      <c r="AK998" s="12"/>
      <c r="AM998" s="39"/>
    </row>
    <row r="999" ht="15.75" customHeight="1">
      <c r="A999" s="34"/>
      <c r="B999" s="34"/>
      <c r="C999" s="34"/>
      <c r="E999" s="34"/>
      <c r="F999" s="35"/>
      <c r="J999" s="36"/>
      <c r="L999" s="37"/>
      <c r="W999" s="12"/>
      <c r="X999" s="34"/>
      <c r="Y999" s="12"/>
      <c r="Z999" s="12"/>
      <c r="AB999" s="13"/>
      <c r="AD999" s="12"/>
      <c r="AH999" s="12"/>
      <c r="AK999" s="12"/>
      <c r="AM999" s="39"/>
    </row>
    <row r="1000" ht="15.75" customHeight="1">
      <c r="A1000" s="34"/>
      <c r="B1000" s="34"/>
      <c r="C1000" s="34"/>
      <c r="E1000" s="34"/>
      <c r="F1000" s="35"/>
      <c r="J1000" s="36"/>
      <c r="L1000" s="37"/>
      <c r="W1000" s="12"/>
      <c r="X1000" s="34"/>
      <c r="Y1000" s="12"/>
      <c r="Z1000" s="12"/>
      <c r="AB1000" s="13"/>
      <c r="AD1000" s="12"/>
      <c r="AH1000" s="12"/>
      <c r="AK1000" s="12"/>
      <c r="AM1000" s="39"/>
    </row>
  </sheetData>
  <conditionalFormatting sqref="F60:F1000">
    <cfRule type="cellIs" dxfId="4" priority="1" operator="greaterThan">
      <formula>0</formula>
    </cfRule>
  </conditionalFormatting>
  <conditionalFormatting sqref="L1:L59">
    <cfRule type="cellIs" dxfId="4" priority="2" operator="greaterThan">
      <formula>0</formula>
    </cfRule>
  </conditionalFormatting>
  <dataValidations>
    <dataValidation type="list" allowBlank="1" showErrorMessage="1" sqref="S1:S59">
      <formula1>LISTAS!$A:$A</formula1>
    </dataValidation>
    <dataValidation type="list" allowBlank="1" showErrorMessage="1" sqref="U1:U59 AB60:AB1000">
      <formula1>LISTAS!$E:$E</formula1>
    </dataValidation>
    <dataValidation type="list" allowBlank="1" showErrorMessage="1" sqref="T2:T59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25"/>
    <col customWidth="1" min="2" max="2" width="7.63"/>
    <col customWidth="1" min="3" max="3" width="14.25"/>
    <col customWidth="1" min="4" max="4" width="7.38"/>
    <col customWidth="1" min="5" max="5" width="31.75"/>
    <col customWidth="1" min="6" max="6" width="11.38"/>
    <col customWidth="1" min="7" max="7" width="7.0"/>
    <col customWidth="1" min="8" max="8" width="5.13"/>
    <col customWidth="1" min="9" max="9" width="10.25"/>
    <col customWidth="1" min="10" max="10" width="9.75"/>
    <col customWidth="1" min="11" max="12" width="11.38"/>
    <col customWidth="1" min="13" max="13" width="12.38"/>
    <col customWidth="1" min="14" max="14" width="10.25"/>
    <col customWidth="1" min="15" max="15" width="5.13"/>
    <col customWidth="1" min="16" max="16" width="9.38"/>
    <col customWidth="1" min="17" max="17" width="9.75"/>
    <col customWidth="1" min="18" max="18" width="9.25"/>
    <col customWidth="1" min="19" max="19" width="10.25"/>
    <col customWidth="1" min="20" max="20" width="10.75"/>
    <col customWidth="1" min="21" max="21" width="12.63"/>
    <col customWidth="1" min="22" max="22" width="8.88"/>
    <col customWidth="1" min="23" max="23" width="12.0"/>
    <col customWidth="1" min="24" max="24" width="11.25"/>
    <col customWidth="1" min="25" max="26" width="11.38"/>
    <col customWidth="1" min="27" max="27" width="13.75"/>
    <col customWidth="1" min="28" max="43" width="11.38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>
      <c r="A2" s="28" t="s">
        <v>2400</v>
      </c>
      <c r="B2" s="28"/>
      <c r="C2" s="15" t="str">
        <f t="shared" ref="C2:C15" si="1">CONCATENATE(LEFT(T2,3),RIGHT(A2,8))</f>
        <v>BEB13004096</v>
      </c>
      <c r="D2" s="15" t="s">
        <v>11857</v>
      </c>
      <c r="E2" s="28" t="s">
        <v>2401</v>
      </c>
      <c r="F2" s="20"/>
      <c r="G2" s="29">
        <v>21.0</v>
      </c>
      <c r="H2" s="28" t="s">
        <v>12099</v>
      </c>
      <c r="I2" s="15">
        <v>9.0</v>
      </c>
      <c r="J2" s="15"/>
      <c r="K2" s="15"/>
      <c r="L2" s="23">
        <f>((GOLOMAX!$F2*(1+GOLOMAX!$G2%))/GOLOMAX!$J2)+GOLOMAX!$K2</f>
        <v>548.43</v>
      </c>
      <c r="M2" s="15">
        <v>35.0</v>
      </c>
      <c r="N2" s="77">
        <f t="shared" ref="N2:N15" si="2">IF(L2&gt;=5,MROUND(L2/(1-M2/100),50),10)</f>
        <v>850</v>
      </c>
      <c r="O2" s="29">
        <f>MROUND(('DOBLE COLA'!$N2/0.6),10)</f>
        <v>1420</v>
      </c>
      <c r="P2" s="15" t="s">
        <v>11858</v>
      </c>
      <c r="Q2" s="15">
        <v>9.0</v>
      </c>
      <c r="R2" s="29">
        <f>'DOBLE COLA'!$I2*2</f>
        <v>18</v>
      </c>
      <c r="S2" s="15" t="s">
        <v>2402</v>
      </c>
      <c r="T2" s="15" t="s">
        <v>188</v>
      </c>
      <c r="U2" s="15" t="s">
        <v>11778</v>
      </c>
      <c r="V2" s="15" t="s">
        <v>2402</v>
      </c>
      <c r="W2" s="15" t="s">
        <v>11860</v>
      </c>
      <c r="X2" s="15">
        <v>1.0</v>
      </c>
      <c r="Y2" s="15"/>
      <c r="Z2" s="15"/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5"/>
      <c r="AP2" s="15"/>
      <c r="AQ2" s="15"/>
    </row>
    <row r="3">
      <c r="A3" s="28" t="s">
        <v>2403</v>
      </c>
      <c r="B3" s="28"/>
      <c r="C3" s="15" t="str">
        <f t="shared" si="1"/>
        <v>BEB13005239</v>
      </c>
      <c r="D3" s="15" t="s">
        <v>11857</v>
      </c>
      <c r="E3" s="28" t="s">
        <v>2404</v>
      </c>
      <c r="F3" s="20"/>
      <c r="G3" s="29">
        <v>21.0</v>
      </c>
      <c r="H3" s="28" t="s">
        <v>12099</v>
      </c>
      <c r="I3" s="15">
        <v>6.0</v>
      </c>
      <c r="J3" s="15"/>
      <c r="K3" s="15"/>
      <c r="L3" s="33">
        <v>1060.0</v>
      </c>
      <c r="M3" s="15">
        <v>35.0</v>
      </c>
      <c r="N3" s="77">
        <f t="shared" si="2"/>
        <v>1650</v>
      </c>
      <c r="O3" s="29">
        <f>MROUND(('DOBLE COLA'!$N3/0.6),10)</f>
        <v>2750</v>
      </c>
      <c r="P3" s="15" t="s">
        <v>11858</v>
      </c>
      <c r="Q3" s="15">
        <v>6.0</v>
      </c>
      <c r="R3" s="29">
        <f>'DOBLE COLA'!$I3*2</f>
        <v>12</v>
      </c>
      <c r="S3" s="15" t="s">
        <v>2402</v>
      </c>
      <c r="T3" s="15" t="s">
        <v>188</v>
      </c>
      <c r="U3" s="15" t="s">
        <v>11778</v>
      </c>
      <c r="V3" s="15" t="s">
        <v>2402</v>
      </c>
      <c r="W3" s="15" t="s">
        <v>11860</v>
      </c>
      <c r="X3" s="15">
        <v>1.0</v>
      </c>
      <c r="Y3" s="15"/>
      <c r="Z3" s="15"/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5"/>
      <c r="AP3" s="15"/>
      <c r="AQ3" s="15"/>
    </row>
    <row r="4">
      <c r="A4" s="28" t="s">
        <v>2405</v>
      </c>
      <c r="B4" s="28"/>
      <c r="C4" s="15" t="str">
        <f t="shared" si="1"/>
        <v>BEB13005277</v>
      </c>
      <c r="D4" s="15" t="s">
        <v>11857</v>
      </c>
      <c r="E4" s="28" t="s">
        <v>2406</v>
      </c>
      <c r="F4" s="20"/>
      <c r="G4" s="29">
        <v>21.0</v>
      </c>
      <c r="H4" s="28" t="s">
        <v>12099</v>
      </c>
      <c r="I4" s="15">
        <v>6.0</v>
      </c>
      <c r="J4" s="15"/>
      <c r="K4" s="15"/>
      <c r="L4" s="33">
        <f>L3</f>
        <v>1060</v>
      </c>
      <c r="M4" s="15">
        <v>35.0</v>
      </c>
      <c r="N4" s="77">
        <f t="shared" si="2"/>
        <v>1650</v>
      </c>
      <c r="O4" s="29">
        <f>MROUND(('DOBLE COLA'!$N4/0.6),10)</f>
        <v>2750</v>
      </c>
      <c r="P4" s="15" t="s">
        <v>11858</v>
      </c>
      <c r="Q4" s="15">
        <v>6.0</v>
      </c>
      <c r="R4" s="29">
        <f>'DOBLE COLA'!$I4*2</f>
        <v>12</v>
      </c>
      <c r="S4" s="15" t="s">
        <v>2402</v>
      </c>
      <c r="T4" s="15" t="s">
        <v>188</v>
      </c>
      <c r="U4" s="15" t="s">
        <v>11778</v>
      </c>
      <c r="V4" s="15" t="s">
        <v>2402</v>
      </c>
      <c r="W4" s="15" t="s">
        <v>11860</v>
      </c>
      <c r="X4" s="15">
        <v>1.0</v>
      </c>
      <c r="Y4" s="15"/>
      <c r="Z4" s="15"/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5"/>
      <c r="AP4" s="15"/>
      <c r="AQ4" s="15"/>
    </row>
    <row r="5">
      <c r="A5" s="28" t="s">
        <v>2407</v>
      </c>
      <c r="B5" s="28"/>
      <c r="C5" s="15" t="str">
        <f t="shared" si="1"/>
        <v>BEB13001859</v>
      </c>
      <c r="D5" s="15" t="s">
        <v>11857</v>
      </c>
      <c r="E5" s="28" t="s">
        <v>2408</v>
      </c>
      <c r="F5" s="20"/>
      <c r="G5" s="29">
        <v>21.0</v>
      </c>
      <c r="H5" s="28" t="s">
        <v>12099</v>
      </c>
      <c r="I5" s="15">
        <v>6.0</v>
      </c>
      <c r="J5" s="15"/>
      <c r="K5" s="15"/>
      <c r="L5" s="33">
        <f>L3</f>
        <v>1060</v>
      </c>
      <c r="M5" s="15">
        <v>35.0</v>
      </c>
      <c r="N5" s="77">
        <f t="shared" si="2"/>
        <v>1650</v>
      </c>
      <c r="O5" s="29">
        <f>MROUND(('DOBLE COLA'!$N5/0.6),10)</f>
        <v>2750</v>
      </c>
      <c r="P5" s="15" t="s">
        <v>11858</v>
      </c>
      <c r="Q5" s="15">
        <v>6.0</v>
      </c>
      <c r="R5" s="29">
        <f>'DOBLE COLA'!$I5*2</f>
        <v>12</v>
      </c>
      <c r="S5" s="15" t="s">
        <v>2402</v>
      </c>
      <c r="T5" s="15" t="s">
        <v>188</v>
      </c>
      <c r="U5" s="15" t="s">
        <v>11778</v>
      </c>
      <c r="V5" s="15" t="s">
        <v>2402</v>
      </c>
      <c r="W5" s="15" t="s">
        <v>11860</v>
      </c>
      <c r="X5" s="15">
        <v>1.0</v>
      </c>
      <c r="Y5" s="15"/>
      <c r="Z5" s="15"/>
      <c r="AA5" s="15"/>
      <c r="AB5" s="29">
        <f>OSLE!$L5*OSLE!$AA5</f>
        <v>0</v>
      </c>
      <c r="AC5" s="15"/>
      <c r="AD5" s="15"/>
      <c r="AE5" s="15"/>
      <c r="AF5" s="15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5"/>
      <c r="AP5" s="15"/>
      <c r="AQ5" s="15"/>
    </row>
    <row r="6">
      <c r="A6" s="28" t="s">
        <v>2409</v>
      </c>
      <c r="B6" s="28"/>
      <c r="C6" s="15" t="str">
        <f t="shared" si="1"/>
        <v>BEB13005253</v>
      </c>
      <c r="D6" s="15" t="s">
        <v>11857</v>
      </c>
      <c r="E6" s="28" t="s">
        <v>2410</v>
      </c>
      <c r="F6" s="20"/>
      <c r="G6" s="29">
        <v>21.0</v>
      </c>
      <c r="H6" s="28" t="s">
        <v>12099</v>
      </c>
      <c r="I6" s="15">
        <v>6.0</v>
      </c>
      <c r="J6" s="15"/>
      <c r="K6" s="15"/>
      <c r="L6" s="33">
        <f>L3</f>
        <v>1060</v>
      </c>
      <c r="M6" s="15">
        <v>35.0</v>
      </c>
      <c r="N6" s="77">
        <f t="shared" si="2"/>
        <v>1650</v>
      </c>
      <c r="O6" s="29">
        <f>MROUND(('DOBLE COLA'!$N6/0.6),10)</f>
        <v>2750</v>
      </c>
      <c r="P6" s="15" t="s">
        <v>11858</v>
      </c>
      <c r="Q6" s="15">
        <v>6.0</v>
      </c>
      <c r="R6" s="29">
        <f>'DOBLE COLA'!$I6*2</f>
        <v>12</v>
      </c>
      <c r="S6" s="15" t="s">
        <v>2402</v>
      </c>
      <c r="T6" s="15" t="s">
        <v>188</v>
      </c>
      <c r="U6" s="15" t="s">
        <v>11778</v>
      </c>
      <c r="V6" s="15" t="s">
        <v>2402</v>
      </c>
      <c r="W6" s="15" t="s">
        <v>11860</v>
      </c>
      <c r="X6" s="15">
        <v>1.0</v>
      </c>
      <c r="Y6" s="15"/>
      <c r="Z6" s="15"/>
      <c r="AA6" s="15"/>
      <c r="AB6" s="29">
        <f>OSLE!$L6*OSLE!$AA6</f>
        <v>11150</v>
      </c>
      <c r="AC6" s="15"/>
      <c r="AD6" s="15"/>
      <c r="AE6" s="15"/>
      <c r="AF6" s="15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5"/>
      <c r="AP6" s="15"/>
      <c r="AQ6" s="15"/>
    </row>
    <row r="7">
      <c r="A7" s="28" t="s">
        <v>2411</v>
      </c>
      <c r="B7" s="28"/>
      <c r="C7" s="15" t="str">
        <f t="shared" si="1"/>
        <v>BEB13000791</v>
      </c>
      <c r="D7" s="15" t="s">
        <v>11857</v>
      </c>
      <c r="E7" s="28" t="s">
        <v>2412</v>
      </c>
      <c r="F7" s="20"/>
      <c r="G7" s="29">
        <v>21.0</v>
      </c>
      <c r="H7" s="28" t="s">
        <v>12099</v>
      </c>
      <c r="I7" s="15">
        <v>6.0</v>
      </c>
      <c r="J7" s="15"/>
      <c r="K7" s="15"/>
      <c r="L7" s="33">
        <v>1386.15</v>
      </c>
      <c r="M7" s="15">
        <v>35.0</v>
      </c>
      <c r="N7" s="77">
        <f t="shared" si="2"/>
        <v>2150</v>
      </c>
      <c r="O7" s="29">
        <f>MROUND(('DOBLE COLA'!$N7/0.6),10)</f>
        <v>3580</v>
      </c>
      <c r="P7" s="15" t="s">
        <v>11858</v>
      </c>
      <c r="Q7" s="15">
        <v>6.0</v>
      </c>
      <c r="R7" s="29">
        <f>'DOBLE COLA'!$I7*2</f>
        <v>12</v>
      </c>
      <c r="S7" s="15" t="s">
        <v>2402</v>
      </c>
      <c r="T7" s="15" t="s">
        <v>188</v>
      </c>
      <c r="U7" s="15" t="s">
        <v>11778</v>
      </c>
      <c r="V7" s="15" t="s">
        <v>2402</v>
      </c>
      <c r="W7" s="15" t="s">
        <v>11860</v>
      </c>
      <c r="X7" s="15">
        <v>1.0</v>
      </c>
      <c r="Y7" s="15"/>
      <c r="Z7" s="15"/>
      <c r="AA7" s="15"/>
      <c r="AB7" s="29">
        <f>OSLE!$L7*OSLE!$AA7</f>
        <v>14600</v>
      </c>
      <c r="AC7" s="15"/>
      <c r="AD7" s="15"/>
      <c r="AE7" s="15"/>
      <c r="AF7" s="15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5"/>
      <c r="AP7" s="15"/>
      <c r="AQ7" s="15"/>
    </row>
    <row r="8">
      <c r="A8" s="28" t="s">
        <v>2413</v>
      </c>
      <c r="B8" s="28"/>
      <c r="C8" s="15" t="str">
        <f t="shared" si="1"/>
        <v>BEB13005321</v>
      </c>
      <c r="D8" s="15" t="s">
        <v>11857</v>
      </c>
      <c r="E8" s="28" t="s">
        <v>2414</v>
      </c>
      <c r="F8" s="20"/>
      <c r="G8" s="29">
        <v>21.0</v>
      </c>
      <c r="H8" s="28" t="s">
        <v>12099</v>
      </c>
      <c r="I8" s="15">
        <v>6.0</v>
      </c>
      <c r="J8" s="15"/>
      <c r="K8" s="15"/>
      <c r="L8" s="33">
        <v>492.14</v>
      </c>
      <c r="M8" s="15">
        <v>35.0</v>
      </c>
      <c r="N8" s="77">
        <f t="shared" si="2"/>
        <v>750</v>
      </c>
      <c r="O8" s="29">
        <f>MROUND(('DOBLE COLA'!$N8/0.6),10)</f>
        <v>1250</v>
      </c>
      <c r="P8" s="15" t="s">
        <v>11858</v>
      </c>
      <c r="Q8" s="15">
        <v>12.0</v>
      </c>
      <c r="R8" s="29">
        <f>'DOBLE COLA'!$I8*4</f>
        <v>24</v>
      </c>
      <c r="S8" s="15" t="s">
        <v>2402</v>
      </c>
      <c r="T8" s="15" t="s">
        <v>188</v>
      </c>
      <c r="U8" s="15" t="s">
        <v>11778</v>
      </c>
      <c r="V8" s="15" t="s">
        <v>2402</v>
      </c>
      <c r="W8" s="15" t="s">
        <v>11860</v>
      </c>
      <c r="X8" s="15">
        <v>1.0</v>
      </c>
      <c r="Y8" s="15"/>
      <c r="Z8" s="15"/>
      <c r="AA8" s="15"/>
      <c r="AB8" s="29">
        <f>OSLE!$L8*OSLE!$AA8</f>
        <v>0</v>
      </c>
      <c r="AC8" s="15"/>
      <c r="AD8" s="15"/>
      <c r="AE8" s="15"/>
      <c r="AF8" s="15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5"/>
      <c r="AP8" s="15"/>
      <c r="AQ8" s="15"/>
    </row>
    <row r="9">
      <c r="A9" s="28" t="s">
        <v>2415</v>
      </c>
      <c r="B9" s="28"/>
      <c r="C9" s="15" t="str">
        <f t="shared" si="1"/>
        <v>BEB13005307</v>
      </c>
      <c r="D9" s="15" t="s">
        <v>11857</v>
      </c>
      <c r="E9" s="28" t="s">
        <v>2416</v>
      </c>
      <c r="F9" s="20"/>
      <c r="G9" s="29">
        <v>21.0</v>
      </c>
      <c r="H9" s="28" t="s">
        <v>12099</v>
      </c>
      <c r="I9" s="15">
        <v>6.0</v>
      </c>
      <c r="J9" s="15"/>
      <c r="K9" s="15"/>
      <c r="L9" s="33">
        <f>L8</f>
        <v>492.14</v>
      </c>
      <c r="M9" s="15">
        <v>35.0</v>
      </c>
      <c r="N9" s="77">
        <f t="shared" si="2"/>
        <v>750</v>
      </c>
      <c r="O9" s="29">
        <f>MROUND(('DOBLE COLA'!$N9/0.6),10)</f>
        <v>1250</v>
      </c>
      <c r="P9" s="15" t="s">
        <v>11858</v>
      </c>
      <c r="Q9" s="15">
        <v>12.0</v>
      </c>
      <c r="R9" s="29">
        <f>'DOBLE COLA'!$I9*4</f>
        <v>24</v>
      </c>
      <c r="S9" s="15" t="s">
        <v>2402</v>
      </c>
      <c r="T9" s="15" t="s">
        <v>188</v>
      </c>
      <c r="U9" s="15" t="s">
        <v>11778</v>
      </c>
      <c r="V9" s="15" t="s">
        <v>2402</v>
      </c>
      <c r="W9" s="15" t="s">
        <v>11860</v>
      </c>
      <c r="X9" s="15">
        <v>1.0</v>
      </c>
      <c r="Y9" s="15"/>
      <c r="Z9" s="15"/>
      <c r="AA9" s="15"/>
      <c r="AB9" s="29">
        <f>OSLE!$L9*OSLE!$AA9</f>
        <v>0</v>
      </c>
      <c r="AC9" s="15"/>
      <c r="AD9" s="15"/>
      <c r="AE9" s="15"/>
      <c r="AF9" s="15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5"/>
      <c r="AP9" s="15"/>
      <c r="AQ9" s="15"/>
    </row>
    <row r="10">
      <c r="A10" s="28" t="s">
        <v>2417</v>
      </c>
      <c r="B10" s="28"/>
      <c r="C10" s="15" t="str">
        <f t="shared" si="1"/>
        <v>BEB13001477</v>
      </c>
      <c r="D10" s="15" t="s">
        <v>11857</v>
      </c>
      <c r="E10" s="28" t="s">
        <v>2418</v>
      </c>
      <c r="F10" s="20"/>
      <c r="G10" s="29">
        <v>21.0</v>
      </c>
      <c r="H10" s="28" t="s">
        <v>12099</v>
      </c>
      <c r="I10" s="15">
        <v>6.0</v>
      </c>
      <c r="J10" s="15"/>
      <c r="K10" s="15"/>
      <c r="L10" s="33">
        <f>L8</f>
        <v>492.14</v>
      </c>
      <c r="M10" s="15">
        <v>35.0</v>
      </c>
      <c r="N10" s="77">
        <f t="shared" si="2"/>
        <v>750</v>
      </c>
      <c r="O10" s="29">
        <f>MROUND(('DOBLE COLA'!$N10/0.6),10)</f>
        <v>1250</v>
      </c>
      <c r="P10" s="15" t="s">
        <v>11858</v>
      </c>
      <c r="Q10" s="15">
        <v>12.0</v>
      </c>
      <c r="R10" s="29">
        <f>'DOBLE COLA'!$I10*4</f>
        <v>24</v>
      </c>
      <c r="S10" s="15" t="s">
        <v>2402</v>
      </c>
      <c r="T10" s="15" t="s">
        <v>188</v>
      </c>
      <c r="U10" s="15" t="s">
        <v>11778</v>
      </c>
      <c r="V10" s="15" t="s">
        <v>2402</v>
      </c>
      <c r="W10" s="15" t="s">
        <v>11860</v>
      </c>
      <c r="X10" s="15">
        <v>1.0</v>
      </c>
      <c r="Y10" s="15"/>
      <c r="Z10" s="15"/>
      <c r="AA10" s="15"/>
      <c r="AB10" s="29">
        <f>OSLE!$L10*OSLE!$AA10</f>
        <v>0</v>
      </c>
      <c r="AC10" s="15"/>
      <c r="AD10" s="15"/>
      <c r="AE10" s="15"/>
      <c r="AF10" s="15"/>
      <c r="AG10" s="15"/>
      <c r="AH10" s="32" t="str">
        <f>IF(AND(OSLE!$AF10=0,OSLE!$AG10=0),"",OSLE!$AF10-OSLE!$AG10)</f>
        <v/>
      </c>
      <c r="AI10" s="15"/>
      <c r="AJ10" s="15"/>
      <c r="AK10" s="15"/>
      <c r="AL10" s="15"/>
      <c r="AM10" s="15"/>
      <c r="AN10" s="15"/>
      <c r="AO10" s="15"/>
      <c r="AP10" s="15"/>
      <c r="AQ10" s="15"/>
    </row>
    <row r="11">
      <c r="A11" s="28" t="s">
        <v>2419</v>
      </c>
      <c r="B11" s="28"/>
      <c r="C11" s="15" t="str">
        <f t="shared" si="1"/>
        <v>BEB13005291</v>
      </c>
      <c r="D11" s="15" t="s">
        <v>11857</v>
      </c>
      <c r="E11" s="28" t="s">
        <v>2420</v>
      </c>
      <c r="F11" s="20"/>
      <c r="G11" s="29">
        <v>21.0</v>
      </c>
      <c r="H11" s="28" t="s">
        <v>12099</v>
      </c>
      <c r="I11" s="15">
        <v>6.0</v>
      </c>
      <c r="J11" s="15"/>
      <c r="K11" s="15"/>
      <c r="L11" s="33">
        <f>L8</f>
        <v>492.14</v>
      </c>
      <c r="M11" s="15">
        <v>35.0</v>
      </c>
      <c r="N11" s="77">
        <f t="shared" si="2"/>
        <v>750</v>
      </c>
      <c r="O11" s="29">
        <f>MROUND(('DOBLE COLA'!$N11/0.6),10)</f>
        <v>1250</v>
      </c>
      <c r="P11" s="15" t="s">
        <v>11858</v>
      </c>
      <c r="Q11" s="15">
        <v>12.0</v>
      </c>
      <c r="R11" s="29">
        <f>'DOBLE COLA'!$I11*4</f>
        <v>24</v>
      </c>
      <c r="S11" s="15" t="s">
        <v>2402</v>
      </c>
      <c r="T11" s="15" t="s">
        <v>188</v>
      </c>
      <c r="U11" s="15" t="s">
        <v>11778</v>
      </c>
      <c r="V11" s="15" t="s">
        <v>2402</v>
      </c>
      <c r="W11" s="15" t="s">
        <v>11860</v>
      </c>
      <c r="X11" s="15">
        <v>1.0</v>
      </c>
      <c r="Y11" s="15"/>
      <c r="Z11" s="15"/>
      <c r="AA11" s="15"/>
      <c r="AB11" s="29">
        <f>OSLE!$L11*OSLE!$AA11</f>
        <v>13400</v>
      </c>
      <c r="AC11" s="15"/>
      <c r="AD11" s="15"/>
      <c r="AE11" s="15"/>
      <c r="AF11" s="15"/>
      <c r="AG11" s="15"/>
      <c r="AH11" s="32" t="str">
        <f>IF(AND(OSLE!$AF11=0,OSLE!$AG11=0),"",OSLE!$AF11-OSLE!$AG11)</f>
        <v/>
      </c>
      <c r="AI11" s="15"/>
      <c r="AJ11" s="15"/>
      <c r="AK11" s="15"/>
      <c r="AL11" s="15"/>
      <c r="AM11" s="15"/>
      <c r="AN11" s="15"/>
      <c r="AO11" s="15"/>
      <c r="AP11" s="15"/>
      <c r="AQ11" s="15"/>
    </row>
    <row r="12">
      <c r="A12" s="28" t="s">
        <v>2421</v>
      </c>
      <c r="B12" s="28"/>
      <c r="C12" s="15" t="str">
        <f t="shared" si="1"/>
        <v>BEB13005468</v>
      </c>
      <c r="D12" s="15" t="s">
        <v>11857</v>
      </c>
      <c r="E12" s="28" t="s">
        <v>2422</v>
      </c>
      <c r="F12" s="20"/>
      <c r="G12" s="29">
        <v>21.0</v>
      </c>
      <c r="H12" s="28" t="s">
        <v>12099</v>
      </c>
      <c r="I12" s="15">
        <v>6.0</v>
      </c>
      <c r="J12" s="15"/>
      <c r="K12" s="15"/>
      <c r="L12" s="33">
        <f>L8</f>
        <v>492.14</v>
      </c>
      <c r="M12" s="15">
        <v>35.0</v>
      </c>
      <c r="N12" s="77">
        <f t="shared" si="2"/>
        <v>750</v>
      </c>
      <c r="O12" s="29">
        <f>MROUND(('DOBLE COLA'!$N12/0.6),10)</f>
        <v>1250</v>
      </c>
      <c r="P12" s="15" t="s">
        <v>11858</v>
      </c>
      <c r="Q12" s="15">
        <v>12.0</v>
      </c>
      <c r="R12" s="29">
        <f>'DOBLE COLA'!$I12*4</f>
        <v>24</v>
      </c>
      <c r="S12" s="15" t="s">
        <v>2402</v>
      </c>
      <c r="T12" s="15" t="s">
        <v>188</v>
      </c>
      <c r="U12" s="15" t="s">
        <v>11778</v>
      </c>
      <c r="V12" s="15" t="s">
        <v>2402</v>
      </c>
      <c r="W12" s="15" t="s">
        <v>11860</v>
      </c>
      <c r="X12" s="15">
        <v>1.0</v>
      </c>
      <c r="Y12" s="15"/>
      <c r="Z12" s="15"/>
      <c r="AA12" s="15"/>
      <c r="AB12" s="29">
        <f>OSLE!$L12*OSLE!$AA12</f>
        <v>0</v>
      </c>
      <c r="AC12" s="15"/>
      <c r="AD12" s="15"/>
      <c r="AE12" s="15"/>
      <c r="AF12" s="15"/>
      <c r="AG12" s="15"/>
      <c r="AH12" s="32" t="str">
        <f>IF(AND(OSLE!$AF12=0,OSLE!$AG12=0),"",OSLE!$AF12-OSLE!$AG12)</f>
        <v/>
      </c>
      <c r="AI12" s="15"/>
      <c r="AJ12" s="15"/>
      <c r="AK12" s="15"/>
      <c r="AL12" s="15"/>
      <c r="AM12" s="15"/>
      <c r="AN12" s="15"/>
      <c r="AO12" s="15"/>
      <c r="AP12" s="15"/>
      <c r="AQ12" s="15"/>
    </row>
    <row r="13">
      <c r="A13" s="28" t="s">
        <v>2423</v>
      </c>
      <c r="B13" s="28"/>
      <c r="C13" s="15" t="str">
        <f t="shared" si="1"/>
        <v>BEB13004089</v>
      </c>
      <c r="D13" s="15" t="s">
        <v>11857</v>
      </c>
      <c r="E13" s="28" t="s">
        <v>2424</v>
      </c>
      <c r="F13" s="20"/>
      <c r="G13" s="29">
        <v>21.0</v>
      </c>
      <c r="H13" s="28" t="s">
        <v>12099</v>
      </c>
      <c r="I13" s="15">
        <v>9.0</v>
      </c>
      <c r="J13" s="15"/>
      <c r="K13" s="15"/>
      <c r="L13" s="33">
        <v>652.3</v>
      </c>
      <c r="M13" s="15">
        <v>35.0</v>
      </c>
      <c r="N13" s="77">
        <f t="shared" si="2"/>
        <v>1000</v>
      </c>
      <c r="O13" s="29">
        <f>MROUND(('DOBLE COLA'!$N13/0.6),10)</f>
        <v>1670</v>
      </c>
      <c r="P13" s="15" t="s">
        <v>11858</v>
      </c>
      <c r="Q13" s="15">
        <v>9.0</v>
      </c>
      <c r="R13" s="29">
        <f>'DOBLE COLA'!$I13*2</f>
        <v>18</v>
      </c>
      <c r="S13" s="15" t="s">
        <v>2402</v>
      </c>
      <c r="T13" s="15" t="s">
        <v>188</v>
      </c>
      <c r="U13" s="15" t="s">
        <v>11778</v>
      </c>
      <c r="V13" s="15" t="s">
        <v>12390</v>
      </c>
      <c r="W13" s="15" t="s">
        <v>11860</v>
      </c>
      <c r="X13" s="15">
        <v>1.0</v>
      </c>
      <c r="Y13" s="15"/>
      <c r="Z13" s="15"/>
      <c r="AA13" s="15"/>
      <c r="AB13" s="29">
        <f>OSLE!$L13*OSLE!$AA13</f>
        <v>22100</v>
      </c>
      <c r="AC13" s="15"/>
      <c r="AD13" s="15"/>
      <c r="AE13" s="15"/>
      <c r="AF13" s="15"/>
      <c r="AG13" s="15"/>
      <c r="AH13" s="32" t="str">
        <f>IF(AND(OSLE!$AF13=0,OSLE!$AG13=0),"",OSLE!$AF13-OSLE!$AG13)</f>
        <v/>
      </c>
      <c r="AI13" s="15"/>
      <c r="AJ13" s="15"/>
      <c r="AK13" s="15"/>
      <c r="AL13" s="15"/>
      <c r="AM13" s="15"/>
      <c r="AN13" s="15"/>
      <c r="AO13" s="15"/>
      <c r="AP13" s="15"/>
      <c r="AQ13" s="15"/>
    </row>
    <row r="14">
      <c r="A14" s="28" t="s">
        <v>2425</v>
      </c>
      <c r="B14" s="28"/>
      <c r="C14" s="15" t="str">
        <f t="shared" si="1"/>
        <v>BEB13000746</v>
      </c>
      <c r="D14" s="15" t="s">
        <v>11857</v>
      </c>
      <c r="E14" s="28" t="s">
        <v>2426</v>
      </c>
      <c r="F14" s="20"/>
      <c r="G14" s="29">
        <v>21.0</v>
      </c>
      <c r="H14" s="28" t="s">
        <v>12099</v>
      </c>
      <c r="I14" s="15">
        <v>6.0</v>
      </c>
      <c r="J14" s="15"/>
      <c r="K14" s="15"/>
      <c r="L14" s="33">
        <v>1141.53</v>
      </c>
      <c r="M14" s="15">
        <v>35.0</v>
      </c>
      <c r="N14" s="77">
        <f t="shared" si="2"/>
        <v>1750</v>
      </c>
      <c r="O14" s="29">
        <f>MROUND(('DOBLE COLA'!$N14/0.6),10)</f>
        <v>2920</v>
      </c>
      <c r="P14" s="15" t="s">
        <v>11858</v>
      </c>
      <c r="Q14" s="15">
        <v>6.0</v>
      </c>
      <c r="R14" s="29">
        <f>'DOBLE COLA'!$I14*2</f>
        <v>12</v>
      </c>
      <c r="S14" s="15" t="s">
        <v>2402</v>
      </c>
      <c r="T14" s="15" t="s">
        <v>188</v>
      </c>
      <c r="U14" s="15" t="s">
        <v>11778</v>
      </c>
      <c r="V14" s="15" t="s">
        <v>12390</v>
      </c>
      <c r="W14" s="15" t="s">
        <v>11860</v>
      </c>
      <c r="X14" s="15">
        <v>1.0</v>
      </c>
      <c r="Y14" s="15"/>
      <c r="Z14" s="15"/>
      <c r="AA14" s="15"/>
      <c r="AB14" s="29">
        <f>OSLE!$L14*OSLE!$AA14</f>
        <v>19200</v>
      </c>
      <c r="AC14" s="15"/>
      <c r="AD14" s="15"/>
      <c r="AE14" s="15"/>
      <c r="AF14" s="15"/>
      <c r="AG14" s="15"/>
      <c r="AH14" s="32" t="str">
        <f>IF(AND(OSLE!$AF14=0,OSLE!$AG14=0),"",OSLE!$AF14-OSLE!$AG14)</f>
        <v/>
      </c>
      <c r="AI14" s="15"/>
      <c r="AJ14" s="15"/>
      <c r="AK14" s="15"/>
      <c r="AL14" s="15"/>
      <c r="AM14" s="15"/>
      <c r="AN14" s="15"/>
      <c r="AO14" s="15"/>
      <c r="AP14" s="15"/>
      <c r="AQ14" s="15"/>
    </row>
    <row r="15">
      <c r="A15" s="28" t="s">
        <v>2427</v>
      </c>
      <c r="B15" s="28"/>
      <c r="C15" s="15" t="str">
        <f t="shared" si="1"/>
        <v>BEB13000623</v>
      </c>
      <c r="D15" s="15" t="s">
        <v>11857</v>
      </c>
      <c r="E15" s="28" t="s">
        <v>2428</v>
      </c>
      <c r="F15" s="20"/>
      <c r="G15" s="29">
        <v>21.0</v>
      </c>
      <c r="H15" s="28" t="s">
        <v>12099</v>
      </c>
      <c r="I15" s="15">
        <v>6.0</v>
      </c>
      <c r="J15" s="15"/>
      <c r="K15" s="15"/>
      <c r="L15" s="33">
        <f>L8</f>
        <v>492.14</v>
      </c>
      <c r="M15" s="15">
        <v>35.0</v>
      </c>
      <c r="N15" s="77">
        <f t="shared" si="2"/>
        <v>750</v>
      </c>
      <c r="O15" s="29">
        <f>MROUND(('DOBLE COLA'!$N15/0.6),10)</f>
        <v>1250</v>
      </c>
      <c r="P15" s="15" t="s">
        <v>11858</v>
      </c>
      <c r="Q15" s="15">
        <v>12.0</v>
      </c>
      <c r="R15" s="29">
        <f>'DOBLE COLA'!$I15*4</f>
        <v>24</v>
      </c>
      <c r="S15" s="15" t="s">
        <v>2402</v>
      </c>
      <c r="T15" s="15" t="s">
        <v>188</v>
      </c>
      <c r="U15" s="15" t="s">
        <v>11778</v>
      </c>
      <c r="V15" s="15" t="s">
        <v>12390</v>
      </c>
      <c r="W15" s="15" t="s">
        <v>11860</v>
      </c>
      <c r="X15" s="15">
        <v>1.0</v>
      </c>
      <c r="Y15" s="15"/>
      <c r="Z15" s="15"/>
      <c r="AA15" s="15"/>
      <c r="AB15" s="29">
        <f>OSLE!$L15*OSLE!$AA15</f>
        <v>13000</v>
      </c>
      <c r="AC15" s="15"/>
      <c r="AD15" s="15"/>
      <c r="AE15" s="15"/>
      <c r="AF15" s="15"/>
      <c r="AG15" s="15"/>
      <c r="AH15" s="32" t="str">
        <f>IF(AND(OSLE!$AF15=0,OSLE!$AG15=0),"",OSLE!$AF15-OSLE!$AG15)</f>
        <v/>
      </c>
      <c r="AI15" s="15"/>
      <c r="AJ15" s="15"/>
      <c r="AK15" s="15"/>
      <c r="AL15" s="15"/>
      <c r="AM15" s="15"/>
      <c r="AN15" s="15"/>
      <c r="AO15" s="15"/>
      <c r="AP15" s="15"/>
      <c r="AQ15" s="15"/>
    </row>
    <row r="16">
      <c r="A16" s="34"/>
      <c r="B16" s="34"/>
      <c r="C16" s="34"/>
      <c r="E16" s="34"/>
      <c r="F16" s="35"/>
      <c r="J16" s="60"/>
      <c r="P16" s="37"/>
      <c r="Q16" s="12"/>
      <c r="R16" s="34"/>
      <c r="S16" s="12"/>
      <c r="T16" s="12"/>
      <c r="X16" s="12"/>
    </row>
    <row r="17">
      <c r="A17" s="34"/>
      <c r="B17" s="34"/>
      <c r="C17" s="34"/>
      <c r="E17" s="34"/>
      <c r="F17" s="35"/>
      <c r="J17" s="60"/>
      <c r="P17" s="37"/>
      <c r="Q17" s="12"/>
      <c r="R17" s="34"/>
      <c r="S17" s="12"/>
      <c r="T17" s="12"/>
      <c r="X17" s="12"/>
    </row>
    <row r="18">
      <c r="A18" s="34"/>
      <c r="B18" s="34"/>
      <c r="C18" s="34"/>
      <c r="E18" s="34"/>
      <c r="F18" s="35"/>
      <c r="J18" s="60"/>
      <c r="P18" s="37"/>
      <c r="Q18" s="12"/>
      <c r="R18" s="34"/>
      <c r="S18" s="12"/>
      <c r="T18" s="12"/>
      <c r="X18" s="12"/>
    </row>
    <row r="19">
      <c r="A19" s="34"/>
      <c r="B19" s="34"/>
      <c r="C19" s="34"/>
      <c r="E19" s="34"/>
      <c r="F19" s="35"/>
      <c r="J19" s="60"/>
      <c r="P19" s="37"/>
      <c r="Q19" s="12"/>
      <c r="R19" s="34"/>
      <c r="S19" s="12"/>
      <c r="T19" s="12"/>
      <c r="X19" s="12"/>
    </row>
    <row r="20">
      <c r="A20" s="34"/>
      <c r="B20" s="34"/>
      <c r="C20" s="34"/>
      <c r="E20" s="34"/>
      <c r="F20" s="35"/>
      <c r="J20" s="60"/>
      <c r="P20" s="37"/>
      <c r="Q20" s="12"/>
      <c r="R20" s="34"/>
      <c r="S20" s="12"/>
      <c r="T20" s="12"/>
      <c r="X20" s="12"/>
    </row>
    <row r="21" ht="15.75" customHeight="1">
      <c r="A21" s="34"/>
      <c r="B21" s="34"/>
      <c r="C21" s="34"/>
      <c r="E21" s="34"/>
      <c r="F21" s="35"/>
      <c r="J21" s="60"/>
      <c r="P21" s="37"/>
      <c r="Q21" s="12"/>
      <c r="R21" s="34"/>
      <c r="S21" s="12"/>
      <c r="T21" s="12"/>
      <c r="X21" s="12"/>
    </row>
    <row r="22" ht="15.75" customHeight="1">
      <c r="A22" s="34"/>
      <c r="B22" s="34"/>
      <c r="C22" s="34"/>
      <c r="E22" s="34"/>
      <c r="F22" s="35"/>
      <c r="J22" s="60"/>
      <c r="P22" s="37"/>
      <c r="Q22" s="12"/>
      <c r="R22" s="34"/>
      <c r="S22" s="12"/>
      <c r="T22" s="12"/>
      <c r="X22" s="12"/>
    </row>
    <row r="23" ht="15.75" customHeight="1">
      <c r="A23" s="34"/>
      <c r="B23" s="34"/>
      <c r="C23" s="34"/>
      <c r="E23" s="34"/>
      <c r="F23" s="35"/>
      <c r="J23" s="60"/>
      <c r="P23" s="37"/>
      <c r="Q23" s="12"/>
      <c r="R23" s="34"/>
      <c r="S23" s="12"/>
      <c r="T23" s="12"/>
      <c r="X23" s="12"/>
    </row>
    <row r="24" ht="15.75" customHeight="1">
      <c r="A24" s="34"/>
      <c r="B24" s="34"/>
      <c r="C24" s="34"/>
      <c r="E24" s="34"/>
      <c r="F24" s="35"/>
      <c r="J24" s="60"/>
      <c r="P24" s="37"/>
      <c r="Q24" s="12"/>
      <c r="R24" s="34"/>
      <c r="S24" s="12"/>
      <c r="T24" s="12"/>
      <c r="X24" s="12"/>
    </row>
    <row r="25" ht="15.75" customHeight="1">
      <c r="A25" s="34"/>
      <c r="B25" s="34"/>
      <c r="C25" s="34"/>
      <c r="E25" s="34"/>
      <c r="F25" s="35"/>
      <c r="J25" s="60"/>
      <c r="P25" s="37"/>
      <c r="Q25" s="12"/>
      <c r="R25" s="34"/>
      <c r="S25" s="12"/>
      <c r="T25" s="12"/>
      <c r="X25" s="12"/>
    </row>
    <row r="26" ht="15.75" customHeight="1">
      <c r="A26" s="34"/>
      <c r="B26" s="34"/>
      <c r="C26" s="34"/>
      <c r="E26" s="34"/>
      <c r="F26" s="35"/>
      <c r="J26" s="60"/>
      <c r="P26" s="37"/>
      <c r="Q26" s="12"/>
      <c r="R26" s="34"/>
      <c r="S26" s="12"/>
      <c r="T26" s="12"/>
      <c r="X26" s="12"/>
    </row>
    <row r="27" ht="15.75" customHeight="1">
      <c r="A27" s="34"/>
      <c r="B27" s="34"/>
      <c r="C27" s="34"/>
      <c r="E27" s="34"/>
      <c r="F27" s="35"/>
      <c r="J27" s="60"/>
      <c r="P27" s="37"/>
      <c r="Q27" s="12"/>
      <c r="R27" s="34"/>
      <c r="S27" s="12"/>
      <c r="T27" s="12"/>
      <c r="X27" s="12"/>
    </row>
    <row r="28" ht="15.75" customHeight="1">
      <c r="A28" s="34"/>
      <c r="B28" s="34"/>
      <c r="C28" s="34"/>
      <c r="E28" s="34"/>
      <c r="F28" s="35"/>
      <c r="J28" s="60"/>
      <c r="P28" s="37"/>
      <c r="Q28" s="12"/>
      <c r="R28" s="34"/>
      <c r="S28" s="12"/>
      <c r="T28" s="12"/>
      <c r="X28" s="12"/>
    </row>
    <row r="29" ht="15.75" customHeight="1">
      <c r="A29" s="34"/>
      <c r="B29" s="34"/>
      <c r="C29" s="34"/>
      <c r="E29" s="34"/>
      <c r="F29" s="35"/>
      <c r="J29" s="60"/>
      <c r="P29" s="37"/>
      <c r="Q29" s="12"/>
      <c r="R29" s="34"/>
      <c r="S29" s="12"/>
      <c r="T29" s="12"/>
      <c r="X29" s="12"/>
    </row>
    <row r="30" ht="15.75" customHeight="1">
      <c r="A30" s="34"/>
      <c r="B30" s="34"/>
      <c r="C30" s="34"/>
      <c r="E30" s="34"/>
      <c r="F30" s="35"/>
      <c r="J30" s="60"/>
      <c r="P30" s="37"/>
      <c r="Q30" s="12"/>
      <c r="R30" s="34"/>
      <c r="S30" s="12"/>
      <c r="T30" s="12"/>
      <c r="X30" s="12"/>
    </row>
    <row r="31" ht="15.75" customHeight="1">
      <c r="A31" s="34"/>
      <c r="B31" s="34"/>
      <c r="C31" s="34"/>
      <c r="E31" s="34"/>
      <c r="F31" s="35"/>
      <c r="J31" s="60"/>
      <c r="P31" s="37"/>
      <c r="Q31" s="12"/>
      <c r="R31" s="34"/>
      <c r="S31" s="12"/>
      <c r="T31" s="12"/>
      <c r="X31" s="12"/>
    </row>
    <row r="32" ht="15.75" customHeight="1">
      <c r="A32" s="34"/>
      <c r="B32" s="34"/>
      <c r="C32" s="34"/>
      <c r="E32" s="34"/>
      <c r="F32" s="35"/>
      <c r="J32" s="60"/>
      <c r="P32" s="37"/>
      <c r="Q32" s="12"/>
      <c r="R32" s="34"/>
      <c r="S32" s="12"/>
      <c r="T32" s="12"/>
      <c r="X32" s="12"/>
    </row>
    <row r="33" ht="15.75" customHeight="1">
      <c r="A33" s="34"/>
      <c r="B33" s="34"/>
      <c r="C33" s="34"/>
      <c r="E33" s="34"/>
      <c r="F33" s="35"/>
      <c r="J33" s="60"/>
      <c r="P33" s="37"/>
      <c r="Q33" s="12"/>
      <c r="R33" s="34"/>
      <c r="S33" s="12"/>
      <c r="T33" s="12"/>
      <c r="X33" s="12"/>
    </row>
    <row r="34" ht="15.75" customHeight="1">
      <c r="A34" s="34"/>
      <c r="B34" s="34"/>
      <c r="C34" s="34"/>
      <c r="E34" s="34"/>
      <c r="F34" s="35"/>
      <c r="J34" s="60"/>
      <c r="P34" s="37"/>
      <c r="Q34" s="12"/>
      <c r="R34" s="34"/>
      <c r="S34" s="12"/>
      <c r="T34" s="12"/>
      <c r="X34" s="12"/>
    </row>
    <row r="35" ht="15.75" customHeight="1">
      <c r="A35" s="34"/>
      <c r="B35" s="34"/>
      <c r="C35" s="34"/>
      <c r="E35" s="34"/>
      <c r="F35" s="35"/>
      <c r="J35" s="60"/>
      <c r="P35" s="37"/>
      <c r="Q35" s="12"/>
      <c r="R35" s="34"/>
      <c r="S35" s="12"/>
      <c r="T35" s="12"/>
      <c r="X35" s="12"/>
    </row>
    <row r="36" ht="15.75" customHeight="1">
      <c r="A36" s="34"/>
      <c r="B36" s="34"/>
      <c r="C36" s="34"/>
      <c r="E36" s="34"/>
      <c r="F36" s="35"/>
      <c r="J36" s="60"/>
      <c r="P36" s="37"/>
      <c r="Q36" s="12"/>
      <c r="R36" s="34"/>
      <c r="S36" s="12"/>
      <c r="T36" s="12"/>
      <c r="X36" s="12"/>
    </row>
    <row r="37" ht="15.75" customHeight="1">
      <c r="A37" s="34"/>
      <c r="B37" s="34"/>
      <c r="C37" s="34"/>
      <c r="E37" s="34"/>
      <c r="F37" s="35"/>
      <c r="J37" s="60"/>
      <c r="P37" s="37"/>
      <c r="Q37" s="12"/>
      <c r="R37" s="34"/>
      <c r="S37" s="12"/>
      <c r="T37" s="12"/>
      <c r="X37" s="12"/>
    </row>
    <row r="38" ht="15.75" customHeight="1">
      <c r="A38" s="34"/>
      <c r="B38" s="34"/>
      <c r="C38" s="34"/>
      <c r="E38" s="34"/>
      <c r="F38" s="35"/>
      <c r="J38" s="60"/>
      <c r="P38" s="37"/>
      <c r="Q38" s="12"/>
      <c r="R38" s="34"/>
      <c r="S38" s="12"/>
      <c r="T38" s="12"/>
      <c r="X38" s="12"/>
    </row>
    <row r="39" ht="15.75" customHeight="1">
      <c r="A39" s="34"/>
      <c r="B39" s="34"/>
      <c r="C39" s="34"/>
      <c r="E39" s="34"/>
      <c r="F39" s="35"/>
      <c r="J39" s="60"/>
      <c r="P39" s="37"/>
      <c r="Q39" s="12"/>
      <c r="R39" s="34"/>
      <c r="S39" s="12"/>
      <c r="T39" s="12"/>
      <c r="X39" s="12"/>
    </row>
    <row r="40" ht="15.75" customHeight="1">
      <c r="A40" s="34"/>
      <c r="B40" s="34"/>
      <c r="C40" s="34"/>
      <c r="E40" s="34"/>
      <c r="F40" s="35"/>
      <c r="J40" s="60"/>
      <c r="P40" s="37"/>
      <c r="Q40" s="12"/>
      <c r="R40" s="34"/>
      <c r="S40" s="12"/>
      <c r="T40" s="12"/>
      <c r="X40" s="12"/>
    </row>
    <row r="41" ht="15.75" customHeight="1">
      <c r="A41" s="34"/>
      <c r="B41" s="34"/>
      <c r="C41" s="34"/>
      <c r="E41" s="34"/>
      <c r="F41" s="35"/>
      <c r="J41" s="60"/>
      <c r="P41" s="37"/>
      <c r="Q41" s="12"/>
      <c r="R41" s="34"/>
      <c r="S41" s="12"/>
      <c r="T41" s="12"/>
      <c r="X41" s="12"/>
    </row>
    <row r="42" ht="15.75" customHeight="1">
      <c r="A42" s="34"/>
      <c r="B42" s="34"/>
      <c r="C42" s="34"/>
      <c r="E42" s="34"/>
      <c r="F42" s="35"/>
      <c r="J42" s="60"/>
      <c r="P42" s="37"/>
      <c r="Q42" s="12"/>
      <c r="R42" s="34"/>
      <c r="S42" s="12"/>
      <c r="T42" s="12"/>
      <c r="X42" s="12"/>
    </row>
    <row r="43" ht="15.75" customHeight="1">
      <c r="A43" s="34"/>
      <c r="B43" s="34"/>
      <c r="C43" s="34"/>
      <c r="E43" s="34"/>
      <c r="F43" s="35"/>
      <c r="J43" s="60"/>
      <c r="P43" s="37"/>
      <c r="Q43" s="12"/>
      <c r="R43" s="34"/>
      <c r="S43" s="12"/>
      <c r="T43" s="12"/>
      <c r="X43" s="12"/>
    </row>
    <row r="44" ht="15.75" customHeight="1">
      <c r="A44" s="34"/>
      <c r="B44" s="34"/>
      <c r="C44" s="34"/>
      <c r="E44" s="34"/>
      <c r="F44" s="35"/>
      <c r="J44" s="60"/>
      <c r="P44" s="37"/>
      <c r="Q44" s="12"/>
      <c r="R44" s="34"/>
      <c r="S44" s="12"/>
      <c r="T44" s="12"/>
      <c r="X44" s="12"/>
    </row>
    <row r="45" ht="15.75" customHeight="1">
      <c r="A45" s="34"/>
      <c r="B45" s="34"/>
      <c r="C45" s="34"/>
      <c r="E45" s="34"/>
      <c r="F45" s="35"/>
      <c r="J45" s="60"/>
      <c r="P45" s="37"/>
      <c r="Q45" s="12"/>
      <c r="R45" s="34"/>
      <c r="S45" s="12"/>
      <c r="T45" s="12"/>
      <c r="X45" s="12"/>
    </row>
    <row r="46" ht="15.75" customHeight="1">
      <c r="A46" s="34"/>
      <c r="B46" s="34"/>
      <c r="C46" s="34"/>
      <c r="E46" s="34"/>
      <c r="F46" s="35"/>
      <c r="J46" s="60"/>
      <c r="P46" s="37"/>
      <c r="Q46" s="12"/>
      <c r="R46" s="34"/>
      <c r="S46" s="12"/>
      <c r="T46" s="12"/>
      <c r="X46" s="12"/>
    </row>
    <row r="47" ht="15.75" customHeight="1">
      <c r="A47" s="34"/>
      <c r="B47" s="34"/>
      <c r="C47" s="34"/>
      <c r="E47" s="34"/>
      <c r="F47" s="35"/>
      <c r="J47" s="60"/>
      <c r="P47" s="37"/>
      <c r="Q47" s="12"/>
      <c r="R47" s="34"/>
      <c r="S47" s="12"/>
      <c r="T47" s="12"/>
      <c r="X47" s="12"/>
    </row>
    <row r="48" ht="15.75" customHeight="1">
      <c r="A48" s="34"/>
      <c r="B48" s="34"/>
      <c r="C48" s="34"/>
      <c r="E48" s="34"/>
      <c r="F48" s="35"/>
      <c r="J48" s="60"/>
      <c r="P48" s="37"/>
      <c r="Q48" s="12"/>
      <c r="R48" s="34"/>
      <c r="S48" s="12"/>
      <c r="T48" s="12"/>
      <c r="X48" s="12"/>
    </row>
    <row r="49" ht="15.75" customHeight="1">
      <c r="A49" s="34"/>
      <c r="B49" s="34"/>
      <c r="C49" s="34"/>
      <c r="E49" s="34"/>
      <c r="F49" s="35"/>
      <c r="J49" s="60"/>
      <c r="P49" s="37"/>
      <c r="Q49" s="12"/>
      <c r="R49" s="34"/>
      <c r="S49" s="12"/>
      <c r="T49" s="12"/>
      <c r="X49" s="12"/>
    </row>
    <row r="50" ht="15.75" customHeight="1">
      <c r="A50" s="34"/>
      <c r="B50" s="34"/>
      <c r="C50" s="34"/>
      <c r="E50" s="34"/>
      <c r="F50" s="35"/>
      <c r="J50" s="60"/>
      <c r="P50" s="37"/>
      <c r="Q50" s="12"/>
      <c r="R50" s="34"/>
      <c r="S50" s="12"/>
      <c r="T50" s="12"/>
      <c r="X50" s="12"/>
    </row>
    <row r="51" ht="15.75" customHeight="1">
      <c r="A51" s="34"/>
      <c r="B51" s="34"/>
      <c r="C51" s="34"/>
      <c r="E51" s="34"/>
      <c r="F51" s="35"/>
      <c r="J51" s="60"/>
      <c r="P51" s="37"/>
      <c r="Q51" s="12"/>
      <c r="R51" s="34"/>
      <c r="S51" s="12"/>
      <c r="T51" s="12"/>
      <c r="X51" s="12"/>
    </row>
    <row r="52" ht="15.75" customHeight="1">
      <c r="A52" s="34"/>
      <c r="B52" s="34"/>
      <c r="C52" s="34"/>
      <c r="E52" s="34"/>
      <c r="F52" s="35"/>
      <c r="J52" s="60"/>
      <c r="P52" s="37"/>
      <c r="Q52" s="12"/>
      <c r="R52" s="34"/>
      <c r="S52" s="12"/>
      <c r="T52" s="12"/>
      <c r="X52" s="12"/>
    </row>
    <row r="53" ht="15.75" customHeight="1">
      <c r="A53" s="34"/>
      <c r="B53" s="34"/>
      <c r="C53" s="34"/>
      <c r="E53" s="34"/>
      <c r="F53" s="35"/>
      <c r="J53" s="60"/>
      <c r="P53" s="37"/>
      <c r="Q53" s="12"/>
      <c r="R53" s="34"/>
      <c r="S53" s="12"/>
      <c r="T53" s="12"/>
      <c r="X53" s="12"/>
    </row>
    <row r="54" ht="15.75" customHeight="1">
      <c r="A54" s="34"/>
      <c r="B54" s="34"/>
      <c r="C54" s="34"/>
      <c r="E54" s="34"/>
      <c r="F54" s="35"/>
      <c r="J54" s="60"/>
      <c r="P54" s="37"/>
      <c r="Q54" s="12"/>
      <c r="R54" s="34"/>
      <c r="S54" s="12"/>
      <c r="T54" s="12"/>
      <c r="X54" s="12"/>
    </row>
    <row r="55" ht="15.75" customHeight="1">
      <c r="A55" s="34"/>
      <c r="B55" s="34"/>
      <c r="C55" s="34"/>
      <c r="E55" s="34"/>
      <c r="F55" s="35"/>
      <c r="J55" s="60"/>
      <c r="P55" s="37"/>
      <c r="Q55" s="12"/>
      <c r="R55" s="34"/>
      <c r="S55" s="12"/>
      <c r="T55" s="12"/>
      <c r="X55" s="12"/>
    </row>
    <row r="56" ht="15.75" customHeight="1">
      <c r="A56" s="34"/>
      <c r="B56" s="34"/>
      <c r="C56" s="34"/>
      <c r="E56" s="34"/>
      <c r="F56" s="35"/>
      <c r="J56" s="60"/>
      <c r="P56" s="37"/>
      <c r="Q56" s="12"/>
      <c r="R56" s="34"/>
      <c r="S56" s="12"/>
      <c r="T56" s="12"/>
      <c r="X56" s="12"/>
    </row>
    <row r="57" ht="15.75" customHeight="1">
      <c r="A57" s="34"/>
      <c r="B57" s="34"/>
      <c r="C57" s="34"/>
      <c r="E57" s="34"/>
      <c r="F57" s="35"/>
      <c r="J57" s="60"/>
      <c r="P57" s="37"/>
      <c r="Q57" s="12"/>
      <c r="R57" s="34"/>
      <c r="S57" s="12"/>
      <c r="T57" s="12"/>
      <c r="X57" s="12"/>
    </row>
    <row r="58" ht="15.75" customHeight="1">
      <c r="A58" s="34"/>
      <c r="B58" s="34"/>
      <c r="C58" s="34"/>
      <c r="E58" s="34"/>
      <c r="F58" s="35"/>
      <c r="J58" s="60"/>
      <c r="P58" s="37"/>
      <c r="Q58" s="12"/>
      <c r="R58" s="34"/>
      <c r="S58" s="12"/>
      <c r="T58" s="12"/>
      <c r="X58" s="12"/>
    </row>
    <row r="59" ht="15.75" customHeight="1">
      <c r="A59" s="34"/>
      <c r="B59" s="34"/>
      <c r="C59" s="34"/>
      <c r="E59" s="34"/>
      <c r="F59" s="35"/>
      <c r="J59" s="60"/>
      <c r="P59" s="37"/>
      <c r="Q59" s="12"/>
      <c r="R59" s="34"/>
      <c r="S59" s="12"/>
      <c r="T59" s="12"/>
      <c r="X59" s="12"/>
    </row>
    <row r="60" ht="15.75" customHeight="1">
      <c r="A60" s="34"/>
      <c r="B60" s="34"/>
      <c r="C60" s="34"/>
      <c r="E60" s="34"/>
      <c r="F60" s="35"/>
      <c r="J60" s="60"/>
      <c r="P60" s="37"/>
      <c r="Q60" s="12"/>
      <c r="R60" s="34"/>
      <c r="S60" s="12"/>
      <c r="T60" s="12"/>
      <c r="X60" s="12"/>
    </row>
    <row r="61" ht="15.75" customHeight="1">
      <c r="A61" s="34"/>
      <c r="B61" s="34"/>
      <c r="C61" s="34"/>
      <c r="E61" s="34"/>
      <c r="F61" s="35"/>
      <c r="J61" s="60"/>
      <c r="P61" s="37"/>
      <c r="Q61" s="12"/>
      <c r="R61" s="34"/>
      <c r="S61" s="12"/>
      <c r="T61" s="12"/>
      <c r="X61" s="12"/>
    </row>
    <row r="62" ht="15.75" customHeight="1">
      <c r="A62" s="34"/>
      <c r="B62" s="34"/>
      <c r="C62" s="34"/>
      <c r="E62" s="34"/>
      <c r="F62" s="35"/>
      <c r="J62" s="60"/>
      <c r="P62" s="37"/>
      <c r="Q62" s="12"/>
      <c r="R62" s="34"/>
      <c r="S62" s="12"/>
      <c r="T62" s="12"/>
      <c r="X62" s="12"/>
    </row>
    <row r="63" ht="15.75" customHeight="1">
      <c r="A63" s="34"/>
      <c r="B63" s="34"/>
      <c r="C63" s="34"/>
      <c r="E63" s="34"/>
      <c r="F63" s="35"/>
      <c r="J63" s="60"/>
      <c r="P63" s="37"/>
      <c r="Q63" s="12"/>
      <c r="R63" s="34"/>
      <c r="S63" s="12"/>
      <c r="T63" s="12"/>
      <c r="X63" s="12"/>
    </row>
    <row r="64" ht="15.75" customHeight="1">
      <c r="A64" s="34"/>
      <c r="B64" s="34"/>
      <c r="C64" s="34"/>
      <c r="E64" s="34"/>
      <c r="F64" s="35"/>
      <c r="J64" s="60"/>
      <c r="P64" s="37"/>
      <c r="Q64" s="12"/>
      <c r="R64" s="34"/>
      <c r="S64" s="12"/>
      <c r="T64" s="12"/>
      <c r="X64" s="12"/>
    </row>
    <row r="65" ht="15.75" customHeight="1">
      <c r="A65" s="34"/>
      <c r="B65" s="34"/>
      <c r="C65" s="34"/>
      <c r="E65" s="34"/>
      <c r="F65" s="35"/>
      <c r="J65" s="60"/>
      <c r="P65" s="37"/>
      <c r="Q65" s="12"/>
      <c r="R65" s="34"/>
      <c r="S65" s="12"/>
      <c r="T65" s="12"/>
      <c r="X65" s="12"/>
    </row>
    <row r="66" ht="15.75" customHeight="1">
      <c r="A66" s="34"/>
      <c r="B66" s="34"/>
      <c r="C66" s="34"/>
      <c r="E66" s="34"/>
      <c r="F66" s="35"/>
      <c r="J66" s="60"/>
      <c r="P66" s="37"/>
      <c r="Q66" s="12"/>
      <c r="R66" s="34"/>
      <c r="S66" s="12"/>
      <c r="T66" s="12"/>
      <c r="X66" s="12"/>
    </row>
    <row r="67" ht="15.75" customHeight="1">
      <c r="A67" s="34"/>
      <c r="B67" s="34"/>
      <c r="C67" s="34"/>
      <c r="E67" s="34"/>
      <c r="F67" s="35"/>
      <c r="J67" s="60"/>
      <c r="P67" s="37"/>
      <c r="Q67" s="12"/>
      <c r="R67" s="34"/>
      <c r="S67" s="12"/>
      <c r="T67" s="12"/>
      <c r="X67" s="12"/>
    </row>
    <row r="68" ht="15.75" customHeight="1">
      <c r="A68" s="34"/>
      <c r="B68" s="34"/>
      <c r="C68" s="34"/>
      <c r="E68" s="34"/>
      <c r="F68" s="35"/>
      <c r="J68" s="60"/>
      <c r="P68" s="37"/>
      <c r="Q68" s="12"/>
      <c r="R68" s="34"/>
      <c r="S68" s="12"/>
      <c r="T68" s="12"/>
      <c r="X68" s="12"/>
    </row>
    <row r="69" ht="15.75" customHeight="1">
      <c r="A69" s="34"/>
      <c r="B69" s="34"/>
      <c r="C69" s="34"/>
      <c r="E69" s="34"/>
      <c r="F69" s="35"/>
      <c r="J69" s="60"/>
      <c r="P69" s="37"/>
      <c r="Q69" s="12"/>
      <c r="R69" s="34"/>
      <c r="S69" s="12"/>
      <c r="T69" s="12"/>
      <c r="X69" s="12"/>
    </row>
    <row r="70" ht="15.75" customHeight="1">
      <c r="A70" s="34"/>
      <c r="B70" s="34"/>
      <c r="C70" s="34"/>
      <c r="E70" s="34"/>
      <c r="F70" s="35"/>
      <c r="J70" s="60"/>
      <c r="P70" s="37"/>
      <c r="Q70" s="12"/>
      <c r="R70" s="34"/>
      <c r="S70" s="12"/>
      <c r="T70" s="12"/>
      <c r="X70" s="12"/>
    </row>
    <row r="71" ht="15.75" customHeight="1">
      <c r="A71" s="34"/>
      <c r="B71" s="34"/>
      <c r="C71" s="34"/>
      <c r="E71" s="34"/>
      <c r="F71" s="35"/>
      <c r="J71" s="60"/>
      <c r="P71" s="37"/>
      <c r="Q71" s="12"/>
      <c r="R71" s="34"/>
      <c r="S71" s="12"/>
      <c r="T71" s="12"/>
      <c r="X71" s="12"/>
    </row>
    <row r="72" ht="15.75" customHeight="1">
      <c r="A72" s="34"/>
      <c r="B72" s="34"/>
      <c r="C72" s="34"/>
      <c r="E72" s="34"/>
      <c r="F72" s="35"/>
      <c r="J72" s="60"/>
      <c r="P72" s="37"/>
      <c r="Q72" s="12"/>
      <c r="R72" s="34"/>
      <c r="S72" s="12"/>
      <c r="T72" s="12"/>
      <c r="X72" s="12"/>
    </row>
    <row r="73" ht="15.75" customHeight="1">
      <c r="A73" s="34"/>
      <c r="B73" s="34"/>
      <c r="C73" s="34"/>
      <c r="E73" s="34"/>
      <c r="F73" s="35"/>
      <c r="J73" s="60"/>
      <c r="P73" s="37"/>
      <c r="Q73" s="12"/>
      <c r="R73" s="34"/>
      <c r="S73" s="12"/>
      <c r="T73" s="12"/>
      <c r="X73" s="12"/>
    </row>
    <row r="74" ht="15.75" customHeight="1">
      <c r="A74" s="34"/>
      <c r="B74" s="34"/>
      <c r="C74" s="34"/>
      <c r="E74" s="34"/>
      <c r="F74" s="35"/>
      <c r="J74" s="60"/>
      <c r="P74" s="37"/>
      <c r="Q74" s="12"/>
      <c r="R74" s="34"/>
      <c r="S74" s="12"/>
      <c r="T74" s="12"/>
      <c r="X74" s="12"/>
    </row>
    <row r="75" ht="15.75" customHeight="1">
      <c r="A75" s="34"/>
      <c r="B75" s="34"/>
      <c r="C75" s="34"/>
      <c r="E75" s="34"/>
      <c r="F75" s="35"/>
      <c r="J75" s="60"/>
      <c r="P75" s="37"/>
      <c r="Q75" s="12"/>
      <c r="R75" s="34"/>
      <c r="S75" s="12"/>
      <c r="T75" s="12"/>
      <c r="X75" s="12"/>
    </row>
    <row r="76" ht="15.75" customHeight="1">
      <c r="A76" s="34"/>
      <c r="B76" s="34"/>
      <c r="C76" s="34"/>
      <c r="E76" s="34"/>
      <c r="F76" s="35"/>
      <c r="J76" s="60"/>
      <c r="P76" s="37"/>
      <c r="Q76" s="12"/>
      <c r="R76" s="34"/>
      <c r="S76" s="12"/>
      <c r="T76" s="12"/>
      <c r="X76" s="12"/>
    </row>
    <row r="77" ht="15.75" customHeight="1">
      <c r="A77" s="34"/>
      <c r="B77" s="34"/>
      <c r="C77" s="34"/>
      <c r="E77" s="34"/>
      <c r="F77" s="35"/>
      <c r="J77" s="60"/>
      <c r="P77" s="37"/>
      <c r="Q77" s="12"/>
      <c r="R77" s="34"/>
      <c r="S77" s="12"/>
      <c r="T77" s="12"/>
      <c r="X77" s="12"/>
    </row>
    <row r="78" ht="15.75" customHeight="1">
      <c r="A78" s="34"/>
      <c r="B78" s="34"/>
      <c r="C78" s="34"/>
      <c r="E78" s="34"/>
      <c r="F78" s="35"/>
      <c r="J78" s="60"/>
      <c r="P78" s="37"/>
      <c r="Q78" s="12"/>
      <c r="R78" s="34"/>
      <c r="S78" s="12"/>
      <c r="T78" s="12"/>
      <c r="X78" s="12"/>
    </row>
    <row r="79" ht="15.75" customHeight="1">
      <c r="A79" s="34"/>
      <c r="B79" s="34"/>
      <c r="C79" s="34"/>
      <c r="E79" s="34"/>
      <c r="F79" s="35"/>
      <c r="J79" s="60"/>
      <c r="P79" s="37"/>
      <c r="Q79" s="12"/>
      <c r="R79" s="34"/>
      <c r="S79" s="12"/>
      <c r="T79" s="12"/>
      <c r="X79" s="12"/>
    </row>
    <row r="80" ht="15.75" customHeight="1">
      <c r="A80" s="34"/>
      <c r="B80" s="34"/>
      <c r="C80" s="34"/>
      <c r="E80" s="34"/>
      <c r="F80" s="35"/>
      <c r="J80" s="60"/>
      <c r="P80" s="37"/>
      <c r="Q80" s="12"/>
      <c r="R80" s="34"/>
      <c r="S80" s="12"/>
      <c r="T80" s="12"/>
      <c r="X80" s="12"/>
    </row>
    <row r="81" ht="15.75" customHeight="1">
      <c r="A81" s="34"/>
      <c r="B81" s="34"/>
      <c r="C81" s="34"/>
      <c r="E81" s="34"/>
      <c r="F81" s="35"/>
      <c r="J81" s="60"/>
      <c r="P81" s="37"/>
      <c r="Q81" s="12"/>
      <c r="R81" s="34"/>
      <c r="S81" s="12"/>
      <c r="T81" s="12"/>
      <c r="X81" s="12"/>
    </row>
    <row r="82" ht="15.75" customHeight="1">
      <c r="A82" s="34"/>
      <c r="B82" s="34"/>
      <c r="C82" s="34"/>
      <c r="E82" s="34"/>
      <c r="F82" s="35"/>
      <c r="J82" s="60"/>
      <c r="P82" s="37"/>
      <c r="Q82" s="12"/>
      <c r="R82" s="34"/>
      <c r="S82" s="12"/>
      <c r="T82" s="12"/>
      <c r="X82" s="12"/>
    </row>
    <row r="83" ht="15.75" customHeight="1">
      <c r="A83" s="34"/>
      <c r="B83" s="34"/>
      <c r="C83" s="34"/>
      <c r="E83" s="34"/>
      <c r="F83" s="35"/>
      <c r="J83" s="60"/>
      <c r="P83" s="37"/>
      <c r="Q83" s="12"/>
      <c r="R83" s="34"/>
      <c r="S83" s="12"/>
      <c r="T83" s="12"/>
      <c r="X83" s="12"/>
    </row>
    <row r="84" ht="15.75" customHeight="1">
      <c r="A84" s="34"/>
      <c r="B84" s="34"/>
      <c r="C84" s="34"/>
      <c r="E84" s="34"/>
      <c r="F84" s="35"/>
      <c r="J84" s="60"/>
      <c r="P84" s="37"/>
      <c r="Q84" s="12"/>
      <c r="R84" s="34"/>
      <c r="S84" s="12"/>
      <c r="T84" s="12"/>
      <c r="X84" s="12"/>
    </row>
    <row r="85" ht="15.75" customHeight="1">
      <c r="A85" s="34"/>
      <c r="B85" s="34"/>
      <c r="C85" s="34"/>
      <c r="E85" s="34"/>
      <c r="F85" s="35"/>
      <c r="J85" s="60"/>
      <c r="P85" s="37"/>
      <c r="Q85" s="12"/>
      <c r="R85" s="34"/>
      <c r="S85" s="12"/>
      <c r="T85" s="12"/>
      <c r="X85" s="12"/>
    </row>
    <row r="86" ht="15.75" customHeight="1">
      <c r="A86" s="34"/>
      <c r="B86" s="34"/>
      <c r="C86" s="34"/>
      <c r="E86" s="34"/>
      <c r="F86" s="35"/>
      <c r="J86" s="60"/>
      <c r="P86" s="37"/>
      <c r="Q86" s="12"/>
      <c r="R86" s="34"/>
      <c r="S86" s="12"/>
      <c r="T86" s="12"/>
      <c r="X86" s="12"/>
    </row>
    <row r="87" ht="15.75" customHeight="1">
      <c r="A87" s="34"/>
      <c r="B87" s="34"/>
      <c r="C87" s="34"/>
      <c r="E87" s="34"/>
      <c r="F87" s="35"/>
      <c r="J87" s="60"/>
      <c r="P87" s="37"/>
      <c r="Q87" s="12"/>
      <c r="R87" s="34"/>
      <c r="S87" s="12"/>
      <c r="T87" s="12"/>
      <c r="X87" s="12"/>
    </row>
    <row r="88" ht="15.75" customHeight="1">
      <c r="A88" s="34"/>
      <c r="B88" s="34"/>
      <c r="C88" s="34"/>
      <c r="E88" s="34"/>
      <c r="F88" s="35"/>
      <c r="J88" s="60"/>
      <c r="P88" s="37"/>
      <c r="Q88" s="12"/>
      <c r="R88" s="34"/>
      <c r="S88" s="12"/>
      <c r="T88" s="12"/>
      <c r="X88" s="12"/>
    </row>
    <row r="89" ht="15.75" customHeight="1">
      <c r="A89" s="34"/>
      <c r="B89" s="34"/>
      <c r="C89" s="34"/>
      <c r="E89" s="34"/>
      <c r="F89" s="35"/>
      <c r="J89" s="60"/>
      <c r="P89" s="37"/>
      <c r="Q89" s="12"/>
      <c r="R89" s="34"/>
      <c r="S89" s="12"/>
      <c r="T89" s="12"/>
      <c r="X89" s="12"/>
    </row>
    <row r="90" ht="15.75" customHeight="1">
      <c r="A90" s="34"/>
      <c r="B90" s="34"/>
      <c r="C90" s="34"/>
      <c r="E90" s="34"/>
      <c r="F90" s="35"/>
      <c r="J90" s="60"/>
      <c r="P90" s="37"/>
      <c r="Q90" s="12"/>
      <c r="R90" s="34"/>
      <c r="S90" s="12"/>
      <c r="T90" s="12"/>
      <c r="X90" s="12"/>
    </row>
    <row r="91" ht="15.75" customHeight="1">
      <c r="A91" s="34"/>
      <c r="B91" s="34"/>
      <c r="C91" s="34"/>
      <c r="E91" s="34"/>
      <c r="F91" s="35"/>
      <c r="J91" s="60"/>
      <c r="P91" s="37"/>
      <c r="Q91" s="12"/>
      <c r="R91" s="34"/>
      <c r="S91" s="12"/>
      <c r="T91" s="12"/>
      <c r="X91" s="12"/>
    </row>
    <row r="92" ht="15.75" customHeight="1">
      <c r="A92" s="34"/>
      <c r="B92" s="34"/>
      <c r="C92" s="34"/>
      <c r="E92" s="34"/>
      <c r="F92" s="35"/>
      <c r="J92" s="60"/>
      <c r="P92" s="37"/>
      <c r="Q92" s="12"/>
      <c r="R92" s="34"/>
      <c r="S92" s="12"/>
      <c r="T92" s="12"/>
      <c r="X92" s="12"/>
    </row>
    <row r="93" ht="15.75" customHeight="1">
      <c r="A93" s="34"/>
      <c r="B93" s="34"/>
      <c r="C93" s="34"/>
      <c r="E93" s="34"/>
      <c r="F93" s="35"/>
      <c r="J93" s="60"/>
      <c r="P93" s="37"/>
      <c r="Q93" s="12"/>
      <c r="R93" s="34"/>
      <c r="S93" s="12"/>
      <c r="T93" s="12"/>
      <c r="X93" s="12"/>
    </row>
    <row r="94" ht="15.75" customHeight="1">
      <c r="A94" s="34"/>
      <c r="B94" s="34"/>
      <c r="C94" s="34"/>
      <c r="E94" s="34"/>
      <c r="F94" s="35"/>
      <c r="J94" s="60"/>
      <c r="P94" s="37"/>
      <c r="Q94" s="12"/>
      <c r="R94" s="34"/>
      <c r="S94" s="12"/>
      <c r="T94" s="12"/>
      <c r="X94" s="12"/>
    </row>
    <row r="95" ht="15.75" customHeight="1">
      <c r="A95" s="34"/>
      <c r="B95" s="34"/>
      <c r="C95" s="34"/>
      <c r="E95" s="34"/>
      <c r="F95" s="35"/>
      <c r="J95" s="60"/>
      <c r="P95" s="37"/>
      <c r="Q95" s="12"/>
      <c r="R95" s="34"/>
      <c r="S95" s="12"/>
      <c r="T95" s="12"/>
      <c r="X95" s="12"/>
    </row>
    <row r="96" ht="15.75" customHeight="1">
      <c r="A96" s="34"/>
      <c r="B96" s="34"/>
      <c r="C96" s="34"/>
      <c r="E96" s="34"/>
      <c r="F96" s="35"/>
      <c r="J96" s="60"/>
      <c r="P96" s="37"/>
      <c r="Q96" s="12"/>
      <c r="R96" s="34"/>
      <c r="S96" s="12"/>
      <c r="T96" s="12"/>
      <c r="X96" s="12"/>
    </row>
    <row r="97" ht="15.75" customHeight="1">
      <c r="A97" s="34"/>
      <c r="B97" s="34"/>
      <c r="C97" s="34"/>
      <c r="E97" s="34"/>
      <c r="F97" s="35"/>
      <c r="J97" s="60"/>
      <c r="P97" s="37"/>
      <c r="Q97" s="12"/>
      <c r="R97" s="34"/>
      <c r="S97" s="12"/>
      <c r="T97" s="12"/>
      <c r="X97" s="12"/>
    </row>
    <row r="98" ht="15.75" customHeight="1">
      <c r="A98" s="34"/>
      <c r="B98" s="34"/>
      <c r="C98" s="34"/>
      <c r="E98" s="34"/>
      <c r="F98" s="35"/>
      <c r="J98" s="60"/>
      <c r="P98" s="37"/>
      <c r="Q98" s="12"/>
      <c r="R98" s="34"/>
      <c r="S98" s="12"/>
      <c r="T98" s="12"/>
      <c r="X98" s="12"/>
    </row>
    <row r="99" ht="15.75" customHeight="1">
      <c r="A99" s="34"/>
      <c r="B99" s="34"/>
      <c r="C99" s="34"/>
      <c r="E99" s="34"/>
      <c r="F99" s="35"/>
      <c r="J99" s="60"/>
      <c r="P99" s="37"/>
      <c r="Q99" s="12"/>
      <c r="R99" s="34"/>
      <c r="S99" s="12"/>
      <c r="T99" s="12"/>
      <c r="X99" s="12"/>
    </row>
    <row r="100" ht="15.75" customHeight="1">
      <c r="A100" s="34"/>
      <c r="B100" s="34"/>
      <c r="C100" s="34"/>
      <c r="E100" s="34"/>
      <c r="F100" s="35"/>
      <c r="J100" s="60"/>
      <c r="P100" s="37"/>
      <c r="Q100" s="12"/>
      <c r="R100" s="34"/>
      <c r="S100" s="12"/>
      <c r="T100" s="12"/>
      <c r="X100" s="12"/>
    </row>
    <row r="101" ht="15.75" customHeight="1">
      <c r="A101" s="34"/>
      <c r="B101" s="34"/>
      <c r="C101" s="34"/>
      <c r="E101" s="34"/>
      <c r="F101" s="35"/>
      <c r="J101" s="60"/>
      <c r="P101" s="37"/>
      <c r="Q101" s="12"/>
      <c r="R101" s="34"/>
      <c r="S101" s="12"/>
      <c r="T101" s="12"/>
      <c r="X101" s="12"/>
    </row>
    <row r="102" ht="15.75" customHeight="1">
      <c r="A102" s="34"/>
      <c r="B102" s="34"/>
      <c r="C102" s="34"/>
      <c r="E102" s="34"/>
      <c r="F102" s="35"/>
      <c r="J102" s="60"/>
      <c r="P102" s="37"/>
      <c r="Q102" s="12"/>
      <c r="R102" s="34"/>
      <c r="S102" s="12"/>
      <c r="T102" s="12"/>
      <c r="X102" s="12"/>
    </row>
    <row r="103" ht="15.75" customHeight="1">
      <c r="A103" s="34"/>
      <c r="B103" s="34"/>
      <c r="C103" s="34"/>
      <c r="E103" s="34"/>
      <c r="F103" s="35"/>
      <c r="J103" s="60"/>
      <c r="P103" s="37"/>
      <c r="Q103" s="12"/>
      <c r="R103" s="34"/>
      <c r="S103" s="12"/>
      <c r="T103" s="12"/>
      <c r="X103" s="12"/>
    </row>
    <row r="104" ht="15.75" customHeight="1">
      <c r="A104" s="34"/>
      <c r="B104" s="34"/>
      <c r="C104" s="34"/>
      <c r="E104" s="34"/>
      <c r="F104" s="35"/>
      <c r="J104" s="60"/>
      <c r="P104" s="37"/>
      <c r="Q104" s="12"/>
      <c r="R104" s="34"/>
      <c r="S104" s="12"/>
      <c r="T104" s="12"/>
      <c r="X104" s="12"/>
    </row>
    <row r="105" ht="15.75" customHeight="1">
      <c r="A105" s="34"/>
      <c r="B105" s="34"/>
      <c r="C105" s="34"/>
      <c r="E105" s="34"/>
      <c r="F105" s="35"/>
      <c r="J105" s="60"/>
      <c r="P105" s="37"/>
      <c r="Q105" s="12"/>
      <c r="R105" s="34"/>
      <c r="S105" s="12"/>
      <c r="T105" s="12"/>
      <c r="X105" s="12"/>
    </row>
    <row r="106" ht="15.75" customHeight="1">
      <c r="A106" s="34"/>
      <c r="B106" s="34"/>
      <c r="C106" s="34"/>
      <c r="E106" s="34"/>
      <c r="F106" s="35"/>
      <c r="J106" s="60"/>
      <c r="P106" s="37"/>
      <c r="Q106" s="12"/>
      <c r="R106" s="34"/>
      <c r="S106" s="12"/>
      <c r="T106" s="12"/>
      <c r="X106" s="12"/>
    </row>
    <row r="107" ht="15.75" customHeight="1">
      <c r="A107" s="34"/>
      <c r="B107" s="34"/>
      <c r="C107" s="34"/>
      <c r="E107" s="34"/>
      <c r="F107" s="35"/>
      <c r="J107" s="60"/>
      <c r="P107" s="37"/>
      <c r="Q107" s="12"/>
      <c r="R107" s="34"/>
      <c r="S107" s="12"/>
      <c r="T107" s="12"/>
      <c r="X107" s="12"/>
    </row>
    <row r="108" ht="15.75" customHeight="1">
      <c r="A108" s="34"/>
      <c r="B108" s="34"/>
      <c r="C108" s="34"/>
      <c r="E108" s="34"/>
      <c r="F108" s="35"/>
      <c r="J108" s="60"/>
      <c r="P108" s="37"/>
      <c r="Q108" s="12"/>
      <c r="R108" s="34"/>
      <c r="S108" s="12"/>
      <c r="T108" s="12"/>
      <c r="X108" s="12"/>
    </row>
    <row r="109" ht="15.75" customHeight="1">
      <c r="A109" s="34"/>
      <c r="B109" s="34"/>
      <c r="C109" s="34"/>
      <c r="E109" s="34"/>
      <c r="F109" s="35"/>
      <c r="J109" s="60"/>
      <c r="P109" s="37"/>
      <c r="Q109" s="12"/>
      <c r="R109" s="34"/>
      <c r="S109" s="12"/>
      <c r="T109" s="12"/>
      <c r="X109" s="12"/>
    </row>
    <row r="110" ht="15.75" customHeight="1">
      <c r="A110" s="34"/>
      <c r="B110" s="34"/>
      <c r="C110" s="34"/>
      <c r="E110" s="34"/>
      <c r="F110" s="35"/>
      <c r="J110" s="60"/>
      <c r="P110" s="37"/>
      <c r="Q110" s="12"/>
      <c r="R110" s="34"/>
      <c r="S110" s="12"/>
      <c r="T110" s="12"/>
      <c r="X110" s="12"/>
    </row>
    <row r="111" ht="15.75" customHeight="1">
      <c r="A111" s="34"/>
      <c r="B111" s="34"/>
      <c r="C111" s="34"/>
      <c r="E111" s="34"/>
      <c r="F111" s="35"/>
      <c r="J111" s="60"/>
      <c r="P111" s="37"/>
      <c r="Q111" s="12"/>
      <c r="R111" s="34"/>
      <c r="S111" s="12"/>
      <c r="T111" s="12"/>
      <c r="X111" s="12"/>
    </row>
    <row r="112" ht="15.75" customHeight="1">
      <c r="A112" s="34"/>
      <c r="B112" s="34"/>
      <c r="C112" s="34"/>
      <c r="E112" s="34"/>
      <c r="F112" s="35"/>
      <c r="J112" s="60"/>
      <c r="P112" s="37"/>
      <c r="Q112" s="12"/>
      <c r="R112" s="34"/>
      <c r="S112" s="12"/>
      <c r="T112" s="12"/>
      <c r="X112" s="12"/>
    </row>
    <row r="113" ht="15.75" customHeight="1">
      <c r="A113" s="34"/>
      <c r="B113" s="34"/>
      <c r="C113" s="34"/>
      <c r="E113" s="34"/>
      <c r="F113" s="35"/>
      <c r="J113" s="60"/>
      <c r="P113" s="37"/>
      <c r="Q113" s="12"/>
      <c r="R113" s="34"/>
      <c r="S113" s="12"/>
      <c r="T113" s="12"/>
      <c r="X113" s="12"/>
    </row>
    <row r="114" ht="15.75" customHeight="1">
      <c r="A114" s="34"/>
      <c r="B114" s="34"/>
      <c r="C114" s="34"/>
      <c r="E114" s="34"/>
      <c r="F114" s="35"/>
      <c r="J114" s="60"/>
      <c r="P114" s="37"/>
      <c r="Q114" s="12"/>
      <c r="R114" s="34"/>
      <c r="S114" s="12"/>
      <c r="T114" s="12"/>
      <c r="X114" s="12"/>
    </row>
    <row r="115" ht="15.75" customHeight="1">
      <c r="A115" s="34"/>
      <c r="B115" s="34"/>
      <c r="C115" s="34"/>
      <c r="E115" s="34"/>
      <c r="F115" s="35"/>
      <c r="J115" s="60"/>
      <c r="P115" s="37"/>
      <c r="Q115" s="12"/>
      <c r="R115" s="34"/>
      <c r="S115" s="12"/>
      <c r="T115" s="12"/>
      <c r="X115" s="12"/>
    </row>
    <row r="116" ht="15.75" customHeight="1">
      <c r="A116" s="34"/>
      <c r="B116" s="34"/>
      <c r="C116" s="34"/>
      <c r="E116" s="34"/>
      <c r="F116" s="35"/>
      <c r="J116" s="60"/>
      <c r="P116" s="37"/>
      <c r="Q116" s="12"/>
      <c r="R116" s="34"/>
      <c r="S116" s="12"/>
      <c r="T116" s="12"/>
      <c r="X116" s="12"/>
    </row>
    <row r="117" ht="15.75" customHeight="1">
      <c r="A117" s="34"/>
      <c r="B117" s="34"/>
      <c r="C117" s="34"/>
      <c r="E117" s="34"/>
      <c r="F117" s="35"/>
      <c r="J117" s="60"/>
      <c r="P117" s="37"/>
      <c r="Q117" s="12"/>
      <c r="R117" s="34"/>
      <c r="S117" s="12"/>
      <c r="T117" s="12"/>
      <c r="X117" s="12"/>
    </row>
    <row r="118" ht="15.75" customHeight="1">
      <c r="A118" s="34"/>
      <c r="B118" s="34"/>
      <c r="C118" s="34"/>
      <c r="E118" s="34"/>
      <c r="F118" s="35"/>
      <c r="J118" s="60"/>
      <c r="P118" s="37"/>
      <c r="Q118" s="12"/>
      <c r="R118" s="34"/>
      <c r="S118" s="12"/>
      <c r="T118" s="12"/>
      <c r="X118" s="12"/>
    </row>
    <row r="119" ht="15.75" customHeight="1">
      <c r="A119" s="34"/>
      <c r="B119" s="34"/>
      <c r="C119" s="34"/>
      <c r="E119" s="34"/>
      <c r="F119" s="35"/>
      <c r="J119" s="60"/>
      <c r="P119" s="37"/>
      <c r="Q119" s="12"/>
      <c r="R119" s="34"/>
      <c r="S119" s="12"/>
      <c r="T119" s="12"/>
      <c r="X119" s="12"/>
    </row>
    <row r="120" ht="15.75" customHeight="1">
      <c r="A120" s="34"/>
      <c r="B120" s="34"/>
      <c r="C120" s="34"/>
      <c r="E120" s="34"/>
      <c r="F120" s="35"/>
      <c r="J120" s="60"/>
      <c r="P120" s="37"/>
      <c r="Q120" s="12"/>
      <c r="R120" s="34"/>
      <c r="S120" s="12"/>
      <c r="T120" s="12"/>
      <c r="X120" s="12"/>
    </row>
    <row r="121" ht="15.75" customHeight="1">
      <c r="A121" s="34"/>
      <c r="B121" s="34"/>
      <c r="C121" s="34"/>
      <c r="E121" s="34"/>
      <c r="F121" s="35"/>
      <c r="J121" s="60"/>
      <c r="P121" s="37"/>
      <c r="Q121" s="12"/>
      <c r="R121" s="34"/>
      <c r="S121" s="12"/>
      <c r="T121" s="12"/>
      <c r="X121" s="12"/>
    </row>
    <row r="122" ht="15.75" customHeight="1">
      <c r="A122" s="34"/>
      <c r="B122" s="34"/>
      <c r="C122" s="34"/>
      <c r="E122" s="34"/>
      <c r="F122" s="35"/>
      <c r="J122" s="60"/>
      <c r="P122" s="37"/>
      <c r="Q122" s="12"/>
      <c r="R122" s="34"/>
      <c r="S122" s="12"/>
      <c r="T122" s="12"/>
      <c r="X122" s="12"/>
    </row>
    <row r="123" ht="15.75" customHeight="1">
      <c r="A123" s="34"/>
      <c r="B123" s="34"/>
      <c r="C123" s="34"/>
      <c r="E123" s="34"/>
      <c r="F123" s="35"/>
      <c r="J123" s="60"/>
      <c r="P123" s="37"/>
      <c r="Q123" s="12"/>
      <c r="R123" s="34"/>
      <c r="S123" s="12"/>
      <c r="T123" s="12"/>
      <c r="X123" s="12"/>
    </row>
    <row r="124" ht="15.75" customHeight="1">
      <c r="A124" s="34"/>
      <c r="B124" s="34"/>
      <c r="C124" s="34"/>
      <c r="E124" s="34"/>
      <c r="F124" s="35"/>
      <c r="J124" s="60"/>
      <c r="P124" s="37"/>
      <c r="Q124" s="12"/>
      <c r="R124" s="34"/>
      <c r="S124" s="12"/>
      <c r="T124" s="12"/>
      <c r="X124" s="12"/>
    </row>
    <row r="125" ht="15.75" customHeight="1">
      <c r="A125" s="34"/>
      <c r="B125" s="34"/>
      <c r="C125" s="34"/>
      <c r="E125" s="34"/>
      <c r="F125" s="35"/>
      <c r="J125" s="60"/>
      <c r="P125" s="37"/>
      <c r="Q125" s="12"/>
      <c r="R125" s="34"/>
      <c r="S125" s="12"/>
      <c r="T125" s="12"/>
      <c r="X125" s="12"/>
    </row>
    <row r="126" ht="15.75" customHeight="1">
      <c r="A126" s="34"/>
      <c r="B126" s="34"/>
      <c r="C126" s="34"/>
      <c r="E126" s="34"/>
      <c r="F126" s="35"/>
      <c r="J126" s="60"/>
      <c r="P126" s="37"/>
      <c r="Q126" s="12"/>
      <c r="R126" s="34"/>
      <c r="S126" s="12"/>
      <c r="T126" s="12"/>
      <c r="X126" s="12"/>
    </row>
    <row r="127" ht="15.75" customHeight="1">
      <c r="A127" s="34"/>
      <c r="B127" s="34"/>
      <c r="C127" s="34"/>
      <c r="E127" s="34"/>
      <c r="F127" s="35"/>
      <c r="J127" s="60"/>
      <c r="P127" s="37"/>
      <c r="Q127" s="12"/>
      <c r="R127" s="34"/>
      <c r="S127" s="12"/>
      <c r="T127" s="12"/>
      <c r="X127" s="12"/>
    </row>
    <row r="128" ht="15.75" customHeight="1">
      <c r="A128" s="34"/>
      <c r="B128" s="34"/>
      <c r="C128" s="34"/>
      <c r="E128" s="34"/>
      <c r="F128" s="35"/>
      <c r="J128" s="60"/>
      <c r="P128" s="37"/>
      <c r="Q128" s="12"/>
      <c r="R128" s="34"/>
      <c r="S128" s="12"/>
      <c r="T128" s="12"/>
      <c r="X128" s="12"/>
    </row>
    <row r="129" ht="15.75" customHeight="1">
      <c r="A129" s="34"/>
      <c r="B129" s="34"/>
      <c r="C129" s="34"/>
      <c r="E129" s="34"/>
      <c r="F129" s="35"/>
      <c r="J129" s="60"/>
      <c r="P129" s="37"/>
      <c r="Q129" s="12"/>
      <c r="R129" s="34"/>
      <c r="S129" s="12"/>
      <c r="T129" s="12"/>
      <c r="X129" s="12"/>
    </row>
    <row r="130" ht="15.75" customHeight="1">
      <c r="A130" s="34"/>
      <c r="B130" s="34"/>
      <c r="C130" s="34"/>
      <c r="E130" s="34"/>
      <c r="F130" s="35"/>
      <c r="J130" s="60"/>
      <c r="P130" s="37"/>
      <c r="Q130" s="12"/>
      <c r="R130" s="34"/>
      <c r="S130" s="12"/>
      <c r="T130" s="12"/>
      <c r="X130" s="12"/>
    </row>
    <row r="131" ht="15.75" customHeight="1">
      <c r="A131" s="34"/>
      <c r="B131" s="34"/>
      <c r="C131" s="34"/>
      <c r="E131" s="34"/>
      <c r="F131" s="35"/>
      <c r="J131" s="60"/>
      <c r="P131" s="37"/>
      <c r="Q131" s="12"/>
      <c r="R131" s="34"/>
      <c r="S131" s="12"/>
      <c r="T131" s="12"/>
      <c r="X131" s="12"/>
    </row>
    <row r="132" ht="15.75" customHeight="1">
      <c r="A132" s="34"/>
      <c r="B132" s="34"/>
      <c r="C132" s="34"/>
      <c r="E132" s="34"/>
      <c r="F132" s="35"/>
      <c r="J132" s="60"/>
      <c r="P132" s="37"/>
      <c r="Q132" s="12"/>
      <c r="R132" s="34"/>
      <c r="S132" s="12"/>
      <c r="T132" s="12"/>
      <c r="X132" s="12"/>
    </row>
    <row r="133" ht="15.75" customHeight="1">
      <c r="A133" s="34"/>
      <c r="B133" s="34"/>
      <c r="C133" s="34"/>
      <c r="E133" s="34"/>
      <c r="F133" s="35"/>
      <c r="J133" s="60"/>
      <c r="P133" s="37"/>
      <c r="Q133" s="12"/>
      <c r="R133" s="34"/>
      <c r="S133" s="12"/>
      <c r="T133" s="12"/>
      <c r="X133" s="12"/>
    </row>
    <row r="134" ht="15.75" customHeight="1">
      <c r="A134" s="34"/>
      <c r="B134" s="34"/>
      <c r="C134" s="34"/>
      <c r="E134" s="34"/>
      <c r="F134" s="35"/>
      <c r="J134" s="60"/>
      <c r="P134" s="37"/>
      <c r="Q134" s="12"/>
      <c r="R134" s="34"/>
      <c r="S134" s="12"/>
      <c r="T134" s="12"/>
      <c r="X134" s="12"/>
    </row>
    <row r="135" ht="15.75" customHeight="1">
      <c r="A135" s="34"/>
      <c r="B135" s="34"/>
      <c r="C135" s="34"/>
      <c r="E135" s="34"/>
      <c r="F135" s="35"/>
      <c r="J135" s="60"/>
      <c r="P135" s="37"/>
      <c r="Q135" s="12"/>
      <c r="R135" s="34"/>
      <c r="S135" s="12"/>
      <c r="T135" s="12"/>
      <c r="X135" s="12"/>
    </row>
    <row r="136" ht="15.75" customHeight="1">
      <c r="A136" s="34"/>
      <c r="B136" s="34"/>
      <c r="C136" s="34"/>
      <c r="E136" s="34"/>
      <c r="F136" s="35"/>
      <c r="J136" s="60"/>
      <c r="P136" s="37"/>
      <c r="Q136" s="12"/>
      <c r="R136" s="34"/>
      <c r="S136" s="12"/>
      <c r="T136" s="12"/>
      <c r="X136" s="12"/>
    </row>
    <row r="137" ht="15.75" customHeight="1">
      <c r="A137" s="34"/>
      <c r="B137" s="34"/>
      <c r="C137" s="34"/>
      <c r="E137" s="34"/>
      <c r="F137" s="35"/>
      <c r="J137" s="60"/>
      <c r="P137" s="37"/>
      <c r="Q137" s="12"/>
      <c r="R137" s="34"/>
      <c r="S137" s="12"/>
      <c r="T137" s="12"/>
      <c r="X137" s="12"/>
    </row>
    <row r="138" ht="15.75" customHeight="1">
      <c r="A138" s="34"/>
      <c r="B138" s="34"/>
      <c r="C138" s="34"/>
      <c r="E138" s="34"/>
      <c r="F138" s="35"/>
      <c r="J138" s="60"/>
      <c r="P138" s="37"/>
      <c r="Q138" s="12"/>
      <c r="R138" s="34"/>
      <c r="S138" s="12"/>
      <c r="T138" s="12"/>
      <c r="X138" s="12"/>
    </row>
    <row r="139" ht="15.75" customHeight="1">
      <c r="A139" s="34"/>
      <c r="B139" s="34"/>
      <c r="C139" s="34"/>
      <c r="E139" s="34"/>
      <c r="F139" s="35"/>
      <c r="J139" s="60"/>
      <c r="P139" s="37"/>
      <c r="Q139" s="12"/>
      <c r="R139" s="34"/>
      <c r="S139" s="12"/>
      <c r="T139" s="12"/>
      <c r="X139" s="12"/>
    </row>
    <row r="140" ht="15.75" customHeight="1">
      <c r="A140" s="34"/>
      <c r="B140" s="34"/>
      <c r="C140" s="34"/>
      <c r="E140" s="34"/>
      <c r="F140" s="35"/>
      <c r="J140" s="60"/>
      <c r="P140" s="37"/>
      <c r="Q140" s="12"/>
      <c r="R140" s="34"/>
      <c r="S140" s="12"/>
      <c r="T140" s="12"/>
      <c r="X140" s="12"/>
    </row>
    <row r="141" ht="15.75" customHeight="1">
      <c r="A141" s="34"/>
      <c r="B141" s="34"/>
      <c r="C141" s="34"/>
      <c r="E141" s="34"/>
      <c r="F141" s="35"/>
      <c r="J141" s="60"/>
      <c r="P141" s="37"/>
      <c r="Q141" s="12"/>
      <c r="R141" s="34"/>
      <c r="S141" s="12"/>
      <c r="T141" s="12"/>
      <c r="X141" s="12"/>
    </row>
    <row r="142" ht="15.75" customHeight="1">
      <c r="A142" s="34"/>
      <c r="B142" s="34"/>
      <c r="C142" s="34"/>
      <c r="E142" s="34"/>
      <c r="F142" s="35"/>
      <c r="J142" s="60"/>
      <c r="P142" s="37"/>
      <c r="Q142" s="12"/>
      <c r="R142" s="34"/>
      <c r="S142" s="12"/>
      <c r="T142" s="12"/>
      <c r="X142" s="12"/>
    </row>
    <row r="143" ht="15.75" customHeight="1">
      <c r="A143" s="34"/>
      <c r="B143" s="34"/>
      <c r="C143" s="34"/>
      <c r="E143" s="34"/>
      <c r="F143" s="35"/>
      <c r="J143" s="60"/>
      <c r="P143" s="37"/>
      <c r="Q143" s="12"/>
      <c r="R143" s="34"/>
      <c r="S143" s="12"/>
      <c r="T143" s="12"/>
      <c r="X143" s="12"/>
    </row>
    <row r="144" ht="15.75" customHeight="1">
      <c r="A144" s="34"/>
      <c r="B144" s="34"/>
      <c r="C144" s="34"/>
      <c r="E144" s="34"/>
      <c r="F144" s="35"/>
      <c r="J144" s="60"/>
      <c r="P144" s="37"/>
      <c r="Q144" s="12"/>
      <c r="R144" s="34"/>
      <c r="S144" s="12"/>
      <c r="T144" s="12"/>
      <c r="X144" s="12"/>
    </row>
    <row r="145" ht="15.75" customHeight="1">
      <c r="A145" s="34"/>
      <c r="B145" s="34"/>
      <c r="C145" s="34"/>
      <c r="E145" s="34"/>
      <c r="F145" s="35"/>
      <c r="J145" s="60"/>
      <c r="P145" s="37"/>
      <c r="Q145" s="12"/>
      <c r="R145" s="34"/>
      <c r="S145" s="12"/>
      <c r="T145" s="12"/>
      <c r="X145" s="12"/>
    </row>
    <row r="146" ht="15.75" customHeight="1">
      <c r="A146" s="34"/>
      <c r="B146" s="34"/>
      <c r="C146" s="34"/>
      <c r="E146" s="34"/>
      <c r="F146" s="35"/>
      <c r="J146" s="60"/>
      <c r="P146" s="37"/>
      <c r="Q146" s="12"/>
      <c r="R146" s="34"/>
      <c r="S146" s="12"/>
      <c r="T146" s="12"/>
      <c r="X146" s="12"/>
    </row>
    <row r="147" ht="15.75" customHeight="1">
      <c r="A147" s="34"/>
      <c r="B147" s="34"/>
      <c r="C147" s="34"/>
      <c r="E147" s="34"/>
      <c r="F147" s="35"/>
      <c r="J147" s="60"/>
      <c r="P147" s="37"/>
      <c r="Q147" s="12"/>
      <c r="R147" s="34"/>
      <c r="S147" s="12"/>
      <c r="T147" s="12"/>
      <c r="X147" s="12"/>
    </row>
    <row r="148" ht="15.75" customHeight="1">
      <c r="A148" s="34"/>
      <c r="B148" s="34"/>
      <c r="C148" s="34"/>
      <c r="E148" s="34"/>
      <c r="F148" s="35"/>
      <c r="J148" s="60"/>
      <c r="P148" s="37"/>
      <c r="Q148" s="12"/>
      <c r="R148" s="34"/>
      <c r="S148" s="12"/>
      <c r="T148" s="12"/>
      <c r="X148" s="12"/>
    </row>
    <row r="149" ht="15.75" customHeight="1">
      <c r="A149" s="34"/>
      <c r="B149" s="34"/>
      <c r="C149" s="34"/>
      <c r="E149" s="34"/>
      <c r="F149" s="35"/>
      <c r="J149" s="60"/>
      <c r="P149" s="37"/>
      <c r="Q149" s="12"/>
      <c r="R149" s="34"/>
      <c r="S149" s="12"/>
      <c r="T149" s="12"/>
      <c r="X149" s="12"/>
    </row>
    <row r="150" ht="15.75" customHeight="1">
      <c r="A150" s="34"/>
      <c r="B150" s="34"/>
      <c r="C150" s="34"/>
      <c r="E150" s="34"/>
      <c r="F150" s="35"/>
      <c r="J150" s="60"/>
      <c r="P150" s="37"/>
      <c r="Q150" s="12"/>
      <c r="R150" s="34"/>
      <c r="S150" s="12"/>
      <c r="T150" s="12"/>
      <c r="X150" s="12"/>
    </row>
    <row r="151" ht="15.75" customHeight="1">
      <c r="A151" s="34"/>
      <c r="B151" s="34"/>
      <c r="C151" s="34"/>
      <c r="E151" s="34"/>
      <c r="F151" s="35"/>
      <c r="J151" s="60"/>
      <c r="P151" s="37"/>
      <c r="Q151" s="12"/>
      <c r="R151" s="34"/>
      <c r="S151" s="12"/>
      <c r="T151" s="12"/>
      <c r="X151" s="12"/>
    </row>
    <row r="152" ht="15.75" customHeight="1">
      <c r="A152" s="34"/>
      <c r="B152" s="34"/>
      <c r="C152" s="34"/>
      <c r="E152" s="34"/>
      <c r="F152" s="35"/>
      <c r="J152" s="60"/>
      <c r="P152" s="37"/>
      <c r="Q152" s="12"/>
      <c r="R152" s="34"/>
      <c r="S152" s="12"/>
      <c r="T152" s="12"/>
      <c r="X152" s="12"/>
    </row>
    <row r="153" ht="15.75" customHeight="1">
      <c r="A153" s="34"/>
      <c r="B153" s="34"/>
      <c r="C153" s="34"/>
      <c r="E153" s="34"/>
      <c r="F153" s="35"/>
      <c r="J153" s="60"/>
      <c r="P153" s="37"/>
      <c r="Q153" s="12"/>
      <c r="R153" s="34"/>
      <c r="S153" s="12"/>
      <c r="T153" s="12"/>
      <c r="X153" s="12"/>
    </row>
    <row r="154" ht="15.75" customHeight="1">
      <c r="A154" s="34"/>
      <c r="B154" s="34"/>
      <c r="C154" s="34"/>
      <c r="E154" s="34"/>
      <c r="F154" s="35"/>
      <c r="J154" s="60"/>
      <c r="P154" s="37"/>
      <c r="Q154" s="12"/>
      <c r="R154" s="34"/>
      <c r="S154" s="12"/>
      <c r="T154" s="12"/>
      <c r="X154" s="12"/>
    </row>
    <row r="155" ht="15.75" customHeight="1">
      <c r="A155" s="34"/>
      <c r="B155" s="34"/>
      <c r="C155" s="34"/>
      <c r="E155" s="34"/>
      <c r="F155" s="35"/>
      <c r="J155" s="60"/>
      <c r="P155" s="37"/>
      <c r="Q155" s="12"/>
      <c r="R155" s="34"/>
      <c r="S155" s="12"/>
      <c r="T155" s="12"/>
      <c r="X155" s="12"/>
    </row>
    <row r="156" ht="15.75" customHeight="1">
      <c r="A156" s="34"/>
      <c r="B156" s="34"/>
      <c r="C156" s="34"/>
      <c r="E156" s="34"/>
      <c r="F156" s="35"/>
      <c r="J156" s="60"/>
      <c r="P156" s="37"/>
      <c r="Q156" s="12"/>
      <c r="R156" s="34"/>
      <c r="S156" s="12"/>
      <c r="T156" s="12"/>
      <c r="X156" s="12"/>
    </row>
    <row r="157" ht="15.75" customHeight="1">
      <c r="A157" s="34"/>
      <c r="B157" s="34"/>
      <c r="C157" s="34"/>
      <c r="E157" s="34"/>
      <c r="F157" s="35"/>
      <c r="J157" s="60"/>
      <c r="P157" s="37"/>
      <c r="Q157" s="12"/>
      <c r="R157" s="34"/>
      <c r="S157" s="12"/>
      <c r="T157" s="12"/>
      <c r="X157" s="12"/>
    </row>
    <row r="158" ht="15.75" customHeight="1">
      <c r="A158" s="34"/>
      <c r="B158" s="34"/>
      <c r="C158" s="34"/>
      <c r="E158" s="34"/>
      <c r="F158" s="35"/>
      <c r="J158" s="60"/>
      <c r="P158" s="37"/>
      <c r="Q158" s="12"/>
      <c r="R158" s="34"/>
      <c r="S158" s="12"/>
      <c r="T158" s="12"/>
      <c r="X158" s="12"/>
    </row>
    <row r="159" ht="15.75" customHeight="1">
      <c r="A159" s="34"/>
      <c r="B159" s="34"/>
      <c r="C159" s="34"/>
      <c r="E159" s="34"/>
      <c r="F159" s="35"/>
      <c r="J159" s="60"/>
      <c r="P159" s="37"/>
      <c r="Q159" s="12"/>
      <c r="R159" s="34"/>
      <c r="S159" s="12"/>
      <c r="T159" s="12"/>
      <c r="X159" s="12"/>
    </row>
    <row r="160" ht="15.75" customHeight="1">
      <c r="A160" s="34"/>
      <c r="B160" s="34"/>
      <c r="C160" s="34"/>
      <c r="E160" s="34"/>
      <c r="F160" s="35"/>
      <c r="J160" s="60"/>
      <c r="P160" s="37"/>
      <c r="Q160" s="12"/>
      <c r="R160" s="34"/>
      <c r="S160" s="12"/>
      <c r="T160" s="12"/>
      <c r="X160" s="12"/>
    </row>
    <row r="161" ht="15.75" customHeight="1">
      <c r="A161" s="34"/>
      <c r="B161" s="34"/>
      <c r="C161" s="34"/>
      <c r="E161" s="34"/>
      <c r="F161" s="35"/>
      <c r="J161" s="60"/>
      <c r="P161" s="37"/>
      <c r="Q161" s="12"/>
      <c r="R161" s="34"/>
      <c r="S161" s="12"/>
      <c r="T161" s="12"/>
      <c r="X161" s="12"/>
    </row>
    <row r="162" ht="15.75" customHeight="1">
      <c r="A162" s="34"/>
      <c r="B162" s="34"/>
      <c r="C162" s="34"/>
      <c r="E162" s="34"/>
      <c r="F162" s="35"/>
      <c r="J162" s="60"/>
      <c r="P162" s="37"/>
      <c r="Q162" s="12"/>
      <c r="R162" s="34"/>
      <c r="S162" s="12"/>
      <c r="T162" s="12"/>
      <c r="X162" s="12"/>
    </row>
    <row r="163" ht="15.75" customHeight="1">
      <c r="A163" s="34"/>
      <c r="B163" s="34"/>
      <c r="C163" s="34"/>
      <c r="E163" s="34"/>
      <c r="F163" s="35"/>
      <c r="J163" s="60"/>
      <c r="P163" s="37"/>
      <c r="Q163" s="12"/>
      <c r="R163" s="34"/>
      <c r="S163" s="12"/>
      <c r="T163" s="12"/>
      <c r="X163" s="12"/>
    </row>
    <row r="164" ht="15.75" customHeight="1">
      <c r="A164" s="34"/>
      <c r="B164" s="34"/>
      <c r="C164" s="34"/>
      <c r="E164" s="34"/>
      <c r="F164" s="35"/>
      <c r="J164" s="60"/>
      <c r="P164" s="37"/>
      <c r="Q164" s="12"/>
      <c r="R164" s="34"/>
      <c r="S164" s="12"/>
      <c r="T164" s="12"/>
      <c r="X164" s="12"/>
    </row>
    <row r="165" ht="15.75" customHeight="1">
      <c r="A165" s="34"/>
      <c r="B165" s="34"/>
      <c r="C165" s="34"/>
      <c r="E165" s="34"/>
      <c r="F165" s="35"/>
      <c r="J165" s="60"/>
      <c r="P165" s="37"/>
      <c r="Q165" s="12"/>
      <c r="R165" s="34"/>
      <c r="S165" s="12"/>
      <c r="T165" s="12"/>
      <c r="X165" s="12"/>
    </row>
    <row r="166" ht="15.75" customHeight="1">
      <c r="A166" s="34"/>
      <c r="B166" s="34"/>
      <c r="C166" s="34"/>
      <c r="E166" s="34"/>
      <c r="F166" s="35"/>
      <c r="J166" s="60"/>
      <c r="P166" s="37"/>
      <c r="Q166" s="12"/>
      <c r="R166" s="34"/>
      <c r="S166" s="12"/>
      <c r="T166" s="12"/>
      <c r="X166" s="12"/>
    </row>
    <row r="167" ht="15.75" customHeight="1">
      <c r="A167" s="34"/>
      <c r="B167" s="34"/>
      <c r="C167" s="34"/>
      <c r="E167" s="34"/>
      <c r="F167" s="35"/>
      <c r="J167" s="60"/>
      <c r="P167" s="37"/>
      <c r="Q167" s="12"/>
      <c r="R167" s="34"/>
      <c r="S167" s="12"/>
      <c r="T167" s="12"/>
      <c r="X167" s="12"/>
    </row>
    <row r="168" ht="15.75" customHeight="1">
      <c r="A168" s="34"/>
      <c r="B168" s="34"/>
      <c r="C168" s="34"/>
      <c r="E168" s="34"/>
      <c r="F168" s="35"/>
      <c r="J168" s="60"/>
      <c r="P168" s="37"/>
      <c r="Q168" s="12"/>
      <c r="R168" s="34"/>
      <c r="S168" s="12"/>
      <c r="T168" s="12"/>
      <c r="X168" s="12"/>
    </row>
    <row r="169" ht="15.75" customHeight="1">
      <c r="A169" s="34"/>
      <c r="B169" s="34"/>
      <c r="C169" s="34"/>
      <c r="E169" s="34"/>
      <c r="F169" s="35"/>
      <c r="J169" s="60"/>
      <c r="P169" s="37"/>
      <c r="Q169" s="12"/>
      <c r="R169" s="34"/>
      <c r="S169" s="12"/>
      <c r="T169" s="12"/>
      <c r="X169" s="12"/>
    </row>
    <row r="170" ht="15.75" customHeight="1">
      <c r="A170" s="34"/>
      <c r="B170" s="34"/>
      <c r="C170" s="34"/>
      <c r="E170" s="34"/>
      <c r="F170" s="35"/>
      <c r="J170" s="60"/>
      <c r="P170" s="37"/>
      <c r="Q170" s="12"/>
      <c r="R170" s="34"/>
      <c r="S170" s="12"/>
      <c r="T170" s="12"/>
      <c r="X170" s="12"/>
    </row>
    <row r="171" ht="15.75" customHeight="1">
      <c r="A171" s="34"/>
      <c r="B171" s="34"/>
      <c r="C171" s="34"/>
      <c r="E171" s="34"/>
      <c r="F171" s="35"/>
      <c r="J171" s="60"/>
      <c r="P171" s="37"/>
      <c r="Q171" s="12"/>
      <c r="R171" s="34"/>
      <c r="S171" s="12"/>
      <c r="T171" s="12"/>
      <c r="X171" s="12"/>
    </row>
    <row r="172" ht="15.75" customHeight="1">
      <c r="A172" s="34"/>
      <c r="B172" s="34"/>
      <c r="C172" s="34"/>
      <c r="E172" s="34"/>
      <c r="F172" s="35"/>
      <c r="J172" s="60"/>
      <c r="P172" s="37"/>
      <c r="Q172" s="12"/>
      <c r="R172" s="34"/>
      <c r="S172" s="12"/>
      <c r="T172" s="12"/>
      <c r="X172" s="12"/>
    </row>
    <row r="173" ht="15.75" customHeight="1">
      <c r="A173" s="34"/>
      <c r="B173" s="34"/>
      <c r="C173" s="34"/>
      <c r="E173" s="34"/>
      <c r="F173" s="35"/>
      <c r="J173" s="60"/>
      <c r="P173" s="37"/>
      <c r="Q173" s="12"/>
      <c r="R173" s="34"/>
      <c r="S173" s="12"/>
      <c r="T173" s="12"/>
      <c r="X173" s="12"/>
    </row>
    <row r="174" ht="15.75" customHeight="1">
      <c r="A174" s="34"/>
      <c r="B174" s="34"/>
      <c r="C174" s="34"/>
      <c r="E174" s="34"/>
      <c r="F174" s="35"/>
      <c r="J174" s="60"/>
      <c r="P174" s="37"/>
      <c r="Q174" s="12"/>
      <c r="R174" s="34"/>
      <c r="S174" s="12"/>
      <c r="T174" s="12"/>
      <c r="X174" s="12"/>
    </row>
    <row r="175" ht="15.75" customHeight="1">
      <c r="A175" s="34"/>
      <c r="B175" s="34"/>
      <c r="C175" s="34"/>
      <c r="E175" s="34"/>
      <c r="F175" s="35"/>
      <c r="J175" s="60"/>
      <c r="P175" s="37"/>
      <c r="Q175" s="12"/>
      <c r="R175" s="34"/>
      <c r="S175" s="12"/>
      <c r="T175" s="12"/>
      <c r="X175" s="12"/>
    </row>
    <row r="176" ht="15.75" customHeight="1">
      <c r="A176" s="34"/>
      <c r="B176" s="34"/>
      <c r="C176" s="34"/>
      <c r="E176" s="34"/>
      <c r="F176" s="35"/>
      <c r="J176" s="60"/>
      <c r="P176" s="37"/>
      <c r="Q176" s="12"/>
      <c r="R176" s="34"/>
      <c r="S176" s="12"/>
      <c r="T176" s="12"/>
      <c r="X176" s="12"/>
    </row>
    <row r="177" ht="15.75" customHeight="1">
      <c r="A177" s="34"/>
      <c r="B177" s="34"/>
      <c r="C177" s="34"/>
      <c r="E177" s="34"/>
      <c r="F177" s="35"/>
      <c r="J177" s="60"/>
      <c r="P177" s="37"/>
      <c r="Q177" s="12"/>
      <c r="R177" s="34"/>
      <c r="S177" s="12"/>
      <c r="T177" s="12"/>
      <c r="X177" s="12"/>
    </row>
    <row r="178" ht="15.75" customHeight="1">
      <c r="A178" s="34"/>
      <c r="B178" s="34"/>
      <c r="C178" s="34"/>
      <c r="E178" s="34"/>
      <c r="F178" s="35"/>
      <c r="J178" s="60"/>
      <c r="P178" s="37"/>
      <c r="Q178" s="12"/>
      <c r="R178" s="34"/>
      <c r="S178" s="12"/>
      <c r="T178" s="12"/>
      <c r="X178" s="12"/>
    </row>
    <row r="179" ht="15.75" customHeight="1">
      <c r="A179" s="34"/>
      <c r="B179" s="34"/>
      <c r="C179" s="34"/>
      <c r="E179" s="34"/>
      <c r="F179" s="35"/>
      <c r="J179" s="60"/>
      <c r="P179" s="37"/>
      <c r="Q179" s="12"/>
      <c r="R179" s="34"/>
      <c r="S179" s="12"/>
      <c r="T179" s="12"/>
      <c r="X179" s="12"/>
    </row>
    <row r="180" ht="15.75" customHeight="1">
      <c r="A180" s="34"/>
      <c r="B180" s="34"/>
      <c r="C180" s="34"/>
      <c r="E180" s="34"/>
      <c r="F180" s="35"/>
      <c r="J180" s="60"/>
      <c r="P180" s="37"/>
      <c r="Q180" s="12"/>
      <c r="R180" s="34"/>
      <c r="S180" s="12"/>
      <c r="T180" s="12"/>
      <c r="X180" s="12"/>
    </row>
    <row r="181" ht="15.75" customHeight="1">
      <c r="A181" s="34"/>
      <c r="B181" s="34"/>
      <c r="C181" s="34"/>
      <c r="E181" s="34"/>
      <c r="F181" s="35"/>
      <c r="J181" s="60"/>
      <c r="P181" s="37"/>
      <c r="Q181" s="12"/>
      <c r="R181" s="34"/>
      <c r="S181" s="12"/>
      <c r="T181" s="12"/>
      <c r="X181" s="12"/>
    </row>
    <row r="182" ht="15.75" customHeight="1">
      <c r="A182" s="34"/>
      <c r="B182" s="34"/>
      <c r="C182" s="34"/>
      <c r="E182" s="34"/>
      <c r="F182" s="35"/>
      <c r="J182" s="60"/>
      <c r="P182" s="37"/>
      <c r="Q182" s="12"/>
      <c r="R182" s="34"/>
      <c r="S182" s="12"/>
      <c r="T182" s="12"/>
      <c r="X182" s="12"/>
    </row>
    <row r="183" ht="15.75" customHeight="1">
      <c r="A183" s="34"/>
      <c r="B183" s="34"/>
      <c r="C183" s="34"/>
      <c r="E183" s="34"/>
      <c r="F183" s="35"/>
      <c r="J183" s="60"/>
      <c r="P183" s="37"/>
      <c r="Q183" s="12"/>
      <c r="R183" s="34"/>
      <c r="S183" s="12"/>
      <c r="T183" s="12"/>
      <c r="X183" s="12"/>
    </row>
    <row r="184" ht="15.75" customHeight="1">
      <c r="A184" s="34"/>
      <c r="B184" s="34"/>
      <c r="C184" s="34"/>
      <c r="E184" s="34"/>
      <c r="F184" s="35"/>
      <c r="J184" s="60"/>
      <c r="P184" s="37"/>
      <c r="Q184" s="12"/>
      <c r="R184" s="34"/>
      <c r="S184" s="12"/>
      <c r="T184" s="12"/>
      <c r="X184" s="12"/>
    </row>
    <row r="185" ht="15.75" customHeight="1">
      <c r="A185" s="34"/>
      <c r="B185" s="34"/>
      <c r="C185" s="34"/>
      <c r="E185" s="34"/>
      <c r="F185" s="35"/>
      <c r="J185" s="60"/>
      <c r="P185" s="37"/>
      <c r="Q185" s="12"/>
      <c r="R185" s="34"/>
      <c r="S185" s="12"/>
      <c r="T185" s="12"/>
      <c r="X185" s="12"/>
    </row>
    <row r="186" ht="15.75" customHeight="1">
      <c r="A186" s="34"/>
      <c r="B186" s="34"/>
      <c r="C186" s="34"/>
      <c r="E186" s="34"/>
      <c r="F186" s="35"/>
      <c r="J186" s="60"/>
      <c r="P186" s="37"/>
      <c r="Q186" s="12"/>
      <c r="R186" s="34"/>
      <c r="S186" s="12"/>
      <c r="T186" s="12"/>
      <c r="X186" s="12"/>
    </row>
    <row r="187" ht="15.75" customHeight="1">
      <c r="A187" s="34"/>
      <c r="B187" s="34"/>
      <c r="C187" s="34"/>
      <c r="E187" s="34"/>
      <c r="F187" s="35"/>
      <c r="J187" s="60"/>
      <c r="P187" s="37"/>
      <c r="Q187" s="12"/>
      <c r="R187" s="34"/>
      <c r="S187" s="12"/>
      <c r="T187" s="12"/>
      <c r="X187" s="12"/>
    </row>
    <row r="188" ht="15.75" customHeight="1">
      <c r="A188" s="34"/>
      <c r="B188" s="34"/>
      <c r="C188" s="34"/>
      <c r="E188" s="34"/>
      <c r="F188" s="35"/>
      <c r="J188" s="60"/>
      <c r="P188" s="37"/>
      <c r="Q188" s="12"/>
      <c r="R188" s="34"/>
      <c r="S188" s="12"/>
      <c r="T188" s="12"/>
      <c r="X188" s="12"/>
    </row>
    <row r="189" ht="15.75" customHeight="1">
      <c r="A189" s="34"/>
      <c r="B189" s="34"/>
      <c r="C189" s="34"/>
      <c r="E189" s="34"/>
      <c r="F189" s="35"/>
      <c r="J189" s="60"/>
      <c r="P189" s="37"/>
      <c r="Q189" s="12"/>
      <c r="R189" s="34"/>
      <c r="S189" s="12"/>
      <c r="T189" s="12"/>
      <c r="X189" s="12"/>
    </row>
    <row r="190" ht="15.75" customHeight="1">
      <c r="A190" s="34"/>
      <c r="B190" s="34"/>
      <c r="C190" s="34"/>
      <c r="E190" s="34"/>
      <c r="F190" s="35"/>
      <c r="J190" s="60"/>
      <c r="P190" s="37"/>
      <c r="Q190" s="12"/>
      <c r="R190" s="34"/>
      <c r="S190" s="12"/>
      <c r="T190" s="12"/>
      <c r="X190" s="12"/>
    </row>
    <row r="191" ht="15.75" customHeight="1">
      <c r="A191" s="34"/>
      <c r="B191" s="34"/>
      <c r="C191" s="34"/>
      <c r="E191" s="34"/>
      <c r="F191" s="35"/>
      <c r="J191" s="60"/>
      <c r="P191" s="37"/>
      <c r="Q191" s="12"/>
      <c r="R191" s="34"/>
      <c r="S191" s="12"/>
      <c r="T191" s="12"/>
      <c r="X191" s="12"/>
    </row>
    <row r="192" ht="15.75" customHeight="1">
      <c r="A192" s="34"/>
      <c r="B192" s="34"/>
      <c r="C192" s="34"/>
      <c r="E192" s="34"/>
      <c r="F192" s="35"/>
      <c r="J192" s="60"/>
      <c r="P192" s="37"/>
      <c r="Q192" s="12"/>
      <c r="R192" s="34"/>
      <c r="S192" s="12"/>
      <c r="T192" s="12"/>
      <c r="X192" s="12"/>
    </row>
    <row r="193" ht="15.75" customHeight="1">
      <c r="A193" s="34"/>
      <c r="B193" s="34"/>
      <c r="C193" s="34"/>
      <c r="E193" s="34"/>
      <c r="F193" s="35"/>
      <c r="J193" s="60"/>
      <c r="P193" s="37"/>
      <c r="Q193" s="12"/>
      <c r="R193" s="34"/>
      <c r="S193" s="12"/>
      <c r="T193" s="12"/>
      <c r="X193" s="12"/>
    </row>
    <row r="194" ht="15.75" customHeight="1">
      <c r="A194" s="34"/>
      <c r="B194" s="34"/>
      <c r="C194" s="34"/>
      <c r="E194" s="34"/>
      <c r="F194" s="35"/>
      <c r="J194" s="60"/>
      <c r="P194" s="37"/>
      <c r="Q194" s="12"/>
      <c r="R194" s="34"/>
      <c r="S194" s="12"/>
      <c r="T194" s="12"/>
      <c r="X194" s="12"/>
    </row>
    <row r="195" ht="15.75" customHeight="1">
      <c r="A195" s="34"/>
      <c r="B195" s="34"/>
      <c r="C195" s="34"/>
      <c r="E195" s="34"/>
      <c r="F195" s="35"/>
      <c r="J195" s="60"/>
      <c r="P195" s="37"/>
      <c r="Q195" s="12"/>
      <c r="R195" s="34"/>
      <c r="S195" s="12"/>
      <c r="T195" s="12"/>
      <c r="X195" s="12"/>
    </row>
    <row r="196" ht="15.75" customHeight="1">
      <c r="A196" s="34"/>
      <c r="B196" s="34"/>
      <c r="C196" s="34"/>
      <c r="E196" s="34"/>
      <c r="F196" s="35"/>
      <c r="J196" s="60"/>
      <c r="P196" s="37"/>
      <c r="Q196" s="12"/>
      <c r="R196" s="34"/>
      <c r="S196" s="12"/>
      <c r="T196" s="12"/>
      <c r="X196" s="12"/>
    </row>
    <row r="197" ht="15.75" customHeight="1">
      <c r="A197" s="34"/>
      <c r="B197" s="34"/>
      <c r="C197" s="34"/>
      <c r="E197" s="34"/>
      <c r="F197" s="35"/>
      <c r="J197" s="60"/>
      <c r="P197" s="37"/>
      <c r="Q197" s="12"/>
      <c r="R197" s="34"/>
      <c r="S197" s="12"/>
      <c r="T197" s="12"/>
      <c r="X197" s="12"/>
    </row>
    <row r="198" ht="15.75" customHeight="1">
      <c r="A198" s="34"/>
      <c r="B198" s="34"/>
      <c r="C198" s="34"/>
      <c r="E198" s="34"/>
      <c r="F198" s="35"/>
      <c r="J198" s="60"/>
      <c r="P198" s="37"/>
      <c r="Q198" s="12"/>
      <c r="R198" s="34"/>
      <c r="S198" s="12"/>
      <c r="T198" s="12"/>
      <c r="X198" s="12"/>
    </row>
    <row r="199" ht="15.75" customHeight="1">
      <c r="A199" s="34"/>
      <c r="B199" s="34"/>
      <c r="C199" s="34"/>
      <c r="E199" s="34"/>
      <c r="F199" s="35"/>
      <c r="J199" s="60"/>
      <c r="P199" s="37"/>
      <c r="Q199" s="12"/>
      <c r="R199" s="34"/>
      <c r="S199" s="12"/>
      <c r="T199" s="12"/>
      <c r="X199" s="12"/>
    </row>
    <row r="200" ht="15.75" customHeight="1">
      <c r="A200" s="34"/>
      <c r="B200" s="34"/>
      <c r="C200" s="34"/>
      <c r="E200" s="34"/>
      <c r="F200" s="35"/>
      <c r="J200" s="60"/>
      <c r="P200" s="37"/>
      <c r="Q200" s="12"/>
      <c r="R200" s="34"/>
      <c r="S200" s="12"/>
      <c r="T200" s="12"/>
      <c r="X200" s="12"/>
    </row>
    <row r="201" ht="15.75" customHeight="1">
      <c r="A201" s="34"/>
      <c r="B201" s="34"/>
      <c r="C201" s="34"/>
      <c r="E201" s="34"/>
      <c r="F201" s="35"/>
      <c r="J201" s="60"/>
      <c r="P201" s="37"/>
      <c r="Q201" s="12"/>
      <c r="R201" s="34"/>
      <c r="S201" s="12"/>
      <c r="T201" s="12"/>
      <c r="X201" s="12"/>
    </row>
    <row r="202" ht="15.75" customHeight="1">
      <c r="A202" s="34"/>
      <c r="B202" s="34"/>
      <c r="C202" s="34"/>
      <c r="E202" s="34"/>
      <c r="F202" s="35"/>
      <c r="J202" s="60"/>
      <c r="P202" s="37"/>
      <c r="Q202" s="12"/>
      <c r="R202" s="34"/>
      <c r="S202" s="12"/>
      <c r="T202" s="12"/>
      <c r="X202" s="12"/>
    </row>
    <row r="203" ht="15.75" customHeight="1">
      <c r="A203" s="34"/>
      <c r="B203" s="34"/>
      <c r="C203" s="34"/>
      <c r="E203" s="34"/>
      <c r="F203" s="35"/>
      <c r="J203" s="60"/>
      <c r="P203" s="37"/>
      <c r="Q203" s="12"/>
      <c r="R203" s="34"/>
      <c r="S203" s="12"/>
      <c r="T203" s="12"/>
      <c r="X203" s="12"/>
    </row>
    <row r="204" ht="15.75" customHeight="1">
      <c r="A204" s="34"/>
      <c r="B204" s="34"/>
      <c r="C204" s="34"/>
      <c r="E204" s="34"/>
      <c r="F204" s="35"/>
      <c r="J204" s="60"/>
      <c r="P204" s="37"/>
      <c r="Q204" s="12"/>
      <c r="R204" s="34"/>
      <c r="S204" s="12"/>
      <c r="T204" s="12"/>
      <c r="X204" s="12"/>
    </row>
    <row r="205" ht="15.75" customHeight="1">
      <c r="A205" s="34"/>
      <c r="B205" s="34"/>
      <c r="C205" s="34"/>
      <c r="E205" s="34"/>
      <c r="F205" s="35"/>
      <c r="J205" s="60"/>
      <c r="P205" s="37"/>
      <c r="Q205" s="12"/>
      <c r="R205" s="34"/>
      <c r="S205" s="12"/>
      <c r="T205" s="12"/>
      <c r="X205" s="12"/>
    </row>
    <row r="206" ht="15.75" customHeight="1">
      <c r="A206" s="34"/>
      <c r="B206" s="34"/>
      <c r="C206" s="34"/>
      <c r="E206" s="34"/>
      <c r="F206" s="35"/>
      <c r="J206" s="60"/>
      <c r="P206" s="37"/>
      <c r="Q206" s="12"/>
      <c r="R206" s="34"/>
      <c r="S206" s="12"/>
      <c r="T206" s="12"/>
      <c r="X206" s="12"/>
    </row>
    <row r="207" ht="15.75" customHeight="1">
      <c r="A207" s="34"/>
      <c r="B207" s="34"/>
      <c r="C207" s="34"/>
      <c r="E207" s="34"/>
      <c r="F207" s="35"/>
      <c r="J207" s="60"/>
      <c r="P207" s="37"/>
      <c r="Q207" s="12"/>
      <c r="R207" s="34"/>
      <c r="S207" s="12"/>
      <c r="T207" s="12"/>
      <c r="X207" s="12"/>
    </row>
    <row r="208" ht="15.75" customHeight="1">
      <c r="A208" s="34"/>
      <c r="B208" s="34"/>
      <c r="C208" s="34"/>
      <c r="E208" s="34"/>
      <c r="F208" s="35"/>
      <c r="J208" s="60"/>
      <c r="P208" s="37"/>
      <c r="Q208" s="12"/>
      <c r="R208" s="34"/>
      <c r="S208" s="12"/>
      <c r="T208" s="12"/>
      <c r="X208" s="12"/>
    </row>
    <row r="209" ht="15.75" customHeight="1">
      <c r="A209" s="34"/>
      <c r="B209" s="34"/>
      <c r="C209" s="34"/>
      <c r="E209" s="34"/>
      <c r="F209" s="35"/>
      <c r="J209" s="60"/>
      <c r="P209" s="37"/>
      <c r="Q209" s="12"/>
      <c r="R209" s="34"/>
      <c r="S209" s="12"/>
      <c r="T209" s="12"/>
      <c r="X209" s="12"/>
    </row>
    <row r="210" ht="15.75" customHeight="1">
      <c r="A210" s="34"/>
      <c r="B210" s="34"/>
      <c r="C210" s="34"/>
      <c r="E210" s="34"/>
      <c r="F210" s="35"/>
      <c r="J210" s="60"/>
      <c r="P210" s="37"/>
      <c r="Q210" s="12"/>
      <c r="R210" s="34"/>
      <c r="S210" s="12"/>
      <c r="T210" s="12"/>
      <c r="X210" s="12"/>
    </row>
    <row r="211" ht="15.75" customHeight="1">
      <c r="A211" s="34"/>
      <c r="B211" s="34"/>
      <c r="C211" s="34"/>
      <c r="E211" s="34"/>
      <c r="F211" s="35"/>
      <c r="J211" s="60"/>
      <c r="P211" s="37"/>
      <c r="Q211" s="12"/>
      <c r="R211" s="34"/>
      <c r="S211" s="12"/>
      <c r="T211" s="12"/>
      <c r="X211" s="12"/>
    </row>
    <row r="212" ht="15.75" customHeight="1">
      <c r="A212" s="34"/>
      <c r="B212" s="34"/>
      <c r="C212" s="34"/>
      <c r="E212" s="34"/>
      <c r="F212" s="35"/>
      <c r="J212" s="60"/>
      <c r="P212" s="37"/>
      <c r="Q212" s="12"/>
      <c r="R212" s="34"/>
      <c r="S212" s="12"/>
      <c r="T212" s="12"/>
      <c r="X212" s="12"/>
    </row>
    <row r="213" ht="15.75" customHeight="1">
      <c r="A213" s="34"/>
      <c r="B213" s="34"/>
      <c r="C213" s="34"/>
      <c r="E213" s="34"/>
      <c r="F213" s="35"/>
      <c r="J213" s="60"/>
      <c r="P213" s="37"/>
      <c r="Q213" s="12"/>
      <c r="R213" s="34"/>
      <c r="S213" s="12"/>
      <c r="T213" s="12"/>
      <c r="X213" s="12"/>
    </row>
    <row r="214" ht="15.75" customHeight="1">
      <c r="A214" s="34"/>
      <c r="B214" s="34"/>
      <c r="C214" s="34"/>
      <c r="E214" s="34"/>
      <c r="F214" s="35"/>
      <c r="J214" s="60"/>
      <c r="P214" s="37"/>
      <c r="Q214" s="12"/>
      <c r="R214" s="34"/>
      <c r="S214" s="12"/>
      <c r="T214" s="12"/>
      <c r="X214" s="12"/>
    </row>
    <row r="215" ht="15.75" customHeight="1">
      <c r="A215" s="34"/>
      <c r="B215" s="34"/>
      <c r="C215" s="34"/>
      <c r="E215" s="34"/>
      <c r="F215" s="35"/>
      <c r="J215" s="60"/>
      <c r="P215" s="37"/>
      <c r="Q215" s="12"/>
      <c r="R215" s="34"/>
      <c r="S215" s="12"/>
      <c r="T215" s="12"/>
      <c r="X215" s="12"/>
    </row>
    <row r="216" ht="15.75" customHeight="1">
      <c r="A216" s="34"/>
      <c r="B216" s="34"/>
      <c r="C216" s="34"/>
      <c r="E216" s="34"/>
      <c r="F216" s="35"/>
      <c r="J216" s="60"/>
      <c r="P216" s="37"/>
      <c r="Q216" s="12"/>
      <c r="R216" s="34"/>
      <c r="S216" s="12"/>
      <c r="T216" s="12"/>
      <c r="X216" s="12"/>
    </row>
    <row r="217" ht="15.75" customHeight="1">
      <c r="A217" s="34"/>
      <c r="B217" s="34"/>
      <c r="C217" s="34"/>
      <c r="E217" s="34"/>
      <c r="F217" s="35"/>
      <c r="J217" s="60"/>
      <c r="P217" s="37"/>
      <c r="Q217" s="12"/>
      <c r="R217" s="34"/>
      <c r="S217" s="12"/>
      <c r="T217" s="12"/>
      <c r="X217" s="12"/>
    </row>
    <row r="218" ht="15.75" customHeight="1">
      <c r="A218" s="34"/>
      <c r="B218" s="34"/>
      <c r="C218" s="34"/>
      <c r="E218" s="34"/>
      <c r="F218" s="35"/>
      <c r="J218" s="60"/>
      <c r="P218" s="37"/>
      <c r="Q218" s="12"/>
      <c r="R218" s="34"/>
      <c r="S218" s="12"/>
      <c r="T218" s="12"/>
      <c r="X218" s="12"/>
    </row>
    <row r="219" ht="15.75" customHeight="1">
      <c r="A219" s="34"/>
      <c r="B219" s="34"/>
      <c r="C219" s="34"/>
      <c r="E219" s="34"/>
      <c r="F219" s="35"/>
      <c r="J219" s="60"/>
      <c r="P219" s="37"/>
      <c r="Q219" s="12"/>
      <c r="R219" s="34"/>
      <c r="S219" s="12"/>
      <c r="T219" s="12"/>
      <c r="X219" s="12"/>
    </row>
    <row r="220" ht="15.75" customHeight="1">
      <c r="A220" s="34"/>
      <c r="B220" s="34"/>
      <c r="C220" s="34"/>
      <c r="E220" s="34"/>
      <c r="F220" s="35"/>
      <c r="J220" s="60"/>
      <c r="P220" s="37"/>
      <c r="Q220" s="12"/>
      <c r="R220" s="34"/>
      <c r="S220" s="12"/>
      <c r="T220" s="12"/>
      <c r="X220" s="12"/>
    </row>
    <row r="221" ht="15.75" customHeight="1">
      <c r="A221" s="34"/>
      <c r="B221" s="34"/>
      <c r="C221" s="34"/>
      <c r="E221" s="34"/>
      <c r="F221" s="35"/>
      <c r="J221" s="60"/>
      <c r="P221" s="37"/>
      <c r="Q221" s="12"/>
      <c r="R221" s="34"/>
      <c r="S221" s="12"/>
      <c r="T221" s="12"/>
      <c r="X221" s="12"/>
    </row>
    <row r="222" ht="15.75" customHeight="1">
      <c r="A222" s="34"/>
      <c r="B222" s="34"/>
      <c r="C222" s="34"/>
      <c r="E222" s="34"/>
      <c r="F222" s="35"/>
      <c r="J222" s="60"/>
      <c r="P222" s="37"/>
      <c r="Q222" s="12"/>
      <c r="R222" s="34"/>
      <c r="S222" s="12"/>
      <c r="T222" s="12"/>
      <c r="X222" s="12"/>
    </row>
    <row r="223" ht="15.75" customHeight="1">
      <c r="A223" s="34"/>
      <c r="B223" s="34"/>
      <c r="C223" s="34"/>
      <c r="E223" s="34"/>
      <c r="F223" s="35"/>
      <c r="J223" s="60"/>
      <c r="P223" s="37"/>
      <c r="Q223" s="12"/>
      <c r="R223" s="34"/>
      <c r="S223" s="12"/>
      <c r="T223" s="12"/>
      <c r="X223" s="12"/>
    </row>
    <row r="224" ht="15.75" customHeight="1">
      <c r="A224" s="34"/>
      <c r="B224" s="34"/>
      <c r="C224" s="34"/>
      <c r="E224" s="34"/>
      <c r="F224" s="35"/>
      <c r="J224" s="60"/>
      <c r="P224" s="37"/>
      <c r="Q224" s="12"/>
      <c r="R224" s="34"/>
      <c r="S224" s="12"/>
      <c r="T224" s="12"/>
      <c r="X224" s="12"/>
    </row>
    <row r="225" ht="15.75" customHeight="1">
      <c r="A225" s="34"/>
      <c r="B225" s="34"/>
      <c r="C225" s="34"/>
      <c r="E225" s="34"/>
      <c r="F225" s="35"/>
      <c r="J225" s="60"/>
      <c r="P225" s="37"/>
      <c r="Q225" s="12"/>
      <c r="R225" s="34"/>
      <c r="S225" s="12"/>
      <c r="T225" s="12"/>
      <c r="X225" s="12"/>
    </row>
    <row r="226" ht="15.75" customHeight="1">
      <c r="A226" s="34"/>
      <c r="B226" s="34"/>
      <c r="C226" s="34"/>
      <c r="E226" s="34"/>
      <c r="F226" s="35"/>
      <c r="J226" s="60"/>
      <c r="P226" s="37"/>
      <c r="Q226" s="12"/>
      <c r="R226" s="34"/>
      <c r="S226" s="12"/>
      <c r="T226" s="12"/>
      <c r="X226" s="12"/>
    </row>
    <row r="227" ht="15.75" customHeight="1">
      <c r="A227" s="34"/>
      <c r="B227" s="34"/>
      <c r="C227" s="34"/>
      <c r="E227" s="34"/>
      <c r="F227" s="35"/>
      <c r="J227" s="60"/>
      <c r="P227" s="37"/>
      <c r="Q227" s="12"/>
      <c r="R227" s="34"/>
      <c r="S227" s="12"/>
      <c r="T227" s="12"/>
      <c r="X227" s="12"/>
    </row>
    <row r="228" ht="15.75" customHeight="1">
      <c r="A228" s="34"/>
      <c r="B228" s="34"/>
      <c r="C228" s="34"/>
      <c r="E228" s="34"/>
      <c r="F228" s="35"/>
      <c r="J228" s="60"/>
      <c r="P228" s="37"/>
      <c r="Q228" s="12"/>
      <c r="R228" s="34"/>
      <c r="S228" s="12"/>
      <c r="T228" s="12"/>
      <c r="X228" s="12"/>
    </row>
    <row r="229" ht="15.75" customHeight="1">
      <c r="A229" s="34"/>
      <c r="B229" s="34"/>
      <c r="C229" s="34"/>
      <c r="E229" s="34"/>
      <c r="F229" s="35"/>
      <c r="J229" s="60"/>
      <c r="P229" s="37"/>
      <c r="Q229" s="12"/>
      <c r="R229" s="34"/>
      <c r="S229" s="12"/>
      <c r="T229" s="12"/>
      <c r="X229" s="12"/>
    </row>
    <row r="230" ht="15.75" customHeight="1">
      <c r="A230" s="34"/>
      <c r="B230" s="34"/>
      <c r="C230" s="34"/>
      <c r="E230" s="34"/>
      <c r="F230" s="35"/>
      <c r="J230" s="60"/>
      <c r="P230" s="37"/>
      <c r="Q230" s="12"/>
      <c r="R230" s="34"/>
      <c r="S230" s="12"/>
      <c r="T230" s="12"/>
      <c r="X230" s="12"/>
    </row>
    <row r="231" ht="15.75" customHeight="1">
      <c r="A231" s="34"/>
      <c r="B231" s="34"/>
      <c r="C231" s="34"/>
      <c r="E231" s="34"/>
      <c r="F231" s="35"/>
      <c r="J231" s="60"/>
      <c r="P231" s="37"/>
      <c r="Q231" s="12"/>
      <c r="R231" s="34"/>
      <c r="S231" s="12"/>
      <c r="T231" s="12"/>
      <c r="X231" s="12"/>
    </row>
    <row r="232" ht="15.75" customHeight="1">
      <c r="A232" s="34"/>
      <c r="B232" s="34"/>
      <c r="C232" s="34"/>
      <c r="E232" s="34"/>
      <c r="F232" s="35"/>
      <c r="J232" s="60"/>
      <c r="P232" s="37"/>
      <c r="Q232" s="12"/>
      <c r="R232" s="34"/>
      <c r="S232" s="12"/>
      <c r="T232" s="12"/>
      <c r="X232" s="12"/>
    </row>
    <row r="233" ht="15.75" customHeight="1">
      <c r="A233" s="34"/>
      <c r="B233" s="34"/>
      <c r="C233" s="34"/>
      <c r="E233" s="34"/>
      <c r="F233" s="35"/>
      <c r="J233" s="60"/>
      <c r="P233" s="37"/>
      <c r="Q233" s="12"/>
      <c r="R233" s="34"/>
      <c r="S233" s="12"/>
      <c r="T233" s="12"/>
      <c r="X233" s="12"/>
    </row>
    <row r="234" ht="15.75" customHeight="1">
      <c r="A234" s="34"/>
      <c r="B234" s="34"/>
      <c r="C234" s="34"/>
      <c r="E234" s="34"/>
      <c r="F234" s="35"/>
      <c r="J234" s="60"/>
      <c r="P234" s="37"/>
      <c r="Q234" s="12"/>
      <c r="R234" s="34"/>
      <c r="S234" s="12"/>
      <c r="T234" s="12"/>
      <c r="X234" s="12"/>
    </row>
    <row r="235" ht="15.75" customHeight="1">
      <c r="A235" s="34"/>
      <c r="B235" s="34"/>
      <c r="C235" s="34"/>
      <c r="E235" s="34"/>
      <c r="F235" s="35"/>
      <c r="J235" s="60"/>
      <c r="P235" s="37"/>
      <c r="Q235" s="12"/>
      <c r="R235" s="34"/>
      <c r="S235" s="12"/>
      <c r="T235" s="12"/>
      <c r="X235" s="12"/>
    </row>
    <row r="236" ht="15.75" customHeight="1">
      <c r="A236" s="34"/>
      <c r="B236" s="34"/>
      <c r="C236" s="34"/>
      <c r="E236" s="34"/>
      <c r="F236" s="35"/>
      <c r="J236" s="60"/>
      <c r="P236" s="37"/>
      <c r="Q236" s="12"/>
      <c r="R236" s="34"/>
      <c r="S236" s="12"/>
      <c r="T236" s="12"/>
      <c r="X236" s="12"/>
    </row>
    <row r="237" ht="15.75" customHeight="1">
      <c r="A237" s="34"/>
      <c r="B237" s="34"/>
      <c r="C237" s="34"/>
      <c r="E237" s="34"/>
      <c r="F237" s="35"/>
      <c r="J237" s="60"/>
      <c r="P237" s="37"/>
      <c r="Q237" s="12"/>
      <c r="R237" s="34"/>
      <c r="S237" s="12"/>
      <c r="T237" s="12"/>
      <c r="X237" s="12"/>
    </row>
    <row r="238" ht="15.75" customHeight="1">
      <c r="A238" s="34"/>
      <c r="B238" s="34"/>
      <c r="C238" s="34"/>
      <c r="E238" s="34"/>
      <c r="F238" s="35"/>
      <c r="J238" s="60"/>
      <c r="P238" s="37"/>
      <c r="Q238" s="12"/>
      <c r="R238" s="34"/>
      <c r="S238" s="12"/>
      <c r="T238" s="12"/>
      <c r="X238" s="12"/>
    </row>
    <row r="239" ht="15.75" customHeight="1">
      <c r="A239" s="34"/>
      <c r="B239" s="34"/>
      <c r="C239" s="34"/>
      <c r="E239" s="34"/>
      <c r="F239" s="35"/>
      <c r="J239" s="60"/>
      <c r="P239" s="37"/>
      <c r="Q239" s="12"/>
      <c r="R239" s="34"/>
      <c r="S239" s="12"/>
      <c r="T239" s="12"/>
      <c r="X239" s="12"/>
    </row>
    <row r="240" ht="15.75" customHeight="1">
      <c r="A240" s="34"/>
      <c r="B240" s="34"/>
      <c r="C240" s="34"/>
      <c r="E240" s="34"/>
      <c r="F240" s="35"/>
      <c r="J240" s="60"/>
      <c r="P240" s="37"/>
      <c r="Q240" s="12"/>
      <c r="R240" s="34"/>
      <c r="S240" s="12"/>
      <c r="T240" s="12"/>
      <c r="X240" s="12"/>
    </row>
    <row r="241" ht="15.75" customHeight="1">
      <c r="A241" s="34"/>
      <c r="B241" s="34"/>
      <c r="C241" s="34"/>
      <c r="E241" s="34"/>
      <c r="F241" s="35"/>
      <c r="J241" s="60"/>
      <c r="P241" s="37"/>
      <c r="Q241" s="12"/>
      <c r="R241" s="34"/>
      <c r="S241" s="12"/>
      <c r="T241" s="12"/>
      <c r="X241" s="12"/>
    </row>
    <row r="242" ht="15.75" customHeight="1">
      <c r="A242" s="34"/>
      <c r="B242" s="34"/>
      <c r="C242" s="34"/>
      <c r="E242" s="34"/>
      <c r="F242" s="35"/>
      <c r="J242" s="60"/>
      <c r="P242" s="37"/>
      <c r="Q242" s="12"/>
      <c r="R242" s="34"/>
      <c r="S242" s="12"/>
      <c r="T242" s="12"/>
      <c r="X242" s="12"/>
    </row>
    <row r="243" ht="15.75" customHeight="1">
      <c r="A243" s="34"/>
      <c r="B243" s="34"/>
      <c r="C243" s="34"/>
      <c r="E243" s="34"/>
      <c r="F243" s="35"/>
      <c r="J243" s="60"/>
      <c r="P243" s="37"/>
      <c r="Q243" s="12"/>
      <c r="R243" s="34"/>
      <c r="S243" s="12"/>
      <c r="T243" s="12"/>
      <c r="X243" s="12"/>
    </row>
    <row r="244" ht="15.75" customHeight="1">
      <c r="A244" s="34"/>
      <c r="B244" s="34"/>
      <c r="C244" s="34"/>
      <c r="E244" s="34"/>
      <c r="F244" s="35"/>
      <c r="J244" s="60"/>
      <c r="P244" s="37"/>
      <c r="Q244" s="12"/>
      <c r="R244" s="34"/>
      <c r="S244" s="12"/>
      <c r="T244" s="12"/>
      <c r="X244" s="12"/>
    </row>
    <row r="245" ht="15.75" customHeight="1">
      <c r="A245" s="34"/>
      <c r="B245" s="34"/>
      <c r="C245" s="34"/>
      <c r="E245" s="34"/>
      <c r="F245" s="35"/>
      <c r="J245" s="60"/>
      <c r="P245" s="37"/>
      <c r="Q245" s="12"/>
      <c r="R245" s="34"/>
      <c r="S245" s="12"/>
      <c r="T245" s="12"/>
      <c r="X245" s="12"/>
    </row>
    <row r="246" ht="15.75" customHeight="1">
      <c r="A246" s="34"/>
      <c r="B246" s="34"/>
      <c r="C246" s="34"/>
      <c r="E246" s="34"/>
      <c r="F246" s="35"/>
      <c r="J246" s="60"/>
      <c r="P246" s="37"/>
      <c r="Q246" s="12"/>
      <c r="R246" s="34"/>
      <c r="S246" s="12"/>
      <c r="T246" s="12"/>
      <c r="X246" s="12"/>
    </row>
    <row r="247" ht="15.75" customHeight="1">
      <c r="A247" s="34"/>
      <c r="B247" s="34"/>
      <c r="C247" s="34"/>
      <c r="E247" s="34"/>
      <c r="F247" s="35"/>
      <c r="J247" s="60"/>
      <c r="P247" s="37"/>
      <c r="Q247" s="12"/>
      <c r="R247" s="34"/>
      <c r="S247" s="12"/>
      <c r="T247" s="12"/>
      <c r="X247" s="12"/>
    </row>
    <row r="248" ht="15.75" customHeight="1">
      <c r="A248" s="34"/>
      <c r="B248" s="34"/>
      <c r="C248" s="34"/>
      <c r="E248" s="34"/>
      <c r="F248" s="35"/>
      <c r="J248" s="60"/>
      <c r="P248" s="37"/>
      <c r="Q248" s="12"/>
      <c r="R248" s="34"/>
      <c r="S248" s="12"/>
      <c r="T248" s="12"/>
      <c r="X248" s="12"/>
    </row>
    <row r="249" ht="15.75" customHeight="1">
      <c r="A249" s="34"/>
      <c r="B249" s="34"/>
      <c r="C249" s="34"/>
      <c r="E249" s="34"/>
      <c r="F249" s="35"/>
      <c r="J249" s="60"/>
      <c r="P249" s="37"/>
      <c r="Q249" s="12"/>
      <c r="R249" s="34"/>
      <c r="S249" s="12"/>
      <c r="T249" s="12"/>
      <c r="X249" s="12"/>
    </row>
    <row r="250" ht="15.75" customHeight="1">
      <c r="A250" s="34"/>
      <c r="B250" s="34"/>
      <c r="C250" s="34"/>
      <c r="E250" s="34"/>
      <c r="F250" s="35"/>
      <c r="J250" s="60"/>
      <c r="P250" s="37"/>
      <c r="Q250" s="12"/>
      <c r="R250" s="34"/>
      <c r="S250" s="12"/>
      <c r="T250" s="12"/>
      <c r="X250" s="12"/>
    </row>
    <row r="251" ht="15.75" customHeight="1">
      <c r="A251" s="34"/>
      <c r="B251" s="34"/>
      <c r="C251" s="34"/>
      <c r="E251" s="34"/>
      <c r="F251" s="35"/>
      <c r="J251" s="60"/>
      <c r="P251" s="37"/>
      <c r="Q251" s="12"/>
      <c r="R251" s="34"/>
      <c r="S251" s="12"/>
      <c r="T251" s="12"/>
      <c r="X251" s="12"/>
    </row>
    <row r="252" ht="15.75" customHeight="1">
      <c r="A252" s="34"/>
      <c r="B252" s="34"/>
      <c r="C252" s="34"/>
      <c r="E252" s="34"/>
      <c r="F252" s="35"/>
      <c r="J252" s="60"/>
      <c r="P252" s="37"/>
      <c r="Q252" s="12"/>
      <c r="R252" s="34"/>
      <c r="S252" s="12"/>
      <c r="T252" s="12"/>
      <c r="X252" s="12"/>
    </row>
    <row r="253" ht="15.75" customHeight="1">
      <c r="A253" s="34"/>
      <c r="B253" s="34"/>
      <c r="C253" s="34"/>
      <c r="E253" s="34"/>
      <c r="F253" s="35"/>
      <c r="J253" s="60"/>
      <c r="P253" s="37"/>
      <c r="Q253" s="12"/>
      <c r="R253" s="34"/>
      <c r="S253" s="12"/>
      <c r="T253" s="12"/>
      <c r="X253" s="12"/>
    </row>
    <row r="254" ht="15.75" customHeight="1">
      <c r="A254" s="34"/>
      <c r="B254" s="34"/>
      <c r="C254" s="34"/>
      <c r="E254" s="34"/>
      <c r="F254" s="35"/>
      <c r="J254" s="60"/>
      <c r="P254" s="37"/>
      <c r="Q254" s="12"/>
      <c r="R254" s="34"/>
      <c r="S254" s="12"/>
      <c r="T254" s="12"/>
      <c r="X254" s="12"/>
    </row>
    <row r="255" ht="15.75" customHeight="1">
      <c r="A255" s="34"/>
      <c r="B255" s="34"/>
      <c r="C255" s="34"/>
      <c r="E255" s="34"/>
      <c r="F255" s="35"/>
      <c r="J255" s="60"/>
      <c r="P255" s="37"/>
      <c r="Q255" s="12"/>
      <c r="R255" s="34"/>
      <c r="S255" s="12"/>
      <c r="T255" s="12"/>
      <c r="X255" s="12"/>
    </row>
    <row r="256" ht="15.75" customHeight="1">
      <c r="A256" s="34"/>
      <c r="B256" s="34"/>
      <c r="C256" s="34"/>
      <c r="E256" s="34"/>
      <c r="F256" s="35"/>
      <c r="J256" s="60"/>
      <c r="P256" s="37"/>
      <c r="Q256" s="12"/>
      <c r="R256" s="34"/>
      <c r="S256" s="12"/>
      <c r="T256" s="12"/>
      <c r="X256" s="12"/>
    </row>
    <row r="257" ht="15.75" customHeight="1">
      <c r="A257" s="34"/>
      <c r="B257" s="34"/>
      <c r="C257" s="34"/>
      <c r="E257" s="34"/>
      <c r="F257" s="35"/>
      <c r="J257" s="60"/>
      <c r="P257" s="37"/>
      <c r="Q257" s="12"/>
      <c r="R257" s="34"/>
      <c r="S257" s="12"/>
      <c r="T257" s="12"/>
      <c r="X257" s="12"/>
    </row>
    <row r="258" ht="15.75" customHeight="1">
      <c r="A258" s="34"/>
      <c r="B258" s="34"/>
      <c r="C258" s="34"/>
      <c r="E258" s="34"/>
      <c r="F258" s="35"/>
      <c r="J258" s="60"/>
      <c r="P258" s="37"/>
      <c r="Q258" s="12"/>
      <c r="R258" s="34"/>
      <c r="S258" s="12"/>
      <c r="T258" s="12"/>
      <c r="X258" s="12"/>
    </row>
    <row r="259" ht="15.75" customHeight="1">
      <c r="A259" s="34"/>
      <c r="B259" s="34"/>
      <c r="C259" s="34"/>
      <c r="E259" s="34"/>
      <c r="F259" s="35"/>
      <c r="J259" s="60"/>
      <c r="P259" s="37"/>
      <c r="Q259" s="12"/>
      <c r="R259" s="34"/>
      <c r="S259" s="12"/>
      <c r="T259" s="12"/>
      <c r="X259" s="12"/>
    </row>
    <row r="260" ht="15.75" customHeight="1">
      <c r="A260" s="34"/>
      <c r="B260" s="34"/>
      <c r="C260" s="34"/>
      <c r="E260" s="34"/>
      <c r="F260" s="35"/>
      <c r="J260" s="60"/>
      <c r="P260" s="37"/>
      <c r="Q260" s="12"/>
      <c r="R260" s="34"/>
      <c r="S260" s="12"/>
      <c r="T260" s="12"/>
      <c r="X260" s="12"/>
    </row>
    <row r="261" ht="15.75" customHeight="1">
      <c r="A261" s="34"/>
      <c r="B261" s="34"/>
      <c r="C261" s="34"/>
      <c r="E261" s="34"/>
      <c r="F261" s="35"/>
      <c r="J261" s="60"/>
      <c r="P261" s="37"/>
      <c r="Q261" s="12"/>
      <c r="R261" s="34"/>
      <c r="S261" s="12"/>
      <c r="T261" s="12"/>
      <c r="X261" s="12"/>
    </row>
    <row r="262" ht="15.75" customHeight="1">
      <c r="A262" s="34"/>
      <c r="B262" s="34"/>
      <c r="C262" s="34"/>
      <c r="E262" s="34"/>
      <c r="F262" s="35"/>
      <c r="J262" s="60"/>
      <c r="P262" s="37"/>
      <c r="Q262" s="12"/>
      <c r="R262" s="34"/>
      <c r="S262" s="12"/>
      <c r="T262" s="12"/>
      <c r="X262" s="12"/>
    </row>
    <row r="263" ht="15.75" customHeight="1">
      <c r="A263" s="34"/>
      <c r="B263" s="34"/>
      <c r="C263" s="34"/>
      <c r="E263" s="34"/>
      <c r="F263" s="35"/>
      <c r="J263" s="60"/>
      <c r="P263" s="37"/>
      <c r="Q263" s="12"/>
      <c r="R263" s="34"/>
      <c r="S263" s="12"/>
      <c r="T263" s="12"/>
      <c r="X263" s="12"/>
    </row>
    <row r="264" ht="15.75" customHeight="1">
      <c r="A264" s="34"/>
      <c r="B264" s="34"/>
      <c r="C264" s="34"/>
      <c r="E264" s="34"/>
      <c r="F264" s="35"/>
      <c r="J264" s="60"/>
      <c r="P264" s="37"/>
      <c r="Q264" s="12"/>
      <c r="R264" s="34"/>
      <c r="S264" s="12"/>
      <c r="T264" s="12"/>
      <c r="X264" s="12"/>
    </row>
    <row r="265" ht="15.75" customHeight="1">
      <c r="A265" s="34"/>
      <c r="B265" s="34"/>
      <c r="C265" s="34"/>
      <c r="E265" s="34"/>
      <c r="F265" s="35"/>
      <c r="J265" s="60"/>
      <c r="P265" s="37"/>
      <c r="Q265" s="12"/>
      <c r="R265" s="34"/>
      <c r="S265" s="12"/>
      <c r="T265" s="12"/>
      <c r="X265" s="12"/>
    </row>
    <row r="266" ht="15.75" customHeight="1">
      <c r="A266" s="34"/>
      <c r="B266" s="34"/>
      <c r="C266" s="34"/>
      <c r="E266" s="34"/>
      <c r="F266" s="35"/>
      <c r="J266" s="60"/>
      <c r="P266" s="37"/>
      <c r="Q266" s="12"/>
      <c r="R266" s="34"/>
      <c r="S266" s="12"/>
      <c r="T266" s="12"/>
      <c r="X266" s="12"/>
    </row>
    <row r="267" ht="15.75" customHeight="1">
      <c r="A267" s="34"/>
      <c r="B267" s="34"/>
      <c r="C267" s="34"/>
      <c r="E267" s="34"/>
      <c r="F267" s="35"/>
      <c r="J267" s="60"/>
      <c r="P267" s="37"/>
      <c r="Q267" s="12"/>
      <c r="R267" s="34"/>
      <c r="S267" s="12"/>
      <c r="T267" s="12"/>
      <c r="X267" s="12"/>
    </row>
    <row r="268" ht="15.75" customHeight="1">
      <c r="A268" s="34"/>
      <c r="B268" s="34"/>
      <c r="C268" s="34"/>
      <c r="E268" s="34"/>
      <c r="F268" s="35"/>
      <c r="J268" s="60"/>
      <c r="P268" s="37"/>
      <c r="Q268" s="12"/>
      <c r="R268" s="34"/>
      <c r="S268" s="12"/>
      <c r="T268" s="12"/>
      <c r="X268" s="12"/>
    </row>
    <row r="269" ht="15.75" customHeight="1">
      <c r="A269" s="34"/>
      <c r="B269" s="34"/>
      <c r="C269" s="34"/>
      <c r="E269" s="34"/>
      <c r="F269" s="35"/>
      <c r="J269" s="60"/>
      <c r="P269" s="37"/>
      <c r="Q269" s="12"/>
      <c r="R269" s="34"/>
      <c r="S269" s="12"/>
      <c r="T269" s="12"/>
      <c r="X269" s="12"/>
    </row>
    <row r="270" ht="15.75" customHeight="1">
      <c r="A270" s="34"/>
      <c r="B270" s="34"/>
      <c r="C270" s="34"/>
      <c r="E270" s="34"/>
      <c r="F270" s="35"/>
      <c r="J270" s="60"/>
      <c r="P270" s="37"/>
      <c r="Q270" s="12"/>
      <c r="R270" s="34"/>
      <c r="S270" s="12"/>
      <c r="T270" s="12"/>
      <c r="X270" s="12"/>
    </row>
    <row r="271" ht="15.75" customHeight="1">
      <c r="A271" s="34"/>
      <c r="B271" s="34"/>
      <c r="C271" s="34"/>
      <c r="E271" s="34"/>
      <c r="F271" s="35"/>
      <c r="J271" s="60"/>
      <c r="P271" s="37"/>
      <c r="Q271" s="12"/>
      <c r="R271" s="34"/>
      <c r="S271" s="12"/>
      <c r="T271" s="12"/>
      <c r="X271" s="12"/>
    </row>
    <row r="272" ht="15.75" customHeight="1">
      <c r="A272" s="34"/>
      <c r="B272" s="34"/>
      <c r="C272" s="34"/>
      <c r="E272" s="34"/>
      <c r="F272" s="35"/>
      <c r="J272" s="60"/>
      <c r="P272" s="37"/>
      <c r="Q272" s="12"/>
      <c r="R272" s="34"/>
      <c r="S272" s="12"/>
      <c r="T272" s="12"/>
      <c r="X272" s="12"/>
    </row>
    <row r="273" ht="15.75" customHeight="1">
      <c r="A273" s="34"/>
      <c r="B273" s="34"/>
      <c r="C273" s="34"/>
      <c r="E273" s="34"/>
      <c r="F273" s="35"/>
      <c r="J273" s="60"/>
      <c r="P273" s="37"/>
      <c r="Q273" s="12"/>
      <c r="R273" s="34"/>
      <c r="S273" s="12"/>
      <c r="T273" s="12"/>
      <c r="X273" s="12"/>
    </row>
    <row r="274" ht="15.75" customHeight="1">
      <c r="A274" s="34"/>
      <c r="B274" s="34"/>
      <c r="C274" s="34"/>
      <c r="E274" s="34"/>
      <c r="F274" s="35"/>
      <c r="J274" s="60"/>
      <c r="P274" s="37"/>
      <c r="Q274" s="12"/>
      <c r="R274" s="34"/>
      <c r="S274" s="12"/>
      <c r="T274" s="12"/>
      <c r="X274" s="12"/>
    </row>
    <row r="275" ht="15.75" customHeight="1">
      <c r="A275" s="34"/>
      <c r="B275" s="34"/>
      <c r="C275" s="34"/>
      <c r="E275" s="34"/>
      <c r="F275" s="35"/>
      <c r="J275" s="60"/>
      <c r="P275" s="37"/>
      <c r="Q275" s="12"/>
      <c r="R275" s="34"/>
      <c r="S275" s="12"/>
      <c r="T275" s="12"/>
      <c r="X275" s="12"/>
    </row>
    <row r="276" ht="15.75" customHeight="1">
      <c r="A276" s="34"/>
      <c r="B276" s="34"/>
      <c r="C276" s="34"/>
      <c r="E276" s="34"/>
      <c r="F276" s="35"/>
      <c r="J276" s="60"/>
      <c r="P276" s="37"/>
      <c r="Q276" s="12"/>
      <c r="R276" s="34"/>
      <c r="S276" s="12"/>
      <c r="T276" s="12"/>
      <c r="X276" s="12"/>
    </row>
    <row r="277" ht="15.75" customHeight="1">
      <c r="A277" s="34"/>
      <c r="B277" s="34"/>
      <c r="C277" s="34"/>
      <c r="E277" s="34"/>
      <c r="F277" s="35"/>
      <c r="J277" s="60"/>
      <c r="P277" s="37"/>
      <c r="Q277" s="12"/>
      <c r="R277" s="34"/>
      <c r="S277" s="12"/>
      <c r="T277" s="12"/>
      <c r="X277" s="12"/>
    </row>
    <row r="278" ht="15.75" customHeight="1">
      <c r="A278" s="34"/>
      <c r="B278" s="34"/>
      <c r="C278" s="34"/>
      <c r="E278" s="34"/>
      <c r="F278" s="35"/>
      <c r="J278" s="60"/>
      <c r="P278" s="37"/>
      <c r="Q278" s="12"/>
      <c r="R278" s="34"/>
      <c r="S278" s="12"/>
      <c r="T278" s="12"/>
      <c r="X278" s="12"/>
    </row>
    <row r="279" ht="15.75" customHeight="1">
      <c r="A279" s="34"/>
      <c r="B279" s="34"/>
      <c r="C279" s="34"/>
      <c r="E279" s="34"/>
      <c r="F279" s="35"/>
      <c r="J279" s="60"/>
      <c r="P279" s="37"/>
      <c r="Q279" s="12"/>
      <c r="R279" s="34"/>
      <c r="S279" s="12"/>
      <c r="T279" s="12"/>
      <c r="X279" s="12"/>
    </row>
    <row r="280" ht="15.75" customHeight="1">
      <c r="A280" s="34"/>
      <c r="B280" s="34"/>
      <c r="C280" s="34"/>
      <c r="E280" s="34"/>
      <c r="F280" s="35"/>
      <c r="J280" s="60"/>
      <c r="P280" s="37"/>
      <c r="Q280" s="12"/>
      <c r="R280" s="34"/>
      <c r="S280" s="12"/>
      <c r="T280" s="12"/>
      <c r="X280" s="12"/>
    </row>
    <row r="281" ht="15.75" customHeight="1">
      <c r="A281" s="34"/>
      <c r="B281" s="34"/>
      <c r="C281" s="34"/>
      <c r="E281" s="34"/>
      <c r="F281" s="35"/>
      <c r="J281" s="60"/>
      <c r="P281" s="37"/>
      <c r="Q281" s="12"/>
      <c r="R281" s="34"/>
      <c r="S281" s="12"/>
      <c r="T281" s="12"/>
      <c r="X281" s="12"/>
    </row>
    <row r="282" ht="15.75" customHeight="1">
      <c r="A282" s="34"/>
      <c r="B282" s="34"/>
      <c r="C282" s="34"/>
      <c r="E282" s="34"/>
      <c r="F282" s="35"/>
      <c r="J282" s="60"/>
      <c r="P282" s="37"/>
      <c r="Q282" s="12"/>
      <c r="R282" s="34"/>
      <c r="S282" s="12"/>
      <c r="T282" s="12"/>
      <c r="X282" s="12"/>
    </row>
    <row r="283" ht="15.75" customHeight="1">
      <c r="A283" s="34"/>
      <c r="B283" s="34"/>
      <c r="C283" s="34"/>
      <c r="E283" s="34"/>
      <c r="F283" s="35"/>
      <c r="J283" s="60"/>
      <c r="P283" s="37"/>
      <c r="Q283" s="12"/>
      <c r="R283" s="34"/>
      <c r="S283" s="12"/>
      <c r="T283" s="12"/>
      <c r="X283" s="12"/>
    </row>
    <row r="284" ht="15.75" customHeight="1">
      <c r="A284" s="34"/>
      <c r="B284" s="34"/>
      <c r="C284" s="34"/>
      <c r="E284" s="34"/>
      <c r="F284" s="35"/>
      <c r="J284" s="60"/>
      <c r="P284" s="37"/>
      <c r="Q284" s="12"/>
      <c r="R284" s="34"/>
      <c r="S284" s="12"/>
      <c r="T284" s="12"/>
      <c r="X284" s="12"/>
    </row>
    <row r="285" ht="15.75" customHeight="1">
      <c r="A285" s="34"/>
      <c r="B285" s="34"/>
      <c r="C285" s="34"/>
      <c r="E285" s="34"/>
      <c r="F285" s="35"/>
      <c r="J285" s="60"/>
      <c r="P285" s="37"/>
      <c r="Q285" s="12"/>
      <c r="R285" s="34"/>
      <c r="S285" s="12"/>
      <c r="T285" s="12"/>
      <c r="X285" s="12"/>
    </row>
    <row r="286" ht="15.75" customHeight="1">
      <c r="A286" s="34"/>
      <c r="B286" s="34"/>
      <c r="C286" s="34"/>
      <c r="E286" s="34"/>
      <c r="F286" s="35"/>
      <c r="J286" s="60"/>
      <c r="P286" s="37"/>
      <c r="Q286" s="12"/>
      <c r="R286" s="34"/>
      <c r="S286" s="12"/>
      <c r="T286" s="12"/>
      <c r="X286" s="12"/>
    </row>
    <row r="287" ht="15.75" customHeight="1">
      <c r="A287" s="34"/>
      <c r="B287" s="34"/>
      <c r="C287" s="34"/>
      <c r="E287" s="34"/>
      <c r="F287" s="35"/>
      <c r="J287" s="60"/>
      <c r="P287" s="37"/>
      <c r="Q287" s="12"/>
      <c r="R287" s="34"/>
      <c r="S287" s="12"/>
      <c r="T287" s="12"/>
      <c r="X287" s="12"/>
    </row>
    <row r="288" ht="15.75" customHeight="1">
      <c r="A288" s="34"/>
      <c r="B288" s="34"/>
      <c r="C288" s="34"/>
      <c r="E288" s="34"/>
      <c r="F288" s="35"/>
      <c r="J288" s="60"/>
      <c r="P288" s="37"/>
      <c r="Q288" s="12"/>
      <c r="R288" s="34"/>
      <c r="S288" s="12"/>
      <c r="T288" s="12"/>
      <c r="X288" s="12"/>
    </row>
    <row r="289" ht="15.75" customHeight="1">
      <c r="A289" s="34"/>
      <c r="B289" s="34"/>
      <c r="C289" s="34"/>
      <c r="E289" s="34"/>
      <c r="F289" s="35"/>
      <c r="J289" s="60"/>
      <c r="P289" s="37"/>
      <c r="Q289" s="12"/>
      <c r="R289" s="34"/>
      <c r="S289" s="12"/>
      <c r="T289" s="12"/>
      <c r="X289" s="12"/>
    </row>
    <row r="290" ht="15.75" customHeight="1">
      <c r="A290" s="34"/>
      <c r="B290" s="34"/>
      <c r="C290" s="34"/>
      <c r="E290" s="34"/>
      <c r="F290" s="35"/>
      <c r="J290" s="60"/>
      <c r="P290" s="37"/>
      <c r="Q290" s="12"/>
      <c r="R290" s="34"/>
      <c r="S290" s="12"/>
      <c r="T290" s="12"/>
      <c r="X290" s="12"/>
    </row>
    <row r="291" ht="15.75" customHeight="1">
      <c r="A291" s="34"/>
      <c r="B291" s="34"/>
      <c r="C291" s="34"/>
      <c r="E291" s="34"/>
      <c r="F291" s="35"/>
      <c r="J291" s="60"/>
      <c r="P291" s="37"/>
      <c r="Q291" s="12"/>
      <c r="R291" s="34"/>
      <c r="S291" s="12"/>
      <c r="T291" s="12"/>
      <c r="X291" s="12"/>
    </row>
    <row r="292" ht="15.75" customHeight="1">
      <c r="A292" s="34"/>
      <c r="B292" s="34"/>
      <c r="C292" s="34"/>
      <c r="E292" s="34"/>
      <c r="F292" s="35"/>
      <c r="J292" s="60"/>
      <c r="P292" s="37"/>
      <c r="Q292" s="12"/>
      <c r="R292" s="34"/>
      <c r="S292" s="12"/>
      <c r="T292" s="12"/>
      <c r="X292" s="12"/>
    </row>
    <row r="293" ht="15.75" customHeight="1">
      <c r="A293" s="34"/>
      <c r="B293" s="34"/>
      <c r="C293" s="34"/>
      <c r="E293" s="34"/>
      <c r="F293" s="35"/>
      <c r="J293" s="60"/>
      <c r="P293" s="37"/>
      <c r="Q293" s="12"/>
      <c r="R293" s="34"/>
      <c r="S293" s="12"/>
      <c r="T293" s="12"/>
      <c r="X293" s="12"/>
    </row>
    <row r="294" ht="15.75" customHeight="1">
      <c r="A294" s="34"/>
      <c r="B294" s="34"/>
      <c r="C294" s="34"/>
      <c r="E294" s="34"/>
      <c r="F294" s="35"/>
      <c r="J294" s="60"/>
      <c r="P294" s="37"/>
      <c r="Q294" s="12"/>
      <c r="R294" s="34"/>
      <c r="S294" s="12"/>
      <c r="T294" s="12"/>
      <c r="X294" s="12"/>
    </row>
    <row r="295" ht="15.75" customHeight="1">
      <c r="A295" s="34"/>
      <c r="B295" s="34"/>
      <c r="C295" s="34"/>
      <c r="E295" s="34"/>
      <c r="F295" s="35"/>
      <c r="J295" s="60"/>
      <c r="P295" s="37"/>
      <c r="Q295" s="12"/>
      <c r="R295" s="34"/>
      <c r="S295" s="12"/>
      <c r="T295" s="12"/>
      <c r="X295" s="12"/>
    </row>
    <row r="296" ht="15.75" customHeight="1">
      <c r="A296" s="34"/>
      <c r="B296" s="34"/>
      <c r="C296" s="34"/>
      <c r="E296" s="34"/>
      <c r="F296" s="35"/>
      <c r="J296" s="60"/>
      <c r="P296" s="37"/>
      <c r="Q296" s="12"/>
      <c r="R296" s="34"/>
      <c r="S296" s="12"/>
      <c r="T296" s="12"/>
      <c r="X296" s="12"/>
    </row>
    <row r="297" ht="15.75" customHeight="1">
      <c r="A297" s="34"/>
      <c r="B297" s="34"/>
      <c r="C297" s="34"/>
      <c r="E297" s="34"/>
      <c r="F297" s="35"/>
      <c r="J297" s="60"/>
      <c r="P297" s="37"/>
      <c r="Q297" s="12"/>
      <c r="R297" s="34"/>
      <c r="S297" s="12"/>
      <c r="T297" s="12"/>
      <c r="X297" s="12"/>
    </row>
    <row r="298" ht="15.75" customHeight="1">
      <c r="A298" s="34"/>
      <c r="B298" s="34"/>
      <c r="C298" s="34"/>
      <c r="E298" s="34"/>
      <c r="F298" s="35"/>
      <c r="J298" s="60"/>
      <c r="P298" s="37"/>
      <c r="Q298" s="12"/>
      <c r="R298" s="34"/>
      <c r="S298" s="12"/>
      <c r="T298" s="12"/>
      <c r="X298" s="12"/>
    </row>
    <row r="299" ht="15.75" customHeight="1">
      <c r="A299" s="34"/>
      <c r="B299" s="34"/>
      <c r="C299" s="34"/>
      <c r="E299" s="34"/>
      <c r="F299" s="35"/>
      <c r="J299" s="60"/>
      <c r="P299" s="37"/>
      <c r="Q299" s="12"/>
      <c r="R299" s="34"/>
      <c r="S299" s="12"/>
      <c r="T299" s="12"/>
      <c r="X299" s="12"/>
    </row>
    <row r="300" ht="15.75" customHeight="1">
      <c r="A300" s="34"/>
      <c r="B300" s="34"/>
      <c r="C300" s="34"/>
      <c r="E300" s="34"/>
      <c r="F300" s="35"/>
      <c r="J300" s="60"/>
      <c r="P300" s="37"/>
      <c r="Q300" s="12"/>
      <c r="R300" s="34"/>
      <c r="S300" s="12"/>
      <c r="T300" s="12"/>
      <c r="X300" s="12"/>
    </row>
    <row r="301" ht="15.75" customHeight="1">
      <c r="A301" s="34"/>
      <c r="B301" s="34"/>
      <c r="C301" s="34"/>
      <c r="E301" s="34"/>
      <c r="F301" s="35"/>
      <c r="J301" s="60"/>
      <c r="P301" s="37"/>
      <c r="Q301" s="12"/>
      <c r="R301" s="34"/>
      <c r="S301" s="12"/>
      <c r="T301" s="12"/>
      <c r="X301" s="12"/>
    </row>
    <row r="302" ht="15.75" customHeight="1">
      <c r="A302" s="34"/>
      <c r="B302" s="34"/>
      <c r="C302" s="34"/>
      <c r="E302" s="34"/>
      <c r="F302" s="35"/>
      <c r="J302" s="60"/>
      <c r="P302" s="37"/>
      <c r="Q302" s="12"/>
      <c r="R302" s="34"/>
      <c r="S302" s="12"/>
      <c r="T302" s="12"/>
      <c r="X302" s="12"/>
    </row>
    <row r="303" ht="15.75" customHeight="1">
      <c r="A303" s="34"/>
      <c r="B303" s="34"/>
      <c r="C303" s="34"/>
      <c r="E303" s="34"/>
      <c r="F303" s="35"/>
      <c r="J303" s="60"/>
      <c r="P303" s="37"/>
      <c r="Q303" s="12"/>
      <c r="R303" s="34"/>
      <c r="S303" s="12"/>
      <c r="T303" s="12"/>
      <c r="X303" s="12"/>
    </row>
    <row r="304" ht="15.75" customHeight="1">
      <c r="A304" s="34"/>
      <c r="B304" s="34"/>
      <c r="C304" s="34"/>
      <c r="E304" s="34"/>
      <c r="F304" s="35"/>
      <c r="J304" s="60"/>
      <c r="P304" s="37"/>
      <c r="Q304" s="12"/>
      <c r="R304" s="34"/>
      <c r="S304" s="12"/>
      <c r="T304" s="12"/>
      <c r="X304" s="12"/>
    </row>
    <row r="305" ht="15.75" customHeight="1">
      <c r="A305" s="34"/>
      <c r="B305" s="34"/>
      <c r="C305" s="34"/>
      <c r="E305" s="34"/>
      <c r="F305" s="35"/>
      <c r="J305" s="60"/>
      <c r="P305" s="37"/>
      <c r="Q305" s="12"/>
      <c r="R305" s="34"/>
      <c r="S305" s="12"/>
      <c r="T305" s="12"/>
      <c r="X305" s="12"/>
    </row>
    <row r="306" ht="15.75" customHeight="1">
      <c r="A306" s="34"/>
      <c r="B306" s="34"/>
      <c r="C306" s="34"/>
      <c r="E306" s="34"/>
      <c r="F306" s="35"/>
      <c r="J306" s="60"/>
      <c r="P306" s="37"/>
      <c r="Q306" s="12"/>
      <c r="R306" s="34"/>
      <c r="S306" s="12"/>
      <c r="T306" s="12"/>
      <c r="X306" s="12"/>
    </row>
    <row r="307" ht="15.75" customHeight="1">
      <c r="A307" s="34"/>
      <c r="B307" s="34"/>
      <c r="C307" s="34"/>
      <c r="E307" s="34"/>
      <c r="F307" s="35"/>
      <c r="J307" s="60"/>
      <c r="P307" s="37"/>
      <c r="Q307" s="12"/>
      <c r="R307" s="34"/>
      <c r="S307" s="12"/>
      <c r="T307" s="12"/>
      <c r="X307" s="12"/>
    </row>
    <row r="308" ht="15.75" customHeight="1">
      <c r="A308" s="34"/>
      <c r="B308" s="34"/>
      <c r="C308" s="34"/>
      <c r="E308" s="34"/>
      <c r="F308" s="35"/>
      <c r="J308" s="60"/>
      <c r="P308" s="37"/>
      <c r="Q308" s="12"/>
      <c r="R308" s="34"/>
      <c r="S308" s="12"/>
      <c r="T308" s="12"/>
      <c r="X308" s="12"/>
    </row>
    <row r="309" ht="15.75" customHeight="1">
      <c r="A309" s="34"/>
      <c r="B309" s="34"/>
      <c r="C309" s="34"/>
      <c r="E309" s="34"/>
      <c r="F309" s="35"/>
      <c r="J309" s="60"/>
      <c r="P309" s="37"/>
      <c r="Q309" s="12"/>
      <c r="R309" s="34"/>
      <c r="S309" s="12"/>
      <c r="T309" s="12"/>
      <c r="X309" s="12"/>
    </row>
    <row r="310" ht="15.75" customHeight="1">
      <c r="A310" s="34"/>
      <c r="B310" s="34"/>
      <c r="C310" s="34"/>
      <c r="E310" s="34"/>
      <c r="F310" s="35"/>
      <c r="J310" s="60"/>
      <c r="P310" s="37"/>
      <c r="Q310" s="12"/>
      <c r="R310" s="34"/>
      <c r="S310" s="12"/>
      <c r="T310" s="12"/>
      <c r="X310" s="12"/>
    </row>
    <row r="311" ht="15.75" customHeight="1">
      <c r="A311" s="34"/>
      <c r="B311" s="34"/>
      <c r="C311" s="34"/>
      <c r="E311" s="34"/>
      <c r="F311" s="35"/>
      <c r="J311" s="60"/>
      <c r="P311" s="37"/>
      <c r="Q311" s="12"/>
      <c r="R311" s="34"/>
      <c r="S311" s="12"/>
      <c r="T311" s="12"/>
      <c r="X311" s="12"/>
    </row>
    <row r="312" ht="15.75" customHeight="1">
      <c r="A312" s="34"/>
      <c r="B312" s="34"/>
      <c r="C312" s="34"/>
      <c r="E312" s="34"/>
      <c r="F312" s="35"/>
      <c r="J312" s="60"/>
      <c r="P312" s="37"/>
      <c r="Q312" s="12"/>
      <c r="R312" s="34"/>
      <c r="S312" s="12"/>
      <c r="T312" s="12"/>
      <c r="X312" s="12"/>
    </row>
    <row r="313" ht="15.75" customHeight="1">
      <c r="A313" s="34"/>
      <c r="B313" s="34"/>
      <c r="C313" s="34"/>
      <c r="E313" s="34"/>
      <c r="F313" s="35"/>
      <c r="J313" s="60"/>
      <c r="P313" s="37"/>
      <c r="Q313" s="12"/>
      <c r="R313" s="34"/>
      <c r="S313" s="12"/>
      <c r="T313" s="12"/>
      <c r="X313" s="12"/>
    </row>
    <row r="314" ht="15.75" customHeight="1">
      <c r="A314" s="34"/>
      <c r="B314" s="34"/>
      <c r="C314" s="34"/>
      <c r="E314" s="34"/>
      <c r="F314" s="35"/>
      <c r="J314" s="60"/>
      <c r="P314" s="37"/>
      <c r="Q314" s="12"/>
      <c r="R314" s="34"/>
      <c r="S314" s="12"/>
      <c r="T314" s="12"/>
      <c r="X314" s="12"/>
    </row>
    <row r="315" ht="15.75" customHeight="1">
      <c r="A315" s="34"/>
      <c r="B315" s="34"/>
      <c r="C315" s="34"/>
      <c r="E315" s="34"/>
      <c r="F315" s="35"/>
      <c r="J315" s="60"/>
      <c r="P315" s="37"/>
      <c r="Q315" s="12"/>
      <c r="R315" s="34"/>
      <c r="S315" s="12"/>
      <c r="T315" s="12"/>
      <c r="X315" s="12"/>
    </row>
    <row r="316" ht="15.75" customHeight="1">
      <c r="A316" s="34"/>
      <c r="B316" s="34"/>
      <c r="C316" s="34"/>
      <c r="E316" s="34"/>
      <c r="F316" s="35"/>
      <c r="J316" s="60"/>
      <c r="P316" s="37"/>
      <c r="Q316" s="12"/>
      <c r="R316" s="34"/>
      <c r="S316" s="12"/>
      <c r="T316" s="12"/>
      <c r="X316" s="12"/>
    </row>
    <row r="317" ht="15.75" customHeight="1">
      <c r="A317" s="34"/>
      <c r="B317" s="34"/>
      <c r="C317" s="34"/>
      <c r="E317" s="34"/>
      <c r="F317" s="35"/>
      <c r="J317" s="60"/>
      <c r="P317" s="37"/>
      <c r="Q317" s="12"/>
      <c r="R317" s="34"/>
      <c r="S317" s="12"/>
      <c r="T317" s="12"/>
      <c r="X317" s="12"/>
    </row>
    <row r="318" ht="15.75" customHeight="1">
      <c r="A318" s="34"/>
      <c r="B318" s="34"/>
      <c r="C318" s="34"/>
      <c r="E318" s="34"/>
      <c r="F318" s="35"/>
      <c r="J318" s="60"/>
      <c r="P318" s="37"/>
      <c r="Q318" s="12"/>
      <c r="R318" s="34"/>
      <c r="S318" s="12"/>
      <c r="T318" s="12"/>
      <c r="X318" s="12"/>
    </row>
    <row r="319" ht="15.75" customHeight="1">
      <c r="A319" s="34"/>
      <c r="B319" s="34"/>
      <c r="C319" s="34"/>
      <c r="E319" s="34"/>
      <c r="F319" s="35"/>
      <c r="J319" s="60"/>
      <c r="P319" s="37"/>
      <c r="Q319" s="12"/>
      <c r="R319" s="34"/>
      <c r="S319" s="12"/>
      <c r="T319" s="12"/>
      <c r="X319" s="12"/>
    </row>
    <row r="320" ht="15.75" customHeight="1">
      <c r="A320" s="34"/>
      <c r="B320" s="34"/>
      <c r="C320" s="34"/>
      <c r="E320" s="34"/>
      <c r="F320" s="35"/>
      <c r="J320" s="60"/>
      <c r="P320" s="37"/>
      <c r="Q320" s="12"/>
      <c r="R320" s="34"/>
      <c r="S320" s="12"/>
      <c r="T320" s="12"/>
      <c r="X320" s="12"/>
    </row>
    <row r="321" ht="15.75" customHeight="1">
      <c r="A321" s="34"/>
      <c r="B321" s="34"/>
      <c r="C321" s="34"/>
      <c r="E321" s="34"/>
      <c r="F321" s="35"/>
      <c r="J321" s="60"/>
      <c r="P321" s="37"/>
      <c r="Q321" s="12"/>
      <c r="R321" s="34"/>
      <c r="S321" s="12"/>
      <c r="T321" s="12"/>
      <c r="X321" s="12"/>
    </row>
    <row r="322" ht="15.75" customHeight="1">
      <c r="A322" s="34"/>
      <c r="B322" s="34"/>
      <c r="C322" s="34"/>
      <c r="E322" s="34"/>
      <c r="F322" s="35"/>
      <c r="J322" s="60"/>
      <c r="P322" s="37"/>
      <c r="Q322" s="12"/>
      <c r="R322" s="34"/>
      <c r="S322" s="12"/>
      <c r="T322" s="12"/>
      <c r="X322" s="12"/>
    </row>
    <row r="323" ht="15.75" customHeight="1">
      <c r="A323" s="34"/>
      <c r="B323" s="34"/>
      <c r="C323" s="34"/>
      <c r="E323" s="34"/>
      <c r="F323" s="35"/>
      <c r="J323" s="60"/>
      <c r="P323" s="37"/>
      <c r="Q323" s="12"/>
      <c r="R323" s="34"/>
      <c r="S323" s="12"/>
      <c r="T323" s="12"/>
      <c r="X323" s="12"/>
    </row>
    <row r="324" ht="15.75" customHeight="1">
      <c r="A324" s="34"/>
      <c r="B324" s="34"/>
      <c r="C324" s="34"/>
      <c r="E324" s="34"/>
      <c r="F324" s="35"/>
      <c r="J324" s="60"/>
      <c r="P324" s="37"/>
      <c r="Q324" s="12"/>
      <c r="R324" s="34"/>
      <c r="S324" s="12"/>
      <c r="T324" s="12"/>
      <c r="X324" s="12"/>
    </row>
    <row r="325" ht="15.75" customHeight="1">
      <c r="A325" s="34"/>
      <c r="B325" s="34"/>
      <c r="C325" s="34"/>
      <c r="E325" s="34"/>
      <c r="F325" s="35"/>
      <c r="J325" s="60"/>
      <c r="P325" s="37"/>
      <c r="Q325" s="12"/>
      <c r="R325" s="34"/>
      <c r="S325" s="12"/>
      <c r="T325" s="12"/>
      <c r="X325" s="12"/>
    </row>
    <row r="326" ht="15.75" customHeight="1">
      <c r="A326" s="34"/>
      <c r="B326" s="34"/>
      <c r="C326" s="34"/>
      <c r="E326" s="34"/>
      <c r="F326" s="35"/>
      <c r="J326" s="60"/>
      <c r="P326" s="37"/>
      <c r="Q326" s="12"/>
      <c r="R326" s="34"/>
      <c r="S326" s="12"/>
      <c r="T326" s="12"/>
      <c r="X326" s="12"/>
    </row>
    <row r="327" ht="15.75" customHeight="1">
      <c r="A327" s="34"/>
      <c r="B327" s="34"/>
      <c r="C327" s="34"/>
      <c r="E327" s="34"/>
      <c r="F327" s="35"/>
      <c r="J327" s="60"/>
      <c r="P327" s="37"/>
      <c r="Q327" s="12"/>
      <c r="R327" s="34"/>
      <c r="S327" s="12"/>
      <c r="T327" s="12"/>
      <c r="X327" s="12"/>
    </row>
    <row r="328" ht="15.75" customHeight="1">
      <c r="A328" s="34"/>
      <c r="B328" s="34"/>
      <c r="C328" s="34"/>
      <c r="E328" s="34"/>
      <c r="F328" s="35"/>
      <c r="J328" s="60"/>
      <c r="P328" s="37"/>
      <c r="Q328" s="12"/>
      <c r="R328" s="34"/>
      <c r="S328" s="12"/>
      <c r="T328" s="12"/>
      <c r="X328" s="12"/>
    </row>
    <row r="329" ht="15.75" customHeight="1">
      <c r="A329" s="34"/>
      <c r="B329" s="34"/>
      <c r="C329" s="34"/>
      <c r="E329" s="34"/>
      <c r="F329" s="35"/>
      <c r="J329" s="60"/>
      <c r="P329" s="37"/>
      <c r="Q329" s="12"/>
      <c r="R329" s="34"/>
      <c r="S329" s="12"/>
      <c r="T329" s="12"/>
      <c r="X329" s="12"/>
    </row>
    <row r="330" ht="15.75" customHeight="1">
      <c r="A330" s="34"/>
      <c r="B330" s="34"/>
      <c r="C330" s="34"/>
      <c r="E330" s="34"/>
      <c r="F330" s="35"/>
      <c r="J330" s="60"/>
      <c r="P330" s="37"/>
      <c r="Q330" s="12"/>
      <c r="R330" s="34"/>
      <c r="S330" s="12"/>
      <c r="T330" s="12"/>
      <c r="X330" s="12"/>
    </row>
    <row r="331" ht="15.75" customHeight="1">
      <c r="A331" s="34"/>
      <c r="B331" s="34"/>
      <c r="C331" s="34"/>
      <c r="E331" s="34"/>
      <c r="F331" s="35"/>
      <c r="J331" s="60"/>
      <c r="P331" s="37"/>
      <c r="Q331" s="12"/>
      <c r="R331" s="34"/>
      <c r="S331" s="12"/>
      <c r="T331" s="12"/>
      <c r="X331" s="12"/>
    </row>
    <row r="332" ht="15.75" customHeight="1">
      <c r="A332" s="34"/>
      <c r="B332" s="34"/>
      <c r="C332" s="34"/>
      <c r="E332" s="34"/>
      <c r="F332" s="35"/>
      <c r="J332" s="60"/>
      <c r="P332" s="37"/>
      <c r="Q332" s="12"/>
      <c r="R332" s="34"/>
      <c r="S332" s="12"/>
      <c r="T332" s="12"/>
      <c r="X332" s="12"/>
    </row>
    <row r="333" ht="15.75" customHeight="1">
      <c r="A333" s="34"/>
      <c r="B333" s="34"/>
      <c r="C333" s="34"/>
      <c r="E333" s="34"/>
      <c r="F333" s="35"/>
      <c r="J333" s="60"/>
      <c r="P333" s="37"/>
      <c r="Q333" s="12"/>
      <c r="R333" s="34"/>
      <c r="S333" s="12"/>
      <c r="T333" s="12"/>
      <c r="X333" s="12"/>
    </row>
    <row r="334" ht="15.75" customHeight="1">
      <c r="A334" s="34"/>
      <c r="B334" s="34"/>
      <c r="C334" s="34"/>
      <c r="E334" s="34"/>
      <c r="F334" s="35"/>
      <c r="J334" s="60"/>
      <c r="P334" s="37"/>
      <c r="Q334" s="12"/>
      <c r="R334" s="34"/>
      <c r="S334" s="12"/>
      <c r="T334" s="12"/>
      <c r="X334" s="12"/>
    </row>
    <row r="335" ht="15.75" customHeight="1">
      <c r="A335" s="34"/>
      <c r="B335" s="34"/>
      <c r="C335" s="34"/>
      <c r="E335" s="34"/>
      <c r="F335" s="35"/>
      <c r="J335" s="60"/>
      <c r="P335" s="37"/>
      <c r="Q335" s="12"/>
      <c r="R335" s="34"/>
      <c r="S335" s="12"/>
      <c r="T335" s="12"/>
      <c r="X335" s="12"/>
    </row>
    <row r="336" ht="15.75" customHeight="1">
      <c r="A336" s="34"/>
      <c r="B336" s="34"/>
      <c r="C336" s="34"/>
      <c r="E336" s="34"/>
      <c r="F336" s="35"/>
      <c r="J336" s="60"/>
      <c r="P336" s="37"/>
      <c r="Q336" s="12"/>
      <c r="R336" s="34"/>
      <c r="S336" s="12"/>
      <c r="T336" s="12"/>
      <c r="X336" s="12"/>
    </row>
    <row r="337" ht="15.75" customHeight="1">
      <c r="A337" s="34"/>
      <c r="B337" s="34"/>
      <c r="C337" s="34"/>
      <c r="E337" s="34"/>
      <c r="F337" s="35"/>
      <c r="J337" s="60"/>
      <c r="P337" s="37"/>
      <c r="Q337" s="12"/>
      <c r="R337" s="34"/>
      <c r="S337" s="12"/>
      <c r="T337" s="12"/>
      <c r="X337" s="12"/>
    </row>
    <row r="338" ht="15.75" customHeight="1">
      <c r="A338" s="34"/>
      <c r="B338" s="34"/>
      <c r="C338" s="34"/>
      <c r="E338" s="34"/>
      <c r="F338" s="35"/>
      <c r="J338" s="60"/>
      <c r="P338" s="37"/>
      <c r="Q338" s="12"/>
      <c r="R338" s="34"/>
      <c r="S338" s="12"/>
      <c r="T338" s="12"/>
      <c r="X338" s="12"/>
    </row>
    <row r="339" ht="15.75" customHeight="1">
      <c r="A339" s="34"/>
      <c r="B339" s="34"/>
      <c r="C339" s="34"/>
      <c r="E339" s="34"/>
      <c r="F339" s="35"/>
      <c r="J339" s="60"/>
      <c r="P339" s="37"/>
      <c r="Q339" s="12"/>
      <c r="R339" s="34"/>
      <c r="S339" s="12"/>
      <c r="T339" s="12"/>
      <c r="X339" s="12"/>
    </row>
    <row r="340" ht="15.75" customHeight="1">
      <c r="A340" s="34"/>
      <c r="B340" s="34"/>
      <c r="C340" s="34"/>
      <c r="E340" s="34"/>
      <c r="F340" s="35"/>
      <c r="J340" s="60"/>
      <c r="P340" s="37"/>
      <c r="Q340" s="12"/>
      <c r="R340" s="34"/>
      <c r="S340" s="12"/>
      <c r="T340" s="12"/>
      <c r="X340" s="12"/>
    </row>
    <row r="341" ht="15.75" customHeight="1">
      <c r="A341" s="34"/>
      <c r="B341" s="34"/>
      <c r="C341" s="34"/>
      <c r="E341" s="34"/>
      <c r="F341" s="35"/>
      <c r="J341" s="60"/>
      <c r="P341" s="37"/>
      <c r="Q341" s="12"/>
      <c r="R341" s="34"/>
      <c r="S341" s="12"/>
      <c r="T341" s="12"/>
      <c r="X341" s="12"/>
    </row>
    <row r="342" ht="15.75" customHeight="1">
      <c r="A342" s="34"/>
      <c r="B342" s="34"/>
      <c r="C342" s="34"/>
      <c r="E342" s="34"/>
      <c r="F342" s="35"/>
      <c r="J342" s="60"/>
      <c r="P342" s="37"/>
      <c r="Q342" s="12"/>
      <c r="R342" s="34"/>
      <c r="S342" s="12"/>
      <c r="T342" s="12"/>
      <c r="X342" s="12"/>
    </row>
    <row r="343" ht="15.75" customHeight="1">
      <c r="A343" s="34"/>
      <c r="B343" s="34"/>
      <c r="C343" s="34"/>
      <c r="E343" s="34"/>
      <c r="F343" s="35"/>
      <c r="J343" s="60"/>
      <c r="P343" s="37"/>
      <c r="Q343" s="12"/>
      <c r="R343" s="34"/>
      <c r="S343" s="12"/>
      <c r="T343" s="12"/>
      <c r="X343" s="12"/>
    </row>
    <row r="344" ht="15.75" customHeight="1">
      <c r="A344" s="34"/>
      <c r="B344" s="34"/>
      <c r="C344" s="34"/>
      <c r="E344" s="34"/>
      <c r="F344" s="35"/>
      <c r="J344" s="60"/>
      <c r="P344" s="37"/>
      <c r="Q344" s="12"/>
      <c r="R344" s="34"/>
      <c r="S344" s="12"/>
      <c r="T344" s="12"/>
      <c r="X344" s="12"/>
    </row>
    <row r="345" ht="15.75" customHeight="1">
      <c r="A345" s="34"/>
      <c r="B345" s="34"/>
      <c r="C345" s="34"/>
      <c r="E345" s="34"/>
      <c r="F345" s="35"/>
      <c r="J345" s="60"/>
      <c r="P345" s="37"/>
      <c r="Q345" s="12"/>
      <c r="R345" s="34"/>
      <c r="S345" s="12"/>
      <c r="T345" s="12"/>
      <c r="X345" s="12"/>
    </row>
    <row r="346" ht="15.75" customHeight="1">
      <c r="A346" s="34"/>
      <c r="B346" s="34"/>
      <c r="C346" s="34"/>
      <c r="E346" s="34"/>
      <c r="F346" s="35"/>
      <c r="J346" s="60"/>
      <c r="P346" s="37"/>
      <c r="Q346" s="12"/>
      <c r="R346" s="34"/>
      <c r="S346" s="12"/>
      <c r="T346" s="12"/>
      <c r="X346" s="12"/>
    </row>
    <row r="347" ht="15.75" customHeight="1">
      <c r="A347" s="34"/>
      <c r="B347" s="34"/>
      <c r="C347" s="34"/>
      <c r="E347" s="34"/>
      <c r="F347" s="35"/>
      <c r="J347" s="60"/>
      <c r="P347" s="37"/>
      <c r="Q347" s="12"/>
      <c r="R347" s="34"/>
      <c r="S347" s="12"/>
      <c r="T347" s="12"/>
      <c r="X347" s="12"/>
    </row>
    <row r="348" ht="15.75" customHeight="1">
      <c r="A348" s="34"/>
      <c r="B348" s="34"/>
      <c r="C348" s="34"/>
      <c r="E348" s="34"/>
      <c r="F348" s="35"/>
      <c r="J348" s="60"/>
      <c r="P348" s="37"/>
      <c r="Q348" s="12"/>
      <c r="R348" s="34"/>
      <c r="S348" s="12"/>
      <c r="T348" s="12"/>
      <c r="X348" s="12"/>
    </row>
    <row r="349" ht="15.75" customHeight="1">
      <c r="A349" s="34"/>
      <c r="B349" s="34"/>
      <c r="C349" s="34"/>
      <c r="E349" s="34"/>
      <c r="F349" s="35"/>
      <c r="J349" s="60"/>
      <c r="P349" s="37"/>
      <c r="Q349" s="12"/>
      <c r="R349" s="34"/>
      <c r="S349" s="12"/>
      <c r="T349" s="12"/>
      <c r="X349" s="12"/>
    </row>
    <row r="350" ht="15.75" customHeight="1">
      <c r="A350" s="34"/>
      <c r="B350" s="34"/>
      <c r="C350" s="34"/>
      <c r="E350" s="34"/>
      <c r="F350" s="35"/>
      <c r="J350" s="60"/>
      <c r="P350" s="37"/>
      <c r="Q350" s="12"/>
      <c r="R350" s="34"/>
      <c r="S350" s="12"/>
      <c r="T350" s="12"/>
      <c r="X350" s="12"/>
    </row>
    <row r="351" ht="15.75" customHeight="1">
      <c r="A351" s="34"/>
      <c r="B351" s="34"/>
      <c r="C351" s="34"/>
      <c r="E351" s="34"/>
      <c r="F351" s="35"/>
      <c r="J351" s="60"/>
      <c r="P351" s="37"/>
      <c r="Q351" s="12"/>
      <c r="R351" s="34"/>
      <c r="S351" s="12"/>
      <c r="T351" s="12"/>
      <c r="X351" s="12"/>
    </row>
    <row r="352" ht="15.75" customHeight="1">
      <c r="A352" s="34"/>
      <c r="B352" s="34"/>
      <c r="C352" s="34"/>
      <c r="E352" s="34"/>
      <c r="F352" s="35"/>
      <c r="J352" s="60"/>
      <c r="P352" s="37"/>
      <c r="Q352" s="12"/>
      <c r="R352" s="34"/>
      <c r="S352" s="12"/>
      <c r="T352" s="12"/>
      <c r="X352" s="12"/>
    </row>
    <row r="353" ht="15.75" customHeight="1">
      <c r="A353" s="34"/>
      <c r="B353" s="34"/>
      <c r="C353" s="34"/>
      <c r="E353" s="34"/>
      <c r="F353" s="35"/>
      <c r="J353" s="60"/>
      <c r="P353" s="37"/>
      <c r="Q353" s="12"/>
      <c r="R353" s="34"/>
      <c r="S353" s="12"/>
      <c r="T353" s="12"/>
      <c r="X353" s="12"/>
    </row>
    <row r="354" ht="15.75" customHeight="1">
      <c r="A354" s="34"/>
      <c r="B354" s="34"/>
      <c r="C354" s="34"/>
      <c r="E354" s="34"/>
      <c r="F354" s="35"/>
      <c r="J354" s="60"/>
      <c r="P354" s="37"/>
      <c r="Q354" s="12"/>
      <c r="R354" s="34"/>
      <c r="S354" s="12"/>
      <c r="T354" s="12"/>
      <c r="X354" s="12"/>
    </row>
    <row r="355" ht="15.75" customHeight="1">
      <c r="A355" s="34"/>
      <c r="B355" s="34"/>
      <c r="C355" s="34"/>
      <c r="E355" s="34"/>
      <c r="F355" s="35"/>
      <c r="J355" s="60"/>
      <c r="P355" s="37"/>
      <c r="Q355" s="12"/>
      <c r="R355" s="34"/>
      <c r="S355" s="12"/>
      <c r="T355" s="12"/>
      <c r="X355" s="12"/>
    </row>
    <row r="356" ht="15.75" customHeight="1">
      <c r="A356" s="34"/>
      <c r="B356" s="34"/>
      <c r="C356" s="34"/>
      <c r="E356" s="34"/>
      <c r="F356" s="35"/>
      <c r="J356" s="60"/>
      <c r="P356" s="37"/>
      <c r="Q356" s="12"/>
      <c r="R356" s="34"/>
      <c r="S356" s="12"/>
      <c r="T356" s="12"/>
      <c r="X356" s="12"/>
    </row>
    <row r="357" ht="15.75" customHeight="1">
      <c r="A357" s="34"/>
      <c r="B357" s="34"/>
      <c r="C357" s="34"/>
      <c r="E357" s="34"/>
      <c r="F357" s="35"/>
      <c r="J357" s="60"/>
      <c r="P357" s="37"/>
      <c r="Q357" s="12"/>
      <c r="R357" s="34"/>
      <c r="S357" s="12"/>
      <c r="T357" s="12"/>
      <c r="X357" s="12"/>
    </row>
    <row r="358" ht="15.75" customHeight="1">
      <c r="A358" s="34"/>
      <c r="B358" s="34"/>
      <c r="C358" s="34"/>
      <c r="E358" s="34"/>
      <c r="F358" s="35"/>
      <c r="J358" s="60"/>
      <c r="P358" s="37"/>
      <c r="Q358" s="12"/>
      <c r="R358" s="34"/>
      <c r="S358" s="12"/>
      <c r="T358" s="12"/>
      <c r="X358" s="12"/>
    </row>
    <row r="359" ht="15.75" customHeight="1">
      <c r="A359" s="34"/>
      <c r="B359" s="34"/>
      <c r="C359" s="34"/>
      <c r="E359" s="34"/>
      <c r="F359" s="35"/>
      <c r="J359" s="60"/>
      <c r="P359" s="37"/>
      <c r="Q359" s="12"/>
      <c r="R359" s="34"/>
      <c r="S359" s="12"/>
      <c r="T359" s="12"/>
      <c r="X359" s="12"/>
    </row>
    <row r="360" ht="15.75" customHeight="1">
      <c r="A360" s="34"/>
      <c r="B360" s="34"/>
      <c r="C360" s="34"/>
      <c r="E360" s="34"/>
      <c r="F360" s="35"/>
      <c r="J360" s="60"/>
      <c r="P360" s="37"/>
      <c r="Q360" s="12"/>
      <c r="R360" s="34"/>
      <c r="S360" s="12"/>
      <c r="T360" s="12"/>
      <c r="X360" s="12"/>
    </row>
    <row r="361" ht="15.75" customHeight="1">
      <c r="A361" s="34"/>
      <c r="B361" s="34"/>
      <c r="C361" s="34"/>
      <c r="E361" s="34"/>
      <c r="F361" s="35"/>
      <c r="J361" s="60"/>
      <c r="P361" s="37"/>
      <c r="Q361" s="12"/>
      <c r="R361" s="34"/>
      <c r="S361" s="12"/>
      <c r="T361" s="12"/>
      <c r="X361" s="12"/>
    </row>
    <row r="362" ht="15.75" customHeight="1">
      <c r="A362" s="34"/>
      <c r="B362" s="34"/>
      <c r="C362" s="34"/>
      <c r="E362" s="34"/>
      <c r="F362" s="35"/>
      <c r="J362" s="60"/>
      <c r="P362" s="37"/>
      <c r="Q362" s="12"/>
      <c r="R362" s="34"/>
      <c r="S362" s="12"/>
      <c r="T362" s="12"/>
      <c r="X362" s="12"/>
    </row>
    <row r="363" ht="15.75" customHeight="1">
      <c r="A363" s="34"/>
      <c r="B363" s="34"/>
      <c r="C363" s="34"/>
      <c r="E363" s="34"/>
      <c r="F363" s="35"/>
      <c r="J363" s="60"/>
      <c r="P363" s="37"/>
      <c r="Q363" s="12"/>
      <c r="R363" s="34"/>
      <c r="S363" s="12"/>
      <c r="T363" s="12"/>
      <c r="X363" s="12"/>
    </row>
    <row r="364" ht="15.75" customHeight="1">
      <c r="A364" s="34"/>
      <c r="B364" s="34"/>
      <c r="C364" s="34"/>
      <c r="E364" s="34"/>
      <c r="F364" s="35"/>
      <c r="J364" s="60"/>
      <c r="P364" s="37"/>
      <c r="Q364" s="12"/>
      <c r="R364" s="34"/>
      <c r="S364" s="12"/>
      <c r="T364" s="12"/>
      <c r="X364" s="12"/>
    </row>
    <row r="365" ht="15.75" customHeight="1">
      <c r="A365" s="34"/>
      <c r="B365" s="34"/>
      <c r="C365" s="34"/>
      <c r="E365" s="34"/>
      <c r="F365" s="35"/>
      <c r="J365" s="60"/>
      <c r="P365" s="37"/>
      <c r="Q365" s="12"/>
      <c r="R365" s="34"/>
      <c r="S365" s="12"/>
      <c r="T365" s="12"/>
      <c r="X365" s="12"/>
    </row>
    <row r="366" ht="15.75" customHeight="1">
      <c r="A366" s="34"/>
      <c r="B366" s="34"/>
      <c r="C366" s="34"/>
      <c r="E366" s="34"/>
      <c r="F366" s="35"/>
      <c r="J366" s="60"/>
      <c r="P366" s="37"/>
      <c r="Q366" s="12"/>
      <c r="R366" s="34"/>
      <c r="S366" s="12"/>
      <c r="T366" s="12"/>
      <c r="X366" s="12"/>
    </row>
    <row r="367" ht="15.75" customHeight="1">
      <c r="A367" s="34"/>
      <c r="B367" s="34"/>
      <c r="C367" s="34"/>
      <c r="E367" s="34"/>
      <c r="F367" s="35"/>
      <c r="J367" s="60"/>
      <c r="P367" s="37"/>
      <c r="Q367" s="12"/>
      <c r="R367" s="34"/>
      <c r="S367" s="12"/>
      <c r="T367" s="12"/>
      <c r="X367" s="12"/>
    </row>
    <row r="368" ht="15.75" customHeight="1">
      <c r="A368" s="34"/>
      <c r="B368" s="34"/>
      <c r="C368" s="34"/>
      <c r="E368" s="34"/>
      <c r="F368" s="35"/>
      <c r="J368" s="60"/>
      <c r="P368" s="37"/>
      <c r="Q368" s="12"/>
      <c r="R368" s="34"/>
      <c r="S368" s="12"/>
      <c r="T368" s="12"/>
      <c r="X368" s="12"/>
    </row>
    <row r="369" ht="15.75" customHeight="1">
      <c r="A369" s="34"/>
      <c r="B369" s="34"/>
      <c r="C369" s="34"/>
      <c r="E369" s="34"/>
      <c r="F369" s="35"/>
      <c r="J369" s="60"/>
      <c r="P369" s="37"/>
      <c r="Q369" s="12"/>
      <c r="R369" s="34"/>
      <c r="S369" s="12"/>
      <c r="T369" s="12"/>
      <c r="X369" s="12"/>
    </row>
    <row r="370" ht="15.75" customHeight="1">
      <c r="A370" s="34"/>
      <c r="B370" s="34"/>
      <c r="C370" s="34"/>
      <c r="E370" s="34"/>
      <c r="F370" s="35"/>
      <c r="J370" s="60"/>
      <c r="P370" s="37"/>
      <c r="Q370" s="12"/>
      <c r="R370" s="34"/>
      <c r="S370" s="12"/>
      <c r="T370" s="12"/>
      <c r="X370" s="12"/>
    </row>
    <row r="371" ht="15.75" customHeight="1">
      <c r="A371" s="34"/>
      <c r="B371" s="34"/>
      <c r="C371" s="34"/>
      <c r="E371" s="34"/>
      <c r="F371" s="35"/>
      <c r="J371" s="60"/>
      <c r="P371" s="37"/>
      <c r="Q371" s="12"/>
      <c r="R371" s="34"/>
      <c r="S371" s="12"/>
      <c r="T371" s="12"/>
      <c r="X371" s="12"/>
    </row>
    <row r="372" ht="15.75" customHeight="1">
      <c r="A372" s="34"/>
      <c r="B372" s="34"/>
      <c r="C372" s="34"/>
      <c r="E372" s="34"/>
      <c r="F372" s="35"/>
      <c r="J372" s="60"/>
      <c r="P372" s="37"/>
      <c r="Q372" s="12"/>
      <c r="R372" s="34"/>
      <c r="S372" s="12"/>
      <c r="T372" s="12"/>
      <c r="X372" s="12"/>
    </row>
    <row r="373" ht="15.75" customHeight="1">
      <c r="A373" s="34"/>
      <c r="B373" s="34"/>
      <c r="C373" s="34"/>
      <c r="E373" s="34"/>
      <c r="F373" s="35"/>
      <c r="J373" s="60"/>
      <c r="P373" s="37"/>
      <c r="Q373" s="12"/>
      <c r="R373" s="34"/>
      <c r="S373" s="12"/>
      <c r="T373" s="12"/>
      <c r="X373" s="12"/>
    </row>
    <row r="374" ht="15.75" customHeight="1">
      <c r="A374" s="34"/>
      <c r="B374" s="34"/>
      <c r="C374" s="34"/>
      <c r="E374" s="34"/>
      <c r="F374" s="35"/>
      <c r="J374" s="60"/>
      <c r="P374" s="37"/>
      <c r="Q374" s="12"/>
      <c r="R374" s="34"/>
      <c r="S374" s="12"/>
      <c r="T374" s="12"/>
      <c r="X374" s="12"/>
    </row>
    <row r="375" ht="15.75" customHeight="1">
      <c r="A375" s="34"/>
      <c r="B375" s="34"/>
      <c r="C375" s="34"/>
      <c r="E375" s="34"/>
      <c r="F375" s="35"/>
      <c r="J375" s="60"/>
      <c r="P375" s="37"/>
      <c r="Q375" s="12"/>
      <c r="R375" s="34"/>
      <c r="S375" s="12"/>
      <c r="T375" s="12"/>
      <c r="X375" s="12"/>
    </row>
    <row r="376" ht="15.75" customHeight="1">
      <c r="A376" s="34"/>
      <c r="B376" s="34"/>
      <c r="C376" s="34"/>
      <c r="E376" s="34"/>
      <c r="F376" s="35"/>
      <c r="J376" s="60"/>
      <c r="P376" s="37"/>
      <c r="Q376" s="12"/>
      <c r="R376" s="34"/>
      <c r="S376" s="12"/>
      <c r="T376" s="12"/>
      <c r="X376" s="12"/>
    </row>
    <row r="377" ht="15.75" customHeight="1">
      <c r="A377" s="34"/>
      <c r="B377" s="34"/>
      <c r="C377" s="34"/>
      <c r="E377" s="34"/>
      <c r="F377" s="35"/>
      <c r="J377" s="60"/>
      <c r="P377" s="37"/>
      <c r="Q377" s="12"/>
      <c r="R377" s="34"/>
      <c r="S377" s="12"/>
      <c r="T377" s="12"/>
      <c r="X377" s="12"/>
    </row>
    <row r="378" ht="15.75" customHeight="1">
      <c r="A378" s="34"/>
      <c r="B378" s="34"/>
      <c r="C378" s="34"/>
      <c r="E378" s="34"/>
      <c r="F378" s="35"/>
      <c r="J378" s="60"/>
      <c r="P378" s="37"/>
      <c r="Q378" s="12"/>
      <c r="R378" s="34"/>
      <c r="S378" s="12"/>
      <c r="T378" s="12"/>
      <c r="X378" s="12"/>
    </row>
    <row r="379" ht="15.75" customHeight="1">
      <c r="A379" s="34"/>
      <c r="B379" s="34"/>
      <c r="C379" s="34"/>
      <c r="E379" s="34"/>
      <c r="F379" s="35"/>
      <c r="J379" s="60"/>
      <c r="P379" s="37"/>
      <c r="Q379" s="12"/>
      <c r="R379" s="34"/>
      <c r="S379" s="12"/>
      <c r="T379" s="12"/>
      <c r="X379" s="12"/>
    </row>
    <row r="380" ht="15.75" customHeight="1">
      <c r="A380" s="34"/>
      <c r="B380" s="34"/>
      <c r="C380" s="34"/>
      <c r="E380" s="34"/>
      <c r="F380" s="35"/>
      <c r="J380" s="60"/>
      <c r="P380" s="37"/>
      <c r="Q380" s="12"/>
      <c r="R380" s="34"/>
      <c r="S380" s="12"/>
      <c r="T380" s="12"/>
      <c r="X380" s="12"/>
    </row>
    <row r="381" ht="15.75" customHeight="1">
      <c r="A381" s="34"/>
      <c r="B381" s="34"/>
      <c r="C381" s="34"/>
      <c r="E381" s="34"/>
      <c r="F381" s="35"/>
      <c r="J381" s="60"/>
      <c r="P381" s="37"/>
      <c r="Q381" s="12"/>
      <c r="R381" s="34"/>
      <c r="S381" s="12"/>
      <c r="T381" s="12"/>
      <c r="X381" s="12"/>
    </row>
    <row r="382" ht="15.75" customHeight="1">
      <c r="A382" s="34"/>
      <c r="B382" s="34"/>
      <c r="C382" s="34"/>
      <c r="E382" s="34"/>
      <c r="F382" s="35"/>
      <c r="J382" s="60"/>
      <c r="P382" s="37"/>
      <c r="Q382" s="12"/>
      <c r="R382" s="34"/>
      <c r="S382" s="12"/>
      <c r="T382" s="12"/>
      <c r="X382" s="12"/>
    </row>
    <row r="383" ht="15.75" customHeight="1">
      <c r="A383" s="34"/>
      <c r="B383" s="34"/>
      <c r="C383" s="34"/>
      <c r="E383" s="34"/>
      <c r="F383" s="35"/>
      <c r="J383" s="60"/>
      <c r="P383" s="37"/>
      <c r="Q383" s="12"/>
      <c r="R383" s="34"/>
      <c r="S383" s="12"/>
      <c r="T383" s="12"/>
      <c r="X383" s="12"/>
    </row>
    <row r="384" ht="15.75" customHeight="1">
      <c r="A384" s="34"/>
      <c r="B384" s="34"/>
      <c r="C384" s="34"/>
      <c r="E384" s="34"/>
      <c r="F384" s="35"/>
      <c r="J384" s="60"/>
      <c r="P384" s="37"/>
      <c r="Q384" s="12"/>
      <c r="R384" s="34"/>
      <c r="S384" s="12"/>
      <c r="T384" s="12"/>
      <c r="X384" s="12"/>
    </row>
    <row r="385" ht="15.75" customHeight="1">
      <c r="A385" s="34"/>
      <c r="B385" s="34"/>
      <c r="C385" s="34"/>
      <c r="E385" s="34"/>
      <c r="F385" s="35"/>
      <c r="J385" s="60"/>
      <c r="P385" s="37"/>
      <c r="Q385" s="12"/>
      <c r="R385" s="34"/>
      <c r="S385" s="12"/>
      <c r="T385" s="12"/>
      <c r="X385" s="12"/>
    </row>
    <row r="386" ht="15.75" customHeight="1">
      <c r="A386" s="34"/>
      <c r="B386" s="34"/>
      <c r="C386" s="34"/>
      <c r="E386" s="34"/>
      <c r="F386" s="35"/>
      <c r="J386" s="60"/>
      <c r="P386" s="37"/>
      <c r="Q386" s="12"/>
      <c r="R386" s="34"/>
      <c r="S386" s="12"/>
      <c r="T386" s="12"/>
      <c r="X386" s="12"/>
    </row>
    <row r="387" ht="15.75" customHeight="1">
      <c r="A387" s="34"/>
      <c r="B387" s="34"/>
      <c r="C387" s="34"/>
      <c r="E387" s="34"/>
      <c r="F387" s="35"/>
      <c r="J387" s="60"/>
      <c r="P387" s="37"/>
      <c r="Q387" s="12"/>
      <c r="R387" s="34"/>
      <c r="S387" s="12"/>
      <c r="T387" s="12"/>
      <c r="X387" s="12"/>
    </row>
    <row r="388" ht="15.75" customHeight="1">
      <c r="A388" s="34"/>
      <c r="B388" s="34"/>
      <c r="C388" s="34"/>
      <c r="E388" s="34"/>
      <c r="F388" s="35"/>
      <c r="J388" s="60"/>
      <c r="P388" s="37"/>
      <c r="Q388" s="12"/>
      <c r="R388" s="34"/>
      <c r="S388" s="12"/>
      <c r="T388" s="12"/>
      <c r="X388" s="12"/>
    </row>
    <row r="389" ht="15.75" customHeight="1">
      <c r="A389" s="34"/>
      <c r="B389" s="34"/>
      <c r="C389" s="34"/>
      <c r="E389" s="34"/>
      <c r="F389" s="35"/>
      <c r="J389" s="60"/>
      <c r="P389" s="37"/>
      <c r="Q389" s="12"/>
      <c r="R389" s="34"/>
      <c r="S389" s="12"/>
      <c r="T389" s="12"/>
      <c r="X389" s="12"/>
    </row>
    <row r="390" ht="15.75" customHeight="1">
      <c r="A390" s="34"/>
      <c r="B390" s="34"/>
      <c r="C390" s="34"/>
      <c r="E390" s="34"/>
      <c r="F390" s="35"/>
      <c r="J390" s="60"/>
      <c r="P390" s="37"/>
      <c r="Q390" s="12"/>
      <c r="R390" s="34"/>
      <c r="S390" s="12"/>
      <c r="T390" s="12"/>
      <c r="X390" s="12"/>
    </row>
    <row r="391" ht="15.75" customHeight="1">
      <c r="A391" s="34"/>
      <c r="B391" s="34"/>
      <c r="C391" s="34"/>
      <c r="E391" s="34"/>
      <c r="F391" s="35"/>
      <c r="J391" s="60"/>
      <c r="P391" s="37"/>
      <c r="Q391" s="12"/>
      <c r="R391" s="34"/>
      <c r="S391" s="12"/>
      <c r="T391" s="12"/>
      <c r="X391" s="12"/>
    </row>
    <row r="392" ht="15.75" customHeight="1">
      <c r="A392" s="34"/>
      <c r="B392" s="34"/>
      <c r="C392" s="34"/>
      <c r="E392" s="34"/>
      <c r="F392" s="35"/>
      <c r="J392" s="60"/>
      <c r="P392" s="37"/>
      <c r="Q392" s="12"/>
      <c r="R392" s="34"/>
      <c r="S392" s="12"/>
      <c r="T392" s="12"/>
      <c r="X392" s="12"/>
    </row>
    <row r="393" ht="15.75" customHeight="1">
      <c r="A393" s="34"/>
      <c r="B393" s="34"/>
      <c r="C393" s="34"/>
      <c r="E393" s="34"/>
      <c r="F393" s="35"/>
      <c r="J393" s="60"/>
      <c r="P393" s="37"/>
      <c r="Q393" s="12"/>
      <c r="R393" s="34"/>
      <c r="S393" s="12"/>
      <c r="T393" s="12"/>
      <c r="X393" s="12"/>
    </row>
    <row r="394" ht="15.75" customHeight="1">
      <c r="A394" s="34"/>
      <c r="B394" s="34"/>
      <c r="C394" s="34"/>
      <c r="E394" s="34"/>
      <c r="F394" s="35"/>
      <c r="J394" s="60"/>
      <c r="P394" s="37"/>
      <c r="Q394" s="12"/>
      <c r="R394" s="34"/>
      <c r="S394" s="12"/>
      <c r="T394" s="12"/>
      <c r="X394" s="12"/>
    </row>
    <row r="395" ht="15.75" customHeight="1">
      <c r="A395" s="34"/>
      <c r="B395" s="34"/>
      <c r="C395" s="34"/>
      <c r="E395" s="34"/>
      <c r="F395" s="35"/>
      <c r="J395" s="60"/>
      <c r="P395" s="37"/>
      <c r="Q395" s="12"/>
      <c r="R395" s="34"/>
      <c r="S395" s="12"/>
      <c r="T395" s="12"/>
      <c r="X395" s="12"/>
    </row>
    <row r="396" ht="15.75" customHeight="1">
      <c r="A396" s="34"/>
      <c r="B396" s="34"/>
      <c r="C396" s="34"/>
      <c r="E396" s="34"/>
      <c r="F396" s="35"/>
      <c r="J396" s="60"/>
      <c r="P396" s="37"/>
      <c r="Q396" s="12"/>
      <c r="R396" s="34"/>
      <c r="S396" s="12"/>
      <c r="T396" s="12"/>
      <c r="X396" s="12"/>
    </row>
    <row r="397" ht="15.75" customHeight="1">
      <c r="A397" s="34"/>
      <c r="B397" s="34"/>
      <c r="C397" s="34"/>
      <c r="E397" s="34"/>
      <c r="F397" s="35"/>
      <c r="J397" s="60"/>
      <c r="P397" s="37"/>
      <c r="Q397" s="12"/>
      <c r="R397" s="34"/>
      <c r="S397" s="12"/>
      <c r="T397" s="12"/>
      <c r="X397" s="12"/>
    </row>
    <row r="398" ht="15.75" customHeight="1">
      <c r="A398" s="34"/>
      <c r="B398" s="34"/>
      <c r="C398" s="34"/>
      <c r="E398" s="34"/>
      <c r="F398" s="35"/>
      <c r="J398" s="60"/>
      <c r="P398" s="37"/>
      <c r="Q398" s="12"/>
      <c r="R398" s="34"/>
      <c r="S398" s="12"/>
      <c r="T398" s="12"/>
      <c r="X398" s="12"/>
    </row>
    <row r="399" ht="15.75" customHeight="1">
      <c r="A399" s="34"/>
      <c r="B399" s="34"/>
      <c r="C399" s="34"/>
      <c r="E399" s="34"/>
      <c r="F399" s="35"/>
      <c r="J399" s="60"/>
      <c r="P399" s="37"/>
      <c r="Q399" s="12"/>
      <c r="R399" s="34"/>
      <c r="S399" s="12"/>
      <c r="T399" s="12"/>
      <c r="X399" s="12"/>
    </row>
    <row r="400" ht="15.75" customHeight="1">
      <c r="A400" s="34"/>
      <c r="B400" s="34"/>
      <c r="C400" s="34"/>
      <c r="E400" s="34"/>
      <c r="F400" s="35"/>
      <c r="J400" s="60"/>
      <c r="P400" s="37"/>
      <c r="Q400" s="12"/>
      <c r="R400" s="34"/>
      <c r="S400" s="12"/>
      <c r="T400" s="12"/>
      <c r="X400" s="12"/>
    </row>
    <row r="401" ht="15.75" customHeight="1">
      <c r="A401" s="34"/>
      <c r="B401" s="34"/>
      <c r="C401" s="34"/>
      <c r="E401" s="34"/>
      <c r="F401" s="35"/>
      <c r="J401" s="60"/>
      <c r="P401" s="37"/>
      <c r="Q401" s="12"/>
      <c r="R401" s="34"/>
      <c r="S401" s="12"/>
      <c r="T401" s="12"/>
      <c r="X401" s="12"/>
    </row>
    <row r="402" ht="15.75" customHeight="1">
      <c r="A402" s="34"/>
      <c r="B402" s="34"/>
      <c r="C402" s="34"/>
      <c r="E402" s="34"/>
      <c r="F402" s="35"/>
      <c r="J402" s="60"/>
      <c r="P402" s="37"/>
      <c r="Q402" s="12"/>
      <c r="R402" s="34"/>
      <c r="S402" s="12"/>
      <c r="T402" s="12"/>
      <c r="X402" s="12"/>
    </row>
    <row r="403" ht="15.75" customHeight="1">
      <c r="A403" s="34"/>
      <c r="B403" s="34"/>
      <c r="C403" s="34"/>
      <c r="E403" s="34"/>
      <c r="F403" s="35"/>
      <c r="J403" s="60"/>
      <c r="P403" s="37"/>
      <c r="Q403" s="12"/>
      <c r="R403" s="34"/>
      <c r="S403" s="12"/>
      <c r="T403" s="12"/>
      <c r="X403" s="12"/>
    </row>
    <row r="404" ht="15.75" customHeight="1">
      <c r="A404" s="34"/>
      <c r="B404" s="34"/>
      <c r="C404" s="34"/>
      <c r="E404" s="34"/>
      <c r="F404" s="35"/>
      <c r="J404" s="60"/>
      <c r="P404" s="37"/>
      <c r="Q404" s="12"/>
      <c r="R404" s="34"/>
      <c r="S404" s="12"/>
      <c r="T404" s="12"/>
      <c r="X404" s="12"/>
    </row>
    <row r="405" ht="15.75" customHeight="1">
      <c r="A405" s="34"/>
      <c r="B405" s="34"/>
      <c r="C405" s="34"/>
      <c r="E405" s="34"/>
      <c r="F405" s="35"/>
      <c r="J405" s="60"/>
      <c r="P405" s="37"/>
      <c r="Q405" s="12"/>
      <c r="R405" s="34"/>
      <c r="S405" s="12"/>
      <c r="T405" s="12"/>
      <c r="X405" s="12"/>
    </row>
    <row r="406" ht="15.75" customHeight="1">
      <c r="A406" s="34"/>
      <c r="B406" s="34"/>
      <c r="C406" s="34"/>
      <c r="E406" s="34"/>
      <c r="F406" s="35"/>
      <c r="J406" s="60"/>
      <c r="P406" s="37"/>
      <c r="Q406" s="12"/>
      <c r="R406" s="34"/>
      <c r="S406" s="12"/>
      <c r="T406" s="12"/>
      <c r="X406" s="12"/>
    </row>
    <row r="407" ht="15.75" customHeight="1">
      <c r="A407" s="34"/>
      <c r="B407" s="34"/>
      <c r="C407" s="34"/>
      <c r="E407" s="34"/>
      <c r="F407" s="35"/>
      <c r="J407" s="60"/>
      <c r="P407" s="37"/>
      <c r="Q407" s="12"/>
      <c r="R407" s="34"/>
      <c r="S407" s="12"/>
      <c r="T407" s="12"/>
      <c r="X407" s="12"/>
    </row>
    <row r="408" ht="15.75" customHeight="1">
      <c r="A408" s="34"/>
      <c r="B408" s="34"/>
      <c r="C408" s="34"/>
      <c r="E408" s="34"/>
      <c r="F408" s="35"/>
      <c r="J408" s="60"/>
      <c r="P408" s="37"/>
      <c r="Q408" s="12"/>
      <c r="R408" s="34"/>
      <c r="S408" s="12"/>
      <c r="T408" s="12"/>
      <c r="X408" s="12"/>
    </row>
    <row r="409" ht="15.75" customHeight="1">
      <c r="A409" s="34"/>
      <c r="B409" s="34"/>
      <c r="C409" s="34"/>
      <c r="E409" s="34"/>
      <c r="F409" s="35"/>
      <c r="J409" s="60"/>
      <c r="P409" s="37"/>
      <c r="Q409" s="12"/>
      <c r="R409" s="34"/>
      <c r="S409" s="12"/>
      <c r="T409" s="12"/>
      <c r="X409" s="12"/>
    </row>
    <row r="410" ht="15.75" customHeight="1">
      <c r="A410" s="34"/>
      <c r="B410" s="34"/>
      <c r="C410" s="34"/>
      <c r="E410" s="34"/>
      <c r="F410" s="35"/>
      <c r="J410" s="60"/>
      <c r="P410" s="37"/>
      <c r="Q410" s="12"/>
      <c r="R410" s="34"/>
      <c r="S410" s="12"/>
      <c r="T410" s="12"/>
      <c r="X410" s="12"/>
    </row>
    <row r="411" ht="15.75" customHeight="1">
      <c r="A411" s="34"/>
      <c r="B411" s="34"/>
      <c r="C411" s="34"/>
      <c r="E411" s="34"/>
      <c r="F411" s="35"/>
      <c r="J411" s="60"/>
      <c r="P411" s="37"/>
      <c r="Q411" s="12"/>
      <c r="R411" s="34"/>
      <c r="S411" s="12"/>
      <c r="T411" s="12"/>
      <c r="X411" s="12"/>
    </row>
    <row r="412" ht="15.75" customHeight="1">
      <c r="A412" s="34"/>
      <c r="B412" s="34"/>
      <c r="C412" s="34"/>
      <c r="E412" s="34"/>
      <c r="F412" s="35"/>
      <c r="J412" s="60"/>
      <c r="P412" s="37"/>
      <c r="Q412" s="12"/>
      <c r="R412" s="34"/>
      <c r="S412" s="12"/>
      <c r="T412" s="12"/>
      <c r="X412" s="12"/>
    </row>
    <row r="413" ht="15.75" customHeight="1">
      <c r="A413" s="34"/>
      <c r="B413" s="34"/>
      <c r="C413" s="34"/>
      <c r="E413" s="34"/>
      <c r="F413" s="35"/>
      <c r="J413" s="60"/>
      <c r="P413" s="37"/>
      <c r="Q413" s="12"/>
      <c r="R413" s="34"/>
      <c r="S413" s="12"/>
      <c r="T413" s="12"/>
      <c r="X413" s="12"/>
    </row>
    <row r="414" ht="15.75" customHeight="1">
      <c r="A414" s="34"/>
      <c r="B414" s="34"/>
      <c r="C414" s="34"/>
      <c r="E414" s="34"/>
      <c r="F414" s="35"/>
      <c r="J414" s="60"/>
      <c r="P414" s="37"/>
      <c r="Q414" s="12"/>
      <c r="R414" s="34"/>
      <c r="S414" s="12"/>
      <c r="T414" s="12"/>
      <c r="X414" s="12"/>
    </row>
    <row r="415" ht="15.75" customHeight="1">
      <c r="A415" s="34"/>
      <c r="B415" s="34"/>
      <c r="C415" s="34"/>
      <c r="E415" s="34"/>
      <c r="F415" s="35"/>
      <c r="J415" s="60"/>
      <c r="P415" s="37"/>
      <c r="Q415" s="12"/>
      <c r="R415" s="34"/>
      <c r="S415" s="12"/>
      <c r="T415" s="12"/>
      <c r="X415" s="12"/>
    </row>
    <row r="416" ht="15.75" customHeight="1">
      <c r="A416" s="34"/>
      <c r="B416" s="34"/>
      <c r="C416" s="34"/>
      <c r="E416" s="34"/>
      <c r="F416" s="35"/>
      <c r="J416" s="60"/>
      <c r="P416" s="37"/>
      <c r="Q416" s="12"/>
      <c r="R416" s="34"/>
      <c r="S416" s="12"/>
      <c r="T416" s="12"/>
      <c r="X416" s="12"/>
    </row>
    <row r="417" ht="15.75" customHeight="1">
      <c r="A417" s="34"/>
      <c r="B417" s="34"/>
      <c r="C417" s="34"/>
      <c r="E417" s="34"/>
      <c r="F417" s="35"/>
      <c r="J417" s="60"/>
      <c r="P417" s="37"/>
      <c r="Q417" s="12"/>
      <c r="R417" s="34"/>
      <c r="S417" s="12"/>
      <c r="T417" s="12"/>
      <c r="X417" s="12"/>
    </row>
    <row r="418" ht="15.75" customHeight="1">
      <c r="A418" s="34"/>
      <c r="B418" s="34"/>
      <c r="C418" s="34"/>
      <c r="E418" s="34"/>
      <c r="F418" s="35"/>
      <c r="J418" s="60"/>
      <c r="P418" s="37"/>
      <c r="Q418" s="12"/>
      <c r="R418" s="34"/>
      <c r="S418" s="12"/>
      <c r="T418" s="12"/>
      <c r="X418" s="12"/>
    </row>
    <row r="419" ht="15.75" customHeight="1">
      <c r="A419" s="34"/>
      <c r="B419" s="34"/>
      <c r="C419" s="34"/>
      <c r="E419" s="34"/>
      <c r="F419" s="35"/>
      <c r="J419" s="60"/>
      <c r="P419" s="37"/>
      <c r="Q419" s="12"/>
      <c r="R419" s="34"/>
      <c r="S419" s="12"/>
      <c r="T419" s="12"/>
      <c r="X419" s="12"/>
    </row>
    <row r="420" ht="15.75" customHeight="1">
      <c r="A420" s="34"/>
      <c r="B420" s="34"/>
      <c r="C420" s="34"/>
      <c r="E420" s="34"/>
      <c r="F420" s="35"/>
      <c r="J420" s="60"/>
      <c r="P420" s="37"/>
      <c r="Q420" s="12"/>
      <c r="R420" s="34"/>
      <c r="S420" s="12"/>
      <c r="T420" s="12"/>
      <c r="X420" s="12"/>
    </row>
    <row r="421" ht="15.75" customHeight="1">
      <c r="A421" s="34"/>
      <c r="B421" s="34"/>
      <c r="C421" s="34"/>
      <c r="E421" s="34"/>
      <c r="F421" s="35"/>
      <c r="J421" s="60"/>
      <c r="P421" s="37"/>
      <c r="Q421" s="12"/>
      <c r="R421" s="34"/>
      <c r="S421" s="12"/>
      <c r="T421" s="12"/>
      <c r="X421" s="12"/>
    </row>
    <row r="422" ht="15.75" customHeight="1">
      <c r="A422" s="34"/>
      <c r="B422" s="34"/>
      <c r="C422" s="34"/>
      <c r="E422" s="34"/>
      <c r="F422" s="35"/>
      <c r="J422" s="60"/>
      <c r="P422" s="37"/>
      <c r="Q422" s="12"/>
      <c r="R422" s="34"/>
      <c r="S422" s="12"/>
      <c r="T422" s="12"/>
      <c r="X422" s="12"/>
    </row>
    <row r="423" ht="15.75" customHeight="1">
      <c r="A423" s="34"/>
      <c r="B423" s="34"/>
      <c r="C423" s="34"/>
      <c r="E423" s="34"/>
      <c r="F423" s="35"/>
      <c r="J423" s="60"/>
      <c r="P423" s="37"/>
      <c r="Q423" s="12"/>
      <c r="R423" s="34"/>
      <c r="S423" s="12"/>
      <c r="T423" s="12"/>
      <c r="X423" s="12"/>
    </row>
    <row r="424" ht="15.75" customHeight="1">
      <c r="A424" s="34"/>
      <c r="B424" s="34"/>
      <c r="C424" s="34"/>
      <c r="E424" s="34"/>
      <c r="F424" s="35"/>
      <c r="J424" s="60"/>
      <c r="P424" s="37"/>
      <c r="Q424" s="12"/>
      <c r="R424" s="34"/>
      <c r="S424" s="12"/>
      <c r="T424" s="12"/>
      <c r="X424" s="12"/>
    </row>
    <row r="425" ht="15.75" customHeight="1">
      <c r="A425" s="34"/>
      <c r="B425" s="34"/>
      <c r="C425" s="34"/>
      <c r="E425" s="34"/>
      <c r="F425" s="35"/>
      <c r="J425" s="60"/>
      <c r="P425" s="37"/>
      <c r="Q425" s="12"/>
      <c r="R425" s="34"/>
      <c r="S425" s="12"/>
      <c r="T425" s="12"/>
      <c r="X425" s="12"/>
    </row>
    <row r="426" ht="15.75" customHeight="1">
      <c r="A426" s="34"/>
      <c r="B426" s="34"/>
      <c r="C426" s="34"/>
      <c r="E426" s="34"/>
      <c r="F426" s="35"/>
      <c r="J426" s="60"/>
      <c r="P426" s="37"/>
      <c r="Q426" s="12"/>
      <c r="R426" s="34"/>
      <c r="S426" s="12"/>
      <c r="T426" s="12"/>
      <c r="X426" s="12"/>
    </row>
    <row r="427" ht="15.75" customHeight="1">
      <c r="A427" s="34"/>
      <c r="B427" s="34"/>
      <c r="C427" s="34"/>
      <c r="E427" s="34"/>
      <c r="F427" s="35"/>
      <c r="J427" s="60"/>
      <c r="P427" s="37"/>
      <c r="Q427" s="12"/>
      <c r="R427" s="34"/>
      <c r="S427" s="12"/>
      <c r="T427" s="12"/>
      <c r="X427" s="12"/>
    </row>
    <row r="428" ht="15.75" customHeight="1">
      <c r="A428" s="34"/>
      <c r="B428" s="34"/>
      <c r="C428" s="34"/>
      <c r="E428" s="34"/>
      <c r="F428" s="35"/>
      <c r="J428" s="60"/>
      <c r="P428" s="37"/>
      <c r="Q428" s="12"/>
      <c r="R428" s="34"/>
      <c r="S428" s="12"/>
      <c r="T428" s="12"/>
      <c r="X428" s="12"/>
    </row>
    <row r="429" ht="15.75" customHeight="1">
      <c r="A429" s="34"/>
      <c r="B429" s="34"/>
      <c r="C429" s="34"/>
      <c r="E429" s="34"/>
      <c r="F429" s="35"/>
      <c r="J429" s="60"/>
      <c r="P429" s="37"/>
      <c r="Q429" s="12"/>
      <c r="R429" s="34"/>
      <c r="S429" s="12"/>
      <c r="T429" s="12"/>
      <c r="X429" s="12"/>
    </row>
    <row r="430" ht="15.75" customHeight="1">
      <c r="A430" s="34"/>
      <c r="B430" s="34"/>
      <c r="C430" s="34"/>
      <c r="E430" s="34"/>
      <c r="F430" s="35"/>
      <c r="J430" s="60"/>
      <c r="P430" s="37"/>
      <c r="Q430" s="12"/>
      <c r="R430" s="34"/>
      <c r="S430" s="12"/>
      <c r="T430" s="12"/>
      <c r="X430" s="12"/>
    </row>
    <row r="431" ht="15.75" customHeight="1">
      <c r="A431" s="34"/>
      <c r="B431" s="34"/>
      <c r="C431" s="34"/>
      <c r="E431" s="34"/>
      <c r="F431" s="35"/>
      <c r="J431" s="60"/>
      <c r="P431" s="37"/>
      <c r="Q431" s="12"/>
      <c r="R431" s="34"/>
      <c r="S431" s="12"/>
      <c r="T431" s="12"/>
      <c r="X431" s="12"/>
    </row>
    <row r="432" ht="15.75" customHeight="1">
      <c r="A432" s="34"/>
      <c r="B432" s="34"/>
      <c r="C432" s="34"/>
      <c r="E432" s="34"/>
      <c r="F432" s="35"/>
      <c r="J432" s="60"/>
      <c r="P432" s="37"/>
      <c r="Q432" s="12"/>
      <c r="R432" s="34"/>
      <c r="S432" s="12"/>
      <c r="T432" s="12"/>
      <c r="X432" s="12"/>
    </row>
    <row r="433" ht="15.75" customHeight="1">
      <c r="A433" s="34"/>
      <c r="B433" s="34"/>
      <c r="C433" s="34"/>
      <c r="E433" s="34"/>
      <c r="F433" s="35"/>
      <c r="J433" s="60"/>
      <c r="P433" s="37"/>
      <c r="Q433" s="12"/>
      <c r="R433" s="34"/>
      <c r="S433" s="12"/>
      <c r="T433" s="12"/>
      <c r="X433" s="12"/>
    </row>
    <row r="434" ht="15.75" customHeight="1">
      <c r="A434" s="34"/>
      <c r="B434" s="34"/>
      <c r="C434" s="34"/>
      <c r="E434" s="34"/>
      <c r="F434" s="35"/>
      <c r="J434" s="60"/>
      <c r="P434" s="37"/>
      <c r="Q434" s="12"/>
      <c r="R434" s="34"/>
      <c r="S434" s="12"/>
      <c r="T434" s="12"/>
      <c r="X434" s="12"/>
    </row>
    <row r="435" ht="15.75" customHeight="1">
      <c r="A435" s="34"/>
      <c r="B435" s="34"/>
      <c r="C435" s="34"/>
      <c r="E435" s="34"/>
      <c r="F435" s="35"/>
      <c r="J435" s="60"/>
      <c r="P435" s="37"/>
      <c r="Q435" s="12"/>
      <c r="R435" s="34"/>
      <c r="S435" s="12"/>
      <c r="T435" s="12"/>
      <c r="X435" s="12"/>
    </row>
    <row r="436" ht="15.75" customHeight="1">
      <c r="A436" s="34"/>
      <c r="B436" s="34"/>
      <c r="C436" s="34"/>
      <c r="E436" s="34"/>
      <c r="F436" s="35"/>
      <c r="J436" s="60"/>
      <c r="P436" s="37"/>
      <c r="Q436" s="12"/>
      <c r="R436" s="34"/>
      <c r="S436" s="12"/>
      <c r="T436" s="12"/>
      <c r="X436" s="12"/>
    </row>
    <row r="437" ht="15.75" customHeight="1">
      <c r="A437" s="34"/>
      <c r="B437" s="34"/>
      <c r="C437" s="34"/>
      <c r="E437" s="34"/>
      <c r="F437" s="35"/>
      <c r="J437" s="60"/>
      <c r="P437" s="37"/>
      <c r="Q437" s="12"/>
      <c r="R437" s="34"/>
      <c r="S437" s="12"/>
      <c r="T437" s="12"/>
      <c r="X437" s="12"/>
    </row>
    <row r="438" ht="15.75" customHeight="1">
      <c r="A438" s="34"/>
      <c r="B438" s="34"/>
      <c r="C438" s="34"/>
      <c r="E438" s="34"/>
      <c r="F438" s="35"/>
      <c r="J438" s="60"/>
      <c r="P438" s="37"/>
      <c r="Q438" s="12"/>
      <c r="R438" s="34"/>
      <c r="S438" s="12"/>
      <c r="T438" s="12"/>
      <c r="X438" s="12"/>
    </row>
    <row r="439" ht="15.75" customHeight="1">
      <c r="A439" s="34"/>
      <c r="B439" s="34"/>
      <c r="C439" s="34"/>
      <c r="E439" s="34"/>
      <c r="F439" s="35"/>
      <c r="J439" s="60"/>
      <c r="P439" s="37"/>
      <c r="Q439" s="12"/>
      <c r="R439" s="34"/>
      <c r="S439" s="12"/>
      <c r="T439" s="12"/>
      <c r="X439" s="12"/>
    </row>
    <row r="440" ht="15.75" customHeight="1">
      <c r="A440" s="34"/>
      <c r="B440" s="34"/>
      <c r="C440" s="34"/>
      <c r="E440" s="34"/>
      <c r="F440" s="35"/>
      <c r="J440" s="60"/>
      <c r="P440" s="37"/>
      <c r="Q440" s="12"/>
      <c r="R440" s="34"/>
      <c r="S440" s="12"/>
      <c r="T440" s="12"/>
      <c r="X440" s="12"/>
    </row>
    <row r="441" ht="15.75" customHeight="1">
      <c r="A441" s="34"/>
      <c r="B441" s="34"/>
      <c r="C441" s="34"/>
      <c r="E441" s="34"/>
      <c r="F441" s="35"/>
      <c r="J441" s="60"/>
      <c r="P441" s="37"/>
      <c r="Q441" s="12"/>
      <c r="R441" s="34"/>
      <c r="S441" s="12"/>
      <c r="T441" s="12"/>
      <c r="X441" s="12"/>
    </row>
    <row r="442" ht="15.75" customHeight="1">
      <c r="A442" s="34"/>
      <c r="B442" s="34"/>
      <c r="C442" s="34"/>
      <c r="E442" s="34"/>
      <c r="F442" s="35"/>
      <c r="J442" s="60"/>
      <c r="P442" s="37"/>
      <c r="Q442" s="12"/>
      <c r="R442" s="34"/>
      <c r="S442" s="12"/>
      <c r="T442" s="12"/>
      <c r="X442" s="12"/>
    </row>
    <row r="443" ht="15.75" customHeight="1">
      <c r="A443" s="34"/>
      <c r="B443" s="34"/>
      <c r="C443" s="34"/>
      <c r="E443" s="34"/>
      <c r="F443" s="35"/>
      <c r="J443" s="60"/>
      <c r="P443" s="37"/>
      <c r="Q443" s="12"/>
      <c r="R443" s="34"/>
      <c r="S443" s="12"/>
      <c r="T443" s="12"/>
      <c r="X443" s="12"/>
    </row>
    <row r="444" ht="15.75" customHeight="1">
      <c r="A444" s="34"/>
      <c r="B444" s="34"/>
      <c r="C444" s="34"/>
      <c r="E444" s="34"/>
      <c r="F444" s="35"/>
      <c r="J444" s="60"/>
      <c r="P444" s="37"/>
      <c r="Q444" s="12"/>
      <c r="R444" s="34"/>
      <c r="S444" s="12"/>
      <c r="T444" s="12"/>
      <c r="X444" s="12"/>
    </row>
    <row r="445" ht="15.75" customHeight="1">
      <c r="A445" s="34"/>
      <c r="B445" s="34"/>
      <c r="C445" s="34"/>
      <c r="E445" s="34"/>
      <c r="F445" s="35"/>
      <c r="J445" s="60"/>
      <c r="P445" s="37"/>
      <c r="Q445" s="12"/>
      <c r="R445" s="34"/>
      <c r="S445" s="12"/>
      <c r="T445" s="12"/>
      <c r="X445" s="12"/>
    </row>
    <row r="446" ht="15.75" customHeight="1">
      <c r="A446" s="34"/>
      <c r="B446" s="34"/>
      <c r="C446" s="34"/>
      <c r="E446" s="34"/>
      <c r="F446" s="35"/>
      <c r="J446" s="60"/>
      <c r="P446" s="37"/>
      <c r="Q446" s="12"/>
      <c r="R446" s="34"/>
      <c r="S446" s="12"/>
      <c r="T446" s="12"/>
      <c r="X446" s="12"/>
    </row>
    <row r="447" ht="15.75" customHeight="1">
      <c r="A447" s="34"/>
      <c r="B447" s="34"/>
      <c r="C447" s="34"/>
      <c r="E447" s="34"/>
      <c r="F447" s="35"/>
      <c r="J447" s="60"/>
      <c r="P447" s="37"/>
      <c r="Q447" s="12"/>
      <c r="R447" s="34"/>
      <c r="S447" s="12"/>
      <c r="T447" s="12"/>
      <c r="X447" s="12"/>
    </row>
    <row r="448" ht="15.75" customHeight="1">
      <c r="A448" s="34"/>
      <c r="B448" s="34"/>
      <c r="C448" s="34"/>
      <c r="E448" s="34"/>
      <c r="F448" s="35"/>
      <c r="J448" s="60"/>
      <c r="P448" s="37"/>
      <c r="Q448" s="12"/>
      <c r="R448" s="34"/>
      <c r="S448" s="12"/>
      <c r="T448" s="12"/>
      <c r="X448" s="12"/>
    </row>
    <row r="449" ht="15.75" customHeight="1">
      <c r="A449" s="34"/>
      <c r="B449" s="34"/>
      <c r="C449" s="34"/>
      <c r="E449" s="34"/>
      <c r="F449" s="35"/>
      <c r="J449" s="60"/>
      <c r="P449" s="37"/>
      <c r="Q449" s="12"/>
      <c r="R449" s="34"/>
      <c r="S449" s="12"/>
      <c r="T449" s="12"/>
      <c r="X449" s="12"/>
    </row>
    <row r="450" ht="15.75" customHeight="1">
      <c r="A450" s="34"/>
      <c r="B450" s="34"/>
      <c r="C450" s="34"/>
      <c r="E450" s="34"/>
      <c r="F450" s="35"/>
      <c r="J450" s="60"/>
      <c r="P450" s="37"/>
      <c r="Q450" s="12"/>
      <c r="R450" s="34"/>
      <c r="S450" s="12"/>
      <c r="T450" s="12"/>
      <c r="X450" s="12"/>
    </row>
    <row r="451" ht="15.75" customHeight="1">
      <c r="A451" s="34"/>
      <c r="B451" s="34"/>
      <c r="C451" s="34"/>
      <c r="E451" s="34"/>
      <c r="F451" s="35"/>
      <c r="J451" s="60"/>
      <c r="P451" s="37"/>
      <c r="Q451" s="12"/>
      <c r="R451" s="34"/>
      <c r="S451" s="12"/>
      <c r="T451" s="12"/>
      <c r="X451" s="12"/>
    </row>
    <row r="452" ht="15.75" customHeight="1">
      <c r="A452" s="34"/>
      <c r="B452" s="34"/>
      <c r="C452" s="34"/>
      <c r="E452" s="34"/>
      <c r="F452" s="35"/>
      <c r="J452" s="60"/>
      <c r="P452" s="37"/>
      <c r="Q452" s="12"/>
      <c r="R452" s="34"/>
      <c r="S452" s="12"/>
      <c r="T452" s="12"/>
      <c r="X452" s="12"/>
    </row>
    <row r="453" ht="15.75" customHeight="1">
      <c r="A453" s="34"/>
      <c r="B453" s="34"/>
      <c r="C453" s="34"/>
      <c r="E453" s="34"/>
      <c r="F453" s="35"/>
      <c r="J453" s="60"/>
      <c r="P453" s="37"/>
      <c r="Q453" s="12"/>
      <c r="R453" s="34"/>
      <c r="S453" s="12"/>
      <c r="T453" s="12"/>
      <c r="X453" s="12"/>
    </row>
    <row r="454" ht="15.75" customHeight="1">
      <c r="A454" s="34"/>
      <c r="B454" s="34"/>
      <c r="C454" s="34"/>
      <c r="E454" s="34"/>
      <c r="F454" s="35"/>
      <c r="J454" s="60"/>
      <c r="P454" s="37"/>
      <c r="Q454" s="12"/>
      <c r="R454" s="34"/>
      <c r="S454" s="12"/>
      <c r="T454" s="12"/>
      <c r="X454" s="12"/>
    </row>
    <row r="455" ht="15.75" customHeight="1">
      <c r="A455" s="34"/>
      <c r="B455" s="34"/>
      <c r="C455" s="34"/>
      <c r="E455" s="34"/>
      <c r="F455" s="35"/>
      <c r="J455" s="60"/>
      <c r="P455" s="37"/>
      <c r="Q455" s="12"/>
      <c r="R455" s="34"/>
      <c r="S455" s="12"/>
      <c r="T455" s="12"/>
      <c r="X455" s="12"/>
    </row>
    <row r="456" ht="15.75" customHeight="1">
      <c r="A456" s="34"/>
      <c r="B456" s="34"/>
      <c r="C456" s="34"/>
      <c r="E456" s="34"/>
      <c r="F456" s="35"/>
      <c r="J456" s="60"/>
      <c r="P456" s="37"/>
      <c r="Q456" s="12"/>
      <c r="R456" s="34"/>
      <c r="S456" s="12"/>
      <c r="T456" s="12"/>
      <c r="X456" s="12"/>
    </row>
    <row r="457" ht="15.75" customHeight="1">
      <c r="A457" s="34"/>
      <c r="B457" s="34"/>
      <c r="C457" s="34"/>
      <c r="E457" s="34"/>
      <c r="F457" s="35"/>
      <c r="J457" s="60"/>
      <c r="P457" s="37"/>
      <c r="Q457" s="12"/>
      <c r="R457" s="34"/>
      <c r="S457" s="12"/>
      <c r="T457" s="12"/>
      <c r="X457" s="12"/>
    </row>
    <row r="458" ht="15.75" customHeight="1">
      <c r="A458" s="34"/>
      <c r="B458" s="34"/>
      <c r="C458" s="34"/>
      <c r="E458" s="34"/>
      <c r="F458" s="35"/>
      <c r="J458" s="60"/>
      <c r="P458" s="37"/>
      <c r="Q458" s="12"/>
      <c r="R458" s="34"/>
      <c r="S458" s="12"/>
      <c r="T458" s="12"/>
      <c r="X458" s="12"/>
    </row>
    <row r="459" ht="15.75" customHeight="1">
      <c r="A459" s="34"/>
      <c r="B459" s="34"/>
      <c r="C459" s="34"/>
      <c r="E459" s="34"/>
      <c r="F459" s="35"/>
      <c r="J459" s="60"/>
      <c r="P459" s="37"/>
      <c r="Q459" s="12"/>
      <c r="R459" s="34"/>
      <c r="S459" s="12"/>
      <c r="T459" s="12"/>
      <c r="X459" s="12"/>
    </row>
    <row r="460" ht="15.75" customHeight="1">
      <c r="A460" s="34"/>
      <c r="B460" s="34"/>
      <c r="C460" s="34"/>
      <c r="E460" s="34"/>
      <c r="F460" s="35"/>
      <c r="J460" s="60"/>
      <c r="P460" s="37"/>
      <c r="Q460" s="12"/>
      <c r="R460" s="34"/>
      <c r="S460" s="12"/>
      <c r="T460" s="12"/>
      <c r="X460" s="12"/>
    </row>
    <row r="461" ht="15.75" customHeight="1">
      <c r="A461" s="34"/>
      <c r="B461" s="34"/>
      <c r="C461" s="34"/>
      <c r="E461" s="34"/>
      <c r="F461" s="35"/>
      <c r="J461" s="60"/>
      <c r="P461" s="37"/>
      <c r="Q461" s="12"/>
      <c r="R461" s="34"/>
      <c r="S461" s="12"/>
      <c r="T461" s="12"/>
      <c r="X461" s="12"/>
    </row>
    <row r="462" ht="15.75" customHeight="1">
      <c r="A462" s="34"/>
      <c r="B462" s="34"/>
      <c r="C462" s="34"/>
      <c r="E462" s="34"/>
      <c r="F462" s="35"/>
      <c r="J462" s="60"/>
      <c r="P462" s="37"/>
      <c r="Q462" s="12"/>
      <c r="R462" s="34"/>
      <c r="S462" s="12"/>
      <c r="T462" s="12"/>
      <c r="X462" s="12"/>
    </row>
    <row r="463" ht="15.75" customHeight="1">
      <c r="A463" s="34"/>
      <c r="B463" s="34"/>
      <c r="C463" s="34"/>
      <c r="E463" s="34"/>
      <c r="F463" s="35"/>
      <c r="J463" s="60"/>
      <c r="P463" s="37"/>
      <c r="Q463" s="12"/>
      <c r="R463" s="34"/>
      <c r="S463" s="12"/>
      <c r="T463" s="12"/>
      <c r="X463" s="12"/>
    </row>
    <row r="464" ht="15.75" customHeight="1">
      <c r="A464" s="34"/>
      <c r="B464" s="34"/>
      <c r="C464" s="34"/>
      <c r="E464" s="34"/>
      <c r="F464" s="35"/>
      <c r="J464" s="60"/>
      <c r="P464" s="37"/>
      <c r="Q464" s="12"/>
      <c r="R464" s="34"/>
      <c r="S464" s="12"/>
      <c r="T464" s="12"/>
      <c r="X464" s="12"/>
    </row>
    <row r="465" ht="15.75" customHeight="1">
      <c r="A465" s="34"/>
      <c r="B465" s="34"/>
      <c r="C465" s="34"/>
      <c r="E465" s="34"/>
      <c r="F465" s="35"/>
      <c r="J465" s="60"/>
      <c r="P465" s="37"/>
      <c r="Q465" s="12"/>
      <c r="R465" s="34"/>
      <c r="S465" s="12"/>
      <c r="T465" s="12"/>
      <c r="X465" s="12"/>
    </row>
    <row r="466" ht="15.75" customHeight="1">
      <c r="A466" s="34"/>
      <c r="B466" s="34"/>
      <c r="C466" s="34"/>
      <c r="E466" s="34"/>
      <c r="F466" s="35"/>
      <c r="J466" s="60"/>
      <c r="P466" s="37"/>
      <c r="Q466" s="12"/>
      <c r="R466" s="34"/>
      <c r="S466" s="12"/>
      <c r="T466" s="12"/>
      <c r="X466" s="12"/>
    </row>
    <row r="467" ht="15.75" customHeight="1">
      <c r="A467" s="34"/>
      <c r="B467" s="34"/>
      <c r="C467" s="34"/>
      <c r="E467" s="34"/>
      <c r="F467" s="35"/>
      <c r="J467" s="60"/>
      <c r="P467" s="37"/>
      <c r="Q467" s="12"/>
      <c r="R467" s="34"/>
      <c r="S467" s="12"/>
      <c r="T467" s="12"/>
      <c r="X467" s="12"/>
    </row>
    <row r="468" ht="15.75" customHeight="1">
      <c r="A468" s="34"/>
      <c r="B468" s="34"/>
      <c r="C468" s="34"/>
      <c r="E468" s="34"/>
      <c r="F468" s="35"/>
      <c r="J468" s="60"/>
      <c r="P468" s="37"/>
      <c r="Q468" s="12"/>
      <c r="R468" s="34"/>
      <c r="S468" s="12"/>
      <c r="T468" s="12"/>
      <c r="X468" s="12"/>
    </row>
    <row r="469" ht="15.75" customHeight="1">
      <c r="A469" s="34"/>
      <c r="B469" s="34"/>
      <c r="C469" s="34"/>
      <c r="E469" s="34"/>
      <c r="F469" s="35"/>
      <c r="J469" s="60"/>
      <c r="P469" s="37"/>
      <c r="Q469" s="12"/>
      <c r="R469" s="34"/>
      <c r="S469" s="12"/>
      <c r="T469" s="12"/>
      <c r="X469" s="12"/>
    </row>
    <row r="470" ht="15.75" customHeight="1">
      <c r="A470" s="34"/>
      <c r="B470" s="34"/>
      <c r="C470" s="34"/>
      <c r="E470" s="34"/>
      <c r="F470" s="35"/>
      <c r="J470" s="60"/>
      <c r="P470" s="37"/>
      <c r="Q470" s="12"/>
      <c r="R470" s="34"/>
      <c r="S470" s="12"/>
      <c r="T470" s="12"/>
      <c r="X470" s="12"/>
    </row>
    <row r="471" ht="15.75" customHeight="1">
      <c r="A471" s="34"/>
      <c r="B471" s="34"/>
      <c r="C471" s="34"/>
      <c r="E471" s="34"/>
      <c r="F471" s="35"/>
      <c r="J471" s="60"/>
      <c r="P471" s="37"/>
      <c r="Q471" s="12"/>
      <c r="R471" s="34"/>
      <c r="S471" s="12"/>
      <c r="T471" s="12"/>
      <c r="X471" s="12"/>
    </row>
    <row r="472" ht="15.75" customHeight="1">
      <c r="A472" s="34"/>
      <c r="B472" s="34"/>
      <c r="C472" s="34"/>
      <c r="E472" s="34"/>
      <c r="F472" s="35"/>
      <c r="J472" s="60"/>
      <c r="P472" s="37"/>
      <c r="Q472" s="12"/>
      <c r="R472" s="34"/>
      <c r="S472" s="12"/>
      <c r="T472" s="12"/>
      <c r="X472" s="12"/>
    </row>
    <row r="473" ht="15.75" customHeight="1">
      <c r="A473" s="34"/>
      <c r="B473" s="34"/>
      <c r="C473" s="34"/>
      <c r="E473" s="34"/>
      <c r="F473" s="35"/>
      <c r="J473" s="60"/>
      <c r="P473" s="37"/>
      <c r="Q473" s="12"/>
      <c r="R473" s="34"/>
      <c r="S473" s="12"/>
      <c r="T473" s="12"/>
      <c r="X473" s="12"/>
    </row>
    <row r="474" ht="15.75" customHeight="1">
      <c r="A474" s="34"/>
      <c r="B474" s="34"/>
      <c r="C474" s="34"/>
      <c r="E474" s="34"/>
      <c r="F474" s="35"/>
      <c r="J474" s="60"/>
      <c r="P474" s="37"/>
      <c r="Q474" s="12"/>
      <c r="R474" s="34"/>
      <c r="S474" s="12"/>
      <c r="T474" s="12"/>
      <c r="X474" s="12"/>
    </row>
    <row r="475" ht="15.75" customHeight="1">
      <c r="A475" s="34"/>
      <c r="B475" s="34"/>
      <c r="C475" s="34"/>
      <c r="E475" s="34"/>
      <c r="F475" s="35"/>
      <c r="J475" s="60"/>
      <c r="P475" s="37"/>
      <c r="Q475" s="12"/>
      <c r="R475" s="34"/>
      <c r="S475" s="12"/>
      <c r="T475" s="12"/>
      <c r="X475" s="12"/>
    </row>
    <row r="476" ht="15.75" customHeight="1">
      <c r="A476" s="34"/>
      <c r="B476" s="34"/>
      <c r="C476" s="34"/>
      <c r="E476" s="34"/>
      <c r="F476" s="35"/>
      <c r="J476" s="60"/>
      <c r="P476" s="37"/>
      <c r="Q476" s="12"/>
      <c r="R476" s="34"/>
      <c r="S476" s="12"/>
      <c r="T476" s="12"/>
      <c r="X476" s="12"/>
    </row>
    <row r="477" ht="15.75" customHeight="1">
      <c r="A477" s="34"/>
      <c r="B477" s="34"/>
      <c r="C477" s="34"/>
      <c r="E477" s="34"/>
      <c r="F477" s="35"/>
      <c r="J477" s="60"/>
      <c r="P477" s="37"/>
      <c r="Q477" s="12"/>
      <c r="R477" s="34"/>
      <c r="S477" s="12"/>
      <c r="T477" s="12"/>
      <c r="X477" s="12"/>
    </row>
    <row r="478" ht="15.75" customHeight="1">
      <c r="A478" s="34"/>
      <c r="B478" s="34"/>
      <c r="C478" s="34"/>
      <c r="E478" s="34"/>
      <c r="F478" s="35"/>
      <c r="J478" s="60"/>
      <c r="P478" s="37"/>
      <c r="Q478" s="12"/>
      <c r="R478" s="34"/>
      <c r="S478" s="12"/>
      <c r="T478" s="12"/>
      <c r="X478" s="12"/>
    </row>
    <row r="479" ht="15.75" customHeight="1">
      <c r="A479" s="34"/>
      <c r="B479" s="34"/>
      <c r="C479" s="34"/>
      <c r="E479" s="34"/>
      <c r="F479" s="35"/>
      <c r="J479" s="60"/>
      <c r="P479" s="37"/>
      <c r="Q479" s="12"/>
      <c r="R479" s="34"/>
      <c r="S479" s="12"/>
      <c r="T479" s="12"/>
      <c r="X479" s="12"/>
    </row>
    <row r="480" ht="15.75" customHeight="1">
      <c r="A480" s="34"/>
      <c r="B480" s="34"/>
      <c r="C480" s="34"/>
      <c r="E480" s="34"/>
      <c r="F480" s="35"/>
      <c r="J480" s="60"/>
      <c r="P480" s="37"/>
      <c r="Q480" s="12"/>
      <c r="R480" s="34"/>
      <c r="S480" s="12"/>
      <c r="T480" s="12"/>
      <c r="X480" s="12"/>
    </row>
    <row r="481" ht="15.75" customHeight="1">
      <c r="A481" s="34"/>
      <c r="B481" s="34"/>
      <c r="C481" s="34"/>
      <c r="E481" s="34"/>
      <c r="F481" s="35"/>
      <c r="J481" s="60"/>
      <c r="P481" s="37"/>
      <c r="Q481" s="12"/>
      <c r="R481" s="34"/>
      <c r="S481" s="12"/>
      <c r="T481" s="12"/>
      <c r="X481" s="12"/>
    </row>
    <row r="482" ht="15.75" customHeight="1">
      <c r="A482" s="34"/>
      <c r="B482" s="34"/>
      <c r="C482" s="34"/>
      <c r="E482" s="34"/>
      <c r="F482" s="35"/>
      <c r="J482" s="60"/>
      <c r="P482" s="37"/>
      <c r="Q482" s="12"/>
      <c r="R482" s="34"/>
      <c r="S482" s="12"/>
      <c r="T482" s="12"/>
      <c r="X482" s="12"/>
    </row>
    <row r="483" ht="15.75" customHeight="1">
      <c r="A483" s="34"/>
      <c r="B483" s="34"/>
      <c r="C483" s="34"/>
      <c r="E483" s="34"/>
      <c r="F483" s="35"/>
      <c r="J483" s="60"/>
      <c r="P483" s="37"/>
      <c r="Q483" s="12"/>
      <c r="R483" s="34"/>
      <c r="S483" s="12"/>
      <c r="T483" s="12"/>
      <c r="X483" s="12"/>
    </row>
    <row r="484" ht="15.75" customHeight="1">
      <c r="A484" s="34"/>
      <c r="B484" s="34"/>
      <c r="C484" s="34"/>
      <c r="E484" s="34"/>
      <c r="F484" s="35"/>
      <c r="J484" s="60"/>
      <c r="P484" s="37"/>
      <c r="Q484" s="12"/>
      <c r="R484" s="34"/>
      <c r="S484" s="12"/>
      <c r="T484" s="12"/>
      <c r="X484" s="12"/>
    </row>
    <row r="485" ht="15.75" customHeight="1">
      <c r="A485" s="34"/>
      <c r="B485" s="34"/>
      <c r="C485" s="34"/>
      <c r="E485" s="34"/>
      <c r="F485" s="35"/>
      <c r="J485" s="60"/>
      <c r="P485" s="37"/>
      <c r="Q485" s="12"/>
      <c r="R485" s="34"/>
      <c r="S485" s="12"/>
      <c r="T485" s="12"/>
      <c r="X485" s="12"/>
    </row>
    <row r="486" ht="15.75" customHeight="1">
      <c r="A486" s="34"/>
      <c r="B486" s="34"/>
      <c r="C486" s="34"/>
      <c r="E486" s="34"/>
      <c r="F486" s="35"/>
      <c r="J486" s="60"/>
      <c r="P486" s="37"/>
      <c r="Q486" s="12"/>
      <c r="R486" s="34"/>
      <c r="S486" s="12"/>
      <c r="T486" s="12"/>
      <c r="X486" s="12"/>
    </row>
    <row r="487" ht="15.75" customHeight="1">
      <c r="A487" s="34"/>
      <c r="B487" s="34"/>
      <c r="C487" s="34"/>
      <c r="E487" s="34"/>
      <c r="F487" s="35"/>
      <c r="J487" s="60"/>
      <c r="P487" s="37"/>
      <c r="Q487" s="12"/>
      <c r="R487" s="34"/>
      <c r="S487" s="12"/>
      <c r="T487" s="12"/>
      <c r="X487" s="12"/>
    </row>
    <row r="488" ht="15.75" customHeight="1">
      <c r="A488" s="34"/>
      <c r="B488" s="34"/>
      <c r="C488" s="34"/>
      <c r="E488" s="34"/>
      <c r="F488" s="35"/>
      <c r="J488" s="60"/>
      <c r="P488" s="37"/>
      <c r="Q488" s="12"/>
      <c r="R488" s="34"/>
      <c r="S488" s="12"/>
      <c r="T488" s="12"/>
      <c r="X488" s="12"/>
    </row>
    <row r="489" ht="15.75" customHeight="1">
      <c r="A489" s="34"/>
      <c r="B489" s="34"/>
      <c r="C489" s="34"/>
      <c r="E489" s="34"/>
      <c r="F489" s="35"/>
      <c r="J489" s="60"/>
      <c r="P489" s="37"/>
      <c r="Q489" s="12"/>
      <c r="R489" s="34"/>
      <c r="S489" s="12"/>
      <c r="T489" s="12"/>
      <c r="X489" s="12"/>
    </row>
    <row r="490" ht="15.75" customHeight="1">
      <c r="A490" s="34"/>
      <c r="B490" s="34"/>
      <c r="C490" s="34"/>
      <c r="E490" s="34"/>
      <c r="F490" s="35"/>
      <c r="J490" s="60"/>
      <c r="P490" s="37"/>
      <c r="Q490" s="12"/>
      <c r="R490" s="34"/>
      <c r="S490" s="12"/>
      <c r="T490" s="12"/>
      <c r="X490" s="12"/>
    </row>
    <row r="491" ht="15.75" customHeight="1">
      <c r="A491" s="34"/>
      <c r="B491" s="34"/>
      <c r="C491" s="34"/>
      <c r="E491" s="34"/>
      <c r="F491" s="35"/>
      <c r="J491" s="60"/>
      <c r="P491" s="37"/>
      <c r="Q491" s="12"/>
      <c r="R491" s="34"/>
      <c r="S491" s="12"/>
      <c r="T491" s="12"/>
      <c r="X491" s="12"/>
    </row>
    <row r="492" ht="15.75" customHeight="1">
      <c r="A492" s="34"/>
      <c r="B492" s="34"/>
      <c r="C492" s="34"/>
      <c r="E492" s="34"/>
      <c r="F492" s="35"/>
      <c r="J492" s="60"/>
      <c r="P492" s="37"/>
      <c r="Q492" s="12"/>
      <c r="R492" s="34"/>
      <c r="S492" s="12"/>
      <c r="T492" s="12"/>
      <c r="X492" s="12"/>
    </row>
    <row r="493" ht="15.75" customHeight="1">
      <c r="A493" s="34"/>
      <c r="B493" s="34"/>
      <c r="C493" s="34"/>
      <c r="E493" s="34"/>
      <c r="F493" s="35"/>
      <c r="J493" s="60"/>
      <c r="P493" s="37"/>
      <c r="Q493" s="12"/>
      <c r="R493" s="34"/>
      <c r="S493" s="12"/>
      <c r="T493" s="12"/>
      <c r="X493" s="12"/>
    </row>
    <row r="494" ht="15.75" customHeight="1">
      <c r="A494" s="34"/>
      <c r="B494" s="34"/>
      <c r="C494" s="34"/>
      <c r="E494" s="34"/>
      <c r="F494" s="35"/>
      <c r="J494" s="60"/>
      <c r="P494" s="37"/>
      <c r="Q494" s="12"/>
      <c r="R494" s="34"/>
      <c r="S494" s="12"/>
      <c r="T494" s="12"/>
      <c r="X494" s="12"/>
    </row>
    <row r="495" ht="15.75" customHeight="1">
      <c r="A495" s="34"/>
      <c r="B495" s="34"/>
      <c r="C495" s="34"/>
      <c r="E495" s="34"/>
      <c r="F495" s="35"/>
      <c r="J495" s="60"/>
      <c r="P495" s="37"/>
      <c r="Q495" s="12"/>
      <c r="R495" s="34"/>
      <c r="S495" s="12"/>
      <c r="T495" s="12"/>
      <c r="X495" s="12"/>
    </row>
    <row r="496" ht="15.75" customHeight="1">
      <c r="A496" s="34"/>
      <c r="B496" s="34"/>
      <c r="C496" s="34"/>
      <c r="E496" s="34"/>
      <c r="F496" s="35"/>
      <c r="J496" s="60"/>
      <c r="P496" s="37"/>
      <c r="Q496" s="12"/>
      <c r="R496" s="34"/>
      <c r="S496" s="12"/>
      <c r="T496" s="12"/>
      <c r="X496" s="12"/>
    </row>
    <row r="497" ht="15.75" customHeight="1">
      <c r="A497" s="34"/>
      <c r="B497" s="34"/>
      <c r="C497" s="34"/>
      <c r="E497" s="34"/>
      <c r="F497" s="35"/>
      <c r="J497" s="60"/>
      <c r="P497" s="37"/>
      <c r="Q497" s="12"/>
      <c r="R497" s="34"/>
      <c r="S497" s="12"/>
      <c r="T497" s="12"/>
      <c r="X497" s="12"/>
    </row>
    <row r="498" ht="15.75" customHeight="1">
      <c r="A498" s="34"/>
      <c r="B498" s="34"/>
      <c r="C498" s="34"/>
      <c r="E498" s="34"/>
      <c r="F498" s="35"/>
      <c r="J498" s="60"/>
      <c r="P498" s="37"/>
      <c r="Q498" s="12"/>
      <c r="R498" s="34"/>
      <c r="S498" s="12"/>
      <c r="T498" s="12"/>
      <c r="X498" s="12"/>
    </row>
    <row r="499" ht="15.75" customHeight="1">
      <c r="A499" s="34"/>
      <c r="B499" s="34"/>
      <c r="C499" s="34"/>
      <c r="E499" s="34"/>
      <c r="F499" s="35"/>
      <c r="J499" s="60"/>
      <c r="P499" s="37"/>
      <c r="Q499" s="12"/>
      <c r="R499" s="34"/>
      <c r="S499" s="12"/>
      <c r="T499" s="12"/>
      <c r="X499" s="12"/>
    </row>
    <row r="500" ht="15.75" customHeight="1">
      <c r="A500" s="34"/>
      <c r="B500" s="34"/>
      <c r="C500" s="34"/>
      <c r="E500" s="34"/>
      <c r="F500" s="35"/>
      <c r="J500" s="60"/>
      <c r="P500" s="37"/>
      <c r="Q500" s="12"/>
      <c r="R500" s="34"/>
      <c r="S500" s="12"/>
      <c r="T500" s="12"/>
      <c r="X500" s="12"/>
    </row>
    <row r="501" ht="15.75" customHeight="1">
      <c r="A501" s="34"/>
      <c r="B501" s="34"/>
      <c r="C501" s="34"/>
      <c r="E501" s="34"/>
      <c r="F501" s="35"/>
      <c r="J501" s="60"/>
      <c r="P501" s="37"/>
      <c r="Q501" s="12"/>
      <c r="R501" s="34"/>
      <c r="S501" s="12"/>
      <c r="T501" s="12"/>
      <c r="X501" s="12"/>
    </row>
    <row r="502" ht="15.75" customHeight="1">
      <c r="A502" s="34"/>
      <c r="B502" s="34"/>
      <c r="C502" s="34"/>
      <c r="E502" s="34"/>
      <c r="F502" s="35"/>
      <c r="J502" s="60"/>
      <c r="P502" s="37"/>
      <c r="Q502" s="12"/>
      <c r="R502" s="34"/>
      <c r="S502" s="12"/>
      <c r="T502" s="12"/>
      <c r="X502" s="12"/>
    </row>
    <row r="503" ht="15.75" customHeight="1">
      <c r="A503" s="34"/>
      <c r="B503" s="34"/>
      <c r="C503" s="34"/>
      <c r="E503" s="34"/>
      <c r="F503" s="35"/>
      <c r="J503" s="60"/>
      <c r="P503" s="37"/>
      <c r="Q503" s="12"/>
      <c r="R503" s="34"/>
      <c r="S503" s="12"/>
      <c r="T503" s="12"/>
      <c r="X503" s="12"/>
    </row>
    <row r="504" ht="15.75" customHeight="1">
      <c r="A504" s="34"/>
      <c r="B504" s="34"/>
      <c r="C504" s="34"/>
      <c r="E504" s="34"/>
      <c r="F504" s="35"/>
      <c r="J504" s="60"/>
      <c r="P504" s="37"/>
      <c r="Q504" s="12"/>
      <c r="R504" s="34"/>
      <c r="S504" s="12"/>
      <c r="T504" s="12"/>
      <c r="X504" s="12"/>
    </row>
    <row r="505" ht="15.75" customHeight="1">
      <c r="A505" s="34"/>
      <c r="B505" s="34"/>
      <c r="C505" s="34"/>
      <c r="E505" s="34"/>
      <c r="F505" s="35"/>
      <c r="J505" s="60"/>
      <c r="P505" s="37"/>
      <c r="Q505" s="12"/>
      <c r="R505" s="34"/>
      <c r="S505" s="12"/>
      <c r="T505" s="12"/>
      <c r="X505" s="12"/>
    </row>
    <row r="506" ht="15.75" customHeight="1">
      <c r="A506" s="34"/>
      <c r="B506" s="34"/>
      <c r="C506" s="34"/>
      <c r="E506" s="34"/>
      <c r="F506" s="35"/>
      <c r="J506" s="60"/>
      <c r="P506" s="37"/>
      <c r="Q506" s="12"/>
      <c r="R506" s="34"/>
      <c r="S506" s="12"/>
      <c r="T506" s="12"/>
      <c r="X506" s="12"/>
    </row>
    <row r="507" ht="15.75" customHeight="1">
      <c r="A507" s="34"/>
      <c r="B507" s="34"/>
      <c r="C507" s="34"/>
      <c r="E507" s="34"/>
      <c r="F507" s="35"/>
      <c r="J507" s="60"/>
      <c r="P507" s="37"/>
      <c r="Q507" s="12"/>
      <c r="R507" s="34"/>
      <c r="S507" s="12"/>
      <c r="T507" s="12"/>
      <c r="X507" s="12"/>
    </row>
    <row r="508" ht="15.75" customHeight="1">
      <c r="A508" s="34"/>
      <c r="B508" s="34"/>
      <c r="C508" s="34"/>
      <c r="E508" s="34"/>
      <c r="F508" s="35"/>
      <c r="J508" s="60"/>
      <c r="P508" s="37"/>
      <c r="Q508" s="12"/>
      <c r="R508" s="34"/>
      <c r="S508" s="12"/>
      <c r="T508" s="12"/>
      <c r="X508" s="12"/>
    </row>
    <row r="509" ht="15.75" customHeight="1">
      <c r="A509" s="34"/>
      <c r="B509" s="34"/>
      <c r="C509" s="34"/>
      <c r="E509" s="34"/>
      <c r="F509" s="35"/>
      <c r="J509" s="60"/>
      <c r="P509" s="37"/>
      <c r="Q509" s="12"/>
      <c r="R509" s="34"/>
      <c r="S509" s="12"/>
      <c r="T509" s="12"/>
      <c r="X509" s="12"/>
    </row>
    <row r="510" ht="15.75" customHeight="1">
      <c r="A510" s="34"/>
      <c r="B510" s="34"/>
      <c r="C510" s="34"/>
      <c r="E510" s="34"/>
      <c r="F510" s="35"/>
      <c r="J510" s="60"/>
      <c r="P510" s="37"/>
      <c r="Q510" s="12"/>
      <c r="R510" s="34"/>
      <c r="S510" s="12"/>
      <c r="T510" s="12"/>
      <c r="X510" s="12"/>
    </row>
    <row r="511" ht="15.75" customHeight="1">
      <c r="A511" s="34"/>
      <c r="B511" s="34"/>
      <c r="C511" s="34"/>
      <c r="E511" s="34"/>
      <c r="F511" s="35"/>
      <c r="J511" s="60"/>
      <c r="P511" s="37"/>
      <c r="Q511" s="12"/>
      <c r="R511" s="34"/>
      <c r="S511" s="12"/>
      <c r="T511" s="12"/>
      <c r="X511" s="12"/>
    </row>
    <row r="512" ht="15.75" customHeight="1">
      <c r="A512" s="34"/>
      <c r="B512" s="34"/>
      <c r="C512" s="34"/>
      <c r="E512" s="34"/>
      <c r="F512" s="35"/>
      <c r="J512" s="60"/>
      <c r="P512" s="37"/>
      <c r="Q512" s="12"/>
      <c r="R512" s="34"/>
      <c r="S512" s="12"/>
      <c r="T512" s="12"/>
      <c r="X512" s="12"/>
    </row>
    <row r="513" ht="15.75" customHeight="1">
      <c r="A513" s="34"/>
      <c r="B513" s="34"/>
      <c r="C513" s="34"/>
      <c r="E513" s="34"/>
      <c r="F513" s="35"/>
      <c r="J513" s="60"/>
      <c r="P513" s="37"/>
      <c r="Q513" s="12"/>
      <c r="R513" s="34"/>
      <c r="S513" s="12"/>
      <c r="T513" s="12"/>
      <c r="X513" s="12"/>
    </row>
    <row r="514" ht="15.75" customHeight="1">
      <c r="A514" s="34"/>
      <c r="B514" s="34"/>
      <c r="C514" s="34"/>
      <c r="E514" s="34"/>
      <c r="F514" s="35"/>
      <c r="J514" s="60"/>
      <c r="P514" s="37"/>
      <c r="Q514" s="12"/>
      <c r="R514" s="34"/>
      <c r="S514" s="12"/>
      <c r="T514" s="12"/>
      <c r="X514" s="12"/>
    </row>
    <row r="515" ht="15.75" customHeight="1">
      <c r="A515" s="34"/>
      <c r="B515" s="34"/>
      <c r="C515" s="34"/>
      <c r="E515" s="34"/>
      <c r="F515" s="35"/>
      <c r="J515" s="60"/>
      <c r="P515" s="37"/>
      <c r="Q515" s="12"/>
      <c r="R515" s="34"/>
      <c r="S515" s="12"/>
      <c r="T515" s="12"/>
      <c r="X515" s="12"/>
    </row>
    <row r="516" ht="15.75" customHeight="1">
      <c r="A516" s="34"/>
      <c r="B516" s="34"/>
      <c r="C516" s="34"/>
      <c r="E516" s="34"/>
      <c r="F516" s="35"/>
      <c r="J516" s="60"/>
      <c r="P516" s="37"/>
      <c r="Q516" s="12"/>
      <c r="R516" s="34"/>
      <c r="S516" s="12"/>
      <c r="T516" s="12"/>
      <c r="X516" s="12"/>
    </row>
    <row r="517" ht="15.75" customHeight="1">
      <c r="A517" s="34"/>
      <c r="B517" s="34"/>
      <c r="C517" s="34"/>
      <c r="E517" s="34"/>
      <c r="F517" s="35"/>
      <c r="J517" s="60"/>
      <c r="P517" s="37"/>
      <c r="Q517" s="12"/>
      <c r="R517" s="34"/>
      <c r="S517" s="12"/>
      <c r="T517" s="12"/>
      <c r="X517" s="12"/>
    </row>
    <row r="518" ht="15.75" customHeight="1">
      <c r="A518" s="34"/>
      <c r="B518" s="34"/>
      <c r="C518" s="34"/>
      <c r="E518" s="34"/>
      <c r="F518" s="35"/>
      <c r="J518" s="60"/>
      <c r="P518" s="37"/>
      <c r="Q518" s="12"/>
      <c r="R518" s="34"/>
      <c r="S518" s="12"/>
      <c r="T518" s="12"/>
      <c r="X518" s="12"/>
    </row>
    <row r="519" ht="15.75" customHeight="1">
      <c r="A519" s="34"/>
      <c r="B519" s="34"/>
      <c r="C519" s="34"/>
      <c r="E519" s="34"/>
      <c r="F519" s="35"/>
      <c r="J519" s="60"/>
      <c r="P519" s="37"/>
      <c r="Q519" s="12"/>
      <c r="R519" s="34"/>
      <c r="S519" s="12"/>
      <c r="T519" s="12"/>
      <c r="X519" s="12"/>
    </row>
    <row r="520" ht="15.75" customHeight="1">
      <c r="A520" s="34"/>
      <c r="B520" s="34"/>
      <c r="C520" s="34"/>
      <c r="E520" s="34"/>
      <c r="F520" s="35"/>
      <c r="J520" s="60"/>
      <c r="P520" s="37"/>
      <c r="Q520" s="12"/>
      <c r="R520" s="34"/>
      <c r="S520" s="12"/>
      <c r="T520" s="12"/>
      <c r="X520" s="12"/>
    </row>
    <row r="521" ht="15.75" customHeight="1">
      <c r="A521" s="34"/>
      <c r="B521" s="34"/>
      <c r="C521" s="34"/>
      <c r="E521" s="34"/>
      <c r="F521" s="35"/>
      <c r="J521" s="60"/>
      <c r="P521" s="37"/>
      <c r="Q521" s="12"/>
      <c r="R521" s="34"/>
      <c r="S521" s="12"/>
      <c r="T521" s="12"/>
      <c r="X521" s="12"/>
    </row>
    <row r="522" ht="15.75" customHeight="1">
      <c r="A522" s="34"/>
      <c r="B522" s="34"/>
      <c r="C522" s="34"/>
      <c r="E522" s="34"/>
      <c r="F522" s="35"/>
      <c r="J522" s="60"/>
      <c r="P522" s="37"/>
      <c r="Q522" s="12"/>
      <c r="R522" s="34"/>
      <c r="S522" s="12"/>
      <c r="T522" s="12"/>
      <c r="X522" s="12"/>
    </row>
    <row r="523" ht="15.75" customHeight="1">
      <c r="A523" s="34"/>
      <c r="B523" s="34"/>
      <c r="C523" s="34"/>
      <c r="E523" s="34"/>
      <c r="F523" s="35"/>
      <c r="J523" s="60"/>
      <c r="P523" s="37"/>
      <c r="Q523" s="12"/>
      <c r="R523" s="34"/>
      <c r="S523" s="12"/>
      <c r="T523" s="12"/>
      <c r="X523" s="12"/>
    </row>
    <row r="524" ht="15.75" customHeight="1">
      <c r="A524" s="34"/>
      <c r="B524" s="34"/>
      <c r="C524" s="34"/>
      <c r="E524" s="34"/>
      <c r="F524" s="35"/>
      <c r="J524" s="60"/>
      <c r="P524" s="37"/>
      <c r="Q524" s="12"/>
      <c r="R524" s="34"/>
      <c r="S524" s="12"/>
      <c r="T524" s="12"/>
      <c r="X524" s="12"/>
    </row>
    <row r="525" ht="15.75" customHeight="1">
      <c r="A525" s="34"/>
      <c r="B525" s="34"/>
      <c r="C525" s="34"/>
      <c r="E525" s="34"/>
      <c r="F525" s="35"/>
      <c r="J525" s="60"/>
      <c r="P525" s="37"/>
      <c r="Q525" s="12"/>
      <c r="R525" s="34"/>
      <c r="S525" s="12"/>
      <c r="T525" s="12"/>
      <c r="X525" s="12"/>
    </row>
    <row r="526" ht="15.75" customHeight="1">
      <c r="A526" s="34"/>
      <c r="B526" s="34"/>
      <c r="C526" s="34"/>
      <c r="E526" s="34"/>
      <c r="F526" s="35"/>
      <c r="J526" s="60"/>
      <c r="P526" s="37"/>
      <c r="Q526" s="12"/>
      <c r="R526" s="34"/>
      <c r="S526" s="12"/>
      <c r="T526" s="12"/>
      <c r="X526" s="12"/>
    </row>
    <row r="527" ht="15.75" customHeight="1">
      <c r="A527" s="34"/>
      <c r="B527" s="34"/>
      <c r="C527" s="34"/>
      <c r="E527" s="34"/>
      <c r="F527" s="35"/>
      <c r="J527" s="60"/>
      <c r="P527" s="37"/>
      <c r="Q527" s="12"/>
      <c r="R527" s="34"/>
      <c r="S527" s="12"/>
      <c r="T527" s="12"/>
      <c r="X527" s="12"/>
    </row>
    <row r="528" ht="15.75" customHeight="1">
      <c r="A528" s="34"/>
      <c r="B528" s="34"/>
      <c r="C528" s="34"/>
      <c r="E528" s="34"/>
      <c r="F528" s="35"/>
      <c r="J528" s="60"/>
      <c r="P528" s="37"/>
      <c r="Q528" s="12"/>
      <c r="R528" s="34"/>
      <c r="S528" s="12"/>
      <c r="T528" s="12"/>
      <c r="X528" s="12"/>
    </row>
    <row r="529" ht="15.75" customHeight="1">
      <c r="A529" s="34"/>
      <c r="B529" s="34"/>
      <c r="C529" s="34"/>
      <c r="E529" s="34"/>
      <c r="F529" s="35"/>
      <c r="J529" s="60"/>
      <c r="P529" s="37"/>
      <c r="Q529" s="12"/>
      <c r="R529" s="34"/>
      <c r="S529" s="12"/>
      <c r="T529" s="12"/>
      <c r="X529" s="12"/>
    </row>
    <row r="530" ht="15.75" customHeight="1">
      <c r="A530" s="34"/>
      <c r="B530" s="34"/>
      <c r="C530" s="34"/>
      <c r="E530" s="34"/>
      <c r="F530" s="35"/>
      <c r="J530" s="60"/>
      <c r="P530" s="37"/>
      <c r="Q530" s="12"/>
      <c r="R530" s="34"/>
      <c r="S530" s="12"/>
      <c r="T530" s="12"/>
      <c r="X530" s="12"/>
    </row>
    <row r="531" ht="15.75" customHeight="1">
      <c r="A531" s="34"/>
      <c r="B531" s="34"/>
      <c r="C531" s="34"/>
      <c r="E531" s="34"/>
      <c r="F531" s="35"/>
      <c r="J531" s="60"/>
      <c r="P531" s="37"/>
      <c r="Q531" s="12"/>
      <c r="R531" s="34"/>
      <c r="S531" s="12"/>
      <c r="T531" s="12"/>
      <c r="X531" s="12"/>
    </row>
    <row r="532" ht="15.75" customHeight="1">
      <c r="A532" s="34"/>
      <c r="B532" s="34"/>
      <c r="C532" s="34"/>
      <c r="E532" s="34"/>
      <c r="F532" s="35"/>
      <c r="J532" s="60"/>
      <c r="P532" s="37"/>
      <c r="Q532" s="12"/>
      <c r="R532" s="34"/>
      <c r="S532" s="12"/>
      <c r="T532" s="12"/>
      <c r="X532" s="12"/>
    </row>
    <row r="533" ht="15.75" customHeight="1">
      <c r="A533" s="34"/>
      <c r="B533" s="34"/>
      <c r="C533" s="34"/>
      <c r="E533" s="34"/>
      <c r="F533" s="35"/>
      <c r="J533" s="60"/>
      <c r="P533" s="37"/>
      <c r="Q533" s="12"/>
      <c r="R533" s="34"/>
      <c r="S533" s="12"/>
      <c r="T533" s="12"/>
      <c r="X533" s="12"/>
    </row>
    <row r="534" ht="15.75" customHeight="1">
      <c r="A534" s="34"/>
      <c r="B534" s="34"/>
      <c r="C534" s="34"/>
      <c r="E534" s="34"/>
      <c r="F534" s="35"/>
      <c r="J534" s="60"/>
      <c r="P534" s="37"/>
      <c r="Q534" s="12"/>
      <c r="R534" s="34"/>
      <c r="S534" s="12"/>
      <c r="T534" s="12"/>
      <c r="X534" s="12"/>
    </row>
    <row r="535" ht="15.75" customHeight="1">
      <c r="A535" s="34"/>
      <c r="B535" s="34"/>
      <c r="C535" s="34"/>
      <c r="E535" s="34"/>
      <c r="F535" s="35"/>
      <c r="J535" s="60"/>
      <c r="P535" s="37"/>
      <c r="Q535" s="12"/>
      <c r="R535" s="34"/>
      <c r="S535" s="12"/>
      <c r="T535" s="12"/>
      <c r="X535" s="12"/>
    </row>
    <row r="536" ht="15.75" customHeight="1">
      <c r="A536" s="34"/>
      <c r="B536" s="34"/>
      <c r="C536" s="34"/>
      <c r="E536" s="34"/>
      <c r="F536" s="35"/>
      <c r="J536" s="60"/>
      <c r="P536" s="37"/>
      <c r="Q536" s="12"/>
      <c r="R536" s="34"/>
      <c r="S536" s="12"/>
      <c r="T536" s="12"/>
      <c r="X536" s="12"/>
    </row>
    <row r="537" ht="15.75" customHeight="1">
      <c r="A537" s="34"/>
      <c r="B537" s="34"/>
      <c r="C537" s="34"/>
      <c r="E537" s="34"/>
      <c r="F537" s="35"/>
      <c r="J537" s="60"/>
      <c r="P537" s="37"/>
      <c r="Q537" s="12"/>
      <c r="R537" s="34"/>
      <c r="S537" s="12"/>
      <c r="T537" s="12"/>
      <c r="X537" s="12"/>
    </row>
    <row r="538" ht="15.75" customHeight="1">
      <c r="A538" s="34"/>
      <c r="B538" s="34"/>
      <c r="C538" s="34"/>
      <c r="E538" s="34"/>
      <c r="F538" s="35"/>
      <c r="J538" s="60"/>
      <c r="P538" s="37"/>
      <c r="Q538" s="12"/>
      <c r="R538" s="34"/>
      <c r="S538" s="12"/>
      <c r="T538" s="12"/>
      <c r="X538" s="12"/>
    </row>
    <row r="539" ht="15.75" customHeight="1">
      <c r="A539" s="34"/>
      <c r="B539" s="34"/>
      <c r="C539" s="34"/>
      <c r="E539" s="34"/>
      <c r="F539" s="35"/>
      <c r="J539" s="60"/>
      <c r="P539" s="37"/>
      <c r="Q539" s="12"/>
      <c r="R539" s="34"/>
      <c r="S539" s="12"/>
      <c r="T539" s="12"/>
      <c r="X539" s="12"/>
    </row>
    <row r="540" ht="15.75" customHeight="1">
      <c r="A540" s="34"/>
      <c r="B540" s="34"/>
      <c r="C540" s="34"/>
      <c r="E540" s="34"/>
      <c r="F540" s="35"/>
      <c r="J540" s="60"/>
      <c r="P540" s="37"/>
      <c r="Q540" s="12"/>
      <c r="R540" s="34"/>
      <c r="S540" s="12"/>
      <c r="T540" s="12"/>
      <c r="X540" s="12"/>
    </row>
    <row r="541" ht="15.75" customHeight="1">
      <c r="A541" s="34"/>
      <c r="B541" s="34"/>
      <c r="C541" s="34"/>
      <c r="E541" s="34"/>
      <c r="F541" s="35"/>
      <c r="J541" s="60"/>
      <c r="P541" s="37"/>
      <c r="Q541" s="12"/>
      <c r="R541" s="34"/>
      <c r="S541" s="12"/>
      <c r="T541" s="12"/>
      <c r="X541" s="12"/>
    </row>
    <row r="542" ht="15.75" customHeight="1">
      <c r="A542" s="34"/>
      <c r="B542" s="34"/>
      <c r="C542" s="34"/>
      <c r="E542" s="34"/>
      <c r="F542" s="35"/>
      <c r="J542" s="60"/>
      <c r="P542" s="37"/>
      <c r="Q542" s="12"/>
      <c r="R542" s="34"/>
      <c r="S542" s="12"/>
      <c r="T542" s="12"/>
      <c r="X542" s="12"/>
    </row>
    <row r="543" ht="15.75" customHeight="1">
      <c r="A543" s="34"/>
      <c r="B543" s="34"/>
      <c r="C543" s="34"/>
      <c r="E543" s="34"/>
      <c r="F543" s="35"/>
      <c r="J543" s="60"/>
      <c r="P543" s="37"/>
      <c r="Q543" s="12"/>
      <c r="R543" s="34"/>
      <c r="S543" s="12"/>
      <c r="T543" s="12"/>
      <c r="X543" s="12"/>
    </row>
    <row r="544" ht="15.75" customHeight="1">
      <c r="A544" s="34"/>
      <c r="B544" s="34"/>
      <c r="C544" s="34"/>
      <c r="E544" s="34"/>
      <c r="F544" s="35"/>
      <c r="J544" s="60"/>
      <c r="P544" s="37"/>
      <c r="Q544" s="12"/>
      <c r="R544" s="34"/>
      <c r="S544" s="12"/>
      <c r="T544" s="12"/>
      <c r="X544" s="12"/>
    </row>
    <row r="545" ht="15.75" customHeight="1">
      <c r="A545" s="34"/>
      <c r="B545" s="34"/>
      <c r="C545" s="34"/>
      <c r="E545" s="34"/>
      <c r="F545" s="35"/>
      <c r="J545" s="60"/>
      <c r="P545" s="37"/>
      <c r="Q545" s="12"/>
      <c r="R545" s="34"/>
      <c r="S545" s="12"/>
      <c r="T545" s="12"/>
      <c r="X545" s="12"/>
    </row>
    <row r="546" ht="15.75" customHeight="1">
      <c r="A546" s="34"/>
      <c r="B546" s="34"/>
      <c r="C546" s="34"/>
      <c r="E546" s="34"/>
      <c r="F546" s="35"/>
      <c r="J546" s="60"/>
      <c r="P546" s="37"/>
      <c r="Q546" s="12"/>
      <c r="R546" s="34"/>
      <c r="S546" s="12"/>
      <c r="T546" s="12"/>
      <c r="X546" s="12"/>
    </row>
    <row r="547" ht="15.75" customHeight="1">
      <c r="A547" s="34"/>
      <c r="B547" s="34"/>
      <c r="C547" s="34"/>
      <c r="E547" s="34"/>
      <c r="F547" s="35"/>
      <c r="J547" s="60"/>
      <c r="P547" s="37"/>
      <c r="Q547" s="12"/>
      <c r="R547" s="34"/>
      <c r="S547" s="12"/>
      <c r="T547" s="12"/>
      <c r="X547" s="12"/>
    </row>
    <row r="548" ht="15.75" customHeight="1">
      <c r="A548" s="34"/>
      <c r="B548" s="34"/>
      <c r="C548" s="34"/>
      <c r="E548" s="34"/>
      <c r="F548" s="35"/>
      <c r="J548" s="60"/>
      <c r="P548" s="37"/>
      <c r="Q548" s="12"/>
      <c r="R548" s="34"/>
      <c r="S548" s="12"/>
      <c r="T548" s="12"/>
      <c r="X548" s="12"/>
    </row>
    <row r="549" ht="15.75" customHeight="1">
      <c r="A549" s="34"/>
      <c r="B549" s="34"/>
      <c r="C549" s="34"/>
      <c r="E549" s="34"/>
      <c r="F549" s="35"/>
      <c r="J549" s="60"/>
      <c r="P549" s="37"/>
      <c r="Q549" s="12"/>
      <c r="R549" s="34"/>
      <c r="S549" s="12"/>
      <c r="T549" s="12"/>
      <c r="X549" s="12"/>
    </row>
    <row r="550" ht="15.75" customHeight="1">
      <c r="A550" s="34"/>
      <c r="B550" s="34"/>
      <c r="C550" s="34"/>
      <c r="E550" s="34"/>
      <c r="F550" s="35"/>
      <c r="J550" s="60"/>
      <c r="P550" s="37"/>
      <c r="Q550" s="12"/>
      <c r="R550" s="34"/>
      <c r="S550" s="12"/>
      <c r="T550" s="12"/>
      <c r="X550" s="12"/>
    </row>
    <row r="551" ht="15.75" customHeight="1">
      <c r="A551" s="34"/>
      <c r="B551" s="34"/>
      <c r="C551" s="34"/>
      <c r="E551" s="34"/>
      <c r="F551" s="35"/>
      <c r="J551" s="60"/>
      <c r="P551" s="37"/>
      <c r="Q551" s="12"/>
      <c r="R551" s="34"/>
      <c r="S551" s="12"/>
      <c r="T551" s="12"/>
      <c r="X551" s="12"/>
    </row>
    <row r="552" ht="15.75" customHeight="1">
      <c r="A552" s="34"/>
      <c r="B552" s="34"/>
      <c r="C552" s="34"/>
      <c r="E552" s="34"/>
      <c r="F552" s="35"/>
      <c r="J552" s="60"/>
      <c r="P552" s="37"/>
      <c r="Q552" s="12"/>
      <c r="R552" s="34"/>
      <c r="S552" s="12"/>
      <c r="T552" s="12"/>
      <c r="X552" s="12"/>
    </row>
    <row r="553" ht="15.75" customHeight="1">
      <c r="A553" s="34"/>
      <c r="B553" s="34"/>
      <c r="C553" s="34"/>
      <c r="E553" s="34"/>
      <c r="F553" s="35"/>
      <c r="J553" s="60"/>
      <c r="P553" s="37"/>
      <c r="Q553" s="12"/>
      <c r="R553" s="34"/>
      <c r="S553" s="12"/>
      <c r="T553" s="12"/>
      <c r="X553" s="12"/>
    </row>
    <row r="554" ht="15.75" customHeight="1">
      <c r="A554" s="34"/>
      <c r="B554" s="34"/>
      <c r="C554" s="34"/>
      <c r="E554" s="34"/>
      <c r="F554" s="35"/>
      <c r="J554" s="60"/>
      <c r="P554" s="37"/>
      <c r="Q554" s="12"/>
      <c r="R554" s="34"/>
      <c r="S554" s="12"/>
      <c r="T554" s="12"/>
      <c r="X554" s="12"/>
    </row>
    <row r="555" ht="15.75" customHeight="1">
      <c r="A555" s="34"/>
      <c r="B555" s="34"/>
      <c r="C555" s="34"/>
      <c r="E555" s="34"/>
      <c r="F555" s="35"/>
      <c r="J555" s="60"/>
      <c r="P555" s="37"/>
      <c r="Q555" s="12"/>
      <c r="R555" s="34"/>
      <c r="S555" s="12"/>
      <c r="T555" s="12"/>
      <c r="X555" s="12"/>
    </row>
    <row r="556" ht="15.75" customHeight="1">
      <c r="A556" s="34"/>
      <c r="B556" s="34"/>
      <c r="C556" s="34"/>
      <c r="E556" s="34"/>
      <c r="F556" s="35"/>
      <c r="J556" s="60"/>
      <c r="P556" s="37"/>
      <c r="Q556" s="12"/>
      <c r="R556" s="34"/>
      <c r="S556" s="12"/>
      <c r="T556" s="12"/>
      <c r="X556" s="12"/>
    </row>
    <row r="557" ht="15.75" customHeight="1">
      <c r="A557" s="34"/>
      <c r="B557" s="34"/>
      <c r="C557" s="34"/>
      <c r="E557" s="34"/>
      <c r="F557" s="35"/>
      <c r="J557" s="60"/>
      <c r="P557" s="37"/>
      <c r="Q557" s="12"/>
      <c r="R557" s="34"/>
      <c r="S557" s="12"/>
      <c r="T557" s="12"/>
      <c r="X557" s="12"/>
    </row>
    <row r="558" ht="15.75" customHeight="1">
      <c r="A558" s="34"/>
      <c r="B558" s="34"/>
      <c r="C558" s="34"/>
      <c r="E558" s="34"/>
      <c r="F558" s="35"/>
      <c r="J558" s="60"/>
      <c r="P558" s="37"/>
      <c r="Q558" s="12"/>
      <c r="R558" s="34"/>
      <c r="S558" s="12"/>
      <c r="T558" s="12"/>
      <c r="X558" s="12"/>
    </row>
    <row r="559" ht="15.75" customHeight="1">
      <c r="A559" s="34"/>
      <c r="B559" s="34"/>
      <c r="C559" s="34"/>
      <c r="E559" s="34"/>
      <c r="F559" s="35"/>
      <c r="J559" s="60"/>
      <c r="P559" s="37"/>
      <c r="Q559" s="12"/>
      <c r="R559" s="34"/>
      <c r="S559" s="12"/>
      <c r="T559" s="12"/>
      <c r="X559" s="12"/>
    </row>
    <row r="560" ht="15.75" customHeight="1">
      <c r="A560" s="34"/>
      <c r="B560" s="34"/>
      <c r="C560" s="34"/>
      <c r="E560" s="34"/>
      <c r="F560" s="35"/>
      <c r="J560" s="60"/>
      <c r="P560" s="37"/>
      <c r="Q560" s="12"/>
      <c r="R560" s="34"/>
      <c r="S560" s="12"/>
      <c r="T560" s="12"/>
      <c r="X560" s="12"/>
    </row>
    <row r="561" ht="15.75" customHeight="1">
      <c r="A561" s="34"/>
      <c r="B561" s="34"/>
      <c r="C561" s="34"/>
      <c r="E561" s="34"/>
      <c r="F561" s="35"/>
      <c r="J561" s="60"/>
      <c r="P561" s="37"/>
      <c r="Q561" s="12"/>
      <c r="R561" s="34"/>
      <c r="S561" s="12"/>
      <c r="T561" s="12"/>
      <c r="X561" s="12"/>
    </row>
    <row r="562" ht="15.75" customHeight="1">
      <c r="A562" s="34"/>
      <c r="B562" s="34"/>
      <c r="C562" s="34"/>
      <c r="E562" s="34"/>
      <c r="F562" s="35"/>
      <c r="J562" s="60"/>
      <c r="P562" s="37"/>
      <c r="Q562" s="12"/>
      <c r="R562" s="34"/>
      <c r="S562" s="12"/>
      <c r="T562" s="12"/>
      <c r="X562" s="12"/>
    </row>
    <row r="563" ht="15.75" customHeight="1">
      <c r="A563" s="34"/>
      <c r="B563" s="34"/>
      <c r="C563" s="34"/>
      <c r="E563" s="34"/>
      <c r="F563" s="35"/>
      <c r="J563" s="60"/>
      <c r="P563" s="37"/>
      <c r="Q563" s="12"/>
      <c r="R563" s="34"/>
      <c r="S563" s="12"/>
      <c r="T563" s="12"/>
      <c r="X563" s="12"/>
    </row>
    <row r="564" ht="15.75" customHeight="1">
      <c r="A564" s="34"/>
      <c r="B564" s="34"/>
      <c r="C564" s="34"/>
      <c r="E564" s="34"/>
      <c r="F564" s="35"/>
      <c r="J564" s="60"/>
      <c r="P564" s="37"/>
      <c r="Q564" s="12"/>
      <c r="R564" s="34"/>
      <c r="S564" s="12"/>
      <c r="T564" s="12"/>
      <c r="X564" s="12"/>
    </row>
    <row r="565" ht="15.75" customHeight="1">
      <c r="A565" s="34"/>
      <c r="B565" s="34"/>
      <c r="C565" s="34"/>
      <c r="E565" s="34"/>
      <c r="F565" s="35"/>
      <c r="J565" s="60"/>
      <c r="P565" s="37"/>
      <c r="Q565" s="12"/>
      <c r="R565" s="34"/>
      <c r="S565" s="12"/>
      <c r="T565" s="12"/>
      <c r="X565" s="12"/>
    </row>
    <row r="566" ht="15.75" customHeight="1">
      <c r="A566" s="34"/>
      <c r="B566" s="34"/>
      <c r="C566" s="34"/>
      <c r="E566" s="34"/>
      <c r="F566" s="35"/>
      <c r="J566" s="60"/>
      <c r="P566" s="37"/>
      <c r="Q566" s="12"/>
      <c r="R566" s="34"/>
      <c r="S566" s="12"/>
      <c r="T566" s="12"/>
      <c r="X566" s="12"/>
    </row>
    <row r="567" ht="15.75" customHeight="1">
      <c r="A567" s="34"/>
      <c r="B567" s="34"/>
      <c r="C567" s="34"/>
      <c r="E567" s="34"/>
      <c r="F567" s="35"/>
      <c r="J567" s="60"/>
      <c r="P567" s="37"/>
      <c r="Q567" s="12"/>
      <c r="R567" s="34"/>
      <c r="S567" s="12"/>
      <c r="T567" s="12"/>
      <c r="X567" s="12"/>
    </row>
    <row r="568" ht="15.75" customHeight="1">
      <c r="A568" s="34"/>
      <c r="B568" s="34"/>
      <c r="C568" s="34"/>
      <c r="E568" s="34"/>
      <c r="F568" s="35"/>
      <c r="J568" s="60"/>
      <c r="P568" s="37"/>
      <c r="Q568" s="12"/>
      <c r="R568" s="34"/>
      <c r="S568" s="12"/>
      <c r="T568" s="12"/>
      <c r="X568" s="12"/>
    </row>
    <row r="569" ht="15.75" customHeight="1">
      <c r="A569" s="34"/>
      <c r="B569" s="34"/>
      <c r="C569" s="34"/>
      <c r="E569" s="34"/>
      <c r="F569" s="35"/>
      <c r="J569" s="60"/>
      <c r="P569" s="37"/>
      <c r="Q569" s="12"/>
      <c r="R569" s="34"/>
      <c r="S569" s="12"/>
      <c r="T569" s="12"/>
      <c r="X569" s="12"/>
    </row>
    <row r="570" ht="15.75" customHeight="1">
      <c r="A570" s="34"/>
      <c r="B570" s="34"/>
      <c r="C570" s="34"/>
      <c r="E570" s="34"/>
      <c r="F570" s="35"/>
      <c r="J570" s="60"/>
      <c r="P570" s="37"/>
      <c r="Q570" s="12"/>
      <c r="R570" s="34"/>
      <c r="S570" s="12"/>
      <c r="T570" s="12"/>
      <c r="X570" s="12"/>
    </row>
    <row r="571" ht="15.75" customHeight="1">
      <c r="A571" s="34"/>
      <c r="B571" s="34"/>
      <c r="C571" s="34"/>
      <c r="E571" s="34"/>
      <c r="F571" s="35"/>
      <c r="J571" s="60"/>
      <c r="P571" s="37"/>
      <c r="Q571" s="12"/>
      <c r="R571" s="34"/>
      <c r="S571" s="12"/>
      <c r="T571" s="12"/>
      <c r="X571" s="12"/>
    </row>
    <row r="572" ht="15.75" customHeight="1">
      <c r="A572" s="34"/>
      <c r="B572" s="34"/>
      <c r="C572" s="34"/>
      <c r="E572" s="34"/>
      <c r="F572" s="35"/>
      <c r="J572" s="60"/>
      <c r="P572" s="37"/>
      <c r="Q572" s="12"/>
      <c r="R572" s="34"/>
      <c r="S572" s="12"/>
      <c r="T572" s="12"/>
      <c r="X572" s="12"/>
    </row>
    <row r="573" ht="15.75" customHeight="1">
      <c r="A573" s="34"/>
      <c r="B573" s="34"/>
      <c r="C573" s="34"/>
      <c r="E573" s="34"/>
      <c r="F573" s="35"/>
      <c r="J573" s="60"/>
      <c r="P573" s="37"/>
      <c r="Q573" s="12"/>
      <c r="R573" s="34"/>
      <c r="S573" s="12"/>
      <c r="T573" s="12"/>
      <c r="X573" s="12"/>
    </row>
    <row r="574" ht="15.75" customHeight="1">
      <c r="A574" s="34"/>
      <c r="B574" s="34"/>
      <c r="C574" s="34"/>
      <c r="E574" s="34"/>
      <c r="F574" s="35"/>
      <c r="J574" s="60"/>
      <c r="P574" s="37"/>
      <c r="Q574" s="12"/>
      <c r="R574" s="34"/>
      <c r="S574" s="12"/>
      <c r="T574" s="12"/>
      <c r="X574" s="12"/>
    </row>
    <row r="575" ht="15.75" customHeight="1">
      <c r="A575" s="34"/>
      <c r="B575" s="34"/>
      <c r="C575" s="34"/>
      <c r="E575" s="34"/>
      <c r="F575" s="35"/>
      <c r="J575" s="60"/>
      <c r="P575" s="37"/>
      <c r="Q575" s="12"/>
      <c r="R575" s="34"/>
      <c r="S575" s="12"/>
      <c r="T575" s="12"/>
      <c r="X575" s="12"/>
    </row>
    <row r="576" ht="15.75" customHeight="1">
      <c r="A576" s="34"/>
      <c r="B576" s="34"/>
      <c r="C576" s="34"/>
      <c r="E576" s="34"/>
      <c r="F576" s="35"/>
      <c r="J576" s="60"/>
      <c r="P576" s="37"/>
      <c r="Q576" s="12"/>
      <c r="R576" s="34"/>
      <c r="S576" s="12"/>
      <c r="T576" s="12"/>
      <c r="X576" s="12"/>
    </row>
    <row r="577" ht="15.75" customHeight="1">
      <c r="A577" s="34"/>
      <c r="B577" s="34"/>
      <c r="C577" s="34"/>
      <c r="E577" s="34"/>
      <c r="F577" s="35"/>
      <c r="J577" s="60"/>
      <c r="P577" s="37"/>
      <c r="Q577" s="12"/>
      <c r="R577" s="34"/>
      <c r="S577" s="12"/>
      <c r="T577" s="12"/>
      <c r="X577" s="12"/>
    </row>
    <row r="578" ht="15.75" customHeight="1">
      <c r="A578" s="34"/>
      <c r="B578" s="34"/>
      <c r="C578" s="34"/>
      <c r="E578" s="34"/>
      <c r="F578" s="35"/>
      <c r="J578" s="60"/>
      <c r="P578" s="37"/>
      <c r="Q578" s="12"/>
      <c r="R578" s="34"/>
      <c r="S578" s="12"/>
      <c r="T578" s="12"/>
      <c r="X578" s="12"/>
    </row>
    <row r="579" ht="15.75" customHeight="1">
      <c r="A579" s="34"/>
      <c r="B579" s="34"/>
      <c r="C579" s="34"/>
      <c r="E579" s="34"/>
      <c r="F579" s="35"/>
      <c r="J579" s="60"/>
      <c r="P579" s="37"/>
      <c r="Q579" s="12"/>
      <c r="R579" s="34"/>
      <c r="S579" s="12"/>
      <c r="T579" s="12"/>
      <c r="X579" s="12"/>
    </row>
    <row r="580" ht="15.75" customHeight="1">
      <c r="A580" s="34"/>
      <c r="B580" s="34"/>
      <c r="C580" s="34"/>
      <c r="E580" s="34"/>
      <c r="F580" s="35"/>
      <c r="J580" s="60"/>
      <c r="P580" s="37"/>
      <c r="Q580" s="12"/>
      <c r="R580" s="34"/>
      <c r="S580" s="12"/>
      <c r="T580" s="12"/>
      <c r="X580" s="12"/>
    </row>
    <row r="581" ht="15.75" customHeight="1">
      <c r="A581" s="34"/>
      <c r="B581" s="34"/>
      <c r="C581" s="34"/>
      <c r="E581" s="34"/>
      <c r="F581" s="35"/>
      <c r="J581" s="60"/>
      <c r="P581" s="37"/>
      <c r="Q581" s="12"/>
      <c r="R581" s="34"/>
      <c r="S581" s="12"/>
      <c r="T581" s="12"/>
      <c r="X581" s="12"/>
    </row>
    <row r="582" ht="15.75" customHeight="1">
      <c r="A582" s="34"/>
      <c r="B582" s="34"/>
      <c r="C582" s="34"/>
      <c r="E582" s="34"/>
      <c r="F582" s="35"/>
      <c r="J582" s="60"/>
      <c r="P582" s="37"/>
      <c r="Q582" s="12"/>
      <c r="R582" s="34"/>
      <c r="S582" s="12"/>
      <c r="T582" s="12"/>
      <c r="X582" s="12"/>
    </row>
    <row r="583" ht="15.75" customHeight="1">
      <c r="A583" s="34"/>
      <c r="B583" s="34"/>
      <c r="C583" s="34"/>
      <c r="E583" s="34"/>
      <c r="F583" s="35"/>
      <c r="J583" s="60"/>
      <c r="P583" s="37"/>
      <c r="Q583" s="12"/>
      <c r="R583" s="34"/>
      <c r="S583" s="12"/>
      <c r="T583" s="12"/>
      <c r="X583" s="12"/>
    </row>
    <row r="584" ht="15.75" customHeight="1">
      <c r="A584" s="34"/>
      <c r="B584" s="34"/>
      <c r="C584" s="34"/>
      <c r="E584" s="34"/>
      <c r="F584" s="35"/>
      <c r="J584" s="60"/>
      <c r="P584" s="37"/>
      <c r="Q584" s="12"/>
      <c r="R584" s="34"/>
      <c r="S584" s="12"/>
      <c r="T584" s="12"/>
      <c r="X584" s="12"/>
    </row>
    <row r="585" ht="15.75" customHeight="1">
      <c r="A585" s="34"/>
      <c r="B585" s="34"/>
      <c r="C585" s="34"/>
      <c r="E585" s="34"/>
      <c r="F585" s="35"/>
      <c r="J585" s="60"/>
      <c r="P585" s="37"/>
      <c r="Q585" s="12"/>
      <c r="R585" s="34"/>
      <c r="S585" s="12"/>
      <c r="T585" s="12"/>
      <c r="X585" s="12"/>
    </row>
    <row r="586" ht="15.75" customHeight="1">
      <c r="A586" s="34"/>
      <c r="B586" s="34"/>
      <c r="C586" s="34"/>
      <c r="E586" s="34"/>
      <c r="F586" s="35"/>
      <c r="J586" s="60"/>
      <c r="P586" s="37"/>
      <c r="Q586" s="12"/>
      <c r="R586" s="34"/>
      <c r="S586" s="12"/>
      <c r="T586" s="12"/>
      <c r="X586" s="12"/>
    </row>
    <row r="587" ht="15.75" customHeight="1">
      <c r="A587" s="34"/>
      <c r="B587" s="34"/>
      <c r="C587" s="34"/>
      <c r="E587" s="34"/>
      <c r="F587" s="35"/>
      <c r="J587" s="60"/>
      <c r="P587" s="37"/>
      <c r="Q587" s="12"/>
      <c r="R587" s="34"/>
      <c r="S587" s="12"/>
      <c r="T587" s="12"/>
      <c r="X587" s="12"/>
    </row>
    <row r="588" ht="15.75" customHeight="1">
      <c r="A588" s="34"/>
      <c r="B588" s="34"/>
      <c r="C588" s="34"/>
      <c r="E588" s="34"/>
      <c r="F588" s="35"/>
      <c r="J588" s="60"/>
      <c r="P588" s="37"/>
      <c r="Q588" s="12"/>
      <c r="R588" s="34"/>
      <c r="S588" s="12"/>
      <c r="T588" s="12"/>
      <c r="X588" s="12"/>
    </row>
    <row r="589" ht="15.75" customHeight="1">
      <c r="A589" s="34"/>
      <c r="B589" s="34"/>
      <c r="C589" s="34"/>
      <c r="E589" s="34"/>
      <c r="F589" s="35"/>
      <c r="J589" s="60"/>
      <c r="P589" s="37"/>
      <c r="Q589" s="12"/>
      <c r="R589" s="34"/>
      <c r="S589" s="12"/>
      <c r="T589" s="12"/>
      <c r="X589" s="12"/>
    </row>
    <row r="590" ht="15.75" customHeight="1">
      <c r="A590" s="34"/>
      <c r="B590" s="34"/>
      <c r="C590" s="34"/>
      <c r="E590" s="34"/>
      <c r="F590" s="35"/>
      <c r="J590" s="60"/>
      <c r="P590" s="37"/>
      <c r="Q590" s="12"/>
      <c r="R590" s="34"/>
      <c r="S590" s="12"/>
      <c r="T590" s="12"/>
      <c r="X590" s="12"/>
    </row>
    <row r="591" ht="15.75" customHeight="1">
      <c r="A591" s="34"/>
      <c r="B591" s="34"/>
      <c r="C591" s="34"/>
      <c r="E591" s="34"/>
      <c r="F591" s="35"/>
      <c r="J591" s="60"/>
      <c r="P591" s="37"/>
      <c r="Q591" s="12"/>
      <c r="R591" s="34"/>
      <c r="S591" s="12"/>
      <c r="T591" s="12"/>
      <c r="X591" s="12"/>
    </row>
    <row r="592" ht="15.75" customHeight="1">
      <c r="A592" s="34"/>
      <c r="B592" s="34"/>
      <c r="C592" s="34"/>
      <c r="E592" s="34"/>
      <c r="F592" s="35"/>
      <c r="J592" s="60"/>
      <c r="P592" s="37"/>
      <c r="Q592" s="12"/>
      <c r="R592" s="34"/>
      <c r="S592" s="12"/>
      <c r="T592" s="12"/>
      <c r="X592" s="12"/>
    </row>
    <row r="593" ht="15.75" customHeight="1">
      <c r="A593" s="34"/>
      <c r="B593" s="34"/>
      <c r="C593" s="34"/>
      <c r="E593" s="34"/>
      <c r="F593" s="35"/>
      <c r="J593" s="60"/>
      <c r="P593" s="37"/>
      <c r="Q593" s="12"/>
      <c r="R593" s="34"/>
      <c r="S593" s="12"/>
      <c r="T593" s="12"/>
      <c r="X593" s="12"/>
    </row>
    <row r="594" ht="15.75" customHeight="1">
      <c r="A594" s="34"/>
      <c r="B594" s="34"/>
      <c r="C594" s="34"/>
      <c r="E594" s="34"/>
      <c r="F594" s="35"/>
      <c r="J594" s="60"/>
      <c r="P594" s="37"/>
      <c r="Q594" s="12"/>
      <c r="R594" s="34"/>
      <c r="S594" s="12"/>
      <c r="T594" s="12"/>
      <c r="X594" s="12"/>
    </row>
    <row r="595" ht="15.75" customHeight="1">
      <c r="A595" s="34"/>
      <c r="B595" s="34"/>
      <c r="C595" s="34"/>
      <c r="E595" s="34"/>
      <c r="F595" s="35"/>
      <c r="J595" s="60"/>
      <c r="P595" s="37"/>
      <c r="Q595" s="12"/>
      <c r="R595" s="34"/>
      <c r="S595" s="12"/>
      <c r="T595" s="12"/>
      <c r="X595" s="12"/>
    </row>
    <row r="596" ht="15.75" customHeight="1">
      <c r="A596" s="34"/>
      <c r="B596" s="34"/>
      <c r="C596" s="34"/>
      <c r="E596" s="34"/>
      <c r="F596" s="35"/>
      <c r="J596" s="60"/>
      <c r="P596" s="37"/>
      <c r="Q596" s="12"/>
      <c r="R596" s="34"/>
      <c r="S596" s="12"/>
      <c r="T596" s="12"/>
      <c r="X596" s="12"/>
    </row>
    <row r="597" ht="15.75" customHeight="1">
      <c r="A597" s="34"/>
      <c r="B597" s="34"/>
      <c r="C597" s="34"/>
      <c r="E597" s="34"/>
      <c r="F597" s="35"/>
      <c r="J597" s="60"/>
      <c r="P597" s="37"/>
      <c r="Q597" s="12"/>
      <c r="R597" s="34"/>
      <c r="S597" s="12"/>
      <c r="T597" s="12"/>
      <c r="X597" s="12"/>
    </row>
    <row r="598" ht="15.75" customHeight="1">
      <c r="A598" s="34"/>
      <c r="B598" s="34"/>
      <c r="C598" s="34"/>
      <c r="E598" s="34"/>
      <c r="F598" s="35"/>
      <c r="J598" s="60"/>
      <c r="P598" s="37"/>
      <c r="Q598" s="12"/>
      <c r="R598" s="34"/>
      <c r="S598" s="12"/>
      <c r="T598" s="12"/>
      <c r="X598" s="12"/>
    </row>
    <row r="599" ht="15.75" customHeight="1">
      <c r="A599" s="34"/>
      <c r="B599" s="34"/>
      <c r="C599" s="34"/>
      <c r="E599" s="34"/>
      <c r="F599" s="35"/>
      <c r="J599" s="60"/>
      <c r="P599" s="37"/>
      <c r="Q599" s="12"/>
      <c r="R599" s="34"/>
      <c r="S599" s="12"/>
      <c r="T599" s="12"/>
      <c r="X599" s="12"/>
    </row>
    <row r="600" ht="15.75" customHeight="1">
      <c r="A600" s="34"/>
      <c r="B600" s="34"/>
      <c r="C600" s="34"/>
      <c r="E600" s="34"/>
      <c r="F600" s="35"/>
      <c r="J600" s="60"/>
      <c r="P600" s="37"/>
      <c r="Q600" s="12"/>
      <c r="R600" s="34"/>
      <c r="S600" s="12"/>
      <c r="T600" s="12"/>
      <c r="X600" s="12"/>
    </row>
    <row r="601" ht="15.75" customHeight="1">
      <c r="A601" s="34"/>
      <c r="B601" s="34"/>
      <c r="C601" s="34"/>
      <c r="E601" s="34"/>
      <c r="F601" s="35"/>
      <c r="J601" s="60"/>
      <c r="P601" s="37"/>
      <c r="Q601" s="12"/>
      <c r="R601" s="34"/>
      <c r="S601" s="12"/>
      <c r="T601" s="12"/>
      <c r="X601" s="12"/>
    </row>
    <row r="602" ht="15.75" customHeight="1">
      <c r="A602" s="34"/>
      <c r="B602" s="34"/>
      <c r="C602" s="34"/>
      <c r="E602" s="34"/>
      <c r="F602" s="35"/>
      <c r="J602" s="60"/>
      <c r="P602" s="37"/>
      <c r="Q602" s="12"/>
      <c r="R602" s="34"/>
      <c r="S602" s="12"/>
      <c r="T602" s="12"/>
      <c r="X602" s="12"/>
    </row>
    <row r="603" ht="15.75" customHeight="1">
      <c r="A603" s="34"/>
      <c r="B603" s="34"/>
      <c r="C603" s="34"/>
      <c r="E603" s="34"/>
      <c r="F603" s="35"/>
      <c r="J603" s="60"/>
      <c r="P603" s="37"/>
      <c r="Q603" s="12"/>
      <c r="R603" s="34"/>
      <c r="S603" s="12"/>
      <c r="T603" s="12"/>
      <c r="X603" s="12"/>
    </row>
    <row r="604" ht="15.75" customHeight="1">
      <c r="A604" s="34"/>
      <c r="B604" s="34"/>
      <c r="C604" s="34"/>
      <c r="E604" s="34"/>
      <c r="F604" s="35"/>
      <c r="J604" s="60"/>
      <c r="P604" s="37"/>
      <c r="Q604" s="12"/>
      <c r="R604" s="34"/>
      <c r="S604" s="12"/>
      <c r="T604" s="12"/>
      <c r="X604" s="12"/>
    </row>
    <row r="605" ht="15.75" customHeight="1">
      <c r="A605" s="34"/>
      <c r="B605" s="34"/>
      <c r="C605" s="34"/>
      <c r="E605" s="34"/>
      <c r="F605" s="35"/>
      <c r="J605" s="60"/>
      <c r="P605" s="37"/>
      <c r="Q605" s="12"/>
      <c r="R605" s="34"/>
      <c r="S605" s="12"/>
      <c r="T605" s="12"/>
      <c r="X605" s="12"/>
    </row>
    <row r="606" ht="15.75" customHeight="1">
      <c r="A606" s="34"/>
      <c r="B606" s="34"/>
      <c r="C606" s="34"/>
      <c r="E606" s="34"/>
      <c r="F606" s="35"/>
      <c r="J606" s="60"/>
      <c r="P606" s="37"/>
      <c r="Q606" s="12"/>
      <c r="R606" s="34"/>
      <c r="S606" s="12"/>
      <c r="T606" s="12"/>
      <c r="X606" s="12"/>
    </row>
    <row r="607" ht="15.75" customHeight="1">
      <c r="A607" s="34"/>
      <c r="B607" s="34"/>
      <c r="C607" s="34"/>
      <c r="E607" s="34"/>
      <c r="F607" s="35"/>
      <c r="J607" s="60"/>
      <c r="P607" s="37"/>
      <c r="Q607" s="12"/>
      <c r="R607" s="34"/>
      <c r="S607" s="12"/>
      <c r="T607" s="12"/>
      <c r="X607" s="12"/>
    </row>
    <row r="608" ht="15.75" customHeight="1">
      <c r="A608" s="34"/>
      <c r="B608" s="34"/>
      <c r="C608" s="34"/>
      <c r="E608" s="34"/>
      <c r="F608" s="35"/>
      <c r="J608" s="60"/>
      <c r="P608" s="37"/>
      <c r="Q608" s="12"/>
      <c r="R608" s="34"/>
      <c r="S608" s="12"/>
      <c r="T608" s="12"/>
      <c r="X608" s="12"/>
    </row>
    <row r="609" ht="15.75" customHeight="1">
      <c r="A609" s="34"/>
      <c r="B609" s="34"/>
      <c r="C609" s="34"/>
      <c r="E609" s="34"/>
      <c r="F609" s="35"/>
      <c r="J609" s="60"/>
      <c r="P609" s="37"/>
      <c r="Q609" s="12"/>
      <c r="R609" s="34"/>
      <c r="S609" s="12"/>
      <c r="T609" s="12"/>
      <c r="X609" s="12"/>
    </row>
    <row r="610" ht="15.75" customHeight="1">
      <c r="A610" s="34"/>
      <c r="B610" s="34"/>
      <c r="C610" s="34"/>
      <c r="E610" s="34"/>
      <c r="F610" s="35"/>
      <c r="J610" s="60"/>
      <c r="P610" s="37"/>
      <c r="Q610" s="12"/>
      <c r="R610" s="34"/>
      <c r="S610" s="12"/>
      <c r="T610" s="12"/>
      <c r="X610" s="12"/>
    </row>
    <row r="611" ht="15.75" customHeight="1">
      <c r="A611" s="34"/>
      <c r="B611" s="34"/>
      <c r="C611" s="34"/>
      <c r="E611" s="34"/>
      <c r="F611" s="35"/>
      <c r="J611" s="60"/>
      <c r="P611" s="37"/>
      <c r="Q611" s="12"/>
      <c r="R611" s="34"/>
      <c r="S611" s="12"/>
      <c r="T611" s="12"/>
      <c r="X611" s="12"/>
    </row>
    <row r="612" ht="15.75" customHeight="1">
      <c r="A612" s="34"/>
      <c r="B612" s="34"/>
      <c r="C612" s="34"/>
      <c r="E612" s="34"/>
      <c r="F612" s="35"/>
      <c r="J612" s="60"/>
      <c r="P612" s="37"/>
      <c r="Q612" s="12"/>
      <c r="R612" s="34"/>
      <c r="S612" s="12"/>
      <c r="T612" s="12"/>
      <c r="X612" s="12"/>
    </row>
    <row r="613" ht="15.75" customHeight="1">
      <c r="A613" s="34"/>
      <c r="B613" s="34"/>
      <c r="C613" s="34"/>
      <c r="E613" s="34"/>
      <c r="F613" s="35"/>
      <c r="J613" s="60"/>
      <c r="P613" s="37"/>
      <c r="Q613" s="12"/>
      <c r="R613" s="34"/>
      <c r="S613" s="12"/>
      <c r="T613" s="12"/>
      <c r="X613" s="12"/>
    </row>
    <row r="614" ht="15.75" customHeight="1">
      <c r="A614" s="34"/>
      <c r="B614" s="34"/>
      <c r="C614" s="34"/>
      <c r="E614" s="34"/>
      <c r="F614" s="35"/>
      <c r="J614" s="60"/>
      <c r="P614" s="37"/>
      <c r="Q614" s="12"/>
      <c r="R614" s="34"/>
      <c r="S614" s="12"/>
      <c r="T614" s="12"/>
      <c r="X614" s="12"/>
    </row>
    <row r="615" ht="15.75" customHeight="1">
      <c r="A615" s="34"/>
      <c r="B615" s="34"/>
      <c r="C615" s="34"/>
      <c r="E615" s="34"/>
      <c r="F615" s="35"/>
      <c r="J615" s="60"/>
      <c r="P615" s="37"/>
      <c r="Q615" s="12"/>
      <c r="R615" s="34"/>
      <c r="S615" s="12"/>
      <c r="T615" s="12"/>
      <c r="X615" s="12"/>
    </row>
    <row r="616" ht="15.75" customHeight="1">
      <c r="A616" s="34"/>
      <c r="B616" s="34"/>
      <c r="C616" s="34"/>
      <c r="E616" s="34"/>
      <c r="F616" s="35"/>
      <c r="J616" s="60"/>
      <c r="P616" s="37"/>
      <c r="Q616" s="12"/>
      <c r="R616" s="34"/>
      <c r="S616" s="12"/>
      <c r="T616" s="12"/>
      <c r="X616" s="12"/>
    </row>
    <row r="617" ht="15.75" customHeight="1">
      <c r="A617" s="34"/>
      <c r="B617" s="34"/>
      <c r="C617" s="34"/>
      <c r="E617" s="34"/>
      <c r="F617" s="35"/>
      <c r="J617" s="60"/>
      <c r="P617" s="37"/>
      <c r="Q617" s="12"/>
      <c r="R617" s="34"/>
      <c r="S617" s="12"/>
      <c r="T617" s="12"/>
      <c r="X617" s="12"/>
    </row>
    <row r="618" ht="15.75" customHeight="1">
      <c r="A618" s="34"/>
      <c r="B618" s="34"/>
      <c r="C618" s="34"/>
      <c r="E618" s="34"/>
      <c r="F618" s="35"/>
      <c r="J618" s="60"/>
      <c r="P618" s="37"/>
      <c r="Q618" s="12"/>
      <c r="R618" s="34"/>
      <c r="S618" s="12"/>
      <c r="T618" s="12"/>
      <c r="X618" s="12"/>
    </row>
    <row r="619" ht="15.75" customHeight="1">
      <c r="A619" s="34"/>
      <c r="B619" s="34"/>
      <c r="C619" s="34"/>
      <c r="E619" s="34"/>
      <c r="F619" s="35"/>
      <c r="J619" s="60"/>
      <c r="P619" s="37"/>
      <c r="Q619" s="12"/>
      <c r="R619" s="34"/>
      <c r="S619" s="12"/>
      <c r="T619" s="12"/>
      <c r="X619" s="12"/>
    </row>
    <row r="620" ht="15.75" customHeight="1">
      <c r="A620" s="34"/>
      <c r="B620" s="34"/>
      <c r="C620" s="34"/>
      <c r="E620" s="34"/>
      <c r="F620" s="35"/>
      <c r="J620" s="60"/>
      <c r="P620" s="37"/>
      <c r="Q620" s="12"/>
      <c r="R620" s="34"/>
      <c r="S620" s="12"/>
      <c r="T620" s="12"/>
      <c r="X620" s="12"/>
    </row>
    <row r="621" ht="15.75" customHeight="1">
      <c r="A621" s="34"/>
      <c r="B621" s="34"/>
      <c r="C621" s="34"/>
      <c r="E621" s="34"/>
      <c r="F621" s="35"/>
      <c r="J621" s="60"/>
      <c r="P621" s="37"/>
      <c r="Q621" s="12"/>
      <c r="R621" s="34"/>
      <c r="S621" s="12"/>
      <c r="T621" s="12"/>
      <c r="X621" s="12"/>
    </row>
    <row r="622" ht="15.75" customHeight="1">
      <c r="A622" s="34"/>
      <c r="B622" s="34"/>
      <c r="C622" s="34"/>
      <c r="E622" s="34"/>
      <c r="F622" s="35"/>
      <c r="J622" s="60"/>
      <c r="P622" s="37"/>
      <c r="Q622" s="12"/>
      <c r="R622" s="34"/>
      <c r="S622" s="12"/>
      <c r="T622" s="12"/>
      <c r="X622" s="12"/>
    </row>
    <row r="623" ht="15.75" customHeight="1">
      <c r="A623" s="34"/>
      <c r="B623" s="34"/>
      <c r="C623" s="34"/>
      <c r="E623" s="34"/>
      <c r="F623" s="35"/>
      <c r="J623" s="60"/>
      <c r="P623" s="37"/>
      <c r="Q623" s="12"/>
      <c r="R623" s="34"/>
      <c r="S623" s="12"/>
      <c r="T623" s="12"/>
      <c r="X623" s="12"/>
    </row>
    <row r="624" ht="15.75" customHeight="1">
      <c r="A624" s="34"/>
      <c r="B624" s="34"/>
      <c r="C624" s="34"/>
      <c r="E624" s="34"/>
      <c r="F624" s="35"/>
      <c r="J624" s="60"/>
      <c r="P624" s="37"/>
      <c r="Q624" s="12"/>
      <c r="R624" s="34"/>
      <c r="S624" s="12"/>
      <c r="T624" s="12"/>
      <c r="X624" s="12"/>
    </row>
    <row r="625" ht="15.75" customHeight="1">
      <c r="A625" s="34"/>
      <c r="B625" s="34"/>
      <c r="C625" s="34"/>
      <c r="E625" s="34"/>
      <c r="F625" s="35"/>
      <c r="J625" s="60"/>
      <c r="P625" s="37"/>
      <c r="Q625" s="12"/>
      <c r="R625" s="34"/>
      <c r="S625" s="12"/>
      <c r="T625" s="12"/>
      <c r="X625" s="12"/>
    </row>
    <row r="626" ht="15.75" customHeight="1">
      <c r="A626" s="34"/>
      <c r="B626" s="34"/>
      <c r="C626" s="34"/>
      <c r="E626" s="34"/>
      <c r="F626" s="35"/>
      <c r="J626" s="60"/>
      <c r="P626" s="37"/>
      <c r="Q626" s="12"/>
      <c r="R626" s="34"/>
      <c r="S626" s="12"/>
      <c r="T626" s="12"/>
      <c r="X626" s="12"/>
    </row>
    <row r="627" ht="15.75" customHeight="1">
      <c r="A627" s="34"/>
      <c r="B627" s="34"/>
      <c r="C627" s="34"/>
      <c r="E627" s="34"/>
      <c r="F627" s="35"/>
      <c r="J627" s="60"/>
      <c r="P627" s="37"/>
      <c r="Q627" s="12"/>
      <c r="R627" s="34"/>
      <c r="S627" s="12"/>
      <c r="T627" s="12"/>
      <c r="X627" s="12"/>
    </row>
    <row r="628" ht="15.75" customHeight="1">
      <c r="A628" s="34"/>
      <c r="B628" s="34"/>
      <c r="C628" s="34"/>
      <c r="E628" s="34"/>
      <c r="F628" s="35"/>
      <c r="J628" s="60"/>
      <c r="P628" s="37"/>
      <c r="Q628" s="12"/>
      <c r="R628" s="34"/>
      <c r="S628" s="12"/>
      <c r="T628" s="12"/>
      <c r="X628" s="12"/>
    </row>
    <row r="629" ht="15.75" customHeight="1">
      <c r="A629" s="34"/>
      <c r="B629" s="34"/>
      <c r="C629" s="34"/>
      <c r="E629" s="34"/>
      <c r="F629" s="35"/>
      <c r="J629" s="60"/>
      <c r="P629" s="37"/>
      <c r="Q629" s="12"/>
      <c r="R629" s="34"/>
      <c r="S629" s="12"/>
      <c r="T629" s="12"/>
      <c r="X629" s="12"/>
    </row>
    <row r="630" ht="15.75" customHeight="1">
      <c r="A630" s="34"/>
      <c r="B630" s="34"/>
      <c r="C630" s="34"/>
      <c r="E630" s="34"/>
      <c r="F630" s="35"/>
      <c r="J630" s="60"/>
      <c r="P630" s="37"/>
      <c r="Q630" s="12"/>
      <c r="R630" s="34"/>
      <c r="S630" s="12"/>
      <c r="T630" s="12"/>
      <c r="X630" s="12"/>
    </row>
    <row r="631" ht="15.75" customHeight="1">
      <c r="A631" s="34"/>
      <c r="B631" s="34"/>
      <c r="C631" s="34"/>
      <c r="E631" s="34"/>
      <c r="F631" s="35"/>
      <c r="J631" s="60"/>
      <c r="P631" s="37"/>
      <c r="Q631" s="12"/>
      <c r="R631" s="34"/>
      <c r="S631" s="12"/>
      <c r="T631" s="12"/>
      <c r="X631" s="12"/>
    </row>
    <row r="632" ht="15.75" customHeight="1">
      <c r="A632" s="34"/>
      <c r="B632" s="34"/>
      <c r="C632" s="34"/>
      <c r="E632" s="34"/>
      <c r="F632" s="35"/>
      <c r="J632" s="60"/>
      <c r="P632" s="37"/>
      <c r="Q632" s="12"/>
      <c r="R632" s="34"/>
      <c r="S632" s="12"/>
      <c r="T632" s="12"/>
      <c r="X632" s="12"/>
    </row>
    <row r="633" ht="15.75" customHeight="1">
      <c r="A633" s="34"/>
      <c r="B633" s="34"/>
      <c r="C633" s="34"/>
      <c r="E633" s="34"/>
      <c r="F633" s="35"/>
      <c r="J633" s="60"/>
      <c r="P633" s="37"/>
      <c r="Q633" s="12"/>
      <c r="R633" s="34"/>
      <c r="S633" s="12"/>
      <c r="T633" s="12"/>
      <c r="X633" s="12"/>
    </row>
    <row r="634" ht="15.75" customHeight="1">
      <c r="A634" s="34"/>
      <c r="B634" s="34"/>
      <c r="C634" s="34"/>
      <c r="E634" s="34"/>
      <c r="F634" s="35"/>
      <c r="J634" s="60"/>
      <c r="P634" s="37"/>
      <c r="Q634" s="12"/>
      <c r="R634" s="34"/>
      <c r="S634" s="12"/>
      <c r="T634" s="12"/>
      <c r="X634" s="12"/>
    </row>
    <row r="635" ht="15.75" customHeight="1">
      <c r="A635" s="34"/>
      <c r="B635" s="34"/>
      <c r="C635" s="34"/>
      <c r="E635" s="34"/>
      <c r="F635" s="35"/>
      <c r="J635" s="60"/>
      <c r="P635" s="37"/>
      <c r="Q635" s="12"/>
      <c r="R635" s="34"/>
      <c r="S635" s="12"/>
      <c r="T635" s="12"/>
      <c r="X635" s="12"/>
    </row>
    <row r="636" ht="15.75" customHeight="1">
      <c r="A636" s="34"/>
      <c r="B636" s="34"/>
      <c r="C636" s="34"/>
      <c r="E636" s="34"/>
      <c r="F636" s="35"/>
      <c r="J636" s="60"/>
      <c r="P636" s="37"/>
      <c r="Q636" s="12"/>
      <c r="R636" s="34"/>
      <c r="S636" s="12"/>
      <c r="T636" s="12"/>
      <c r="X636" s="12"/>
    </row>
    <row r="637" ht="15.75" customHeight="1">
      <c r="A637" s="34"/>
      <c r="B637" s="34"/>
      <c r="C637" s="34"/>
      <c r="E637" s="34"/>
      <c r="F637" s="35"/>
      <c r="J637" s="60"/>
      <c r="P637" s="37"/>
      <c r="Q637" s="12"/>
      <c r="R637" s="34"/>
      <c r="S637" s="12"/>
      <c r="T637" s="12"/>
      <c r="X637" s="12"/>
    </row>
    <row r="638" ht="15.75" customHeight="1">
      <c r="A638" s="34"/>
      <c r="B638" s="34"/>
      <c r="C638" s="34"/>
      <c r="E638" s="34"/>
      <c r="F638" s="35"/>
      <c r="J638" s="60"/>
      <c r="P638" s="37"/>
      <c r="Q638" s="12"/>
      <c r="R638" s="34"/>
      <c r="S638" s="12"/>
      <c r="T638" s="12"/>
      <c r="X638" s="12"/>
    </row>
    <row r="639" ht="15.75" customHeight="1">
      <c r="A639" s="34"/>
      <c r="B639" s="34"/>
      <c r="C639" s="34"/>
      <c r="E639" s="34"/>
      <c r="F639" s="35"/>
      <c r="J639" s="60"/>
      <c r="P639" s="37"/>
      <c r="Q639" s="12"/>
      <c r="R639" s="34"/>
      <c r="S639" s="12"/>
      <c r="T639" s="12"/>
      <c r="X639" s="12"/>
    </row>
    <row r="640" ht="15.75" customHeight="1">
      <c r="A640" s="34"/>
      <c r="B640" s="34"/>
      <c r="C640" s="34"/>
      <c r="E640" s="34"/>
      <c r="F640" s="35"/>
      <c r="J640" s="60"/>
      <c r="P640" s="37"/>
      <c r="Q640" s="12"/>
      <c r="R640" s="34"/>
      <c r="S640" s="12"/>
      <c r="T640" s="12"/>
      <c r="X640" s="12"/>
    </row>
    <row r="641" ht="15.75" customHeight="1">
      <c r="A641" s="34"/>
      <c r="B641" s="34"/>
      <c r="C641" s="34"/>
      <c r="E641" s="34"/>
      <c r="F641" s="35"/>
      <c r="J641" s="60"/>
      <c r="P641" s="37"/>
      <c r="Q641" s="12"/>
      <c r="R641" s="34"/>
      <c r="S641" s="12"/>
      <c r="T641" s="12"/>
      <c r="X641" s="12"/>
    </row>
    <row r="642" ht="15.75" customHeight="1">
      <c r="A642" s="34"/>
      <c r="B642" s="34"/>
      <c r="C642" s="34"/>
      <c r="E642" s="34"/>
      <c r="F642" s="35"/>
      <c r="J642" s="60"/>
      <c r="P642" s="37"/>
      <c r="Q642" s="12"/>
      <c r="R642" s="34"/>
      <c r="S642" s="12"/>
      <c r="T642" s="12"/>
      <c r="X642" s="12"/>
    </row>
    <row r="643" ht="15.75" customHeight="1">
      <c r="A643" s="34"/>
      <c r="B643" s="34"/>
      <c r="C643" s="34"/>
      <c r="E643" s="34"/>
      <c r="F643" s="35"/>
      <c r="J643" s="60"/>
      <c r="P643" s="37"/>
      <c r="Q643" s="12"/>
      <c r="R643" s="34"/>
      <c r="S643" s="12"/>
      <c r="T643" s="12"/>
      <c r="X643" s="12"/>
    </row>
    <row r="644" ht="15.75" customHeight="1">
      <c r="A644" s="34"/>
      <c r="B644" s="34"/>
      <c r="C644" s="34"/>
      <c r="E644" s="34"/>
      <c r="F644" s="35"/>
      <c r="J644" s="60"/>
      <c r="P644" s="37"/>
      <c r="Q644" s="12"/>
      <c r="R644" s="34"/>
      <c r="S644" s="12"/>
      <c r="T644" s="12"/>
      <c r="X644" s="12"/>
    </row>
    <row r="645" ht="15.75" customHeight="1">
      <c r="A645" s="34"/>
      <c r="B645" s="34"/>
      <c r="C645" s="34"/>
      <c r="E645" s="34"/>
      <c r="F645" s="35"/>
      <c r="J645" s="60"/>
      <c r="P645" s="37"/>
      <c r="Q645" s="12"/>
      <c r="R645" s="34"/>
      <c r="S645" s="12"/>
      <c r="T645" s="12"/>
      <c r="X645" s="12"/>
    </row>
    <row r="646" ht="15.75" customHeight="1">
      <c r="A646" s="34"/>
      <c r="B646" s="34"/>
      <c r="C646" s="34"/>
      <c r="E646" s="34"/>
      <c r="F646" s="35"/>
      <c r="J646" s="60"/>
      <c r="P646" s="37"/>
      <c r="Q646" s="12"/>
      <c r="R646" s="34"/>
      <c r="S646" s="12"/>
      <c r="T646" s="12"/>
      <c r="X646" s="12"/>
    </row>
    <row r="647" ht="15.75" customHeight="1">
      <c r="A647" s="34"/>
      <c r="B647" s="34"/>
      <c r="C647" s="34"/>
      <c r="E647" s="34"/>
      <c r="F647" s="35"/>
      <c r="J647" s="60"/>
      <c r="P647" s="37"/>
      <c r="Q647" s="12"/>
      <c r="R647" s="34"/>
      <c r="S647" s="12"/>
      <c r="T647" s="12"/>
      <c r="X647" s="12"/>
    </row>
    <row r="648" ht="15.75" customHeight="1">
      <c r="A648" s="34"/>
      <c r="B648" s="34"/>
      <c r="C648" s="34"/>
      <c r="E648" s="34"/>
      <c r="F648" s="35"/>
      <c r="J648" s="60"/>
      <c r="P648" s="37"/>
      <c r="Q648" s="12"/>
      <c r="R648" s="34"/>
      <c r="S648" s="12"/>
      <c r="T648" s="12"/>
      <c r="X648" s="12"/>
    </row>
    <row r="649" ht="15.75" customHeight="1">
      <c r="A649" s="34"/>
      <c r="B649" s="34"/>
      <c r="C649" s="34"/>
      <c r="E649" s="34"/>
      <c r="F649" s="35"/>
      <c r="J649" s="60"/>
      <c r="P649" s="37"/>
      <c r="Q649" s="12"/>
      <c r="R649" s="34"/>
      <c r="S649" s="12"/>
      <c r="T649" s="12"/>
      <c r="X649" s="12"/>
    </row>
    <row r="650" ht="15.75" customHeight="1">
      <c r="A650" s="34"/>
      <c r="B650" s="34"/>
      <c r="C650" s="34"/>
      <c r="E650" s="34"/>
      <c r="F650" s="35"/>
      <c r="J650" s="60"/>
      <c r="P650" s="37"/>
      <c r="Q650" s="12"/>
      <c r="R650" s="34"/>
      <c r="S650" s="12"/>
      <c r="T650" s="12"/>
      <c r="X650" s="12"/>
    </row>
    <row r="651" ht="15.75" customHeight="1">
      <c r="A651" s="34"/>
      <c r="B651" s="34"/>
      <c r="C651" s="34"/>
      <c r="E651" s="34"/>
      <c r="F651" s="35"/>
      <c r="J651" s="60"/>
      <c r="P651" s="37"/>
      <c r="Q651" s="12"/>
      <c r="R651" s="34"/>
      <c r="S651" s="12"/>
      <c r="T651" s="12"/>
      <c r="X651" s="12"/>
    </row>
    <row r="652" ht="15.75" customHeight="1">
      <c r="A652" s="34"/>
      <c r="B652" s="34"/>
      <c r="C652" s="34"/>
      <c r="E652" s="34"/>
      <c r="F652" s="35"/>
      <c r="J652" s="60"/>
      <c r="P652" s="37"/>
      <c r="Q652" s="12"/>
      <c r="R652" s="34"/>
      <c r="S652" s="12"/>
      <c r="T652" s="12"/>
      <c r="X652" s="12"/>
    </row>
    <row r="653" ht="15.75" customHeight="1">
      <c r="A653" s="34"/>
      <c r="B653" s="34"/>
      <c r="C653" s="34"/>
      <c r="E653" s="34"/>
      <c r="F653" s="35"/>
      <c r="J653" s="60"/>
      <c r="P653" s="37"/>
      <c r="Q653" s="12"/>
      <c r="R653" s="34"/>
      <c r="S653" s="12"/>
      <c r="T653" s="12"/>
      <c r="X653" s="12"/>
    </row>
    <row r="654" ht="15.75" customHeight="1">
      <c r="A654" s="34"/>
      <c r="B654" s="34"/>
      <c r="C654" s="34"/>
      <c r="E654" s="34"/>
      <c r="F654" s="35"/>
      <c r="J654" s="60"/>
      <c r="P654" s="37"/>
      <c r="Q654" s="12"/>
      <c r="R654" s="34"/>
      <c r="S654" s="12"/>
      <c r="T654" s="12"/>
      <c r="X654" s="12"/>
    </row>
    <row r="655" ht="15.75" customHeight="1">
      <c r="A655" s="34"/>
      <c r="B655" s="34"/>
      <c r="C655" s="34"/>
      <c r="E655" s="34"/>
      <c r="F655" s="35"/>
      <c r="J655" s="60"/>
      <c r="P655" s="37"/>
      <c r="Q655" s="12"/>
      <c r="R655" s="34"/>
      <c r="S655" s="12"/>
      <c r="T655" s="12"/>
      <c r="X655" s="12"/>
    </row>
    <row r="656" ht="15.75" customHeight="1">
      <c r="A656" s="34"/>
      <c r="B656" s="34"/>
      <c r="C656" s="34"/>
      <c r="E656" s="34"/>
      <c r="F656" s="35"/>
      <c r="J656" s="60"/>
      <c r="P656" s="37"/>
      <c r="Q656" s="12"/>
      <c r="R656" s="34"/>
      <c r="S656" s="12"/>
      <c r="T656" s="12"/>
      <c r="X656" s="12"/>
    </row>
    <row r="657" ht="15.75" customHeight="1">
      <c r="A657" s="34"/>
      <c r="B657" s="34"/>
      <c r="C657" s="34"/>
      <c r="E657" s="34"/>
      <c r="F657" s="35"/>
      <c r="J657" s="60"/>
      <c r="P657" s="37"/>
      <c r="Q657" s="12"/>
      <c r="R657" s="34"/>
      <c r="S657" s="12"/>
      <c r="T657" s="12"/>
      <c r="X657" s="12"/>
    </row>
    <row r="658" ht="15.75" customHeight="1">
      <c r="A658" s="34"/>
      <c r="B658" s="34"/>
      <c r="C658" s="34"/>
      <c r="E658" s="34"/>
      <c r="F658" s="35"/>
      <c r="J658" s="60"/>
      <c r="P658" s="37"/>
      <c r="Q658" s="12"/>
      <c r="R658" s="34"/>
      <c r="S658" s="12"/>
      <c r="T658" s="12"/>
      <c r="X658" s="12"/>
    </row>
    <row r="659" ht="15.75" customHeight="1">
      <c r="A659" s="34"/>
      <c r="B659" s="34"/>
      <c r="C659" s="34"/>
      <c r="E659" s="34"/>
      <c r="F659" s="35"/>
      <c r="J659" s="60"/>
      <c r="P659" s="37"/>
      <c r="Q659" s="12"/>
      <c r="R659" s="34"/>
      <c r="S659" s="12"/>
      <c r="T659" s="12"/>
      <c r="X659" s="12"/>
    </row>
    <row r="660" ht="15.75" customHeight="1">
      <c r="A660" s="34"/>
      <c r="B660" s="34"/>
      <c r="C660" s="34"/>
      <c r="E660" s="34"/>
      <c r="F660" s="35"/>
      <c r="J660" s="60"/>
      <c r="P660" s="37"/>
      <c r="Q660" s="12"/>
      <c r="R660" s="34"/>
      <c r="S660" s="12"/>
      <c r="T660" s="12"/>
      <c r="X660" s="12"/>
    </row>
    <row r="661" ht="15.75" customHeight="1">
      <c r="A661" s="34"/>
      <c r="B661" s="34"/>
      <c r="C661" s="34"/>
      <c r="E661" s="34"/>
      <c r="F661" s="35"/>
      <c r="J661" s="60"/>
      <c r="P661" s="37"/>
      <c r="Q661" s="12"/>
      <c r="R661" s="34"/>
      <c r="S661" s="12"/>
      <c r="T661" s="12"/>
      <c r="X661" s="12"/>
    </row>
    <row r="662" ht="15.75" customHeight="1">
      <c r="A662" s="34"/>
      <c r="B662" s="34"/>
      <c r="C662" s="34"/>
      <c r="E662" s="34"/>
      <c r="F662" s="35"/>
      <c r="J662" s="60"/>
      <c r="P662" s="37"/>
      <c r="Q662" s="12"/>
      <c r="R662" s="34"/>
      <c r="S662" s="12"/>
      <c r="T662" s="12"/>
      <c r="X662" s="12"/>
    </row>
    <row r="663" ht="15.75" customHeight="1">
      <c r="A663" s="34"/>
      <c r="B663" s="34"/>
      <c r="C663" s="34"/>
      <c r="E663" s="34"/>
      <c r="F663" s="35"/>
      <c r="J663" s="60"/>
      <c r="P663" s="37"/>
      <c r="Q663" s="12"/>
      <c r="R663" s="34"/>
      <c r="S663" s="12"/>
      <c r="T663" s="12"/>
      <c r="X663" s="12"/>
    </row>
    <row r="664" ht="15.75" customHeight="1">
      <c r="A664" s="34"/>
      <c r="B664" s="34"/>
      <c r="C664" s="34"/>
      <c r="E664" s="34"/>
      <c r="F664" s="35"/>
      <c r="J664" s="60"/>
      <c r="P664" s="37"/>
      <c r="Q664" s="12"/>
      <c r="R664" s="34"/>
      <c r="S664" s="12"/>
      <c r="T664" s="12"/>
      <c r="X664" s="12"/>
    </row>
    <row r="665" ht="15.75" customHeight="1">
      <c r="A665" s="34"/>
      <c r="B665" s="34"/>
      <c r="C665" s="34"/>
      <c r="E665" s="34"/>
      <c r="F665" s="35"/>
      <c r="J665" s="60"/>
      <c r="P665" s="37"/>
      <c r="Q665" s="12"/>
      <c r="R665" s="34"/>
      <c r="S665" s="12"/>
      <c r="T665" s="12"/>
      <c r="X665" s="12"/>
    </row>
    <row r="666" ht="15.75" customHeight="1">
      <c r="A666" s="34"/>
      <c r="B666" s="34"/>
      <c r="C666" s="34"/>
      <c r="E666" s="34"/>
      <c r="F666" s="35"/>
      <c r="J666" s="60"/>
      <c r="P666" s="37"/>
      <c r="Q666" s="12"/>
      <c r="R666" s="34"/>
      <c r="S666" s="12"/>
      <c r="T666" s="12"/>
      <c r="X666" s="12"/>
    </row>
    <row r="667" ht="15.75" customHeight="1">
      <c r="A667" s="34"/>
      <c r="B667" s="34"/>
      <c r="C667" s="34"/>
      <c r="E667" s="34"/>
      <c r="F667" s="35"/>
      <c r="J667" s="60"/>
      <c r="P667" s="37"/>
      <c r="Q667" s="12"/>
      <c r="R667" s="34"/>
      <c r="S667" s="12"/>
      <c r="T667" s="12"/>
      <c r="X667" s="12"/>
    </row>
    <row r="668" ht="15.75" customHeight="1">
      <c r="A668" s="34"/>
      <c r="B668" s="34"/>
      <c r="C668" s="34"/>
      <c r="E668" s="34"/>
      <c r="F668" s="35"/>
      <c r="J668" s="60"/>
      <c r="P668" s="37"/>
      <c r="Q668" s="12"/>
      <c r="R668" s="34"/>
      <c r="S668" s="12"/>
      <c r="T668" s="12"/>
      <c r="X668" s="12"/>
    </row>
    <row r="669" ht="15.75" customHeight="1">
      <c r="A669" s="34"/>
      <c r="B669" s="34"/>
      <c r="C669" s="34"/>
      <c r="E669" s="34"/>
      <c r="F669" s="35"/>
      <c r="J669" s="60"/>
      <c r="P669" s="37"/>
      <c r="Q669" s="12"/>
      <c r="R669" s="34"/>
      <c r="S669" s="12"/>
      <c r="T669" s="12"/>
      <c r="X669" s="12"/>
    </row>
    <row r="670" ht="15.75" customHeight="1">
      <c r="A670" s="34"/>
      <c r="B670" s="34"/>
      <c r="C670" s="34"/>
      <c r="E670" s="34"/>
      <c r="F670" s="35"/>
      <c r="J670" s="60"/>
      <c r="P670" s="37"/>
      <c r="Q670" s="12"/>
      <c r="R670" s="34"/>
      <c r="S670" s="12"/>
      <c r="T670" s="12"/>
      <c r="X670" s="12"/>
    </row>
    <row r="671" ht="15.75" customHeight="1">
      <c r="A671" s="34"/>
      <c r="B671" s="34"/>
      <c r="C671" s="34"/>
      <c r="E671" s="34"/>
      <c r="F671" s="35"/>
      <c r="J671" s="60"/>
      <c r="P671" s="37"/>
      <c r="Q671" s="12"/>
      <c r="R671" s="34"/>
      <c r="S671" s="12"/>
      <c r="T671" s="12"/>
      <c r="X671" s="12"/>
    </row>
    <row r="672" ht="15.75" customHeight="1">
      <c r="A672" s="34"/>
      <c r="B672" s="34"/>
      <c r="C672" s="34"/>
      <c r="E672" s="34"/>
      <c r="F672" s="35"/>
      <c r="J672" s="60"/>
      <c r="P672" s="37"/>
      <c r="Q672" s="12"/>
      <c r="R672" s="34"/>
      <c r="S672" s="12"/>
      <c r="T672" s="12"/>
      <c r="X672" s="12"/>
    </row>
    <row r="673" ht="15.75" customHeight="1">
      <c r="A673" s="34"/>
      <c r="B673" s="34"/>
      <c r="C673" s="34"/>
      <c r="E673" s="34"/>
      <c r="F673" s="35"/>
      <c r="J673" s="60"/>
      <c r="P673" s="37"/>
      <c r="Q673" s="12"/>
      <c r="R673" s="34"/>
      <c r="S673" s="12"/>
      <c r="T673" s="12"/>
      <c r="X673" s="12"/>
    </row>
    <row r="674" ht="15.75" customHeight="1">
      <c r="A674" s="34"/>
      <c r="B674" s="34"/>
      <c r="C674" s="34"/>
      <c r="E674" s="34"/>
      <c r="F674" s="35"/>
      <c r="J674" s="60"/>
      <c r="P674" s="37"/>
      <c r="Q674" s="12"/>
      <c r="R674" s="34"/>
      <c r="S674" s="12"/>
      <c r="T674" s="12"/>
      <c r="X674" s="12"/>
    </row>
    <row r="675" ht="15.75" customHeight="1">
      <c r="A675" s="34"/>
      <c r="B675" s="34"/>
      <c r="C675" s="34"/>
      <c r="E675" s="34"/>
      <c r="F675" s="35"/>
      <c r="J675" s="60"/>
      <c r="P675" s="37"/>
      <c r="Q675" s="12"/>
      <c r="R675" s="34"/>
      <c r="S675" s="12"/>
      <c r="T675" s="12"/>
      <c r="X675" s="12"/>
    </row>
    <row r="676" ht="15.75" customHeight="1">
      <c r="A676" s="34"/>
      <c r="B676" s="34"/>
      <c r="C676" s="34"/>
      <c r="E676" s="34"/>
      <c r="F676" s="35"/>
      <c r="J676" s="60"/>
      <c r="P676" s="37"/>
      <c r="Q676" s="12"/>
      <c r="R676" s="34"/>
      <c r="S676" s="12"/>
      <c r="T676" s="12"/>
      <c r="X676" s="12"/>
    </row>
    <row r="677" ht="15.75" customHeight="1">
      <c r="A677" s="34"/>
      <c r="B677" s="34"/>
      <c r="C677" s="34"/>
      <c r="E677" s="34"/>
      <c r="F677" s="35"/>
      <c r="J677" s="60"/>
      <c r="P677" s="37"/>
      <c r="Q677" s="12"/>
      <c r="R677" s="34"/>
      <c r="S677" s="12"/>
      <c r="T677" s="12"/>
      <c r="X677" s="12"/>
    </row>
    <row r="678" ht="15.75" customHeight="1">
      <c r="A678" s="34"/>
      <c r="B678" s="34"/>
      <c r="C678" s="34"/>
      <c r="E678" s="34"/>
      <c r="F678" s="35"/>
      <c r="J678" s="60"/>
      <c r="P678" s="37"/>
      <c r="Q678" s="12"/>
      <c r="R678" s="34"/>
      <c r="S678" s="12"/>
      <c r="T678" s="12"/>
      <c r="X678" s="12"/>
    </row>
    <row r="679" ht="15.75" customHeight="1">
      <c r="A679" s="34"/>
      <c r="B679" s="34"/>
      <c r="C679" s="34"/>
      <c r="E679" s="34"/>
      <c r="F679" s="35"/>
      <c r="J679" s="60"/>
      <c r="P679" s="37"/>
      <c r="Q679" s="12"/>
      <c r="R679" s="34"/>
      <c r="S679" s="12"/>
      <c r="T679" s="12"/>
      <c r="X679" s="12"/>
    </row>
    <row r="680" ht="15.75" customHeight="1">
      <c r="A680" s="34"/>
      <c r="B680" s="34"/>
      <c r="C680" s="34"/>
      <c r="E680" s="34"/>
      <c r="F680" s="35"/>
      <c r="J680" s="60"/>
      <c r="P680" s="37"/>
      <c r="Q680" s="12"/>
      <c r="R680" s="34"/>
      <c r="S680" s="12"/>
      <c r="T680" s="12"/>
      <c r="X680" s="12"/>
    </row>
    <row r="681" ht="15.75" customHeight="1">
      <c r="A681" s="34"/>
      <c r="B681" s="34"/>
      <c r="C681" s="34"/>
      <c r="E681" s="34"/>
      <c r="F681" s="35"/>
      <c r="J681" s="60"/>
      <c r="P681" s="37"/>
      <c r="Q681" s="12"/>
      <c r="R681" s="34"/>
      <c r="S681" s="12"/>
      <c r="T681" s="12"/>
      <c r="X681" s="12"/>
    </row>
    <row r="682" ht="15.75" customHeight="1">
      <c r="A682" s="34"/>
      <c r="B682" s="34"/>
      <c r="C682" s="34"/>
      <c r="E682" s="34"/>
      <c r="F682" s="35"/>
      <c r="J682" s="60"/>
      <c r="P682" s="37"/>
      <c r="Q682" s="12"/>
      <c r="R682" s="34"/>
      <c r="S682" s="12"/>
      <c r="T682" s="12"/>
      <c r="X682" s="12"/>
    </row>
    <row r="683" ht="15.75" customHeight="1">
      <c r="A683" s="34"/>
      <c r="B683" s="34"/>
      <c r="C683" s="34"/>
      <c r="E683" s="34"/>
      <c r="F683" s="35"/>
      <c r="J683" s="60"/>
      <c r="P683" s="37"/>
      <c r="Q683" s="12"/>
      <c r="R683" s="34"/>
      <c r="S683" s="12"/>
      <c r="T683" s="12"/>
      <c r="X683" s="12"/>
    </row>
    <row r="684" ht="15.75" customHeight="1">
      <c r="A684" s="34"/>
      <c r="B684" s="34"/>
      <c r="C684" s="34"/>
      <c r="E684" s="34"/>
      <c r="F684" s="35"/>
      <c r="J684" s="60"/>
      <c r="P684" s="37"/>
      <c r="Q684" s="12"/>
      <c r="R684" s="34"/>
      <c r="S684" s="12"/>
      <c r="T684" s="12"/>
      <c r="X684" s="12"/>
    </row>
    <row r="685" ht="15.75" customHeight="1">
      <c r="A685" s="34"/>
      <c r="B685" s="34"/>
      <c r="C685" s="34"/>
      <c r="E685" s="34"/>
      <c r="F685" s="35"/>
      <c r="J685" s="60"/>
      <c r="P685" s="37"/>
      <c r="Q685" s="12"/>
      <c r="R685" s="34"/>
      <c r="S685" s="12"/>
      <c r="T685" s="12"/>
      <c r="X685" s="12"/>
    </row>
    <row r="686" ht="15.75" customHeight="1">
      <c r="A686" s="34"/>
      <c r="B686" s="34"/>
      <c r="C686" s="34"/>
      <c r="E686" s="34"/>
      <c r="F686" s="35"/>
      <c r="J686" s="60"/>
      <c r="P686" s="37"/>
      <c r="Q686" s="12"/>
      <c r="R686" s="34"/>
      <c r="S686" s="12"/>
      <c r="T686" s="12"/>
      <c r="X686" s="12"/>
    </row>
    <row r="687" ht="15.75" customHeight="1">
      <c r="A687" s="34"/>
      <c r="B687" s="34"/>
      <c r="C687" s="34"/>
      <c r="E687" s="34"/>
      <c r="F687" s="35"/>
      <c r="J687" s="60"/>
      <c r="P687" s="37"/>
      <c r="Q687" s="12"/>
      <c r="R687" s="34"/>
      <c r="S687" s="12"/>
      <c r="T687" s="12"/>
      <c r="X687" s="12"/>
    </row>
    <row r="688" ht="15.75" customHeight="1">
      <c r="A688" s="34"/>
      <c r="B688" s="34"/>
      <c r="C688" s="34"/>
      <c r="E688" s="34"/>
      <c r="F688" s="35"/>
      <c r="J688" s="60"/>
      <c r="P688" s="37"/>
      <c r="Q688" s="12"/>
      <c r="R688" s="34"/>
      <c r="S688" s="12"/>
      <c r="T688" s="12"/>
      <c r="X688" s="12"/>
    </row>
    <row r="689" ht="15.75" customHeight="1">
      <c r="A689" s="34"/>
      <c r="B689" s="34"/>
      <c r="C689" s="34"/>
      <c r="E689" s="34"/>
      <c r="F689" s="35"/>
      <c r="J689" s="60"/>
      <c r="P689" s="37"/>
      <c r="Q689" s="12"/>
      <c r="R689" s="34"/>
      <c r="S689" s="12"/>
      <c r="T689" s="12"/>
      <c r="X689" s="12"/>
    </row>
    <row r="690" ht="15.75" customHeight="1">
      <c r="A690" s="34"/>
      <c r="B690" s="34"/>
      <c r="C690" s="34"/>
      <c r="E690" s="34"/>
      <c r="F690" s="35"/>
      <c r="J690" s="60"/>
      <c r="P690" s="37"/>
      <c r="Q690" s="12"/>
      <c r="R690" s="34"/>
      <c r="S690" s="12"/>
      <c r="T690" s="12"/>
      <c r="X690" s="12"/>
    </row>
    <row r="691" ht="15.75" customHeight="1">
      <c r="A691" s="34"/>
      <c r="B691" s="34"/>
      <c r="C691" s="34"/>
      <c r="E691" s="34"/>
      <c r="F691" s="35"/>
      <c r="J691" s="60"/>
      <c r="P691" s="37"/>
      <c r="Q691" s="12"/>
      <c r="R691" s="34"/>
      <c r="S691" s="12"/>
      <c r="T691" s="12"/>
      <c r="X691" s="12"/>
    </row>
    <row r="692" ht="15.75" customHeight="1">
      <c r="A692" s="34"/>
      <c r="B692" s="34"/>
      <c r="C692" s="34"/>
      <c r="E692" s="34"/>
      <c r="F692" s="35"/>
      <c r="J692" s="60"/>
      <c r="P692" s="37"/>
      <c r="Q692" s="12"/>
      <c r="R692" s="34"/>
      <c r="S692" s="12"/>
      <c r="T692" s="12"/>
      <c r="X692" s="12"/>
    </row>
    <row r="693" ht="15.75" customHeight="1">
      <c r="A693" s="34"/>
      <c r="B693" s="34"/>
      <c r="C693" s="34"/>
      <c r="E693" s="34"/>
      <c r="F693" s="35"/>
      <c r="J693" s="60"/>
      <c r="P693" s="37"/>
      <c r="Q693" s="12"/>
      <c r="R693" s="34"/>
      <c r="S693" s="12"/>
      <c r="T693" s="12"/>
      <c r="X693" s="12"/>
    </row>
    <row r="694" ht="15.75" customHeight="1">
      <c r="A694" s="34"/>
      <c r="B694" s="34"/>
      <c r="C694" s="34"/>
      <c r="E694" s="34"/>
      <c r="F694" s="35"/>
      <c r="J694" s="60"/>
      <c r="P694" s="37"/>
      <c r="Q694" s="12"/>
      <c r="R694" s="34"/>
      <c r="S694" s="12"/>
      <c r="T694" s="12"/>
      <c r="X694" s="12"/>
    </row>
    <row r="695" ht="15.75" customHeight="1">
      <c r="A695" s="34"/>
      <c r="B695" s="34"/>
      <c r="C695" s="34"/>
      <c r="E695" s="34"/>
      <c r="F695" s="35"/>
      <c r="J695" s="60"/>
      <c r="P695" s="37"/>
      <c r="Q695" s="12"/>
      <c r="R695" s="34"/>
      <c r="S695" s="12"/>
      <c r="T695" s="12"/>
      <c r="X695" s="12"/>
    </row>
    <row r="696" ht="15.75" customHeight="1">
      <c r="A696" s="34"/>
      <c r="B696" s="34"/>
      <c r="C696" s="34"/>
      <c r="E696" s="34"/>
      <c r="F696" s="35"/>
      <c r="J696" s="60"/>
      <c r="P696" s="37"/>
      <c r="Q696" s="12"/>
      <c r="R696" s="34"/>
      <c r="S696" s="12"/>
      <c r="T696" s="12"/>
      <c r="X696" s="12"/>
    </row>
    <row r="697" ht="15.75" customHeight="1">
      <c r="A697" s="34"/>
      <c r="B697" s="34"/>
      <c r="C697" s="34"/>
      <c r="E697" s="34"/>
      <c r="F697" s="35"/>
      <c r="J697" s="60"/>
      <c r="P697" s="37"/>
      <c r="Q697" s="12"/>
      <c r="R697" s="34"/>
      <c r="S697" s="12"/>
      <c r="T697" s="12"/>
      <c r="X697" s="12"/>
    </row>
    <row r="698" ht="15.75" customHeight="1">
      <c r="A698" s="34"/>
      <c r="B698" s="34"/>
      <c r="C698" s="34"/>
      <c r="E698" s="34"/>
      <c r="F698" s="35"/>
      <c r="J698" s="60"/>
      <c r="P698" s="37"/>
      <c r="Q698" s="12"/>
      <c r="R698" s="34"/>
      <c r="S698" s="12"/>
      <c r="T698" s="12"/>
      <c r="X698" s="12"/>
    </row>
    <row r="699" ht="15.75" customHeight="1">
      <c r="A699" s="34"/>
      <c r="B699" s="34"/>
      <c r="C699" s="34"/>
      <c r="E699" s="34"/>
      <c r="F699" s="35"/>
      <c r="J699" s="60"/>
      <c r="P699" s="37"/>
      <c r="Q699" s="12"/>
      <c r="R699" s="34"/>
      <c r="S699" s="12"/>
      <c r="T699" s="12"/>
      <c r="X699" s="12"/>
    </row>
    <row r="700" ht="15.75" customHeight="1">
      <c r="A700" s="34"/>
      <c r="B700" s="34"/>
      <c r="C700" s="34"/>
      <c r="E700" s="34"/>
      <c r="F700" s="35"/>
      <c r="J700" s="60"/>
      <c r="P700" s="37"/>
      <c r="Q700" s="12"/>
      <c r="R700" s="34"/>
      <c r="S700" s="12"/>
      <c r="T700" s="12"/>
      <c r="X700" s="12"/>
    </row>
    <row r="701" ht="15.75" customHeight="1">
      <c r="A701" s="34"/>
      <c r="B701" s="34"/>
      <c r="C701" s="34"/>
      <c r="E701" s="34"/>
      <c r="F701" s="35"/>
      <c r="J701" s="60"/>
      <c r="P701" s="37"/>
      <c r="Q701" s="12"/>
      <c r="R701" s="34"/>
      <c r="S701" s="12"/>
      <c r="T701" s="12"/>
      <c r="X701" s="12"/>
    </row>
    <row r="702" ht="15.75" customHeight="1">
      <c r="A702" s="34"/>
      <c r="B702" s="34"/>
      <c r="C702" s="34"/>
      <c r="E702" s="34"/>
      <c r="F702" s="35"/>
      <c r="J702" s="60"/>
      <c r="P702" s="37"/>
      <c r="Q702" s="12"/>
      <c r="R702" s="34"/>
      <c r="S702" s="12"/>
      <c r="T702" s="12"/>
      <c r="X702" s="12"/>
    </row>
    <row r="703" ht="15.75" customHeight="1">
      <c r="A703" s="34"/>
      <c r="B703" s="34"/>
      <c r="C703" s="34"/>
      <c r="E703" s="34"/>
      <c r="F703" s="35"/>
      <c r="J703" s="60"/>
      <c r="P703" s="37"/>
      <c r="Q703" s="12"/>
      <c r="R703" s="34"/>
      <c r="S703" s="12"/>
      <c r="T703" s="12"/>
      <c r="X703" s="12"/>
    </row>
    <row r="704" ht="15.75" customHeight="1">
      <c r="A704" s="34"/>
      <c r="B704" s="34"/>
      <c r="C704" s="34"/>
      <c r="E704" s="34"/>
      <c r="F704" s="35"/>
      <c r="J704" s="60"/>
      <c r="P704" s="37"/>
      <c r="Q704" s="12"/>
      <c r="R704" s="34"/>
      <c r="S704" s="12"/>
      <c r="T704" s="12"/>
      <c r="X704" s="12"/>
    </row>
    <row r="705" ht="15.75" customHeight="1">
      <c r="A705" s="34"/>
      <c r="B705" s="34"/>
      <c r="C705" s="34"/>
      <c r="E705" s="34"/>
      <c r="F705" s="35"/>
      <c r="J705" s="60"/>
      <c r="P705" s="37"/>
      <c r="Q705" s="12"/>
      <c r="R705" s="34"/>
      <c r="S705" s="12"/>
      <c r="T705" s="12"/>
      <c r="X705" s="12"/>
    </row>
    <row r="706" ht="15.75" customHeight="1">
      <c r="A706" s="34"/>
      <c r="B706" s="34"/>
      <c r="C706" s="34"/>
      <c r="E706" s="34"/>
      <c r="F706" s="35"/>
      <c r="J706" s="60"/>
      <c r="P706" s="37"/>
      <c r="Q706" s="12"/>
      <c r="R706" s="34"/>
      <c r="S706" s="12"/>
      <c r="T706" s="12"/>
      <c r="X706" s="12"/>
    </row>
    <row r="707" ht="15.75" customHeight="1">
      <c r="A707" s="34"/>
      <c r="B707" s="34"/>
      <c r="C707" s="34"/>
      <c r="E707" s="34"/>
      <c r="F707" s="35"/>
      <c r="J707" s="60"/>
      <c r="P707" s="37"/>
      <c r="Q707" s="12"/>
      <c r="R707" s="34"/>
      <c r="S707" s="12"/>
      <c r="T707" s="12"/>
      <c r="X707" s="12"/>
    </row>
    <row r="708" ht="15.75" customHeight="1">
      <c r="A708" s="34"/>
      <c r="B708" s="34"/>
      <c r="C708" s="34"/>
      <c r="E708" s="34"/>
      <c r="F708" s="35"/>
      <c r="J708" s="60"/>
      <c r="P708" s="37"/>
      <c r="Q708" s="12"/>
      <c r="R708" s="34"/>
      <c r="S708" s="12"/>
      <c r="T708" s="12"/>
      <c r="X708" s="12"/>
    </row>
    <row r="709" ht="15.75" customHeight="1">
      <c r="A709" s="34"/>
      <c r="B709" s="34"/>
      <c r="C709" s="34"/>
      <c r="E709" s="34"/>
      <c r="F709" s="35"/>
      <c r="J709" s="60"/>
      <c r="P709" s="37"/>
      <c r="Q709" s="12"/>
      <c r="R709" s="34"/>
      <c r="S709" s="12"/>
      <c r="T709" s="12"/>
      <c r="X709" s="12"/>
    </row>
    <row r="710" ht="15.75" customHeight="1">
      <c r="A710" s="34"/>
      <c r="B710" s="34"/>
      <c r="C710" s="34"/>
      <c r="E710" s="34"/>
      <c r="F710" s="35"/>
      <c r="J710" s="60"/>
      <c r="P710" s="37"/>
      <c r="Q710" s="12"/>
      <c r="R710" s="34"/>
      <c r="S710" s="12"/>
      <c r="T710" s="12"/>
      <c r="X710" s="12"/>
    </row>
    <row r="711" ht="15.75" customHeight="1">
      <c r="A711" s="34"/>
      <c r="B711" s="34"/>
      <c r="C711" s="34"/>
      <c r="E711" s="34"/>
      <c r="F711" s="35"/>
      <c r="J711" s="60"/>
      <c r="P711" s="37"/>
      <c r="Q711" s="12"/>
      <c r="R711" s="34"/>
      <c r="S711" s="12"/>
      <c r="T711" s="12"/>
      <c r="X711" s="12"/>
    </row>
    <row r="712" ht="15.75" customHeight="1">
      <c r="A712" s="34"/>
      <c r="B712" s="34"/>
      <c r="C712" s="34"/>
      <c r="E712" s="34"/>
      <c r="F712" s="35"/>
      <c r="J712" s="60"/>
      <c r="P712" s="37"/>
      <c r="Q712" s="12"/>
      <c r="R712" s="34"/>
      <c r="S712" s="12"/>
      <c r="T712" s="12"/>
      <c r="X712" s="12"/>
    </row>
    <row r="713" ht="15.75" customHeight="1">
      <c r="A713" s="34"/>
      <c r="B713" s="34"/>
      <c r="C713" s="34"/>
      <c r="E713" s="34"/>
      <c r="F713" s="35"/>
      <c r="J713" s="60"/>
      <c r="P713" s="37"/>
      <c r="Q713" s="12"/>
      <c r="R713" s="34"/>
      <c r="S713" s="12"/>
      <c r="T713" s="12"/>
      <c r="X713" s="12"/>
    </row>
    <row r="714" ht="15.75" customHeight="1">
      <c r="A714" s="34"/>
      <c r="B714" s="34"/>
      <c r="C714" s="34"/>
      <c r="E714" s="34"/>
      <c r="F714" s="35"/>
      <c r="J714" s="60"/>
      <c r="P714" s="37"/>
      <c r="Q714" s="12"/>
      <c r="R714" s="34"/>
      <c r="S714" s="12"/>
      <c r="T714" s="12"/>
      <c r="X714" s="12"/>
    </row>
    <row r="715" ht="15.75" customHeight="1">
      <c r="A715" s="34"/>
      <c r="B715" s="34"/>
      <c r="C715" s="34"/>
      <c r="E715" s="34"/>
      <c r="F715" s="35"/>
      <c r="J715" s="60"/>
      <c r="P715" s="37"/>
      <c r="Q715" s="12"/>
      <c r="R715" s="34"/>
      <c r="S715" s="12"/>
      <c r="T715" s="12"/>
      <c r="X715" s="12"/>
    </row>
    <row r="716" ht="15.75" customHeight="1">
      <c r="A716" s="34"/>
      <c r="B716" s="34"/>
      <c r="C716" s="34"/>
      <c r="E716" s="34"/>
      <c r="F716" s="35"/>
      <c r="J716" s="60"/>
      <c r="P716" s="37"/>
      <c r="Q716" s="12"/>
      <c r="R716" s="34"/>
      <c r="S716" s="12"/>
      <c r="T716" s="12"/>
      <c r="X716" s="12"/>
    </row>
    <row r="717" ht="15.75" customHeight="1">
      <c r="A717" s="34"/>
      <c r="B717" s="34"/>
      <c r="C717" s="34"/>
      <c r="E717" s="34"/>
      <c r="F717" s="35"/>
      <c r="J717" s="60"/>
      <c r="P717" s="37"/>
      <c r="Q717" s="12"/>
      <c r="R717" s="34"/>
      <c r="S717" s="12"/>
      <c r="T717" s="12"/>
      <c r="X717" s="12"/>
    </row>
    <row r="718" ht="15.75" customHeight="1">
      <c r="A718" s="34"/>
      <c r="B718" s="34"/>
      <c r="C718" s="34"/>
      <c r="E718" s="34"/>
      <c r="F718" s="35"/>
      <c r="J718" s="60"/>
      <c r="P718" s="37"/>
      <c r="Q718" s="12"/>
      <c r="R718" s="34"/>
      <c r="S718" s="12"/>
      <c r="T718" s="12"/>
      <c r="X718" s="12"/>
    </row>
    <row r="719" ht="15.75" customHeight="1">
      <c r="A719" s="34"/>
      <c r="B719" s="34"/>
      <c r="C719" s="34"/>
      <c r="E719" s="34"/>
      <c r="F719" s="35"/>
      <c r="J719" s="60"/>
      <c r="P719" s="37"/>
      <c r="Q719" s="12"/>
      <c r="R719" s="34"/>
      <c r="S719" s="12"/>
      <c r="T719" s="12"/>
      <c r="X719" s="12"/>
    </row>
    <row r="720" ht="15.75" customHeight="1">
      <c r="A720" s="34"/>
      <c r="B720" s="34"/>
      <c r="C720" s="34"/>
      <c r="E720" s="34"/>
      <c r="F720" s="35"/>
      <c r="J720" s="60"/>
      <c r="P720" s="37"/>
      <c r="Q720" s="12"/>
      <c r="R720" s="34"/>
      <c r="S720" s="12"/>
      <c r="T720" s="12"/>
      <c r="X720" s="12"/>
    </row>
    <row r="721" ht="15.75" customHeight="1">
      <c r="A721" s="34"/>
      <c r="B721" s="34"/>
      <c r="C721" s="34"/>
      <c r="E721" s="34"/>
      <c r="F721" s="35"/>
      <c r="J721" s="60"/>
      <c r="P721" s="37"/>
      <c r="Q721" s="12"/>
      <c r="R721" s="34"/>
      <c r="S721" s="12"/>
      <c r="T721" s="12"/>
      <c r="X721" s="12"/>
    </row>
    <row r="722" ht="15.75" customHeight="1">
      <c r="A722" s="34"/>
      <c r="B722" s="34"/>
      <c r="C722" s="34"/>
      <c r="E722" s="34"/>
      <c r="F722" s="35"/>
      <c r="J722" s="60"/>
      <c r="P722" s="37"/>
      <c r="Q722" s="12"/>
      <c r="R722" s="34"/>
      <c r="S722" s="12"/>
      <c r="T722" s="12"/>
      <c r="X722" s="12"/>
    </row>
    <row r="723" ht="15.75" customHeight="1">
      <c r="A723" s="34"/>
      <c r="B723" s="34"/>
      <c r="C723" s="34"/>
      <c r="E723" s="34"/>
      <c r="F723" s="35"/>
      <c r="J723" s="60"/>
      <c r="P723" s="37"/>
      <c r="Q723" s="12"/>
      <c r="R723" s="34"/>
      <c r="S723" s="12"/>
      <c r="T723" s="12"/>
      <c r="X723" s="12"/>
    </row>
    <row r="724" ht="15.75" customHeight="1">
      <c r="A724" s="34"/>
      <c r="B724" s="34"/>
      <c r="C724" s="34"/>
      <c r="E724" s="34"/>
      <c r="F724" s="35"/>
      <c r="J724" s="60"/>
      <c r="P724" s="37"/>
      <c r="Q724" s="12"/>
      <c r="R724" s="34"/>
      <c r="S724" s="12"/>
      <c r="T724" s="12"/>
      <c r="X724" s="12"/>
    </row>
    <row r="725" ht="15.75" customHeight="1">
      <c r="A725" s="34"/>
      <c r="B725" s="34"/>
      <c r="C725" s="34"/>
      <c r="E725" s="34"/>
      <c r="F725" s="35"/>
      <c r="J725" s="60"/>
      <c r="P725" s="37"/>
      <c r="Q725" s="12"/>
      <c r="R725" s="34"/>
      <c r="S725" s="12"/>
      <c r="T725" s="12"/>
      <c r="X725" s="12"/>
    </row>
    <row r="726" ht="15.75" customHeight="1">
      <c r="A726" s="34"/>
      <c r="B726" s="34"/>
      <c r="C726" s="34"/>
      <c r="E726" s="34"/>
      <c r="F726" s="35"/>
      <c r="J726" s="60"/>
      <c r="P726" s="37"/>
      <c r="Q726" s="12"/>
      <c r="R726" s="34"/>
      <c r="S726" s="12"/>
      <c r="T726" s="12"/>
      <c r="X726" s="12"/>
    </row>
    <row r="727" ht="15.75" customHeight="1">
      <c r="A727" s="34"/>
      <c r="B727" s="34"/>
      <c r="C727" s="34"/>
      <c r="E727" s="34"/>
      <c r="F727" s="35"/>
      <c r="J727" s="60"/>
      <c r="P727" s="37"/>
      <c r="Q727" s="12"/>
      <c r="R727" s="34"/>
      <c r="S727" s="12"/>
      <c r="T727" s="12"/>
      <c r="X727" s="12"/>
    </row>
    <row r="728" ht="15.75" customHeight="1">
      <c r="A728" s="34"/>
      <c r="B728" s="34"/>
      <c r="C728" s="34"/>
      <c r="E728" s="34"/>
      <c r="F728" s="35"/>
      <c r="J728" s="60"/>
      <c r="P728" s="37"/>
      <c r="Q728" s="12"/>
      <c r="R728" s="34"/>
      <c r="S728" s="12"/>
      <c r="T728" s="12"/>
      <c r="X728" s="12"/>
    </row>
    <row r="729" ht="15.75" customHeight="1">
      <c r="A729" s="34"/>
      <c r="B729" s="34"/>
      <c r="C729" s="34"/>
      <c r="E729" s="34"/>
      <c r="F729" s="35"/>
      <c r="J729" s="60"/>
      <c r="P729" s="37"/>
      <c r="Q729" s="12"/>
      <c r="R729" s="34"/>
      <c r="S729" s="12"/>
      <c r="T729" s="12"/>
      <c r="X729" s="12"/>
    </row>
    <row r="730" ht="15.75" customHeight="1">
      <c r="A730" s="34"/>
      <c r="B730" s="34"/>
      <c r="C730" s="34"/>
      <c r="E730" s="34"/>
      <c r="F730" s="35"/>
      <c r="J730" s="60"/>
      <c r="P730" s="37"/>
      <c r="Q730" s="12"/>
      <c r="R730" s="34"/>
      <c r="S730" s="12"/>
      <c r="T730" s="12"/>
      <c r="X730" s="12"/>
    </row>
    <row r="731" ht="15.75" customHeight="1">
      <c r="A731" s="34"/>
      <c r="B731" s="34"/>
      <c r="C731" s="34"/>
      <c r="E731" s="34"/>
      <c r="F731" s="35"/>
      <c r="J731" s="60"/>
      <c r="P731" s="37"/>
      <c r="Q731" s="12"/>
      <c r="R731" s="34"/>
      <c r="S731" s="12"/>
      <c r="T731" s="12"/>
      <c r="X731" s="12"/>
    </row>
    <row r="732" ht="15.75" customHeight="1">
      <c r="A732" s="34"/>
      <c r="B732" s="34"/>
      <c r="C732" s="34"/>
      <c r="E732" s="34"/>
      <c r="F732" s="35"/>
      <c r="J732" s="60"/>
      <c r="P732" s="37"/>
      <c r="Q732" s="12"/>
      <c r="R732" s="34"/>
      <c r="S732" s="12"/>
      <c r="T732" s="12"/>
      <c r="X732" s="12"/>
    </row>
    <row r="733" ht="15.75" customHeight="1">
      <c r="A733" s="34"/>
      <c r="B733" s="34"/>
      <c r="C733" s="34"/>
      <c r="E733" s="34"/>
      <c r="F733" s="35"/>
      <c r="J733" s="60"/>
      <c r="P733" s="37"/>
      <c r="Q733" s="12"/>
      <c r="R733" s="34"/>
      <c r="S733" s="12"/>
      <c r="T733" s="12"/>
      <c r="X733" s="12"/>
    </row>
    <row r="734" ht="15.75" customHeight="1">
      <c r="A734" s="34"/>
      <c r="B734" s="34"/>
      <c r="C734" s="34"/>
      <c r="E734" s="34"/>
      <c r="F734" s="35"/>
      <c r="J734" s="60"/>
      <c r="P734" s="37"/>
      <c r="Q734" s="12"/>
      <c r="R734" s="34"/>
      <c r="S734" s="12"/>
      <c r="T734" s="12"/>
      <c r="X734" s="12"/>
    </row>
    <row r="735" ht="15.75" customHeight="1">
      <c r="A735" s="34"/>
      <c r="B735" s="34"/>
      <c r="C735" s="34"/>
      <c r="E735" s="34"/>
      <c r="F735" s="35"/>
      <c r="J735" s="60"/>
      <c r="P735" s="37"/>
      <c r="Q735" s="12"/>
      <c r="R735" s="34"/>
      <c r="S735" s="12"/>
      <c r="T735" s="12"/>
      <c r="X735" s="12"/>
    </row>
    <row r="736" ht="15.75" customHeight="1">
      <c r="A736" s="34"/>
      <c r="B736" s="34"/>
      <c r="C736" s="34"/>
      <c r="E736" s="34"/>
      <c r="F736" s="35"/>
      <c r="J736" s="60"/>
      <c r="P736" s="37"/>
      <c r="Q736" s="12"/>
      <c r="R736" s="34"/>
      <c r="S736" s="12"/>
      <c r="T736" s="12"/>
      <c r="X736" s="12"/>
    </row>
    <row r="737" ht="15.75" customHeight="1">
      <c r="A737" s="34"/>
      <c r="B737" s="34"/>
      <c r="C737" s="34"/>
      <c r="E737" s="34"/>
      <c r="F737" s="35"/>
      <c r="J737" s="60"/>
      <c r="P737" s="37"/>
      <c r="Q737" s="12"/>
      <c r="R737" s="34"/>
      <c r="S737" s="12"/>
      <c r="T737" s="12"/>
      <c r="X737" s="12"/>
    </row>
    <row r="738" ht="15.75" customHeight="1">
      <c r="A738" s="34"/>
      <c r="B738" s="34"/>
      <c r="C738" s="34"/>
      <c r="E738" s="34"/>
      <c r="F738" s="35"/>
      <c r="J738" s="60"/>
      <c r="P738" s="37"/>
      <c r="Q738" s="12"/>
      <c r="R738" s="34"/>
      <c r="S738" s="12"/>
      <c r="T738" s="12"/>
      <c r="X738" s="12"/>
    </row>
    <row r="739" ht="15.75" customHeight="1">
      <c r="A739" s="34"/>
      <c r="B739" s="34"/>
      <c r="C739" s="34"/>
      <c r="E739" s="34"/>
      <c r="F739" s="35"/>
      <c r="J739" s="60"/>
      <c r="P739" s="37"/>
      <c r="Q739" s="12"/>
      <c r="R739" s="34"/>
      <c r="S739" s="12"/>
      <c r="T739" s="12"/>
      <c r="X739" s="12"/>
    </row>
    <row r="740" ht="15.75" customHeight="1">
      <c r="A740" s="34"/>
      <c r="B740" s="34"/>
      <c r="C740" s="34"/>
      <c r="E740" s="34"/>
      <c r="F740" s="35"/>
      <c r="J740" s="60"/>
      <c r="P740" s="37"/>
      <c r="Q740" s="12"/>
      <c r="R740" s="34"/>
      <c r="S740" s="12"/>
      <c r="T740" s="12"/>
      <c r="X740" s="12"/>
    </row>
    <row r="741" ht="15.75" customHeight="1">
      <c r="A741" s="34"/>
      <c r="B741" s="34"/>
      <c r="C741" s="34"/>
      <c r="E741" s="34"/>
      <c r="F741" s="35"/>
      <c r="J741" s="60"/>
      <c r="P741" s="37"/>
      <c r="Q741" s="12"/>
      <c r="R741" s="34"/>
      <c r="S741" s="12"/>
      <c r="T741" s="12"/>
      <c r="X741" s="12"/>
    </row>
    <row r="742" ht="15.75" customHeight="1">
      <c r="A742" s="34"/>
      <c r="B742" s="34"/>
      <c r="C742" s="34"/>
      <c r="E742" s="34"/>
      <c r="F742" s="35"/>
      <c r="J742" s="60"/>
      <c r="P742" s="37"/>
      <c r="Q742" s="12"/>
      <c r="R742" s="34"/>
      <c r="S742" s="12"/>
      <c r="T742" s="12"/>
      <c r="X742" s="12"/>
    </row>
    <row r="743" ht="15.75" customHeight="1">
      <c r="A743" s="34"/>
      <c r="B743" s="34"/>
      <c r="C743" s="34"/>
      <c r="E743" s="34"/>
      <c r="F743" s="35"/>
      <c r="J743" s="60"/>
      <c r="P743" s="37"/>
      <c r="Q743" s="12"/>
      <c r="R743" s="34"/>
      <c r="S743" s="12"/>
      <c r="T743" s="12"/>
      <c r="X743" s="12"/>
    </row>
    <row r="744" ht="15.75" customHeight="1">
      <c r="A744" s="34"/>
      <c r="B744" s="34"/>
      <c r="C744" s="34"/>
      <c r="E744" s="34"/>
      <c r="F744" s="35"/>
      <c r="J744" s="60"/>
      <c r="P744" s="37"/>
      <c r="Q744" s="12"/>
      <c r="R744" s="34"/>
      <c r="S744" s="12"/>
      <c r="T744" s="12"/>
      <c r="X744" s="12"/>
    </row>
    <row r="745" ht="15.75" customHeight="1">
      <c r="A745" s="34"/>
      <c r="B745" s="34"/>
      <c r="C745" s="34"/>
      <c r="E745" s="34"/>
      <c r="F745" s="35"/>
      <c r="J745" s="60"/>
      <c r="P745" s="37"/>
      <c r="Q745" s="12"/>
      <c r="R745" s="34"/>
      <c r="S745" s="12"/>
      <c r="T745" s="12"/>
      <c r="X745" s="12"/>
    </row>
    <row r="746" ht="15.75" customHeight="1">
      <c r="A746" s="34"/>
      <c r="B746" s="34"/>
      <c r="C746" s="34"/>
      <c r="E746" s="34"/>
      <c r="F746" s="35"/>
      <c r="J746" s="60"/>
      <c r="P746" s="37"/>
      <c r="Q746" s="12"/>
      <c r="R746" s="34"/>
      <c r="S746" s="12"/>
      <c r="T746" s="12"/>
      <c r="X746" s="12"/>
    </row>
    <row r="747" ht="15.75" customHeight="1">
      <c r="A747" s="34"/>
      <c r="B747" s="34"/>
      <c r="C747" s="34"/>
      <c r="E747" s="34"/>
      <c r="F747" s="35"/>
      <c r="J747" s="60"/>
      <c r="P747" s="37"/>
      <c r="Q747" s="12"/>
      <c r="R747" s="34"/>
      <c r="S747" s="12"/>
      <c r="T747" s="12"/>
      <c r="X747" s="12"/>
    </row>
    <row r="748" ht="15.75" customHeight="1">
      <c r="A748" s="34"/>
      <c r="B748" s="34"/>
      <c r="C748" s="34"/>
      <c r="E748" s="34"/>
      <c r="F748" s="35"/>
      <c r="J748" s="60"/>
      <c r="P748" s="37"/>
      <c r="Q748" s="12"/>
      <c r="R748" s="34"/>
      <c r="S748" s="12"/>
      <c r="T748" s="12"/>
      <c r="X748" s="12"/>
    </row>
    <row r="749" ht="15.75" customHeight="1">
      <c r="A749" s="34"/>
      <c r="B749" s="34"/>
      <c r="C749" s="34"/>
      <c r="E749" s="34"/>
      <c r="F749" s="35"/>
      <c r="J749" s="60"/>
      <c r="P749" s="37"/>
      <c r="Q749" s="12"/>
      <c r="R749" s="34"/>
      <c r="S749" s="12"/>
      <c r="T749" s="12"/>
      <c r="X749" s="12"/>
    </row>
    <row r="750" ht="15.75" customHeight="1">
      <c r="A750" s="34"/>
      <c r="B750" s="34"/>
      <c r="C750" s="34"/>
      <c r="E750" s="34"/>
      <c r="F750" s="35"/>
      <c r="J750" s="60"/>
      <c r="P750" s="37"/>
      <c r="Q750" s="12"/>
      <c r="R750" s="34"/>
      <c r="S750" s="12"/>
      <c r="T750" s="12"/>
      <c r="X750" s="12"/>
    </row>
    <row r="751" ht="15.75" customHeight="1">
      <c r="A751" s="34"/>
      <c r="B751" s="34"/>
      <c r="C751" s="34"/>
      <c r="E751" s="34"/>
      <c r="F751" s="35"/>
      <c r="J751" s="60"/>
      <c r="P751" s="37"/>
      <c r="Q751" s="12"/>
      <c r="R751" s="34"/>
      <c r="S751" s="12"/>
      <c r="T751" s="12"/>
      <c r="X751" s="12"/>
    </row>
    <row r="752" ht="15.75" customHeight="1">
      <c r="A752" s="34"/>
      <c r="B752" s="34"/>
      <c r="C752" s="34"/>
      <c r="E752" s="34"/>
      <c r="F752" s="35"/>
      <c r="J752" s="60"/>
      <c r="P752" s="37"/>
      <c r="Q752" s="12"/>
      <c r="R752" s="34"/>
      <c r="S752" s="12"/>
      <c r="T752" s="12"/>
      <c r="X752" s="12"/>
    </row>
    <row r="753" ht="15.75" customHeight="1">
      <c r="A753" s="34"/>
      <c r="B753" s="34"/>
      <c r="C753" s="34"/>
      <c r="E753" s="34"/>
      <c r="F753" s="35"/>
      <c r="J753" s="60"/>
      <c r="P753" s="37"/>
      <c r="Q753" s="12"/>
      <c r="R753" s="34"/>
      <c r="S753" s="12"/>
      <c r="T753" s="12"/>
      <c r="X753" s="12"/>
    </row>
    <row r="754" ht="15.75" customHeight="1">
      <c r="A754" s="34"/>
      <c r="B754" s="34"/>
      <c r="C754" s="34"/>
      <c r="E754" s="34"/>
      <c r="F754" s="35"/>
      <c r="J754" s="60"/>
      <c r="P754" s="37"/>
      <c r="Q754" s="12"/>
      <c r="R754" s="34"/>
      <c r="S754" s="12"/>
      <c r="T754" s="12"/>
      <c r="X754" s="12"/>
    </row>
    <row r="755" ht="15.75" customHeight="1">
      <c r="A755" s="34"/>
      <c r="B755" s="34"/>
      <c r="C755" s="34"/>
      <c r="E755" s="34"/>
      <c r="F755" s="35"/>
      <c r="J755" s="60"/>
      <c r="P755" s="37"/>
      <c r="Q755" s="12"/>
      <c r="R755" s="34"/>
      <c r="S755" s="12"/>
      <c r="T755" s="12"/>
      <c r="X755" s="12"/>
    </row>
    <row r="756" ht="15.75" customHeight="1">
      <c r="A756" s="34"/>
      <c r="B756" s="34"/>
      <c r="C756" s="34"/>
      <c r="E756" s="34"/>
      <c r="F756" s="35"/>
      <c r="J756" s="60"/>
      <c r="P756" s="37"/>
      <c r="Q756" s="12"/>
      <c r="R756" s="34"/>
      <c r="S756" s="12"/>
      <c r="T756" s="12"/>
      <c r="X756" s="12"/>
    </row>
    <row r="757" ht="15.75" customHeight="1">
      <c r="A757" s="34"/>
      <c r="B757" s="34"/>
      <c r="C757" s="34"/>
      <c r="E757" s="34"/>
      <c r="F757" s="35"/>
      <c r="J757" s="60"/>
      <c r="P757" s="37"/>
      <c r="Q757" s="12"/>
      <c r="R757" s="34"/>
      <c r="S757" s="12"/>
      <c r="T757" s="12"/>
      <c r="X757" s="12"/>
    </row>
    <row r="758" ht="15.75" customHeight="1">
      <c r="A758" s="34"/>
      <c r="B758" s="34"/>
      <c r="C758" s="34"/>
      <c r="E758" s="34"/>
      <c r="F758" s="35"/>
      <c r="J758" s="60"/>
      <c r="P758" s="37"/>
      <c r="Q758" s="12"/>
      <c r="R758" s="34"/>
      <c r="S758" s="12"/>
      <c r="T758" s="12"/>
      <c r="X758" s="12"/>
    </row>
    <row r="759" ht="15.75" customHeight="1">
      <c r="A759" s="34"/>
      <c r="B759" s="34"/>
      <c r="C759" s="34"/>
      <c r="E759" s="34"/>
      <c r="F759" s="35"/>
      <c r="J759" s="60"/>
      <c r="P759" s="37"/>
      <c r="Q759" s="12"/>
      <c r="R759" s="34"/>
      <c r="S759" s="12"/>
      <c r="T759" s="12"/>
      <c r="X759" s="12"/>
    </row>
    <row r="760" ht="15.75" customHeight="1">
      <c r="A760" s="34"/>
      <c r="B760" s="34"/>
      <c r="C760" s="34"/>
      <c r="E760" s="34"/>
      <c r="F760" s="35"/>
      <c r="J760" s="60"/>
      <c r="P760" s="37"/>
      <c r="Q760" s="12"/>
      <c r="R760" s="34"/>
      <c r="S760" s="12"/>
      <c r="T760" s="12"/>
      <c r="X760" s="12"/>
    </row>
    <row r="761" ht="15.75" customHeight="1">
      <c r="A761" s="34"/>
      <c r="B761" s="34"/>
      <c r="C761" s="34"/>
      <c r="E761" s="34"/>
      <c r="F761" s="35"/>
      <c r="J761" s="60"/>
      <c r="P761" s="37"/>
      <c r="Q761" s="12"/>
      <c r="R761" s="34"/>
      <c r="S761" s="12"/>
      <c r="T761" s="12"/>
      <c r="X761" s="12"/>
    </row>
    <row r="762" ht="15.75" customHeight="1">
      <c r="A762" s="34"/>
      <c r="B762" s="34"/>
      <c r="C762" s="34"/>
      <c r="E762" s="34"/>
      <c r="F762" s="35"/>
      <c r="J762" s="60"/>
      <c r="P762" s="37"/>
      <c r="Q762" s="12"/>
      <c r="R762" s="34"/>
      <c r="S762" s="12"/>
      <c r="T762" s="12"/>
      <c r="X762" s="12"/>
    </row>
    <row r="763" ht="15.75" customHeight="1">
      <c r="A763" s="34"/>
      <c r="B763" s="34"/>
      <c r="C763" s="34"/>
      <c r="E763" s="34"/>
      <c r="F763" s="35"/>
      <c r="J763" s="60"/>
      <c r="P763" s="37"/>
      <c r="Q763" s="12"/>
      <c r="R763" s="34"/>
      <c r="S763" s="12"/>
      <c r="T763" s="12"/>
      <c r="X763" s="12"/>
    </row>
    <row r="764" ht="15.75" customHeight="1">
      <c r="A764" s="34"/>
      <c r="B764" s="34"/>
      <c r="C764" s="34"/>
      <c r="E764" s="34"/>
      <c r="F764" s="35"/>
      <c r="J764" s="60"/>
      <c r="P764" s="37"/>
      <c r="Q764" s="12"/>
      <c r="R764" s="34"/>
      <c r="S764" s="12"/>
      <c r="T764" s="12"/>
      <c r="X764" s="12"/>
    </row>
    <row r="765" ht="15.75" customHeight="1">
      <c r="A765" s="34"/>
      <c r="B765" s="34"/>
      <c r="C765" s="34"/>
      <c r="E765" s="34"/>
      <c r="F765" s="35"/>
      <c r="J765" s="60"/>
      <c r="P765" s="37"/>
      <c r="Q765" s="12"/>
      <c r="R765" s="34"/>
      <c r="S765" s="12"/>
      <c r="T765" s="12"/>
      <c r="X765" s="12"/>
    </row>
    <row r="766" ht="15.75" customHeight="1">
      <c r="A766" s="34"/>
      <c r="B766" s="34"/>
      <c r="C766" s="34"/>
      <c r="E766" s="34"/>
      <c r="F766" s="35"/>
      <c r="J766" s="60"/>
      <c r="P766" s="37"/>
      <c r="Q766" s="12"/>
      <c r="R766" s="34"/>
      <c r="S766" s="12"/>
      <c r="T766" s="12"/>
      <c r="X766" s="12"/>
    </row>
    <row r="767" ht="15.75" customHeight="1">
      <c r="A767" s="34"/>
      <c r="B767" s="34"/>
      <c r="C767" s="34"/>
      <c r="E767" s="34"/>
      <c r="F767" s="35"/>
      <c r="J767" s="60"/>
      <c r="P767" s="37"/>
      <c r="Q767" s="12"/>
      <c r="R767" s="34"/>
      <c r="S767" s="12"/>
      <c r="T767" s="12"/>
      <c r="X767" s="12"/>
    </row>
    <row r="768" ht="15.75" customHeight="1">
      <c r="A768" s="34"/>
      <c r="B768" s="34"/>
      <c r="C768" s="34"/>
      <c r="E768" s="34"/>
      <c r="F768" s="35"/>
      <c r="J768" s="60"/>
      <c r="P768" s="37"/>
      <c r="Q768" s="12"/>
      <c r="R768" s="34"/>
      <c r="S768" s="12"/>
      <c r="T768" s="12"/>
      <c r="X768" s="12"/>
    </row>
    <row r="769" ht="15.75" customHeight="1">
      <c r="A769" s="34"/>
      <c r="B769" s="34"/>
      <c r="C769" s="34"/>
      <c r="E769" s="34"/>
      <c r="F769" s="35"/>
      <c r="J769" s="60"/>
      <c r="P769" s="37"/>
      <c r="Q769" s="12"/>
      <c r="R769" s="34"/>
      <c r="S769" s="12"/>
      <c r="T769" s="12"/>
      <c r="X769" s="12"/>
    </row>
    <row r="770" ht="15.75" customHeight="1">
      <c r="A770" s="34"/>
      <c r="B770" s="34"/>
      <c r="C770" s="34"/>
      <c r="E770" s="34"/>
      <c r="F770" s="35"/>
      <c r="J770" s="60"/>
      <c r="P770" s="37"/>
      <c r="Q770" s="12"/>
      <c r="R770" s="34"/>
      <c r="S770" s="12"/>
      <c r="T770" s="12"/>
      <c r="X770" s="12"/>
    </row>
    <row r="771" ht="15.75" customHeight="1">
      <c r="A771" s="34"/>
      <c r="B771" s="34"/>
      <c r="C771" s="34"/>
      <c r="E771" s="34"/>
      <c r="F771" s="35"/>
      <c r="J771" s="60"/>
      <c r="P771" s="37"/>
      <c r="Q771" s="12"/>
      <c r="R771" s="34"/>
      <c r="S771" s="12"/>
      <c r="T771" s="12"/>
      <c r="X771" s="12"/>
    </row>
    <row r="772" ht="15.75" customHeight="1">
      <c r="A772" s="34"/>
      <c r="B772" s="34"/>
      <c r="C772" s="34"/>
      <c r="E772" s="34"/>
      <c r="F772" s="35"/>
      <c r="J772" s="60"/>
      <c r="P772" s="37"/>
      <c r="Q772" s="12"/>
      <c r="R772" s="34"/>
      <c r="S772" s="12"/>
      <c r="T772" s="12"/>
      <c r="X772" s="12"/>
    </row>
    <row r="773" ht="15.75" customHeight="1">
      <c r="A773" s="34"/>
      <c r="B773" s="34"/>
      <c r="C773" s="34"/>
      <c r="E773" s="34"/>
      <c r="F773" s="35"/>
      <c r="J773" s="60"/>
      <c r="P773" s="37"/>
      <c r="Q773" s="12"/>
      <c r="R773" s="34"/>
      <c r="S773" s="12"/>
      <c r="T773" s="12"/>
      <c r="X773" s="12"/>
    </row>
    <row r="774" ht="15.75" customHeight="1">
      <c r="A774" s="34"/>
      <c r="B774" s="34"/>
      <c r="C774" s="34"/>
      <c r="E774" s="34"/>
      <c r="F774" s="35"/>
      <c r="J774" s="60"/>
      <c r="P774" s="37"/>
      <c r="Q774" s="12"/>
      <c r="R774" s="34"/>
      <c r="S774" s="12"/>
      <c r="T774" s="12"/>
      <c r="X774" s="12"/>
    </row>
    <row r="775" ht="15.75" customHeight="1">
      <c r="A775" s="34"/>
      <c r="B775" s="34"/>
      <c r="C775" s="34"/>
      <c r="E775" s="34"/>
      <c r="F775" s="35"/>
      <c r="J775" s="60"/>
      <c r="P775" s="37"/>
      <c r="Q775" s="12"/>
      <c r="R775" s="34"/>
      <c r="S775" s="12"/>
      <c r="T775" s="12"/>
      <c r="X775" s="12"/>
    </row>
    <row r="776" ht="15.75" customHeight="1">
      <c r="A776" s="34"/>
      <c r="B776" s="34"/>
      <c r="C776" s="34"/>
      <c r="E776" s="34"/>
      <c r="F776" s="35"/>
      <c r="J776" s="60"/>
      <c r="P776" s="37"/>
      <c r="Q776" s="12"/>
      <c r="R776" s="34"/>
      <c r="S776" s="12"/>
      <c r="T776" s="12"/>
      <c r="X776" s="12"/>
    </row>
    <row r="777" ht="15.75" customHeight="1">
      <c r="A777" s="34"/>
      <c r="B777" s="34"/>
      <c r="C777" s="34"/>
      <c r="E777" s="34"/>
      <c r="F777" s="35"/>
      <c r="J777" s="60"/>
      <c r="P777" s="37"/>
      <c r="Q777" s="12"/>
      <c r="R777" s="34"/>
      <c r="S777" s="12"/>
      <c r="T777" s="12"/>
      <c r="X777" s="12"/>
    </row>
    <row r="778" ht="15.75" customHeight="1">
      <c r="A778" s="34"/>
      <c r="B778" s="34"/>
      <c r="C778" s="34"/>
      <c r="E778" s="34"/>
      <c r="F778" s="35"/>
      <c r="J778" s="60"/>
      <c r="P778" s="37"/>
      <c r="Q778" s="12"/>
      <c r="R778" s="34"/>
      <c r="S778" s="12"/>
      <c r="T778" s="12"/>
      <c r="X778" s="12"/>
    </row>
    <row r="779" ht="15.75" customHeight="1">
      <c r="A779" s="34"/>
      <c r="B779" s="34"/>
      <c r="C779" s="34"/>
      <c r="E779" s="34"/>
      <c r="F779" s="35"/>
      <c r="J779" s="60"/>
      <c r="P779" s="37"/>
      <c r="Q779" s="12"/>
      <c r="R779" s="34"/>
      <c r="S779" s="12"/>
      <c r="T779" s="12"/>
      <c r="X779" s="12"/>
    </row>
    <row r="780" ht="15.75" customHeight="1">
      <c r="A780" s="34"/>
      <c r="B780" s="34"/>
      <c r="C780" s="34"/>
      <c r="E780" s="34"/>
      <c r="F780" s="35"/>
      <c r="J780" s="60"/>
      <c r="P780" s="37"/>
      <c r="Q780" s="12"/>
      <c r="R780" s="34"/>
      <c r="S780" s="12"/>
      <c r="T780" s="12"/>
      <c r="X780" s="12"/>
    </row>
    <row r="781" ht="15.75" customHeight="1">
      <c r="A781" s="34"/>
      <c r="B781" s="34"/>
      <c r="C781" s="34"/>
      <c r="E781" s="34"/>
      <c r="F781" s="35"/>
      <c r="J781" s="60"/>
      <c r="P781" s="37"/>
      <c r="Q781" s="12"/>
      <c r="R781" s="34"/>
      <c r="S781" s="12"/>
      <c r="T781" s="12"/>
      <c r="X781" s="12"/>
    </row>
    <row r="782" ht="15.75" customHeight="1">
      <c r="A782" s="34"/>
      <c r="B782" s="34"/>
      <c r="C782" s="34"/>
      <c r="E782" s="34"/>
      <c r="F782" s="35"/>
      <c r="J782" s="60"/>
      <c r="P782" s="37"/>
      <c r="Q782" s="12"/>
      <c r="R782" s="34"/>
      <c r="S782" s="12"/>
      <c r="T782" s="12"/>
      <c r="X782" s="12"/>
    </row>
    <row r="783" ht="15.75" customHeight="1">
      <c r="A783" s="34"/>
      <c r="B783" s="34"/>
      <c r="C783" s="34"/>
      <c r="E783" s="34"/>
      <c r="F783" s="35"/>
      <c r="J783" s="60"/>
      <c r="P783" s="37"/>
      <c r="Q783" s="12"/>
      <c r="R783" s="34"/>
      <c r="S783" s="12"/>
      <c r="T783" s="12"/>
      <c r="X783" s="12"/>
    </row>
    <row r="784" ht="15.75" customHeight="1">
      <c r="A784" s="34"/>
      <c r="B784" s="34"/>
      <c r="C784" s="34"/>
      <c r="E784" s="34"/>
      <c r="F784" s="35"/>
      <c r="J784" s="60"/>
      <c r="P784" s="37"/>
      <c r="Q784" s="12"/>
      <c r="R784" s="34"/>
      <c r="S784" s="12"/>
      <c r="T784" s="12"/>
      <c r="X784" s="12"/>
    </row>
    <row r="785" ht="15.75" customHeight="1">
      <c r="A785" s="34"/>
      <c r="B785" s="34"/>
      <c r="C785" s="34"/>
      <c r="E785" s="34"/>
      <c r="F785" s="35"/>
      <c r="J785" s="60"/>
      <c r="P785" s="37"/>
      <c r="Q785" s="12"/>
      <c r="R785" s="34"/>
      <c r="S785" s="12"/>
      <c r="T785" s="12"/>
      <c r="X785" s="12"/>
    </row>
    <row r="786" ht="15.75" customHeight="1">
      <c r="A786" s="34"/>
      <c r="B786" s="34"/>
      <c r="C786" s="34"/>
      <c r="E786" s="34"/>
      <c r="F786" s="35"/>
      <c r="J786" s="60"/>
      <c r="P786" s="37"/>
      <c r="Q786" s="12"/>
      <c r="R786" s="34"/>
      <c r="S786" s="12"/>
      <c r="T786" s="12"/>
      <c r="X786" s="12"/>
    </row>
    <row r="787" ht="15.75" customHeight="1">
      <c r="A787" s="34"/>
      <c r="B787" s="34"/>
      <c r="C787" s="34"/>
      <c r="E787" s="34"/>
      <c r="F787" s="35"/>
      <c r="J787" s="60"/>
      <c r="P787" s="37"/>
      <c r="Q787" s="12"/>
      <c r="R787" s="34"/>
      <c r="S787" s="12"/>
      <c r="T787" s="12"/>
      <c r="X787" s="12"/>
    </row>
    <row r="788" ht="15.75" customHeight="1">
      <c r="A788" s="34"/>
      <c r="B788" s="34"/>
      <c r="C788" s="34"/>
      <c r="E788" s="34"/>
      <c r="F788" s="35"/>
      <c r="J788" s="60"/>
      <c r="P788" s="37"/>
      <c r="Q788" s="12"/>
      <c r="R788" s="34"/>
      <c r="S788" s="12"/>
      <c r="T788" s="12"/>
      <c r="X788" s="12"/>
    </row>
    <row r="789" ht="15.75" customHeight="1">
      <c r="A789" s="34"/>
      <c r="B789" s="34"/>
      <c r="C789" s="34"/>
      <c r="E789" s="34"/>
      <c r="F789" s="35"/>
      <c r="J789" s="60"/>
      <c r="P789" s="37"/>
      <c r="Q789" s="12"/>
      <c r="R789" s="34"/>
      <c r="S789" s="12"/>
      <c r="T789" s="12"/>
      <c r="X789" s="12"/>
    </row>
    <row r="790" ht="15.75" customHeight="1">
      <c r="A790" s="34"/>
      <c r="B790" s="34"/>
      <c r="C790" s="34"/>
      <c r="E790" s="34"/>
      <c r="F790" s="35"/>
      <c r="J790" s="60"/>
      <c r="P790" s="37"/>
      <c r="Q790" s="12"/>
      <c r="R790" s="34"/>
      <c r="S790" s="12"/>
      <c r="T790" s="12"/>
      <c r="X790" s="12"/>
    </row>
    <row r="791" ht="15.75" customHeight="1">
      <c r="A791" s="34"/>
      <c r="B791" s="34"/>
      <c r="C791" s="34"/>
      <c r="E791" s="34"/>
      <c r="F791" s="35"/>
      <c r="J791" s="60"/>
      <c r="P791" s="37"/>
      <c r="Q791" s="12"/>
      <c r="R791" s="34"/>
      <c r="S791" s="12"/>
      <c r="T791" s="12"/>
      <c r="X791" s="12"/>
    </row>
    <row r="792" ht="15.75" customHeight="1">
      <c r="A792" s="34"/>
      <c r="B792" s="34"/>
      <c r="C792" s="34"/>
      <c r="E792" s="34"/>
      <c r="F792" s="35"/>
      <c r="J792" s="60"/>
      <c r="P792" s="37"/>
      <c r="Q792" s="12"/>
      <c r="R792" s="34"/>
      <c r="S792" s="12"/>
      <c r="T792" s="12"/>
      <c r="X792" s="12"/>
    </row>
    <row r="793" ht="15.75" customHeight="1">
      <c r="A793" s="34"/>
      <c r="B793" s="34"/>
      <c r="C793" s="34"/>
      <c r="E793" s="34"/>
      <c r="F793" s="35"/>
      <c r="J793" s="60"/>
      <c r="P793" s="37"/>
      <c r="Q793" s="12"/>
      <c r="R793" s="34"/>
      <c r="S793" s="12"/>
      <c r="T793" s="12"/>
      <c r="X793" s="12"/>
    </row>
    <row r="794" ht="15.75" customHeight="1">
      <c r="A794" s="34"/>
      <c r="B794" s="34"/>
      <c r="C794" s="34"/>
      <c r="E794" s="34"/>
      <c r="F794" s="35"/>
      <c r="J794" s="60"/>
      <c r="P794" s="37"/>
      <c r="Q794" s="12"/>
      <c r="R794" s="34"/>
      <c r="S794" s="12"/>
      <c r="T794" s="12"/>
      <c r="X794" s="12"/>
    </row>
    <row r="795" ht="15.75" customHeight="1">
      <c r="A795" s="34"/>
      <c r="B795" s="34"/>
      <c r="C795" s="34"/>
      <c r="E795" s="34"/>
      <c r="F795" s="35"/>
      <c r="J795" s="60"/>
      <c r="P795" s="37"/>
      <c r="Q795" s="12"/>
      <c r="R795" s="34"/>
      <c r="S795" s="12"/>
      <c r="T795" s="12"/>
      <c r="X795" s="12"/>
    </row>
    <row r="796" ht="15.75" customHeight="1">
      <c r="A796" s="34"/>
      <c r="B796" s="34"/>
      <c r="C796" s="34"/>
      <c r="E796" s="34"/>
      <c r="F796" s="35"/>
      <c r="J796" s="60"/>
      <c r="P796" s="37"/>
      <c r="Q796" s="12"/>
      <c r="R796" s="34"/>
      <c r="S796" s="12"/>
      <c r="T796" s="12"/>
      <c r="X796" s="12"/>
    </row>
    <row r="797" ht="15.75" customHeight="1">
      <c r="A797" s="34"/>
      <c r="B797" s="34"/>
      <c r="C797" s="34"/>
      <c r="E797" s="34"/>
      <c r="F797" s="35"/>
      <c r="J797" s="60"/>
      <c r="P797" s="37"/>
      <c r="Q797" s="12"/>
      <c r="R797" s="34"/>
      <c r="S797" s="12"/>
      <c r="T797" s="12"/>
      <c r="X797" s="12"/>
    </row>
    <row r="798" ht="15.75" customHeight="1">
      <c r="A798" s="34"/>
      <c r="B798" s="34"/>
      <c r="C798" s="34"/>
      <c r="E798" s="34"/>
      <c r="F798" s="35"/>
      <c r="J798" s="60"/>
      <c r="P798" s="37"/>
      <c r="Q798" s="12"/>
      <c r="R798" s="34"/>
      <c r="S798" s="12"/>
      <c r="T798" s="12"/>
      <c r="X798" s="12"/>
    </row>
    <row r="799" ht="15.75" customHeight="1">
      <c r="A799" s="34"/>
      <c r="B799" s="34"/>
      <c r="C799" s="34"/>
      <c r="E799" s="34"/>
      <c r="F799" s="35"/>
      <c r="J799" s="60"/>
      <c r="P799" s="37"/>
      <c r="Q799" s="12"/>
      <c r="R799" s="34"/>
      <c r="S799" s="12"/>
      <c r="T799" s="12"/>
      <c r="X799" s="12"/>
    </row>
    <row r="800" ht="15.75" customHeight="1">
      <c r="A800" s="34"/>
      <c r="B800" s="34"/>
      <c r="C800" s="34"/>
      <c r="E800" s="34"/>
      <c r="F800" s="35"/>
      <c r="J800" s="60"/>
      <c r="P800" s="37"/>
      <c r="Q800" s="12"/>
      <c r="R800" s="34"/>
      <c r="S800" s="12"/>
      <c r="T800" s="12"/>
      <c r="X800" s="12"/>
    </row>
    <row r="801" ht="15.75" customHeight="1">
      <c r="A801" s="34"/>
      <c r="B801" s="34"/>
      <c r="C801" s="34"/>
      <c r="E801" s="34"/>
      <c r="F801" s="35"/>
      <c r="J801" s="60"/>
      <c r="P801" s="37"/>
      <c r="Q801" s="12"/>
      <c r="R801" s="34"/>
      <c r="S801" s="12"/>
      <c r="T801" s="12"/>
      <c r="X801" s="12"/>
    </row>
    <row r="802" ht="15.75" customHeight="1">
      <c r="A802" s="34"/>
      <c r="B802" s="34"/>
      <c r="C802" s="34"/>
      <c r="E802" s="34"/>
      <c r="F802" s="35"/>
      <c r="J802" s="60"/>
      <c r="P802" s="37"/>
      <c r="Q802" s="12"/>
      <c r="R802" s="34"/>
      <c r="S802" s="12"/>
      <c r="T802" s="12"/>
      <c r="X802" s="12"/>
    </row>
    <row r="803" ht="15.75" customHeight="1">
      <c r="A803" s="34"/>
      <c r="B803" s="34"/>
      <c r="C803" s="34"/>
      <c r="E803" s="34"/>
      <c r="F803" s="35"/>
      <c r="J803" s="60"/>
      <c r="P803" s="37"/>
      <c r="Q803" s="12"/>
      <c r="R803" s="34"/>
      <c r="S803" s="12"/>
      <c r="T803" s="12"/>
      <c r="X803" s="12"/>
    </row>
    <row r="804" ht="15.75" customHeight="1">
      <c r="A804" s="34"/>
      <c r="B804" s="34"/>
      <c r="C804" s="34"/>
      <c r="E804" s="34"/>
      <c r="F804" s="35"/>
      <c r="J804" s="60"/>
      <c r="P804" s="37"/>
      <c r="Q804" s="12"/>
      <c r="R804" s="34"/>
      <c r="S804" s="12"/>
      <c r="T804" s="12"/>
      <c r="X804" s="12"/>
    </row>
    <row r="805" ht="15.75" customHeight="1">
      <c r="A805" s="34"/>
      <c r="B805" s="34"/>
      <c r="C805" s="34"/>
      <c r="E805" s="34"/>
      <c r="F805" s="35"/>
      <c r="J805" s="60"/>
      <c r="P805" s="37"/>
      <c r="Q805" s="12"/>
      <c r="R805" s="34"/>
      <c r="S805" s="12"/>
      <c r="T805" s="12"/>
      <c r="X805" s="12"/>
    </row>
    <row r="806" ht="15.75" customHeight="1">
      <c r="A806" s="34"/>
      <c r="B806" s="34"/>
      <c r="C806" s="34"/>
      <c r="E806" s="34"/>
      <c r="F806" s="35"/>
      <c r="J806" s="60"/>
      <c r="P806" s="37"/>
      <c r="Q806" s="12"/>
      <c r="R806" s="34"/>
      <c r="S806" s="12"/>
      <c r="T806" s="12"/>
      <c r="X806" s="12"/>
    </row>
    <row r="807" ht="15.75" customHeight="1">
      <c r="A807" s="34"/>
      <c r="B807" s="34"/>
      <c r="C807" s="34"/>
      <c r="E807" s="34"/>
      <c r="F807" s="35"/>
      <c r="J807" s="60"/>
      <c r="P807" s="37"/>
      <c r="Q807" s="12"/>
      <c r="R807" s="34"/>
      <c r="S807" s="12"/>
      <c r="T807" s="12"/>
      <c r="X807" s="12"/>
    </row>
    <row r="808" ht="15.75" customHeight="1">
      <c r="A808" s="34"/>
      <c r="B808" s="34"/>
      <c r="C808" s="34"/>
      <c r="E808" s="34"/>
      <c r="F808" s="35"/>
      <c r="J808" s="60"/>
      <c r="P808" s="37"/>
      <c r="Q808" s="12"/>
      <c r="R808" s="34"/>
      <c r="S808" s="12"/>
      <c r="T808" s="12"/>
      <c r="X808" s="12"/>
    </row>
    <row r="809" ht="15.75" customHeight="1">
      <c r="A809" s="34"/>
      <c r="B809" s="34"/>
      <c r="C809" s="34"/>
      <c r="E809" s="34"/>
      <c r="F809" s="35"/>
      <c r="J809" s="60"/>
      <c r="P809" s="37"/>
      <c r="Q809" s="12"/>
      <c r="R809" s="34"/>
      <c r="S809" s="12"/>
      <c r="T809" s="12"/>
      <c r="X809" s="12"/>
    </row>
    <row r="810" ht="15.75" customHeight="1">
      <c r="A810" s="34"/>
      <c r="B810" s="34"/>
      <c r="C810" s="34"/>
      <c r="E810" s="34"/>
      <c r="F810" s="35"/>
      <c r="J810" s="60"/>
      <c r="P810" s="37"/>
      <c r="Q810" s="12"/>
      <c r="R810" s="34"/>
      <c r="S810" s="12"/>
      <c r="T810" s="12"/>
      <c r="X810" s="12"/>
    </row>
    <row r="811" ht="15.75" customHeight="1">
      <c r="A811" s="34"/>
      <c r="B811" s="34"/>
      <c r="C811" s="34"/>
      <c r="E811" s="34"/>
      <c r="F811" s="35"/>
      <c r="J811" s="60"/>
      <c r="P811" s="37"/>
      <c r="Q811" s="12"/>
      <c r="R811" s="34"/>
      <c r="S811" s="12"/>
      <c r="T811" s="12"/>
      <c r="X811" s="12"/>
    </row>
    <row r="812" ht="15.75" customHeight="1">
      <c r="A812" s="34"/>
      <c r="B812" s="34"/>
      <c r="C812" s="34"/>
      <c r="E812" s="34"/>
      <c r="F812" s="35"/>
      <c r="J812" s="60"/>
      <c r="P812" s="37"/>
      <c r="Q812" s="12"/>
      <c r="R812" s="34"/>
      <c r="S812" s="12"/>
      <c r="T812" s="12"/>
      <c r="X812" s="12"/>
    </row>
    <row r="813" ht="15.75" customHeight="1">
      <c r="A813" s="34"/>
      <c r="B813" s="34"/>
      <c r="C813" s="34"/>
      <c r="E813" s="34"/>
      <c r="F813" s="35"/>
      <c r="J813" s="60"/>
      <c r="P813" s="37"/>
      <c r="Q813" s="12"/>
      <c r="R813" s="34"/>
      <c r="S813" s="12"/>
      <c r="T813" s="12"/>
      <c r="X813" s="12"/>
    </row>
    <row r="814" ht="15.75" customHeight="1">
      <c r="A814" s="34"/>
      <c r="B814" s="34"/>
      <c r="C814" s="34"/>
      <c r="E814" s="34"/>
      <c r="F814" s="35"/>
      <c r="J814" s="60"/>
      <c r="P814" s="37"/>
      <c r="Q814" s="12"/>
      <c r="R814" s="34"/>
      <c r="S814" s="12"/>
      <c r="T814" s="12"/>
      <c r="X814" s="12"/>
    </row>
    <row r="815" ht="15.75" customHeight="1">
      <c r="A815" s="34"/>
      <c r="B815" s="34"/>
      <c r="C815" s="34"/>
      <c r="E815" s="34"/>
      <c r="F815" s="35"/>
      <c r="J815" s="60"/>
      <c r="P815" s="37"/>
      <c r="Q815" s="12"/>
      <c r="R815" s="34"/>
      <c r="S815" s="12"/>
      <c r="T815" s="12"/>
      <c r="X815" s="12"/>
    </row>
    <row r="816" ht="15.75" customHeight="1">
      <c r="A816" s="34"/>
      <c r="B816" s="34"/>
      <c r="C816" s="34"/>
      <c r="E816" s="34"/>
      <c r="F816" s="35"/>
      <c r="J816" s="60"/>
      <c r="P816" s="37"/>
      <c r="Q816" s="12"/>
      <c r="R816" s="34"/>
      <c r="S816" s="12"/>
      <c r="T816" s="12"/>
      <c r="X816" s="12"/>
    </row>
    <row r="817" ht="15.75" customHeight="1">
      <c r="A817" s="34"/>
      <c r="B817" s="34"/>
      <c r="C817" s="34"/>
      <c r="E817" s="34"/>
      <c r="F817" s="35"/>
      <c r="J817" s="60"/>
      <c r="P817" s="37"/>
      <c r="Q817" s="12"/>
      <c r="R817" s="34"/>
      <c r="S817" s="12"/>
      <c r="T817" s="12"/>
      <c r="X817" s="12"/>
    </row>
    <row r="818" ht="15.75" customHeight="1">
      <c r="A818" s="34"/>
      <c r="B818" s="34"/>
      <c r="C818" s="34"/>
      <c r="E818" s="34"/>
      <c r="F818" s="35"/>
      <c r="J818" s="60"/>
      <c r="P818" s="37"/>
      <c r="Q818" s="12"/>
      <c r="R818" s="34"/>
      <c r="S818" s="12"/>
      <c r="T818" s="12"/>
      <c r="X818" s="12"/>
    </row>
    <row r="819" ht="15.75" customHeight="1">
      <c r="A819" s="34"/>
      <c r="B819" s="34"/>
      <c r="C819" s="34"/>
      <c r="E819" s="34"/>
      <c r="F819" s="35"/>
      <c r="J819" s="60"/>
      <c r="P819" s="37"/>
      <c r="Q819" s="12"/>
      <c r="R819" s="34"/>
      <c r="S819" s="12"/>
      <c r="T819" s="12"/>
      <c r="X819" s="12"/>
    </row>
    <row r="820" ht="15.75" customHeight="1">
      <c r="A820" s="34"/>
      <c r="B820" s="34"/>
      <c r="C820" s="34"/>
      <c r="E820" s="34"/>
      <c r="F820" s="35"/>
      <c r="J820" s="60"/>
      <c r="P820" s="37"/>
      <c r="Q820" s="12"/>
      <c r="R820" s="34"/>
      <c r="S820" s="12"/>
      <c r="T820" s="12"/>
      <c r="X820" s="12"/>
    </row>
    <row r="821" ht="15.75" customHeight="1">
      <c r="A821" s="34"/>
      <c r="B821" s="34"/>
      <c r="C821" s="34"/>
      <c r="E821" s="34"/>
      <c r="F821" s="35"/>
      <c r="J821" s="60"/>
      <c r="P821" s="37"/>
      <c r="Q821" s="12"/>
      <c r="R821" s="34"/>
      <c r="S821" s="12"/>
      <c r="T821" s="12"/>
      <c r="X821" s="12"/>
    </row>
    <row r="822" ht="15.75" customHeight="1">
      <c r="A822" s="34"/>
      <c r="B822" s="34"/>
      <c r="C822" s="34"/>
      <c r="E822" s="34"/>
      <c r="F822" s="35"/>
      <c r="J822" s="60"/>
      <c r="P822" s="37"/>
      <c r="Q822" s="12"/>
      <c r="R822" s="34"/>
      <c r="S822" s="12"/>
      <c r="T822" s="12"/>
      <c r="X822" s="12"/>
    </row>
    <row r="823" ht="15.75" customHeight="1">
      <c r="A823" s="34"/>
      <c r="B823" s="34"/>
      <c r="C823" s="34"/>
      <c r="E823" s="34"/>
      <c r="F823" s="35"/>
      <c r="J823" s="60"/>
      <c r="P823" s="37"/>
      <c r="Q823" s="12"/>
      <c r="R823" s="34"/>
      <c r="S823" s="12"/>
      <c r="T823" s="12"/>
      <c r="X823" s="12"/>
    </row>
    <row r="824" ht="15.75" customHeight="1">
      <c r="A824" s="34"/>
      <c r="B824" s="34"/>
      <c r="C824" s="34"/>
      <c r="E824" s="34"/>
      <c r="F824" s="35"/>
      <c r="J824" s="60"/>
      <c r="P824" s="37"/>
      <c r="Q824" s="12"/>
      <c r="R824" s="34"/>
      <c r="S824" s="12"/>
      <c r="T824" s="12"/>
      <c r="X824" s="12"/>
    </row>
    <row r="825" ht="15.75" customHeight="1">
      <c r="A825" s="34"/>
      <c r="B825" s="34"/>
      <c r="C825" s="34"/>
      <c r="E825" s="34"/>
      <c r="F825" s="35"/>
      <c r="J825" s="60"/>
      <c r="P825" s="37"/>
      <c r="Q825" s="12"/>
      <c r="R825" s="34"/>
      <c r="S825" s="12"/>
      <c r="T825" s="12"/>
      <c r="X825" s="12"/>
    </row>
    <row r="826" ht="15.75" customHeight="1">
      <c r="A826" s="34"/>
      <c r="B826" s="34"/>
      <c r="C826" s="34"/>
      <c r="E826" s="34"/>
      <c r="F826" s="35"/>
      <c r="J826" s="60"/>
      <c r="P826" s="37"/>
      <c r="Q826" s="12"/>
      <c r="R826" s="34"/>
      <c r="S826" s="12"/>
      <c r="T826" s="12"/>
      <c r="X826" s="12"/>
    </row>
    <row r="827" ht="15.75" customHeight="1">
      <c r="A827" s="34"/>
      <c r="B827" s="34"/>
      <c r="C827" s="34"/>
      <c r="E827" s="34"/>
      <c r="F827" s="35"/>
      <c r="J827" s="60"/>
      <c r="P827" s="37"/>
      <c r="Q827" s="12"/>
      <c r="R827" s="34"/>
      <c r="S827" s="12"/>
      <c r="T827" s="12"/>
      <c r="X827" s="12"/>
    </row>
    <row r="828" ht="15.75" customHeight="1">
      <c r="A828" s="34"/>
      <c r="B828" s="34"/>
      <c r="C828" s="34"/>
      <c r="E828" s="34"/>
      <c r="F828" s="35"/>
      <c r="J828" s="60"/>
      <c r="P828" s="37"/>
      <c r="Q828" s="12"/>
      <c r="R828" s="34"/>
      <c r="S828" s="12"/>
      <c r="T828" s="12"/>
      <c r="X828" s="12"/>
    </row>
    <row r="829" ht="15.75" customHeight="1">
      <c r="A829" s="34"/>
      <c r="B829" s="34"/>
      <c r="C829" s="34"/>
      <c r="E829" s="34"/>
      <c r="F829" s="35"/>
      <c r="J829" s="60"/>
      <c r="P829" s="37"/>
      <c r="Q829" s="12"/>
      <c r="R829" s="34"/>
      <c r="S829" s="12"/>
      <c r="T829" s="12"/>
      <c r="X829" s="12"/>
    </row>
    <row r="830" ht="15.75" customHeight="1">
      <c r="A830" s="34"/>
      <c r="B830" s="34"/>
      <c r="C830" s="34"/>
      <c r="E830" s="34"/>
      <c r="F830" s="35"/>
      <c r="J830" s="60"/>
      <c r="P830" s="37"/>
      <c r="Q830" s="12"/>
      <c r="R830" s="34"/>
      <c r="S830" s="12"/>
      <c r="T830" s="12"/>
      <c r="X830" s="12"/>
    </row>
    <row r="831" ht="15.75" customHeight="1">
      <c r="A831" s="34"/>
      <c r="B831" s="34"/>
      <c r="C831" s="34"/>
      <c r="E831" s="34"/>
      <c r="F831" s="35"/>
      <c r="J831" s="60"/>
      <c r="P831" s="37"/>
      <c r="Q831" s="12"/>
      <c r="R831" s="34"/>
      <c r="S831" s="12"/>
      <c r="T831" s="12"/>
      <c r="X831" s="12"/>
    </row>
    <row r="832" ht="15.75" customHeight="1">
      <c r="A832" s="34"/>
      <c r="B832" s="34"/>
      <c r="C832" s="34"/>
      <c r="E832" s="34"/>
      <c r="F832" s="35"/>
      <c r="J832" s="60"/>
      <c r="P832" s="37"/>
      <c r="Q832" s="12"/>
      <c r="R832" s="34"/>
      <c r="S832" s="12"/>
      <c r="T832" s="12"/>
      <c r="X832" s="12"/>
    </row>
    <row r="833" ht="15.75" customHeight="1">
      <c r="A833" s="34"/>
      <c r="B833" s="34"/>
      <c r="C833" s="34"/>
      <c r="E833" s="34"/>
      <c r="F833" s="35"/>
      <c r="J833" s="60"/>
      <c r="P833" s="37"/>
      <c r="Q833" s="12"/>
      <c r="R833" s="34"/>
      <c r="S833" s="12"/>
      <c r="T833" s="12"/>
      <c r="X833" s="12"/>
    </row>
    <row r="834" ht="15.75" customHeight="1">
      <c r="A834" s="34"/>
      <c r="B834" s="34"/>
      <c r="C834" s="34"/>
      <c r="E834" s="34"/>
      <c r="F834" s="35"/>
      <c r="J834" s="60"/>
      <c r="P834" s="37"/>
      <c r="Q834" s="12"/>
      <c r="R834" s="34"/>
      <c r="S834" s="12"/>
      <c r="T834" s="12"/>
      <c r="X834" s="12"/>
    </row>
    <row r="835" ht="15.75" customHeight="1">
      <c r="A835" s="34"/>
      <c r="B835" s="34"/>
      <c r="C835" s="34"/>
      <c r="E835" s="34"/>
      <c r="F835" s="35"/>
      <c r="J835" s="60"/>
      <c r="P835" s="37"/>
      <c r="Q835" s="12"/>
      <c r="R835" s="34"/>
      <c r="S835" s="12"/>
      <c r="T835" s="12"/>
      <c r="X835" s="12"/>
    </row>
    <row r="836" ht="15.75" customHeight="1">
      <c r="A836" s="34"/>
      <c r="B836" s="34"/>
      <c r="C836" s="34"/>
      <c r="E836" s="34"/>
      <c r="F836" s="35"/>
      <c r="J836" s="60"/>
      <c r="P836" s="37"/>
      <c r="Q836" s="12"/>
      <c r="R836" s="34"/>
      <c r="S836" s="12"/>
      <c r="T836" s="12"/>
      <c r="X836" s="12"/>
    </row>
    <row r="837" ht="15.75" customHeight="1">
      <c r="A837" s="34"/>
      <c r="B837" s="34"/>
      <c r="C837" s="34"/>
      <c r="E837" s="34"/>
      <c r="F837" s="35"/>
      <c r="J837" s="60"/>
      <c r="P837" s="37"/>
      <c r="Q837" s="12"/>
      <c r="R837" s="34"/>
      <c r="S837" s="12"/>
      <c r="T837" s="12"/>
      <c r="X837" s="12"/>
    </row>
    <row r="838" ht="15.75" customHeight="1">
      <c r="A838" s="34"/>
      <c r="B838" s="34"/>
      <c r="C838" s="34"/>
      <c r="E838" s="34"/>
      <c r="F838" s="35"/>
      <c r="J838" s="60"/>
      <c r="P838" s="37"/>
      <c r="Q838" s="12"/>
      <c r="R838" s="34"/>
      <c r="S838" s="12"/>
      <c r="T838" s="12"/>
      <c r="X838" s="12"/>
    </row>
    <row r="839" ht="15.75" customHeight="1">
      <c r="A839" s="34"/>
      <c r="B839" s="34"/>
      <c r="C839" s="34"/>
      <c r="E839" s="34"/>
      <c r="F839" s="35"/>
      <c r="J839" s="60"/>
      <c r="P839" s="37"/>
      <c r="Q839" s="12"/>
      <c r="R839" s="34"/>
      <c r="S839" s="12"/>
      <c r="T839" s="12"/>
      <c r="X839" s="12"/>
    </row>
    <row r="840" ht="15.75" customHeight="1">
      <c r="A840" s="34"/>
      <c r="B840" s="34"/>
      <c r="C840" s="34"/>
      <c r="E840" s="34"/>
      <c r="F840" s="35"/>
      <c r="J840" s="60"/>
      <c r="P840" s="37"/>
      <c r="Q840" s="12"/>
      <c r="R840" s="34"/>
      <c r="S840" s="12"/>
      <c r="T840" s="12"/>
      <c r="X840" s="12"/>
    </row>
    <row r="841" ht="15.75" customHeight="1">
      <c r="A841" s="34"/>
      <c r="B841" s="34"/>
      <c r="C841" s="34"/>
      <c r="E841" s="34"/>
      <c r="F841" s="35"/>
      <c r="J841" s="60"/>
      <c r="P841" s="37"/>
      <c r="Q841" s="12"/>
      <c r="R841" s="34"/>
      <c r="S841" s="12"/>
      <c r="T841" s="12"/>
      <c r="X841" s="12"/>
    </row>
    <row r="842" ht="15.75" customHeight="1">
      <c r="A842" s="34"/>
      <c r="B842" s="34"/>
      <c r="C842" s="34"/>
      <c r="E842" s="34"/>
      <c r="F842" s="35"/>
      <c r="J842" s="60"/>
      <c r="P842" s="37"/>
      <c r="Q842" s="12"/>
      <c r="R842" s="34"/>
      <c r="S842" s="12"/>
      <c r="T842" s="12"/>
      <c r="X842" s="12"/>
    </row>
    <row r="843" ht="15.75" customHeight="1">
      <c r="A843" s="34"/>
      <c r="B843" s="34"/>
      <c r="C843" s="34"/>
      <c r="E843" s="34"/>
      <c r="F843" s="35"/>
      <c r="J843" s="60"/>
      <c r="P843" s="37"/>
      <c r="Q843" s="12"/>
      <c r="R843" s="34"/>
      <c r="S843" s="12"/>
      <c r="T843" s="12"/>
      <c r="X843" s="12"/>
    </row>
    <row r="844" ht="15.75" customHeight="1">
      <c r="A844" s="34"/>
      <c r="B844" s="34"/>
      <c r="C844" s="34"/>
      <c r="E844" s="34"/>
      <c r="F844" s="35"/>
      <c r="J844" s="60"/>
      <c r="P844" s="37"/>
      <c r="Q844" s="12"/>
      <c r="R844" s="34"/>
      <c r="S844" s="12"/>
      <c r="T844" s="12"/>
      <c r="X844" s="12"/>
    </row>
    <row r="845" ht="15.75" customHeight="1">
      <c r="A845" s="34"/>
      <c r="B845" s="34"/>
      <c r="C845" s="34"/>
      <c r="E845" s="34"/>
      <c r="F845" s="35"/>
      <c r="J845" s="60"/>
      <c r="P845" s="37"/>
      <c r="Q845" s="12"/>
      <c r="R845" s="34"/>
      <c r="S845" s="12"/>
      <c r="T845" s="12"/>
      <c r="X845" s="12"/>
    </row>
    <row r="846" ht="15.75" customHeight="1">
      <c r="A846" s="34"/>
      <c r="B846" s="34"/>
      <c r="C846" s="34"/>
      <c r="E846" s="34"/>
      <c r="F846" s="35"/>
      <c r="J846" s="60"/>
      <c r="P846" s="37"/>
      <c r="Q846" s="12"/>
      <c r="R846" s="34"/>
      <c r="S846" s="12"/>
      <c r="T846" s="12"/>
      <c r="X846" s="12"/>
    </row>
    <row r="847" ht="15.75" customHeight="1">
      <c r="A847" s="34"/>
      <c r="B847" s="34"/>
      <c r="C847" s="34"/>
      <c r="E847" s="34"/>
      <c r="F847" s="35"/>
      <c r="J847" s="60"/>
      <c r="P847" s="37"/>
      <c r="Q847" s="12"/>
      <c r="R847" s="34"/>
      <c r="S847" s="12"/>
      <c r="T847" s="12"/>
      <c r="X847" s="12"/>
    </row>
    <row r="848" ht="15.75" customHeight="1">
      <c r="A848" s="34"/>
      <c r="B848" s="34"/>
      <c r="C848" s="34"/>
      <c r="E848" s="34"/>
      <c r="F848" s="35"/>
      <c r="J848" s="60"/>
      <c r="P848" s="37"/>
      <c r="Q848" s="12"/>
      <c r="R848" s="34"/>
      <c r="S848" s="12"/>
      <c r="T848" s="12"/>
      <c r="X848" s="12"/>
    </row>
    <row r="849" ht="15.75" customHeight="1">
      <c r="A849" s="34"/>
      <c r="B849" s="34"/>
      <c r="C849" s="34"/>
      <c r="E849" s="34"/>
      <c r="F849" s="35"/>
      <c r="J849" s="60"/>
      <c r="P849" s="37"/>
      <c r="Q849" s="12"/>
      <c r="R849" s="34"/>
      <c r="S849" s="12"/>
      <c r="T849" s="12"/>
      <c r="X849" s="12"/>
    </row>
    <row r="850" ht="15.75" customHeight="1">
      <c r="A850" s="34"/>
      <c r="B850" s="34"/>
      <c r="C850" s="34"/>
      <c r="E850" s="34"/>
      <c r="F850" s="35"/>
      <c r="J850" s="60"/>
      <c r="P850" s="37"/>
      <c r="Q850" s="12"/>
      <c r="R850" s="34"/>
      <c r="S850" s="12"/>
      <c r="T850" s="12"/>
      <c r="X850" s="12"/>
    </row>
    <row r="851" ht="15.75" customHeight="1">
      <c r="A851" s="34"/>
      <c r="B851" s="34"/>
      <c r="C851" s="34"/>
      <c r="E851" s="34"/>
      <c r="F851" s="35"/>
      <c r="J851" s="60"/>
      <c r="P851" s="37"/>
      <c r="Q851" s="12"/>
      <c r="R851" s="34"/>
      <c r="S851" s="12"/>
      <c r="T851" s="12"/>
      <c r="X851" s="12"/>
    </row>
    <row r="852" ht="15.75" customHeight="1">
      <c r="A852" s="34"/>
      <c r="B852" s="34"/>
      <c r="C852" s="34"/>
      <c r="E852" s="34"/>
      <c r="F852" s="35"/>
      <c r="J852" s="60"/>
      <c r="P852" s="37"/>
      <c r="Q852" s="12"/>
      <c r="R852" s="34"/>
      <c r="S852" s="12"/>
      <c r="T852" s="12"/>
      <c r="X852" s="12"/>
    </row>
    <row r="853" ht="15.75" customHeight="1">
      <c r="A853" s="34"/>
      <c r="B853" s="34"/>
      <c r="C853" s="34"/>
      <c r="E853" s="34"/>
      <c r="F853" s="35"/>
      <c r="J853" s="60"/>
      <c r="P853" s="37"/>
      <c r="Q853" s="12"/>
      <c r="R853" s="34"/>
      <c r="S853" s="12"/>
      <c r="T853" s="12"/>
      <c r="X853" s="12"/>
    </row>
    <row r="854" ht="15.75" customHeight="1">
      <c r="A854" s="34"/>
      <c r="B854" s="34"/>
      <c r="C854" s="34"/>
      <c r="E854" s="34"/>
      <c r="F854" s="35"/>
      <c r="J854" s="60"/>
      <c r="P854" s="37"/>
      <c r="Q854" s="12"/>
      <c r="R854" s="34"/>
      <c r="S854" s="12"/>
      <c r="T854" s="12"/>
      <c r="X854" s="12"/>
    </row>
    <row r="855" ht="15.75" customHeight="1">
      <c r="A855" s="34"/>
      <c r="B855" s="34"/>
      <c r="C855" s="34"/>
      <c r="E855" s="34"/>
      <c r="F855" s="35"/>
      <c r="J855" s="60"/>
      <c r="P855" s="37"/>
      <c r="Q855" s="12"/>
      <c r="R855" s="34"/>
      <c r="S855" s="12"/>
      <c r="T855" s="12"/>
      <c r="X855" s="12"/>
    </row>
    <row r="856" ht="15.75" customHeight="1">
      <c r="A856" s="34"/>
      <c r="B856" s="34"/>
      <c r="C856" s="34"/>
      <c r="E856" s="34"/>
      <c r="F856" s="35"/>
      <c r="J856" s="60"/>
      <c r="P856" s="37"/>
      <c r="Q856" s="12"/>
      <c r="R856" s="34"/>
      <c r="S856" s="12"/>
      <c r="T856" s="12"/>
      <c r="X856" s="12"/>
    </row>
    <row r="857" ht="15.75" customHeight="1">
      <c r="A857" s="34"/>
      <c r="B857" s="34"/>
      <c r="C857" s="34"/>
      <c r="E857" s="34"/>
      <c r="F857" s="35"/>
      <c r="J857" s="60"/>
      <c r="P857" s="37"/>
      <c r="Q857" s="12"/>
      <c r="R857" s="34"/>
      <c r="S857" s="12"/>
      <c r="T857" s="12"/>
      <c r="X857" s="12"/>
    </row>
    <row r="858" ht="15.75" customHeight="1">
      <c r="A858" s="34"/>
      <c r="B858" s="34"/>
      <c r="C858" s="34"/>
      <c r="E858" s="34"/>
      <c r="F858" s="35"/>
      <c r="J858" s="60"/>
      <c r="P858" s="37"/>
      <c r="Q858" s="12"/>
      <c r="R858" s="34"/>
      <c r="S858" s="12"/>
      <c r="T858" s="12"/>
      <c r="X858" s="12"/>
    </row>
    <row r="859" ht="15.75" customHeight="1">
      <c r="A859" s="34"/>
      <c r="B859" s="34"/>
      <c r="C859" s="34"/>
      <c r="E859" s="34"/>
      <c r="F859" s="35"/>
      <c r="J859" s="60"/>
      <c r="P859" s="37"/>
      <c r="Q859" s="12"/>
      <c r="R859" s="34"/>
      <c r="S859" s="12"/>
      <c r="T859" s="12"/>
      <c r="X859" s="12"/>
    </row>
    <row r="860" ht="15.75" customHeight="1">
      <c r="A860" s="34"/>
      <c r="B860" s="34"/>
      <c r="C860" s="34"/>
      <c r="E860" s="34"/>
      <c r="F860" s="35"/>
      <c r="J860" s="60"/>
      <c r="P860" s="37"/>
      <c r="Q860" s="12"/>
      <c r="R860" s="34"/>
      <c r="S860" s="12"/>
      <c r="T860" s="12"/>
      <c r="X860" s="12"/>
    </row>
    <row r="861" ht="15.75" customHeight="1">
      <c r="A861" s="34"/>
      <c r="B861" s="34"/>
      <c r="C861" s="34"/>
      <c r="E861" s="34"/>
      <c r="F861" s="35"/>
      <c r="J861" s="60"/>
      <c r="P861" s="37"/>
      <c r="Q861" s="12"/>
      <c r="R861" s="34"/>
      <c r="S861" s="12"/>
      <c r="T861" s="12"/>
      <c r="X861" s="12"/>
    </row>
    <row r="862" ht="15.75" customHeight="1">
      <c r="A862" s="34"/>
      <c r="B862" s="34"/>
      <c r="C862" s="34"/>
      <c r="E862" s="34"/>
      <c r="F862" s="35"/>
      <c r="J862" s="60"/>
      <c r="P862" s="37"/>
      <c r="Q862" s="12"/>
      <c r="R862" s="34"/>
      <c r="S862" s="12"/>
      <c r="T862" s="12"/>
      <c r="X862" s="12"/>
    </row>
    <row r="863" ht="15.75" customHeight="1">
      <c r="A863" s="34"/>
      <c r="B863" s="34"/>
      <c r="C863" s="34"/>
      <c r="E863" s="34"/>
      <c r="F863" s="35"/>
      <c r="J863" s="60"/>
      <c r="P863" s="37"/>
      <c r="Q863" s="12"/>
      <c r="R863" s="34"/>
      <c r="S863" s="12"/>
      <c r="T863" s="12"/>
      <c r="X863" s="12"/>
    </row>
    <row r="864" ht="15.75" customHeight="1">
      <c r="A864" s="34"/>
      <c r="B864" s="34"/>
      <c r="C864" s="34"/>
      <c r="E864" s="34"/>
      <c r="F864" s="35"/>
      <c r="J864" s="60"/>
      <c r="P864" s="37"/>
      <c r="Q864" s="12"/>
      <c r="R864" s="34"/>
      <c r="S864" s="12"/>
      <c r="T864" s="12"/>
      <c r="X864" s="12"/>
    </row>
    <row r="865" ht="15.75" customHeight="1">
      <c r="A865" s="34"/>
      <c r="B865" s="34"/>
      <c r="C865" s="34"/>
      <c r="E865" s="34"/>
      <c r="F865" s="35"/>
      <c r="J865" s="60"/>
      <c r="P865" s="37"/>
      <c r="Q865" s="12"/>
      <c r="R865" s="34"/>
      <c r="S865" s="12"/>
      <c r="T865" s="12"/>
      <c r="X865" s="12"/>
    </row>
    <row r="866" ht="15.75" customHeight="1">
      <c r="A866" s="34"/>
      <c r="B866" s="34"/>
      <c r="C866" s="34"/>
      <c r="E866" s="34"/>
      <c r="F866" s="35"/>
      <c r="J866" s="60"/>
      <c r="P866" s="37"/>
      <c r="Q866" s="12"/>
      <c r="R866" s="34"/>
      <c r="S866" s="12"/>
      <c r="T866" s="12"/>
      <c r="X866" s="12"/>
    </row>
    <row r="867" ht="15.75" customHeight="1">
      <c r="A867" s="34"/>
      <c r="B867" s="34"/>
      <c r="C867" s="34"/>
      <c r="E867" s="34"/>
      <c r="F867" s="35"/>
      <c r="J867" s="60"/>
      <c r="P867" s="37"/>
      <c r="Q867" s="12"/>
      <c r="R867" s="34"/>
      <c r="S867" s="12"/>
      <c r="T867" s="12"/>
      <c r="X867" s="12"/>
    </row>
    <row r="868" ht="15.75" customHeight="1">
      <c r="A868" s="34"/>
      <c r="B868" s="34"/>
      <c r="C868" s="34"/>
      <c r="E868" s="34"/>
      <c r="F868" s="35"/>
      <c r="J868" s="60"/>
      <c r="P868" s="37"/>
      <c r="Q868" s="12"/>
      <c r="R868" s="34"/>
      <c r="S868" s="12"/>
      <c r="T868" s="12"/>
      <c r="X868" s="12"/>
    </row>
    <row r="869" ht="15.75" customHeight="1">
      <c r="A869" s="34"/>
      <c r="B869" s="34"/>
      <c r="C869" s="34"/>
      <c r="E869" s="34"/>
      <c r="F869" s="35"/>
      <c r="J869" s="60"/>
      <c r="P869" s="37"/>
      <c r="Q869" s="12"/>
      <c r="R869" s="34"/>
      <c r="S869" s="12"/>
      <c r="T869" s="12"/>
      <c r="X869" s="12"/>
    </row>
    <row r="870" ht="15.75" customHeight="1">
      <c r="A870" s="34"/>
      <c r="B870" s="34"/>
      <c r="C870" s="34"/>
      <c r="E870" s="34"/>
      <c r="F870" s="35"/>
      <c r="J870" s="60"/>
      <c r="P870" s="37"/>
      <c r="Q870" s="12"/>
      <c r="R870" s="34"/>
      <c r="S870" s="12"/>
      <c r="T870" s="12"/>
      <c r="X870" s="12"/>
    </row>
    <row r="871" ht="15.75" customHeight="1">
      <c r="A871" s="34"/>
      <c r="B871" s="34"/>
      <c r="C871" s="34"/>
      <c r="E871" s="34"/>
      <c r="F871" s="35"/>
      <c r="J871" s="60"/>
      <c r="P871" s="37"/>
      <c r="Q871" s="12"/>
      <c r="R871" s="34"/>
      <c r="S871" s="12"/>
      <c r="T871" s="12"/>
      <c r="X871" s="12"/>
    </row>
    <row r="872" ht="15.75" customHeight="1">
      <c r="A872" s="34"/>
      <c r="B872" s="34"/>
      <c r="C872" s="34"/>
      <c r="E872" s="34"/>
      <c r="F872" s="35"/>
      <c r="J872" s="60"/>
      <c r="P872" s="37"/>
      <c r="Q872" s="12"/>
      <c r="R872" s="34"/>
      <c r="S872" s="12"/>
      <c r="T872" s="12"/>
      <c r="X872" s="12"/>
    </row>
    <row r="873" ht="15.75" customHeight="1">
      <c r="A873" s="34"/>
      <c r="B873" s="34"/>
      <c r="C873" s="34"/>
      <c r="E873" s="34"/>
      <c r="F873" s="35"/>
      <c r="J873" s="60"/>
      <c r="P873" s="37"/>
      <c r="Q873" s="12"/>
      <c r="R873" s="34"/>
      <c r="S873" s="12"/>
      <c r="T873" s="12"/>
      <c r="X873" s="12"/>
    </row>
    <row r="874" ht="15.75" customHeight="1">
      <c r="A874" s="34"/>
      <c r="B874" s="34"/>
      <c r="C874" s="34"/>
      <c r="E874" s="34"/>
      <c r="F874" s="35"/>
      <c r="J874" s="60"/>
      <c r="P874" s="37"/>
      <c r="Q874" s="12"/>
      <c r="R874" s="34"/>
      <c r="S874" s="12"/>
      <c r="T874" s="12"/>
      <c r="X874" s="12"/>
    </row>
    <row r="875" ht="15.75" customHeight="1">
      <c r="A875" s="34"/>
      <c r="B875" s="34"/>
      <c r="C875" s="34"/>
      <c r="E875" s="34"/>
      <c r="F875" s="35"/>
      <c r="J875" s="60"/>
      <c r="P875" s="37"/>
      <c r="Q875" s="12"/>
      <c r="R875" s="34"/>
      <c r="S875" s="12"/>
      <c r="T875" s="12"/>
      <c r="X875" s="12"/>
    </row>
    <row r="876" ht="15.75" customHeight="1">
      <c r="A876" s="34"/>
      <c r="B876" s="34"/>
      <c r="C876" s="34"/>
      <c r="E876" s="34"/>
      <c r="F876" s="35"/>
      <c r="J876" s="60"/>
      <c r="P876" s="37"/>
      <c r="Q876" s="12"/>
      <c r="R876" s="34"/>
      <c r="S876" s="12"/>
      <c r="T876" s="12"/>
      <c r="X876" s="12"/>
    </row>
    <row r="877" ht="15.75" customHeight="1">
      <c r="A877" s="34"/>
      <c r="B877" s="34"/>
      <c r="C877" s="34"/>
      <c r="E877" s="34"/>
      <c r="F877" s="35"/>
      <c r="J877" s="60"/>
      <c r="P877" s="37"/>
      <c r="Q877" s="12"/>
      <c r="R877" s="34"/>
      <c r="S877" s="12"/>
      <c r="T877" s="12"/>
      <c r="X877" s="12"/>
    </row>
    <row r="878" ht="15.75" customHeight="1">
      <c r="A878" s="34"/>
      <c r="B878" s="34"/>
      <c r="C878" s="34"/>
      <c r="E878" s="34"/>
      <c r="F878" s="35"/>
      <c r="J878" s="60"/>
      <c r="P878" s="37"/>
      <c r="Q878" s="12"/>
      <c r="R878" s="34"/>
      <c r="S878" s="12"/>
      <c r="T878" s="12"/>
      <c r="X878" s="12"/>
    </row>
    <row r="879" ht="15.75" customHeight="1">
      <c r="A879" s="34"/>
      <c r="B879" s="34"/>
      <c r="C879" s="34"/>
      <c r="E879" s="34"/>
      <c r="F879" s="35"/>
      <c r="J879" s="60"/>
      <c r="P879" s="37"/>
      <c r="Q879" s="12"/>
      <c r="R879" s="34"/>
      <c r="S879" s="12"/>
      <c r="T879" s="12"/>
      <c r="X879" s="12"/>
    </row>
    <row r="880" ht="15.75" customHeight="1">
      <c r="A880" s="34"/>
      <c r="B880" s="34"/>
      <c r="C880" s="34"/>
      <c r="E880" s="34"/>
      <c r="F880" s="35"/>
      <c r="J880" s="60"/>
      <c r="P880" s="37"/>
      <c r="Q880" s="12"/>
      <c r="R880" s="34"/>
      <c r="S880" s="12"/>
      <c r="T880" s="12"/>
      <c r="X880" s="12"/>
    </row>
    <row r="881" ht="15.75" customHeight="1">
      <c r="A881" s="34"/>
      <c r="B881" s="34"/>
      <c r="C881" s="34"/>
      <c r="E881" s="34"/>
      <c r="F881" s="35"/>
      <c r="J881" s="60"/>
      <c r="P881" s="37"/>
      <c r="Q881" s="12"/>
      <c r="R881" s="34"/>
      <c r="S881" s="12"/>
      <c r="T881" s="12"/>
      <c r="X881" s="12"/>
    </row>
    <row r="882" ht="15.75" customHeight="1">
      <c r="A882" s="34"/>
      <c r="B882" s="34"/>
      <c r="C882" s="34"/>
      <c r="E882" s="34"/>
      <c r="F882" s="35"/>
      <c r="J882" s="60"/>
      <c r="P882" s="37"/>
      <c r="Q882" s="12"/>
      <c r="R882" s="34"/>
      <c r="S882" s="12"/>
      <c r="T882" s="12"/>
      <c r="X882" s="12"/>
    </row>
    <row r="883" ht="15.75" customHeight="1">
      <c r="A883" s="34"/>
      <c r="B883" s="34"/>
      <c r="C883" s="34"/>
      <c r="E883" s="34"/>
      <c r="F883" s="35"/>
      <c r="J883" s="60"/>
      <c r="P883" s="37"/>
      <c r="Q883" s="12"/>
      <c r="R883" s="34"/>
      <c r="S883" s="12"/>
      <c r="T883" s="12"/>
      <c r="X883" s="12"/>
    </row>
    <row r="884" ht="15.75" customHeight="1">
      <c r="A884" s="34"/>
      <c r="B884" s="34"/>
      <c r="C884" s="34"/>
      <c r="E884" s="34"/>
      <c r="F884" s="35"/>
      <c r="J884" s="60"/>
      <c r="P884" s="37"/>
      <c r="Q884" s="12"/>
      <c r="R884" s="34"/>
      <c r="S884" s="12"/>
      <c r="T884" s="12"/>
      <c r="X884" s="12"/>
    </row>
    <row r="885" ht="15.75" customHeight="1">
      <c r="A885" s="34"/>
      <c r="B885" s="34"/>
      <c r="C885" s="34"/>
      <c r="E885" s="34"/>
      <c r="F885" s="35"/>
      <c r="J885" s="60"/>
      <c r="P885" s="37"/>
      <c r="Q885" s="12"/>
      <c r="R885" s="34"/>
      <c r="S885" s="12"/>
      <c r="T885" s="12"/>
      <c r="X885" s="12"/>
    </row>
    <row r="886" ht="15.75" customHeight="1">
      <c r="A886" s="34"/>
      <c r="B886" s="34"/>
      <c r="C886" s="34"/>
      <c r="E886" s="34"/>
      <c r="F886" s="35"/>
      <c r="J886" s="60"/>
      <c r="P886" s="37"/>
      <c r="Q886" s="12"/>
      <c r="R886" s="34"/>
      <c r="S886" s="12"/>
      <c r="T886" s="12"/>
      <c r="X886" s="12"/>
    </row>
    <row r="887" ht="15.75" customHeight="1">
      <c r="A887" s="34"/>
      <c r="B887" s="34"/>
      <c r="C887" s="34"/>
      <c r="E887" s="34"/>
      <c r="F887" s="35"/>
      <c r="J887" s="60"/>
      <c r="P887" s="37"/>
      <c r="Q887" s="12"/>
      <c r="R887" s="34"/>
      <c r="S887" s="12"/>
      <c r="T887" s="12"/>
      <c r="X887" s="12"/>
    </row>
    <row r="888" ht="15.75" customHeight="1">
      <c r="A888" s="34"/>
      <c r="B888" s="34"/>
      <c r="C888" s="34"/>
      <c r="E888" s="34"/>
      <c r="F888" s="35"/>
      <c r="J888" s="60"/>
      <c r="P888" s="37"/>
      <c r="Q888" s="12"/>
      <c r="R888" s="34"/>
      <c r="S888" s="12"/>
      <c r="T888" s="12"/>
      <c r="X888" s="12"/>
    </row>
    <row r="889" ht="15.75" customHeight="1">
      <c r="A889" s="34"/>
      <c r="B889" s="34"/>
      <c r="C889" s="34"/>
      <c r="E889" s="34"/>
      <c r="F889" s="35"/>
      <c r="J889" s="60"/>
      <c r="P889" s="37"/>
      <c r="Q889" s="12"/>
      <c r="R889" s="34"/>
      <c r="S889" s="12"/>
      <c r="T889" s="12"/>
      <c r="X889" s="12"/>
    </row>
    <row r="890" ht="15.75" customHeight="1">
      <c r="A890" s="34"/>
      <c r="B890" s="34"/>
      <c r="C890" s="34"/>
      <c r="E890" s="34"/>
      <c r="F890" s="35"/>
      <c r="J890" s="60"/>
      <c r="P890" s="37"/>
      <c r="Q890" s="12"/>
      <c r="R890" s="34"/>
      <c r="S890" s="12"/>
      <c r="T890" s="12"/>
      <c r="X890" s="12"/>
    </row>
    <row r="891" ht="15.75" customHeight="1">
      <c r="A891" s="34"/>
      <c r="B891" s="34"/>
      <c r="C891" s="34"/>
      <c r="E891" s="34"/>
      <c r="F891" s="35"/>
      <c r="J891" s="60"/>
      <c r="P891" s="37"/>
      <c r="Q891" s="12"/>
      <c r="R891" s="34"/>
      <c r="S891" s="12"/>
      <c r="T891" s="12"/>
      <c r="X891" s="12"/>
    </row>
    <row r="892" ht="15.75" customHeight="1">
      <c r="A892" s="34"/>
      <c r="B892" s="34"/>
      <c r="C892" s="34"/>
      <c r="E892" s="34"/>
      <c r="F892" s="35"/>
      <c r="J892" s="60"/>
      <c r="P892" s="37"/>
      <c r="Q892" s="12"/>
      <c r="R892" s="34"/>
      <c r="S892" s="12"/>
      <c r="T892" s="12"/>
      <c r="X892" s="12"/>
    </row>
    <row r="893" ht="15.75" customHeight="1">
      <c r="A893" s="34"/>
      <c r="B893" s="34"/>
      <c r="C893" s="34"/>
      <c r="E893" s="34"/>
      <c r="F893" s="35"/>
      <c r="J893" s="60"/>
      <c r="P893" s="37"/>
      <c r="Q893" s="12"/>
      <c r="R893" s="34"/>
      <c r="S893" s="12"/>
      <c r="T893" s="12"/>
      <c r="X893" s="12"/>
    </row>
    <row r="894" ht="15.75" customHeight="1">
      <c r="A894" s="34"/>
      <c r="B894" s="34"/>
      <c r="C894" s="34"/>
      <c r="E894" s="34"/>
      <c r="F894" s="35"/>
      <c r="J894" s="60"/>
      <c r="P894" s="37"/>
      <c r="Q894" s="12"/>
      <c r="R894" s="34"/>
      <c r="S894" s="12"/>
      <c r="T894" s="12"/>
      <c r="X894" s="12"/>
    </row>
    <row r="895" ht="15.75" customHeight="1">
      <c r="A895" s="34"/>
      <c r="B895" s="34"/>
      <c r="C895" s="34"/>
      <c r="E895" s="34"/>
      <c r="F895" s="35"/>
      <c r="J895" s="60"/>
      <c r="P895" s="37"/>
      <c r="Q895" s="12"/>
      <c r="R895" s="34"/>
      <c r="S895" s="12"/>
      <c r="T895" s="12"/>
      <c r="X895" s="12"/>
    </row>
    <row r="896" ht="15.75" customHeight="1">
      <c r="A896" s="34"/>
      <c r="B896" s="34"/>
      <c r="C896" s="34"/>
      <c r="E896" s="34"/>
      <c r="F896" s="35"/>
      <c r="J896" s="60"/>
      <c r="P896" s="37"/>
      <c r="Q896" s="12"/>
      <c r="R896" s="34"/>
      <c r="S896" s="12"/>
      <c r="T896" s="12"/>
      <c r="X896" s="12"/>
    </row>
    <row r="897" ht="15.75" customHeight="1">
      <c r="A897" s="34"/>
      <c r="B897" s="34"/>
      <c r="C897" s="34"/>
      <c r="E897" s="34"/>
      <c r="F897" s="35"/>
      <c r="J897" s="60"/>
      <c r="P897" s="37"/>
      <c r="Q897" s="12"/>
      <c r="R897" s="34"/>
      <c r="S897" s="12"/>
      <c r="T897" s="12"/>
      <c r="X897" s="12"/>
    </row>
    <row r="898" ht="15.75" customHeight="1">
      <c r="A898" s="34"/>
      <c r="B898" s="34"/>
      <c r="C898" s="34"/>
      <c r="E898" s="34"/>
      <c r="F898" s="35"/>
      <c r="J898" s="60"/>
      <c r="P898" s="37"/>
      <c r="Q898" s="12"/>
      <c r="R898" s="34"/>
      <c r="S898" s="12"/>
      <c r="T898" s="12"/>
      <c r="X898" s="12"/>
    </row>
    <row r="899" ht="15.75" customHeight="1">
      <c r="A899" s="34"/>
      <c r="B899" s="34"/>
      <c r="C899" s="34"/>
      <c r="E899" s="34"/>
      <c r="F899" s="35"/>
      <c r="J899" s="60"/>
      <c r="P899" s="37"/>
      <c r="Q899" s="12"/>
      <c r="R899" s="34"/>
      <c r="S899" s="12"/>
      <c r="T899" s="12"/>
      <c r="X899" s="12"/>
    </row>
    <row r="900" ht="15.75" customHeight="1">
      <c r="A900" s="34"/>
      <c r="B900" s="34"/>
      <c r="C900" s="34"/>
      <c r="E900" s="34"/>
      <c r="F900" s="35"/>
      <c r="J900" s="60"/>
      <c r="P900" s="37"/>
      <c r="Q900" s="12"/>
      <c r="R900" s="34"/>
      <c r="S900" s="12"/>
      <c r="T900" s="12"/>
      <c r="X900" s="12"/>
    </row>
    <row r="901" ht="15.75" customHeight="1">
      <c r="A901" s="34"/>
      <c r="B901" s="34"/>
      <c r="C901" s="34"/>
      <c r="E901" s="34"/>
      <c r="F901" s="35"/>
      <c r="J901" s="60"/>
      <c r="P901" s="37"/>
      <c r="Q901" s="12"/>
      <c r="R901" s="34"/>
      <c r="S901" s="12"/>
      <c r="T901" s="12"/>
      <c r="X901" s="12"/>
    </row>
    <row r="902" ht="15.75" customHeight="1">
      <c r="A902" s="34"/>
      <c r="B902" s="34"/>
      <c r="C902" s="34"/>
      <c r="E902" s="34"/>
      <c r="F902" s="35"/>
      <c r="J902" s="60"/>
      <c r="P902" s="37"/>
      <c r="Q902" s="12"/>
      <c r="R902" s="34"/>
      <c r="S902" s="12"/>
      <c r="T902" s="12"/>
      <c r="X902" s="12"/>
    </row>
    <row r="903" ht="15.75" customHeight="1">
      <c r="A903" s="34"/>
      <c r="B903" s="34"/>
      <c r="C903" s="34"/>
      <c r="E903" s="34"/>
      <c r="F903" s="35"/>
      <c r="J903" s="60"/>
      <c r="P903" s="37"/>
      <c r="Q903" s="12"/>
      <c r="R903" s="34"/>
      <c r="S903" s="12"/>
      <c r="T903" s="12"/>
      <c r="X903" s="12"/>
    </row>
    <row r="904" ht="15.75" customHeight="1">
      <c r="A904" s="34"/>
      <c r="B904" s="34"/>
      <c r="C904" s="34"/>
      <c r="E904" s="34"/>
      <c r="F904" s="35"/>
      <c r="J904" s="60"/>
      <c r="P904" s="37"/>
      <c r="Q904" s="12"/>
      <c r="R904" s="34"/>
      <c r="S904" s="12"/>
      <c r="T904" s="12"/>
      <c r="X904" s="12"/>
    </row>
    <row r="905" ht="15.75" customHeight="1">
      <c r="A905" s="34"/>
      <c r="B905" s="34"/>
      <c r="C905" s="34"/>
      <c r="E905" s="34"/>
      <c r="F905" s="35"/>
      <c r="J905" s="60"/>
      <c r="P905" s="37"/>
      <c r="Q905" s="12"/>
      <c r="R905" s="34"/>
      <c r="S905" s="12"/>
      <c r="T905" s="12"/>
      <c r="X905" s="12"/>
    </row>
    <row r="906" ht="15.75" customHeight="1">
      <c r="A906" s="34"/>
      <c r="B906" s="34"/>
      <c r="C906" s="34"/>
      <c r="E906" s="34"/>
      <c r="F906" s="35"/>
      <c r="J906" s="60"/>
      <c r="P906" s="37"/>
      <c r="Q906" s="12"/>
      <c r="R906" s="34"/>
      <c r="S906" s="12"/>
      <c r="T906" s="12"/>
      <c r="X906" s="12"/>
    </row>
    <row r="907" ht="15.75" customHeight="1">
      <c r="A907" s="34"/>
      <c r="B907" s="34"/>
      <c r="C907" s="34"/>
      <c r="E907" s="34"/>
      <c r="F907" s="35"/>
      <c r="J907" s="60"/>
      <c r="P907" s="37"/>
      <c r="Q907" s="12"/>
      <c r="R907" s="34"/>
      <c r="S907" s="12"/>
      <c r="T907" s="12"/>
      <c r="X907" s="12"/>
    </row>
    <row r="908" ht="15.75" customHeight="1">
      <c r="A908" s="34"/>
      <c r="B908" s="34"/>
      <c r="C908" s="34"/>
      <c r="E908" s="34"/>
      <c r="F908" s="35"/>
      <c r="J908" s="60"/>
      <c r="P908" s="37"/>
      <c r="Q908" s="12"/>
      <c r="R908" s="34"/>
      <c r="S908" s="12"/>
      <c r="T908" s="12"/>
      <c r="X908" s="12"/>
    </row>
    <row r="909" ht="15.75" customHeight="1">
      <c r="A909" s="34"/>
      <c r="B909" s="34"/>
      <c r="C909" s="34"/>
      <c r="E909" s="34"/>
      <c r="F909" s="35"/>
      <c r="J909" s="60"/>
      <c r="P909" s="37"/>
      <c r="Q909" s="12"/>
      <c r="R909" s="34"/>
      <c r="S909" s="12"/>
      <c r="T909" s="12"/>
      <c r="X909" s="12"/>
    </row>
    <row r="910" ht="15.75" customHeight="1">
      <c r="A910" s="34"/>
      <c r="B910" s="34"/>
      <c r="C910" s="34"/>
      <c r="E910" s="34"/>
      <c r="F910" s="35"/>
      <c r="J910" s="60"/>
      <c r="P910" s="37"/>
      <c r="Q910" s="12"/>
      <c r="R910" s="34"/>
      <c r="S910" s="12"/>
      <c r="T910" s="12"/>
      <c r="X910" s="12"/>
    </row>
    <row r="911" ht="15.75" customHeight="1">
      <c r="A911" s="34"/>
      <c r="B911" s="34"/>
      <c r="C911" s="34"/>
      <c r="E911" s="34"/>
      <c r="F911" s="35"/>
      <c r="J911" s="60"/>
      <c r="P911" s="37"/>
      <c r="Q911" s="12"/>
      <c r="R911" s="34"/>
      <c r="S911" s="12"/>
      <c r="T911" s="12"/>
      <c r="X911" s="12"/>
    </row>
    <row r="912" ht="15.75" customHeight="1">
      <c r="A912" s="34"/>
      <c r="B912" s="34"/>
      <c r="C912" s="34"/>
      <c r="E912" s="34"/>
      <c r="F912" s="35"/>
      <c r="J912" s="60"/>
      <c r="P912" s="37"/>
      <c r="Q912" s="12"/>
      <c r="R912" s="34"/>
      <c r="S912" s="12"/>
      <c r="T912" s="12"/>
      <c r="X912" s="12"/>
    </row>
    <row r="913" ht="15.75" customHeight="1">
      <c r="A913" s="34"/>
      <c r="B913" s="34"/>
      <c r="C913" s="34"/>
      <c r="E913" s="34"/>
      <c r="F913" s="35"/>
      <c r="J913" s="60"/>
      <c r="P913" s="37"/>
      <c r="Q913" s="12"/>
      <c r="R913" s="34"/>
      <c r="S913" s="12"/>
      <c r="T913" s="12"/>
      <c r="X913" s="12"/>
    </row>
    <row r="914" ht="15.75" customHeight="1">
      <c r="A914" s="34"/>
      <c r="B914" s="34"/>
      <c r="C914" s="34"/>
      <c r="E914" s="34"/>
      <c r="F914" s="35"/>
      <c r="J914" s="60"/>
      <c r="P914" s="37"/>
      <c r="Q914" s="12"/>
      <c r="R914" s="34"/>
      <c r="S914" s="12"/>
      <c r="T914" s="12"/>
      <c r="X914" s="12"/>
    </row>
    <row r="915" ht="15.75" customHeight="1">
      <c r="A915" s="34"/>
      <c r="B915" s="34"/>
      <c r="C915" s="34"/>
      <c r="E915" s="34"/>
      <c r="F915" s="35"/>
      <c r="J915" s="60"/>
      <c r="P915" s="37"/>
      <c r="Q915" s="12"/>
      <c r="R915" s="34"/>
      <c r="S915" s="12"/>
      <c r="T915" s="12"/>
      <c r="X915" s="12"/>
    </row>
    <row r="916" ht="15.75" customHeight="1">
      <c r="A916" s="34"/>
      <c r="B916" s="34"/>
      <c r="C916" s="34"/>
      <c r="E916" s="34"/>
      <c r="F916" s="35"/>
      <c r="J916" s="60"/>
      <c r="P916" s="37"/>
      <c r="Q916" s="12"/>
      <c r="R916" s="34"/>
      <c r="S916" s="12"/>
      <c r="T916" s="12"/>
      <c r="X916" s="12"/>
    </row>
    <row r="917" ht="15.75" customHeight="1">
      <c r="A917" s="34"/>
      <c r="B917" s="34"/>
      <c r="C917" s="34"/>
      <c r="E917" s="34"/>
      <c r="F917" s="35"/>
      <c r="J917" s="60"/>
      <c r="P917" s="37"/>
      <c r="Q917" s="12"/>
      <c r="R917" s="34"/>
      <c r="S917" s="12"/>
      <c r="T917" s="12"/>
      <c r="X917" s="12"/>
    </row>
    <row r="918" ht="15.75" customHeight="1">
      <c r="A918" s="34"/>
      <c r="B918" s="34"/>
      <c r="C918" s="34"/>
      <c r="E918" s="34"/>
      <c r="F918" s="35"/>
      <c r="J918" s="60"/>
      <c r="P918" s="37"/>
      <c r="Q918" s="12"/>
      <c r="R918" s="34"/>
      <c r="S918" s="12"/>
      <c r="T918" s="12"/>
      <c r="X918" s="12"/>
    </row>
    <row r="919" ht="15.75" customHeight="1">
      <c r="A919" s="34"/>
      <c r="B919" s="34"/>
      <c r="C919" s="34"/>
      <c r="E919" s="34"/>
      <c r="F919" s="35"/>
      <c r="J919" s="60"/>
      <c r="P919" s="37"/>
      <c r="Q919" s="12"/>
      <c r="R919" s="34"/>
      <c r="S919" s="12"/>
      <c r="T919" s="12"/>
      <c r="X919" s="12"/>
    </row>
    <row r="920" ht="15.75" customHeight="1">
      <c r="A920" s="34"/>
      <c r="B920" s="34"/>
      <c r="C920" s="34"/>
      <c r="E920" s="34"/>
      <c r="F920" s="35"/>
      <c r="J920" s="60"/>
      <c r="P920" s="37"/>
      <c r="Q920" s="12"/>
      <c r="R920" s="34"/>
      <c r="S920" s="12"/>
      <c r="T920" s="12"/>
      <c r="X920" s="12"/>
    </row>
    <row r="921" ht="15.75" customHeight="1">
      <c r="A921" s="34"/>
      <c r="B921" s="34"/>
      <c r="C921" s="34"/>
      <c r="E921" s="34"/>
      <c r="F921" s="35"/>
      <c r="J921" s="60"/>
      <c r="P921" s="37"/>
      <c r="Q921" s="12"/>
      <c r="R921" s="34"/>
      <c r="S921" s="12"/>
      <c r="T921" s="12"/>
      <c r="X921" s="12"/>
    </row>
    <row r="922" ht="15.75" customHeight="1">
      <c r="A922" s="34"/>
      <c r="B922" s="34"/>
      <c r="C922" s="34"/>
      <c r="E922" s="34"/>
      <c r="F922" s="35"/>
      <c r="J922" s="60"/>
      <c r="P922" s="37"/>
      <c r="Q922" s="12"/>
      <c r="R922" s="34"/>
      <c r="S922" s="12"/>
      <c r="T922" s="12"/>
      <c r="X922" s="12"/>
    </row>
    <row r="923" ht="15.75" customHeight="1">
      <c r="A923" s="34"/>
      <c r="B923" s="34"/>
      <c r="C923" s="34"/>
      <c r="E923" s="34"/>
      <c r="F923" s="35"/>
      <c r="J923" s="60"/>
      <c r="P923" s="37"/>
      <c r="Q923" s="12"/>
      <c r="R923" s="34"/>
      <c r="S923" s="12"/>
      <c r="T923" s="12"/>
      <c r="X923" s="12"/>
    </row>
    <row r="924" ht="15.75" customHeight="1">
      <c r="A924" s="34"/>
      <c r="B924" s="34"/>
      <c r="C924" s="34"/>
      <c r="E924" s="34"/>
      <c r="F924" s="35"/>
      <c r="J924" s="60"/>
      <c r="P924" s="37"/>
      <c r="Q924" s="12"/>
      <c r="R924" s="34"/>
      <c r="S924" s="12"/>
      <c r="T924" s="12"/>
      <c r="X924" s="12"/>
    </row>
    <row r="925" ht="15.75" customHeight="1">
      <c r="A925" s="34"/>
      <c r="B925" s="34"/>
      <c r="C925" s="34"/>
      <c r="E925" s="34"/>
      <c r="F925" s="35"/>
      <c r="J925" s="60"/>
      <c r="P925" s="37"/>
      <c r="Q925" s="12"/>
      <c r="R925" s="34"/>
      <c r="S925" s="12"/>
      <c r="T925" s="12"/>
      <c r="X925" s="12"/>
    </row>
    <row r="926" ht="15.75" customHeight="1">
      <c r="A926" s="34"/>
      <c r="B926" s="34"/>
      <c r="C926" s="34"/>
      <c r="E926" s="34"/>
      <c r="F926" s="35"/>
      <c r="J926" s="60"/>
      <c r="P926" s="37"/>
      <c r="Q926" s="12"/>
      <c r="R926" s="34"/>
      <c r="S926" s="12"/>
      <c r="T926" s="12"/>
      <c r="X926" s="12"/>
    </row>
    <row r="927" ht="15.75" customHeight="1">
      <c r="A927" s="34"/>
      <c r="B927" s="34"/>
      <c r="C927" s="34"/>
      <c r="E927" s="34"/>
      <c r="F927" s="35"/>
      <c r="J927" s="60"/>
      <c r="P927" s="37"/>
      <c r="Q927" s="12"/>
      <c r="R927" s="34"/>
      <c r="S927" s="12"/>
      <c r="T927" s="12"/>
      <c r="X927" s="12"/>
    </row>
    <row r="928" ht="15.75" customHeight="1">
      <c r="A928" s="34"/>
      <c r="B928" s="34"/>
      <c r="C928" s="34"/>
      <c r="E928" s="34"/>
      <c r="F928" s="35"/>
      <c r="J928" s="60"/>
      <c r="P928" s="37"/>
      <c r="Q928" s="12"/>
      <c r="R928" s="34"/>
      <c r="S928" s="12"/>
      <c r="T928" s="12"/>
      <c r="X928" s="12"/>
    </row>
    <row r="929" ht="15.75" customHeight="1">
      <c r="A929" s="34"/>
      <c r="B929" s="34"/>
      <c r="C929" s="34"/>
      <c r="E929" s="34"/>
      <c r="F929" s="35"/>
      <c r="J929" s="60"/>
      <c r="P929" s="37"/>
      <c r="Q929" s="12"/>
      <c r="R929" s="34"/>
      <c r="S929" s="12"/>
      <c r="T929" s="12"/>
      <c r="X929" s="12"/>
    </row>
    <row r="930" ht="15.75" customHeight="1">
      <c r="A930" s="34"/>
      <c r="B930" s="34"/>
      <c r="C930" s="34"/>
      <c r="E930" s="34"/>
      <c r="F930" s="35"/>
      <c r="J930" s="60"/>
      <c r="P930" s="37"/>
      <c r="Q930" s="12"/>
      <c r="R930" s="34"/>
      <c r="S930" s="12"/>
      <c r="T930" s="12"/>
      <c r="X930" s="12"/>
    </row>
    <row r="931" ht="15.75" customHeight="1">
      <c r="A931" s="34"/>
      <c r="B931" s="34"/>
      <c r="C931" s="34"/>
      <c r="E931" s="34"/>
      <c r="F931" s="35"/>
      <c r="J931" s="60"/>
      <c r="P931" s="37"/>
      <c r="Q931" s="12"/>
      <c r="R931" s="34"/>
      <c r="S931" s="12"/>
      <c r="T931" s="12"/>
      <c r="X931" s="12"/>
    </row>
    <row r="932" ht="15.75" customHeight="1">
      <c r="A932" s="34"/>
      <c r="B932" s="34"/>
      <c r="C932" s="34"/>
      <c r="E932" s="34"/>
      <c r="F932" s="35"/>
      <c r="J932" s="60"/>
      <c r="P932" s="37"/>
      <c r="Q932" s="12"/>
      <c r="R932" s="34"/>
      <c r="S932" s="12"/>
      <c r="T932" s="12"/>
      <c r="X932" s="12"/>
    </row>
    <row r="933" ht="15.75" customHeight="1">
      <c r="A933" s="34"/>
      <c r="B933" s="34"/>
      <c r="C933" s="34"/>
      <c r="E933" s="34"/>
      <c r="F933" s="35"/>
      <c r="J933" s="60"/>
      <c r="P933" s="37"/>
      <c r="Q933" s="12"/>
      <c r="R933" s="34"/>
      <c r="S933" s="12"/>
      <c r="T933" s="12"/>
      <c r="X933" s="12"/>
    </row>
    <row r="934" ht="15.75" customHeight="1">
      <c r="A934" s="34"/>
      <c r="B934" s="34"/>
      <c r="C934" s="34"/>
      <c r="E934" s="34"/>
      <c r="F934" s="35"/>
      <c r="J934" s="60"/>
      <c r="P934" s="37"/>
      <c r="Q934" s="12"/>
      <c r="R934" s="34"/>
      <c r="S934" s="12"/>
      <c r="T934" s="12"/>
      <c r="X934" s="12"/>
    </row>
    <row r="935" ht="15.75" customHeight="1">
      <c r="A935" s="34"/>
      <c r="B935" s="34"/>
      <c r="C935" s="34"/>
      <c r="E935" s="34"/>
      <c r="F935" s="35"/>
      <c r="J935" s="60"/>
      <c r="P935" s="37"/>
      <c r="Q935" s="12"/>
      <c r="R935" s="34"/>
      <c r="S935" s="12"/>
      <c r="T935" s="12"/>
      <c r="X935" s="12"/>
    </row>
    <row r="936" ht="15.75" customHeight="1">
      <c r="A936" s="34"/>
      <c r="B936" s="34"/>
      <c r="C936" s="34"/>
      <c r="E936" s="34"/>
      <c r="F936" s="35"/>
      <c r="J936" s="60"/>
      <c r="P936" s="37"/>
      <c r="Q936" s="12"/>
      <c r="R936" s="34"/>
      <c r="S936" s="12"/>
      <c r="T936" s="12"/>
      <c r="X936" s="12"/>
    </row>
    <row r="937" ht="15.75" customHeight="1">
      <c r="A937" s="34"/>
      <c r="B937" s="34"/>
      <c r="C937" s="34"/>
      <c r="E937" s="34"/>
      <c r="F937" s="35"/>
      <c r="J937" s="60"/>
      <c r="P937" s="37"/>
      <c r="Q937" s="12"/>
      <c r="R937" s="34"/>
      <c r="S937" s="12"/>
      <c r="T937" s="12"/>
      <c r="X937" s="12"/>
    </row>
    <row r="938" ht="15.75" customHeight="1">
      <c r="A938" s="34"/>
      <c r="B938" s="34"/>
      <c r="C938" s="34"/>
      <c r="E938" s="34"/>
      <c r="F938" s="35"/>
      <c r="J938" s="60"/>
      <c r="P938" s="37"/>
      <c r="Q938" s="12"/>
      <c r="R938" s="34"/>
      <c r="S938" s="12"/>
      <c r="T938" s="12"/>
      <c r="X938" s="12"/>
    </row>
    <row r="939" ht="15.75" customHeight="1">
      <c r="A939" s="34"/>
      <c r="B939" s="34"/>
      <c r="C939" s="34"/>
      <c r="E939" s="34"/>
      <c r="F939" s="35"/>
      <c r="J939" s="60"/>
      <c r="P939" s="37"/>
      <c r="Q939" s="12"/>
      <c r="R939" s="34"/>
      <c r="S939" s="12"/>
      <c r="T939" s="12"/>
      <c r="X939" s="12"/>
    </row>
    <row r="940" ht="15.75" customHeight="1">
      <c r="A940" s="34"/>
      <c r="B940" s="34"/>
      <c r="C940" s="34"/>
      <c r="E940" s="34"/>
      <c r="F940" s="35"/>
      <c r="J940" s="60"/>
      <c r="P940" s="37"/>
      <c r="Q940" s="12"/>
      <c r="R940" s="34"/>
      <c r="S940" s="12"/>
      <c r="T940" s="12"/>
      <c r="X940" s="12"/>
    </row>
    <row r="941" ht="15.75" customHeight="1">
      <c r="A941" s="34"/>
      <c r="B941" s="34"/>
      <c r="C941" s="34"/>
      <c r="E941" s="34"/>
      <c r="F941" s="35"/>
      <c r="J941" s="60"/>
      <c r="P941" s="37"/>
      <c r="Q941" s="12"/>
      <c r="R941" s="34"/>
      <c r="S941" s="12"/>
      <c r="T941" s="12"/>
      <c r="X941" s="12"/>
    </row>
    <row r="942" ht="15.75" customHeight="1">
      <c r="A942" s="34"/>
      <c r="B942" s="34"/>
      <c r="C942" s="34"/>
      <c r="E942" s="34"/>
      <c r="F942" s="35"/>
      <c r="J942" s="60"/>
      <c r="P942" s="37"/>
      <c r="Q942" s="12"/>
      <c r="R942" s="34"/>
      <c r="S942" s="12"/>
      <c r="T942" s="12"/>
      <c r="X942" s="12"/>
    </row>
    <row r="943" ht="15.75" customHeight="1">
      <c r="A943" s="34"/>
      <c r="B943" s="34"/>
      <c r="C943" s="34"/>
      <c r="E943" s="34"/>
      <c r="F943" s="35"/>
      <c r="J943" s="60"/>
      <c r="P943" s="37"/>
      <c r="Q943" s="12"/>
      <c r="R943" s="34"/>
      <c r="S943" s="12"/>
      <c r="T943" s="12"/>
      <c r="X943" s="12"/>
    </row>
    <row r="944" ht="15.75" customHeight="1">
      <c r="A944" s="34"/>
      <c r="B944" s="34"/>
      <c r="C944" s="34"/>
      <c r="E944" s="34"/>
      <c r="F944" s="35"/>
      <c r="J944" s="60"/>
      <c r="P944" s="37"/>
      <c r="Q944" s="12"/>
      <c r="R944" s="34"/>
      <c r="S944" s="12"/>
      <c r="T944" s="12"/>
      <c r="X944" s="12"/>
    </row>
    <row r="945" ht="15.75" customHeight="1">
      <c r="A945" s="34"/>
      <c r="B945" s="34"/>
      <c r="C945" s="34"/>
      <c r="E945" s="34"/>
      <c r="F945" s="35"/>
      <c r="J945" s="60"/>
      <c r="P945" s="37"/>
      <c r="Q945" s="12"/>
      <c r="R945" s="34"/>
      <c r="S945" s="12"/>
      <c r="T945" s="12"/>
      <c r="X945" s="12"/>
    </row>
    <row r="946" ht="15.75" customHeight="1">
      <c r="A946" s="34"/>
      <c r="B946" s="34"/>
      <c r="C946" s="34"/>
      <c r="E946" s="34"/>
      <c r="F946" s="35"/>
      <c r="J946" s="60"/>
      <c r="P946" s="37"/>
      <c r="Q946" s="12"/>
      <c r="R946" s="34"/>
      <c r="S946" s="12"/>
      <c r="T946" s="12"/>
      <c r="X946" s="12"/>
    </row>
    <row r="947" ht="15.75" customHeight="1">
      <c r="A947" s="34"/>
      <c r="B947" s="34"/>
      <c r="C947" s="34"/>
      <c r="E947" s="34"/>
      <c r="F947" s="35"/>
      <c r="J947" s="60"/>
      <c r="P947" s="37"/>
      <c r="Q947" s="12"/>
      <c r="R947" s="34"/>
      <c r="S947" s="12"/>
      <c r="T947" s="12"/>
      <c r="X947" s="12"/>
    </row>
    <row r="948" ht="15.75" customHeight="1">
      <c r="A948" s="34"/>
      <c r="B948" s="34"/>
      <c r="C948" s="34"/>
      <c r="E948" s="34"/>
      <c r="F948" s="35"/>
      <c r="J948" s="60"/>
      <c r="P948" s="37"/>
      <c r="Q948" s="12"/>
      <c r="R948" s="34"/>
      <c r="S948" s="12"/>
      <c r="T948" s="12"/>
      <c r="X948" s="12"/>
    </row>
    <row r="949" ht="15.75" customHeight="1">
      <c r="A949" s="34"/>
      <c r="B949" s="34"/>
      <c r="C949" s="34"/>
      <c r="E949" s="34"/>
      <c r="F949" s="35"/>
      <c r="J949" s="60"/>
      <c r="P949" s="37"/>
      <c r="Q949" s="12"/>
      <c r="R949" s="34"/>
      <c r="S949" s="12"/>
      <c r="T949" s="12"/>
      <c r="X949" s="12"/>
    </row>
    <row r="950" ht="15.75" customHeight="1">
      <c r="A950" s="34"/>
      <c r="B950" s="34"/>
      <c r="C950" s="34"/>
      <c r="E950" s="34"/>
      <c r="F950" s="35"/>
      <c r="J950" s="60"/>
      <c r="P950" s="37"/>
      <c r="Q950" s="12"/>
      <c r="R950" s="34"/>
      <c r="S950" s="12"/>
      <c r="T950" s="12"/>
      <c r="X950" s="12"/>
    </row>
    <row r="951" ht="15.75" customHeight="1">
      <c r="A951" s="34"/>
      <c r="B951" s="34"/>
      <c r="C951" s="34"/>
      <c r="E951" s="34"/>
      <c r="F951" s="35"/>
      <c r="J951" s="60"/>
      <c r="P951" s="37"/>
      <c r="Q951" s="12"/>
      <c r="R951" s="34"/>
      <c r="S951" s="12"/>
      <c r="T951" s="12"/>
      <c r="X951" s="12"/>
    </row>
    <row r="952" ht="15.75" customHeight="1">
      <c r="A952" s="34"/>
      <c r="B952" s="34"/>
      <c r="C952" s="34"/>
      <c r="E952" s="34"/>
      <c r="F952" s="35"/>
      <c r="J952" s="60"/>
      <c r="P952" s="37"/>
      <c r="Q952" s="12"/>
      <c r="R952" s="34"/>
      <c r="S952" s="12"/>
      <c r="T952" s="12"/>
      <c r="X952" s="12"/>
    </row>
    <row r="953" ht="15.75" customHeight="1">
      <c r="A953" s="34"/>
      <c r="B953" s="34"/>
      <c r="C953" s="34"/>
      <c r="E953" s="34"/>
      <c r="F953" s="35"/>
      <c r="J953" s="60"/>
      <c r="P953" s="37"/>
      <c r="Q953" s="12"/>
      <c r="R953" s="34"/>
      <c r="S953" s="12"/>
      <c r="T953" s="12"/>
      <c r="X953" s="12"/>
    </row>
    <row r="954" ht="15.75" customHeight="1">
      <c r="A954" s="34"/>
      <c r="B954" s="34"/>
      <c r="C954" s="34"/>
      <c r="E954" s="34"/>
      <c r="F954" s="35"/>
      <c r="J954" s="60"/>
      <c r="P954" s="37"/>
      <c r="Q954" s="12"/>
      <c r="R954" s="34"/>
      <c r="S954" s="12"/>
      <c r="T954" s="12"/>
      <c r="X954" s="12"/>
    </row>
    <row r="955" ht="15.75" customHeight="1">
      <c r="A955" s="34"/>
      <c r="B955" s="34"/>
      <c r="C955" s="34"/>
      <c r="E955" s="34"/>
      <c r="F955" s="35"/>
      <c r="J955" s="60"/>
      <c r="P955" s="37"/>
      <c r="Q955" s="12"/>
      <c r="R955" s="34"/>
      <c r="S955" s="12"/>
      <c r="T955" s="12"/>
      <c r="X955" s="12"/>
    </row>
    <row r="956" ht="15.75" customHeight="1">
      <c r="A956" s="34"/>
      <c r="B956" s="34"/>
      <c r="C956" s="34"/>
      <c r="E956" s="34"/>
      <c r="F956" s="35"/>
      <c r="J956" s="60"/>
      <c r="P956" s="37"/>
      <c r="Q956" s="12"/>
      <c r="R956" s="34"/>
      <c r="S956" s="12"/>
      <c r="T956" s="12"/>
      <c r="X956" s="12"/>
    </row>
    <row r="957" ht="15.75" customHeight="1">
      <c r="A957" s="34"/>
      <c r="B957" s="34"/>
      <c r="C957" s="34"/>
      <c r="E957" s="34"/>
      <c r="F957" s="35"/>
      <c r="J957" s="60"/>
      <c r="P957" s="37"/>
      <c r="Q957" s="12"/>
      <c r="R957" s="34"/>
      <c r="S957" s="12"/>
      <c r="T957" s="12"/>
      <c r="X957" s="12"/>
    </row>
    <row r="958" ht="15.75" customHeight="1">
      <c r="A958" s="34"/>
      <c r="B958" s="34"/>
      <c r="C958" s="34"/>
      <c r="E958" s="34"/>
      <c r="F958" s="35"/>
      <c r="J958" s="60"/>
      <c r="P958" s="37"/>
      <c r="Q958" s="12"/>
      <c r="R958" s="34"/>
      <c r="S958" s="12"/>
      <c r="T958" s="12"/>
      <c r="X958" s="12"/>
    </row>
    <row r="959" ht="15.75" customHeight="1">
      <c r="A959" s="34"/>
      <c r="B959" s="34"/>
      <c r="C959" s="34"/>
      <c r="E959" s="34"/>
      <c r="F959" s="35"/>
      <c r="J959" s="60"/>
      <c r="P959" s="37"/>
      <c r="Q959" s="12"/>
      <c r="R959" s="34"/>
      <c r="S959" s="12"/>
      <c r="T959" s="12"/>
      <c r="X959" s="12"/>
    </row>
    <row r="960" ht="15.75" customHeight="1">
      <c r="A960" s="34"/>
      <c r="B960" s="34"/>
      <c r="C960" s="34"/>
      <c r="E960" s="34"/>
      <c r="F960" s="35"/>
      <c r="J960" s="60"/>
      <c r="P960" s="37"/>
      <c r="Q960" s="12"/>
      <c r="R960" s="34"/>
      <c r="S960" s="12"/>
      <c r="T960" s="12"/>
      <c r="X960" s="12"/>
    </row>
    <row r="961" ht="15.75" customHeight="1">
      <c r="A961" s="34"/>
      <c r="B961" s="34"/>
      <c r="C961" s="34"/>
      <c r="E961" s="34"/>
      <c r="F961" s="35"/>
      <c r="J961" s="60"/>
      <c r="P961" s="37"/>
      <c r="Q961" s="12"/>
      <c r="R961" s="34"/>
      <c r="S961" s="12"/>
      <c r="T961" s="12"/>
      <c r="X961" s="12"/>
    </row>
    <row r="962" ht="15.75" customHeight="1">
      <c r="A962" s="34"/>
      <c r="B962" s="34"/>
      <c r="C962" s="34"/>
      <c r="E962" s="34"/>
      <c r="F962" s="35"/>
      <c r="J962" s="60"/>
      <c r="P962" s="37"/>
      <c r="Q962" s="12"/>
      <c r="R962" s="34"/>
      <c r="S962" s="12"/>
      <c r="T962" s="12"/>
      <c r="X962" s="12"/>
    </row>
    <row r="963" ht="15.75" customHeight="1">
      <c r="A963" s="34"/>
      <c r="B963" s="34"/>
      <c r="C963" s="34"/>
      <c r="E963" s="34"/>
      <c r="F963" s="35"/>
      <c r="J963" s="60"/>
      <c r="P963" s="37"/>
      <c r="Q963" s="12"/>
      <c r="R963" s="34"/>
      <c r="S963" s="12"/>
      <c r="T963" s="12"/>
      <c r="X963" s="12"/>
    </row>
    <row r="964" ht="15.75" customHeight="1">
      <c r="A964" s="34"/>
      <c r="B964" s="34"/>
      <c r="C964" s="34"/>
      <c r="E964" s="34"/>
      <c r="F964" s="35"/>
      <c r="J964" s="60"/>
      <c r="P964" s="37"/>
      <c r="Q964" s="12"/>
      <c r="R964" s="34"/>
      <c r="S964" s="12"/>
      <c r="T964" s="12"/>
      <c r="X964" s="12"/>
    </row>
    <row r="965" ht="15.75" customHeight="1">
      <c r="A965" s="34"/>
      <c r="B965" s="34"/>
      <c r="C965" s="34"/>
      <c r="E965" s="34"/>
      <c r="F965" s="35"/>
      <c r="J965" s="60"/>
      <c r="P965" s="37"/>
      <c r="Q965" s="12"/>
      <c r="R965" s="34"/>
      <c r="S965" s="12"/>
      <c r="T965" s="12"/>
      <c r="X965" s="12"/>
    </row>
    <row r="966" ht="15.75" customHeight="1">
      <c r="A966" s="34"/>
      <c r="B966" s="34"/>
      <c r="C966" s="34"/>
      <c r="E966" s="34"/>
      <c r="F966" s="35"/>
      <c r="J966" s="60"/>
      <c r="P966" s="37"/>
      <c r="Q966" s="12"/>
      <c r="R966" s="34"/>
      <c r="S966" s="12"/>
      <c r="T966" s="12"/>
      <c r="X966" s="12"/>
    </row>
    <row r="967" ht="15.75" customHeight="1">
      <c r="A967" s="34"/>
      <c r="B967" s="34"/>
      <c r="C967" s="34"/>
      <c r="E967" s="34"/>
      <c r="F967" s="35"/>
      <c r="J967" s="60"/>
      <c r="P967" s="37"/>
      <c r="Q967" s="12"/>
      <c r="R967" s="34"/>
      <c r="S967" s="12"/>
      <c r="T967" s="12"/>
      <c r="X967" s="12"/>
    </row>
    <row r="968" ht="15.75" customHeight="1">
      <c r="A968" s="34"/>
      <c r="B968" s="34"/>
      <c r="C968" s="34"/>
      <c r="E968" s="34"/>
      <c r="F968" s="35"/>
      <c r="J968" s="60"/>
      <c r="P968" s="37"/>
      <c r="Q968" s="12"/>
      <c r="R968" s="34"/>
      <c r="S968" s="12"/>
      <c r="T968" s="12"/>
      <c r="X968" s="12"/>
    </row>
    <row r="969" ht="15.75" customHeight="1">
      <c r="A969" s="34"/>
      <c r="B969" s="34"/>
      <c r="C969" s="34"/>
      <c r="E969" s="34"/>
      <c r="F969" s="35"/>
      <c r="J969" s="60"/>
      <c r="P969" s="37"/>
      <c r="Q969" s="12"/>
      <c r="R969" s="34"/>
      <c r="S969" s="12"/>
      <c r="T969" s="12"/>
      <c r="X969" s="12"/>
    </row>
    <row r="970" ht="15.75" customHeight="1">
      <c r="A970" s="34"/>
      <c r="B970" s="34"/>
      <c r="C970" s="34"/>
      <c r="E970" s="34"/>
      <c r="F970" s="35"/>
      <c r="J970" s="60"/>
      <c r="P970" s="37"/>
      <c r="Q970" s="12"/>
      <c r="R970" s="34"/>
      <c r="S970" s="12"/>
      <c r="T970" s="12"/>
      <c r="X970" s="12"/>
    </row>
    <row r="971" ht="15.75" customHeight="1">
      <c r="A971" s="34"/>
      <c r="B971" s="34"/>
      <c r="C971" s="34"/>
      <c r="E971" s="34"/>
      <c r="F971" s="35"/>
      <c r="J971" s="60"/>
      <c r="P971" s="37"/>
      <c r="Q971" s="12"/>
      <c r="R971" s="34"/>
      <c r="S971" s="12"/>
      <c r="T971" s="12"/>
      <c r="X971" s="12"/>
    </row>
    <row r="972" ht="15.75" customHeight="1">
      <c r="A972" s="34"/>
      <c r="B972" s="34"/>
      <c r="C972" s="34"/>
      <c r="E972" s="34"/>
      <c r="F972" s="35"/>
      <c r="J972" s="60"/>
      <c r="P972" s="37"/>
      <c r="Q972" s="12"/>
      <c r="R972" s="34"/>
      <c r="S972" s="12"/>
      <c r="T972" s="12"/>
      <c r="X972" s="12"/>
    </row>
    <row r="973" ht="15.75" customHeight="1">
      <c r="A973" s="34"/>
      <c r="B973" s="34"/>
      <c r="C973" s="34"/>
      <c r="E973" s="34"/>
      <c r="F973" s="35"/>
      <c r="J973" s="60"/>
      <c r="P973" s="37"/>
      <c r="Q973" s="12"/>
      <c r="R973" s="34"/>
      <c r="S973" s="12"/>
      <c r="T973" s="12"/>
      <c r="X973" s="12"/>
    </row>
    <row r="974" ht="15.75" customHeight="1">
      <c r="A974" s="34"/>
      <c r="B974" s="34"/>
      <c r="C974" s="34"/>
      <c r="E974" s="34"/>
      <c r="F974" s="35"/>
      <c r="J974" s="60"/>
      <c r="P974" s="37"/>
      <c r="Q974" s="12"/>
      <c r="R974" s="34"/>
      <c r="S974" s="12"/>
      <c r="T974" s="12"/>
      <c r="X974" s="12"/>
    </row>
    <row r="975" ht="15.75" customHeight="1">
      <c r="A975" s="34"/>
      <c r="B975" s="34"/>
      <c r="C975" s="34"/>
      <c r="E975" s="34"/>
      <c r="F975" s="35"/>
      <c r="J975" s="60"/>
      <c r="P975" s="37"/>
      <c r="Q975" s="12"/>
      <c r="R975" s="34"/>
      <c r="S975" s="12"/>
      <c r="T975" s="12"/>
      <c r="X975" s="12"/>
    </row>
    <row r="976" ht="15.75" customHeight="1">
      <c r="A976" s="34"/>
      <c r="B976" s="34"/>
      <c r="C976" s="34"/>
      <c r="E976" s="34"/>
      <c r="F976" s="35"/>
      <c r="J976" s="60"/>
      <c r="P976" s="37"/>
      <c r="Q976" s="12"/>
      <c r="R976" s="34"/>
      <c r="S976" s="12"/>
      <c r="T976" s="12"/>
      <c r="X976" s="12"/>
    </row>
    <row r="977" ht="15.75" customHeight="1">
      <c r="A977" s="34"/>
      <c r="B977" s="34"/>
      <c r="C977" s="34"/>
      <c r="E977" s="34"/>
      <c r="F977" s="35"/>
      <c r="J977" s="60"/>
      <c r="P977" s="37"/>
      <c r="Q977" s="12"/>
      <c r="R977" s="34"/>
      <c r="S977" s="12"/>
      <c r="T977" s="12"/>
      <c r="X977" s="12"/>
    </row>
    <row r="978" ht="15.75" customHeight="1">
      <c r="A978" s="34"/>
      <c r="B978" s="34"/>
      <c r="C978" s="34"/>
      <c r="E978" s="34"/>
      <c r="F978" s="35"/>
      <c r="J978" s="60"/>
      <c r="P978" s="37"/>
      <c r="Q978" s="12"/>
      <c r="R978" s="34"/>
      <c r="S978" s="12"/>
      <c r="T978" s="12"/>
      <c r="X978" s="12"/>
    </row>
    <row r="979" ht="15.75" customHeight="1">
      <c r="A979" s="34"/>
      <c r="B979" s="34"/>
      <c r="C979" s="34"/>
      <c r="E979" s="34"/>
      <c r="F979" s="35"/>
      <c r="J979" s="60"/>
      <c r="P979" s="37"/>
      <c r="Q979" s="12"/>
      <c r="R979" s="34"/>
      <c r="S979" s="12"/>
      <c r="T979" s="12"/>
      <c r="X979" s="12"/>
    </row>
    <row r="980" ht="15.75" customHeight="1">
      <c r="A980" s="34"/>
      <c r="B980" s="34"/>
      <c r="C980" s="34"/>
      <c r="E980" s="34"/>
      <c r="F980" s="35"/>
      <c r="J980" s="60"/>
      <c r="P980" s="37"/>
      <c r="Q980" s="12"/>
      <c r="R980" s="34"/>
      <c r="S980" s="12"/>
      <c r="T980" s="12"/>
      <c r="X980" s="12"/>
    </row>
    <row r="981" ht="15.75" customHeight="1">
      <c r="A981" s="34"/>
      <c r="B981" s="34"/>
      <c r="C981" s="34"/>
      <c r="E981" s="34"/>
      <c r="F981" s="35"/>
      <c r="J981" s="60"/>
      <c r="P981" s="37"/>
      <c r="Q981" s="12"/>
      <c r="R981" s="34"/>
      <c r="S981" s="12"/>
      <c r="T981" s="12"/>
      <c r="X981" s="12"/>
    </row>
    <row r="982" ht="15.75" customHeight="1">
      <c r="A982" s="34"/>
      <c r="B982" s="34"/>
      <c r="C982" s="34"/>
      <c r="E982" s="34"/>
      <c r="F982" s="35"/>
      <c r="J982" s="60"/>
      <c r="P982" s="37"/>
      <c r="Q982" s="12"/>
      <c r="R982" s="34"/>
      <c r="S982" s="12"/>
      <c r="T982" s="12"/>
      <c r="X982" s="12"/>
    </row>
    <row r="983" ht="15.75" customHeight="1">
      <c r="A983" s="34"/>
      <c r="B983" s="34"/>
      <c r="C983" s="34"/>
      <c r="E983" s="34"/>
      <c r="F983" s="35"/>
      <c r="J983" s="60"/>
      <c r="P983" s="37"/>
      <c r="Q983" s="12"/>
      <c r="R983" s="34"/>
      <c r="S983" s="12"/>
      <c r="T983" s="12"/>
      <c r="X983" s="12"/>
    </row>
    <row r="984" ht="15.75" customHeight="1">
      <c r="A984" s="34"/>
      <c r="B984" s="34"/>
      <c r="C984" s="34"/>
      <c r="E984" s="34"/>
      <c r="F984" s="35"/>
      <c r="J984" s="60"/>
      <c r="P984" s="37"/>
      <c r="Q984" s="12"/>
      <c r="R984" s="34"/>
      <c r="S984" s="12"/>
      <c r="T984" s="12"/>
      <c r="X984" s="12"/>
    </row>
    <row r="985" ht="15.75" customHeight="1">
      <c r="A985" s="34"/>
      <c r="B985" s="34"/>
      <c r="C985" s="34"/>
      <c r="E985" s="34"/>
      <c r="F985" s="35"/>
      <c r="J985" s="60"/>
      <c r="P985" s="37"/>
      <c r="Q985" s="12"/>
      <c r="R985" s="34"/>
      <c r="S985" s="12"/>
      <c r="T985" s="12"/>
      <c r="X985" s="12"/>
    </row>
    <row r="986" ht="15.75" customHeight="1">
      <c r="A986" s="34"/>
      <c r="B986" s="34"/>
      <c r="C986" s="34"/>
      <c r="E986" s="34"/>
      <c r="F986" s="35"/>
      <c r="J986" s="60"/>
      <c r="P986" s="37"/>
      <c r="Q986" s="12"/>
      <c r="R986" s="34"/>
      <c r="S986" s="12"/>
      <c r="T986" s="12"/>
      <c r="X986" s="12"/>
    </row>
    <row r="987" ht="15.75" customHeight="1">
      <c r="A987" s="34"/>
      <c r="B987" s="34"/>
      <c r="C987" s="34"/>
      <c r="E987" s="34"/>
      <c r="F987" s="35"/>
      <c r="J987" s="60"/>
      <c r="P987" s="37"/>
      <c r="Q987" s="12"/>
      <c r="R987" s="34"/>
      <c r="S987" s="12"/>
      <c r="T987" s="12"/>
      <c r="X987" s="12"/>
    </row>
    <row r="988" ht="15.75" customHeight="1">
      <c r="A988" s="34"/>
      <c r="B988" s="34"/>
      <c r="C988" s="34"/>
      <c r="E988" s="34"/>
      <c r="F988" s="35"/>
      <c r="J988" s="60"/>
      <c r="P988" s="37"/>
      <c r="Q988" s="12"/>
      <c r="R988" s="34"/>
      <c r="S988" s="12"/>
      <c r="T988" s="12"/>
      <c r="X988" s="12"/>
    </row>
    <row r="989" ht="15.75" customHeight="1">
      <c r="A989" s="34"/>
      <c r="B989" s="34"/>
      <c r="C989" s="34"/>
      <c r="E989" s="34"/>
      <c r="F989" s="35"/>
      <c r="J989" s="60"/>
      <c r="P989" s="37"/>
      <c r="Q989" s="12"/>
      <c r="R989" s="34"/>
      <c r="S989" s="12"/>
      <c r="T989" s="12"/>
      <c r="X989" s="12"/>
    </row>
    <row r="990" ht="15.75" customHeight="1">
      <c r="A990" s="34"/>
      <c r="B990" s="34"/>
      <c r="C990" s="34"/>
      <c r="E990" s="34"/>
      <c r="F990" s="35"/>
      <c r="J990" s="60"/>
      <c r="P990" s="37"/>
      <c r="Q990" s="12"/>
      <c r="R990" s="34"/>
      <c r="S990" s="12"/>
      <c r="T990" s="12"/>
      <c r="X990" s="12"/>
    </row>
    <row r="991" ht="15.75" customHeight="1">
      <c r="A991" s="34"/>
      <c r="B991" s="34"/>
      <c r="C991" s="34"/>
      <c r="E991" s="34"/>
      <c r="F991" s="35"/>
      <c r="J991" s="60"/>
      <c r="P991" s="37"/>
      <c r="Q991" s="12"/>
      <c r="R991" s="34"/>
      <c r="S991" s="12"/>
      <c r="T991" s="12"/>
      <c r="X991" s="12"/>
    </row>
    <row r="992" ht="15.75" customHeight="1">
      <c r="A992" s="34"/>
      <c r="B992" s="34"/>
      <c r="C992" s="34"/>
      <c r="E992" s="34"/>
      <c r="F992" s="35"/>
      <c r="J992" s="60"/>
      <c r="P992" s="37"/>
      <c r="Q992" s="12"/>
      <c r="R992" s="34"/>
      <c r="S992" s="12"/>
      <c r="T992" s="12"/>
      <c r="X992" s="12"/>
    </row>
    <row r="993" ht="15.75" customHeight="1">
      <c r="A993" s="34"/>
      <c r="B993" s="34"/>
      <c r="C993" s="34"/>
      <c r="E993" s="34"/>
      <c r="F993" s="35"/>
      <c r="J993" s="60"/>
      <c r="P993" s="37"/>
      <c r="Q993" s="12"/>
      <c r="R993" s="34"/>
      <c r="S993" s="12"/>
      <c r="T993" s="12"/>
      <c r="X993" s="12"/>
    </row>
    <row r="994" ht="15.75" customHeight="1">
      <c r="A994" s="34"/>
      <c r="B994" s="34"/>
      <c r="C994" s="34"/>
      <c r="E994" s="34"/>
      <c r="F994" s="35"/>
      <c r="J994" s="60"/>
      <c r="P994" s="37"/>
      <c r="Q994" s="12"/>
      <c r="R994" s="34"/>
      <c r="S994" s="12"/>
      <c r="T994" s="12"/>
      <c r="X994" s="12"/>
    </row>
    <row r="995" ht="15.75" customHeight="1">
      <c r="A995" s="34"/>
      <c r="B995" s="34"/>
      <c r="C995" s="34"/>
      <c r="E995" s="34"/>
      <c r="F995" s="35"/>
      <c r="J995" s="60"/>
      <c r="P995" s="37"/>
      <c r="Q995" s="12"/>
      <c r="R995" s="34"/>
      <c r="S995" s="12"/>
      <c r="T995" s="12"/>
      <c r="X995" s="12"/>
    </row>
    <row r="996" ht="15.75" customHeight="1">
      <c r="A996" s="34"/>
      <c r="B996" s="34"/>
      <c r="C996" s="34"/>
      <c r="E996" s="34"/>
      <c r="F996" s="35"/>
      <c r="J996" s="60"/>
      <c r="P996" s="37"/>
      <c r="Q996" s="12"/>
      <c r="R996" s="34"/>
      <c r="S996" s="12"/>
      <c r="T996" s="12"/>
      <c r="X996" s="12"/>
    </row>
    <row r="997" ht="15.75" customHeight="1">
      <c r="A997" s="34"/>
      <c r="B997" s="34"/>
      <c r="C997" s="34"/>
      <c r="E997" s="34"/>
      <c r="F997" s="35"/>
      <c r="J997" s="60"/>
      <c r="P997" s="37"/>
      <c r="Q997" s="12"/>
      <c r="R997" s="34"/>
      <c r="S997" s="12"/>
      <c r="T997" s="12"/>
      <c r="X997" s="12"/>
    </row>
    <row r="998" ht="15.75" customHeight="1">
      <c r="A998" s="34"/>
      <c r="B998" s="34"/>
      <c r="C998" s="34"/>
      <c r="E998" s="34"/>
      <c r="F998" s="35"/>
      <c r="J998" s="60"/>
      <c r="P998" s="37"/>
      <c r="Q998" s="12"/>
      <c r="R998" s="34"/>
      <c r="S998" s="12"/>
      <c r="T998" s="12"/>
      <c r="X998" s="12"/>
    </row>
    <row r="999" ht="15.75" customHeight="1">
      <c r="A999" s="34"/>
      <c r="B999" s="34"/>
      <c r="C999" s="34"/>
      <c r="E999" s="34"/>
      <c r="F999" s="35"/>
      <c r="J999" s="60"/>
      <c r="P999" s="37"/>
      <c r="Q999" s="12"/>
      <c r="R999" s="34"/>
      <c r="S999" s="12"/>
      <c r="T999" s="12"/>
      <c r="X999" s="12"/>
    </row>
    <row r="1000" ht="15.75" customHeight="1">
      <c r="A1000" s="34"/>
      <c r="B1000" s="34"/>
      <c r="C1000" s="34"/>
      <c r="E1000" s="34"/>
      <c r="F1000" s="35"/>
      <c r="J1000" s="60"/>
      <c r="P1000" s="37"/>
      <c r="Q1000" s="12"/>
      <c r="R1000" s="34"/>
      <c r="S1000" s="12"/>
      <c r="T1000" s="12"/>
      <c r="X1000" s="12"/>
    </row>
  </sheetData>
  <conditionalFormatting sqref="L1:L15">
    <cfRule type="cellIs" dxfId="4" priority="1" operator="greaterThan">
      <formula>0</formula>
    </cfRule>
  </conditionalFormatting>
  <dataValidations>
    <dataValidation type="list" allowBlank="1" showErrorMessage="1" sqref="S1:S15">
      <formula1>LISTAS!$A:$A</formula1>
    </dataValidation>
    <dataValidation type="list" allowBlank="1" showErrorMessage="1" sqref="U1:U15">
      <formula1>LISTAS!$E:$E</formula1>
    </dataValidation>
    <dataValidation type="list" allowBlank="1" showErrorMessage="1" sqref="T2:T15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0"/>
    <col customWidth="1" min="2" max="2" width="7.63"/>
    <col customWidth="1" min="3" max="3" width="14.25"/>
    <col customWidth="1" min="4" max="4" width="7.38"/>
    <col customWidth="1" min="5" max="5" width="43.38"/>
    <col customWidth="1" min="6" max="6" width="13.88"/>
    <col customWidth="1" min="7" max="7" width="7.0"/>
    <col customWidth="1" min="8" max="8" width="5.13"/>
    <col customWidth="1" min="9" max="9" width="6.25"/>
    <col customWidth="1" min="10" max="10" width="9.75"/>
    <col customWidth="1" min="11" max="11" width="10.75"/>
    <col customWidth="1" min="12" max="12" width="7.38"/>
    <col customWidth="1" min="13" max="13" width="11.13"/>
    <col customWidth="1" min="14" max="15" width="11.38"/>
    <col customWidth="1" min="16" max="16" width="17.75"/>
    <col customWidth="1" min="17" max="18" width="11.38"/>
    <col customWidth="1" min="19" max="19" width="8.88"/>
    <col customWidth="1" min="20" max="23" width="11.38"/>
    <col customWidth="1" min="24" max="24" width="9.75"/>
    <col customWidth="1" min="25" max="25" width="10.25"/>
    <col customWidth="1" min="26" max="26" width="10.75"/>
    <col customWidth="1" min="27" max="27" width="12.63"/>
    <col customWidth="1" min="28" max="28" width="8.88"/>
    <col customWidth="1" min="29" max="43" width="11.38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1982</v>
      </c>
      <c r="B2" s="28"/>
      <c r="C2" s="15" t="str">
        <f t="shared" ref="C2:C14" si="1">CONCATENATE(LEFT(T2,3),RIGHT(A2,8))</f>
        <v>BOD21000920</v>
      </c>
      <c r="D2" s="15" t="s">
        <v>11857</v>
      </c>
      <c r="E2" s="28" t="s">
        <v>1983</v>
      </c>
      <c r="F2" s="20">
        <v>908.33</v>
      </c>
      <c r="G2" s="29">
        <v>0.0</v>
      </c>
      <c r="H2" s="28" t="s">
        <v>12099</v>
      </c>
      <c r="I2" s="15">
        <v>12.0</v>
      </c>
      <c r="J2" s="15">
        <v>1.0</v>
      </c>
      <c r="K2" s="15"/>
      <c r="L2" s="23">
        <f>((GOLOMAX!$F2*(1+GOLOMAX!$G2%))/GOLOMAX!$J2)+GOLOMAX!$K2</f>
        <v>548.43</v>
      </c>
      <c r="M2" s="15">
        <v>35.0</v>
      </c>
      <c r="N2" s="24">
        <f t="shared" ref="N2:N14" si="2">IF(L2&gt;=5,MROUND(L2/(1-M2/100),50),10)</f>
        <v>850</v>
      </c>
      <c r="O2" s="29">
        <f>MROUND((SPEED!$N2/0.6),10)</f>
        <v>1420</v>
      </c>
      <c r="P2" s="15" t="s">
        <v>11858</v>
      </c>
      <c r="Q2" s="15">
        <v>3.0</v>
      </c>
      <c r="R2" s="29">
        <f>SPEED!$I2+SPEED!$Q2</f>
        <v>15</v>
      </c>
      <c r="S2" s="15" t="s">
        <v>1984</v>
      </c>
      <c r="T2" s="15" t="s">
        <v>1797</v>
      </c>
      <c r="U2" s="15" t="s">
        <v>11808</v>
      </c>
      <c r="V2" s="15" t="s">
        <v>12391</v>
      </c>
      <c r="W2" s="15" t="s">
        <v>12392</v>
      </c>
      <c r="X2" s="15">
        <v>0.0</v>
      </c>
      <c r="Y2" s="29">
        <v>6.0</v>
      </c>
      <c r="Z2" s="15"/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5"/>
      <c r="AP2" s="15"/>
      <c r="AQ2" s="15"/>
    </row>
    <row r="3" ht="15.75" customHeight="1">
      <c r="A3" s="28" t="s">
        <v>1985</v>
      </c>
      <c r="B3" s="28"/>
      <c r="C3" s="15" t="str">
        <f t="shared" si="1"/>
        <v>BOD21000890</v>
      </c>
      <c r="D3" s="15" t="s">
        <v>11857</v>
      </c>
      <c r="E3" s="28" t="s">
        <v>1986</v>
      </c>
      <c r="F3" s="20">
        <v>786.6</v>
      </c>
      <c r="G3" s="29">
        <v>0.0</v>
      </c>
      <c r="H3" s="28" t="s">
        <v>12099</v>
      </c>
      <c r="I3" s="15">
        <v>12.0</v>
      </c>
      <c r="J3" s="15">
        <v>1.0</v>
      </c>
      <c r="K3" s="15"/>
      <c r="L3" s="33">
        <v>702.5</v>
      </c>
      <c r="M3" s="15">
        <v>35.0</v>
      </c>
      <c r="N3" s="24">
        <f t="shared" si="2"/>
        <v>1100</v>
      </c>
      <c r="O3" s="29">
        <f>MROUND((SPEED!$N3/0.6),10)</f>
        <v>1830</v>
      </c>
      <c r="P3" s="15" t="s">
        <v>11858</v>
      </c>
      <c r="Q3" s="15">
        <v>3.0</v>
      </c>
      <c r="R3" s="29">
        <f>SPEED!$I3+SPEED!$Q3</f>
        <v>15</v>
      </c>
      <c r="S3" s="15" t="s">
        <v>1984</v>
      </c>
      <c r="T3" s="15" t="s">
        <v>1797</v>
      </c>
      <c r="U3" s="15" t="s">
        <v>11808</v>
      </c>
      <c r="V3" s="15" t="s">
        <v>12393</v>
      </c>
      <c r="W3" s="15" t="s">
        <v>11860</v>
      </c>
      <c r="X3" s="15">
        <v>1.0</v>
      </c>
      <c r="Y3" s="29">
        <v>12.0</v>
      </c>
      <c r="Z3" s="15"/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5"/>
      <c r="AP3" s="15"/>
      <c r="AQ3" s="15"/>
    </row>
    <row r="4" ht="15.75" customHeight="1">
      <c r="A4" s="28" t="s">
        <v>1987</v>
      </c>
      <c r="B4" s="28"/>
      <c r="C4" s="15" t="str">
        <f t="shared" si="1"/>
        <v>BOD21000951</v>
      </c>
      <c r="D4" s="15" t="s">
        <v>11857</v>
      </c>
      <c r="E4" s="28" t="s">
        <v>1988</v>
      </c>
      <c r="F4" s="20">
        <f t="shared" ref="F4:F5" si="3">F3</f>
        <v>786.6</v>
      </c>
      <c r="G4" s="29">
        <v>0.0</v>
      </c>
      <c r="H4" s="28" t="s">
        <v>12099</v>
      </c>
      <c r="I4" s="15">
        <v>12.0</v>
      </c>
      <c r="J4" s="15">
        <v>1.0</v>
      </c>
      <c r="K4" s="15"/>
      <c r="L4" s="33">
        <f>L3</f>
        <v>702.5</v>
      </c>
      <c r="M4" s="15">
        <v>35.0</v>
      </c>
      <c r="N4" s="24">
        <f t="shared" si="2"/>
        <v>1100</v>
      </c>
      <c r="O4" s="29">
        <f>MROUND((SPEED!$N4/0.6),10)</f>
        <v>1830</v>
      </c>
      <c r="P4" s="15" t="s">
        <v>11858</v>
      </c>
      <c r="Q4" s="15">
        <v>3.0</v>
      </c>
      <c r="R4" s="29">
        <f>SPEED!$I4+SPEED!$Q4</f>
        <v>15</v>
      </c>
      <c r="S4" s="15" t="s">
        <v>1984</v>
      </c>
      <c r="T4" s="15" t="s">
        <v>1797</v>
      </c>
      <c r="U4" s="15" t="s">
        <v>11808</v>
      </c>
      <c r="V4" s="15" t="s">
        <v>12393</v>
      </c>
      <c r="W4" s="15" t="s">
        <v>11860</v>
      </c>
      <c r="X4" s="15">
        <v>1.0</v>
      </c>
      <c r="Y4" s="29">
        <v>5.0</v>
      </c>
      <c r="Z4" s="15"/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5"/>
      <c r="AP4" s="15"/>
      <c r="AQ4" s="15"/>
    </row>
    <row r="5" ht="15.75" customHeight="1">
      <c r="A5" s="28" t="s">
        <v>1989</v>
      </c>
      <c r="B5" s="28"/>
      <c r="C5" s="15" t="str">
        <f t="shared" si="1"/>
        <v>BOD21000968</v>
      </c>
      <c r="D5" s="15" t="s">
        <v>11857</v>
      </c>
      <c r="E5" s="28" t="s">
        <v>1990</v>
      </c>
      <c r="F5" s="20">
        <f t="shared" si="3"/>
        <v>786.6</v>
      </c>
      <c r="G5" s="29">
        <v>0.0</v>
      </c>
      <c r="H5" s="28" t="s">
        <v>12099</v>
      </c>
      <c r="I5" s="15">
        <v>12.0</v>
      </c>
      <c r="J5" s="15">
        <v>1.0</v>
      </c>
      <c r="K5" s="15"/>
      <c r="L5" s="33">
        <f>L3</f>
        <v>702.5</v>
      </c>
      <c r="M5" s="15">
        <v>35.0</v>
      </c>
      <c r="N5" s="24">
        <f t="shared" si="2"/>
        <v>1100</v>
      </c>
      <c r="O5" s="29">
        <f>MROUND((SPEED!$N5/0.6),10)</f>
        <v>1830</v>
      </c>
      <c r="P5" s="15" t="s">
        <v>11858</v>
      </c>
      <c r="Q5" s="15">
        <v>3.0</v>
      </c>
      <c r="R5" s="29">
        <f>SPEED!$I5+SPEED!$Q5</f>
        <v>15</v>
      </c>
      <c r="S5" s="15" t="s">
        <v>1984</v>
      </c>
      <c r="T5" s="15" t="s">
        <v>1797</v>
      </c>
      <c r="U5" s="15" t="s">
        <v>11808</v>
      </c>
      <c r="V5" s="15" t="s">
        <v>12393</v>
      </c>
      <c r="W5" s="15" t="s">
        <v>12392</v>
      </c>
      <c r="X5" s="15">
        <v>0.0</v>
      </c>
      <c r="Y5" s="29">
        <v>4.0</v>
      </c>
      <c r="Z5" s="15"/>
      <c r="AA5" s="15"/>
      <c r="AB5" s="29">
        <f>OSLE!$L5*OSLE!$AA5</f>
        <v>0</v>
      </c>
      <c r="AC5" s="15"/>
      <c r="AD5" s="15"/>
      <c r="AE5" s="15"/>
      <c r="AF5" s="15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5"/>
      <c r="AP5" s="15"/>
      <c r="AQ5" s="15"/>
    </row>
    <row r="6" ht="15.75" customHeight="1">
      <c r="A6" s="28" t="s">
        <v>1991</v>
      </c>
      <c r="B6" s="28"/>
      <c r="C6" s="15" t="str">
        <f t="shared" si="1"/>
        <v>BOD35763268</v>
      </c>
      <c r="D6" s="15" t="s">
        <v>11857</v>
      </c>
      <c r="E6" s="28" t="s">
        <v>1992</v>
      </c>
      <c r="F6" s="20">
        <v>1650.0</v>
      </c>
      <c r="G6" s="29">
        <v>0.0</v>
      </c>
      <c r="H6" s="28" t="s">
        <v>12099</v>
      </c>
      <c r="I6" s="15">
        <v>12.0</v>
      </c>
      <c r="J6" s="15">
        <v>1.0</v>
      </c>
      <c r="K6" s="15"/>
      <c r="L6" s="33">
        <v>1460.0</v>
      </c>
      <c r="M6" s="15">
        <v>35.0</v>
      </c>
      <c r="N6" s="24">
        <f t="shared" si="2"/>
        <v>2250</v>
      </c>
      <c r="O6" s="29">
        <f>MROUND((SPEED!$N6/0.6),10)</f>
        <v>3750</v>
      </c>
      <c r="P6" s="15" t="s">
        <v>11858</v>
      </c>
      <c r="Q6" s="15">
        <v>3.0</v>
      </c>
      <c r="R6" s="29">
        <f>SPEED!$I6+SPEED!$Q6</f>
        <v>15</v>
      </c>
      <c r="S6" s="15" t="s">
        <v>1984</v>
      </c>
      <c r="T6" s="15" t="s">
        <v>1797</v>
      </c>
      <c r="U6" s="15" t="s">
        <v>11818</v>
      </c>
      <c r="V6" s="15" t="s">
        <v>12393</v>
      </c>
      <c r="W6" s="15" t="s">
        <v>12392</v>
      </c>
      <c r="X6" s="15">
        <v>0.0</v>
      </c>
      <c r="Y6" s="29">
        <v>4.0</v>
      </c>
      <c r="Z6" s="15"/>
      <c r="AA6" s="15"/>
      <c r="AB6" s="29">
        <f>OSLE!$L6*OSLE!$AA6</f>
        <v>11150</v>
      </c>
      <c r="AC6" s="15"/>
      <c r="AD6" s="15"/>
      <c r="AE6" s="15"/>
      <c r="AF6" s="15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5"/>
      <c r="AP6" s="15"/>
      <c r="AQ6" s="15"/>
    </row>
    <row r="7" ht="15.75" customHeight="1">
      <c r="A7" s="28" t="s">
        <v>1993</v>
      </c>
      <c r="B7" s="28"/>
      <c r="C7" s="15" t="str">
        <f t="shared" si="1"/>
        <v>BOD35762919</v>
      </c>
      <c r="D7" s="15" t="s">
        <v>11857</v>
      </c>
      <c r="E7" s="28" t="s">
        <v>1994</v>
      </c>
      <c r="F7" s="20">
        <v>2160.0</v>
      </c>
      <c r="G7" s="29">
        <v>0.0</v>
      </c>
      <c r="H7" s="28" t="s">
        <v>12099</v>
      </c>
      <c r="I7" s="15">
        <v>12.0</v>
      </c>
      <c r="J7" s="15">
        <v>1.0</v>
      </c>
      <c r="K7" s="15"/>
      <c r="L7" s="33">
        <v>1920.0</v>
      </c>
      <c r="M7" s="15">
        <v>35.0</v>
      </c>
      <c r="N7" s="24">
        <f t="shared" si="2"/>
        <v>2950</v>
      </c>
      <c r="O7" s="29">
        <f>MROUND((SPEED!$N7/0.6),10)</f>
        <v>4920</v>
      </c>
      <c r="P7" s="15" t="s">
        <v>11858</v>
      </c>
      <c r="Q7" s="15">
        <v>3.0</v>
      </c>
      <c r="R7" s="29">
        <f>SPEED!$I7+SPEED!$Q7</f>
        <v>15</v>
      </c>
      <c r="S7" s="15" t="s">
        <v>1984</v>
      </c>
      <c r="T7" s="15" t="s">
        <v>1797</v>
      </c>
      <c r="U7" s="15" t="s">
        <v>11808</v>
      </c>
      <c r="V7" s="15" t="s">
        <v>12393</v>
      </c>
      <c r="W7" s="15" t="s">
        <v>12392</v>
      </c>
      <c r="X7" s="15">
        <v>0.0</v>
      </c>
      <c r="Y7" s="29">
        <v>2.0</v>
      </c>
      <c r="Z7" s="15"/>
      <c r="AA7" s="15"/>
      <c r="AB7" s="29">
        <f>OSLE!$L7*OSLE!$AA7</f>
        <v>14600</v>
      </c>
      <c r="AC7" s="15"/>
      <c r="AD7" s="15"/>
      <c r="AE7" s="15"/>
      <c r="AF7" s="15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5"/>
      <c r="AP7" s="15"/>
      <c r="AQ7" s="15"/>
    </row>
    <row r="8" ht="15.75" customHeight="1">
      <c r="A8" s="28" t="s">
        <v>1995</v>
      </c>
      <c r="B8" s="28"/>
      <c r="C8" s="15" t="str">
        <f t="shared" si="1"/>
        <v>BOD35763084</v>
      </c>
      <c r="D8" s="15" t="s">
        <v>11857</v>
      </c>
      <c r="E8" s="28" t="s">
        <v>1996</v>
      </c>
      <c r="F8" s="20">
        <v>2166.66</v>
      </c>
      <c r="G8" s="29">
        <v>0.0</v>
      </c>
      <c r="H8" s="28" t="s">
        <v>12099</v>
      </c>
      <c r="I8" s="15">
        <v>12.0</v>
      </c>
      <c r="J8" s="15">
        <v>1.0</v>
      </c>
      <c r="K8" s="15"/>
      <c r="L8" s="33">
        <v>1920.0</v>
      </c>
      <c r="M8" s="15">
        <v>35.0</v>
      </c>
      <c r="N8" s="24">
        <f t="shared" si="2"/>
        <v>2950</v>
      </c>
      <c r="O8" s="29">
        <f>MROUND((SPEED!$N8/0.6),10)</f>
        <v>4920</v>
      </c>
      <c r="P8" s="15" t="s">
        <v>11858</v>
      </c>
      <c r="Q8" s="15">
        <v>3.0</v>
      </c>
      <c r="R8" s="29">
        <f>SPEED!$I8+SPEED!$Q8</f>
        <v>15</v>
      </c>
      <c r="S8" s="15" t="s">
        <v>1984</v>
      </c>
      <c r="T8" s="15" t="s">
        <v>1797</v>
      </c>
      <c r="U8" s="15" t="s">
        <v>11808</v>
      </c>
      <c r="V8" s="15" t="s">
        <v>12393</v>
      </c>
      <c r="W8" s="15" t="s">
        <v>12392</v>
      </c>
      <c r="X8" s="15">
        <v>0.0</v>
      </c>
      <c r="Y8" s="29">
        <v>0.0</v>
      </c>
      <c r="Z8" s="15"/>
      <c r="AA8" s="15"/>
      <c r="AB8" s="29">
        <f>OSLE!$L8*OSLE!$AA8</f>
        <v>0</v>
      </c>
      <c r="AC8" s="15"/>
      <c r="AD8" s="15"/>
      <c r="AE8" s="15"/>
      <c r="AF8" s="15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5"/>
      <c r="AP8" s="15"/>
      <c r="AQ8" s="15"/>
    </row>
    <row r="9" ht="15.75" customHeight="1">
      <c r="A9" s="28" t="s">
        <v>1997</v>
      </c>
      <c r="B9" s="28"/>
      <c r="C9" s="15" t="str">
        <f t="shared" si="1"/>
        <v>BOD21000555</v>
      </c>
      <c r="D9" s="15" t="s">
        <v>11857</v>
      </c>
      <c r="E9" s="28" t="s">
        <v>1998</v>
      </c>
      <c r="F9" s="20">
        <v>2166.66</v>
      </c>
      <c r="G9" s="29">
        <v>0.0</v>
      </c>
      <c r="H9" s="28" t="s">
        <v>12099</v>
      </c>
      <c r="I9" s="15">
        <v>12.0</v>
      </c>
      <c r="J9" s="15">
        <v>1.0</v>
      </c>
      <c r="K9" s="15"/>
      <c r="L9" s="33">
        <v>1920.0</v>
      </c>
      <c r="M9" s="15">
        <v>35.0</v>
      </c>
      <c r="N9" s="24">
        <f t="shared" si="2"/>
        <v>2950</v>
      </c>
      <c r="O9" s="29">
        <f>MROUND((SPEED!$N9/0.6),10)</f>
        <v>4920</v>
      </c>
      <c r="P9" s="15" t="s">
        <v>11858</v>
      </c>
      <c r="Q9" s="15">
        <v>3.0</v>
      </c>
      <c r="R9" s="29">
        <f>SPEED!$I9+SPEED!$Q9</f>
        <v>15</v>
      </c>
      <c r="S9" s="15" t="s">
        <v>1984</v>
      </c>
      <c r="T9" s="15" t="s">
        <v>1797</v>
      </c>
      <c r="U9" s="15" t="s">
        <v>11808</v>
      </c>
      <c r="V9" s="15" t="s">
        <v>12393</v>
      </c>
      <c r="W9" s="15" t="s">
        <v>12392</v>
      </c>
      <c r="X9" s="15">
        <v>0.0</v>
      </c>
      <c r="Y9" s="29">
        <v>6.0</v>
      </c>
      <c r="Z9" s="15"/>
      <c r="AA9" s="15"/>
      <c r="AB9" s="29">
        <f>OSLE!$L9*OSLE!$AA9</f>
        <v>0</v>
      </c>
      <c r="AC9" s="15"/>
      <c r="AD9" s="15"/>
      <c r="AE9" s="15"/>
      <c r="AF9" s="15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5"/>
      <c r="AP9" s="15"/>
      <c r="AQ9" s="15"/>
    </row>
    <row r="10" ht="15.75" customHeight="1">
      <c r="A10" s="28" t="s">
        <v>1999</v>
      </c>
      <c r="B10" s="28"/>
      <c r="C10" s="15" t="str">
        <f t="shared" si="1"/>
        <v>BOD21001569</v>
      </c>
      <c r="D10" s="15" t="s">
        <v>11857</v>
      </c>
      <c r="E10" s="28" t="s">
        <v>2000</v>
      </c>
      <c r="F10" s="20">
        <v>2166.66</v>
      </c>
      <c r="G10" s="29">
        <v>0.0</v>
      </c>
      <c r="H10" s="28" t="s">
        <v>12099</v>
      </c>
      <c r="I10" s="15">
        <v>12.0</v>
      </c>
      <c r="J10" s="15">
        <v>1.0</v>
      </c>
      <c r="K10" s="15"/>
      <c r="L10" s="33">
        <v>1920.0</v>
      </c>
      <c r="M10" s="15">
        <v>35.0</v>
      </c>
      <c r="N10" s="24">
        <f t="shared" si="2"/>
        <v>2950</v>
      </c>
      <c r="O10" s="29">
        <f>MROUND((SPEED!$N10/0.6),10)</f>
        <v>4920</v>
      </c>
      <c r="P10" s="15" t="s">
        <v>11858</v>
      </c>
      <c r="Q10" s="15">
        <v>3.0</v>
      </c>
      <c r="R10" s="29">
        <f>SPEED!$I10+SPEED!$Q10</f>
        <v>15</v>
      </c>
      <c r="S10" s="15" t="s">
        <v>1984</v>
      </c>
      <c r="T10" s="15" t="s">
        <v>1797</v>
      </c>
      <c r="U10" s="15" t="s">
        <v>11808</v>
      </c>
      <c r="V10" s="15" t="s">
        <v>12393</v>
      </c>
      <c r="W10" s="15" t="s">
        <v>12392</v>
      </c>
      <c r="X10" s="15">
        <v>0.0</v>
      </c>
      <c r="Y10" s="29">
        <v>6.0</v>
      </c>
      <c r="Z10" s="15"/>
      <c r="AA10" s="15"/>
      <c r="AB10" s="29">
        <f>OSLE!$L10*OSLE!$AA10</f>
        <v>0</v>
      </c>
      <c r="AC10" s="15"/>
      <c r="AD10" s="15"/>
      <c r="AE10" s="15"/>
      <c r="AF10" s="15"/>
      <c r="AG10" s="15"/>
      <c r="AH10" s="32" t="str">
        <f>IF(AND(OSLE!$AF10=0,OSLE!$AG10=0),"",OSLE!$AF10-OSLE!$AG10)</f>
        <v/>
      </c>
      <c r="AI10" s="15"/>
      <c r="AJ10" s="15"/>
      <c r="AK10" s="15"/>
      <c r="AL10" s="15"/>
      <c r="AM10" s="15"/>
      <c r="AN10" s="15"/>
      <c r="AO10" s="15"/>
      <c r="AP10" s="15"/>
      <c r="AQ10" s="15"/>
    </row>
    <row r="11" ht="15.75" customHeight="1">
      <c r="A11" s="28" t="s">
        <v>2001</v>
      </c>
      <c r="B11" s="28"/>
      <c r="C11" s="15" t="str">
        <f t="shared" si="1"/>
        <v>BEB19220206</v>
      </c>
      <c r="D11" s="15" t="s">
        <v>11857</v>
      </c>
      <c r="E11" s="28" t="s">
        <v>2002</v>
      </c>
      <c r="F11" s="20">
        <v>923.33</v>
      </c>
      <c r="G11" s="29">
        <v>0.0</v>
      </c>
      <c r="H11" s="28" t="s">
        <v>12099</v>
      </c>
      <c r="I11" s="15">
        <v>12.0</v>
      </c>
      <c r="J11" s="15">
        <v>1.0</v>
      </c>
      <c r="K11" s="15"/>
      <c r="L11" s="33">
        <v>840.0</v>
      </c>
      <c r="M11" s="15">
        <v>35.0</v>
      </c>
      <c r="N11" s="24">
        <f t="shared" si="2"/>
        <v>1300</v>
      </c>
      <c r="O11" s="29">
        <f>MROUND((SPEED!$N11/0.6),10)</f>
        <v>2170</v>
      </c>
      <c r="P11" s="15" t="s">
        <v>11858</v>
      </c>
      <c r="Q11" s="15">
        <v>6.0</v>
      </c>
      <c r="R11" s="29">
        <f>SPEED!$I11+SPEED!$Q11</f>
        <v>18</v>
      </c>
      <c r="S11" s="15" t="s">
        <v>1984</v>
      </c>
      <c r="T11" s="15" t="s">
        <v>188</v>
      </c>
      <c r="U11" s="15" t="s">
        <v>11773</v>
      </c>
      <c r="V11" s="15" t="s">
        <v>12130</v>
      </c>
      <c r="W11" s="15" t="s">
        <v>11860</v>
      </c>
      <c r="X11" s="15">
        <v>1.0</v>
      </c>
      <c r="Y11" s="29">
        <v>16.0</v>
      </c>
      <c r="Z11" s="15"/>
      <c r="AA11" s="15"/>
      <c r="AB11" s="29">
        <f>OSLE!$L11*OSLE!$AA11</f>
        <v>13400</v>
      </c>
      <c r="AC11" s="15"/>
      <c r="AD11" s="15"/>
      <c r="AE11" s="15"/>
      <c r="AF11" s="15"/>
      <c r="AG11" s="15"/>
      <c r="AH11" s="32" t="str">
        <f>IF(AND(OSLE!$AF11=0,OSLE!$AG11=0),"",OSLE!$AF11-OSLE!$AG11)</f>
        <v/>
      </c>
      <c r="AI11" s="15"/>
      <c r="AJ11" s="15"/>
      <c r="AK11" s="15"/>
      <c r="AL11" s="15"/>
      <c r="AM11" s="15"/>
      <c r="AN11" s="15"/>
      <c r="AO11" s="15"/>
      <c r="AP11" s="15"/>
      <c r="AQ11" s="15"/>
    </row>
    <row r="12" ht="15.75" customHeight="1">
      <c r="A12" s="28" t="s">
        <v>2003</v>
      </c>
      <c r="B12" s="28"/>
      <c r="C12" s="15" t="str">
        <f t="shared" si="1"/>
        <v>BEB19220299</v>
      </c>
      <c r="D12" s="15" t="s">
        <v>11857</v>
      </c>
      <c r="E12" s="28" t="s">
        <v>2004</v>
      </c>
      <c r="F12" s="20">
        <v>666.66</v>
      </c>
      <c r="G12" s="29">
        <v>0.0</v>
      </c>
      <c r="H12" s="28" t="s">
        <v>12099</v>
      </c>
      <c r="I12" s="15">
        <v>24.0</v>
      </c>
      <c r="J12" s="15">
        <v>1.0</v>
      </c>
      <c r="K12" s="15"/>
      <c r="L12" s="33">
        <v>606.66</v>
      </c>
      <c r="M12" s="15">
        <v>35.0</v>
      </c>
      <c r="N12" s="24">
        <f t="shared" si="2"/>
        <v>950</v>
      </c>
      <c r="O12" s="29">
        <f>MROUND((SPEED!$N12/0.6),10)</f>
        <v>1580</v>
      </c>
      <c r="P12" s="15" t="s">
        <v>11858</v>
      </c>
      <c r="Q12" s="15">
        <v>6.0</v>
      </c>
      <c r="R12" s="29">
        <f>SPEED!$I12+SPEED!$Q12</f>
        <v>30</v>
      </c>
      <c r="S12" s="15" t="s">
        <v>1984</v>
      </c>
      <c r="T12" s="15" t="s">
        <v>188</v>
      </c>
      <c r="U12" s="15" t="s">
        <v>11773</v>
      </c>
      <c r="V12" s="15" t="s">
        <v>1984</v>
      </c>
      <c r="W12" s="15" t="s">
        <v>11860</v>
      </c>
      <c r="X12" s="15">
        <v>1.0</v>
      </c>
      <c r="Y12" s="29">
        <v>30.0</v>
      </c>
      <c r="Z12" s="15"/>
      <c r="AA12" s="15"/>
      <c r="AB12" s="29">
        <f>OSLE!$L12*OSLE!$AA12</f>
        <v>0</v>
      </c>
      <c r="AC12" s="15"/>
      <c r="AD12" s="15"/>
      <c r="AE12" s="15"/>
      <c r="AF12" s="15"/>
      <c r="AG12" s="15"/>
      <c r="AH12" s="32" t="str">
        <f>IF(AND(OSLE!$AF12=0,OSLE!$AG12=0),"",OSLE!$AF12-OSLE!$AG12)</f>
        <v/>
      </c>
      <c r="AI12" s="15"/>
      <c r="AJ12" s="15"/>
      <c r="AK12" s="15"/>
      <c r="AL12" s="15"/>
      <c r="AM12" s="15"/>
      <c r="AN12" s="15"/>
      <c r="AO12" s="15"/>
      <c r="AP12" s="15"/>
      <c r="AQ12" s="15"/>
    </row>
    <row r="13" ht="15.75" customHeight="1">
      <c r="A13" s="28" t="s">
        <v>2005</v>
      </c>
      <c r="B13" s="28"/>
      <c r="C13" s="15" t="str">
        <f t="shared" si="1"/>
        <v>BEB19220183</v>
      </c>
      <c r="D13" s="15" t="s">
        <v>11857</v>
      </c>
      <c r="E13" s="28" t="s">
        <v>2006</v>
      </c>
      <c r="F13" s="20">
        <v>1016.66</v>
      </c>
      <c r="G13" s="29">
        <v>0.0</v>
      </c>
      <c r="H13" s="28" t="s">
        <v>12099</v>
      </c>
      <c r="I13" s="15">
        <v>12.0</v>
      </c>
      <c r="J13" s="15">
        <v>1.0</v>
      </c>
      <c r="K13" s="15"/>
      <c r="L13" s="33">
        <v>925.0</v>
      </c>
      <c r="M13" s="15">
        <v>35.0</v>
      </c>
      <c r="N13" s="24">
        <f t="shared" si="2"/>
        <v>1400</v>
      </c>
      <c r="O13" s="29">
        <f>MROUND((SPEED!$N13/0.6),10)</f>
        <v>2330</v>
      </c>
      <c r="P13" s="15" t="s">
        <v>11858</v>
      </c>
      <c r="Q13" s="15">
        <v>6.0</v>
      </c>
      <c r="R13" s="29">
        <f>SPEED!$I13+SPEED!$Q13</f>
        <v>18</v>
      </c>
      <c r="S13" s="15" t="s">
        <v>1984</v>
      </c>
      <c r="T13" s="15" t="s">
        <v>188</v>
      </c>
      <c r="U13" s="15" t="s">
        <v>11773</v>
      </c>
      <c r="V13" s="15" t="s">
        <v>1984</v>
      </c>
      <c r="W13" s="15" t="s">
        <v>11860</v>
      </c>
      <c r="X13" s="15">
        <v>1.0</v>
      </c>
      <c r="Y13" s="29">
        <v>14.0</v>
      </c>
      <c r="Z13" s="15"/>
      <c r="AA13" s="15"/>
      <c r="AB13" s="29">
        <f>OSLE!$L13*OSLE!$AA13</f>
        <v>22100</v>
      </c>
      <c r="AC13" s="15"/>
      <c r="AD13" s="15"/>
      <c r="AE13" s="15"/>
      <c r="AF13" s="15"/>
      <c r="AG13" s="15"/>
      <c r="AH13" s="32" t="str">
        <f>IF(AND(OSLE!$AF13=0,OSLE!$AG13=0),"",OSLE!$AF13-OSLE!$AG13)</f>
        <v/>
      </c>
      <c r="AI13" s="15"/>
      <c r="AJ13" s="15"/>
      <c r="AK13" s="15"/>
      <c r="AL13" s="15"/>
      <c r="AM13" s="15"/>
      <c r="AN13" s="15"/>
      <c r="AO13" s="15"/>
      <c r="AP13" s="15"/>
      <c r="AQ13" s="15"/>
    </row>
    <row r="14" ht="15.75" customHeight="1">
      <c r="A14" s="28" t="s">
        <v>2007</v>
      </c>
      <c r="B14" s="28"/>
      <c r="C14" s="15" t="str">
        <f t="shared" si="1"/>
        <v>BEB19220381</v>
      </c>
      <c r="D14" s="15" t="s">
        <v>11857</v>
      </c>
      <c r="E14" s="28" t="s">
        <v>2008</v>
      </c>
      <c r="F14" s="20">
        <f>F13</f>
        <v>1016.66</v>
      </c>
      <c r="G14" s="29">
        <v>0.0</v>
      </c>
      <c r="H14" s="28" t="s">
        <v>12099</v>
      </c>
      <c r="I14" s="15">
        <v>12.0</v>
      </c>
      <c r="J14" s="15">
        <v>1.0</v>
      </c>
      <c r="K14" s="15"/>
      <c r="L14" s="33">
        <f>L13</f>
        <v>925</v>
      </c>
      <c r="M14" s="15">
        <v>35.0</v>
      </c>
      <c r="N14" s="24">
        <f t="shared" si="2"/>
        <v>1400</v>
      </c>
      <c r="O14" s="29">
        <f>MROUND((SPEED!$N14/0.6),10)</f>
        <v>2330</v>
      </c>
      <c r="P14" s="15" t="s">
        <v>11858</v>
      </c>
      <c r="Q14" s="15">
        <v>6.0</v>
      </c>
      <c r="R14" s="29">
        <f>SPEED!$I14+SPEED!$Q14</f>
        <v>18</v>
      </c>
      <c r="S14" s="15" t="s">
        <v>1984</v>
      </c>
      <c r="T14" s="15" t="s">
        <v>188</v>
      </c>
      <c r="U14" s="15" t="s">
        <v>11773</v>
      </c>
      <c r="V14" s="15" t="s">
        <v>1984</v>
      </c>
      <c r="W14" s="15" t="s">
        <v>11860</v>
      </c>
      <c r="X14" s="15">
        <v>1.0</v>
      </c>
      <c r="Y14" s="29">
        <v>6.0</v>
      </c>
      <c r="Z14" s="15"/>
      <c r="AA14" s="15"/>
      <c r="AB14" s="29">
        <f>OSLE!$L14*OSLE!$AA14</f>
        <v>19200</v>
      </c>
      <c r="AC14" s="15"/>
      <c r="AD14" s="15"/>
      <c r="AE14" s="15"/>
      <c r="AF14" s="15"/>
      <c r="AG14" s="15"/>
      <c r="AH14" s="32" t="str">
        <f>IF(AND(OSLE!$AF14=0,OSLE!$AG14=0),"",OSLE!$AF14-OSLE!$AG14)</f>
        <v/>
      </c>
      <c r="AI14" s="15"/>
      <c r="AJ14" s="15"/>
      <c r="AK14" s="15"/>
      <c r="AL14" s="15"/>
      <c r="AM14" s="15"/>
      <c r="AN14" s="15"/>
      <c r="AO14" s="15"/>
      <c r="AP14" s="15"/>
      <c r="AQ14" s="15"/>
    </row>
    <row r="15" ht="15.75" customHeight="1">
      <c r="A15" s="34"/>
      <c r="B15" s="34"/>
      <c r="C15" s="34"/>
      <c r="E15" s="34"/>
      <c r="F15" s="35"/>
      <c r="J15" s="36"/>
      <c r="L15" s="37"/>
      <c r="X15" s="12"/>
      <c r="Y15" s="12"/>
      <c r="Z15" s="12"/>
    </row>
    <row r="16" ht="15.75" customHeight="1">
      <c r="A16" s="34"/>
      <c r="B16" s="34"/>
      <c r="C16" s="34"/>
      <c r="E16" s="34"/>
      <c r="F16" s="35"/>
      <c r="J16" s="36"/>
      <c r="L16" s="37"/>
      <c r="X16" s="12"/>
      <c r="Y16" s="12"/>
      <c r="Z16" s="12"/>
    </row>
    <row r="17" ht="15.75" customHeight="1">
      <c r="A17" s="34"/>
      <c r="B17" s="34"/>
      <c r="C17" s="34"/>
      <c r="E17" s="34"/>
      <c r="F17" s="35"/>
      <c r="J17" s="36"/>
      <c r="L17" s="37"/>
      <c r="X17" s="12"/>
      <c r="Y17" s="12"/>
      <c r="Z17" s="12"/>
    </row>
    <row r="18" ht="15.75" customHeight="1">
      <c r="A18" s="34"/>
      <c r="B18" s="34"/>
      <c r="C18" s="34"/>
      <c r="E18" s="34"/>
      <c r="F18" s="35"/>
      <c r="J18" s="36"/>
      <c r="L18" s="37"/>
      <c r="X18" s="12"/>
      <c r="Y18" s="12"/>
      <c r="Z18" s="12"/>
    </row>
    <row r="19" ht="15.75" customHeight="1">
      <c r="A19" s="34"/>
      <c r="B19" s="34"/>
      <c r="C19" s="34"/>
      <c r="E19" s="34"/>
      <c r="F19" s="35"/>
      <c r="J19" s="36"/>
      <c r="L19" s="37"/>
      <c r="X19" s="12"/>
      <c r="Y19" s="12"/>
      <c r="Z19" s="12"/>
    </row>
    <row r="20" ht="15.75" customHeight="1">
      <c r="A20" s="34"/>
      <c r="B20" s="34"/>
      <c r="C20" s="34"/>
      <c r="E20" s="34"/>
      <c r="F20" s="35"/>
      <c r="J20" s="36"/>
      <c r="L20" s="37"/>
      <c r="X20" s="12"/>
      <c r="Y20" s="12"/>
      <c r="Z20" s="12"/>
    </row>
    <row r="21" ht="15.75" customHeight="1">
      <c r="A21" s="34"/>
      <c r="B21" s="34"/>
      <c r="C21" s="34"/>
      <c r="E21" s="34"/>
      <c r="F21" s="35"/>
      <c r="J21" s="36"/>
      <c r="L21" s="37"/>
      <c r="X21" s="12"/>
      <c r="Y21" s="12"/>
      <c r="Z21" s="12"/>
    </row>
    <row r="22" ht="15.75" customHeight="1">
      <c r="A22" s="34"/>
      <c r="B22" s="34"/>
      <c r="C22" s="34"/>
      <c r="E22" s="34"/>
      <c r="F22" s="35"/>
      <c r="J22" s="36"/>
      <c r="L22" s="37"/>
      <c r="X22" s="12"/>
      <c r="Y22" s="12"/>
      <c r="Z22" s="12"/>
    </row>
    <row r="23" ht="15.75" customHeight="1">
      <c r="A23" s="34"/>
      <c r="B23" s="34"/>
      <c r="C23" s="34"/>
      <c r="E23" s="34"/>
      <c r="F23" s="35"/>
      <c r="J23" s="36"/>
      <c r="L23" s="37"/>
      <c r="X23" s="12"/>
      <c r="Y23" s="12"/>
      <c r="Z23" s="12"/>
    </row>
    <row r="24" ht="15.75" customHeight="1">
      <c r="A24" s="34"/>
      <c r="B24" s="34"/>
      <c r="C24" s="34"/>
      <c r="E24" s="34"/>
      <c r="F24" s="35"/>
      <c r="J24" s="36"/>
      <c r="L24" s="37"/>
      <c r="X24" s="12"/>
      <c r="Y24" s="12"/>
      <c r="Z24" s="12"/>
    </row>
    <row r="25" ht="15.75" customHeight="1">
      <c r="A25" s="34"/>
      <c r="B25" s="34"/>
      <c r="C25" s="34"/>
      <c r="E25" s="34"/>
      <c r="F25" s="35"/>
      <c r="J25" s="36"/>
      <c r="L25" s="37"/>
      <c r="X25" s="12"/>
      <c r="Y25" s="12"/>
      <c r="Z25" s="12"/>
    </row>
    <row r="26" ht="15.75" customHeight="1">
      <c r="A26" s="34"/>
      <c r="B26" s="34"/>
      <c r="C26" s="34"/>
      <c r="E26" s="34"/>
      <c r="F26" s="35"/>
      <c r="J26" s="36"/>
      <c r="L26" s="37"/>
      <c r="X26" s="12"/>
      <c r="Y26" s="12"/>
      <c r="Z26" s="12"/>
    </row>
    <row r="27" ht="15.75" customHeight="1">
      <c r="A27" s="34"/>
      <c r="B27" s="34"/>
      <c r="C27" s="34"/>
      <c r="E27" s="34"/>
      <c r="F27" s="35"/>
      <c r="J27" s="36"/>
      <c r="L27" s="37"/>
      <c r="X27" s="12"/>
      <c r="Y27" s="12"/>
      <c r="Z27" s="12"/>
    </row>
    <row r="28" ht="15.75" customHeight="1">
      <c r="A28" s="34"/>
      <c r="B28" s="34"/>
      <c r="C28" s="34"/>
      <c r="E28" s="34"/>
      <c r="F28" s="35"/>
      <c r="J28" s="36"/>
      <c r="L28" s="37"/>
      <c r="X28" s="12"/>
      <c r="Y28" s="12"/>
      <c r="Z28" s="12"/>
    </row>
    <row r="29" ht="15.75" customHeight="1">
      <c r="A29" s="34"/>
      <c r="B29" s="34"/>
      <c r="C29" s="34"/>
      <c r="E29" s="34"/>
      <c r="F29" s="35"/>
      <c r="J29" s="36"/>
      <c r="L29" s="37"/>
      <c r="X29" s="12"/>
      <c r="Y29" s="12"/>
      <c r="Z29" s="12"/>
    </row>
    <row r="30" ht="15.75" customHeight="1">
      <c r="A30" s="34"/>
      <c r="B30" s="34"/>
      <c r="C30" s="34"/>
      <c r="E30" s="34"/>
      <c r="F30" s="35"/>
      <c r="J30" s="36"/>
      <c r="L30" s="37"/>
      <c r="X30" s="12"/>
      <c r="Y30" s="12"/>
      <c r="Z30" s="12"/>
    </row>
    <row r="31" ht="15.75" customHeight="1">
      <c r="A31" s="34"/>
      <c r="B31" s="34"/>
      <c r="C31" s="34"/>
      <c r="E31" s="34"/>
      <c r="F31" s="35"/>
      <c r="J31" s="36"/>
      <c r="L31" s="37"/>
      <c r="X31" s="12"/>
      <c r="Y31" s="12"/>
      <c r="Z31" s="12"/>
    </row>
    <row r="32" ht="15.75" customHeight="1">
      <c r="A32" s="34"/>
      <c r="B32" s="34"/>
      <c r="C32" s="34"/>
      <c r="E32" s="34"/>
      <c r="F32" s="35"/>
      <c r="J32" s="36"/>
      <c r="L32" s="37"/>
      <c r="X32" s="12"/>
      <c r="Y32" s="12"/>
      <c r="Z32" s="12"/>
    </row>
    <row r="33" ht="15.75" customHeight="1">
      <c r="A33" s="34"/>
      <c r="B33" s="34"/>
      <c r="C33" s="34"/>
      <c r="E33" s="34"/>
      <c r="F33" s="35"/>
      <c r="J33" s="36"/>
      <c r="L33" s="37"/>
      <c r="X33" s="12"/>
      <c r="Y33" s="12"/>
      <c r="Z33" s="12"/>
    </row>
    <row r="34" ht="15.75" customHeight="1">
      <c r="A34" s="34"/>
      <c r="B34" s="34"/>
      <c r="C34" s="34"/>
      <c r="E34" s="34"/>
      <c r="F34" s="35"/>
      <c r="J34" s="36"/>
      <c r="L34" s="37"/>
      <c r="X34" s="12"/>
      <c r="Y34" s="12"/>
      <c r="Z34" s="12"/>
    </row>
    <row r="35" ht="15.75" customHeight="1">
      <c r="A35" s="34"/>
      <c r="B35" s="34"/>
      <c r="C35" s="34"/>
      <c r="E35" s="34"/>
      <c r="F35" s="35"/>
      <c r="J35" s="36"/>
      <c r="L35" s="37"/>
      <c r="X35" s="12"/>
      <c r="Y35" s="12"/>
      <c r="Z35" s="12"/>
    </row>
    <row r="36" ht="15.75" customHeight="1">
      <c r="A36" s="34"/>
      <c r="B36" s="34"/>
      <c r="C36" s="34"/>
      <c r="E36" s="34"/>
      <c r="F36" s="35"/>
      <c r="J36" s="36"/>
      <c r="L36" s="37"/>
      <c r="X36" s="12"/>
      <c r="Y36" s="12"/>
      <c r="Z36" s="12"/>
    </row>
    <row r="37" ht="15.75" customHeight="1">
      <c r="A37" s="34"/>
      <c r="B37" s="34"/>
      <c r="C37" s="34"/>
      <c r="E37" s="34"/>
      <c r="F37" s="35"/>
      <c r="J37" s="36"/>
      <c r="L37" s="37"/>
      <c r="X37" s="12"/>
      <c r="Y37" s="12"/>
      <c r="Z37" s="12"/>
    </row>
    <row r="38" ht="15.75" customHeight="1">
      <c r="A38" s="34"/>
      <c r="B38" s="34"/>
      <c r="C38" s="34"/>
      <c r="E38" s="34"/>
      <c r="F38" s="35"/>
      <c r="J38" s="36"/>
      <c r="L38" s="37"/>
      <c r="X38" s="12"/>
      <c r="Y38" s="12"/>
      <c r="Z38" s="12"/>
    </row>
    <row r="39" ht="15.75" customHeight="1">
      <c r="A39" s="34"/>
      <c r="B39" s="34"/>
      <c r="C39" s="34"/>
      <c r="E39" s="34"/>
      <c r="F39" s="35"/>
      <c r="J39" s="36"/>
      <c r="L39" s="37"/>
      <c r="X39" s="12"/>
      <c r="Y39" s="12"/>
      <c r="Z39" s="12"/>
    </row>
    <row r="40" ht="15.75" customHeight="1">
      <c r="A40" s="34"/>
      <c r="B40" s="34"/>
      <c r="C40" s="34"/>
      <c r="E40" s="34"/>
      <c r="F40" s="35"/>
      <c r="J40" s="36"/>
      <c r="L40" s="37"/>
      <c r="X40" s="12"/>
      <c r="Y40" s="12"/>
      <c r="Z40" s="12"/>
    </row>
    <row r="41" ht="15.75" customHeight="1">
      <c r="A41" s="34"/>
      <c r="B41" s="34"/>
      <c r="C41" s="34"/>
      <c r="E41" s="34"/>
      <c r="F41" s="35"/>
      <c r="J41" s="36"/>
      <c r="L41" s="37"/>
      <c r="X41" s="12"/>
      <c r="Y41" s="12"/>
      <c r="Z41" s="12"/>
    </row>
    <row r="42" ht="15.75" customHeight="1">
      <c r="A42" s="34"/>
      <c r="B42" s="34"/>
      <c r="C42" s="34"/>
      <c r="E42" s="34"/>
      <c r="F42" s="35"/>
      <c r="J42" s="36"/>
      <c r="L42" s="37"/>
      <c r="X42" s="12"/>
      <c r="Y42" s="12"/>
      <c r="Z42" s="12"/>
    </row>
    <row r="43" ht="15.75" customHeight="1">
      <c r="A43" s="34"/>
      <c r="B43" s="34"/>
      <c r="C43" s="34"/>
      <c r="E43" s="34"/>
      <c r="F43" s="35"/>
      <c r="J43" s="36"/>
      <c r="L43" s="37"/>
      <c r="X43" s="12"/>
      <c r="Y43" s="12"/>
      <c r="Z43" s="12"/>
    </row>
    <row r="44" ht="15.75" customHeight="1">
      <c r="A44" s="34"/>
      <c r="B44" s="34"/>
      <c r="C44" s="34"/>
      <c r="E44" s="34"/>
      <c r="F44" s="35"/>
      <c r="J44" s="36"/>
      <c r="L44" s="37"/>
      <c r="X44" s="12"/>
      <c r="Y44" s="12"/>
      <c r="Z44" s="12"/>
    </row>
    <row r="45" ht="15.75" customHeight="1">
      <c r="A45" s="34"/>
      <c r="B45" s="34"/>
      <c r="C45" s="34"/>
      <c r="E45" s="34"/>
      <c r="F45" s="35"/>
      <c r="J45" s="36"/>
      <c r="L45" s="37"/>
      <c r="X45" s="12"/>
      <c r="Y45" s="12"/>
      <c r="Z45" s="12"/>
    </row>
    <row r="46" ht="15.75" customHeight="1">
      <c r="A46" s="34"/>
      <c r="B46" s="34"/>
      <c r="C46" s="34"/>
      <c r="E46" s="34"/>
      <c r="F46" s="35"/>
      <c r="J46" s="36"/>
      <c r="L46" s="37"/>
      <c r="X46" s="12"/>
      <c r="Y46" s="12"/>
      <c r="Z46" s="12"/>
    </row>
    <row r="47" ht="15.75" customHeight="1">
      <c r="A47" s="34"/>
      <c r="B47" s="34"/>
      <c r="C47" s="34"/>
      <c r="E47" s="34"/>
      <c r="F47" s="35"/>
      <c r="J47" s="36"/>
      <c r="L47" s="37"/>
      <c r="X47" s="12"/>
      <c r="Y47" s="12"/>
      <c r="Z47" s="12"/>
    </row>
    <row r="48" ht="15.75" customHeight="1">
      <c r="A48" s="34"/>
      <c r="B48" s="34"/>
      <c r="C48" s="34"/>
      <c r="E48" s="34"/>
      <c r="F48" s="35"/>
      <c r="J48" s="36"/>
      <c r="L48" s="37"/>
      <c r="X48" s="12"/>
      <c r="Y48" s="12"/>
      <c r="Z48" s="12"/>
    </row>
    <row r="49" ht="15.75" customHeight="1">
      <c r="A49" s="34"/>
      <c r="B49" s="34"/>
      <c r="C49" s="34"/>
      <c r="E49" s="34"/>
      <c r="F49" s="35"/>
      <c r="J49" s="36"/>
      <c r="L49" s="37"/>
      <c r="X49" s="12"/>
      <c r="Y49" s="12"/>
      <c r="Z49" s="12"/>
    </row>
    <row r="50" ht="15.75" customHeight="1">
      <c r="A50" s="34"/>
      <c r="B50" s="34"/>
      <c r="C50" s="34"/>
      <c r="E50" s="34"/>
      <c r="F50" s="35"/>
      <c r="J50" s="36"/>
      <c r="L50" s="37"/>
      <c r="X50" s="12"/>
      <c r="Y50" s="12"/>
      <c r="Z50" s="12"/>
    </row>
    <row r="51" ht="15.75" customHeight="1">
      <c r="A51" s="34"/>
      <c r="B51" s="34"/>
      <c r="C51" s="34"/>
      <c r="E51" s="34"/>
      <c r="F51" s="35"/>
      <c r="J51" s="36"/>
      <c r="L51" s="37"/>
      <c r="X51" s="12"/>
      <c r="Y51" s="12"/>
      <c r="Z51" s="12"/>
    </row>
    <row r="52" ht="15.75" customHeight="1">
      <c r="A52" s="34"/>
      <c r="B52" s="34"/>
      <c r="C52" s="34"/>
      <c r="E52" s="34"/>
      <c r="F52" s="35"/>
      <c r="J52" s="36"/>
      <c r="L52" s="37"/>
      <c r="X52" s="12"/>
      <c r="Y52" s="12"/>
      <c r="Z52" s="12"/>
    </row>
    <row r="53" ht="15.75" customHeight="1">
      <c r="A53" s="34"/>
      <c r="B53" s="34"/>
      <c r="C53" s="34"/>
      <c r="E53" s="34"/>
      <c r="F53" s="35"/>
      <c r="J53" s="36"/>
      <c r="L53" s="37"/>
      <c r="X53" s="12"/>
      <c r="Y53" s="12"/>
      <c r="Z53" s="12"/>
    </row>
    <row r="54" ht="15.75" customHeight="1">
      <c r="A54" s="34"/>
      <c r="B54" s="34"/>
      <c r="C54" s="34"/>
      <c r="E54" s="34"/>
      <c r="F54" s="35"/>
      <c r="J54" s="36"/>
      <c r="L54" s="37"/>
      <c r="X54" s="12"/>
      <c r="Y54" s="12"/>
      <c r="Z54" s="12"/>
    </row>
    <row r="55" ht="15.75" customHeight="1">
      <c r="A55" s="34"/>
      <c r="B55" s="34"/>
      <c r="C55" s="34"/>
      <c r="E55" s="34"/>
      <c r="F55" s="35"/>
      <c r="J55" s="36"/>
      <c r="L55" s="37"/>
      <c r="X55" s="12"/>
      <c r="Y55" s="12"/>
      <c r="Z55" s="12"/>
    </row>
    <row r="56" ht="15.75" customHeight="1">
      <c r="A56" s="34"/>
      <c r="B56" s="34"/>
      <c r="C56" s="34"/>
      <c r="E56" s="34"/>
      <c r="F56" s="35"/>
      <c r="J56" s="36"/>
      <c r="L56" s="37"/>
      <c r="X56" s="12"/>
      <c r="Y56" s="12"/>
      <c r="Z56" s="12"/>
    </row>
    <row r="57" ht="15.75" customHeight="1">
      <c r="A57" s="34"/>
      <c r="B57" s="34"/>
      <c r="C57" s="34"/>
      <c r="E57" s="34"/>
      <c r="F57" s="35"/>
      <c r="J57" s="36"/>
      <c r="L57" s="37"/>
      <c r="X57" s="12"/>
      <c r="Y57" s="12"/>
      <c r="Z57" s="12"/>
    </row>
    <row r="58" ht="15.75" customHeight="1">
      <c r="A58" s="34"/>
      <c r="B58" s="34"/>
      <c r="C58" s="34"/>
      <c r="E58" s="34"/>
      <c r="F58" s="35"/>
      <c r="J58" s="36"/>
      <c r="L58" s="37"/>
      <c r="X58" s="12"/>
      <c r="Y58" s="12"/>
      <c r="Z58" s="12"/>
    </row>
    <row r="59" ht="15.75" customHeight="1">
      <c r="A59" s="34"/>
      <c r="B59" s="34"/>
      <c r="C59" s="34"/>
      <c r="E59" s="34"/>
      <c r="F59" s="35"/>
      <c r="J59" s="36"/>
      <c r="L59" s="37"/>
      <c r="X59" s="12"/>
      <c r="Y59" s="12"/>
      <c r="Z59" s="12"/>
    </row>
    <row r="60" ht="15.75" customHeight="1">
      <c r="A60" s="34"/>
      <c r="B60" s="34"/>
      <c r="C60" s="34"/>
      <c r="E60" s="34"/>
      <c r="F60" s="35"/>
      <c r="J60" s="36"/>
      <c r="L60" s="37"/>
      <c r="X60" s="12"/>
      <c r="Y60" s="12"/>
      <c r="Z60" s="12"/>
    </row>
    <row r="61" ht="15.75" customHeight="1">
      <c r="A61" s="34"/>
      <c r="B61" s="34"/>
      <c r="C61" s="34"/>
      <c r="E61" s="34"/>
      <c r="F61" s="35"/>
      <c r="J61" s="36"/>
      <c r="L61" s="37"/>
      <c r="X61" s="12"/>
      <c r="Y61" s="12"/>
      <c r="Z61" s="12"/>
    </row>
    <row r="62" ht="15.75" customHeight="1">
      <c r="A62" s="34"/>
      <c r="B62" s="34"/>
      <c r="C62" s="34"/>
      <c r="E62" s="34"/>
      <c r="F62" s="35"/>
      <c r="J62" s="36"/>
      <c r="L62" s="37"/>
      <c r="X62" s="12"/>
      <c r="Y62" s="12"/>
      <c r="Z62" s="12"/>
    </row>
    <row r="63" ht="15.75" customHeight="1">
      <c r="A63" s="34"/>
      <c r="B63" s="34"/>
      <c r="C63" s="34"/>
      <c r="E63" s="34"/>
      <c r="F63" s="35"/>
      <c r="J63" s="36"/>
      <c r="L63" s="37"/>
      <c r="X63" s="12"/>
      <c r="Y63" s="12"/>
      <c r="Z63" s="12"/>
    </row>
    <row r="64" ht="15.75" customHeight="1">
      <c r="A64" s="34"/>
      <c r="B64" s="34"/>
      <c r="C64" s="34"/>
      <c r="E64" s="34"/>
      <c r="F64" s="35"/>
      <c r="J64" s="36"/>
      <c r="L64" s="37"/>
      <c r="X64" s="12"/>
      <c r="Y64" s="12"/>
      <c r="Z64" s="12"/>
    </row>
    <row r="65" ht="15.75" customHeight="1">
      <c r="A65" s="34"/>
      <c r="B65" s="34"/>
      <c r="C65" s="34"/>
      <c r="E65" s="34"/>
      <c r="F65" s="35"/>
      <c r="J65" s="36"/>
      <c r="L65" s="37"/>
      <c r="X65" s="12"/>
      <c r="Y65" s="12"/>
      <c r="Z65" s="12"/>
    </row>
    <row r="66" ht="15.75" customHeight="1">
      <c r="A66" s="34"/>
      <c r="B66" s="34"/>
      <c r="C66" s="34"/>
      <c r="E66" s="34"/>
      <c r="F66" s="35"/>
      <c r="J66" s="36"/>
      <c r="L66" s="37"/>
      <c r="X66" s="12"/>
      <c r="Y66" s="12"/>
      <c r="Z66" s="12"/>
    </row>
    <row r="67" ht="15.75" customHeight="1">
      <c r="A67" s="34"/>
      <c r="B67" s="34"/>
      <c r="C67" s="34"/>
      <c r="E67" s="34"/>
      <c r="F67" s="35"/>
      <c r="J67" s="36"/>
      <c r="L67" s="37"/>
      <c r="X67" s="12"/>
      <c r="Y67" s="12"/>
      <c r="Z67" s="12"/>
    </row>
    <row r="68" ht="15.75" customHeight="1">
      <c r="A68" s="34"/>
      <c r="B68" s="34"/>
      <c r="C68" s="34"/>
      <c r="E68" s="34"/>
      <c r="F68" s="35"/>
      <c r="J68" s="36"/>
      <c r="L68" s="37"/>
      <c r="X68" s="12"/>
      <c r="Y68" s="12"/>
      <c r="Z68" s="12"/>
    </row>
    <row r="69" ht="15.75" customHeight="1">
      <c r="A69" s="34"/>
      <c r="B69" s="34"/>
      <c r="C69" s="34"/>
      <c r="E69" s="34"/>
      <c r="F69" s="35"/>
      <c r="J69" s="36"/>
      <c r="L69" s="37"/>
      <c r="X69" s="12"/>
      <c r="Y69" s="12"/>
      <c r="Z69" s="12"/>
    </row>
    <row r="70" ht="15.75" customHeight="1">
      <c r="A70" s="34"/>
      <c r="B70" s="34"/>
      <c r="C70" s="34"/>
      <c r="E70" s="34"/>
      <c r="F70" s="35"/>
      <c r="J70" s="36"/>
      <c r="L70" s="37"/>
      <c r="X70" s="12"/>
      <c r="Y70" s="12"/>
      <c r="Z70" s="12"/>
    </row>
    <row r="71" ht="15.75" customHeight="1">
      <c r="A71" s="34"/>
      <c r="B71" s="34"/>
      <c r="C71" s="34"/>
      <c r="E71" s="34"/>
      <c r="F71" s="35"/>
      <c r="J71" s="36"/>
      <c r="L71" s="37"/>
      <c r="X71" s="12"/>
      <c r="Y71" s="12"/>
      <c r="Z71" s="12"/>
    </row>
    <row r="72" ht="15.75" customHeight="1">
      <c r="A72" s="34"/>
      <c r="B72" s="34"/>
      <c r="C72" s="34"/>
      <c r="E72" s="34"/>
      <c r="F72" s="35"/>
      <c r="J72" s="36"/>
      <c r="L72" s="37"/>
      <c r="X72" s="12"/>
      <c r="Y72" s="12"/>
      <c r="Z72" s="12"/>
    </row>
    <row r="73" ht="15.75" customHeight="1">
      <c r="A73" s="34"/>
      <c r="B73" s="34"/>
      <c r="C73" s="34"/>
      <c r="E73" s="34"/>
      <c r="F73" s="35"/>
      <c r="J73" s="36"/>
      <c r="L73" s="37"/>
      <c r="X73" s="12"/>
      <c r="Y73" s="12"/>
      <c r="Z73" s="12"/>
    </row>
    <row r="74" ht="15.75" customHeight="1">
      <c r="A74" s="34"/>
      <c r="B74" s="34"/>
      <c r="C74" s="34"/>
      <c r="E74" s="34"/>
      <c r="F74" s="35"/>
      <c r="J74" s="36"/>
      <c r="L74" s="37"/>
      <c r="X74" s="12"/>
      <c r="Y74" s="12"/>
      <c r="Z74" s="12"/>
    </row>
    <row r="75" ht="15.75" customHeight="1">
      <c r="A75" s="34"/>
      <c r="B75" s="34"/>
      <c r="C75" s="34"/>
      <c r="E75" s="34"/>
      <c r="F75" s="35"/>
      <c r="J75" s="36"/>
      <c r="L75" s="37"/>
      <c r="X75" s="12"/>
      <c r="Y75" s="12"/>
      <c r="Z75" s="12"/>
    </row>
    <row r="76" ht="15.75" customHeight="1">
      <c r="A76" s="34"/>
      <c r="B76" s="34"/>
      <c r="C76" s="34"/>
      <c r="E76" s="34"/>
      <c r="F76" s="35"/>
      <c r="J76" s="36"/>
      <c r="L76" s="37"/>
      <c r="X76" s="12"/>
      <c r="Y76" s="12"/>
      <c r="Z76" s="12"/>
    </row>
    <row r="77" ht="15.75" customHeight="1">
      <c r="A77" s="34"/>
      <c r="B77" s="34"/>
      <c r="C77" s="34"/>
      <c r="E77" s="34"/>
      <c r="F77" s="35"/>
      <c r="J77" s="36"/>
      <c r="L77" s="37"/>
      <c r="X77" s="12"/>
      <c r="Y77" s="12"/>
      <c r="Z77" s="12"/>
    </row>
    <row r="78" ht="15.75" customHeight="1">
      <c r="A78" s="34"/>
      <c r="B78" s="34"/>
      <c r="C78" s="34"/>
      <c r="E78" s="34"/>
      <c r="F78" s="35"/>
      <c r="J78" s="36"/>
      <c r="L78" s="37"/>
      <c r="X78" s="12"/>
      <c r="Y78" s="12"/>
      <c r="Z78" s="12"/>
    </row>
    <row r="79" ht="15.75" customHeight="1">
      <c r="A79" s="34"/>
      <c r="B79" s="34"/>
      <c r="C79" s="34"/>
      <c r="E79" s="34"/>
      <c r="F79" s="35"/>
      <c r="J79" s="36"/>
      <c r="L79" s="37"/>
      <c r="X79" s="12"/>
      <c r="Y79" s="12"/>
      <c r="Z79" s="12"/>
    </row>
    <row r="80" ht="15.75" customHeight="1">
      <c r="A80" s="34"/>
      <c r="B80" s="34"/>
      <c r="C80" s="34"/>
      <c r="E80" s="34"/>
      <c r="F80" s="35"/>
      <c r="J80" s="36"/>
      <c r="L80" s="37"/>
      <c r="X80" s="12"/>
      <c r="Y80" s="12"/>
      <c r="Z80" s="12"/>
    </row>
    <row r="81" ht="15.75" customHeight="1">
      <c r="A81" s="34"/>
      <c r="B81" s="34"/>
      <c r="C81" s="34"/>
      <c r="E81" s="34"/>
      <c r="F81" s="35"/>
      <c r="J81" s="36"/>
      <c r="L81" s="37"/>
      <c r="X81" s="12"/>
      <c r="Y81" s="12"/>
      <c r="Z81" s="12"/>
    </row>
    <row r="82" ht="15.75" customHeight="1">
      <c r="A82" s="34"/>
      <c r="B82" s="34"/>
      <c r="C82" s="34"/>
      <c r="E82" s="34"/>
      <c r="F82" s="35"/>
      <c r="J82" s="36"/>
      <c r="L82" s="37"/>
      <c r="X82" s="12"/>
      <c r="Y82" s="12"/>
      <c r="Z82" s="12"/>
    </row>
    <row r="83" ht="15.75" customHeight="1">
      <c r="A83" s="34"/>
      <c r="B83" s="34"/>
      <c r="C83" s="34"/>
      <c r="E83" s="34"/>
      <c r="F83" s="35"/>
      <c r="J83" s="36"/>
      <c r="L83" s="37"/>
      <c r="X83" s="12"/>
      <c r="Y83" s="12"/>
      <c r="Z83" s="12"/>
    </row>
    <row r="84" ht="15.75" customHeight="1">
      <c r="A84" s="34"/>
      <c r="B84" s="34"/>
      <c r="C84" s="34"/>
      <c r="E84" s="34"/>
      <c r="F84" s="35"/>
      <c r="J84" s="36"/>
      <c r="L84" s="37"/>
      <c r="X84" s="12"/>
      <c r="Y84" s="12"/>
      <c r="Z84" s="12"/>
    </row>
    <row r="85" ht="15.75" customHeight="1">
      <c r="A85" s="34"/>
      <c r="B85" s="34"/>
      <c r="C85" s="34"/>
      <c r="E85" s="34"/>
      <c r="F85" s="35"/>
      <c r="J85" s="36"/>
      <c r="L85" s="37"/>
      <c r="X85" s="12"/>
      <c r="Y85" s="12"/>
      <c r="Z85" s="12"/>
    </row>
    <row r="86" ht="15.75" customHeight="1">
      <c r="A86" s="34"/>
      <c r="B86" s="34"/>
      <c r="C86" s="34"/>
      <c r="E86" s="34"/>
      <c r="F86" s="35"/>
      <c r="J86" s="36"/>
      <c r="L86" s="37"/>
      <c r="X86" s="12"/>
      <c r="Y86" s="12"/>
      <c r="Z86" s="12"/>
    </row>
    <row r="87" ht="15.75" customHeight="1">
      <c r="A87" s="34"/>
      <c r="B87" s="34"/>
      <c r="C87" s="34"/>
      <c r="E87" s="34"/>
      <c r="F87" s="35"/>
      <c r="J87" s="36"/>
      <c r="L87" s="37"/>
      <c r="X87" s="12"/>
      <c r="Y87" s="12"/>
      <c r="Z87" s="12"/>
    </row>
    <row r="88" ht="15.75" customHeight="1">
      <c r="A88" s="34"/>
      <c r="B88" s="34"/>
      <c r="C88" s="34"/>
      <c r="E88" s="34"/>
      <c r="F88" s="35"/>
      <c r="J88" s="36"/>
      <c r="L88" s="37"/>
      <c r="X88" s="12"/>
      <c r="Y88" s="12"/>
      <c r="Z88" s="12"/>
    </row>
    <row r="89" ht="15.75" customHeight="1">
      <c r="A89" s="34"/>
      <c r="B89" s="34"/>
      <c r="C89" s="34"/>
      <c r="E89" s="34"/>
      <c r="F89" s="35"/>
      <c r="J89" s="36"/>
      <c r="L89" s="37"/>
      <c r="X89" s="12"/>
      <c r="Y89" s="12"/>
      <c r="Z89" s="12"/>
    </row>
    <row r="90" ht="15.75" customHeight="1">
      <c r="A90" s="34"/>
      <c r="B90" s="34"/>
      <c r="C90" s="34"/>
      <c r="E90" s="34"/>
      <c r="F90" s="35"/>
      <c r="J90" s="36"/>
      <c r="L90" s="37"/>
      <c r="X90" s="12"/>
      <c r="Y90" s="12"/>
      <c r="Z90" s="12"/>
    </row>
    <row r="91" ht="15.75" customHeight="1">
      <c r="A91" s="34"/>
      <c r="B91" s="34"/>
      <c r="C91" s="34"/>
      <c r="E91" s="34"/>
      <c r="F91" s="35"/>
      <c r="J91" s="36"/>
      <c r="L91" s="37"/>
      <c r="X91" s="12"/>
      <c r="Y91" s="12"/>
      <c r="Z91" s="12"/>
    </row>
    <row r="92" ht="15.75" customHeight="1">
      <c r="A92" s="34"/>
      <c r="B92" s="34"/>
      <c r="C92" s="34"/>
      <c r="E92" s="34"/>
      <c r="F92" s="35"/>
      <c r="J92" s="36"/>
      <c r="L92" s="37"/>
      <c r="X92" s="12"/>
      <c r="Y92" s="12"/>
      <c r="Z92" s="12"/>
    </row>
    <row r="93" ht="15.75" customHeight="1">
      <c r="A93" s="34"/>
      <c r="B93" s="34"/>
      <c r="C93" s="34"/>
      <c r="E93" s="34"/>
      <c r="F93" s="35"/>
      <c r="J93" s="36"/>
      <c r="L93" s="37"/>
      <c r="X93" s="12"/>
      <c r="Y93" s="12"/>
      <c r="Z93" s="12"/>
    </row>
    <row r="94" ht="15.75" customHeight="1">
      <c r="A94" s="34"/>
      <c r="B94" s="34"/>
      <c r="C94" s="34"/>
      <c r="E94" s="34"/>
      <c r="F94" s="35"/>
      <c r="J94" s="36"/>
      <c r="L94" s="37"/>
      <c r="X94" s="12"/>
      <c r="Y94" s="12"/>
      <c r="Z94" s="12"/>
    </row>
    <row r="95" ht="15.75" customHeight="1">
      <c r="A95" s="34"/>
      <c r="B95" s="34"/>
      <c r="C95" s="34"/>
      <c r="E95" s="34"/>
      <c r="F95" s="35"/>
      <c r="J95" s="36"/>
      <c r="L95" s="37"/>
      <c r="X95" s="12"/>
      <c r="Y95" s="12"/>
      <c r="Z95" s="12"/>
    </row>
    <row r="96" ht="15.75" customHeight="1">
      <c r="A96" s="34"/>
      <c r="B96" s="34"/>
      <c r="C96" s="34"/>
      <c r="E96" s="34"/>
      <c r="F96" s="35"/>
      <c r="J96" s="36"/>
      <c r="L96" s="37"/>
      <c r="X96" s="12"/>
      <c r="Y96" s="12"/>
      <c r="Z96" s="12"/>
    </row>
    <row r="97" ht="15.75" customHeight="1">
      <c r="A97" s="34"/>
      <c r="B97" s="34"/>
      <c r="C97" s="34"/>
      <c r="E97" s="34"/>
      <c r="F97" s="35"/>
      <c r="J97" s="36"/>
      <c r="L97" s="37"/>
      <c r="X97" s="12"/>
      <c r="Y97" s="12"/>
      <c r="Z97" s="12"/>
    </row>
    <row r="98" ht="15.75" customHeight="1">
      <c r="A98" s="34"/>
      <c r="B98" s="34"/>
      <c r="C98" s="34"/>
      <c r="E98" s="34"/>
      <c r="F98" s="35"/>
      <c r="J98" s="36"/>
      <c r="L98" s="37"/>
      <c r="X98" s="12"/>
      <c r="Y98" s="12"/>
      <c r="Z98" s="12"/>
    </row>
    <row r="99" ht="15.75" customHeight="1">
      <c r="A99" s="34"/>
      <c r="B99" s="34"/>
      <c r="C99" s="34"/>
      <c r="E99" s="34"/>
      <c r="F99" s="35"/>
      <c r="J99" s="36"/>
      <c r="L99" s="37"/>
      <c r="X99" s="12"/>
      <c r="Y99" s="12"/>
      <c r="Z99" s="12"/>
    </row>
    <row r="100" ht="15.75" customHeight="1">
      <c r="A100" s="34"/>
      <c r="B100" s="34"/>
      <c r="C100" s="34"/>
      <c r="E100" s="34"/>
      <c r="F100" s="35"/>
      <c r="J100" s="36"/>
      <c r="L100" s="37"/>
      <c r="X100" s="12"/>
      <c r="Y100" s="12"/>
      <c r="Z100" s="12"/>
    </row>
    <row r="101" ht="15.75" customHeight="1">
      <c r="A101" s="34"/>
      <c r="B101" s="34"/>
      <c r="C101" s="34"/>
      <c r="E101" s="34"/>
      <c r="F101" s="35"/>
      <c r="J101" s="36"/>
      <c r="L101" s="37"/>
      <c r="X101" s="12"/>
      <c r="Y101" s="12"/>
      <c r="Z101" s="12"/>
    </row>
    <row r="102" ht="15.75" customHeight="1">
      <c r="A102" s="34"/>
      <c r="B102" s="34"/>
      <c r="C102" s="34"/>
      <c r="E102" s="34"/>
      <c r="F102" s="35"/>
      <c r="J102" s="36"/>
      <c r="L102" s="37"/>
      <c r="X102" s="12"/>
      <c r="Y102" s="12"/>
      <c r="Z102" s="12"/>
    </row>
    <row r="103" ht="15.75" customHeight="1">
      <c r="A103" s="34"/>
      <c r="B103" s="34"/>
      <c r="C103" s="34"/>
      <c r="E103" s="34"/>
      <c r="F103" s="35"/>
      <c r="J103" s="36"/>
      <c r="L103" s="37"/>
      <c r="X103" s="12"/>
      <c r="Y103" s="12"/>
      <c r="Z103" s="12"/>
    </row>
    <row r="104" ht="15.75" customHeight="1">
      <c r="A104" s="34"/>
      <c r="B104" s="34"/>
      <c r="C104" s="34"/>
      <c r="E104" s="34"/>
      <c r="F104" s="35"/>
      <c r="J104" s="36"/>
      <c r="L104" s="37"/>
      <c r="X104" s="12"/>
      <c r="Y104" s="12"/>
      <c r="Z104" s="12"/>
    </row>
    <row r="105" ht="15.75" customHeight="1">
      <c r="A105" s="34"/>
      <c r="B105" s="34"/>
      <c r="C105" s="34"/>
      <c r="E105" s="34"/>
      <c r="F105" s="35"/>
      <c r="J105" s="36"/>
      <c r="L105" s="37"/>
      <c r="X105" s="12"/>
      <c r="Y105" s="12"/>
      <c r="Z105" s="12"/>
    </row>
    <row r="106" ht="15.75" customHeight="1">
      <c r="A106" s="34"/>
      <c r="B106" s="34"/>
      <c r="C106" s="34"/>
      <c r="E106" s="34"/>
      <c r="F106" s="35"/>
      <c r="J106" s="36"/>
      <c r="L106" s="37"/>
      <c r="X106" s="12"/>
      <c r="Y106" s="12"/>
      <c r="Z106" s="12"/>
    </row>
    <row r="107" ht="15.75" customHeight="1">
      <c r="A107" s="34"/>
      <c r="B107" s="34"/>
      <c r="C107" s="34"/>
      <c r="E107" s="34"/>
      <c r="F107" s="35"/>
      <c r="J107" s="36"/>
      <c r="L107" s="37"/>
      <c r="X107" s="12"/>
      <c r="Y107" s="12"/>
      <c r="Z107" s="12"/>
    </row>
    <row r="108" ht="15.75" customHeight="1">
      <c r="A108" s="34"/>
      <c r="B108" s="34"/>
      <c r="C108" s="34"/>
      <c r="E108" s="34"/>
      <c r="F108" s="35"/>
      <c r="J108" s="36"/>
      <c r="L108" s="37"/>
      <c r="X108" s="12"/>
      <c r="Y108" s="12"/>
      <c r="Z108" s="12"/>
    </row>
    <row r="109" ht="15.75" customHeight="1">
      <c r="A109" s="34"/>
      <c r="B109" s="34"/>
      <c r="C109" s="34"/>
      <c r="E109" s="34"/>
      <c r="F109" s="35"/>
      <c r="J109" s="36"/>
      <c r="L109" s="37"/>
      <c r="X109" s="12"/>
      <c r="Y109" s="12"/>
      <c r="Z109" s="12"/>
    </row>
    <row r="110" ht="15.75" customHeight="1">
      <c r="A110" s="34"/>
      <c r="B110" s="34"/>
      <c r="C110" s="34"/>
      <c r="E110" s="34"/>
      <c r="F110" s="35"/>
      <c r="J110" s="36"/>
      <c r="L110" s="37"/>
      <c r="X110" s="12"/>
      <c r="Y110" s="12"/>
      <c r="Z110" s="12"/>
    </row>
    <row r="111" ht="15.75" customHeight="1">
      <c r="A111" s="34"/>
      <c r="B111" s="34"/>
      <c r="C111" s="34"/>
      <c r="E111" s="34"/>
      <c r="F111" s="35"/>
      <c r="J111" s="36"/>
      <c r="L111" s="37"/>
      <c r="X111" s="12"/>
      <c r="Y111" s="12"/>
      <c r="Z111" s="12"/>
    </row>
    <row r="112" ht="15.75" customHeight="1">
      <c r="A112" s="34"/>
      <c r="B112" s="34"/>
      <c r="C112" s="34"/>
      <c r="E112" s="34"/>
      <c r="F112" s="35"/>
      <c r="J112" s="36"/>
      <c r="L112" s="37"/>
      <c r="X112" s="12"/>
      <c r="Y112" s="12"/>
      <c r="Z112" s="12"/>
    </row>
    <row r="113" ht="15.75" customHeight="1">
      <c r="A113" s="34"/>
      <c r="B113" s="34"/>
      <c r="C113" s="34"/>
      <c r="E113" s="34"/>
      <c r="F113" s="35"/>
      <c r="J113" s="36"/>
      <c r="L113" s="37"/>
      <c r="X113" s="12"/>
      <c r="Y113" s="12"/>
      <c r="Z113" s="12"/>
    </row>
    <row r="114" ht="15.75" customHeight="1">
      <c r="A114" s="34"/>
      <c r="B114" s="34"/>
      <c r="C114" s="34"/>
      <c r="E114" s="34"/>
      <c r="F114" s="35"/>
      <c r="J114" s="36"/>
      <c r="L114" s="37"/>
      <c r="X114" s="12"/>
      <c r="Y114" s="12"/>
      <c r="Z114" s="12"/>
    </row>
    <row r="115" ht="15.75" customHeight="1">
      <c r="A115" s="34"/>
      <c r="B115" s="34"/>
      <c r="C115" s="34"/>
      <c r="E115" s="34"/>
      <c r="F115" s="35"/>
      <c r="J115" s="36"/>
      <c r="L115" s="37"/>
      <c r="X115" s="12"/>
      <c r="Y115" s="12"/>
      <c r="Z115" s="12"/>
    </row>
    <row r="116" ht="15.75" customHeight="1">
      <c r="A116" s="34"/>
      <c r="B116" s="34"/>
      <c r="C116" s="34"/>
      <c r="E116" s="34"/>
      <c r="F116" s="35"/>
      <c r="J116" s="36"/>
      <c r="L116" s="37"/>
      <c r="X116" s="12"/>
      <c r="Y116" s="12"/>
      <c r="Z116" s="12"/>
    </row>
    <row r="117" ht="15.75" customHeight="1">
      <c r="A117" s="34"/>
      <c r="B117" s="34"/>
      <c r="C117" s="34"/>
      <c r="E117" s="34"/>
      <c r="F117" s="35"/>
      <c r="J117" s="36"/>
      <c r="L117" s="37"/>
      <c r="X117" s="12"/>
      <c r="Y117" s="12"/>
      <c r="Z117" s="12"/>
    </row>
    <row r="118" ht="15.75" customHeight="1">
      <c r="A118" s="34"/>
      <c r="B118" s="34"/>
      <c r="C118" s="34"/>
      <c r="E118" s="34"/>
      <c r="F118" s="35"/>
      <c r="J118" s="36"/>
      <c r="L118" s="37"/>
      <c r="X118" s="12"/>
      <c r="Y118" s="12"/>
      <c r="Z118" s="12"/>
    </row>
    <row r="119" ht="15.75" customHeight="1">
      <c r="A119" s="34"/>
      <c r="B119" s="34"/>
      <c r="C119" s="34"/>
      <c r="E119" s="34"/>
      <c r="F119" s="35"/>
      <c r="J119" s="36"/>
      <c r="L119" s="37"/>
      <c r="X119" s="12"/>
      <c r="Y119" s="12"/>
      <c r="Z119" s="12"/>
    </row>
    <row r="120" ht="15.75" customHeight="1">
      <c r="A120" s="34"/>
      <c r="B120" s="34"/>
      <c r="C120" s="34"/>
      <c r="E120" s="34"/>
      <c r="F120" s="35"/>
      <c r="J120" s="36"/>
      <c r="L120" s="37"/>
      <c r="X120" s="12"/>
      <c r="Y120" s="12"/>
      <c r="Z120" s="12"/>
    </row>
    <row r="121" ht="15.75" customHeight="1">
      <c r="A121" s="34"/>
      <c r="B121" s="34"/>
      <c r="C121" s="34"/>
      <c r="E121" s="34"/>
      <c r="F121" s="35"/>
      <c r="J121" s="36"/>
      <c r="L121" s="37"/>
      <c r="X121" s="12"/>
      <c r="Y121" s="12"/>
      <c r="Z121" s="12"/>
    </row>
    <row r="122" ht="15.75" customHeight="1">
      <c r="A122" s="34"/>
      <c r="B122" s="34"/>
      <c r="C122" s="34"/>
      <c r="E122" s="34"/>
      <c r="F122" s="35"/>
      <c r="J122" s="36"/>
      <c r="L122" s="37"/>
      <c r="X122" s="12"/>
      <c r="Y122" s="12"/>
      <c r="Z122" s="12"/>
    </row>
    <row r="123" ht="15.75" customHeight="1">
      <c r="A123" s="34"/>
      <c r="B123" s="34"/>
      <c r="C123" s="34"/>
      <c r="E123" s="34"/>
      <c r="F123" s="35"/>
      <c r="J123" s="36"/>
      <c r="L123" s="37"/>
      <c r="X123" s="12"/>
      <c r="Y123" s="12"/>
      <c r="Z123" s="12"/>
    </row>
    <row r="124" ht="15.75" customHeight="1">
      <c r="A124" s="34"/>
      <c r="B124" s="34"/>
      <c r="C124" s="34"/>
      <c r="E124" s="34"/>
      <c r="F124" s="35"/>
      <c r="J124" s="36"/>
      <c r="L124" s="37"/>
      <c r="X124" s="12"/>
      <c r="Y124" s="12"/>
      <c r="Z124" s="12"/>
    </row>
    <row r="125" ht="15.75" customHeight="1">
      <c r="A125" s="34"/>
      <c r="B125" s="34"/>
      <c r="C125" s="34"/>
      <c r="E125" s="34"/>
      <c r="F125" s="35"/>
      <c r="J125" s="36"/>
      <c r="L125" s="37"/>
      <c r="X125" s="12"/>
      <c r="Y125" s="12"/>
      <c r="Z125" s="12"/>
    </row>
    <row r="126" ht="15.75" customHeight="1">
      <c r="A126" s="34"/>
      <c r="B126" s="34"/>
      <c r="C126" s="34"/>
      <c r="E126" s="34"/>
      <c r="F126" s="35"/>
      <c r="J126" s="36"/>
      <c r="L126" s="37"/>
      <c r="X126" s="12"/>
      <c r="Y126" s="12"/>
      <c r="Z126" s="12"/>
    </row>
    <row r="127" ht="15.75" customHeight="1">
      <c r="A127" s="34"/>
      <c r="B127" s="34"/>
      <c r="C127" s="34"/>
      <c r="E127" s="34"/>
      <c r="F127" s="35"/>
      <c r="J127" s="36"/>
      <c r="L127" s="37"/>
      <c r="X127" s="12"/>
      <c r="Y127" s="12"/>
      <c r="Z127" s="12"/>
    </row>
    <row r="128" ht="15.75" customHeight="1">
      <c r="A128" s="34"/>
      <c r="B128" s="34"/>
      <c r="C128" s="34"/>
      <c r="E128" s="34"/>
      <c r="F128" s="35"/>
      <c r="J128" s="36"/>
      <c r="L128" s="37"/>
      <c r="X128" s="12"/>
      <c r="Y128" s="12"/>
      <c r="Z128" s="12"/>
    </row>
    <row r="129" ht="15.75" customHeight="1">
      <c r="A129" s="34"/>
      <c r="B129" s="34"/>
      <c r="C129" s="34"/>
      <c r="E129" s="34"/>
      <c r="F129" s="35"/>
      <c r="J129" s="36"/>
      <c r="L129" s="37"/>
      <c r="X129" s="12"/>
      <c r="Y129" s="12"/>
      <c r="Z129" s="12"/>
    </row>
    <row r="130" ht="15.75" customHeight="1">
      <c r="A130" s="34"/>
      <c r="B130" s="34"/>
      <c r="C130" s="34"/>
      <c r="E130" s="34"/>
      <c r="F130" s="35"/>
      <c r="J130" s="36"/>
      <c r="L130" s="37"/>
      <c r="X130" s="12"/>
      <c r="Y130" s="12"/>
      <c r="Z130" s="12"/>
    </row>
    <row r="131" ht="15.75" customHeight="1">
      <c r="A131" s="34"/>
      <c r="B131" s="34"/>
      <c r="C131" s="34"/>
      <c r="E131" s="34"/>
      <c r="F131" s="35"/>
      <c r="J131" s="36"/>
      <c r="L131" s="37"/>
      <c r="X131" s="12"/>
      <c r="Y131" s="12"/>
      <c r="Z131" s="12"/>
    </row>
    <row r="132" ht="15.75" customHeight="1">
      <c r="A132" s="34"/>
      <c r="B132" s="34"/>
      <c r="C132" s="34"/>
      <c r="E132" s="34"/>
      <c r="F132" s="35"/>
      <c r="J132" s="36"/>
      <c r="L132" s="37"/>
      <c r="X132" s="12"/>
      <c r="Y132" s="12"/>
      <c r="Z132" s="12"/>
    </row>
    <row r="133" ht="15.75" customHeight="1">
      <c r="A133" s="34"/>
      <c r="B133" s="34"/>
      <c r="C133" s="34"/>
      <c r="E133" s="34"/>
      <c r="F133" s="35"/>
      <c r="J133" s="36"/>
      <c r="L133" s="37"/>
      <c r="X133" s="12"/>
      <c r="Y133" s="12"/>
      <c r="Z133" s="12"/>
    </row>
    <row r="134" ht="15.75" customHeight="1">
      <c r="A134" s="34"/>
      <c r="B134" s="34"/>
      <c r="C134" s="34"/>
      <c r="E134" s="34"/>
      <c r="F134" s="35"/>
      <c r="J134" s="36"/>
      <c r="L134" s="37"/>
      <c r="X134" s="12"/>
      <c r="Y134" s="12"/>
      <c r="Z134" s="12"/>
    </row>
    <row r="135" ht="15.75" customHeight="1">
      <c r="A135" s="34"/>
      <c r="B135" s="34"/>
      <c r="C135" s="34"/>
      <c r="E135" s="34"/>
      <c r="F135" s="35"/>
      <c r="J135" s="36"/>
      <c r="L135" s="37"/>
      <c r="X135" s="12"/>
      <c r="Y135" s="12"/>
      <c r="Z135" s="12"/>
    </row>
    <row r="136" ht="15.75" customHeight="1">
      <c r="A136" s="34"/>
      <c r="B136" s="34"/>
      <c r="C136" s="34"/>
      <c r="E136" s="34"/>
      <c r="F136" s="35"/>
      <c r="J136" s="36"/>
      <c r="L136" s="37"/>
      <c r="X136" s="12"/>
      <c r="Y136" s="12"/>
      <c r="Z136" s="12"/>
    </row>
    <row r="137" ht="15.75" customHeight="1">
      <c r="A137" s="34"/>
      <c r="B137" s="34"/>
      <c r="C137" s="34"/>
      <c r="E137" s="34"/>
      <c r="F137" s="35"/>
      <c r="J137" s="36"/>
      <c r="L137" s="37"/>
      <c r="X137" s="12"/>
      <c r="Y137" s="12"/>
      <c r="Z137" s="12"/>
    </row>
    <row r="138" ht="15.75" customHeight="1">
      <c r="A138" s="34"/>
      <c r="B138" s="34"/>
      <c r="C138" s="34"/>
      <c r="E138" s="34"/>
      <c r="F138" s="35"/>
      <c r="J138" s="36"/>
      <c r="L138" s="37"/>
      <c r="X138" s="12"/>
      <c r="Y138" s="12"/>
      <c r="Z138" s="12"/>
    </row>
    <row r="139" ht="15.75" customHeight="1">
      <c r="A139" s="34"/>
      <c r="B139" s="34"/>
      <c r="C139" s="34"/>
      <c r="E139" s="34"/>
      <c r="F139" s="35"/>
      <c r="J139" s="36"/>
      <c r="L139" s="37"/>
      <c r="X139" s="12"/>
      <c r="Y139" s="12"/>
      <c r="Z139" s="12"/>
    </row>
    <row r="140" ht="15.75" customHeight="1">
      <c r="A140" s="34"/>
      <c r="B140" s="34"/>
      <c r="C140" s="34"/>
      <c r="E140" s="34"/>
      <c r="F140" s="35"/>
      <c r="J140" s="36"/>
      <c r="L140" s="37"/>
      <c r="X140" s="12"/>
      <c r="Y140" s="12"/>
      <c r="Z140" s="12"/>
    </row>
    <row r="141" ht="15.75" customHeight="1">
      <c r="A141" s="34"/>
      <c r="B141" s="34"/>
      <c r="C141" s="34"/>
      <c r="E141" s="34"/>
      <c r="F141" s="35"/>
      <c r="J141" s="36"/>
      <c r="L141" s="37"/>
      <c r="X141" s="12"/>
      <c r="Y141" s="12"/>
      <c r="Z141" s="12"/>
    </row>
    <row r="142" ht="15.75" customHeight="1">
      <c r="A142" s="34"/>
      <c r="B142" s="34"/>
      <c r="C142" s="34"/>
      <c r="E142" s="34"/>
      <c r="F142" s="35"/>
      <c r="J142" s="36"/>
      <c r="L142" s="37"/>
      <c r="X142" s="12"/>
      <c r="Y142" s="12"/>
      <c r="Z142" s="12"/>
    </row>
    <row r="143" ht="15.75" customHeight="1">
      <c r="A143" s="34"/>
      <c r="B143" s="34"/>
      <c r="C143" s="34"/>
      <c r="E143" s="34"/>
      <c r="F143" s="35"/>
      <c r="J143" s="36"/>
      <c r="L143" s="37"/>
      <c r="X143" s="12"/>
      <c r="Y143" s="12"/>
      <c r="Z143" s="12"/>
    </row>
    <row r="144" ht="15.75" customHeight="1">
      <c r="A144" s="34"/>
      <c r="B144" s="34"/>
      <c r="C144" s="34"/>
      <c r="E144" s="34"/>
      <c r="F144" s="35"/>
      <c r="J144" s="36"/>
      <c r="L144" s="37"/>
      <c r="X144" s="12"/>
      <c r="Y144" s="12"/>
      <c r="Z144" s="12"/>
    </row>
    <row r="145" ht="15.75" customHeight="1">
      <c r="A145" s="34"/>
      <c r="B145" s="34"/>
      <c r="C145" s="34"/>
      <c r="E145" s="34"/>
      <c r="F145" s="35"/>
      <c r="J145" s="36"/>
      <c r="L145" s="37"/>
      <c r="X145" s="12"/>
      <c r="Y145" s="12"/>
      <c r="Z145" s="12"/>
    </row>
    <row r="146" ht="15.75" customHeight="1">
      <c r="A146" s="34"/>
      <c r="B146" s="34"/>
      <c r="C146" s="34"/>
      <c r="E146" s="34"/>
      <c r="F146" s="35"/>
      <c r="J146" s="36"/>
      <c r="L146" s="37"/>
      <c r="X146" s="12"/>
      <c r="Y146" s="12"/>
      <c r="Z146" s="12"/>
    </row>
    <row r="147" ht="15.75" customHeight="1">
      <c r="A147" s="34"/>
      <c r="B147" s="34"/>
      <c r="C147" s="34"/>
      <c r="E147" s="34"/>
      <c r="F147" s="35"/>
      <c r="J147" s="36"/>
      <c r="L147" s="37"/>
      <c r="X147" s="12"/>
      <c r="Y147" s="12"/>
      <c r="Z147" s="12"/>
    </row>
    <row r="148" ht="15.75" customHeight="1">
      <c r="A148" s="34"/>
      <c r="B148" s="34"/>
      <c r="C148" s="34"/>
      <c r="E148" s="34"/>
      <c r="F148" s="35"/>
      <c r="J148" s="36"/>
      <c r="L148" s="37"/>
      <c r="X148" s="12"/>
      <c r="Y148" s="12"/>
      <c r="Z148" s="12"/>
    </row>
    <row r="149" ht="15.75" customHeight="1">
      <c r="A149" s="34"/>
      <c r="B149" s="34"/>
      <c r="C149" s="34"/>
      <c r="E149" s="34"/>
      <c r="F149" s="35"/>
      <c r="J149" s="36"/>
      <c r="L149" s="37"/>
      <c r="X149" s="12"/>
      <c r="Y149" s="12"/>
      <c r="Z149" s="12"/>
    </row>
    <row r="150" ht="15.75" customHeight="1">
      <c r="A150" s="34"/>
      <c r="B150" s="34"/>
      <c r="C150" s="34"/>
      <c r="E150" s="34"/>
      <c r="F150" s="35"/>
      <c r="J150" s="36"/>
      <c r="L150" s="37"/>
      <c r="X150" s="12"/>
      <c r="Y150" s="12"/>
      <c r="Z150" s="12"/>
    </row>
    <row r="151" ht="15.75" customHeight="1">
      <c r="A151" s="34"/>
      <c r="B151" s="34"/>
      <c r="C151" s="34"/>
      <c r="E151" s="34"/>
      <c r="F151" s="35"/>
      <c r="J151" s="36"/>
      <c r="L151" s="37"/>
      <c r="X151" s="12"/>
      <c r="Y151" s="12"/>
      <c r="Z151" s="12"/>
    </row>
    <row r="152" ht="15.75" customHeight="1">
      <c r="A152" s="34"/>
      <c r="B152" s="34"/>
      <c r="C152" s="34"/>
      <c r="E152" s="34"/>
      <c r="F152" s="35"/>
      <c r="J152" s="36"/>
      <c r="L152" s="37"/>
      <c r="X152" s="12"/>
      <c r="Y152" s="12"/>
      <c r="Z152" s="12"/>
    </row>
    <row r="153" ht="15.75" customHeight="1">
      <c r="A153" s="34"/>
      <c r="B153" s="34"/>
      <c r="C153" s="34"/>
      <c r="E153" s="34"/>
      <c r="F153" s="35"/>
      <c r="J153" s="36"/>
      <c r="L153" s="37"/>
      <c r="X153" s="12"/>
      <c r="Y153" s="12"/>
      <c r="Z153" s="12"/>
    </row>
    <row r="154" ht="15.75" customHeight="1">
      <c r="A154" s="34"/>
      <c r="B154" s="34"/>
      <c r="C154" s="34"/>
      <c r="E154" s="34"/>
      <c r="F154" s="35"/>
      <c r="J154" s="36"/>
      <c r="L154" s="37"/>
      <c r="X154" s="12"/>
      <c r="Y154" s="12"/>
      <c r="Z154" s="12"/>
    </row>
    <row r="155" ht="15.75" customHeight="1">
      <c r="A155" s="34"/>
      <c r="B155" s="34"/>
      <c r="C155" s="34"/>
      <c r="E155" s="34"/>
      <c r="F155" s="35"/>
      <c r="J155" s="36"/>
      <c r="L155" s="37"/>
      <c r="X155" s="12"/>
      <c r="Y155" s="12"/>
      <c r="Z155" s="12"/>
    </row>
    <row r="156" ht="15.75" customHeight="1">
      <c r="A156" s="34"/>
      <c r="B156" s="34"/>
      <c r="C156" s="34"/>
      <c r="E156" s="34"/>
      <c r="F156" s="35"/>
      <c r="J156" s="36"/>
      <c r="L156" s="37"/>
      <c r="X156" s="12"/>
      <c r="Y156" s="12"/>
      <c r="Z156" s="12"/>
    </row>
    <row r="157" ht="15.75" customHeight="1">
      <c r="A157" s="34"/>
      <c r="B157" s="34"/>
      <c r="C157" s="34"/>
      <c r="E157" s="34"/>
      <c r="F157" s="35"/>
      <c r="J157" s="36"/>
      <c r="L157" s="37"/>
      <c r="X157" s="12"/>
      <c r="Y157" s="12"/>
      <c r="Z157" s="12"/>
    </row>
    <row r="158" ht="15.75" customHeight="1">
      <c r="A158" s="34"/>
      <c r="B158" s="34"/>
      <c r="C158" s="34"/>
      <c r="E158" s="34"/>
      <c r="F158" s="35"/>
      <c r="J158" s="36"/>
      <c r="L158" s="37"/>
      <c r="X158" s="12"/>
      <c r="Y158" s="12"/>
      <c r="Z158" s="12"/>
    </row>
    <row r="159" ht="15.75" customHeight="1">
      <c r="A159" s="34"/>
      <c r="B159" s="34"/>
      <c r="C159" s="34"/>
      <c r="E159" s="34"/>
      <c r="F159" s="35"/>
      <c r="J159" s="36"/>
      <c r="L159" s="37"/>
      <c r="X159" s="12"/>
      <c r="Y159" s="12"/>
      <c r="Z159" s="12"/>
    </row>
    <row r="160" ht="15.75" customHeight="1">
      <c r="A160" s="34"/>
      <c r="B160" s="34"/>
      <c r="C160" s="34"/>
      <c r="E160" s="34"/>
      <c r="F160" s="35"/>
      <c r="J160" s="36"/>
      <c r="L160" s="37"/>
      <c r="X160" s="12"/>
      <c r="Y160" s="12"/>
      <c r="Z160" s="12"/>
    </row>
    <row r="161" ht="15.75" customHeight="1">
      <c r="A161" s="34"/>
      <c r="B161" s="34"/>
      <c r="C161" s="34"/>
      <c r="E161" s="34"/>
      <c r="F161" s="35"/>
      <c r="J161" s="36"/>
      <c r="L161" s="37"/>
      <c r="X161" s="12"/>
      <c r="Y161" s="12"/>
      <c r="Z161" s="12"/>
    </row>
    <row r="162" ht="15.75" customHeight="1">
      <c r="A162" s="34"/>
      <c r="B162" s="34"/>
      <c r="C162" s="34"/>
      <c r="E162" s="34"/>
      <c r="F162" s="35"/>
      <c r="J162" s="36"/>
      <c r="L162" s="37"/>
      <c r="X162" s="12"/>
      <c r="Y162" s="12"/>
      <c r="Z162" s="12"/>
    </row>
    <row r="163" ht="15.75" customHeight="1">
      <c r="A163" s="34"/>
      <c r="B163" s="34"/>
      <c r="C163" s="34"/>
      <c r="E163" s="34"/>
      <c r="F163" s="35"/>
      <c r="J163" s="36"/>
      <c r="L163" s="37"/>
      <c r="X163" s="12"/>
      <c r="Y163" s="12"/>
      <c r="Z163" s="12"/>
    </row>
    <row r="164" ht="15.75" customHeight="1">
      <c r="A164" s="34"/>
      <c r="B164" s="34"/>
      <c r="C164" s="34"/>
      <c r="E164" s="34"/>
      <c r="F164" s="35"/>
      <c r="J164" s="36"/>
      <c r="L164" s="37"/>
      <c r="X164" s="12"/>
      <c r="Y164" s="12"/>
      <c r="Z164" s="12"/>
    </row>
    <row r="165" ht="15.75" customHeight="1">
      <c r="A165" s="34"/>
      <c r="B165" s="34"/>
      <c r="C165" s="34"/>
      <c r="E165" s="34"/>
      <c r="F165" s="35"/>
      <c r="J165" s="36"/>
      <c r="L165" s="37"/>
      <c r="X165" s="12"/>
      <c r="Y165" s="12"/>
      <c r="Z165" s="12"/>
    </row>
    <row r="166" ht="15.75" customHeight="1">
      <c r="A166" s="34"/>
      <c r="B166" s="34"/>
      <c r="C166" s="34"/>
      <c r="E166" s="34"/>
      <c r="F166" s="35"/>
      <c r="J166" s="36"/>
      <c r="L166" s="37"/>
      <c r="X166" s="12"/>
      <c r="Y166" s="12"/>
      <c r="Z166" s="12"/>
    </row>
    <row r="167" ht="15.75" customHeight="1">
      <c r="A167" s="34"/>
      <c r="B167" s="34"/>
      <c r="C167" s="34"/>
      <c r="E167" s="34"/>
      <c r="F167" s="35"/>
      <c r="J167" s="36"/>
      <c r="L167" s="37"/>
      <c r="X167" s="12"/>
      <c r="Y167" s="12"/>
      <c r="Z167" s="12"/>
    </row>
    <row r="168" ht="15.75" customHeight="1">
      <c r="A168" s="34"/>
      <c r="B168" s="34"/>
      <c r="C168" s="34"/>
      <c r="E168" s="34"/>
      <c r="F168" s="35"/>
      <c r="J168" s="36"/>
      <c r="L168" s="37"/>
      <c r="X168" s="12"/>
      <c r="Y168" s="12"/>
      <c r="Z168" s="12"/>
    </row>
    <row r="169" ht="15.75" customHeight="1">
      <c r="A169" s="34"/>
      <c r="B169" s="34"/>
      <c r="C169" s="34"/>
      <c r="E169" s="34"/>
      <c r="F169" s="35"/>
      <c r="J169" s="36"/>
      <c r="L169" s="37"/>
      <c r="X169" s="12"/>
      <c r="Y169" s="12"/>
      <c r="Z169" s="12"/>
    </row>
    <row r="170" ht="15.75" customHeight="1">
      <c r="A170" s="34"/>
      <c r="B170" s="34"/>
      <c r="C170" s="34"/>
      <c r="E170" s="34"/>
      <c r="F170" s="35"/>
      <c r="J170" s="36"/>
      <c r="L170" s="37"/>
      <c r="X170" s="12"/>
      <c r="Y170" s="12"/>
      <c r="Z170" s="12"/>
    </row>
    <row r="171" ht="15.75" customHeight="1">
      <c r="A171" s="34"/>
      <c r="B171" s="34"/>
      <c r="C171" s="34"/>
      <c r="E171" s="34"/>
      <c r="F171" s="35"/>
      <c r="J171" s="36"/>
      <c r="L171" s="37"/>
      <c r="X171" s="12"/>
      <c r="Y171" s="12"/>
      <c r="Z171" s="12"/>
    </row>
    <row r="172" ht="15.75" customHeight="1">
      <c r="A172" s="34"/>
      <c r="B172" s="34"/>
      <c r="C172" s="34"/>
      <c r="E172" s="34"/>
      <c r="F172" s="35"/>
      <c r="J172" s="36"/>
      <c r="L172" s="37"/>
      <c r="X172" s="12"/>
      <c r="Y172" s="12"/>
      <c r="Z172" s="12"/>
    </row>
    <row r="173" ht="15.75" customHeight="1">
      <c r="A173" s="34"/>
      <c r="B173" s="34"/>
      <c r="C173" s="34"/>
      <c r="E173" s="34"/>
      <c r="F173" s="35"/>
      <c r="J173" s="36"/>
      <c r="L173" s="37"/>
      <c r="X173" s="12"/>
      <c r="Y173" s="12"/>
      <c r="Z173" s="12"/>
    </row>
    <row r="174" ht="15.75" customHeight="1">
      <c r="A174" s="34"/>
      <c r="B174" s="34"/>
      <c r="C174" s="34"/>
      <c r="E174" s="34"/>
      <c r="F174" s="35"/>
      <c r="J174" s="36"/>
      <c r="L174" s="37"/>
      <c r="X174" s="12"/>
      <c r="Y174" s="12"/>
      <c r="Z174" s="12"/>
    </row>
    <row r="175" ht="15.75" customHeight="1">
      <c r="A175" s="34"/>
      <c r="B175" s="34"/>
      <c r="C175" s="34"/>
      <c r="E175" s="34"/>
      <c r="F175" s="35"/>
      <c r="J175" s="36"/>
      <c r="L175" s="37"/>
      <c r="X175" s="12"/>
      <c r="Y175" s="12"/>
      <c r="Z175" s="12"/>
    </row>
    <row r="176" ht="15.75" customHeight="1">
      <c r="A176" s="34"/>
      <c r="B176" s="34"/>
      <c r="C176" s="34"/>
      <c r="E176" s="34"/>
      <c r="F176" s="35"/>
      <c r="J176" s="36"/>
      <c r="L176" s="37"/>
      <c r="X176" s="12"/>
      <c r="Y176" s="12"/>
      <c r="Z176" s="12"/>
    </row>
    <row r="177" ht="15.75" customHeight="1">
      <c r="A177" s="34"/>
      <c r="B177" s="34"/>
      <c r="C177" s="34"/>
      <c r="E177" s="34"/>
      <c r="F177" s="35"/>
      <c r="J177" s="36"/>
      <c r="L177" s="37"/>
      <c r="X177" s="12"/>
      <c r="Y177" s="12"/>
      <c r="Z177" s="12"/>
    </row>
    <row r="178" ht="15.75" customHeight="1">
      <c r="A178" s="34"/>
      <c r="B178" s="34"/>
      <c r="C178" s="34"/>
      <c r="E178" s="34"/>
      <c r="F178" s="35"/>
      <c r="J178" s="36"/>
      <c r="L178" s="37"/>
      <c r="X178" s="12"/>
      <c r="Y178" s="12"/>
      <c r="Z178" s="12"/>
    </row>
    <row r="179" ht="15.75" customHeight="1">
      <c r="A179" s="34"/>
      <c r="B179" s="34"/>
      <c r="C179" s="34"/>
      <c r="E179" s="34"/>
      <c r="F179" s="35"/>
      <c r="J179" s="36"/>
      <c r="L179" s="37"/>
      <c r="X179" s="12"/>
      <c r="Y179" s="12"/>
      <c r="Z179" s="12"/>
    </row>
    <row r="180" ht="15.75" customHeight="1">
      <c r="A180" s="34"/>
      <c r="B180" s="34"/>
      <c r="C180" s="34"/>
      <c r="E180" s="34"/>
      <c r="F180" s="35"/>
      <c r="J180" s="36"/>
      <c r="L180" s="37"/>
      <c r="X180" s="12"/>
      <c r="Y180" s="12"/>
      <c r="Z180" s="12"/>
    </row>
    <row r="181" ht="15.75" customHeight="1">
      <c r="A181" s="34"/>
      <c r="B181" s="34"/>
      <c r="C181" s="34"/>
      <c r="E181" s="34"/>
      <c r="F181" s="35"/>
      <c r="J181" s="36"/>
      <c r="L181" s="37"/>
      <c r="X181" s="12"/>
      <c r="Y181" s="12"/>
      <c r="Z181" s="12"/>
    </row>
    <row r="182" ht="15.75" customHeight="1">
      <c r="A182" s="34"/>
      <c r="B182" s="34"/>
      <c r="C182" s="34"/>
      <c r="E182" s="34"/>
      <c r="F182" s="35"/>
      <c r="J182" s="36"/>
      <c r="L182" s="37"/>
      <c r="X182" s="12"/>
      <c r="Y182" s="12"/>
      <c r="Z182" s="12"/>
    </row>
    <row r="183" ht="15.75" customHeight="1">
      <c r="A183" s="34"/>
      <c r="B183" s="34"/>
      <c r="C183" s="34"/>
      <c r="E183" s="34"/>
      <c r="F183" s="35"/>
      <c r="J183" s="36"/>
      <c r="L183" s="37"/>
      <c r="X183" s="12"/>
      <c r="Y183" s="12"/>
      <c r="Z183" s="12"/>
    </row>
    <row r="184" ht="15.75" customHeight="1">
      <c r="A184" s="34"/>
      <c r="B184" s="34"/>
      <c r="C184" s="34"/>
      <c r="E184" s="34"/>
      <c r="F184" s="35"/>
      <c r="J184" s="36"/>
      <c r="L184" s="37"/>
      <c r="X184" s="12"/>
      <c r="Y184" s="12"/>
      <c r="Z184" s="12"/>
    </row>
    <row r="185" ht="15.75" customHeight="1">
      <c r="A185" s="34"/>
      <c r="B185" s="34"/>
      <c r="C185" s="34"/>
      <c r="E185" s="34"/>
      <c r="F185" s="35"/>
      <c r="J185" s="36"/>
      <c r="L185" s="37"/>
      <c r="X185" s="12"/>
      <c r="Y185" s="12"/>
      <c r="Z185" s="12"/>
    </row>
    <row r="186" ht="15.75" customHeight="1">
      <c r="A186" s="34"/>
      <c r="B186" s="34"/>
      <c r="C186" s="34"/>
      <c r="E186" s="34"/>
      <c r="F186" s="35"/>
      <c r="J186" s="36"/>
      <c r="L186" s="37"/>
      <c r="X186" s="12"/>
      <c r="Y186" s="12"/>
      <c r="Z186" s="12"/>
    </row>
    <row r="187" ht="15.75" customHeight="1">
      <c r="A187" s="34"/>
      <c r="B187" s="34"/>
      <c r="C187" s="34"/>
      <c r="E187" s="34"/>
      <c r="F187" s="35"/>
      <c r="J187" s="36"/>
      <c r="L187" s="37"/>
      <c r="X187" s="12"/>
      <c r="Y187" s="12"/>
      <c r="Z187" s="12"/>
    </row>
    <row r="188" ht="15.75" customHeight="1">
      <c r="A188" s="34"/>
      <c r="B188" s="34"/>
      <c r="C188" s="34"/>
      <c r="E188" s="34"/>
      <c r="F188" s="35"/>
      <c r="J188" s="36"/>
      <c r="L188" s="37"/>
      <c r="X188" s="12"/>
      <c r="Y188" s="12"/>
      <c r="Z188" s="12"/>
    </row>
    <row r="189" ht="15.75" customHeight="1">
      <c r="A189" s="34"/>
      <c r="B189" s="34"/>
      <c r="C189" s="34"/>
      <c r="E189" s="34"/>
      <c r="F189" s="35"/>
      <c r="J189" s="36"/>
      <c r="L189" s="37"/>
      <c r="X189" s="12"/>
      <c r="Y189" s="12"/>
      <c r="Z189" s="12"/>
    </row>
    <row r="190" ht="15.75" customHeight="1">
      <c r="A190" s="34"/>
      <c r="B190" s="34"/>
      <c r="C190" s="34"/>
      <c r="E190" s="34"/>
      <c r="F190" s="35"/>
      <c r="J190" s="36"/>
      <c r="L190" s="37"/>
      <c r="X190" s="12"/>
      <c r="Y190" s="12"/>
      <c r="Z190" s="12"/>
    </row>
    <row r="191" ht="15.75" customHeight="1">
      <c r="A191" s="34"/>
      <c r="B191" s="34"/>
      <c r="C191" s="34"/>
      <c r="E191" s="34"/>
      <c r="F191" s="35"/>
      <c r="J191" s="36"/>
      <c r="L191" s="37"/>
      <c r="X191" s="12"/>
      <c r="Y191" s="12"/>
      <c r="Z191" s="12"/>
    </row>
    <row r="192" ht="15.75" customHeight="1">
      <c r="A192" s="34"/>
      <c r="B192" s="34"/>
      <c r="C192" s="34"/>
      <c r="E192" s="34"/>
      <c r="F192" s="35"/>
      <c r="J192" s="36"/>
      <c r="L192" s="37"/>
      <c r="X192" s="12"/>
      <c r="Y192" s="12"/>
      <c r="Z192" s="12"/>
    </row>
    <row r="193" ht="15.75" customHeight="1">
      <c r="A193" s="34"/>
      <c r="B193" s="34"/>
      <c r="C193" s="34"/>
      <c r="E193" s="34"/>
      <c r="F193" s="35"/>
      <c r="J193" s="36"/>
      <c r="L193" s="37"/>
      <c r="X193" s="12"/>
      <c r="Y193" s="12"/>
      <c r="Z193" s="12"/>
    </row>
    <row r="194" ht="15.75" customHeight="1">
      <c r="A194" s="34"/>
      <c r="B194" s="34"/>
      <c r="C194" s="34"/>
      <c r="E194" s="34"/>
      <c r="F194" s="35"/>
      <c r="J194" s="36"/>
      <c r="L194" s="37"/>
      <c r="X194" s="12"/>
      <c r="Y194" s="12"/>
      <c r="Z194" s="12"/>
    </row>
    <row r="195" ht="15.75" customHeight="1">
      <c r="A195" s="34"/>
      <c r="B195" s="34"/>
      <c r="C195" s="34"/>
      <c r="E195" s="34"/>
      <c r="F195" s="35"/>
      <c r="J195" s="36"/>
      <c r="L195" s="37"/>
      <c r="X195" s="12"/>
      <c r="Y195" s="12"/>
      <c r="Z195" s="12"/>
    </row>
    <row r="196" ht="15.75" customHeight="1">
      <c r="A196" s="34"/>
      <c r="B196" s="34"/>
      <c r="C196" s="34"/>
      <c r="E196" s="34"/>
      <c r="F196" s="35"/>
      <c r="J196" s="36"/>
      <c r="L196" s="37"/>
      <c r="X196" s="12"/>
      <c r="Y196" s="12"/>
      <c r="Z196" s="12"/>
    </row>
    <row r="197" ht="15.75" customHeight="1">
      <c r="A197" s="34"/>
      <c r="B197" s="34"/>
      <c r="C197" s="34"/>
      <c r="E197" s="34"/>
      <c r="F197" s="35"/>
      <c r="J197" s="36"/>
      <c r="L197" s="37"/>
      <c r="X197" s="12"/>
      <c r="Y197" s="12"/>
      <c r="Z197" s="12"/>
    </row>
    <row r="198" ht="15.75" customHeight="1">
      <c r="A198" s="34"/>
      <c r="B198" s="34"/>
      <c r="C198" s="34"/>
      <c r="E198" s="34"/>
      <c r="F198" s="35"/>
      <c r="J198" s="36"/>
      <c r="L198" s="37"/>
      <c r="X198" s="12"/>
      <c r="Y198" s="12"/>
      <c r="Z198" s="12"/>
    </row>
    <row r="199" ht="15.75" customHeight="1">
      <c r="A199" s="34"/>
      <c r="B199" s="34"/>
      <c r="C199" s="34"/>
      <c r="E199" s="34"/>
      <c r="F199" s="35"/>
      <c r="J199" s="36"/>
      <c r="L199" s="37"/>
      <c r="X199" s="12"/>
      <c r="Y199" s="12"/>
      <c r="Z199" s="12"/>
    </row>
    <row r="200" ht="15.75" customHeight="1">
      <c r="A200" s="34"/>
      <c r="B200" s="34"/>
      <c r="C200" s="34"/>
      <c r="E200" s="34"/>
      <c r="F200" s="35"/>
      <c r="J200" s="36"/>
      <c r="L200" s="37"/>
      <c r="X200" s="12"/>
      <c r="Y200" s="12"/>
      <c r="Z200" s="12"/>
    </row>
    <row r="201" ht="15.75" customHeight="1">
      <c r="A201" s="34"/>
      <c r="B201" s="34"/>
      <c r="C201" s="34"/>
      <c r="E201" s="34"/>
      <c r="F201" s="35"/>
      <c r="J201" s="36"/>
      <c r="L201" s="37"/>
      <c r="X201" s="12"/>
      <c r="Y201" s="12"/>
      <c r="Z201" s="12"/>
    </row>
    <row r="202" ht="15.75" customHeight="1">
      <c r="A202" s="34"/>
      <c r="B202" s="34"/>
      <c r="C202" s="34"/>
      <c r="E202" s="34"/>
      <c r="F202" s="35"/>
      <c r="J202" s="36"/>
      <c r="L202" s="37"/>
      <c r="X202" s="12"/>
      <c r="Y202" s="12"/>
      <c r="Z202" s="12"/>
    </row>
    <row r="203" ht="15.75" customHeight="1">
      <c r="A203" s="34"/>
      <c r="B203" s="34"/>
      <c r="C203" s="34"/>
      <c r="E203" s="34"/>
      <c r="F203" s="35"/>
      <c r="J203" s="36"/>
      <c r="L203" s="37"/>
      <c r="X203" s="12"/>
      <c r="Y203" s="12"/>
      <c r="Z203" s="12"/>
    </row>
    <row r="204" ht="15.75" customHeight="1">
      <c r="A204" s="34"/>
      <c r="B204" s="34"/>
      <c r="C204" s="34"/>
      <c r="E204" s="34"/>
      <c r="F204" s="35"/>
      <c r="J204" s="36"/>
      <c r="L204" s="37"/>
      <c r="X204" s="12"/>
      <c r="Y204" s="12"/>
      <c r="Z204" s="12"/>
    </row>
    <row r="205" ht="15.75" customHeight="1">
      <c r="A205" s="34"/>
      <c r="B205" s="34"/>
      <c r="C205" s="34"/>
      <c r="E205" s="34"/>
      <c r="F205" s="35"/>
      <c r="J205" s="36"/>
      <c r="L205" s="37"/>
      <c r="X205" s="12"/>
      <c r="Y205" s="12"/>
      <c r="Z205" s="12"/>
    </row>
    <row r="206" ht="15.75" customHeight="1">
      <c r="A206" s="34"/>
      <c r="B206" s="34"/>
      <c r="C206" s="34"/>
      <c r="E206" s="34"/>
      <c r="F206" s="35"/>
      <c r="J206" s="36"/>
      <c r="L206" s="37"/>
      <c r="X206" s="12"/>
      <c r="Y206" s="12"/>
      <c r="Z206" s="12"/>
    </row>
    <row r="207" ht="15.75" customHeight="1">
      <c r="A207" s="34"/>
      <c r="B207" s="34"/>
      <c r="C207" s="34"/>
      <c r="E207" s="34"/>
      <c r="F207" s="35"/>
      <c r="J207" s="36"/>
      <c r="L207" s="37"/>
      <c r="X207" s="12"/>
      <c r="Y207" s="12"/>
      <c r="Z207" s="12"/>
    </row>
    <row r="208" ht="15.75" customHeight="1">
      <c r="A208" s="34"/>
      <c r="B208" s="34"/>
      <c r="C208" s="34"/>
      <c r="E208" s="34"/>
      <c r="F208" s="35"/>
      <c r="J208" s="36"/>
      <c r="L208" s="37"/>
      <c r="X208" s="12"/>
      <c r="Y208" s="12"/>
      <c r="Z208" s="12"/>
    </row>
    <row r="209" ht="15.75" customHeight="1">
      <c r="A209" s="34"/>
      <c r="B209" s="34"/>
      <c r="C209" s="34"/>
      <c r="E209" s="34"/>
      <c r="F209" s="35"/>
      <c r="J209" s="36"/>
      <c r="L209" s="37"/>
      <c r="X209" s="12"/>
      <c r="Y209" s="12"/>
      <c r="Z209" s="12"/>
    </row>
    <row r="210" ht="15.75" customHeight="1">
      <c r="A210" s="34"/>
      <c r="B210" s="34"/>
      <c r="C210" s="34"/>
      <c r="E210" s="34"/>
      <c r="F210" s="35"/>
      <c r="J210" s="36"/>
      <c r="L210" s="37"/>
      <c r="X210" s="12"/>
      <c r="Y210" s="12"/>
      <c r="Z210" s="12"/>
    </row>
    <row r="211" ht="15.75" customHeight="1">
      <c r="A211" s="34"/>
      <c r="B211" s="34"/>
      <c r="C211" s="34"/>
      <c r="E211" s="34"/>
      <c r="F211" s="35"/>
      <c r="J211" s="36"/>
      <c r="L211" s="37"/>
      <c r="X211" s="12"/>
      <c r="Y211" s="12"/>
      <c r="Z211" s="12"/>
    </row>
    <row r="212" ht="15.75" customHeight="1">
      <c r="A212" s="34"/>
      <c r="B212" s="34"/>
      <c r="C212" s="34"/>
      <c r="E212" s="34"/>
      <c r="F212" s="35"/>
      <c r="J212" s="36"/>
      <c r="L212" s="37"/>
      <c r="X212" s="12"/>
      <c r="Y212" s="12"/>
      <c r="Z212" s="12"/>
    </row>
    <row r="213" ht="15.75" customHeight="1">
      <c r="A213" s="34"/>
      <c r="B213" s="34"/>
      <c r="C213" s="34"/>
      <c r="E213" s="34"/>
      <c r="F213" s="35"/>
      <c r="J213" s="36"/>
      <c r="L213" s="37"/>
      <c r="X213" s="12"/>
      <c r="Y213" s="12"/>
      <c r="Z213" s="12"/>
    </row>
    <row r="214" ht="15.75" customHeight="1">
      <c r="A214" s="34"/>
      <c r="B214" s="34"/>
      <c r="C214" s="34"/>
      <c r="E214" s="34"/>
      <c r="F214" s="35"/>
      <c r="J214" s="36"/>
      <c r="L214" s="37"/>
      <c r="X214" s="12"/>
      <c r="Y214" s="12"/>
      <c r="Z214" s="12"/>
    </row>
    <row r="215" ht="15.75" customHeight="1">
      <c r="A215" s="34"/>
      <c r="B215" s="34"/>
      <c r="C215" s="34"/>
      <c r="E215" s="34"/>
      <c r="F215" s="35"/>
      <c r="J215" s="36"/>
      <c r="L215" s="37"/>
      <c r="X215" s="12"/>
      <c r="Y215" s="12"/>
      <c r="Z215" s="12"/>
    </row>
    <row r="216" ht="15.75" customHeight="1">
      <c r="A216" s="34"/>
      <c r="B216" s="34"/>
      <c r="C216" s="34"/>
      <c r="E216" s="34"/>
      <c r="F216" s="35"/>
      <c r="J216" s="36"/>
      <c r="L216" s="37"/>
      <c r="X216" s="12"/>
      <c r="Y216" s="12"/>
      <c r="Z216" s="12"/>
    </row>
    <row r="217" ht="15.75" customHeight="1">
      <c r="A217" s="34"/>
      <c r="B217" s="34"/>
      <c r="C217" s="34"/>
      <c r="E217" s="34"/>
      <c r="F217" s="35"/>
      <c r="J217" s="36"/>
      <c r="L217" s="37"/>
      <c r="X217" s="12"/>
      <c r="Y217" s="12"/>
      <c r="Z217" s="12"/>
    </row>
    <row r="218" ht="15.75" customHeight="1">
      <c r="A218" s="34"/>
      <c r="B218" s="34"/>
      <c r="C218" s="34"/>
      <c r="E218" s="34"/>
      <c r="F218" s="35"/>
      <c r="J218" s="36"/>
      <c r="L218" s="37"/>
      <c r="X218" s="12"/>
      <c r="Y218" s="12"/>
      <c r="Z218" s="12"/>
    </row>
    <row r="219" ht="15.75" customHeight="1">
      <c r="A219" s="34"/>
      <c r="B219" s="34"/>
      <c r="C219" s="34"/>
      <c r="E219" s="34"/>
      <c r="F219" s="35"/>
      <c r="J219" s="36"/>
      <c r="L219" s="37"/>
      <c r="X219" s="12"/>
      <c r="Y219" s="12"/>
      <c r="Z219" s="12"/>
    </row>
    <row r="220" ht="15.75" customHeight="1">
      <c r="A220" s="34"/>
      <c r="B220" s="34"/>
      <c r="C220" s="34"/>
      <c r="E220" s="34"/>
      <c r="F220" s="35"/>
      <c r="J220" s="36"/>
      <c r="L220" s="37"/>
      <c r="X220" s="12"/>
      <c r="Y220" s="12"/>
      <c r="Z220" s="12"/>
    </row>
    <row r="221" ht="15.75" customHeight="1">
      <c r="A221" s="34"/>
      <c r="B221" s="34"/>
      <c r="C221" s="34"/>
      <c r="E221" s="34"/>
      <c r="F221" s="35"/>
      <c r="J221" s="36"/>
      <c r="L221" s="37"/>
      <c r="X221" s="12"/>
      <c r="Y221" s="12"/>
      <c r="Z221" s="12"/>
    </row>
    <row r="222" ht="15.75" customHeight="1">
      <c r="A222" s="34"/>
      <c r="B222" s="34"/>
      <c r="C222" s="34"/>
      <c r="E222" s="34"/>
      <c r="F222" s="35"/>
      <c r="J222" s="36"/>
      <c r="L222" s="37"/>
      <c r="X222" s="12"/>
      <c r="Y222" s="12"/>
      <c r="Z222" s="12"/>
    </row>
    <row r="223" ht="15.75" customHeight="1">
      <c r="A223" s="34"/>
      <c r="B223" s="34"/>
      <c r="C223" s="34"/>
      <c r="E223" s="34"/>
      <c r="F223" s="35"/>
      <c r="J223" s="36"/>
      <c r="L223" s="37"/>
      <c r="X223" s="12"/>
      <c r="Y223" s="12"/>
      <c r="Z223" s="12"/>
    </row>
    <row r="224" ht="15.75" customHeight="1">
      <c r="A224" s="34"/>
      <c r="B224" s="34"/>
      <c r="C224" s="34"/>
      <c r="E224" s="34"/>
      <c r="F224" s="35"/>
      <c r="J224" s="36"/>
      <c r="L224" s="37"/>
      <c r="X224" s="12"/>
      <c r="Y224" s="12"/>
      <c r="Z224" s="12"/>
    </row>
    <row r="225" ht="15.75" customHeight="1">
      <c r="A225" s="34"/>
      <c r="B225" s="34"/>
      <c r="C225" s="34"/>
      <c r="E225" s="34"/>
      <c r="F225" s="35"/>
      <c r="J225" s="36"/>
      <c r="L225" s="37"/>
      <c r="X225" s="12"/>
      <c r="Y225" s="12"/>
      <c r="Z225" s="12"/>
    </row>
    <row r="226" ht="15.75" customHeight="1">
      <c r="A226" s="34"/>
      <c r="B226" s="34"/>
      <c r="C226" s="34"/>
      <c r="E226" s="34"/>
      <c r="F226" s="35"/>
      <c r="J226" s="36"/>
      <c r="L226" s="37"/>
      <c r="X226" s="12"/>
      <c r="Y226" s="12"/>
      <c r="Z226" s="12"/>
    </row>
    <row r="227" ht="15.75" customHeight="1">
      <c r="A227" s="34"/>
      <c r="B227" s="34"/>
      <c r="C227" s="34"/>
      <c r="E227" s="34"/>
      <c r="F227" s="35"/>
      <c r="J227" s="36"/>
      <c r="L227" s="37"/>
      <c r="X227" s="12"/>
      <c r="Y227" s="12"/>
      <c r="Z227" s="12"/>
    </row>
    <row r="228" ht="15.75" customHeight="1">
      <c r="A228" s="34"/>
      <c r="B228" s="34"/>
      <c r="C228" s="34"/>
      <c r="E228" s="34"/>
      <c r="F228" s="35"/>
      <c r="J228" s="36"/>
      <c r="L228" s="37"/>
      <c r="X228" s="12"/>
      <c r="Y228" s="12"/>
      <c r="Z228" s="12"/>
    </row>
    <row r="229" ht="15.75" customHeight="1">
      <c r="A229" s="34"/>
      <c r="B229" s="34"/>
      <c r="C229" s="34"/>
      <c r="E229" s="34"/>
      <c r="F229" s="35"/>
      <c r="J229" s="36"/>
      <c r="L229" s="37"/>
      <c r="X229" s="12"/>
      <c r="Y229" s="12"/>
      <c r="Z229" s="12"/>
    </row>
    <row r="230" ht="15.75" customHeight="1">
      <c r="A230" s="34"/>
      <c r="B230" s="34"/>
      <c r="C230" s="34"/>
      <c r="E230" s="34"/>
      <c r="F230" s="35"/>
      <c r="J230" s="36"/>
      <c r="L230" s="37"/>
      <c r="X230" s="12"/>
      <c r="Y230" s="12"/>
      <c r="Z230" s="12"/>
    </row>
    <row r="231" ht="15.75" customHeight="1">
      <c r="A231" s="34"/>
      <c r="B231" s="34"/>
      <c r="C231" s="34"/>
      <c r="E231" s="34"/>
      <c r="F231" s="35"/>
      <c r="J231" s="36"/>
      <c r="L231" s="37"/>
      <c r="X231" s="12"/>
      <c r="Y231" s="12"/>
      <c r="Z231" s="12"/>
    </row>
    <row r="232" ht="15.75" customHeight="1">
      <c r="A232" s="34"/>
      <c r="B232" s="34"/>
      <c r="C232" s="34"/>
      <c r="E232" s="34"/>
      <c r="F232" s="35"/>
      <c r="J232" s="36"/>
      <c r="L232" s="37"/>
      <c r="X232" s="12"/>
      <c r="Y232" s="12"/>
      <c r="Z232" s="12"/>
    </row>
    <row r="233" ht="15.75" customHeight="1">
      <c r="A233" s="34"/>
      <c r="B233" s="34"/>
      <c r="C233" s="34"/>
      <c r="E233" s="34"/>
      <c r="F233" s="35"/>
      <c r="J233" s="36"/>
      <c r="L233" s="37"/>
      <c r="X233" s="12"/>
      <c r="Y233" s="12"/>
      <c r="Z233" s="12"/>
    </row>
    <row r="234" ht="15.75" customHeight="1">
      <c r="A234" s="34"/>
      <c r="B234" s="34"/>
      <c r="C234" s="34"/>
      <c r="E234" s="34"/>
      <c r="F234" s="35"/>
      <c r="J234" s="36"/>
      <c r="L234" s="37"/>
      <c r="X234" s="12"/>
      <c r="Y234" s="12"/>
      <c r="Z234" s="12"/>
    </row>
    <row r="235" ht="15.75" customHeight="1">
      <c r="A235" s="34"/>
      <c r="B235" s="34"/>
      <c r="C235" s="34"/>
      <c r="E235" s="34"/>
      <c r="F235" s="35"/>
      <c r="J235" s="36"/>
      <c r="L235" s="37"/>
      <c r="X235" s="12"/>
      <c r="Y235" s="12"/>
      <c r="Z235" s="12"/>
    </row>
    <row r="236" ht="15.75" customHeight="1">
      <c r="A236" s="34"/>
      <c r="B236" s="34"/>
      <c r="C236" s="34"/>
      <c r="E236" s="34"/>
      <c r="F236" s="35"/>
      <c r="J236" s="36"/>
      <c r="L236" s="37"/>
      <c r="X236" s="12"/>
      <c r="Y236" s="12"/>
      <c r="Z236" s="12"/>
    </row>
    <row r="237" ht="15.75" customHeight="1">
      <c r="A237" s="34"/>
      <c r="B237" s="34"/>
      <c r="C237" s="34"/>
      <c r="E237" s="34"/>
      <c r="F237" s="35"/>
      <c r="J237" s="36"/>
      <c r="L237" s="37"/>
      <c r="X237" s="12"/>
      <c r="Y237" s="12"/>
      <c r="Z237" s="12"/>
    </row>
    <row r="238" ht="15.75" customHeight="1">
      <c r="A238" s="34"/>
      <c r="B238" s="34"/>
      <c r="C238" s="34"/>
      <c r="E238" s="34"/>
      <c r="F238" s="35"/>
      <c r="J238" s="36"/>
      <c r="L238" s="37"/>
      <c r="X238" s="12"/>
      <c r="Y238" s="12"/>
      <c r="Z238" s="12"/>
    </row>
    <row r="239" ht="15.75" customHeight="1">
      <c r="A239" s="34"/>
      <c r="B239" s="34"/>
      <c r="C239" s="34"/>
      <c r="E239" s="34"/>
      <c r="F239" s="35"/>
      <c r="J239" s="36"/>
      <c r="L239" s="37"/>
      <c r="X239" s="12"/>
      <c r="Y239" s="12"/>
      <c r="Z239" s="12"/>
    </row>
    <row r="240" ht="15.75" customHeight="1">
      <c r="A240" s="34"/>
      <c r="B240" s="34"/>
      <c r="C240" s="34"/>
      <c r="E240" s="34"/>
      <c r="F240" s="35"/>
      <c r="J240" s="36"/>
      <c r="L240" s="37"/>
      <c r="X240" s="12"/>
      <c r="Y240" s="12"/>
      <c r="Z240" s="12"/>
    </row>
    <row r="241" ht="15.75" customHeight="1">
      <c r="A241" s="34"/>
      <c r="B241" s="34"/>
      <c r="C241" s="34"/>
      <c r="E241" s="34"/>
      <c r="F241" s="35"/>
      <c r="J241" s="36"/>
      <c r="L241" s="37"/>
      <c r="X241" s="12"/>
      <c r="Y241" s="12"/>
      <c r="Z241" s="12"/>
    </row>
    <row r="242" ht="15.75" customHeight="1">
      <c r="A242" s="34"/>
      <c r="B242" s="34"/>
      <c r="C242" s="34"/>
      <c r="E242" s="34"/>
      <c r="F242" s="35"/>
      <c r="J242" s="36"/>
      <c r="L242" s="37"/>
      <c r="X242" s="12"/>
      <c r="Y242" s="12"/>
      <c r="Z242" s="12"/>
    </row>
    <row r="243" ht="15.75" customHeight="1">
      <c r="A243" s="34"/>
      <c r="B243" s="34"/>
      <c r="C243" s="34"/>
      <c r="E243" s="34"/>
      <c r="F243" s="35"/>
      <c r="J243" s="36"/>
      <c r="L243" s="37"/>
      <c r="X243" s="12"/>
      <c r="Y243" s="12"/>
      <c r="Z243" s="12"/>
    </row>
    <row r="244" ht="15.75" customHeight="1">
      <c r="A244" s="34"/>
      <c r="B244" s="34"/>
      <c r="C244" s="34"/>
      <c r="E244" s="34"/>
      <c r="F244" s="35"/>
      <c r="J244" s="36"/>
      <c r="L244" s="37"/>
      <c r="X244" s="12"/>
      <c r="Y244" s="12"/>
      <c r="Z244" s="12"/>
    </row>
    <row r="245" ht="15.75" customHeight="1">
      <c r="A245" s="34"/>
      <c r="B245" s="34"/>
      <c r="C245" s="34"/>
      <c r="E245" s="34"/>
      <c r="F245" s="35"/>
      <c r="J245" s="36"/>
      <c r="L245" s="37"/>
      <c r="X245" s="12"/>
      <c r="Y245" s="12"/>
      <c r="Z245" s="12"/>
    </row>
    <row r="246" ht="15.75" customHeight="1">
      <c r="A246" s="34"/>
      <c r="B246" s="34"/>
      <c r="C246" s="34"/>
      <c r="E246" s="34"/>
      <c r="F246" s="35"/>
      <c r="J246" s="36"/>
      <c r="L246" s="37"/>
      <c r="X246" s="12"/>
      <c r="Y246" s="12"/>
      <c r="Z246" s="12"/>
    </row>
    <row r="247" ht="15.75" customHeight="1">
      <c r="A247" s="34"/>
      <c r="B247" s="34"/>
      <c r="C247" s="34"/>
      <c r="E247" s="34"/>
      <c r="F247" s="35"/>
      <c r="J247" s="36"/>
      <c r="L247" s="37"/>
      <c r="X247" s="12"/>
      <c r="Y247" s="12"/>
      <c r="Z247" s="12"/>
    </row>
    <row r="248" ht="15.75" customHeight="1">
      <c r="A248" s="34"/>
      <c r="B248" s="34"/>
      <c r="C248" s="34"/>
      <c r="E248" s="34"/>
      <c r="F248" s="35"/>
      <c r="J248" s="36"/>
      <c r="L248" s="37"/>
      <c r="X248" s="12"/>
      <c r="Y248" s="12"/>
      <c r="Z248" s="12"/>
    </row>
    <row r="249" ht="15.75" customHeight="1">
      <c r="A249" s="34"/>
      <c r="B249" s="34"/>
      <c r="C249" s="34"/>
      <c r="E249" s="34"/>
      <c r="F249" s="35"/>
      <c r="J249" s="36"/>
      <c r="L249" s="37"/>
      <c r="X249" s="12"/>
      <c r="Y249" s="12"/>
      <c r="Z249" s="12"/>
    </row>
    <row r="250" ht="15.75" customHeight="1">
      <c r="A250" s="34"/>
      <c r="B250" s="34"/>
      <c r="C250" s="34"/>
      <c r="E250" s="34"/>
      <c r="F250" s="35"/>
      <c r="J250" s="36"/>
      <c r="L250" s="37"/>
      <c r="X250" s="12"/>
      <c r="Y250" s="12"/>
      <c r="Z250" s="12"/>
    </row>
    <row r="251" ht="15.75" customHeight="1">
      <c r="A251" s="34"/>
      <c r="B251" s="34"/>
      <c r="C251" s="34"/>
      <c r="E251" s="34"/>
      <c r="F251" s="35"/>
      <c r="J251" s="36"/>
      <c r="L251" s="37"/>
      <c r="X251" s="12"/>
      <c r="Y251" s="12"/>
      <c r="Z251" s="12"/>
    </row>
    <row r="252" ht="15.75" customHeight="1">
      <c r="A252" s="34"/>
      <c r="B252" s="34"/>
      <c r="C252" s="34"/>
      <c r="E252" s="34"/>
      <c r="F252" s="35"/>
      <c r="J252" s="36"/>
      <c r="L252" s="37"/>
      <c r="X252" s="12"/>
      <c r="Y252" s="12"/>
      <c r="Z252" s="12"/>
    </row>
    <row r="253" ht="15.75" customHeight="1">
      <c r="A253" s="34"/>
      <c r="B253" s="34"/>
      <c r="C253" s="34"/>
      <c r="E253" s="34"/>
      <c r="F253" s="35"/>
      <c r="J253" s="36"/>
      <c r="L253" s="37"/>
      <c r="X253" s="12"/>
      <c r="Y253" s="12"/>
      <c r="Z253" s="12"/>
    </row>
    <row r="254" ht="15.75" customHeight="1">
      <c r="A254" s="34"/>
      <c r="B254" s="34"/>
      <c r="C254" s="34"/>
      <c r="E254" s="34"/>
      <c r="F254" s="35"/>
      <c r="J254" s="36"/>
      <c r="L254" s="37"/>
      <c r="X254" s="12"/>
      <c r="Y254" s="12"/>
      <c r="Z254" s="12"/>
    </row>
    <row r="255" ht="15.75" customHeight="1">
      <c r="A255" s="34"/>
      <c r="B255" s="34"/>
      <c r="C255" s="34"/>
      <c r="E255" s="34"/>
      <c r="F255" s="35"/>
      <c r="J255" s="36"/>
      <c r="L255" s="37"/>
      <c r="X255" s="12"/>
      <c r="Y255" s="12"/>
      <c r="Z255" s="12"/>
    </row>
    <row r="256" ht="15.75" customHeight="1">
      <c r="A256" s="34"/>
      <c r="B256" s="34"/>
      <c r="C256" s="34"/>
      <c r="E256" s="34"/>
      <c r="F256" s="35"/>
      <c r="J256" s="36"/>
      <c r="L256" s="37"/>
      <c r="X256" s="12"/>
      <c r="Y256" s="12"/>
      <c r="Z256" s="12"/>
    </row>
    <row r="257" ht="15.75" customHeight="1">
      <c r="A257" s="34"/>
      <c r="B257" s="34"/>
      <c r="C257" s="34"/>
      <c r="E257" s="34"/>
      <c r="F257" s="35"/>
      <c r="J257" s="36"/>
      <c r="L257" s="37"/>
      <c r="X257" s="12"/>
      <c r="Y257" s="12"/>
      <c r="Z257" s="12"/>
    </row>
    <row r="258" ht="15.75" customHeight="1">
      <c r="A258" s="34"/>
      <c r="B258" s="34"/>
      <c r="C258" s="34"/>
      <c r="E258" s="34"/>
      <c r="F258" s="35"/>
      <c r="J258" s="36"/>
      <c r="L258" s="37"/>
      <c r="X258" s="12"/>
      <c r="Y258" s="12"/>
      <c r="Z258" s="12"/>
    </row>
    <row r="259" ht="15.75" customHeight="1">
      <c r="A259" s="34"/>
      <c r="B259" s="34"/>
      <c r="C259" s="34"/>
      <c r="E259" s="34"/>
      <c r="F259" s="35"/>
      <c r="J259" s="36"/>
      <c r="L259" s="37"/>
      <c r="X259" s="12"/>
      <c r="Y259" s="12"/>
      <c r="Z259" s="12"/>
    </row>
    <row r="260" ht="15.75" customHeight="1">
      <c r="A260" s="34"/>
      <c r="B260" s="34"/>
      <c r="C260" s="34"/>
      <c r="E260" s="34"/>
      <c r="F260" s="35"/>
      <c r="J260" s="36"/>
      <c r="L260" s="37"/>
      <c r="X260" s="12"/>
      <c r="Y260" s="12"/>
      <c r="Z260" s="12"/>
    </row>
    <row r="261" ht="15.75" customHeight="1">
      <c r="A261" s="34"/>
      <c r="B261" s="34"/>
      <c r="C261" s="34"/>
      <c r="E261" s="34"/>
      <c r="F261" s="35"/>
      <c r="J261" s="36"/>
      <c r="L261" s="37"/>
      <c r="X261" s="12"/>
      <c r="Y261" s="12"/>
      <c r="Z261" s="12"/>
    </row>
    <row r="262" ht="15.75" customHeight="1">
      <c r="A262" s="34"/>
      <c r="B262" s="34"/>
      <c r="C262" s="34"/>
      <c r="E262" s="34"/>
      <c r="F262" s="35"/>
      <c r="J262" s="36"/>
      <c r="L262" s="37"/>
      <c r="X262" s="12"/>
      <c r="Y262" s="12"/>
      <c r="Z262" s="12"/>
    </row>
    <row r="263" ht="15.75" customHeight="1">
      <c r="A263" s="34"/>
      <c r="B263" s="34"/>
      <c r="C263" s="34"/>
      <c r="E263" s="34"/>
      <c r="F263" s="35"/>
      <c r="J263" s="36"/>
      <c r="L263" s="37"/>
      <c r="X263" s="12"/>
      <c r="Y263" s="12"/>
      <c r="Z263" s="12"/>
    </row>
    <row r="264" ht="15.75" customHeight="1">
      <c r="A264" s="34"/>
      <c r="B264" s="34"/>
      <c r="C264" s="34"/>
      <c r="E264" s="34"/>
      <c r="F264" s="35"/>
      <c r="J264" s="36"/>
      <c r="L264" s="37"/>
      <c r="X264" s="12"/>
      <c r="Y264" s="12"/>
      <c r="Z264" s="12"/>
    </row>
    <row r="265" ht="15.75" customHeight="1">
      <c r="A265" s="34"/>
      <c r="B265" s="34"/>
      <c r="C265" s="34"/>
      <c r="E265" s="34"/>
      <c r="F265" s="35"/>
      <c r="J265" s="36"/>
      <c r="L265" s="37"/>
      <c r="X265" s="12"/>
      <c r="Y265" s="12"/>
      <c r="Z265" s="12"/>
    </row>
    <row r="266" ht="15.75" customHeight="1">
      <c r="A266" s="34"/>
      <c r="B266" s="34"/>
      <c r="C266" s="34"/>
      <c r="E266" s="34"/>
      <c r="F266" s="35"/>
      <c r="J266" s="36"/>
      <c r="L266" s="37"/>
      <c r="X266" s="12"/>
      <c r="Y266" s="12"/>
      <c r="Z266" s="12"/>
    </row>
    <row r="267" ht="15.75" customHeight="1">
      <c r="A267" s="34"/>
      <c r="B267" s="34"/>
      <c r="C267" s="34"/>
      <c r="E267" s="34"/>
      <c r="F267" s="35"/>
      <c r="J267" s="36"/>
      <c r="L267" s="37"/>
      <c r="X267" s="12"/>
      <c r="Y267" s="12"/>
      <c r="Z267" s="12"/>
    </row>
    <row r="268" ht="15.75" customHeight="1">
      <c r="A268" s="34"/>
      <c r="B268" s="34"/>
      <c r="C268" s="34"/>
      <c r="E268" s="34"/>
      <c r="F268" s="35"/>
      <c r="J268" s="36"/>
      <c r="L268" s="37"/>
      <c r="X268" s="12"/>
      <c r="Y268" s="12"/>
      <c r="Z268" s="12"/>
    </row>
    <row r="269" ht="15.75" customHeight="1">
      <c r="A269" s="34"/>
      <c r="B269" s="34"/>
      <c r="C269" s="34"/>
      <c r="E269" s="34"/>
      <c r="F269" s="35"/>
      <c r="J269" s="36"/>
      <c r="L269" s="37"/>
      <c r="X269" s="12"/>
      <c r="Y269" s="12"/>
      <c r="Z269" s="12"/>
    </row>
    <row r="270" ht="15.75" customHeight="1">
      <c r="A270" s="34"/>
      <c r="B270" s="34"/>
      <c r="C270" s="34"/>
      <c r="E270" s="34"/>
      <c r="F270" s="35"/>
      <c r="J270" s="36"/>
      <c r="L270" s="37"/>
      <c r="X270" s="12"/>
      <c r="Y270" s="12"/>
      <c r="Z270" s="12"/>
    </row>
    <row r="271" ht="15.75" customHeight="1">
      <c r="A271" s="34"/>
      <c r="B271" s="34"/>
      <c r="C271" s="34"/>
      <c r="E271" s="34"/>
      <c r="F271" s="35"/>
      <c r="J271" s="36"/>
      <c r="L271" s="37"/>
      <c r="X271" s="12"/>
      <c r="Y271" s="12"/>
      <c r="Z271" s="12"/>
    </row>
    <row r="272" ht="15.75" customHeight="1">
      <c r="A272" s="34"/>
      <c r="B272" s="34"/>
      <c r="C272" s="34"/>
      <c r="E272" s="34"/>
      <c r="F272" s="35"/>
      <c r="J272" s="36"/>
      <c r="L272" s="37"/>
      <c r="X272" s="12"/>
      <c r="Y272" s="12"/>
      <c r="Z272" s="12"/>
    </row>
    <row r="273" ht="15.75" customHeight="1">
      <c r="A273" s="34"/>
      <c r="B273" s="34"/>
      <c r="C273" s="34"/>
      <c r="E273" s="34"/>
      <c r="F273" s="35"/>
      <c r="J273" s="36"/>
      <c r="L273" s="37"/>
      <c r="X273" s="12"/>
      <c r="Y273" s="12"/>
      <c r="Z273" s="12"/>
    </row>
    <row r="274" ht="15.75" customHeight="1">
      <c r="A274" s="34"/>
      <c r="B274" s="34"/>
      <c r="C274" s="34"/>
      <c r="E274" s="34"/>
      <c r="F274" s="35"/>
      <c r="J274" s="36"/>
      <c r="L274" s="37"/>
      <c r="X274" s="12"/>
      <c r="Y274" s="12"/>
      <c r="Z274" s="12"/>
    </row>
    <row r="275" ht="15.75" customHeight="1">
      <c r="A275" s="34"/>
      <c r="B275" s="34"/>
      <c r="C275" s="34"/>
      <c r="E275" s="34"/>
      <c r="F275" s="35"/>
      <c r="J275" s="36"/>
      <c r="L275" s="37"/>
      <c r="X275" s="12"/>
      <c r="Y275" s="12"/>
      <c r="Z275" s="12"/>
    </row>
    <row r="276" ht="15.75" customHeight="1">
      <c r="A276" s="34"/>
      <c r="B276" s="34"/>
      <c r="C276" s="34"/>
      <c r="E276" s="34"/>
      <c r="F276" s="35"/>
      <c r="J276" s="36"/>
      <c r="L276" s="37"/>
      <c r="X276" s="12"/>
      <c r="Y276" s="12"/>
      <c r="Z276" s="12"/>
    </row>
    <row r="277" ht="15.75" customHeight="1">
      <c r="A277" s="34"/>
      <c r="B277" s="34"/>
      <c r="C277" s="34"/>
      <c r="E277" s="34"/>
      <c r="F277" s="35"/>
      <c r="J277" s="36"/>
      <c r="L277" s="37"/>
      <c r="X277" s="12"/>
      <c r="Y277" s="12"/>
      <c r="Z277" s="12"/>
    </row>
    <row r="278" ht="15.75" customHeight="1">
      <c r="A278" s="34"/>
      <c r="B278" s="34"/>
      <c r="C278" s="34"/>
      <c r="E278" s="34"/>
      <c r="F278" s="35"/>
      <c r="J278" s="36"/>
      <c r="L278" s="37"/>
      <c r="X278" s="12"/>
      <c r="Y278" s="12"/>
      <c r="Z278" s="12"/>
    </row>
    <row r="279" ht="15.75" customHeight="1">
      <c r="A279" s="34"/>
      <c r="B279" s="34"/>
      <c r="C279" s="34"/>
      <c r="E279" s="34"/>
      <c r="F279" s="35"/>
      <c r="J279" s="36"/>
      <c r="L279" s="37"/>
      <c r="X279" s="12"/>
      <c r="Y279" s="12"/>
      <c r="Z279" s="12"/>
    </row>
    <row r="280" ht="15.75" customHeight="1">
      <c r="A280" s="34"/>
      <c r="B280" s="34"/>
      <c r="C280" s="34"/>
      <c r="E280" s="34"/>
      <c r="F280" s="35"/>
      <c r="J280" s="36"/>
      <c r="L280" s="37"/>
      <c r="X280" s="12"/>
      <c r="Y280" s="12"/>
      <c r="Z280" s="12"/>
    </row>
    <row r="281" ht="15.75" customHeight="1">
      <c r="A281" s="34"/>
      <c r="B281" s="34"/>
      <c r="C281" s="34"/>
      <c r="E281" s="34"/>
      <c r="F281" s="35"/>
      <c r="J281" s="36"/>
      <c r="L281" s="37"/>
      <c r="X281" s="12"/>
      <c r="Y281" s="12"/>
      <c r="Z281" s="12"/>
    </row>
    <row r="282" ht="15.75" customHeight="1">
      <c r="A282" s="34"/>
      <c r="B282" s="34"/>
      <c r="C282" s="34"/>
      <c r="E282" s="34"/>
      <c r="F282" s="35"/>
      <c r="J282" s="36"/>
      <c r="L282" s="37"/>
      <c r="X282" s="12"/>
      <c r="Y282" s="12"/>
      <c r="Z282" s="12"/>
    </row>
    <row r="283" ht="15.75" customHeight="1">
      <c r="A283" s="34"/>
      <c r="B283" s="34"/>
      <c r="C283" s="34"/>
      <c r="E283" s="34"/>
      <c r="F283" s="35"/>
      <c r="J283" s="36"/>
      <c r="L283" s="37"/>
      <c r="X283" s="12"/>
      <c r="Y283" s="12"/>
      <c r="Z283" s="12"/>
    </row>
    <row r="284" ht="15.75" customHeight="1">
      <c r="A284" s="34"/>
      <c r="B284" s="34"/>
      <c r="C284" s="34"/>
      <c r="E284" s="34"/>
      <c r="F284" s="35"/>
      <c r="J284" s="36"/>
      <c r="L284" s="37"/>
      <c r="X284" s="12"/>
      <c r="Y284" s="12"/>
      <c r="Z284" s="12"/>
    </row>
    <row r="285" ht="15.75" customHeight="1">
      <c r="A285" s="34"/>
      <c r="B285" s="34"/>
      <c r="C285" s="34"/>
      <c r="E285" s="34"/>
      <c r="F285" s="35"/>
      <c r="J285" s="36"/>
      <c r="L285" s="37"/>
      <c r="X285" s="12"/>
      <c r="Y285" s="12"/>
      <c r="Z285" s="12"/>
    </row>
    <row r="286" ht="15.75" customHeight="1">
      <c r="A286" s="34"/>
      <c r="B286" s="34"/>
      <c r="C286" s="34"/>
      <c r="E286" s="34"/>
      <c r="F286" s="35"/>
      <c r="J286" s="36"/>
      <c r="L286" s="37"/>
      <c r="X286" s="12"/>
      <c r="Y286" s="12"/>
      <c r="Z286" s="12"/>
    </row>
    <row r="287" ht="15.75" customHeight="1">
      <c r="A287" s="34"/>
      <c r="B287" s="34"/>
      <c r="C287" s="34"/>
      <c r="E287" s="34"/>
      <c r="F287" s="35"/>
      <c r="J287" s="36"/>
      <c r="L287" s="37"/>
      <c r="X287" s="12"/>
      <c r="Y287" s="12"/>
      <c r="Z287" s="12"/>
    </row>
    <row r="288" ht="15.75" customHeight="1">
      <c r="A288" s="34"/>
      <c r="B288" s="34"/>
      <c r="C288" s="34"/>
      <c r="E288" s="34"/>
      <c r="F288" s="35"/>
      <c r="J288" s="36"/>
      <c r="L288" s="37"/>
      <c r="X288" s="12"/>
      <c r="Y288" s="12"/>
      <c r="Z288" s="12"/>
    </row>
    <row r="289" ht="15.75" customHeight="1">
      <c r="A289" s="34"/>
      <c r="B289" s="34"/>
      <c r="C289" s="34"/>
      <c r="E289" s="34"/>
      <c r="F289" s="35"/>
      <c r="J289" s="36"/>
      <c r="L289" s="37"/>
      <c r="X289" s="12"/>
      <c r="Y289" s="12"/>
      <c r="Z289" s="12"/>
    </row>
    <row r="290" ht="15.75" customHeight="1">
      <c r="A290" s="34"/>
      <c r="B290" s="34"/>
      <c r="C290" s="34"/>
      <c r="E290" s="34"/>
      <c r="F290" s="35"/>
      <c r="J290" s="36"/>
      <c r="L290" s="37"/>
      <c r="X290" s="12"/>
      <c r="Y290" s="12"/>
      <c r="Z290" s="12"/>
    </row>
    <row r="291" ht="15.75" customHeight="1">
      <c r="A291" s="34"/>
      <c r="B291" s="34"/>
      <c r="C291" s="34"/>
      <c r="E291" s="34"/>
      <c r="F291" s="35"/>
      <c r="J291" s="36"/>
      <c r="L291" s="37"/>
      <c r="X291" s="12"/>
      <c r="Y291" s="12"/>
      <c r="Z291" s="12"/>
    </row>
    <row r="292" ht="15.75" customHeight="1">
      <c r="A292" s="34"/>
      <c r="B292" s="34"/>
      <c r="C292" s="34"/>
      <c r="E292" s="34"/>
      <c r="F292" s="35"/>
      <c r="J292" s="36"/>
      <c r="L292" s="37"/>
      <c r="X292" s="12"/>
      <c r="Y292" s="12"/>
      <c r="Z292" s="12"/>
    </row>
    <row r="293" ht="15.75" customHeight="1">
      <c r="A293" s="34"/>
      <c r="B293" s="34"/>
      <c r="C293" s="34"/>
      <c r="E293" s="34"/>
      <c r="F293" s="35"/>
      <c r="J293" s="36"/>
      <c r="L293" s="37"/>
      <c r="X293" s="12"/>
      <c r="Y293" s="12"/>
      <c r="Z293" s="12"/>
    </row>
    <row r="294" ht="15.75" customHeight="1">
      <c r="A294" s="34"/>
      <c r="B294" s="34"/>
      <c r="C294" s="34"/>
      <c r="E294" s="34"/>
      <c r="F294" s="35"/>
      <c r="J294" s="36"/>
      <c r="L294" s="37"/>
      <c r="X294" s="12"/>
      <c r="Y294" s="12"/>
      <c r="Z294" s="12"/>
    </row>
    <row r="295" ht="15.75" customHeight="1">
      <c r="A295" s="34"/>
      <c r="B295" s="34"/>
      <c r="C295" s="34"/>
      <c r="E295" s="34"/>
      <c r="F295" s="35"/>
      <c r="J295" s="36"/>
      <c r="L295" s="37"/>
      <c r="X295" s="12"/>
      <c r="Y295" s="12"/>
      <c r="Z295" s="12"/>
    </row>
    <row r="296" ht="15.75" customHeight="1">
      <c r="A296" s="34"/>
      <c r="B296" s="34"/>
      <c r="C296" s="34"/>
      <c r="E296" s="34"/>
      <c r="F296" s="35"/>
      <c r="J296" s="36"/>
      <c r="L296" s="37"/>
      <c r="X296" s="12"/>
      <c r="Y296" s="12"/>
      <c r="Z296" s="12"/>
    </row>
    <row r="297" ht="15.75" customHeight="1">
      <c r="A297" s="34"/>
      <c r="B297" s="34"/>
      <c r="C297" s="34"/>
      <c r="E297" s="34"/>
      <c r="F297" s="35"/>
      <c r="J297" s="36"/>
      <c r="L297" s="37"/>
      <c r="X297" s="12"/>
      <c r="Y297" s="12"/>
      <c r="Z297" s="12"/>
    </row>
    <row r="298" ht="15.75" customHeight="1">
      <c r="A298" s="34"/>
      <c r="B298" s="34"/>
      <c r="C298" s="34"/>
      <c r="E298" s="34"/>
      <c r="F298" s="35"/>
      <c r="J298" s="36"/>
      <c r="L298" s="37"/>
      <c r="X298" s="12"/>
      <c r="Y298" s="12"/>
      <c r="Z298" s="12"/>
    </row>
    <row r="299" ht="15.75" customHeight="1">
      <c r="A299" s="34"/>
      <c r="B299" s="34"/>
      <c r="C299" s="34"/>
      <c r="E299" s="34"/>
      <c r="F299" s="35"/>
      <c r="J299" s="36"/>
      <c r="L299" s="37"/>
      <c r="X299" s="12"/>
      <c r="Y299" s="12"/>
      <c r="Z299" s="12"/>
    </row>
    <row r="300" ht="15.75" customHeight="1">
      <c r="A300" s="34"/>
      <c r="B300" s="34"/>
      <c r="C300" s="34"/>
      <c r="E300" s="34"/>
      <c r="F300" s="35"/>
      <c r="J300" s="36"/>
      <c r="L300" s="37"/>
      <c r="X300" s="12"/>
      <c r="Y300" s="12"/>
      <c r="Z300" s="12"/>
    </row>
    <row r="301" ht="15.75" customHeight="1">
      <c r="A301" s="34"/>
      <c r="B301" s="34"/>
      <c r="C301" s="34"/>
      <c r="E301" s="34"/>
      <c r="F301" s="35"/>
      <c r="J301" s="36"/>
      <c r="L301" s="37"/>
      <c r="X301" s="12"/>
      <c r="Y301" s="12"/>
      <c r="Z301" s="12"/>
    </row>
    <row r="302" ht="15.75" customHeight="1">
      <c r="A302" s="34"/>
      <c r="B302" s="34"/>
      <c r="C302" s="34"/>
      <c r="E302" s="34"/>
      <c r="F302" s="35"/>
      <c r="J302" s="36"/>
      <c r="L302" s="37"/>
      <c r="X302" s="12"/>
      <c r="Y302" s="12"/>
      <c r="Z302" s="12"/>
    </row>
    <row r="303" ht="15.75" customHeight="1">
      <c r="A303" s="34"/>
      <c r="B303" s="34"/>
      <c r="C303" s="34"/>
      <c r="E303" s="34"/>
      <c r="F303" s="35"/>
      <c r="J303" s="36"/>
      <c r="L303" s="37"/>
      <c r="X303" s="12"/>
      <c r="Y303" s="12"/>
      <c r="Z303" s="12"/>
    </row>
    <row r="304" ht="15.75" customHeight="1">
      <c r="A304" s="34"/>
      <c r="B304" s="34"/>
      <c r="C304" s="34"/>
      <c r="E304" s="34"/>
      <c r="F304" s="35"/>
      <c r="J304" s="36"/>
      <c r="L304" s="37"/>
      <c r="X304" s="12"/>
      <c r="Y304" s="12"/>
      <c r="Z304" s="12"/>
    </row>
    <row r="305" ht="15.75" customHeight="1">
      <c r="A305" s="34"/>
      <c r="B305" s="34"/>
      <c r="C305" s="34"/>
      <c r="E305" s="34"/>
      <c r="F305" s="35"/>
      <c r="J305" s="36"/>
      <c r="L305" s="37"/>
      <c r="X305" s="12"/>
      <c r="Y305" s="12"/>
      <c r="Z305" s="12"/>
    </row>
    <row r="306" ht="15.75" customHeight="1">
      <c r="A306" s="34"/>
      <c r="B306" s="34"/>
      <c r="C306" s="34"/>
      <c r="E306" s="34"/>
      <c r="F306" s="35"/>
      <c r="J306" s="36"/>
      <c r="L306" s="37"/>
      <c r="X306" s="12"/>
      <c r="Y306" s="12"/>
      <c r="Z306" s="12"/>
    </row>
    <row r="307" ht="15.75" customHeight="1">
      <c r="A307" s="34"/>
      <c r="B307" s="34"/>
      <c r="C307" s="34"/>
      <c r="E307" s="34"/>
      <c r="F307" s="35"/>
      <c r="J307" s="36"/>
      <c r="L307" s="37"/>
      <c r="X307" s="12"/>
      <c r="Y307" s="12"/>
      <c r="Z307" s="12"/>
    </row>
    <row r="308" ht="15.75" customHeight="1">
      <c r="A308" s="34"/>
      <c r="B308" s="34"/>
      <c r="C308" s="34"/>
      <c r="E308" s="34"/>
      <c r="F308" s="35"/>
      <c r="J308" s="36"/>
      <c r="L308" s="37"/>
      <c r="X308" s="12"/>
      <c r="Y308" s="12"/>
      <c r="Z308" s="12"/>
    </row>
    <row r="309" ht="15.75" customHeight="1">
      <c r="A309" s="34"/>
      <c r="B309" s="34"/>
      <c r="C309" s="34"/>
      <c r="E309" s="34"/>
      <c r="F309" s="35"/>
      <c r="J309" s="36"/>
      <c r="L309" s="37"/>
      <c r="X309" s="12"/>
      <c r="Y309" s="12"/>
      <c r="Z309" s="12"/>
    </row>
    <row r="310" ht="15.75" customHeight="1">
      <c r="A310" s="34"/>
      <c r="B310" s="34"/>
      <c r="C310" s="34"/>
      <c r="E310" s="34"/>
      <c r="F310" s="35"/>
      <c r="J310" s="36"/>
      <c r="L310" s="37"/>
      <c r="X310" s="12"/>
      <c r="Y310" s="12"/>
      <c r="Z310" s="12"/>
    </row>
    <row r="311" ht="15.75" customHeight="1">
      <c r="A311" s="34"/>
      <c r="B311" s="34"/>
      <c r="C311" s="34"/>
      <c r="E311" s="34"/>
      <c r="F311" s="35"/>
      <c r="J311" s="36"/>
      <c r="L311" s="37"/>
      <c r="X311" s="12"/>
      <c r="Y311" s="12"/>
      <c r="Z311" s="12"/>
    </row>
    <row r="312" ht="15.75" customHeight="1">
      <c r="A312" s="34"/>
      <c r="B312" s="34"/>
      <c r="C312" s="34"/>
      <c r="E312" s="34"/>
      <c r="F312" s="35"/>
      <c r="J312" s="36"/>
      <c r="L312" s="37"/>
      <c r="X312" s="12"/>
      <c r="Y312" s="12"/>
      <c r="Z312" s="12"/>
    </row>
    <row r="313" ht="15.75" customHeight="1">
      <c r="A313" s="34"/>
      <c r="B313" s="34"/>
      <c r="C313" s="34"/>
      <c r="E313" s="34"/>
      <c r="F313" s="35"/>
      <c r="J313" s="36"/>
      <c r="L313" s="37"/>
      <c r="X313" s="12"/>
      <c r="Y313" s="12"/>
      <c r="Z313" s="12"/>
    </row>
    <row r="314" ht="15.75" customHeight="1">
      <c r="A314" s="34"/>
      <c r="B314" s="34"/>
      <c r="C314" s="34"/>
      <c r="E314" s="34"/>
      <c r="F314" s="35"/>
      <c r="J314" s="36"/>
      <c r="L314" s="37"/>
      <c r="X314" s="12"/>
      <c r="Y314" s="12"/>
      <c r="Z314" s="12"/>
    </row>
    <row r="315" ht="15.75" customHeight="1">
      <c r="A315" s="34"/>
      <c r="B315" s="34"/>
      <c r="C315" s="34"/>
      <c r="E315" s="34"/>
      <c r="F315" s="35"/>
      <c r="J315" s="36"/>
      <c r="L315" s="37"/>
      <c r="X315" s="12"/>
      <c r="Y315" s="12"/>
      <c r="Z315" s="12"/>
    </row>
    <row r="316" ht="15.75" customHeight="1">
      <c r="A316" s="34"/>
      <c r="B316" s="34"/>
      <c r="C316" s="34"/>
      <c r="E316" s="34"/>
      <c r="F316" s="35"/>
      <c r="J316" s="36"/>
      <c r="L316" s="37"/>
      <c r="X316" s="12"/>
      <c r="Y316" s="12"/>
      <c r="Z316" s="12"/>
    </row>
    <row r="317" ht="15.75" customHeight="1">
      <c r="A317" s="34"/>
      <c r="B317" s="34"/>
      <c r="C317" s="34"/>
      <c r="E317" s="34"/>
      <c r="F317" s="35"/>
      <c r="J317" s="36"/>
      <c r="L317" s="37"/>
      <c r="X317" s="12"/>
      <c r="Y317" s="12"/>
      <c r="Z317" s="12"/>
    </row>
    <row r="318" ht="15.75" customHeight="1">
      <c r="A318" s="34"/>
      <c r="B318" s="34"/>
      <c r="C318" s="34"/>
      <c r="E318" s="34"/>
      <c r="F318" s="35"/>
      <c r="J318" s="36"/>
      <c r="L318" s="37"/>
      <c r="X318" s="12"/>
      <c r="Y318" s="12"/>
      <c r="Z318" s="12"/>
    </row>
    <row r="319" ht="15.75" customHeight="1">
      <c r="A319" s="34"/>
      <c r="B319" s="34"/>
      <c r="C319" s="34"/>
      <c r="E319" s="34"/>
      <c r="F319" s="35"/>
      <c r="J319" s="36"/>
      <c r="L319" s="37"/>
      <c r="X319" s="12"/>
      <c r="Y319" s="12"/>
      <c r="Z319" s="12"/>
    </row>
    <row r="320" ht="15.75" customHeight="1">
      <c r="A320" s="34"/>
      <c r="B320" s="34"/>
      <c r="C320" s="34"/>
      <c r="E320" s="34"/>
      <c r="F320" s="35"/>
      <c r="J320" s="36"/>
      <c r="L320" s="37"/>
      <c r="X320" s="12"/>
      <c r="Y320" s="12"/>
      <c r="Z320" s="12"/>
    </row>
    <row r="321" ht="15.75" customHeight="1">
      <c r="A321" s="34"/>
      <c r="B321" s="34"/>
      <c r="C321" s="34"/>
      <c r="E321" s="34"/>
      <c r="F321" s="35"/>
      <c r="J321" s="36"/>
      <c r="L321" s="37"/>
      <c r="X321" s="12"/>
      <c r="Y321" s="12"/>
      <c r="Z321" s="12"/>
    </row>
    <row r="322" ht="15.75" customHeight="1">
      <c r="A322" s="34"/>
      <c r="B322" s="34"/>
      <c r="C322" s="34"/>
      <c r="E322" s="34"/>
      <c r="F322" s="35"/>
      <c r="J322" s="36"/>
      <c r="L322" s="37"/>
      <c r="X322" s="12"/>
      <c r="Y322" s="12"/>
      <c r="Z322" s="12"/>
    </row>
    <row r="323" ht="15.75" customHeight="1">
      <c r="A323" s="34"/>
      <c r="B323" s="34"/>
      <c r="C323" s="34"/>
      <c r="E323" s="34"/>
      <c r="F323" s="35"/>
      <c r="J323" s="36"/>
      <c r="L323" s="37"/>
      <c r="X323" s="12"/>
      <c r="Y323" s="12"/>
      <c r="Z323" s="12"/>
    </row>
    <row r="324" ht="15.75" customHeight="1">
      <c r="A324" s="34"/>
      <c r="B324" s="34"/>
      <c r="C324" s="34"/>
      <c r="E324" s="34"/>
      <c r="F324" s="35"/>
      <c r="J324" s="36"/>
      <c r="L324" s="37"/>
      <c r="X324" s="12"/>
      <c r="Y324" s="12"/>
      <c r="Z324" s="12"/>
    </row>
    <row r="325" ht="15.75" customHeight="1">
      <c r="A325" s="34"/>
      <c r="B325" s="34"/>
      <c r="C325" s="34"/>
      <c r="E325" s="34"/>
      <c r="F325" s="35"/>
      <c r="J325" s="36"/>
      <c r="L325" s="37"/>
      <c r="X325" s="12"/>
      <c r="Y325" s="12"/>
      <c r="Z325" s="12"/>
    </row>
    <row r="326" ht="15.75" customHeight="1">
      <c r="A326" s="34"/>
      <c r="B326" s="34"/>
      <c r="C326" s="34"/>
      <c r="E326" s="34"/>
      <c r="F326" s="35"/>
      <c r="J326" s="36"/>
      <c r="L326" s="37"/>
      <c r="X326" s="12"/>
      <c r="Y326" s="12"/>
      <c r="Z326" s="12"/>
    </row>
    <row r="327" ht="15.75" customHeight="1">
      <c r="A327" s="34"/>
      <c r="B327" s="34"/>
      <c r="C327" s="34"/>
      <c r="E327" s="34"/>
      <c r="F327" s="35"/>
      <c r="J327" s="36"/>
      <c r="L327" s="37"/>
      <c r="X327" s="12"/>
      <c r="Y327" s="12"/>
      <c r="Z327" s="12"/>
    </row>
    <row r="328" ht="15.75" customHeight="1">
      <c r="A328" s="34"/>
      <c r="B328" s="34"/>
      <c r="C328" s="34"/>
      <c r="E328" s="34"/>
      <c r="F328" s="35"/>
      <c r="J328" s="36"/>
      <c r="L328" s="37"/>
      <c r="X328" s="12"/>
      <c r="Y328" s="12"/>
      <c r="Z328" s="12"/>
    </row>
    <row r="329" ht="15.75" customHeight="1">
      <c r="A329" s="34"/>
      <c r="B329" s="34"/>
      <c r="C329" s="34"/>
      <c r="E329" s="34"/>
      <c r="F329" s="35"/>
      <c r="J329" s="36"/>
      <c r="L329" s="37"/>
      <c r="X329" s="12"/>
      <c r="Y329" s="12"/>
      <c r="Z329" s="12"/>
    </row>
    <row r="330" ht="15.75" customHeight="1">
      <c r="A330" s="34"/>
      <c r="B330" s="34"/>
      <c r="C330" s="34"/>
      <c r="E330" s="34"/>
      <c r="F330" s="35"/>
      <c r="J330" s="36"/>
      <c r="L330" s="37"/>
      <c r="X330" s="12"/>
      <c r="Y330" s="12"/>
      <c r="Z330" s="12"/>
    </row>
    <row r="331" ht="15.75" customHeight="1">
      <c r="A331" s="34"/>
      <c r="B331" s="34"/>
      <c r="C331" s="34"/>
      <c r="E331" s="34"/>
      <c r="F331" s="35"/>
      <c r="J331" s="36"/>
      <c r="L331" s="37"/>
      <c r="X331" s="12"/>
      <c r="Y331" s="12"/>
      <c r="Z331" s="12"/>
    </row>
    <row r="332" ht="15.75" customHeight="1">
      <c r="A332" s="34"/>
      <c r="B332" s="34"/>
      <c r="C332" s="34"/>
      <c r="E332" s="34"/>
      <c r="F332" s="35"/>
      <c r="J332" s="36"/>
      <c r="L332" s="37"/>
      <c r="X332" s="12"/>
      <c r="Y332" s="12"/>
      <c r="Z332" s="12"/>
    </row>
    <row r="333" ht="15.75" customHeight="1">
      <c r="A333" s="34"/>
      <c r="B333" s="34"/>
      <c r="C333" s="34"/>
      <c r="E333" s="34"/>
      <c r="F333" s="35"/>
      <c r="J333" s="36"/>
      <c r="L333" s="37"/>
      <c r="X333" s="12"/>
      <c r="Y333" s="12"/>
      <c r="Z333" s="12"/>
    </row>
    <row r="334" ht="15.75" customHeight="1">
      <c r="A334" s="34"/>
      <c r="B334" s="34"/>
      <c r="C334" s="34"/>
      <c r="E334" s="34"/>
      <c r="F334" s="35"/>
      <c r="J334" s="36"/>
      <c r="L334" s="37"/>
      <c r="X334" s="12"/>
      <c r="Y334" s="12"/>
      <c r="Z334" s="12"/>
    </row>
    <row r="335" ht="15.75" customHeight="1">
      <c r="A335" s="34"/>
      <c r="B335" s="34"/>
      <c r="C335" s="34"/>
      <c r="E335" s="34"/>
      <c r="F335" s="35"/>
      <c r="J335" s="36"/>
      <c r="L335" s="37"/>
      <c r="X335" s="12"/>
      <c r="Y335" s="12"/>
      <c r="Z335" s="12"/>
    </row>
    <row r="336" ht="15.75" customHeight="1">
      <c r="A336" s="34"/>
      <c r="B336" s="34"/>
      <c r="C336" s="34"/>
      <c r="E336" s="34"/>
      <c r="F336" s="35"/>
      <c r="J336" s="36"/>
      <c r="L336" s="37"/>
      <c r="X336" s="12"/>
      <c r="Y336" s="12"/>
      <c r="Z336" s="12"/>
    </row>
    <row r="337" ht="15.75" customHeight="1">
      <c r="A337" s="34"/>
      <c r="B337" s="34"/>
      <c r="C337" s="34"/>
      <c r="E337" s="34"/>
      <c r="F337" s="35"/>
      <c r="J337" s="36"/>
      <c r="L337" s="37"/>
      <c r="X337" s="12"/>
      <c r="Y337" s="12"/>
      <c r="Z337" s="12"/>
    </row>
    <row r="338" ht="15.75" customHeight="1">
      <c r="A338" s="34"/>
      <c r="B338" s="34"/>
      <c r="C338" s="34"/>
      <c r="E338" s="34"/>
      <c r="F338" s="35"/>
      <c r="J338" s="36"/>
      <c r="L338" s="37"/>
      <c r="X338" s="12"/>
      <c r="Y338" s="12"/>
      <c r="Z338" s="12"/>
    </row>
    <row r="339" ht="15.75" customHeight="1">
      <c r="A339" s="34"/>
      <c r="B339" s="34"/>
      <c r="C339" s="34"/>
      <c r="E339" s="34"/>
      <c r="F339" s="35"/>
      <c r="J339" s="36"/>
      <c r="L339" s="37"/>
      <c r="X339" s="12"/>
      <c r="Y339" s="12"/>
      <c r="Z339" s="12"/>
    </row>
    <row r="340" ht="15.75" customHeight="1">
      <c r="A340" s="34"/>
      <c r="B340" s="34"/>
      <c r="C340" s="34"/>
      <c r="E340" s="34"/>
      <c r="F340" s="35"/>
      <c r="J340" s="36"/>
      <c r="L340" s="37"/>
      <c r="X340" s="12"/>
      <c r="Y340" s="12"/>
      <c r="Z340" s="12"/>
    </row>
    <row r="341" ht="15.75" customHeight="1">
      <c r="A341" s="34"/>
      <c r="B341" s="34"/>
      <c r="C341" s="34"/>
      <c r="E341" s="34"/>
      <c r="F341" s="35"/>
      <c r="J341" s="36"/>
      <c r="L341" s="37"/>
      <c r="X341" s="12"/>
      <c r="Y341" s="12"/>
      <c r="Z341" s="12"/>
    </row>
    <row r="342" ht="15.75" customHeight="1">
      <c r="A342" s="34"/>
      <c r="B342" s="34"/>
      <c r="C342" s="34"/>
      <c r="E342" s="34"/>
      <c r="F342" s="35"/>
      <c r="J342" s="36"/>
      <c r="L342" s="37"/>
      <c r="X342" s="12"/>
      <c r="Y342" s="12"/>
      <c r="Z342" s="12"/>
    </row>
    <row r="343" ht="15.75" customHeight="1">
      <c r="A343" s="34"/>
      <c r="B343" s="34"/>
      <c r="C343" s="34"/>
      <c r="E343" s="34"/>
      <c r="F343" s="35"/>
      <c r="J343" s="36"/>
      <c r="L343" s="37"/>
      <c r="X343" s="12"/>
      <c r="Y343" s="12"/>
      <c r="Z343" s="12"/>
    </row>
    <row r="344" ht="15.75" customHeight="1">
      <c r="A344" s="34"/>
      <c r="B344" s="34"/>
      <c r="C344" s="34"/>
      <c r="E344" s="34"/>
      <c r="F344" s="35"/>
      <c r="J344" s="36"/>
      <c r="L344" s="37"/>
      <c r="X344" s="12"/>
      <c r="Y344" s="12"/>
      <c r="Z344" s="12"/>
    </row>
    <row r="345" ht="15.75" customHeight="1">
      <c r="A345" s="34"/>
      <c r="B345" s="34"/>
      <c r="C345" s="34"/>
      <c r="E345" s="34"/>
      <c r="F345" s="35"/>
      <c r="J345" s="36"/>
      <c r="L345" s="37"/>
      <c r="X345" s="12"/>
      <c r="Y345" s="12"/>
      <c r="Z345" s="12"/>
    </row>
    <row r="346" ht="15.75" customHeight="1">
      <c r="A346" s="34"/>
      <c r="B346" s="34"/>
      <c r="C346" s="34"/>
      <c r="E346" s="34"/>
      <c r="F346" s="35"/>
      <c r="J346" s="36"/>
      <c r="L346" s="37"/>
      <c r="X346" s="12"/>
      <c r="Y346" s="12"/>
      <c r="Z346" s="12"/>
    </row>
    <row r="347" ht="15.75" customHeight="1">
      <c r="A347" s="34"/>
      <c r="B347" s="34"/>
      <c r="C347" s="34"/>
      <c r="E347" s="34"/>
      <c r="F347" s="35"/>
      <c r="J347" s="36"/>
      <c r="L347" s="37"/>
      <c r="X347" s="12"/>
      <c r="Y347" s="12"/>
      <c r="Z347" s="12"/>
    </row>
    <row r="348" ht="15.75" customHeight="1">
      <c r="A348" s="34"/>
      <c r="B348" s="34"/>
      <c r="C348" s="34"/>
      <c r="E348" s="34"/>
      <c r="F348" s="35"/>
      <c r="J348" s="36"/>
      <c r="L348" s="37"/>
      <c r="X348" s="12"/>
      <c r="Y348" s="12"/>
      <c r="Z348" s="12"/>
    </row>
    <row r="349" ht="15.75" customHeight="1">
      <c r="A349" s="34"/>
      <c r="B349" s="34"/>
      <c r="C349" s="34"/>
      <c r="E349" s="34"/>
      <c r="F349" s="35"/>
      <c r="J349" s="36"/>
      <c r="L349" s="37"/>
      <c r="X349" s="12"/>
      <c r="Y349" s="12"/>
      <c r="Z349" s="12"/>
    </row>
    <row r="350" ht="15.75" customHeight="1">
      <c r="A350" s="34"/>
      <c r="B350" s="34"/>
      <c r="C350" s="34"/>
      <c r="E350" s="34"/>
      <c r="F350" s="35"/>
      <c r="J350" s="36"/>
      <c r="L350" s="37"/>
      <c r="X350" s="12"/>
      <c r="Y350" s="12"/>
      <c r="Z350" s="12"/>
    </row>
    <row r="351" ht="15.75" customHeight="1">
      <c r="A351" s="34"/>
      <c r="B351" s="34"/>
      <c r="C351" s="34"/>
      <c r="E351" s="34"/>
      <c r="F351" s="35"/>
      <c r="J351" s="36"/>
      <c r="L351" s="37"/>
      <c r="X351" s="12"/>
      <c r="Y351" s="12"/>
      <c r="Z351" s="12"/>
    </row>
    <row r="352" ht="15.75" customHeight="1">
      <c r="A352" s="34"/>
      <c r="B352" s="34"/>
      <c r="C352" s="34"/>
      <c r="E352" s="34"/>
      <c r="F352" s="35"/>
      <c r="J352" s="36"/>
      <c r="L352" s="37"/>
      <c r="X352" s="12"/>
      <c r="Y352" s="12"/>
      <c r="Z352" s="12"/>
    </row>
    <row r="353" ht="15.75" customHeight="1">
      <c r="A353" s="34"/>
      <c r="B353" s="34"/>
      <c r="C353" s="34"/>
      <c r="E353" s="34"/>
      <c r="F353" s="35"/>
      <c r="J353" s="36"/>
      <c r="L353" s="37"/>
      <c r="X353" s="12"/>
      <c r="Y353" s="12"/>
      <c r="Z353" s="12"/>
    </row>
    <row r="354" ht="15.75" customHeight="1">
      <c r="A354" s="34"/>
      <c r="B354" s="34"/>
      <c r="C354" s="34"/>
      <c r="E354" s="34"/>
      <c r="F354" s="35"/>
      <c r="J354" s="36"/>
      <c r="L354" s="37"/>
      <c r="X354" s="12"/>
      <c r="Y354" s="12"/>
      <c r="Z354" s="12"/>
    </row>
    <row r="355" ht="15.75" customHeight="1">
      <c r="A355" s="34"/>
      <c r="B355" s="34"/>
      <c r="C355" s="34"/>
      <c r="E355" s="34"/>
      <c r="F355" s="35"/>
      <c r="J355" s="36"/>
      <c r="L355" s="37"/>
      <c r="X355" s="12"/>
      <c r="Y355" s="12"/>
      <c r="Z355" s="12"/>
    </row>
    <row r="356" ht="15.75" customHeight="1">
      <c r="A356" s="34"/>
      <c r="B356" s="34"/>
      <c r="C356" s="34"/>
      <c r="E356" s="34"/>
      <c r="F356" s="35"/>
      <c r="J356" s="36"/>
      <c r="L356" s="37"/>
      <c r="X356" s="12"/>
      <c r="Y356" s="12"/>
      <c r="Z356" s="12"/>
    </row>
    <row r="357" ht="15.75" customHeight="1">
      <c r="A357" s="34"/>
      <c r="B357" s="34"/>
      <c r="C357" s="34"/>
      <c r="E357" s="34"/>
      <c r="F357" s="35"/>
      <c r="J357" s="36"/>
      <c r="L357" s="37"/>
      <c r="X357" s="12"/>
      <c r="Y357" s="12"/>
      <c r="Z357" s="12"/>
    </row>
    <row r="358" ht="15.75" customHeight="1">
      <c r="A358" s="34"/>
      <c r="B358" s="34"/>
      <c r="C358" s="34"/>
      <c r="E358" s="34"/>
      <c r="F358" s="35"/>
      <c r="J358" s="36"/>
      <c r="L358" s="37"/>
      <c r="X358" s="12"/>
      <c r="Y358" s="12"/>
      <c r="Z358" s="12"/>
    </row>
    <row r="359" ht="15.75" customHeight="1">
      <c r="A359" s="34"/>
      <c r="B359" s="34"/>
      <c r="C359" s="34"/>
      <c r="E359" s="34"/>
      <c r="F359" s="35"/>
      <c r="J359" s="36"/>
      <c r="L359" s="37"/>
      <c r="X359" s="12"/>
      <c r="Y359" s="12"/>
      <c r="Z359" s="12"/>
    </row>
    <row r="360" ht="15.75" customHeight="1">
      <c r="A360" s="34"/>
      <c r="B360" s="34"/>
      <c r="C360" s="34"/>
      <c r="E360" s="34"/>
      <c r="F360" s="35"/>
      <c r="J360" s="36"/>
      <c r="L360" s="37"/>
      <c r="X360" s="12"/>
      <c r="Y360" s="12"/>
      <c r="Z360" s="12"/>
    </row>
    <row r="361" ht="15.75" customHeight="1">
      <c r="A361" s="34"/>
      <c r="B361" s="34"/>
      <c r="C361" s="34"/>
      <c r="E361" s="34"/>
      <c r="F361" s="35"/>
      <c r="J361" s="36"/>
      <c r="L361" s="37"/>
      <c r="X361" s="12"/>
      <c r="Y361" s="12"/>
      <c r="Z361" s="12"/>
    </row>
    <row r="362" ht="15.75" customHeight="1">
      <c r="A362" s="34"/>
      <c r="B362" s="34"/>
      <c r="C362" s="34"/>
      <c r="E362" s="34"/>
      <c r="F362" s="35"/>
      <c r="J362" s="36"/>
      <c r="L362" s="37"/>
      <c r="X362" s="12"/>
      <c r="Y362" s="12"/>
      <c r="Z362" s="12"/>
    </row>
    <row r="363" ht="15.75" customHeight="1">
      <c r="A363" s="34"/>
      <c r="B363" s="34"/>
      <c r="C363" s="34"/>
      <c r="E363" s="34"/>
      <c r="F363" s="35"/>
      <c r="J363" s="36"/>
      <c r="L363" s="37"/>
      <c r="X363" s="12"/>
      <c r="Y363" s="12"/>
      <c r="Z363" s="12"/>
    </row>
    <row r="364" ht="15.75" customHeight="1">
      <c r="A364" s="34"/>
      <c r="B364" s="34"/>
      <c r="C364" s="34"/>
      <c r="E364" s="34"/>
      <c r="F364" s="35"/>
      <c r="J364" s="36"/>
      <c r="L364" s="37"/>
      <c r="X364" s="12"/>
      <c r="Y364" s="12"/>
      <c r="Z364" s="12"/>
    </row>
    <row r="365" ht="15.75" customHeight="1">
      <c r="A365" s="34"/>
      <c r="B365" s="34"/>
      <c r="C365" s="34"/>
      <c r="E365" s="34"/>
      <c r="F365" s="35"/>
      <c r="J365" s="36"/>
      <c r="L365" s="37"/>
      <c r="X365" s="12"/>
      <c r="Y365" s="12"/>
      <c r="Z365" s="12"/>
    </row>
    <row r="366" ht="15.75" customHeight="1">
      <c r="A366" s="34"/>
      <c r="B366" s="34"/>
      <c r="C366" s="34"/>
      <c r="E366" s="34"/>
      <c r="F366" s="35"/>
      <c r="J366" s="36"/>
      <c r="L366" s="37"/>
      <c r="X366" s="12"/>
      <c r="Y366" s="12"/>
      <c r="Z366" s="12"/>
    </row>
    <row r="367" ht="15.75" customHeight="1">
      <c r="A367" s="34"/>
      <c r="B367" s="34"/>
      <c r="C367" s="34"/>
      <c r="E367" s="34"/>
      <c r="F367" s="35"/>
      <c r="J367" s="36"/>
      <c r="L367" s="37"/>
      <c r="X367" s="12"/>
      <c r="Y367" s="12"/>
      <c r="Z367" s="12"/>
    </row>
    <row r="368" ht="15.75" customHeight="1">
      <c r="A368" s="34"/>
      <c r="B368" s="34"/>
      <c r="C368" s="34"/>
      <c r="E368" s="34"/>
      <c r="F368" s="35"/>
      <c r="J368" s="36"/>
      <c r="L368" s="37"/>
      <c r="X368" s="12"/>
      <c r="Y368" s="12"/>
      <c r="Z368" s="12"/>
    </row>
    <row r="369" ht="15.75" customHeight="1">
      <c r="A369" s="34"/>
      <c r="B369" s="34"/>
      <c r="C369" s="34"/>
      <c r="E369" s="34"/>
      <c r="F369" s="35"/>
      <c r="J369" s="36"/>
      <c r="L369" s="37"/>
      <c r="X369" s="12"/>
      <c r="Y369" s="12"/>
      <c r="Z369" s="12"/>
    </row>
    <row r="370" ht="15.75" customHeight="1">
      <c r="A370" s="34"/>
      <c r="B370" s="34"/>
      <c r="C370" s="34"/>
      <c r="E370" s="34"/>
      <c r="F370" s="35"/>
      <c r="J370" s="36"/>
      <c r="L370" s="37"/>
      <c r="X370" s="12"/>
      <c r="Y370" s="12"/>
      <c r="Z370" s="12"/>
    </row>
    <row r="371" ht="15.75" customHeight="1">
      <c r="A371" s="34"/>
      <c r="B371" s="34"/>
      <c r="C371" s="34"/>
      <c r="E371" s="34"/>
      <c r="F371" s="35"/>
      <c r="J371" s="36"/>
      <c r="L371" s="37"/>
      <c r="X371" s="12"/>
      <c r="Y371" s="12"/>
      <c r="Z371" s="12"/>
    </row>
    <row r="372" ht="15.75" customHeight="1">
      <c r="A372" s="34"/>
      <c r="B372" s="34"/>
      <c r="C372" s="34"/>
      <c r="E372" s="34"/>
      <c r="F372" s="35"/>
      <c r="J372" s="36"/>
      <c r="L372" s="37"/>
      <c r="X372" s="12"/>
      <c r="Y372" s="12"/>
      <c r="Z372" s="12"/>
    </row>
    <row r="373" ht="15.75" customHeight="1">
      <c r="A373" s="34"/>
      <c r="B373" s="34"/>
      <c r="C373" s="34"/>
      <c r="E373" s="34"/>
      <c r="F373" s="35"/>
      <c r="J373" s="36"/>
      <c r="L373" s="37"/>
      <c r="X373" s="12"/>
      <c r="Y373" s="12"/>
      <c r="Z373" s="12"/>
    </row>
    <row r="374" ht="15.75" customHeight="1">
      <c r="A374" s="34"/>
      <c r="B374" s="34"/>
      <c r="C374" s="34"/>
      <c r="E374" s="34"/>
      <c r="F374" s="35"/>
      <c r="J374" s="36"/>
      <c r="L374" s="37"/>
      <c r="X374" s="12"/>
      <c r="Y374" s="12"/>
      <c r="Z374" s="12"/>
    </row>
    <row r="375" ht="15.75" customHeight="1">
      <c r="A375" s="34"/>
      <c r="B375" s="34"/>
      <c r="C375" s="34"/>
      <c r="E375" s="34"/>
      <c r="F375" s="35"/>
      <c r="J375" s="36"/>
      <c r="L375" s="37"/>
      <c r="X375" s="12"/>
      <c r="Y375" s="12"/>
      <c r="Z375" s="12"/>
    </row>
    <row r="376" ht="15.75" customHeight="1">
      <c r="A376" s="34"/>
      <c r="B376" s="34"/>
      <c r="C376" s="34"/>
      <c r="E376" s="34"/>
      <c r="F376" s="35"/>
      <c r="J376" s="36"/>
      <c r="L376" s="37"/>
      <c r="X376" s="12"/>
      <c r="Y376" s="12"/>
      <c r="Z376" s="12"/>
    </row>
    <row r="377" ht="15.75" customHeight="1">
      <c r="A377" s="34"/>
      <c r="B377" s="34"/>
      <c r="C377" s="34"/>
      <c r="E377" s="34"/>
      <c r="F377" s="35"/>
      <c r="J377" s="36"/>
      <c r="L377" s="37"/>
      <c r="X377" s="12"/>
      <c r="Y377" s="12"/>
      <c r="Z377" s="12"/>
    </row>
    <row r="378" ht="15.75" customHeight="1">
      <c r="A378" s="34"/>
      <c r="B378" s="34"/>
      <c r="C378" s="34"/>
      <c r="E378" s="34"/>
      <c r="F378" s="35"/>
      <c r="J378" s="36"/>
      <c r="L378" s="37"/>
      <c r="X378" s="12"/>
      <c r="Y378" s="12"/>
      <c r="Z378" s="12"/>
    </row>
    <row r="379" ht="15.75" customHeight="1">
      <c r="A379" s="34"/>
      <c r="B379" s="34"/>
      <c r="C379" s="34"/>
      <c r="E379" s="34"/>
      <c r="F379" s="35"/>
      <c r="J379" s="36"/>
      <c r="L379" s="37"/>
      <c r="X379" s="12"/>
      <c r="Y379" s="12"/>
      <c r="Z379" s="12"/>
    </row>
    <row r="380" ht="15.75" customHeight="1">
      <c r="A380" s="34"/>
      <c r="B380" s="34"/>
      <c r="C380" s="34"/>
      <c r="E380" s="34"/>
      <c r="F380" s="35"/>
      <c r="J380" s="36"/>
      <c r="L380" s="37"/>
      <c r="X380" s="12"/>
      <c r="Y380" s="12"/>
      <c r="Z380" s="12"/>
    </row>
    <row r="381" ht="15.75" customHeight="1">
      <c r="A381" s="34"/>
      <c r="B381" s="34"/>
      <c r="C381" s="34"/>
      <c r="E381" s="34"/>
      <c r="F381" s="35"/>
      <c r="J381" s="36"/>
      <c r="L381" s="37"/>
      <c r="X381" s="12"/>
      <c r="Y381" s="12"/>
      <c r="Z381" s="12"/>
    </row>
    <row r="382" ht="15.75" customHeight="1">
      <c r="A382" s="34"/>
      <c r="B382" s="34"/>
      <c r="C382" s="34"/>
      <c r="E382" s="34"/>
      <c r="F382" s="35"/>
      <c r="J382" s="36"/>
      <c r="L382" s="37"/>
      <c r="X382" s="12"/>
      <c r="Y382" s="12"/>
      <c r="Z382" s="12"/>
    </row>
    <row r="383" ht="15.75" customHeight="1">
      <c r="A383" s="34"/>
      <c r="B383" s="34"/>
      <c r="C383" s="34"/>
      <c r="E383" s="34"/>
      <c r="F383" s="35"/>
      <c r="J383" s="36"/>
      <c r="L383" s="37"/>
      <c r="X383" s="12"/>
      <c r="Y383" s="12"/>
      <c r="Z383" s="12"/>
    </row>
    <row r="384" ht="15.75" customHeight="1">
      <c r="A384" s="34"/>
      <c r="B384" s="34"/>
      <c r="C384" s="34"/>
      <c r="E384" s="34"/>
      <c r="F384" s="35"/>
      <c r="J384" s="36"/>
      <c r="L384" s="37"/>
      <c r="X384" s="12"/>
      <c r="Y384" s="12"/>
      <c r="Z384" s="12"/>
    </row>
    <row r="385" ht="15.75" customHeight="1">
      <c r="A385" s="34"/>
      <c r="B385" s="34"/>
      <c r="C385" s="34"/>
      <c r="E385" s="34"/>
      <c r="F385" s="35"/>
      <c r="J385" s="36"/>
      <c r="L385" s="37"/>
      <c r="X385" s="12"/>
      <c r="Y385" s="12"/>
      <c r="Z385" s="12"/>
    </row>
    <row r="386" ht="15.75" customHeight="1">
      <c r="A386" s="34"/>
      <c r="B386" s="34"/>
      <c r="C386" s="34"/>
      <c r="E386" s="34"/>
      <c r="F386" s="35"/>
      <c r="J386" s="36"/>
      <c r="L386" s="37"/>
      <c r="X386" s="12"/>
      <c r="Y386" s="12"/>
      <c r="Z386" s="12"/>
    </row>
    <row r="387" ht="15.75" customHeight="1">
      <c r="A387" s="34"/>
      <c r="B387" s="34"/>
      <c r="C387" s="34"/>
      <c r="E387" s="34"/>
      <c r="F387" s="35"/>
      <c r="J387" s="36"/>
      <c r="L387" s="37"/>
      <c r="X387" s="12"/>
      <c r="Y387" s="12"/>
      <c r="Z387" s="12"/>
    </row>
    <row r="388" ht="15.75" customHeight="1">
      <c r="A388" s="34"/>
      <c r="B388" s="34"/>
      <c r="C388" s="34"/>
      <c r="E388" s="34"/>
      <c r="F388" s="35"/>
      <c r="J388" s="36"/>
      <c r="L388" s="37"/>
      <c r="X388" s="12"/>
      <c r="Y388" s="12"/>
      <c r="Z388" s="12"/>
    </row>
    <row r="389" ht="15.75" customHeight="1">
      <c r="A389" s="34"/>
      <c r="B389" s="34"/>
      <c r="C389" s="34"/>
      <c r="E389" s="34"/>
      <c r="F389" s="35"/>
      <c r="J389" s="36"/>
      <c r="L389" s="37"/>
      <c r="X389" s="12"/>
      <c r="Y389" s="12"/>
      <c r="Z389" s="12"/>
    </row>
    <row r="390" ht="15.75" customHeight="1">
      <c r="A390" s="34"/>
      <c r="B390" s="34"/>
      <c r="C390" s="34"/>
      <c r="E390" s="34"/>
      <c r="F390" s="35"/>
      <c r="J390" s="36"/>
      <c r="L390" s="37"/>
      <c r="X390" s="12"/>
      <c r="Y390" s="12"/>
      <c r="Z390" s="12"/>
    </row>
    <row r="391" ht="15.75" customHeight="1">
      <c r="A391" s="34"/>
      <c r="B391" s="34"/>
      <c r="C391" s="34"/>
      <c r="E391" s="34"/>
      <c r="F391" s="35"/>
      <c r="J391" s="36"/>
      <c r="L391" s="37"/>
      <c r="X391" s="12"/>
      <c r="Y391" s="12"/>
      <c r="Z391" s="12"/>
    </row>
    <row r="392" ht="15.75" customHeight="1">
      <c r="A392" s="34"/>
      <c r="B392" s="34"/>
      <c r="C392" s="34"/>
      <c r="E392" s="34"/>
      <c r="F392" s="35"/>
      <c r="J392" s="36"/>
      <c r="L392" s="37"/>
      <c r="X392" s="12"/>
      <c r="Y392" s="12"/>
      <c r="Z392" s="12"/>
    </row>
    <row r="393" ht="15.75" customHeight="1">
      <c r="A393" s="34"/>
      <c r="B393" s="34"/>
      <c r="C393" s="34"/>
      <c r="E393" s="34"/>
      <c r="F393" s="35"/>
      <c r="J393" s="36"/>
      <c r="L393" s="37"/>
      <c r="X393" s="12"/>
      <c r="Y393" s="12"/>
      <c r="Z393" s="12"/>
    </row>
    <row r="394" ht="15.75" customHeight="1">
      <c r="A394" s="34"/>
      <c r="B394" s="34"/>
      <c r="C394" s="34"/>
      <c r="E394" s="34"/>
      <c r="F394" s="35"/>
      <c r="J394" s="36"/>
      <c r="L394" s="37"/>
      <c r="X394" s="12"/>
      <c r="Y394" s="12"/>
      <c r="Z394" s="12"/>
    </row>
    <row r="395" ht="15.75" customHeight="1">
      <c r="A395" s="34"/>
      <c r="B395" s="34"/>
      <c r="C395" s="34"/>
      <c r="E395" s="34"/>
      <c r="F395" s="35"/>
      <c r="J395" s="36"/>
      <c r="L395" s="37"/>
      <c r="X395" s="12"/>
      <c r="Y395" s="12"/>
      <c r="Z395" s="12"/>
    </row>
    <row r="396" ht="15.75" customHeight="1">
      <c r="A396" s="34"/>
      <c r="B396" s="34"/>
      <c r="C396" s="34"/>
      <c r="E396" s="34"/>
      <c r="F396" s="35"/>
      <c r="J396" s="36"/>
      <c r="L396" s="37"/>
      <c r="X396" s="12"/>
      <c r="Y396" s="12"/>
      <c r="Z396" s="12"/>
    </row>
    <row r="397" ht="15.75" customHeight="1">
      <c r="A397" s="34"/>
      <c r="B397" s="34"/>
      <c r="C397" s="34"/>
      <c r="E397" s="34"/>
      <c r="F397" s="35"/>
      <c r="J397" s="36"/>
      <c r="L397" s="37"/>
      <c r="X397" s="12"/>
      <c r="Y397" s="12"/>
      <c r="Z397" s="12"/>
    </row>
    <row r="398" ht="15.75" customHeight="1">
      <c r="A398" s="34"/>
      <c r="B398" s="34"/>
      <c r="C398" s="34"/>
      <c r="E398" s="34"/>
      <c r="F398" s="35"/>
      <c r="J398" s="36"/>
      <c r="L398" s="37"/>
      <c r="X398" s="12"/>
      <c r="Y398" s="12"/>
      <c r="Z398" s="12"/>
    </row>
    <row r="399" ht="15.75" customHeight="1">
      <c r="A399" s="34"/>
      <c r="B399" s="34"/>
      <c r="C399" s="34"/>
      <c r="E399" s="34"/>
      <c r="F399" s="35"/>
      <c r="J399" s="36"/>
      <c r="L399" s="37"/>
      <c r="X399" s="12"/>
      <c r="Y399" s="12"/>
      <c r="Z399" s="12"/>
    </row>
    <row r="400" ht="15.75" customHeight="1">
      <c r="A400" s="34"/>
      <c r="B400" s="34"/>
      <c r="C400" s="34"/>
      <c r="E400" s="34"/>
      <c r="F400" s="35"/>
      <c r="J400" s="36"/>
      <c r="L400" s="37"/>
      <c r="X400" s="12"/>
      <c r="Y400" s="12"/>
      <c r="Z400" s="12"/>
    </row>
    <row r="401" ht="15.75" customHeight="1">
      <c r="A401" s="34"/>
      <c r="B401" s="34"/>
      <c r="C401" s="34"/>
      <c r="E401" s="34"/>
      <c r="F401" s="35"/>
      <c r="J401" s="36"/>
      <c r="L401" s="37"/>
      <c r="X401" s="12"/>
      <c r="Y401" s="12"/>
      <c r="Z401" s="12"/>
    </row>
    <row r="402" ht="15.75" customHeight="1">
      <c r="A402" s="34"/>
      <c r="B402" s="34"/>
      <c r="C402" s="34"/>
      <c r="E402" s="34"/>
      <c r="F402" s="35"/>
      <c r="J402" s="36"/>
      <c r="L402" s="37"/>
      <c r="X402" s="12"/>
      <c r="Y402" s="12"/>
      <c r="Z402" s="12"/>
    </row>
    <row r="403" ht="15.75" customHeight="1">
      <c r="A403" s="34"/>
      <c r="B403" s="34"/>
      <c r="C403" s="34"/>
      <c r="E403" s="34"/>
      <c r="F403" s="35"/>
      <c r="J403" s="36"/>
      <c r="L403" s="37"/>
      <c r="X403" s="12"/>
      <c r="Y403" s="12"/>
      <c r="Z403" s="12"/>
    </row>
    <row r="404" ht="15.75" customHeight="1">
      <c r="A404" s="34"/>
      <c r="B404" s="34"/>
      <c r="C404" s="34"/>
      <c r="E404" s="34"/>
      <c r="F404" s="35"/>
      <c r="J404" s="36"/>
      <c r="L404" s="37"/>
      <c r="X404" s="12"/>
      <c r="Y404" s="12"/>
      <c r="Z404" s="12"/>
    </row>
    <row r="405" ht="15.75" customHeight="1">
      <c r="A405" s="34"/>
      <c r="B405" s="34"/>
      <c r="C405" s="34"/>
      <c r="E405" s="34"/>
      <c r="F405" s="35"/>
      <c r="J405" s="36"/>
      <c r="L405" s="37"/>
      <c r="X405" s="12"/>
      <c r="Y405" s="12"/>
      <c r="Z405" s="12"/>
    </row>
    <row r="406" ht="15.75" customHeight="1">
      <c r="A406" s="34"/>
      <c r="B406" s="34"/>
      <c r="C406" s="34"/>
      <c r="E406" s="34"/>
      <c r="F406" s="35"/>
      <c r="J406" s="36"/>
      <c r="L406" s="37"/>
      <c r="X406" s="12"/>
      <c r="Y406" s="12"/>
      <c r="Z406" s="12"/>
    </row>
    <row r="407" ht="15.75" customHeight="1">
      <c r="A407" s="34"/>
      <c r="B407" s="34"/>
      <c r="C407" s="34"/>
      <c r="E407" s="34"/>
      <c r="F407" s="35"/>
      <c r="J407" s="36"/>
      <c r="L407" s="37"/>
      <c r="X407" s="12"/>
      <c r="Y407" s="12"/>
      <c r="Z407" s="12"/>
    </row>
    <row r="408" ht="15.75" customHeight="1">
      <c r="A408" s="34"/>
      <c r="B408" s="34"/>
      <c r="C408" s="34"/>
      <c r="E408" s="34"/>
      <c r="F408" s="35"/>
      <c r="J408" s="36"/>
      <c r="L408" s="37"/>
      <c r="X408" s="12"/>
      <c r="Y408" s="12"/>
      <c r="Z408" s="12"/>
    </row>
    <row r="409" ht="15.75" customHeight="1">
      <c r="A409" s="34"/>
      <c r="B409" s="34"/>
      <c r="C409" s="34"/>
      <c r="E409" s="34"/>
      <c r="F409" s="35"/>
      <c r="J409" s="36"/>
      <c r="L409" s="37"/>
      <c r="X409" s="12"/>
      <c r="Y409" s="12"/>
      <c r="Z409" s="12"/>
    </row>
    <row r="410" ht="15.75" customHeight="1">
      <c r="A410" s="34"/>
      <c r="B410" s="34"/>
      <c r="C410" s="34"/>
      <c r="E410" s="34"/>
      <c r="F410" s="35"/>
      <c r="J410" s="36"/>
      <c r="L410" s="37"/>
      <c r="X410" s="12"/>
      <c r="Y410" s="12"/>
      <c r="Z410" s="12"/>
    </row>
    <row r="411" ht="15.75" customHeight="1">
      <c r="A411" s="34"/>
      <c r="B411" s="34"/>
      <c r="C411" s="34"/>
      <c r="E411" s="34"/>
      <c r="F411" s="35"/>
      <c r="J411" s="36"/>
      <c r="L411" s="37"/>
      <c r="X411" s="12"/>
      <c r="Y411" s="12"/>
      <c r="Z411" s="12"/>
    </row>
    <row r="412" ht="15.75" customHeight="1">
      <c r="A412" s="34"/>
      <c r="B412" s="34"/>
      <c r="C412" s="34"/>
      <c r="E412" s="34"/>
      <c r="F412" s="35"/>
      <c r="J412" s="36"/>
      <c r="L412" s="37"/>
      <c r="X412" s="12"/>
      <c r="Y412" s="12"/>
      <c r="Z412" s="12"/>
    </row>
    <row r="413" ht="15.75" customHeight="1">
      <c r="A413" s="34"/>
      <c r="B413" s="34"/>
      <c r="C413" s="34"/>
      <c r="E413" s="34"/>
      <c r="F413" s="35"/>
      <c r="J413" s="36"/>
      <c r="L413" s="37"/>
      <c r="X413" s="12"/>
      <c r="Y413" s="12"/>
      <c r="Z413" s="12"/>
    </row>
    <row r="414" ht="15.75" customHeight="1">
      <c r="A414" s="34"/>
      <c r="B414" s="34"/>
      <c r="C414" s="34"/>
      <c r="E414" s="34"/>
      <c r="F414" s="35"/>
      <c r="J414" s="36"/>
      <c r="L414" s="37"/>
      <c r="X414" s="12"/>
      <c r="Y414" s="12"/>
      <c r="Z414" s="12"/>
    </row>
    <row r="415" ht="15.75" customHeight="1">
      <c r="A415" s="34"/>
      <c r="B415" s="34"/>
      <c r="C415" s="34"/>
      <c r="E415" s="34"/>
      <c r="F415" s="35"/>
      <c r="J415" s="36"/>
      <c r="L415" s="37"/>
      <c r="X415" s="12"/>
      <c r="Y415" s="12"/>
      <c r="Z415" s="12"/>
    </row>
    <row r="416" ht="15.75" customHeight="1">
      <c r="A416" s="34"/>
      <c r="B416" s="34"/>
      <c r="C416" s="34"/>
      <c r="E416" s="34"/>
      <c r="F416" s="35"/>
      <c r="J416" s="36"/>
      <c r="L416" s="37"/>
      <c r="X416" s="12"/>
      <c r="Y416" s="12"/>
      <c r="Z416" s="12"/>
    </row>
    <row r="417" ht="15.75" customHeight="1">
      <c r="A417" s="34"/>
      <c r="B417" s="34"/>
      <c r="C417" s="34"/>
      <c r="E417" s="34"/>
      <c r="F417" s="35"/>
      <c r="J417" s="36"/>
      <c r="L417" s="37"/>
      <c r="X417" s="12"/>
      <c r="Y417" s="12"/>
      <c r="Z417" s="12"/>
    </row>
    <row r="418" ht="15.75" customHeight="1">
      <c r="A418" s="34"/>
      <c r="B418" s="34"/>
      <c r="C418" s="34"/>
      <c r="E418" s="34"/>
      <c r="F418" s="35"/>
      <c r="J418" s="36"/>
      <c r="L418" s="37"/>
      <c r="X418" s="12"/>
      <c r="Y418" s="12"/>
      <c r="Z418" s="12"/>
    </row>
    <row r="419" ht="15.75" customHeight="1">
      <c r="A419" s="34"/>
      <c r="B419" s="34"/>
      <c r="C419" s="34"/>
      <c r="E419" s="34"/>
      <c r="F419" s="35"/>
      <c r="J419" s="36"/>
      <c r="L419" s="37"/>
      <c r="X419" s="12"/>
      <c r="Y419" s="12"/>
      <c r="Z419" s="12"/>
    </row>
    <row r="420" ht="15.75" customHeight="1">
      <c r="A420" s="34"/>
      <c r="B420" s="34"/>
      <c r="C420" s="34"/>
      <c r="E420" s="34"/>
      <c r="F420" s="35"/>
      <c r="J420" s="36"/>
      <c r="L420" s="37"/>
      <c r="X420" s="12"/>
      <c r="Y420" s="12"/>
      <c r="Z420" s="12"/>
    </row>
    <row r="421" ht="15.75" customHeight="1">
      <c r="A421" s="34"/>
      <c r="B421" s="34"/>
      <c r="C421" s="34"/>
      <c r="E421" s="34"/>
      <c r="F421" s="35"/>
      <c r="J421" s="36"/>
      <c r="L421" s="37"/>
      <c r="X421" s="12"/>
      <c r="Y421" s="12"/>
      <c r="Z421" s="12"/>
    </row>
    <row r="422" ht="15.75" customHeight="1">
      <c r="A422" s="34"/>
      <c r="B422" s="34"/>
      <c r="C422" s="34"/>
      <c r="E422" s="34"/>
      <c r="F422" s="35"/>
      <c r="J422" s="36"/>
      <c r="L422" s="37"/>
      <c r="X422" s="12"/>
      <c r="Y422" s="12"/>
      <c r="Z422" s="12"/>
    </row>
    <row r="423" ht="15.75" customHeight="1">
      <c r="A423" s="34"/>
      <c r="B423" s="34"/>
      <c r="C423" s="34"/>
      <c r="E423" s="34"/>
      <c r="F423" s="35"/>
      <c r="J423" s="36"/>
      <c r="L423" s="37"/>
      <c r="X423" s="12"/>
      <c r="Y423" s="12"/>
      <c r="Z423" s="12"/>
    </row>
    <row r="424" ht="15.75" customHeight="1">
      <c r="A424" s="34"/>
      <c r="B424" s="34"/>
      <c r="C424" s="34"/>
      <c r="E424" s="34"/>
      <c r="F424" s="35"/>
      <c r="J424" s="36"/>
      <c r="L424" s="37"/>
      <c r="X424" s="12"/>
      <c r="Y424" s="12"/>
      <c r="Z424" s="12"/>
    </row>
    <row r="425" ht="15.75" customHeight="1">
      <c r="A425" s="34"/>
      <c r="B425" s="34"/>
      <c r="C425" s="34"/>
      <c r="E425" s="34"/>
      <c r="F425" s="35"/>
      <c r="J425" s="36"/>
      <c r="L425" s="37"/>
      <c r="X425" s="12"/>
      <c r="Y425" s="12"/>
      <c r="Z425" s="12"/>
    </row>
    <row r="426" ht="15.75" customHeight="1">
      <c r="A426" s="34"/>
      <c r="B426" s="34"/>
      <c r="C426" s="34"/>
      <c r="E426" s="34"/>
      <c r="F426" s="35"/>
      <c r="J426" s="36"/>
      <c r="L426" s="37"/>
      <c r="X426" s="12"/>
      <c r="Y426" s="12"/>
      <c r="Z426" s="12"/>
    </row>
    <row r="427" ht="15.75" customHeight="1">
      <c r="A427" s="34"/>
      <c r="B427" s="34"/>
      <c r="C427" s="34"/>
      <c r="E427" s="34"/>
      <c r="F427" s="35"/>
      <c r="J427" s="36"/>
      <c r="L427" s="37"/>
      <c r="X427" s="12"/>
      <c r="Y427" s="12"/>
      <c r="Z427" s="12"/>
    </row>
    <row r="428" ht="15.75" customHeight="1">
      <c r="A428" s="34"/>
      <c r="B428" s="34"/>
      <c r="C428" s="34"/>
      <c r="E428" s="34"/>
      <c r="F428" s="35"/>
      <c r="J428" s="36"/>
      <c r="L428" s="37"/>
      <c r="X428" s="12"/>
      <c r="Y428" s="12"/>
      <c r="Z428" s="12"/>
    </row>
    <row r="429" ht="15.75" customHeight="1">
      <c r="A429" s="34"/>
      <c r="B429" s="34"/>
      <c r="C429" s="34"/>
      <c r="E429" s="34"/>
      <c r="F429" s="35"/>
      <c r="J429" s="36"/>
      <c r="L429" s="37"/>
      <c r="X429" s="12"/>
      <c r="Y429" s="12"/>
      <c r="Z429" s="12"/>
    </row>
    <row r="430" ht="15.75" customHeight="1">
      <c r="A430" s="34"/>
      <c r="B430" s="34"/>
      <c r="C430" s="34"/>
      <c r="E430" s="34"/>
      <c r="F430" s="35"/>
      <c r="J430" s="36"/>
      <c r="L430" s="37"/>
      <c r="X430" s="12"/>
      <c r="Y430" s="12"/>
      <c r="Z430" s="12"/>
    </row>
    <row r="431" ht="15.75" customHeight="1">
      <c r="A431" s="34"/>
      <c r="B431" s="34"/>
      <c r="C431" s="34"/>
      <c r="E431" s="34"/>
      <c r="F431" s="35"/>
      <c r="J431" s="36"/>
      <c r="L431" s="37"/>
      <c r="X431" s="12"/>
      <c r="Y431" s="12"/>
      <c r="Z431" s="12"/>
    </row>
    <row r="432" ht="15.75" customHeight="1">
      <c r="A432" s="34"/>
      <c r="B432" s="34"/>
      <c r="C432" s="34"/>
      <c r="E432" s="34"/>
      <c r="F432" s="35"/>
      <c r="J432" s="36"/>
      <c r="L432" s="37"/>
      <c r="X432" s="12"/>
      <c r="Y432" s="12"/>
      <c r="Z432" s="12"/>
    </row>
    <row r="433" ht="15.75" customHeight="1">
      <c r="A433" s="34"/>
      <c r="B433" s="34"/>
      <c r="C433" s="34"/>
      <c r="E433" s="34"/>
      <c r="F433" s="35"/>
      <c r="J433" s="36"/>
      <c r="L433" s="37"/>
      <c r="X433" s="12"/>
      <c r="Y433" s="12"/>
      <c r="Z433" s="12"/>
    </row>
    <row r="434" ht="15.75" customHeight="1">
      <c r="A434" s="34"/>
      <c r="B434" s="34"/>
      <c r="C434" s="34"/>
      <c r="E434" s="34"/>
      <c r="F434" s="35"/>
      <c r="J434" s="36"/>
      <c r="L434" s="37"/>
      <c r="X434" s="12"/>
      <c r="Y434" s="12"/>
      <c r="Z434" s="12"/>
    </row>
    <row r="435" ht="15.75" customHeight="1">
      <c r="A435" s="34"/>
      <c r="B435" s="34"/>
      <c r="C435" s="34"/>
      <c r="E435" s="34"/>
      <c r="F435" s="35"/>
      <c r="J435" s="36"/>
      <c r="L435" s="37"/>
      <c r="X435" s="12"/>
      <c r="Y435" s="12"/>
      <c r="Z435" s="12"/>
    </row>
    <row r="436" ht="15.75" customHeight="1">
      <c r="A436" s="34"/>
      <c r="B436" s="34"/>
      <c r="C436" s="34"/>
      <c r="E436" s="34"/>
      <c r="F436" s="35"/>
      <c r="J436" s="36"/>
      <c r="L436" s="37"/>
      <c r="X436" s="12"/>
      <c r="Y436" s="12"/>
      <c r="Z436" s="12"/>
    </row>
    <row r="437" ht="15.75" customHeight="1">
      <c r="A437" s="34"/>
      <c r="B437" s="34"/>
      <c r="C437" s="34"/>
      <c r="E437" s="34"/>
      <c r="F437" s="35"/>
      <c r="J437" s="36"/>
      <c r="L437" s="37"/>
      <c r="X437" s="12"/>
      <c r="Y437" s="12"/>
      <c r="Z437" s="12"/>
    </row>
    <row r="438" ht="15.75" customHeight="1">
      <c r="A438" s="34"/>
      <c r="B438" s="34"/>
      <c r="C438" s="34"/>
      <c r="E438" s="34"/>
      <c r="F438" s="35"/>
      <c r="J438" s="36"/>
      <c r="L438" s="37"/>
      <c r="X438" s="12"/>
      <c r="Y438" s="12"/>
      <c r="Z438" s="12"/>
    </row>
    <row r="439" ht="15.75" customHeight="1">
      <c r="A439" s="34"/>
      <c r="B439" s="34"/>
      <c r="C439" s="34"/>
      <c r="E439" s="34"/>
      <c r="F439" s="35"/>
      <c r="J439" s="36"/>
      <c r="L439" s="37"/>
      <c r="X439" s="12"/>
      <c r="Y439" s="12"/>
      <c r="Z439" s="12"/>
    </row>
    <row r="440" ht="15.75" customHeight="1">
      <c r="A440" s="34"/>
      <c r="B440" s="34"/>
      <c r="C440" s="34"/>
      <c r="E440" s="34"/>
      <c r="F440" s="35"/>
      <c r="J440" s="36"/>
      <c r="L440" s="37"/>
      <c r="X440" s="12"/>
      <c r="Y440" s="12"/>
      <c r="Z440" s="12"/>
    </row>
    <row r="441" ht="15.75" customHeight="1">
      <c r="A441" s="34"/>
      <c r="B441" s="34"/>
      <c r="C441" s="34"/>
      <c r="E441" s="34"/>
      <c r="F441" s="35"/>
      <c r="J441" s="36"/>
      <c r="L441" s="37"/>
      <c r="X441" s="12"/>
      <c r="Y441" s="12"/>
      <c r="Z441" s="12"/>
    </row>
    <row r="442" ht="15.75" customHeight="1">
      <c r="A442" s="34"/>
      <c r="B442" s="34"/>
      <c r="C442" s="34"/>
      <c r="E442" s="34"/>
      <c r="F442" s="35"/>
      <c r="J442" s="36"/>
      <c r="L442" s="37"/>
      <c r="X442" s="12"/>
      <c r="Y442" s="12"/>
      <c r="Z442" s="12"/>
    </row>
    <row r="443" ht="15.75" customHeight="1">
      <c r="A443" s="34"/>
      <c r="B443" s="34"/>
      <c r="C443" s="34"/>
      <c r="E443" s="34"/>
      <c r="F443" s="35"/>
      <c r="J443" s="36"/>
      <c r="L443" s="37"/>
      <c r="X443" s="12"/>
      <c r="Y443" s="12"/>
      <c r="Z443" s="12"/>
    </row>
    <row r="444" ht="15.75" customHeight="1">
      <c r="A444" s="34"/>
      <c r="B444" s="34"/>
      <c r="C444" s="34"/>
      <c r="E444" s="34"/>
      <c r="F444" s="35"/>
      <c r="J444" s="36"/>
      <c r="L444" s="37"/>
      <c r="X444" s="12"/>
      <c r="Y444" s="12"/>
      <c r="Z444" s="12"/>
    </row>
    <row r="445" ht="15.75" customHeight="1">
      <c r="A445" s="34"/>
      <c r="B445" s="34"/>
      <c r="C445" s="34"/>
      <c r="E445" s="34"/>
      <c r="F445" s="35"/>
      <c r="J445" s="36"/>
      <c r="L445" s="37"/>
      <c r="X445" s="12"/>
      <c r="Y445" s="12"/>
      <c r="Z445" s="12"/>
    </row>
    <row r="446" ht="15.75" customHeight="1">
      <c r="A446" s="34"/>
      <c r="B446" s="34"/>
      <c r="C446" s="34"/>
      <c r="E446" s="34"/>
      <c r="F446" s="35"/>
      <c r="J446" s="36"/>
      <c r="L446" s="37"/>
      <c r="X446" s="12"/>
      <c r="Y446" s="12"/>
      <c r="Z446" s="12"/>
    </row>
    <row r="447" ht="15.75" customHeight="1">
      <c r="A447" s="34"/>
      <c r="B447" s="34"/>
      <c r="C447" s="34"/>
      <c r="E447" s="34"/>
      <c r="F447" s="35"/>
      <c r="J447" s="36"/>
      <c r="L447" s="37"/>
      <c r="X447" s="12"/>
      <c r="Y447" s="12"/>
      <c r="Z447" s="12"/>
    </row>
    <row r="448" ht="15.75" customHeight="1">
      <c r="A448" s="34"/>
      <c r="B448" s="34"/>
      <c r="C448" s="34"/>
      <c r="E448" s="34"/>
      <c r="F448" s="35"/>
      <c r="J448" s="36"/>
      <c r="L448" s="37"/>
      <c r="X448" s="12"/>
      <c r="Y448" s="12"/>
      <c r="Z448" s="12"/>
    </row>
    <row r="449" ht="15.75" customHeight="1">
      <c r="A449" s="34"/>
      <c r="B449" s="34"/>
      <c r="C449" s="34"/>
      <c r="E449" s="34"/>
      <c r="F449" s="35"/>
      <c r="J449" s="36"/>
      <c r="L449" s="37"/>
      <c r="X449" s="12"/>
      <c r="Y449" s="12"/>
      <c r="Z449" s="12"/>
    </row>
    <row r="450" ht="15.75" customHeight="1">
      <c r="A450" s="34"/>
      <c r="B450" s="34"/>
      <c r="C450" s="34"/>
      <c r="E450" s="34"/>
      <c r="F450" s="35"/>
      <c r="J450" s="36"/>
      <c r="L450" s="37"/>
      <c r="X450" s="12"/>
      <c r="Y450" s="12"/>
      <c r="Z450" s="12"/>
    </row>
    <row r="451" ht="15.75" customHeight="1">
      <c r="A451" s="34"/>
      <c r="B451" s="34"/>
      <c r="C451" s="34"/>
      <c r="E451" s="34"/>
      <c r="F451" s="35"/>
      <c r="J451" s="36"/>
      <c r="L451" s="37"/>
      <c r="X451" s="12"/>
      <c r="Y451" s="12"/>
      <c r="Z451" s="12"/>
    </row>
    <row r="452" ht="15.75" customHeight="1">
      <c r="A452" s="34"/>
      <c r="B452" s="34"/>
      <c r="C452" s="34"/>
      <c r="E452" s="34"/>
      <c r="F452" s="35"/>
      <c r="J452" s="36"/>
      <c r="L452" s="37"/>
      <c r="X452" s="12"/>
      <c r="Y452" s="12"/>
      <c r="Z452" s="12"/>
    </row>
    <row r="453" ht="15.75" customHeight="1">
      <c r="A453" s="34"/>
      <c r="B453" s="34"/>
      <c r="C453" s="34"/>
      <c r="E453" s="34"/>
      <c r="F453" s="35"/>
      <c r="J453" s="36"/>
      <c r="L453" s="37"/>
      <c r="X453" s="12"/>
      <c r="Y453" s="12"/>
      <c r="Z453" s="12"/>
    </row>
    <row r="454" ht="15.75" customHeight="1">
      <c r="A454" s="34"/>
      <c r="B454" s="34"/>
      <c r="C454" s="34"/>
      <c r="E454" s="34"/>
      <c r="F454" s="35"/>
      <c r="J454" s="36"/>
      <c r="L454" s="37"/>
      <c r="X454" s="12"/>
      <c r="Y454" s="12"/>
      <c r="Z454" s="12"/>
    </row>
    <row r="455" ht="15.75" customHeight="1">
      <c r="A455" s="34"/>
      <c r="B455" s="34"/>
      <c r="C455" s="34"/>
      <c r="E455" s="34"/>
      <c r="F455" s="35"/>
      <c r="J455" s="36"/>
      <c r="L455" s="37"/>
      <c r="X455" s="12"/>
      <c r="Y455" s="12"/>
      <c r="Z455" s="12"/>
    </row>
    <row r="456" ht="15.75" customHeight="1">
      <c r="A456" s="34"/>
      <c r="B456" s="34"/>
      <c r="C456" s="34"/>
      <c r="E456" s="34"/>
      <c r="F456" s="35"/>
      <c r="J456" s="36"/>
      <c r="L456" s="37"/>
      <c r="X456" s="12"/>
      <c r="Y456" s="12"/>
      <c r="Z456" s="12"/>
    </row>
    <row r="457" ht="15.75" customHeight="1">
      <c r="A457" s="34"/>
      <c r="B457" s="34"/>
      <c r="C457" s="34"/>
      <c r="E457" s="34"/>
      <c r="F457" s="35"/>
      <c r="J457" s="36"/>
      <c r="L457" s="37"/>
      <c r="X457" s="12"/>
      <c r="Y457" s="12"/>
      <c r="Z457" s="12"/>
    </row>
    <row r="458" ht="15.75" customHeight="1">
      <c r="A458" s="34"/>
      <c r="B458" s="34"/>
      <c r="C458" s="34"/>
      <c r="E458" s="34"/>
      <c r="F458" s="35"/>
      <c r="J458" s="36"/>
      <c r="L458" s="37"/>
      <c r="X458" s="12"/>
      <c r="Y458" s="12"/>
      <c r="Z458" s="12"/>
    </row>
    <row r="459" ht="15.75" customHeight="1">
      <c r="A459" s="34"/>
      <c r="B459" s="34"/>
      <c r="C459" s="34"/>
      <c r="E459" s="34"/>
      <c r="F459" s="35"/>
      <c r="J459" s="36"/>
      <c r="L459" s="37"/>
      <c r="X459" s="12"/>
      <c r="Y459" s="12"/>
      <c r="Z459" s="12"/>
    </row>
    <row r="460" ht="15.75" customHeight="1">
      <c r="A460" s="34"/>
      <c r="B460" s="34"/>
      <c r="C460" s="34"/>
      <c r="E460" s="34"/>
      <c r="F460" s="35"/>
      <c r="J460" s="36"/>
      <c r="L460" s="37"/>
      <c r="X460" s="12"/>
      <c r="Y460" s="12"/>
      <c r="Z460" s="12"/>
    </row>
    <row r="461" ht="15.75" customHeight="1">
      <c r="A461" s="34"/>
      <c r="B461" s="34"/>
      <c r="C461" s="34"/>
      <c r="E461" s="34"/>
      <c r="F461" s="35"/>
      <c r="J461" s="36"/>
      <c r="L461" s="37"/>
      <c r="X461" s="12"/>
      <c r="Y461" s="12"/>
      <c r="Z461" s="12"/>
    </row>
    <row r="462" ht="15.75" customHeight="1">
      <c r="A462" s="34"/>
      <c r="B462" s="34"/>
      <c r="C462" s="34"/>
      <c r="E462" s="34"/>
      <c r="F462" s="35"/>
      <c r="J462" s="36"/>
      <c r="L462" s="37"/>
      <c r="X462" s="12"/>
      <c r="Y462" s="12"/>
      <c r="Z462" s="12"/>
    </row>
    <row r="463" ht="15.75" customHeight="1">
      <c r="A463" s="34"/>
      <c r="B463" s="34"/>
      <c r="C463" s="34"/>
      <c r="E463" s="34"/>
      <c r="F463" s="35"/>
      <c r="J463" s="36"/>
      <c r="L463" s="37"/>
      <c r="X463" s="12"/>
      <c r="Y463" s="12"/>
      <c r="Z463" s="12"/>
    </row>
    <row r="464" ht="15.75" customHeight="1">
      <c r="A464" s="34"/>
      <c r="B464" s="34"/>
      <c r="C464" s="34"/>
      <c r="E464" s="34"/>
      <c r="F464" s="35"/>
      <c r="J464" s="36"/>
      <c r="L464" s="37"/>
      <c r="X464" s="12"/>
      <c r="Y464" s="12"/>
      <c r="Z464" s="12"/>
    </row>
    <row r="465" ht="15.75" customHeight="1">
      <c r="A465" s="34"/>
      <c r="B465" s="34"/>
      <c r="C465" s="34"/>
      <c r="E465" s="34"/>
      <c r="F465" s="35"/>
      <c r="J465" s="36"/>
      <c r="L465" s="37"/>
      <c r="X465" s="12"/>
      <c r="Y465" s="12"/>
      <c r="Z465" s="12"/>
    </row>
    <row r="466" ht="15.75" customHeight="1">
      <c r="A466" s="34"/>
      <c r="B466" s="34"/>
      <c r="C466" s="34"/>
      <c r="E466" s="34"/>
      <c r="F466" s="35"/>
      <c r="J466" s="36"/>
      <c r="L466" s="37"/>
      <c r="X466" s="12"/>
      <c r="Y466" s="12"/>
      <c r="Z466" s="12"/>
    </row>
    <row r="467" ht="15.75" customHeight="1">
      <c r="A467" s="34"/>
      <c r="B467" s="34"/>
      <c r="C467" s="34"/>
      <c r="E467" s="34"/>
      <c r="F467" s="35"/>
      <c r="J467" s="36"/>
      <c r="L467" s="37"/>
      <c r="X467" s="12"/>
      <c r="Y467" s="12"/>
      <c r="Z467" s="12"/>
    </row>
    <row r="468" ht="15.75" customHeight="1">
      <c r="A468" s="34"/>
      <c r="B468" s="34"/>
      <c r="C468" s="34"/>
      <c r="E468" s="34"/>
      <c r="F468" s="35"/>
      <c r="J468" s="36"/>
      <c r="L468" s="37"/>
      <c r="X468" s="12"/>
      <c r="Y468" s="12"/>
      <c r="Z468" s="12"/>
    </row>
    <row r="469" ht="15.75" customHeight="1">
      <c r="A469" s="34"/>
      <c r="B469" s="34"/>
      <c r="C469" s="34"/>
      <c r="E469" s="34"/>
      <c r="F469" s="35"/>
      <c r="J469" s="36"/>
      <c r="L469" s="37"/>
      <c r="X469" s="12"/>
      <c r="Y469" s="12"/>
      <c r="Z469" s="12"/>
    </row>
    <row r="470" ht="15.75" customHeight="1">
      <c r="A470" s="34"/>
      <c r="B470" s="34"/>
      <c r="C470" s="34"/>
      <c r="E470" s="34"/>
      <c r="F470" s="35"/>
      <c r="J470" s="36"/>
      <c r="L470" s="37"/>
      <c r="X470" s="12"/>
      <c r="Y470" s="12"/>
      <c r="Z470" s="12"/>
    </row>
    <row r="471" ht="15.75" customHeight="1">
      <c r="A471" s="34"/>
      <c r="B471" s="34"/>
      <c r="C471" s="34"/>
      <c r="E471" s="34"/>
      <c r="F471" s="35"/>
      <c r="J471" s="36"/>
      <c r="L471" s="37"/>
      <c r="X471" s="12"/>
      <c r="Y471" s="12"/>
      <c r="Z471" s="12"/>
    </row>
    <row r="472" ht="15.75" customHeight="1">
      <c r="A472" s="34"/>
      <c r="B472" s="34"/>
      <c r="C472" s="34"/>
      <c r="E472" s="34"/>
      <c r="F472" s="35"/>
      <c r="J472" s="36"/>
      <c r="L472" s="37"/>
      <c r="X472" s="12"/>
      <c r="Y472" s="12"/>
      <c r="Z472" s="12"/>
    </row>
    <row r="473" ht="15.75" customHeight="1">
      <c r="A473" s="34"/>
      <c r="B473" s="34"/>
      <c r="C473" s="34"/>
      <c r="E473" s="34"/>
      <c r="F473" s="35"/>
      <c r="J473" s="36"/>
      <c r="L473" s="37"/>
      <c r="X473" s="12"/>
      <c r="Y473" s="12"/>
      <c r="Z473" s="12"/>
    </row>
    <row r="474" ht="15.75" customHeight="1">
      <c r="A474" s="34"/>
      <c r="B474" s="34"/>
      <c r="C474" s="34"/>
      <c r="E474" s="34"/>
      <c r="F474" s="35"/>
      <c r="J474" s="36"/>
      <c r="L474" s="37"/>
      <c r="X474" s="12"/>
      <c r="Y474" s="12"/>
      <c r="Z474" s="12"/>
    </row>
    <row r="475" ht="15.75" customHeight="1">
      <c r="A475" s="34"/>
      <c r="B475" s="34"/>
      <c r="C475" s="34"/>
      <c r="E475" s="34"/>
      <c r="F475" s="35"/>
      <c r="J475" s="36"/>
      <c r="L475" s="37"/>
      <c r="X475" s="12"/>
      <c r="Y475" s="12"/>
      <c r="Z475" s="12"/>
    </row>
    <row r="476" ht="15.75" customHeight="1">
      <c r="A476" s="34"/>
      <c r="B476" s="34"/>
      <c r="C476" s="34"/>
      <c r="E476" s="34"/>
      <c r="F476" s="35"/>
      <c r="J476" s="36"/>
      <c r="L476" s="37"/>
      <c r="X476" s="12"/>
      <c r="Y476" s="12"/>
      <c r="Z476" s="12"/>
    </row>
    <row r="477" ht="15.75" customHeight="1">
      <c r="A477" s="34"/>
      <c r="B477" s="34"/>
      <c r="C477" s="34"/>
      <c r="E477" s="34"/>
      <c r="F477" s="35"/>
      <c r="J477" s="36"/>
      <c r="L477" s="37"/>
      <c r="X477" s="12"/>
      <c r="Y477" s="12"/>
      <c r="Z477" s="12"/>
    </row>
    <row r="478" ht="15.75" customHeight="1">
      <c r="A478" s="34"/>
      <c r="B478" s="34"/>
      <c r="C478" s="34"/>
      <c r="E478" s="34"/>
      <c r="F478" s="35"/>
      <c r="J478" s="36"/>
      <c r="L478" s="37"/>
      <c r="X478" s="12"/>
      <c r="Y478" s="12"/>
      <c r="Z478" s="12"/>
    </row>
    <row r="479" ht="15.75" customHeight="1">
      <c r="A479" s="34"/>
      <c r="B479" s="34"/>
      <c r="C479" s="34"/>
      <c r="E479" s="34"/>
      <c r="F479" s="35"/>
      <c r="J479" s="36"/>
      <c r="L479" s="37"/>
      <c r="X479" s="12"/>
      <c r="Y479" s="12"/>
      <c r="Z479" s="12"/>
    </row>
    <row r="480" ht="15.75" customHeight="1">
      <c r="A480" s="34"/>
      <c r="B480" s="34"/>
      <c r="C480" s="34"/>
      <c r="E480" s="34"/>
      <c r="F480" s="35"/>
      <c r="J480" s="36"/>
      <c r="L480" s="37"/>
      <c r="X480" s="12"/>
      <c r="Y480" s="12"/>
      <c r="Z480" s="12"/>
    </row>
    <row r="481" ht="15.75" customHeight="1">
      <c r="A481" s="34"/>
      <c r="B481" s="34"/>
      <c r="C481" s="34"/>
      <c r="E481" s="34"/>
      <c r="F481" s="35"/>
      <c r="J481" s="36"/>
      <c r="L481" s="37"/>
      <c r="X481" s="12"/>
      <c r="Y481" s="12"/>
      <c r="Z481" s="12"/>
    </row>
    <row r="482" ht="15.75" customHeight="1">
      <c r="A482" s="34"/>
      <c r="B482" s="34"/>
      <c r="C482" s="34"/>
      <c r="E482" s="34"/>
      <c r="F482" s="35"/>
      <c r="J482" s="36"/>
      <c r="L482" s="37"/>
      <c r="X482" s="12"/>
      <c r="Y482" s="12"/>
      <c r="Z482" s="12"/>
    </row>
    <row r="483" ht="15.75" customHeight="1">
      <c r="A483" s="34"/>
      <c r="B483" s="34"/>
      <c r="C483" s="34"/>
      <c r="E483" s="34"/>
      <c r="F483" s="35"/>
      <c r="J483" s="36"/>
      <c r="L483" s="37"/>
      <c r="X483" s="12"/>
      <c r="Y483" s="12"/>
      <c r="Z483" s="12"/>
    </row>
    <row r="484" ht="15.75" customHeight="1">
      <c r="A484" s="34"/>
      <c r="B484" s="34"/>
      <c r="C484" s="34"/>
      <c r="E484" s="34"/>
      <c r="F484" s="35"/>
      <c r="J484" s="36"/>
      <c r="L484" s="37"/>
      <c r="X484" s="12"/>
      <c r="Y484" s="12"/>
      <c r="Z484" s="12"/>
    </row>
    <row r="485" ht="15.75" customHeight="1">
      <c r="A485" s="34"/>
      <c r="B485" s="34"/>
      <c r="C485" s="34"/>
      <c r="E485" s="34"/>
      <c r="F485" s="35"/>
      <c r="J485" s="36"/>
      <c r="L485" s="37"/>
      <c r="X485" s="12"/>
      <c r="Y485" s="12"/>
      <c r="Z485" s="12"/>
    </row>
    <row r="486" ht="15.75" customHeight="1">
      <c r="A486" s="34"/>
      <c r="B486" s="34"/>
      <c r="C486" s="34"/>
      <c r="E486" s="34"/>
      <c r="F486" s="35"/>
      <c r="J486" s="36"/>
      <c r="L486" s="37"/>
      <c r="X486" s="12"/>
      <c r="Y486" s="12"/>
      <c r="Z486" s="12"/>
    </row>
    <row r="487" ht="15.75" customHeight="1">
      <c r="A487" s="34"/>
      <c r="B487" s="34"/>
      <c r="C487" s="34"/>
      <c r="E487" s="34"/>
      <c r="F487" s="35"/>
      <c r="J487" s="36"/>
      <c r="L487" s="37"/>
      <c r="X487" s="12"/>
      <c r="Y487" s="12"/>
      <c r="Z487" s="12"/>
    </row>
    <row r="488" ht="15.75" customHeight="1">
      <c r="A488" s="34"/>
      <c r="B488" s="34"/>
      <c r="C488" s="34"/>
      <c r="E488" s="34"/>
      <c r="F488" s="35"/>
      <c r="J488" s="36"/>
      <c r="L488" s="37"/>
      <c r="X488" s="12"/>
      <c r="Y488" s="12"/>
      <c r="Z488" s="12"/>
    </row>
    <row r="489" ht="15.75" customHeight="1">
      <c r="A489" s="34"/>
      <c r="B489" s="34"/>
      <c r="C489" s="34"/>
      <c r="E489" s="34"/>
      <c r="F489" s="35"/>
      <c r="J489" s="36"/>
      <c r="L489" s="37"/>
      <c r="X489" s="12"/>
      <c r="Y489" s="12"/>
      <c r="Z489" s="12"/>
    </row>
    <row r="490" ht="15.75" customHeight="1">
      <c r="A490" s="34"/>
      <c r="B490" s="34"/>
      <c r="C490" s="34"/>
      <c r="E490" s="34"/>
      <c r="F490" s="35"/>
      <c r="J490" s="36"/>
      <c r="L490" s="37"/>
      <c r="X490" s="12"/>
      <c r="Y490" s="12"/>
      <c r="Z490" s="12"/>
    </row>
    <row r="491" ht="15.75" customHeight="1">
      <c r="A491" s="34"/>
      <c r="B491" s="34"/>
      <c r="C491" s="34"/>
      <c r="E491" s="34"/>
      <c r="F491" s="35"/>
      <c r="J491" s="36"/>
      <c r="L491" s="37"/>
      <c r="X491" s="12"/>
      <c r="Y491" s="12"/>
      <c r="Z491" s="12"/>
    </row>
    <row r="492" ht="15.75" customHeight="1">
      <c r="A492" s="34"/>
      <c r="B492" s="34"/>
      <c r="C492" s="34"/>
      <c r="E492" s="34"/>
      <c r="F492" s="35"/>
      <c r="J492" s="36"/>
      <c r="L492" s="37"/>
      <c r="X492" s="12"/>
      <c r="Y492" s="12"/>
      <c r="Z492" s="12"/>
    </row>
    <row r="493" ht="15.75" customHeight="1">
      <c r="A493" s="34"/>
      <c r="B493" s="34"/>
      <c r="C493" s="34"/>
      <c r="E493" s="34"/>
      <c r="F493" s="35"/>
      <c r="J493" s="36"/>
      <c r="L493" s="37"/>
      <c r="X493" s="12"/>
      <c r="Y493" s="12"/>
      <c r="Z493" s="12"/>
    </row>
    <row r="494" ht="15.75" customHeight="1">
      <c r="A494" s="34"/>
      <c r="B494" s="34"/>
      <c r="C494" s="34"/>
      <c r="E494" s="34"/>
      <c r="F494" s="35"/>
      <c r="J494" s="36"/>
      <c r="L494" s="37"/>
      <c r="X494" s="12"/>
      <c r="Y494" s="12"/>
      <c r="Z494" s="12"/>
    </row>
    <row r="495" ht="15.75" customHeight="1">
      <c r="A495" s="34"/>
      <c r="B495" s="34"/>
      <c r="C495" s="34"/>
      <c r="E495" s="34"/>
      <c r="F495" s="35"/>
      <c r="J495" s="36"/>
      <c r="L495" s="37"/>
      <c r="X495" s="12"/>
      <c r="Y495" s="12"/>
      <c r="Z495" s="12"/>
    </row>
    <row r="496" ht="15.75" customHeight="1">
      <c r="A496" s="34"/>
      <c r="B496" s="34"/>
      <c r="C496" s="34"/>
      <c r="E496" s="34"/>
      <c r="F496" s="35"/>
      <c r="J496" s="36"/>
      <c r="L496" s="37"/>
      <c r="X496" s="12"/>
      <c r="Y496" s="12"/>
      <c r="Z496" s="12"/>
    </row>
    <row r="497" ht="15.75" customHeight="1">
      <c r="A497" s="34"/>
      <c r="B497" s="34"/>
      <c r="C497" s="34"/>
      <c r="E497" s="34"/>
      <c r="F497" s="35"/>
      <c r="J497" s="36"/>
      <c r="L497" s="37"/>
      <c r="X497" s="12"/>
      <c r="Y497" s="12"/>
      <c r="Z497" s="12"/>
    </row>
    <row r="498" ht="15.75" customHeight="1">
      <c r="A498" s="34"/>
      <c r="B498" s="34"/>
      <c r="C498" s="34"/>
      <c r="E498" s="34"/>
      <c r="F498" s="35"/>
      <c r="J498" s="36"/>
      <c r="L498" s="37"/>
      <c r="X498" s="12"/>
      <c r="Y498" s="12"/>
      <c r="Z498" s="12"/>
    </row>
    <row r="499" ht="15.75" customHeight="1">
      <c r="A499" s="34"/>
      <c r="B499" s="34"/>
      <c r="C499" s="34"/>
      <c r="E499" s="34"/>
      <c r="F499" s="35"/>
      <c r="J499" s="36"/>
      <c r="L499" s="37"/>
      <c r="X499" s="12"/>
      <c r="Y499" s="12"/>
      <c r="Z499" s="12"/>
    </row>
    <row r="500" ht="15.75" customHeight="1">
      <c r="A500" s="34"/>
      <c r="B500" s="34"/>
      <c r="C500" s="34"/>
      <c r="E500" s="34"/>
      <c r="F500" s="35"/>
      <c r="J500" s="36"/>
      <c r="L500" s="37"/>
      <c r="X500" s="12"/>
      <c r="Y500" s="12"/>
      <c r="Z500" s="12"/>
    </row>
    <row r="501" ht="15.75" customHeight="1">
      <c r="A501" s="34"/>
      <c r="B501" s="34"/>
      <c r="C501" s="34"/>
      <c r="E501" s="34"/>
      <c r="F501" s="35"/>
      <c r="J501" s="36"/>
      <c r="L501" s="37"/>
      <c r="X501" s="12"/>
      <c r="Y501" s="12"/>
      <c r="Z501" s="12"/>
    </row>
    <row r="502" ht="15.75" customHeight="1">
      <c r="A502" s="34"/>
      <c r="B502" s="34"/>
      <c r="C502" s="34"/>
      <c r="E502" s="34"/>
      <c r="F502" s="35"/>
      <c r="J502" s="36"/>
      <c r="L502" s="37"/>
      <c r="X502" s="12"/>
      <c r="Y502" s="12"/>
      <c r="Z502" s="12"/>
    </row>
    <row r="503" ht="15.75" customHeight="1">
      <c r="A503" s="34"/>
      <c r="B503" s="34"/>
      <c r="C503" s="34"/>
      <c r="E503" s="34"/>
      <c r="F503" s="35"/>
      <c r="J503" s="36"/>
      <c r="L503" s="37"/>
      <c r="X503" s="12"/>
      <c r="Y503" s="12"/>
      <c r="Z503" s="12"/>
    </row>
    <row r="504" ht="15.75" customHeight="1">
      <c r="A504" s="34"/>
      <c r="B504" s="34"/>
      <c r="C504" s="34"/>
      <c r="E504" s="34"/>
      <c r="F504" s="35"/>
      <c r="J504" s="36"/>
      <c r="L504" s="37"/>
      <c r="X504" s="12"/>
      <c r="Y504" s="12"/>
      <c r="Z504" s="12"/>
    </row>
    <row r="505" ht="15.75" customHeight="1">
      <c r="A505" s="34"/>
      <c r="B505" s="34"/>
      <c r="C505" s="34"/>
      <c r="E505" s="34"/>
      <c r="F505" s="35"/>
      <c r="J505" s="36"/>
      <c r="L505" s="37"/>
      <c r="X505" s="12"/>
      <c r="Y505" s="12"/>
      <c r="Z505" s="12"/>
    </row>
    <row r="506" ht="15.75" customHeight="1">
      <c r="A506" s="34"/>
      <c r="B506" s="34"/>
      <c r="C506" s="34"/>
      <c r="E506" s="34"/>
      <c r="F506" s="35"/>
      <c r="J506" s="36"/>
      <c r="L506" s="37"/>
      <c r="X506" s="12"/>
      <c r="Y506" s="12"/>
      <c r="Z506" s="12"/>
    </row>
    <row r="507" ht="15.75" customHeight="1">
      <c r="A507" s="34"/>
      <c r="B507" s="34"/>
      <c r="C507" s="34"/>
      <c r="E507" s="34"/>
      <c r="F507" s="35"/>
      <c r="J507" s="36"/>
      <c r="L507" s="37"/>
      <c r="X507" s="12"/>
      <c r="Y507" s="12"/>
      <c r="Z507" s="12"/>
    </row>
    <row r="508" ht="15.75" customHeight="1">
      <c r="A508" s="34"/>
      <c r="B508" s="34"/>
      <c r="C508" s="34"/>
      <c r="E508" s="34"/>
      <c r="F508" s="35"/>
      <c r="J508" s="36"/>
      <c r="L508" s="37"/>
      <c r="X508" s="12"/>
      <c r="Y508" s="12"/>
      <c r="Z508" s="12"/>
    </row>
    <row r="509" ht="15.75" customHeight="1">
      <c r="A509" s="34"/>
      <c r="B509" s="34"/>
      <c r="C509" s="34"/>
      <c r="E509" s="34"/>
      <c r="F509" s="35"/>
      <c r="J509" s="36"/>
      <c r="L509" s="37"/>
      <c r="X509" s="12"/>
      <c r="Y509" s="12"/>
      <c r="Z509" s="12"/>
    </row>
    <row r="510" ht="15.75" customHeight="1">
      <c r="A510" s="34"/>
      <c r="B510" s="34"/>
      <c r="C510" s="34"/>
      <c r="E510" s="34"/>
      <c r="F510" s="35"/>
      <c r="J510" s="36"/>
      <c r="L510" s="37"/>
      <c r="X510" s="12"/>
      <c r="Y510" s="12"/>
      <c r="Z510" s="12"/>
    </row>
    <row r="511" ht="15.75" customHeight="1">
      <c r="A511" s="34"/>
      <c r="B511" s="34"/>
      <c r="C511" s="34"/>
      <c r="E511" s="34"/>
      <c r="F511" s="35"/>
      <c r="J511" s="36"/>
      <c r="L511" s="37"/>
      <c r="X511" s="12"/>
      <c r="Y511" s="12"/>
      <c r="Z511" s="12"/>
    </row>
    <row r="512" ht="15.75" customHeight="1">
      <c r="A512" s="34"/>
      <c r="B512" s="34"/>
      <c r="C512" s="34"/>
      <c r="E512" s="34"/>
      <c r="F512" s="35"/>
      <c r="J512" s="36"/>
      <c r="L512" s="37"/>
      <c r="X512" s="12"/>
      <c r="Y512" s="12"/>
      <c r="Z512" s="12"/>
    </row>
    <row r="513" ht="15.75" customHeight="1">
      <c r="A513" s="34"/>
      <c r="B513" s="34"/>
      <c r="C513" s="34"/>
      <c r="E513" s="34"/>
      <c r="F513" s="35"/>
      <c r="J513" s="36"/>
      <c r="L513" s="37"/>
      <c r="X513" s="12"/>
      <c r="Y513" s="12"/>
      <c r="Z513" s="12"/>
    </row>
    <row r="514" ht="15.75" customHeight="1">
      <c r="A514" s="34"/>
      <c r="B514" s="34"/>
      <c r="C514" s="34"/>
      <c r="E514" s="34"/>
      <c r="F514" s="35"/>
      <c r="J514" s="36"/>
      <c r="L514" s="37"/>
      <c r="X514" s="12"/>
      <c r="Y514" s="12"/>
      <c r="Z514" s="12"/>
    </row>
    <row r="515" ht="15.75" customHeight="1">
      <c r="A515" s="34"/>
      <c r="B515" s="34"/>
      <c r="C515" s="34"/>
      <c r="E515" s="34"/>
      <c r="F515" s="35"/>
      <c r="J515" s="36"/>
      <c r="L515" s="37"/>
      <c r="X515" s="12"/>
      <c r="Y515" s="12"/>
      <c r="Z515" s="12"/>
    </row>
    <row r="516" ht="15.75" customHeight="1">
      <c r="A516" s="34"/>
      <c r="B516" s="34"/>
      <c r="C516" s="34"/>
      <c r="E516" s="34"/>
      <c r="F516" s="35"/>
      <c r="J516" s="36"/>
      <c r="L516" s="37"/>
      <c r="X516" s="12"/>
      <c r="Y516" s="12"/>
      <c r="Z516" s="12"/>
    </row>
    <row r="517" ht="15.75" customHeight="1">
      <c r="A517" s="34"/>
      <c r="B517" s="34"/>
      <c r="C517" s="34"/>
      <c r="E517" s="34"/>
      <c r="F517" s="35"/>
      <c r="J517" s="36"/>
      <c r="L517" s="37"/>
      <c r="X517" s="12"/>
      <c r="Y517" s="12"/>
      <c r="Z517" s="12"/>
    </row>
    <row r="518" ht="15.75" customHeight="1">
      <c r="A518" s="34"/>
      <c r="B518" s="34"/>
      <c r="C518" s="34"/>
      <c r="E518" s="34"/>
      <c r="F518" s="35"/>
      <c r="J518" s="36"/>
      <c r="L518" s="37"/>
      <c r="X518" s="12"/>
      <c r="Y518" s="12"/>
      <c r="Z518" s="12"/>
    </row>
    <row r="519" ht="15.75" customHeight="1">
      <c r="A519" s="34"/>
      <c r="B519" s="34"/>
      <c r="C519" s="34"/>
      <c r="E519" s="34"/>
      <c r="F519" s="35"/>
      <c r="J519" s="36"/>
      <c r="L519" s="37"/>
      <c r="X519" s="12"/>
      <c r="Y519" s="12"/>
      <c r="Z519" s="12"/>
    </row>
    <row r="520" ht="15.75" customHeight="1">
      <c r="A520" s="34"/>
      <c r="B520" s="34"/>
      <c r="C520" s="34"/>
      <c r="E520" s="34"/>
      <c r="F520" s="35"/>
      <c r="J520" s="36"/>
      <c r="L520" s="37"/>
      <c r="X520" s="12"/>
      <c r="Y520" s="12"/>
      <c r="Z520" s="12"/>
    </row>
    <row r="521" ht="15.75" customHeight="1">
      <c r="A521" s="34"/>
      <c r="B521" s="34"/>
      <c r="C521" s="34"/>
      <c r="E521" s="34"/>
      <c r="F521" s="35"/>
      <c r="J521" s="36"/>
      <c r="L521" s="37"/>
      <c r="X521" s="12"/>
      <c r="Y521" s="12"/>
      <c r="Z521" s="12"/>
    </row>
    <row r="522" ht="15.75" customHeight="1">
      <c r="A522" s="34"/>
      <c r="B522" s="34"/>
      <c r="C522" s="34"/>
      <c r="E522" s="34"/>
      <c r="F522" s="35"/>
      <c r="J522" s="36"/>
      <c r="L522" s="37"/>
      <c r="X522" s="12"/>
      <c r="Y522" s="12"/>
      <c r="Z522" s="12"/>
    </row>
    <row r="523" ht="15.75" customHeight="1">
      <c r="A523" s="34"/>
      <c r="B523" s="34"/>
      <c r="C523" s="34"/>
      <c r="E523" s="34"/>
      <c r="F523" s="35"/>
      <c r="J523" s="36"/>
      <c r="L523" s="37"/>
      <c r="X523" s="12"/>
      <c r="Y523" s="12"/>
      <c r="Z523" s="12"/>
    </row>
    <row r="524" ht="15.75" customHeight="1">
      <c r="A524" s="34"/>
      <c r="B524" s="34"/>
      <c r="C524" s="34"/>
      <c r="E524" s="34"/>
      <c r="F524" s="35"/>
      <c r="J524" s="36"/>
      <c r="L524" s="37"/>
      <c r="X524" s="12"/>
      <c r="Y524" s="12"/>
      <c r="Z524" s="12"/>
    </row>
    <row r="525" ht="15.75" customHeight="1">
      <c r="A525" s="34"/>
      <c r="B525" s="34"/>
      <c r="C525" s="34"/>
      <c r="E525" s="34"/>
      <c r="F525" s="35"/>
      <c r="J525" s="36"/>
      <c r="L525" s="37"/>
      <c r="X525" s="12"/>
      <c r="Y525" s="12"/>
      <c r="Z525" s="12"/>
    </row>
    <row r="526" ht="15.75" customHeight="1">
      <c r="A526" s="34"/>
      <c r="B526" s="34"/>
      <c r="C526" s="34"/>
      <c r="E526" s="34"/>
      <c r="F526" s="35"/>
      <c r="J526" s="36"/>
      <c r="L526" s="37"/>
      <c r="X526" s="12"/>
      <c r="Y526" s="12"/>
      <c r="Z526" s="12"/>
    </row>
    <row r="527" ht="15.75" customHeight="1">
      <c r="A527" s="34"/>
      <c r="B527" s="34"/>
      <c r="C527" s="34"/>
      <c r="E527" s="34"/>
      <c r="F527" s="35"/>
      <c r="J527" s="36"/>
      <c r="L527" s="37"/>
      <c r="X527" s="12"/>
      <c r="Y527" s="12"/>
      <c r="Z527" s="12"/>
    </row>
    <row r="528" ht="15.75" customHeight="1">
      <c r="A528" s="34"/>
      <c r="B528" s="34"/>
      <c r="C528" s="34"/>
      <c r="E528" s="34"/>
      <c r="F528" s="35"/>
      <c r="J528" s="36"/>
      <c r="L528" s="37"/>
      <c r="X528" s="12"/>
      <c r="Y528" s="12"/>
      <c r="Z528" s="12"/>
    </row>
    <row r="529" ht="15.75" customHeight="1">
      <c r="A529" s="34"/>
      <c r="B529" s="34"/>
      <c r="C529" s="34"/>
      <c r="E529" s="34"/>
      <c r="F529" s="35"/>
      <c r="J529" s="36"/>
      <c r="L529" s="37"/>
      <c r="X529" s="12"/>
      <c r="Y529" s="12"/>
      <c r="Z529" s="12"/>
    </row>
    <row r="530" ht="15.75" customHeight="1">
      <c r="A530" s="34"/>
      <c r="B530" s="34"/>
      <c r="C530" s="34"/>
      <c r="E530" s="34"/>
      <c r="F530" s="35"/>
      <c r="J530" s="36"/>
      <c r="L530" s="37"/>
      <c r="X530" s="12"/>
      <c r="Y530" s="12"/>
      <c r="Z530" s="12"/>
    </row>
    <row r="531" ht="15.75" customHeight="1">
      <c r="A531" s="34"/>
      <c r="B531" s="34"/>
      <c r="C531" s="34"/>
      <c r="E531" s="34"/>
      <c r="F531" s="35"/>
      <c r="J531" s="36"/>
      <c r="L531" s="37"/>
      <c r="X531" s="12"/>
      <c r="Y531" s="12"/>
      <c r="Z531" s="12"/>
    </row>
    <row r="532" ht="15.75" customHeight="1">
      <c r="A532" s="34"/>
      <c r="B532" s="34"/>
      <c r="C532" s="34"/>
      <c r="E532" s="34"/>
      <c r="F532" s="35"/>
      <c r="J532" s="36"/>
      <c r="L532" s="37"/>
      <c r="X532" s="12"/>
      <c r="Y532" s="12"/>
      <c r="Z532" s="12"/>
    </row>
    <row r="533" ht="15.75" customHeight="1">
      <c r="A533" s="34"/>
      <c r="B533" s="34"/>
      <c r="C533" s="34"/>
      <c r="E533" s="34"/>
      <c r="F533" s="35"/>
      <c r="J533" s="36"/>
      <c r="L533" s="37"/>
      <c r="X533" s="12"/>
      <c r="Y533" s="12"/>
      <c r="Z533" s="12"/>
    </row>
    <row r="534" ht="15.75" customHeight="1">
      <c r="A534" s="34"/>
      <c r="B534" s="34"/>
      <c r="C534" s="34"/>
      <c r="E534" s="34"/>
      <c r="F534" s="35"/>
      <c r="J534" s="36"/>
      <c r="L534" s="37"/>
      <c r="X534" s="12"/>
      <c r="Y534" s="12"/>
      <c r="Z534" s="12"/>
    </row>
    <row r="535" ht="15.75" customHeight="1">
      <c r="A535" s="34"/>
      <c r="B535" s="34"/>
      <c r="C535" s="34"/>
      <c r="E535" s="34"/>
      <c r="F535" s="35"/>
      <c r="J535" s="36"/>
      <c r="L535" s="37"/>
      <c r="X535" s="12"/>
      <c r="Y535" s="12"/>
      <c r="Z535" s="12"/>
    </row>
    <row r="536" ht="15.75" customHeight="1">
      <c r="A536" s="34"/>
      <c r="B536" s="34"/>
      <c r="C536" s="34"/>
      <c r="E536" s="34"/>
      <c r="F536" s="35"/>
      <c r="J536" s="36"/>
      <c r="L536" s="37"/>
      <c r="X536" s="12"/>
      <c r="Y536" s="12"/>
      <c r="Z536" s="12"/>
    </row>
    <row r="537" ht="15.75" customHeight="1">
      <c r="A537" s="34"/>
      <c r="B537" s="34"/>
      <c r="C537" s="34"/>
      <c r="E537" s="34"/>
      <c r="F537" s="35"/>
      <c r="J537" s="36"/>
      <c r="L537" s="37"/>
      <c r="X537" s="12"/>
      <c r="Y537" s="12"/>
      <c r="Z537" s="12"/>
    </row>
    <row r="538" ht="15.75" customHeight="1">
      <c r="A538" s="34"/>
      <c r="B538" s="34"/>
      <c r="C538" s="34"/>
      <c r="E538" s="34"/>
      <c r="F538" s="35"/>
      <c r="J538" s="36"/>
      <c r="L538" s="37"/>
      <c r="X538" s="12"/>
      <c r="Y538" s="12"/>
      <c r="Z538" s="12"/>
    </row>
    <row r="539" ht="15.75" customHeight="1">
      <c r="A539" s="34"/>
      <c r="B539" s="34"/>
      <c r="C539" s="34"/>
      <c r="E539" s="34"/>
      <c r="F539" s="35"/>
      <c r="J539" s="36"/>
      <c r="L539" s="37"/>
      <c r="X539" s="12"/>
      <c r="Y539" s="12"/>
      <c r="Z539" s="12"/>
    </row>
    <row r="540" ht="15.75" customHeight="1">
      <c r="A540" s="34"/>
      <c r="B540" s="34"/>
      <c r="C540" s="34"/>
      <c r="E540" s="34"/>
      <c r="F540" s="35"/>
      <c r="J540" s="36"/>
      <c r="L540" s="37"/>
      <c r="X540" s="12"/>
      <c r="Y540" s="12"/>
      <c r="Z540" s="12"/>
    </row>
    <row r="541" ht="15.75" customHeight="1">
      <c r="A541" s="34"/>
      <c r="B541" s="34"/>
      <c r="C541" s="34"/>
      <c r="E541" s="34"/>
      <c r="F541" s="35"/>
      <c r="J541" s="36"/>
      <c r="L541" s="37"/>
      <c r="X541" s="12"/>
      <c r="Y541" s="12"/>
      <c r="Z541" s="12"/>
    </row>
    <row r="542" ht="15.75" customHeight="1">
      <c r="A542" s="34"/>
      <c r="B542" s="34"/>
      <c r="C542" s="34"/>
      <c r="E542" s="34"/>
      <c r="F542" s="35"/>
      <c r="J542" s="36"/>
      <c r="L542" s="37"/>
      <c r="X542" s="12"/>
      <c r="Y542" s="12"/>
      <c r="Z542" s="12"/>
    </row>
    <row r="543" ht="15.75" customHeight="1">
      <c r="A543" s="34"/>
      <c r="B543" s="34"/>
      <c r="C543" s="34"/>
      <c r="E543" s="34"/>
      <c r="F543" s="35"/>
      <c r="J543" s="36"/>
      <c r="L543" s="37"/>
      <c r="X543" s="12"/>
      <c r="Y543" s="12"/>
      <c r="Z543" s="12"/>
    </row>
    <row r="544" ht="15.75" customHeight="1">
      <c r="A544" s="34"/>
      <c r="B544" s="34"/>
      <c r="C544" s="34"/>
      <c r="E544" s="34"/>
      <c r="F544" s="35"/>
      <c r="J544" s="36"/>
      <c r="L544" s="37"/>
      <c r="X544" s="12"/>
      <c r="Y544" s="12"/>
      <c r="Z544" s="12"/>
    </row>
    <row r="545" ht="15.75" customHeight="1">
      <c r="A545" s="34"/>
      <c r="B545" s="34"/>
      <c r="C545" s="34"/>
      <c r="E545" s="34"/>
      <c r="F545" s="35"/>
      <c r="J545" s="36"/>
      <c r="L545" s="37"/>
      <c r="X545" s="12"/>
      <c r="Y545" s="12"/>
      <c r="Z545" s="12"/>
    </row>
    <row r="546" ht="15.75" customHeight="1">
      <c r="A546" s="34"/>
      <c r="B546" s="34"/>
      <c r="C546" s="34"/>
      <c r="E546" s="34"/>
      <c r="F546" s="35"/>
      <c r="J546" s="36"/>
      <c r="L546" s="37"/>
      <c r="X546" s="12"/>
      <c r="Y546" s="12"/>
      <c r="Z546" s="12"/>
    </row>
    <row r="547" ht="15.75" customHeight="1">
      <c r="A547" s="34"/>
      <c r="B547" s="34"/>
      <c r="C547" s="34"/>
      <c r="E547" s="34"/>
      <c r="F547" s="35"/>
      <c r="J547" s="36"/>
      <c r="L547" s="37"/>
      <c r="X547" s="12"/>
      <c r="Y547" s="12"/>
      <c r="Z547" s="12"/>
    </row>
    <row r="548" ht="15.75" customHeight="1">
      <c r="A548" s="34"/>
      <c r="B548" s="34"/>
      <c r="C548" s="34"/>
      <c r="E548" s="34"/>
      <c r="F548" s="35"/>
      <c r="J548" s="36"/>
      <c r="L548" s="37"/>
      <c r="X548" s="12"/>
      <c r="Y548" s="12"/>
      <c r="Z548" s="12"/>
    </row>
    <row r="549" ht="15.75" customHeight="1">
      <c r="A549" s="34"/>
      <c r="B549" s="34"/>
      <c r="C549" s="34"/>
      <c r="E549" s="34"/>
      <c r="F549" s="35"/>
      <c r="J549" s="36"/>
      <c r="L549" s="37"/>
      <c r="X549" s="12"/>
      <c r="Y549" s="12"/>
      <c r="Z549" s="12"/>
    </row>
    <row r="550" ht="15.75" customHeight="1">
      <c r="A550" s="34"/>
      <c r="B550" s="34"/>
      <c r="C550" s="34"/>
      <c r="E550" s="34"/>
      <c r="F550" s="35"/>
      <c r="J550" s="36"/>
      <c r="L550" s="37"/>
      <c r="X550" s="12"/>
      <c r="Y550" s="12"/>
      <c r="Z550" s="12"/>
    </row>
    <row r="551" ht="15.75" customHeight="1">
      <c r="A551" s="34"/>
      <c r="B551" s="34"/>
      <c r="C551" s="34"/>
      <c r="E551" s="34"/>
      <c r="F551" s="35"/>
      <c r="J551" s="36"/>
      <c r="L551" s="37"/>
      <c r="X551" s="12"/>
      <c r="Y551" s="12"/>
      <c r="Z551" s="12"/>
    </row>
    <row r="552" ht="15.75" customHeight="1">
      <c r="A552" s="34"/>
      <c r="B552" s="34"/>
      <c r="C552" s="34"/>
      <c r="E552" s="34"/>
      <c r="F552" s="35"/>
      <c r="J552" s="36"/>
      <c r="L552" s="37"/>
      <c r="X552" s="12"/>
      <c r="Y552" s="12"/>
      <c r="Z552" s="12"/>
    </row>
    <row r="553" ht="15.75" customHeight="1">
      <c r="A553" s="34"/>
      <c r="B553" s="34"/>
      <c r="C553" s="34"/>
      <c r="E553" s="34"/>
      <c r="F553" s="35"/>
      <c r="J553" s="36"/>
      <c r="L553" s="37"/>
      <c r="X553" s="12"/>
      <c r="Y553" s="12"/>
      <c r="Z553" s="12"/>
    </row>
    <row r="554" ht="15.75" customHeight="1">
      <c r="A554" s="34"/>
      <c r="B554" s="34"/>
      <c r="C554" s="34"/>
      <c r="E554" s="34"/>
      <c r="F554" s="35"/>
      <c r="J554" s="36"/>
      <c r="L554" s="37"/>
      <c r="X554" s="12"/>
      <c r="Y554" s="12"/>
      <c r="Z554" s="12"/>
    </row>
    <row r="555" ht="15.75" customHeight="1">
      <c r="A555" s="34"/>
      <c r="B555" s="34"/>
      <c r="C555" s="34"/>
      <c r="E555" s="34"/>
      <c r="F555" s="35"/>
      <c r="J555" s="36"/>
      <c r="L555" s="37"/>
      <c r="X555" s="12"/>
      <c r="Y555" s="12"/>
      <c r="Z555" s="12"/>
    </row>
    <row r="556" ht="15.75" customHeight="1">
      <c r="A556" s="34"/>
      <c r="B556" s="34"/>
      <c r="C556" s="34"/>
      <c r="E556" s="34"/>
      <c r="F556" s="35"/>
      <c r="J556" s="36"/>
      <c r="L556" s="37"/>
      <c r="X556" s="12"/>
      <c r="Y556" s="12"/>
      <c r="Z556" s="12"/>
    </row>
    <row r="557" ht="15.75" customHeight="1">
      <c r="A557" s="34"/>
      <c r="B557" s="34"/>
      <c r="C557" s="34"/>
      <c r="E557" s="34"/>
      <c r="F557" s="35"/>
      <c r="J557" s="36"/>
      <c r="L557" s="37"/>
      <c r="X557" s="12"/>
      <c r="Y557" s="12"/>
      <c r="Z557" s="12"/>
    </row>
    <row r="558" ht="15.75" customHeight="1">
      <c r="A558" s="34"/>
      <c r="B558" s="34"/>
      <c r="C558" s="34"/>
      <c r="E558" s="34"/>
      <c r="F558" s="35"/>
      <c r="J558" s="36"/>
      <c r="L558" s="37"/>
      <c r="X558" s="12"/>
      <c r="Y558" s="12"/>
      <c r="Z558" s="12"/>
    </row>
    <row r="559" ht="15.75" customHeight="1">
      <c r="A559" s="34"/>
      <c r="B559" s="34"/>
      <c r="C559" s="34"/>
      <c r="E559" s="34"/>
      <c r="F559" s="35"/>
      <c r="J559" s="36"/>
      <c r="L559" s="37"/>
      <c r="X559" s="12"/>
      <c r="Y559" s="12"/>
      <c r="Z559" s="12"/>
    </row>
    <row r="560" ht="15.75" customHeight="1">
      <c r="A560" s="34"/>
      <c r="B560" s="34"/>
      <c r="C560" s="34"/>
      <c r="E560" s="34"/>
      <c r="F560" s="35"/>
      <c r="J560" s="36"/>
      <c r="L560" s="37"/>
      <c r="X560" s="12"/>
      <c r="Y560" s="12"/>
      <c r="Z560" s="12"/>
    </row>
    <row r="561" ht="15.75" customHeight="1">
      <c r="A561" s="34"/>
      <c r="B561" s="34"/>
      <c r="C561" s="34"/>
      <c r="E561" s="34"/>
      <c r="F561" s="35"/>
      <c r="J561" s="36"/>
      <c r="L561" s="37"/>
      <c r="X561" s="12"/>
      <c r="Y561" s="12"/>
      <c r="Z561" s="12"/>
    </row>
    <row r="562" ht="15.75" customHeight="1">
      <c r="A562" s="34"/>
      <c r="B562" s="34"/>
      <c r="C562" s="34"/>
      <c r="E562" s="34"/>
      <c r="F562" s="35"/>
      <c r="J562" s="36"/>
      <c r="L562" s="37"/>
      <c r="X562" s="12"/>
      <c r="Y562" s="12"/>
      <c r="Z562" s="12"/>
    </row>
    <row r="563" ht="15.75" customHeight="1">
      <c r="A563" s="34"/>
      <c r="B563" s="34"/>
      <c r="C563" s="34"/>
      <c r="E563" s="34"/>
      <c r="F563" s="35"/>
      <c r="J563" s="36"/>
      <c r="L563" s="37"/>
      <c r="X563" s="12"/>
      <c r="Y563" s="12"/>
      <c r="Z563" s="12"/>
    </row>
    <row r="564" ht="15.75" customHeight="1">
      <c r="A564" s="34"/>
      <c r="B564" s="34"/>
      <c r="C564" s="34"/>
      <c r="E564" s="34"/>
      <c r="F564" s="35"/>
      <c r="J564" s="36"/>
      <c r="L564" s="37"/>
      <c r="X564" s="12"/>
      <c r="Y564" s="12"/>
      <c r="Z564" s="12"/>
    </row>
    <row r="565" ht="15.75" customHeight="1">
      <c r="A565" s="34"/>
      <c r="B565" s="34"/>
      <c r="C565" s="34"/>
      <c r="E565" s="34"/>
      <c r="F565" s="35"/>
      <c r="J565" s="36"/>
      <c r="L565" s="37"/>
      <c r="X565" s="12"/>
      <c r="Y565" s="12"/>
      <c r="Z565" s="12"/>
    </row>
    <row r="566" ht="15.75" customHeight="1">
      <c r="A566" s="34"/>
      <c r="B566" s="34"/>
      <c r="C566" s="34"/>
      <c r="E566" s="34"/>
      <c r="F566" s="35"/>
      <c r="J566" s="36"/>
      <c r="L566" s="37"/>
      <c r="X566" s="12"/>
      <c r="Y566" s="12"/>
      <c r="Z566" s="12"/>
    </row>
    <row r="567" ht="15.75" customHeight="1">
      <c r="A567" s="34"/>
      <c r="B567" s="34"/>
      <c r="C567" s="34"/>
      <c r="E567" s="34"/>
      <c r="F567" s="35"/>
      <c r="J567" s="36"/>
      <c r="L567" s="37"/>
      <c r="X567" s="12"/>
      <c r="Y567" s="12"/>
      <c r="Z567" s="12"/>
    </row>
    <row r="568" ht="15.75" customHeight="1">
      <c r="A568" s="34"/>
      <c r="B568" s="34"/>
      <c r="C568" s="34"/>
      <c r="E568" s="34"/>
      <c r="F568" s="35"/>
      <c r="J568" s="36"/>
      <c r="L568" s="37"/>
      <c r="X568" s="12"/>
      <c r="Y568" s="12"/>
      <c r="Z568" s="12"/>
    </row>
    <row r="569" ht="15.75" customHeight="1">
      <c r="A569" s="34"/>
      <c r="B569" s="34"/>
      <c r="C569" s="34"/>
      <c r="E569" s="34"/>
      <c r="F569" s="35"/>
      <c r="J569" s="36"/>
      <c r="L569" s="37"/>
      <c r="X569" s="12"/>
      <c r="Y569" s="12"/>
      <c r="Z569" s="12"/>
    </row>
    <row r="570" ht="15.75" customHeight="1">
      <c r="A570" s="34"/>
      <c r="B570" s="34"/>
      <c r="C570" s="34"/>
      <c r="E570" s="34"/>
      <c r="F570" s="35"/>
      <c r="J570" s="36"/>
      <c r="L570" s="37"/>
      <c r="X570" s="12"/>
      <c r="Y570" s="12"/>
      <c r="Z570" s="12"/>
    </row>
    <row r="571" ht="15.75" customHeight="1">
      <c r="A571" s="34"/>
      <c r="B571" s="34"/>
      <c r="C571" s="34"/>
      <c r="E571" s="34"/>
      <c r="F571" s="35"/>
      <c r="J571" s="36"/>
      <c r="L571" s="37"/>
      <c r="X571" s="12"/>
      <c r="Y571" s="12"/>
      <c r="Z571" s="12"/>
    </row>
    <row r="572" ht="15.75" customHeight="1">
      <c r="A572" s="34"/>
      <c r="B572" s="34"/>
      <c r="C572" s="34"/>
      <c r="E572" s="34"/>
      <c r="F572" s="35"/>
      <c r="J572" s="36"/>
      <c r="L572" s="37"/>
      <c r="X572" s="12"/>
      <c r="Y572" s="12"/>
      <c r="Z572" s="12"/>
    </row>
    <row r="573" ht="15.75" customHeight="1">
      <c r="A573" s="34"/>
      <c r="B573" s="34"/>
      <c r="C573" s="34"/>
      <c r="E573" s="34"/>
      <c r="F573" s="35"/>
      <c r="J573" s="36"/>
      <c r="L573" s="37"/>
      <c r="X573" s="12"/>
      <c r="Y573" s="12"/>
      <c r="Z573" s="12"/>
    </row>
    <row r="574" ht="15.75" customHeight="1">
      <c r="A574" s="34"/>
      <c r="B574" s="34"/>
      <c r="C574" s="34"/>
      <c r="E574" s="34"/>
      <c r="F574" s="35"/>
      <c r="J574" s="36"/>
      <c r="L574" s="37"/>
      <c r="X574" s="12"/>
      <c r="Y574" s="12"/>
      <c r="Z574" s="12"/>
    </row>
    <row r="575" ht="15.75" customHeight="1">
      <c r="A575" s="34"/>
      <c r="B575" s="34"/>
      <c r="C575" s="34"/>
      <c r="E575" s="34"/>
      <c r="F575" s="35"/>
      <c r="J575" s="36"/>
      <c r="L575" s="37"/>
      <c r="X575" s="12"/>
      <c r="Y575" s="12"/>
      <c r="Z575" s="12"/>
    </row>
    <row r="576" ht="15.75" customHeight="1">
      <c r="A576" s="34"/>
      <c r="B576" s="34"/>
      <c r="C576" s="34"/>
      <c r="E576" s="34"/>
      <c r="F576" s="35"/>
      <c r="J576" s="36"/>
      <c r="L576" s="37"/>
      <c r="X576" s="12"/>
      <c r="Y576" s="12"/>
      <c r="Z576" s="12"/>
    </row>
    <row r="577" ht="15.75" customHeight="1">
      <c r="A577" s="34"/>
      <c r="B577" s="34"/>
      <c r="C577" s="34"/>
      <c r="E577" s="34"/>
      <c r="F577" s="35"/>
      <c r="J577" s="36"/>
      <c r="L577" s="37"/>
      <c r="X577" s="12"/>
      <c r="Y577" s="12"/>
      <c r="Z577" s="12"/>
    </row>
    <row r="578" ht="15.75" customHeight="1">
      <c r="A578" s="34"/>
      <c r="B578" s="34"/>
      <c r="C578" s="34"/>
      <c r="E578" s="34"/>
      <c r="F578" s="35"/>
      <c r="J578" s="36"/>
      <c r="L578" s="37"/>
      <c r="X578" s="12"/>
      <c r="Y578" s="12"/>
      <c r="Z578" s="12"/>
    </row>
    <row r="579" ht="15.75" customHeight="1">
      <c r="A579" s="34"/>
      <c r="B579" s="34"/>
      <c r="C579" s="34"/>
      <c r="E579" s="34"/>
      <c r="F579" s="35"/>
      <c r="J579" s="36"/>
      <c r="L579" s="37"/>
      <c r="X579" s="12"/>
      <c r="Y579" s="12"/>
      <c r="Z579" s="12"/>
    </row>
    <row r="580" ht="15.75" customHeight="1">
      <c r="A580" s="34"/>
      <c r="B580" s="34"/>
      <c r="C580" s="34"/>
      <c r="E580" s="34"/>
      <c r="F580" s="35"/>
      <c r="J580" s="36"/>
      <c r="L580" s="37"/>
      <c r="X580" s="12"/>
      <c r="Y580" s="12"/>
      <c r="Z580" s="12"/>
    </row>
    <row r="581" ht="15.75" customHeight="1">
      <c r="A581" s="34"/>
      <c r="B581" s="34"/>
      <c r="C581" s="34"/>
      <c r="E581" s="34"/>
      <c r="F581" s="35"/>
      <c r="J581" s="36"/>
      <c r="L581" s="37"/>
      <c r="X581" s="12"/>
      <c r="Y581" s="12"/>
      <c r="Z581" s="12"/>
    </row>
    <row r="582" ht="15.75" customHeight="1">
      <c r="A582" s="34"/>
      <c r="B582" s="34"/>
      <c r="C582" s="34"/>
      <c r="E582" s="34"/>
      <c r="F582" s="35"/>
      <c r="J582" s="36"/>
      <c r="L582" s="37"/>
      <c r="X582" s="12"/>
      <c r="Y582" s="12"/>
      <c r="Z582" s="12"/>
    </row>
    <row r="583" ht="15.75" customHeight="1">
      <c r="A583" s="34"/>
      <c r="B583" s="34"/>
      <c r="C583" s="34"/>
      <c r="E583" s="34"/>
      <c r="F583" s="35"/>
      <c r="J583" s="36"/>
      <c r="L583" s="37"/>
      <c r="X583" s="12"/>
      <c r="Y583" s="12"/>
      <c r="Z583" s="12"/>
    </row>
    <row r="584" ht="15.75" customHeight="1">
      <c r="A584" s="34"/>
      <c r="B584" s="34"/>
      <c r="C584" s="34"/>
      <c r="E584" s="34"/>
      <c r="F584" s="35"/>
      <c r="J584" s="36"/>
      <c r="L584" s="37"/>
      <c r="X584" s="12"/>
      <c r="Y584" s="12"/>
      <c r="Z584" s="12"/>
    </row>
    <row r="585" ht="15.75" customHeight="1">
      <c r="A585" s="34"/>
      <c r="B585" s="34"/>
      <c r="C585" s="34"/>
      <c r="E585" s="34"/>
      <c r="F585" s="35"/>
      <c r="J585" s="36"/>
      <c r="L585" s="37"/>
      <c r="X585" s="12"/>
      <c r="Y585" s="12"/>
      <c r="Z585" s="12"/>
    </row>
    <row r="586" ht="15.75" customHeight="1">
      <c r="A586" s="34"/>
      <c r="B586" s="34"/>
      <c r="C586" s="34"/>
      <c r="E586" s="34"/>
      <c r="F586" s="35"/>
      <c r="J586" s="36"/>
      <c r="L586" s="37"/>
      <c r="X586" s="12"/>
      <c r="Y586" s="12"/>
      <c r="Z586" s="12"/>
    </row>
    <row r="587" ht="15.75" customHeight="1">
      <c r="A587" s="34"/>
      <c r="B587" s="34"/>
      <c r="C587" s="34"/>
      <c r="E587" s="34"/>
      <c r="F587" s="35"/>
      <c r="J587" s="36"/>
      <c r="L587" s="37"/>
      <c r="X587" s="12"/>
      <c r="Y587" s="12"/>
      <c r="Z587" s="12"/>
    </row>
    <row r="588" ht="15.75" customHeight="1">
      <c r="A588" s="34"/>
      <c r="B588" s="34"/>
      <c r="C588" s="34"/>
      <c r="E588" s="34"/>
      <c r="F588" s="35"/>
      <c r="J588" s="36"/>
      <c r="L588" s="37"/>
      <c r="X588" s="12"/>
      <c r="Y588" s="12"/>
      <c r="Z588" s="12"/>
    </row>
    <row r="589" ht="15.75" customHeight="1">
      <c r="A589" s="34"/>
      <c r="B589" s="34"/>
      <c r="C589" s="34"/>
      <c r="E589" s="34"/>
      <c r="F589" s="35"/>
      <c r="J589" s="36"/>
      <c r="L589" s="37"/>
      <c r="X589" s="12"/>
      <c r="Y589" s="12"/>
      <c r="Z589" s="12"/>
    </row>
    <row r="590" ht="15.75" customHeight="1">
      <c r="A590" s="34"/>
      <c r="B590" s="34"/>
      <c r="C590" s="34"/>
      <c r="E590" s="34"/>
      <c r="F590" s="35"/>
      <c r="J590" s="36"/>
      <c r="L590" s="37"/>
      <c r="X590" s="12"/>
      <c r="Y590" s="12"/>
      <c r="Z590" s="12"/>
    </row>
    <row r="591" ht="15.75" customHeight="1">
      <c r="A591" s="34"/>
      <c r="B591" s="34"/>
      <c r="C591" s="34"/>
      <c r="E591" s="34"/>
      <c r="F591" s="35"/>
      <c r="J591" s="36"/>
      <c r="L591" s="37"/>
      <c r="X591" s="12"/>
      <c r="Y591" s="12"/>
      <c r="Z591" s="12"/>
    </row>
    <row r="592" ht="15.75" customHeight="1">
      <c r="A592" s="34"/>
      <c r="B592" s="34"/>
      <c r="C592" s="34"/>
      <c r="E592" s="34"/>
      <c r="F592" s="35"/>
      <c r="J592" s="36"/>
      <c r="L592" s="37"/>
      <c r="X592" s="12"/>
      <c r="Y592" s="12"/>
      <c r="Z592" s="12"/>
    </row>
    <row r="593" ht="15.75" customHeight="1">
      <c r="A593" s="34"/>
      <c r="B593" s="34"/>
      <c r="C593" s="34"/>
      <c r="E593" s="34"/>
      <c r="F593" s="35"/>
      <c r="J593" s="36"/>
      <c r="L593" s="37"/>
      <c r="X593" s="12"/>
      <c r="Y593" s="12"/>
      <c r="Z593" s="12"/>
    </row>
    <row r="594" ht="15.75" customHeight="1">
      <c r="A594" s="34"/>
      <c r="B594" s="34"/>
      <c r="C594" s="34"/>
      <c r="E594" s="34"/>
      <c r="F594" s="35"/>
      <c r="J594" s="36"/>
      <c r="L594" s="37"/>
      <c r="X594" s="12"/>
      <c r="Y594" s="12"/>
      <c r="Z594" s="12"/>
    </row>
    <row r="595" ht="15.75" customHeight="1">
      <c r="A595" s="34"/>
      <c r="B595" s="34"/>
      <c r="C595" s="34"/>
      <c r="E595" s="34"/>
      <c r="F595" s="35"/>
      <c r="J595" s="36"/>
      <c r="L595" s="37"/>
      <c r="X595" s="12"/>
      <c r="Y595" s="12"/>
      <c r="Z595" s="12"/>
    </row>
    <row r="596" ht="15.75" customHeight="1">
      <c r="A596" s="34"/>
      <c r="B596" s="34"/>
      <c r="C596" s="34"/>
      <c r="E596" s="34"/>
      <c r="F596" s="35"/>
      <c r="J596" s="36"/>
      <c r="L596" s="37"/>
      <c r="X596" s="12"/>
      <c r="Y596" s="12"/>
      <c r="Z596" s="12"/>
    </row>
    <row r="597" ht="15.75" customHeight="1">
      <c r="A597" s="34"/>
      <c r="B597" s="34"/>
      <c r="C597" s="34"/>
      <c r="E597" s="34"/>
      <c r="F597" s="35"/>
      <c r="J597" s="36"/>
      <c r="L597" s="37"/>
      <c r="X597" s="12"/>
      <c r="Y597" s="12"/>
      <c r="Z597" s="12"/>
    </row>
    <row r="598" ht="15.75" customHeight="1">
      <c r="A598" s="34"/>
      <c r="B598" s="34"/>
      <c r="C598" s="34"/>
      <c r="E598" s="34"/>
      <c r="F598" s="35"/>
      <c r="J598" s="36"/>
      <c r="L598" s="37"/>
      <c r="X598" s="12"/>
      <c r="Y598" s="12"/>
      <c r="Z598" s="12"/>
    </row>
    <row r="599" ht="15.75" customHeight="1">
      <c r="A599" s="34"/>
      <c r="B599" s="34"/>
      <c r="C599" s="34"/>
      <c r="E599" s="34"/>
      <c r="F599" s="35"/>
      <c r="J599" s="36"/>
      <c r="L599" s="37"/>
      <c r="X599" s="12"/>
      <c r="Y599" s="12"/>
      <c r="Z599" s="12"/>
    </row>
    <row r="600" ht="15.75" customHeight="1">
      <c r="A600" s="34"/>
      <c r="B600" s="34"/>
      <c r="C600" s="34"/>
      <c r="E600" s="34"/>
      <c r="F600" s="35"/>
      <c r="J600" s="36"/>
      <c r="L600" s="37"/>
      <c r="X600" s="12"/>
      <c r="Y600" s="12"/>
      <c r="Z600" s="12"/>
    </row>
    <row r="601" ht="15.75" customHeight="1">
      <c r="A601" s="34"/>
      <c r="B601" s="34"/>
      <c r="C601" s="34"/>
      <c r="E601" s="34"/>
      <c r="F601" s="35"/>
      <c r="J601" s="36"/>
      <c r="L601" s="37"/>
      <c r="X601" s="12"/>
      <c r="Y601" s="12"/>
      <c r="Z601" s="12"/>
    </row>
    <row r="602" ht="15.75" customHeight="1">
      <c r="A602" s="34"/>
      <c r="B602" s="34"/>
      <c r="C602" s="34"/>
      <c r="E602" s="34"/>
      <c r="F602" s="35"/>
      <c r="J602" s="36"/>
      <c r="L602" s="37"/>
      <c r="X602" s="12"/>
      <c r="Y602" s="12"/>
      <c r="Z602" s="12"/>
    </row>
    <row r="603" ht="15.75" customHeight="1">
      <c r="A603" s="34"/>
      <c r="B603" s="34"/>
      <c r="C603" s="34"/>
      <c r="E603" s="34"/>
      <c r="F603" s="35"/>
      <c r="J603" s="36"/>
      <c r="L603" s="37"/>
      <c r="X603" s="12"/>
      <c r="Y603" s="12"/>
      <c r="Z603" s="12"/>
    </row>
    <row r="604" ht="15.75" customHeight="1">
      <c r="A604" s="34"/>
      <c r="B604" s="34"/>
      <c r="C604" s="34"/>
      <c r="E604" s="34"/>
      <c r="F604" s="35"/>
      <c r="J604" s="36"/>
      <c r="L604" s="37"/>
      <c r="X604" s="12"/>
      <c r="Y604" s="12"/>
      <c r="Z604" s="12"/>
    </row>
    <row r="605" ht="15.75" customHeight="1">
      <c r="A605" s="34"/>
      <c r="B605" s="34"/>
      <c r="C605" s="34"/>
      <c r="E605" s="34"/>
      <c r="F605" s="35"/>
      <c r="J605" s="36"/>
      <c r="L605" s="37"/>
      <c r="X605" s="12"/>
      <c r="Y605" s="12"/>
      <c r="Z605" s="12"/>
    </row>
    <row r="606" ht="15.75" customHeight="1">
      <c r="A606" s="34"/>
      <c r="B606" s="34"/>
      <c r="C606" s="34"/>
      <c r="E606" s="34"/>
      <c r="F606" s="35"/>
      <c r="J606" s="36"/>
      <c r="L606" s="37"/>
      <c r="X606" s="12"/>
      <c r="Y606" s="12"/>
      <c r="Z606" s="12"/>
    </row>
    <row r="607" ht="15.75" customHeight="1">
      <c r="A607" s="34"/>
      <c r="B607" s="34"/>
      <c r="C607" s="34"/>
      <c r="E607" s="34"/>
      <c r="F607" s="35"/>
      <c r="J607" s="36"/>
      <c r="L607" s="37"/>
      <c r="X607" s="12"/>
      <c r="Y607" s="12"/>
      <c r="Z607" s="12"/>
    </row>
    <row r="608" ht="15.75" customHeight="1">
      <c r="A608" s="34"/>
      <c r="B608" s="34"/>
      <c r="C608" s="34"/>
      <c r="E608" s="34"/>
      <c r="F608" s="35"/>
      <c r="J608" s="36"/>
      <c r="L608" s="37"/>
      <c r="X608" s="12"/>
      <c r="Y608" s="12"/>
      <c r="Z608" s="12"/>
    </row>
    <row r="609" ht="15.75" customHeight="1">
      <c r="A609" s="34"/>
      <c r="B609" s="34"/>
      <c r="C609" s="34"/>
      <c r="E609" s="34"/>
      <c r="F609" s="35"/>
      <c r="J609" s="36"/>
      <c r="L609" s="37"/>
      <c r="X609" s="12"/>
      <c r="Y609" s="12"/>
      <c r="Z609" s="12"/>
    </row>
    <row r="610" ht="15.75" customHeight="1">
      <c r="A610" s="34"/>
      <c r="B610" s="34"/>
      <c r="C610" s="34"/>
      <c r="E610" s="34"/>
      <c r="F610" s="35"/>
      <c r="J610" s="36"/>
      <c r="L610" s="37"/>
      <c r="X610" s="12"/>
      <c r="Y610" s="12"/>
      <c r="Z610" s="12"/>
    </row>
    <row r="611" ht="15.75" customHeight="1">
      <c r="A611" s="34"/>
      <c r="B611" s="34"/>
      <c r="C611" s="34"/>
      <c r="E611" s="34"/>
      <c r="F611" s="35"/>
      <c r="J611" s="36"/>
      <c r="L611" s="37"/>
      <c r="X611" s="12"/>
      <c r="Y611" s="12"/>
      <c r="Z611" s="12"/>
    </row>
    <row r="612" ht="15.75" customHeight="1">
      <c r="A612" s="34"/>
      <c r="B612" s="34"/>
      <c r="C612" s="34"/>
      <c r="E612" s="34"/>
      <c r="F612" s="35"/>
      <c r="J612" s="36"/>
      <c r="L612" s="37"/>
      <c r="X612" s="12"/>
      <c r="Y612" s="12"/>
      <c r="Z612" s="12"/>
    </row>
    <row r="613" ht="15.75" customHeight="1">
      <c r="A613" s="34"/>
      <c r="B613" s="34"/>
      <c r="C613" s="34"/>
      <c r="E613" s="34"/>
      <c r="F613" s="35"/>
      <c r="J613" s="36"/>
      <c r="L613" s="37"/>
      <c r="X613" s="12"/>
      <c r="Y613" s="12"/>
      <c r="Z613" s="12"/>
    </row>
    <row r="614" ht="15.75" customHeight="1">
      <c r="A614" s="34"/>
      <c r="B614" s="34"/>
      <c r="C614" s="34"/>
      <c r="E614" s="34"/>
      <c r="F614" s="35"/>
      <c r="J614" s="36"/>
      <c r="L614" s="37"/>
      <c r="X614" s="12"/>
      <c r="Y614" s="12"/>
      <c r="Z614" s="12"/>
    </row>
    <row r="615" ht="15.75" customHeight="1">
      <c r="A615" s="34"/>
      <c r="B615" s="34"/>
      <c r="C615" s="34"/>
      <c r="E615" s="34"/>
      <c r="F615" s="35"/>
      <c r="J615" s="36"/>
      <c r="L615" s="37"/>
      <c r="X615" s="12"/>
      <c r="Y615" s="12"/>
      <c r="Z615" s="12"/>
    </row>
    <row r="616" ht="15.75" customHeight="1">
      <c r="A616" s="34"/>
      <c r="B616" s="34"/>
      <c r="C616" s="34"/>
      <c r="E616" s="34"/>
      <c r="F616" s="35"/>
      <c r="J616" s="36"/>
      <c r="L616" s="37"/>
      <c r="X616" s="12"/>
      <c r="Y616" s="12"/>
      <c r="Z616" s="12"/>
    </row>
    <row r="617" ht="15.75" customHeight="1">
      <c r="A617" s="34"/>
      <c r="B617" s="34"/>
      <c r="C617" s="34"/>
      <c r="E617" s="34"/>
      <c r="F617" s="35"/>
      <c r="J617" s="36"/>
      <c r="L617" s="37"/>
      <c r="X617" s="12"/>
      <c r="Y617" s="12"/>
      <c r="Z617" s="12"/>
    </row>
    <row r="618" ht="15.75" customHeight="1">
      <c r="A618" s="34"/>
      <c r="B618" s="34"/>
      <c r="C618" s="34"/>
      <c r="E618" s="34"/>
      <c r="F618" s="35"/>
      <c r="J618" s="36"/>
      <c r="L618" s="37"/>
      <c r="X618" s="12"/>
      <c r="Y618" s="12"/>
      <c r="Z618" s="12"/>
    </row>
    <row r="619" ht="15.75" customHeight="1">
      <c r="A619" s="34"/>
      <c r="B619" s="34"/>
      <c r="C619" s="34"/>
      <c r="E619" s="34"/>
      <c r="F619" s="35"/>
      <c r="J619" s="36"/>
      <c r="L619" s="37"/>
      <c r="X619" s="12"/>
      <c r="Y619" s="12"/>
      <c r="Z619" s="12"/>
    </row>
    <row r="620" ht="15.75" customHeight="1">
      <c r="A620" s="34"/>
      <c r="B620" s="34"/>
      <c r="C620" s="34"/>
      <c r="E620" s="34"/>
      <c r="F620" s="35"/>
      <c r="J620" s="36"/>
      <c r="L620" s="37"/>
      <c r="X620" s="12"/>
      <c r="Y620" s="12"/>
      <c r="Z620" s="12"/>
    </row>
    <row r="621" ht="15.75" customHeight="1">
      <c r="A621" s="34"/>
      <c r="B621" s="34"/>
      <c r="C621" s="34"/>
      <c r="E621" s="34"/>
      <c r="F621" s="35"/>
      <c r="J621" s="36"/>
      <c r="L621" s="37"/>
      <c r="X621" s="12"/>
      <c r="Y621" s="12"/>
      <c r="Z621" s="12"/>
    </row>
    <row r="622" ht="15.75" customHeight="1">
      <c r="A622" s="34"/>
      <c r="B622" s="34"/>
      <c r="C622" s="34"/>
      <c r="E622" s="34"/>
      <c r="F622" s="35"/>
      <c r="J622" s="36"/>
      <c r="L622" s="37"/>
      <c r="X622" s="12"/>
      <c r="Y622" s="12"/>
      <c r="Z622" s="12"/>
    </row>
    <row r="623" ht="15.75" customHeight="1">
      <c r="A623" s="34"/>
      <c r="B623" s="34"/>
      <c r="C623" s="34"/>
      <c r="E623" s="34"/>
      <c r="F623" s="35"/>
      <c r="J623" s="36"/>
      <c r="L623" s="37"/>
      <c r="X623" s="12"/>
      <c r="Y623" s="12"/>
      <c r="Z623" s="12"/>
    </row>
    <row r="624" ht="15.75" customHeight="1">
      <c r="A624" s="34"/>
      <c r="B624" s="34"/>
      <c r="C624" s="34"/>
      <c r="E624" s="34"/>
      <c r="F624" s="35"/>
      <c r="J624" s="36"/>
      <c r="L624" s="37"/>
      <c r="X624" s="12"/>
      <c r="Y624" s="12"/>
      <c r="Z624" s="12"/>
    </row>
    <row r="625" ht="15.75" customHeight="1">
      <c r="A625" s="34"/>
      <c r="B625" s="34"/>
      <c r="C625" s="34"/>
      <c r="E625" s="34"/>
      <c r="F625" s="35"/>
      <c r="J625" s="36"/>
      <c r="L625" s="37"/>
      <c r="X625" s="12"/>
      <c r="Y625" s="12"/>
      <c r="Z625" s="12"/>
    </row>
    <row r="626" ht="15.75" customHeight="1">
      <c r="A626" s="34"/>
      <c r="B626" s="34"/>
      <c r="C626" s="34"/>
      <c r="E626" s="34"/>
      <c r="F626" s="35"/>
      <c r="J626" s="36"/>
      <c r="L626" s="37"/>
      <c r="X626" s="12"/>
      <c r="Y626" s="12"/>
      <c r="Z626" s="12"/>
    </row>
    <row r="627" ht="15.75" customHeight="1">
      <c r="A627" s="34"/>
      <c r="B627" s="34"/>
      <c r="C627" s="34"/>
      <c r="E627" s="34"/>
      <c r="F627" s="35"/>
      <c r="J627" s="36"/>
      <c r="L627" s="37"/>
      <c r="X627" s="12"/>
      <c r="Y627" s="12"/>
      <c r="Z627" s="12"/>
    </row>
    <row r="628" ht="15.75" customHeight="1">
      <c r="A628" s="34"/>
      <c r="B628" s="34"/>
      <c r="C628" s="34"/>
      <c r="E628" s="34"/>
      <c r="F628" s="35"/>
      <c r="J628" s="36"/>
      <c r="L628" s="37"/>
      <c r="X628" s="12"/>
      <c r="Y628" s="12"/>
      <c r="Z628" s="12"/>
    </row>
    <row r="629" ht="15.75" customHeight="1">
      <c r="A629" s="34"/>
      <c r="B629" s="34"/>
      <c r="C629" s="34"/>
      <c r="E629" s="34"/>
      <c r="F629" s="35"/>
      <c r="J629" s="36"/>
      <c r="L629" s="37"/>
      <c r="X629" s="12"/>
      <c r="Y629" s="12"/>
      <c r="Z629" s="12"/>
    </row>
    <row r="630" ht="15.75" customHeight="1">
      <c r="A630" s="34"/>
      <c r="B630" s="34"/>
      <c r="C630" s="34"/>
      <c r="E630" s="34"/>
      <c r="F630" s="35"/>
      <c r="J630" s="36"/>
      <c r="L630" s="37"/>
      <c r="X630" s="12"/>
      <c r="Y630" s="12"/>
      <c r="Z630" s="12"/>
    </row>
    <row r="631" ht="15.75" customHeight="1">
      <c r="A631" s="34"/>
      <c r="B631" s="34"/>
      <c r="C631" s="34"/>
      <c r="E631" s="34"/>
      <c r="F631" s="35"/>
      <c r="J631" s="36"/>
      <c r="L631" s="37"/>
      <c r="X631" s="12"/>
      <c r="Y631" s="12"/>
      <c r="Z631" s="12"/>
    </row>
    <row r="632" ht="15.75" customHeight="1">
      <c r="A632" s="34"/>
      <c r="B632" s="34"/>
      <c r="C632" s="34"/>
      <c r="E632" s="34"/>
      <c r="F632" s="35"/>
      <c r="J632" s="36"/>
      <c r="L632" s="37"/>
      <c r="X632" s="12"/>
      <c r="Y632" s="12"/>
      <c r="Z632" s="12"/>
    </row>
    <row r="633" ht="15.75" customHeight="1">
      <c r="A633" s="34"/>
      <c r="B633" s="34"/>
      <c r="C633" s="34"/>
      <c r="E633" s="34"/>
      <c r="F633" s="35"/>
      <c r="J633" s="36"/>
      <c r="L633" s="37"/>
      <c r="X633" s="12"/>
      <c r="Y633" s="12"/>
      <c r="Z633" s="12"/>
    </row>
    <row r="634" ht="15.75" customHeight="1">
      <c r="A634" s="34"/>
      <c r="B634" s="34"/>
      <c r="C634" s="34"/>
      <c r="E634" s="34"/>
      <c r="F634" s="35"/>
      <c r="J634" s="36"/>
      <c r="L634" s="37"/>
      <c r="X634" s="12"/>
      <c r="Y634" s="12"/>
      <c r="Z634" s="12"/>
    </row>
    <row r="635" ht="15.75" customHeight="1">
      <c r="A635" s="34"/>
      <c r="B635" s="34"/>
      <c r="C635" s="34"/>
      <c r="E635" s="34"/>
      <c r="F635" s="35"/>
      <c r="J635" s="36"/>
      <c r="L635" s="37"/>
      <c r="X635" s="12"/>
      <c r="Y635" s="12"/>
      <c r="Z635" s="12"/>
    </row>
    <row r="636" ht="15.75" customHeight="1">
      <c r="A636" s="34"/>
      <c r="B636" s="34"/>
      <c r="C636" s="34"/>
      <c r="E636" s="34"/>
      <c r="F636" s="35"/>
      <c r="J636" s="36"/>
      <c r="L636" s="37"/>
      <c r="X636" s="12"/>
      <c r="Y636" s="12"/>
      <c r="Z636" s="12"/>
    </row>
    <row r="637" ht="15.75" customHeight="1">
      <c r="A637" s="34"/>
      <c r="B637" s="34"/>
      <c r="C637" s="34"/>
      <c r="E637" s="34"/>
      <c r="F637" s="35"/>
      <c r="J637" s="36"/>
      <c r="L637" s="37"/>
      <c r="X637" s="12"/>
      <c r="Y637" s="12"/>
      <c r="Z637" s="12"/>
    </row>
    <row r="638" ht="15.75" customHeight="1">
      <c r="A638" s="34"/>
      <c r="B638" s="34"/>
      <c r="C638" s="34"/>
      <c r="E638" s="34"/>
      <c r="F638" s="35"/>
      <c r="J638" s="36"/>
      <c r="L638" s="37"/>
      <c r="X638" s="12"/>
      <c r="Y638" s="12"/>
      <c r="Z638" s="12"/>
    </row>
    <row r="639" ht="15.75" customHeight="1">
      <c r="A639" s="34"/>
      <c r="B639" s="34"/>
      <c r="C639" s="34"/>
      <c r="E639" s="34"/>
      <c r="F639" s="35"/>
      <c r="J639" s="36"/>
      <c r="L639" s="37"/>
      <c r="X639" s="12"/>
      <c r="Y639" s="12"/>
      <c r="Z639" s="12"/>
    </row>
    <row r="640" ht="15.75" customHeight="1">
      <c r="A640" s="34"/>
      <c r="B640" s="34"/>
      <c r="C640" s="34"/>
      <c r="E640" s="34"/>
      <c r="F640" s="35"/>
      <c r="J640" s="36"/>
      <c r="L640" s="37"/>
      <c r="X640" s="12"/>
      <c r="Y640" s="12"/>
      <c r="Z640" s="12"/>
    </row>
    <row r="641" ht="15.75" customHeight="1">
      <c r="A641" s="34"/>
      <c r="B641" s="34"/>
      <c r="C641" s="34"/>
      <c r="E641" s="34"/>
      <c r="F641" s="35"/>
      <c r="J641" s="36"/>
      <c r="L641" s="37"/>
      <c r="X641" s="12"/>
      <c r="Y641" s="12"/>
      <c r="Z641" s="12"/>
    </row>
    <row r="642" ht="15.75" customHeight="1">
      <c r="A642" s="34"/>
      <c r="B642" s="34"/>
      <c r="C642" s="34"/>
      <c r="E642" s="34"/>
      <c r="F642" s="35"/>
      <c r="J642" s="36"/>
      <c r="L642" s="37"/>
      <c r="X642" s="12"/>
      <c r="Y642" s="12"/>
      <c r="Z642" s="12"/>
    </row>
    <row r="643" ht="15.75" customHeight="1">
      <c r="A643" s="34"/>
      <c r="B643" s="34"/>
      <c r="C643" s="34"/>
      <c r="E643" s="34"/>
      <c r="F643" s="35"/>
      <c r="J643" s="36"/>
      <c r="L643" s="37"/>
      <c r="X643" s="12"/>
      <c r="Y643" s="12"/>
      <c r="Z643" s="12"/>
    </row>
    <row r="644" ht="15.75" customHeight="1">
      <c r="A644" s="34"/>
      <c r="B644" s="34"/>
      <c r="C644" s="34"/>
      <c r="E644" s="34"/>
      <c r="F644" s="35"/>
      <c r="J644" s="36"/>
      <c r="L644" s="37"/>
      <c r="X644" s="12"/>
      <c r="Y644" s="12"/>
      <c r="Z644" s="12"/>
    </row>
    <row r="645" ht="15.75" customHeight="1">
      <c r="A645" s="34"/>
      <c r="B645" s="34"/>
      <c r="C645" s="34"/>
      <c r="E645" s="34"/>
      <c r="F645" s="35"/>
      <c r="J645" s="36"/>
      <c r="L645" s="37"/>
      <c r="X645" s="12"/>
      <c r="Y645" s="12"/>
      <c r="Z645" s="12"/>
    </row>
    <row r="646" ht="15.75" customHeight="1">
      <c r="A646" s="34"/>
      <c r="B646" s="34"/>
      <c r="C646" s="34"/>
      <c r="E646" s="34"/>
      <c r="F646" s="35"/>
      <c r="J646" s="36"/>
      <c r="L646" s="37"/>
      <c r="X646" s="12"/>
      <c r="Y646" s="12"/>
      <c r="Z646" s="12"/>
    </row>
    <row r="647" ht="15.75" customHeight="1">
      <c r="A647" s="34"/>
      <c r="B647" s="34"/>
      <c r="C647" s="34"/>
      <c r="E647" s="34"/>
      <c r="F647" s="35"/>
      <c r="J647" s="36"/>
      <c r="L647" s="37"/>
      <c r="X647" s="12"/>
      <c r="Y647" s="12"/>
      <c r="Z647" s="12"/>
    </row>
    <row r="648" ht="15.75" customHeight="1">
      <c r="A648" s="34"/>
      <c r="B648" s="34"/>
      <c r="C648" s="34"/>
      <c r="E648" s="34"/>
      <c r="F648" s="35"/>
      <c r="J648" s="36"/>
      <c r="L648" s="37"/>
      <c r="X648" s="12"/>
      <c r="Y648" s="12"/>
      <c r="Z648" s="12"/>
    </row>
    <row r="649" ht="15.75" customHeight="1">
      <c r="A649" s="34"/>
      <c r="B649" s="34"/>
      <c r="C649" s="34"/>
      <c r="E649" s="34"/>
      <c r="F649" s="35"/>
      <c r="J649" s="36"/>
      <c r="L649" s="37"/>
      <c r="X649" s="12"/>
      <c r="Y649" s="12"/>
      <c r="Z649" s="12"/>
    </row>
    <row r="650" ht="15.75" customHeight="1">
      <c r="A650" s="34"/>
      <c r="B650" s="34"/>
      <c r="C650" s="34"/>
      <c r="E650" s="34"/>
      <c r="F650" s="35"/>
      <c r="J650" s="36"/>
      <c r="L650" s="37"/>
      <c r="X650" s="12"/>
      <c r="Y650" s="12"/>
      <c r="Z650" s="12"/>
    </row>
    <row r="651" ht="15.75" customHeight="1">
      <c r="A651" s="34"/>
      <c r="B651" s="34"/>
      <c r="C651" s="34"/>
      <c r="E651" s="34"/>
      <c r="F651" s="35"/>
      <c r="J651" s="36"/>
      <c r="L651" s="37"/>
      <c r="X651" s="12"/>
      <c r="Y651" s="12"/>
      <c r="Z651" s="12"/>
    </row>
    <row r="652" ht="15.75" customHeight="1">
      <c r="A652" s="34"/>
      <c r="B652" s="34"/>
      <c r="C652" s="34"/>
      <c r="E652" s="34"/>
      <c r="F652" s="35"/>
      <c r="J652" s="36"/>
      <c r="L652" s="37"/>
      <c r="X652" s="12"/>
      <c r="Y652" s="12"/>
      <c r="Z652" s="12"/>
    </row>
    <row r="653" ht="15.75" customHeight="1">
      <c r="A653" s="34"/>
      <c r="B653" s="34"/>
      <c r="C653" s="34"/>
      <c r="E653" s="34"/>
      <c r="F653" s="35"/>
      <c r="J653" s="36"/>
      <c r="L653" s="37"/>
      <c r="X653" s="12"/>
      <c r="Y653" s="12"/>
      <c r="Z653" s="12"/>
    </row>
    <row r="654" ht="15.75" customHeight="1">
      <c r="A654" s="34"/>
      <c r="B654" s="34"/>
      <c r="C654" s="34"/>
      <c r="E654" s="34"/>
      <c r="F654" s="35"/>
      <c r="J654" s="36"/>
      <c r="L654" s="37"/>
      <c r="X654" s="12"/>
      <c r="Y654" s="12"/>
      <c r="Z654" s="12"/>
    </row>
    <row r="655" ht="15.75" customHeight="1">
      <c r="A655" s="34"/>
      <c r="B655" s="34"/>
      <c r="C655" s="34"/>
      <c r="E655" s="34"/>
      <c r="F655" s="35"/>
      <c r="J655" s="36"/>
      <c r="L655" s="37"/>
      <c r="X655" s="12"/>
      <c r="Y655" s="12"/>
      <c r="Z655" s="12"/>
    </row>
    <row r="656" ht="15.75" customHeight="1">
      <c r="A656" s="34"/>
      <c r="B656" s="34"/>
      <c r="C656" s="34"/>
      <c r="E656" s="34"/>
      <c r="F656" s="35"/>
      <c r="J656" s="36"/>
      <c r="L656" s="37"/>
      <c r="X656" s="12"/>
      <c r="Y656" s="12"/>
      <c r="Z656" s="12"/>
    </row>
    <row r="657" ht="15.75" customHeight="1">
      <c r="A657" s="34"/>
      <c r="B657" s="34"/>
      <c r="C657" s="34"/>
      <c r="E657" s="34"/>
      <c r="F657" s="35"/>
      <c r="J657" s="36"/>
      <c r="L657" s="37"/>
      <c r="X657" s="12"/>
      <c r="Y657" s="12"/>
      <c r="Z657" s="12"/>
    </row>
    <row r="658" ht="15.75" customHeight="1">
      <c r="A658" s="34"/>
      <c r="B658" s="34"/>
      <c r="C658" s="34"/>
      <c r="E658" s="34"/>
      <c r="F658" s="35"/>
      <c r="J658" s="36"/>
      <c r="L658" s="37"/>
      <c r="X658" s="12"/>
      <c r="Y658" s="12"/>
      <c r="Z658" s="12"/>
    </row>
    <row r="659" ht="15.75" customHeight="1">
      <c r="A659" s="34"/>
      <c r="B659" s="34"/>
      <c r="C659" s="34"/>
      <c r="E659" s="34"/>
      <c r="F659" s="35"/>
      <c r="J659" s="36"/>
      <c r="L659" s="37"/>
      <c r="X659" s="12"/>
      <c r="Y659" s="12"/>
      <c r="Z659" s="12"/>
    </row>
    <row r="660" ht="15.75" customHeight="1">
      <c r="A660" s="34"/>
      <c r="B660" s="34"/>
      <c r="C660" s="34"/>
      <c r="E660" s="34"/>
      <c r="F660" s="35"/>
      <c r="J660" s="36"/>
      <c r="L660" s="37"/>
      <c r="X660" s="12"/>
      <c r="Y660" s="12"/>
      <c r="Z660" s="12"/>
    </row>
    <row r="661" ht="15.75" customHeight="1">
      <c r="A661" s="34"/>
      <c r="B661" s="34"/>
      <c r="C661" s="34"/>
      <c r="E661" s="34"/>
      <c r="F661" s="35"/>
      <c r="J661" s="36"/>
      <c r="L661" s="37"/>
      <c r="X661" s="12"/>
      <c r="Y661" s="12"/>
      <c r="Z661" s="12"/>
    </row>
    <row r="662" ht="15.75" customHeight="1">
      <c r="A662" s="34"/>
      <c r="B662" s="34"/>
      <c r="C662" s="34"/>
      <c r="E662" s="34"/>
      <c r="F662" s="35"/>
      <c r="J662" s="36"/>
      <c r="L662" s="37"/>
      <c r="X662" s="12"/>
      <c r="Y662" s="12"/>
      <c r="Z662" s="12"/>
    </row>
    <row r="663" ht="15.75" customHeight="1">
      <c r="A663" s="34"/>
      <c r="B663" s="34"/>
      <c r="C663" s="34"/>
      <c r="E663" s="34"/>
      <c r="F663" s="35"/>
      <c r="J663" s="36"/>
      <c r="L663" s="37"/>
      <c r="X663" s="12"/>
      <c r="Y663" s="12"/>
      <c r="Z663" s="12"/>
    </row>
    <row r="664" ht="15.75" customHeight="1">
      <c r="A664" s="34"/>
      <c r="B664" s="34"/>
      <c r="C664" s="34"/>
      <c r="E664" s="34"/>
      <c r="F664" s="35"/>
      <c r="J664" s="36"/>
      <c r="L664" s="37"/>
      <c r="X664" s="12"/>
      <c r="Y664" s="12"/>
      <c r="Z664" s="12"/>
    </row>
    <row r="665" ht="15.75" customHeight="1">
      <c r="A665" s="34"/>
      <c r="B665" s="34"/>
      <c r="C665" s="34"/>
      <c r="E665" s="34"/>
      <c r="F665" s="35"/>
      <c r="J665" s="36"/>
      <c r="L665" s="37"/>
      <c r="X665" s="12"/>
      <c r="Y665" s="12"/>
      <c r="Z665" s="12"/>
    </row>
    <row r="666" ht="15.75" customHeight="1">
      <c r="A666" s="34"/>
      <c r="B666" s="34"/>
      <c r="C666" s="34"/>
      <c r="E666" s="34"/>
      <c r="F666" s="35"/>
      <c r="J666" s="36"/>
      <c r="L666" s="37"/>
      <c r="X666" s="12"/>
      <c r="Y666" s="12"/>
      <c r="Z666" s="12"/>
    </row>
    <row r="667" ht="15.75" customHeight="1">
      <c r="A667" s="34"/>
      <c r="B667" s="34"/>
      <c r="C667" s="34"/>
      <c r="E667" s="34"/>
      <c r="F667" s="35"/>
      <c r="J667" s="36"/>
      <c r="L667" s="37"/>
      <c r="X667" s="12"/>
      <c r="Y667" s="12"/>
      <c r="Z667" s="12"/>
    </row>
    <row r="668" ht="15.75" customHeight="1">
      <c r="A668" s="34"/>
      <c r="B668" s="34"/>
      <c r="C668" s="34"/>
      <c r="E668" s="34"/>
      <c r="F668" s="35"/>
      <c r="J668" s="36"/>
      <c r="L668" s="37"/>
      <c r="X668" s="12"/>
      <c r="Y668" s="12"/>
      <c r="Z668" s="12"/>
    </row>
    <row r="669" ht="15.75" customHeight="1">
      <c r="A669" s="34"/>
      <c r="B669" s="34"/>
      <c r="C669" s="34"/>
      <c r="E669" s="34"/>
      <c r="F669" s="35"/>
      <c r="J669" s="36"/>
      <c r="L669" s="37"/>
      <c r="X669" s="12"/>
      <c r="Y669" s="12"/>
      <c r="Z669" s="12"/>
    </row>
    <row r="670" ht="15.75" customHeight="1">
      <c r="A670" s="34"/>
      <c r="B670" s="34"/>
      <c r="C670" s="34"/>
      <c r="E670" s="34"/>
      <c r="F670" s="35"/>
      <c r="J670" s="36"/>
      <c r="L670" s="37"/>
      <c r="X670" s="12"/>
      <c r="Y670" s="12"/>
      <c r="Z670" s="12"/>
    </row>
    <row r="671" ht="15.75" customHeight="1">
      <c r="A671" s="34"/>
      <c r="B671" s="34"/>
      <c r="C671" s="34"/>
      <c r="E671" s="34"/>
      <c r="F671" s="35"/>
      <c r="J671" s="36"/>
      <c r="L671" s="37"/>
      <c r="X671" s="12"/>
      <c r="Y671" s="12"/>
      <c r="Z671" s="12"/>
    </row>
    <row r="672" ht="15.75" customHeight="1">
      <c r="A672" s="34"/>
      <c r="B672" s="34"/>
      <c r="C672" s="34"/>
      <c r="E672" s="34"/>
      <c r="F672" s="35"/>
      <c r="J672" s="36"/>
      <c r="L672" s="37"/>
      <c r="X672" s="12"/>
      <c r="Y672" s="12"/>
      <c r="Z672" s="12"/>
    </row>
    <row r="673" ht="15.75" customHeight="1">
      <c r="A673" s="34"/>
      <c r="B673" s="34"/>
      <c r="C673" s="34"/>
      <c r="E673" s="34"/>
      <c r="F673" s="35"/>
      <c r="J673" s="36"/>
      <c r="L673" s="37"/>
      <c r="X673" s="12"/>
      <c r="Y673" s="12"/>
      <c r="Z673" s="12"/>
    </row>
    <row r="674" ht="15.75" customHeight="1">
      <c r="A674" s="34"/>
      <c r="B674" s="34"/>
      <c r="C674" s="34"/>
      <c r="E674" s="34"/>
      <c r="F674" s="35"/>
      <c r="J674" s="36"/>
      <c r="L674" s="37"/>
      <c r="X674" s="12"/>
      <c r="Y674" s="12"/>
      <c r="Z674" s="12"/>
    </row>
    <row r="675" ht="15.75" customHeight="1">
      <c r="A675" s="34"/>
      <c r="B675" s="34"/>
      <c r="C675" s="34"/>
      <c r="E675" s="34"/>
      <c r="F675" s="35"/>
      <c r="J675" s="36"/>
      <c r="L675" s="37"/>
      <c r="X675" s="12"/>
      <c r="Y675" s="12"/>
      <c r="Z675" s="12"/>
    </row>
    <row r="676" ht="15.75" customHeight="1">
      <c r="A676" s="34"/>
      <c r="B676" s="34"/>
      <c r="C676" s="34"/>
      <c r="E676" s="34"/>
      <c r="F676" s="35"/>
      <c r="J676" s="36"/>
      <c r="L676" s="37"/>
      <c r="X676" s="12"/>
      <c r="Y676" s="12"/>
      <c r="Z676" s="12"/>
    </row>
    <row r="677" ht="15.75" customHeight="1">
      <c r="A677" s="34"/>
      <c r="B677" s="34"/>
      <c r="C677" s="34"/>
      <c r="E677" s="34"/>
      <c r="F677" s="35"/>
      <c r="J677" s="36"/>
      <c r="L677" s="37"/>
      <c r="X677" s="12"/>
      <c r="Y677" s="12"/>
      <c r="Z677" s="12"/>
    </row>
    <row r="678" ht="15.75" customHeight="1">
      <c r="A678" s="34"/>
      <c r="B678" s="34"/>
      <c r="C678" s="34"/>
      <c r="E678" s="34"/>
      <c r="F678" s="35"/>
      <c r="J678" s="36"/>
      <c r="L678" s="37"/>
      <c r="X678" s="12"/>
      <c r="Y678" s="12"/>
      <c r="Z678" s="12"/>
    </row>
    <row r="679" ht="15.75" customHeight="1">
      <c r="A679" s="34"/>
      <c r="B679" s="34"/>
      <c r="C679" s="34"/>
      <c r="E679" s="34"/>
      <c r="F679" s="35"/>
      <c r="J679" s="36"/>
      <c r="L679" s="37"/>
      <c r="X679" s="12"/>
      <c r="Y679" s="12"/>
      <c r="Z679" s="12"/>
    </row>
    <row r="680" ht="15.75" customHeight="1">
      <c r="A680" s="34"/>
      <c r="B680" s="34"/>
      <c r="C680" s="34"/>
      <c r="E680" s="34"/>
      <c r="F680" s="35"/>
      <c r="J680" s="36"/>
      <c r="L680" s="37"/>
      <c r="X680" s="12"/>
      <c r="Y680" s="12"/>
      <c r="Z680" s="12"/>
    </row>
    <row r="681" ht="15.75" customHeight="1">
      <c r="A681" s="34"/>
      <c r="B681" s="34"/>
      <c r="C681" s="34"/>
      <c r="E681" s="34"/>
      <c r="F681" s="35"/>
      <c r="J681" s="36"/>
      <c r="L681" s="37"/>
      <c r="X681" s="12"/>
      <c r="Y681" s="12"/>
      <c r="Z681" s="12"/>
    </row>
    <row r="682" ht="15.75" customHeight="1">
      <c r="A682" s="34"/>
      <c r="B682" s="34"/>
      <c r="C682" s="34"/>
      <c r="E682" s="34"/>
      <c r="F682" s="35"/>
      <c r="J682" s="36"/>
      <c r="L682" s="37"/>
      <c r="X682" s="12"/>
      <c r="Y682" s="12"/>
      <c r="Z682" s="12"/>
    </row>
    <row r="683" ht="15.75" customHeight="1">
      <c r="A683" s="34"/>
      <c r="B683" s="34"/>
      <c r="C683" s="34"/>
      <c r="E683" s="34"/>
      <c r="F683" s="35"/>
      <c r="J683" s="36"/>
      <c r="L683" s="37"/>
      <c r="X683" s="12"/>
      <c r="Y683" s="12"/>
      <c r="Z683" s="12"/>
    </row>
    <row r="684" ht="15.75" customHeight="1">
      <c r="A684" s="34"/>
      <c r="B684" s="34"/>
      <c r="C684" s="34"/>
      <c r="E684" s="34"/>
      <c r="F684" s="35"/>
      <c r="J684" s="36"/>
      <c r="L684" s="37"/>
      <c r="X684" s="12"/>
      <c r="Y684" s="12"/>
      <c r="Z684" s="12"/>
    </row>
    <row r="685" ht="15.75" customHeight="1">
      <c r="A685" s="34"/>
      <c r="B685" s="34"/>
      <c r="C685" s="34"/>
      <c r="E685" s="34"/>
      <c r="F685" s="35"/>
      <c r="J685" s="36"/>
      <c r="L685" s="37"/>
      <c r="X685" s="12"/>
      <c r="Y685" s="12"/>
      <c r="Z685" s="12"/>
    </row>
    <row r="686" ht="15.75" customHeight="1">
      <c r="A686" s="34"/>
      <c r="B686" s="34"/>
      <c r="C686" s="34"/>
      <c r="E686" s="34"/>
      <c r="F686" s="35"/>
      <c r="J686" s="36"/>
      <c r="L686" s="37"/>
      <c r="X686" s="12"/>
      <c r="Y686" s="12"/>
      <c r="Z686" s="12"/>
    </row>
    <row r="687" ht="15.75" customHeight="1">
      <c r="A687" s="34"/>
      <c r="B687" s="34"/>
      <c r="C687" s="34"/>
      <c r="E687" s="34"/>
      <c r="F687" s="35"/>
      <c r="J687" s="36"/>
      <c r="L687" s="37"/>
      <c r="X687" s="12"/>
      <c r="Y687" s="12"/>
      <c r="Z687" s="12"/>
    </row>
    <row r="688" ht="15.75" customHeight="1">
      <c r="A688" s="34"/>
      <c r="B688" s="34"/>
      <c r="C688" s="34"/>
      <c r="E688" s="34"/>
      <c r="F688" s="35"/>
      <c r="J688" s="36"/>
      <c r="L688" s="37"/>
      <c r="X688" s="12"/>
      <c r="Y688" s="12"/>
      <c r="Z688" s="12"/>
    </row>
    <row r="689" ht="15.75" customHeight="1">
      <c r="A689" s="34"/>
      <c r="B689" s="34"/>
      <c r="C689" s="34"/>
      <c r="E689" s="34"/>
      <c r="F689" s="35"/>
      <c r="J689" s="36"/>
      <c r="L689" s="37"/>
      <c r="X689" s="12"/>
      <c r="Y689" s="12"/>
      <c r="Z689" s="12"/>
    </row>
    <row r="690" ht="15.75" customHeight="1">
      <c r="A690" s="34"/>
      <c r="B690" s="34"/>
      <c r="C690" s="34"/>
      <c r="E690" s="34"/>
      <c r="F690" s="35"/>
      <c r="J690" s="36"/>
      <c r="L690" s="37"/>
      <c r="X690" s="12"/>
      <c r="Y690" s="12"/>
      <c r="Z690" s="12"/>
    </row>
    <row r="691" ht="15.75" customHeight="1">
      <c r="A691" s="34"/>
      <c r="B691" s="34"/>
      <c r="C691" s="34"/>
      <c r="E691" s="34"/>
      <c r="F691" s="35"/>
      <c r="J691" s="36"/>
      <c r="L691" s="37"/>
      <c r="X691" s="12"/>
      <c r="Y691" s="12"/>
      <c r="Z691" s="12"/>
    </row>
    <row r="692" ht="15.75" customHeight="1">
      <c r="A692" s="34"/>
      <c r="B692" s="34"/>
      <c r="C692" s="34"/>
      <c r="E692" s="34"/>
      <c r="F692" s="35"/>
      <c r="J692" s="36"/>
      <c r="L692" s="37"/>
      <c r="X692" s="12"/>
      <c r="Y692" s="12"/>
      <c r="Z692" s="12"/>
    </row>
    <row r="693" ht="15.75" customHeight="1">
      <c r="A693" s="34"/>
      <c r="B693" s="34"/>
      <c r="C693" s="34"/>
      <c r="E693" s="34"/>
      <c r="F693" s="35"/>
      <c r="J693" s="36"/>
      <c r="L693" s="37"/>
      <c r="X693" s="12"/>
      <c r="Y693" s="12"/>
      <c r="Z693" s="12"/>
    </row>
    <row r="694" ht="15.75" customHeight="1">
      <c r="A694" s="34"/>
      <c r="B694" s="34"/>
      <c r="C694" s="34"/>
      <c r="E694" s="34"/>
      <c r="F694" s="35"/>
      <c r="J694" s="36"/>
      <c r="L694" s="37"/>
      <c r="X694" s="12"/>
      <c r="Y694" s="12"/>
      <c r="Z694" s="12"/>
    </row>
    <row r="695" ht="15.75" customHeight="1">
      <c r="A695" s="34"/>
      <c r="B695" s="34"/>
      <c r="C695" s="34"/>
      <c r="E695" s="34"/>
      <c r="F695" s="35"/>
      <c r="J695" s="36"/>
      <c r="L695" s="37"/>
      <c r="X695" s="12"/>
      <c r="Y695" s="12"/>
      <c r="Z695" s="12"/>
    </row>
    <row r="696" ht="15.75" customHeight="1">
      <c r="A696" s="34"/>
      <c r="B696" s="34"/>
      <c r="C696" s="34"/>
      <c r="E696" s="34"/>
      <c r="F696" s="35"/>
      <c r="J696" s="36"/>
      <c r="L696" s="37"/>
      <c r="X696" s="12"/>
      <c r="Y696" s="12"/>
      <c r="Z696" s="12"/>
    </row>
    <row r="697" ht="15.75" customHeight="1">
      <c r="A697" s="34"/>
      <c r="B697" s="34"/>
      <c r="C697" s="34"/>
      <c r="E697" s="34"/>
      <c r="F697" s="35"/>
      <c r="J697" s="36"/>
      <c r="L697" s="37"/>
      <c r="X697" s="12"/>
      <c r="Y697" s="12"/>
      <c r="Z697" s="12"/>
    </row>
    <row r="698" ht="15.75" customHeight="1">
      <c r="A698" s="34"/>
      <c r="B698" s="34"/>
      <c r="C698" s="34"/>
      <c r="E698" s="34"/>
      <c r="F698" s="35"/>
      <c r="J698" s="36"/>
      <c r="L698" s="37"/>
      <c r="X698" s="12"/>
      <c r="Y698" s="12"/>
      <c r="Z698" s="12"/>
    </row>
    <row r="699" ht="15.75" customHeight="1">
      <c r="A699" s="34"/>
      <c r="B699" s="34"/>
      <c r="C699" s="34"/>
      <c r="E699" s="34"/>
      <c r="F699" s="35"/>
      <c r="J699" s="36"/>
      <c r="L699" s="37"/>
      <c r="X699" s="12"/>
      <c r="Y699" s="12"/>
      <c r="Z699" s="12"/>
    </row>
    <row r="700" ht="15.75" customHeight="1">
      <c r="A700" s="34"/>
      <c r="B700" s="34"/>
      <c r="C700" s="34"/>
      <c r="E700" s="34"/>
      <c r="F700" s="35"/>
      <c r="J700" s="36"/>
      <c r="L700" s="37"/>
      <c r="X700" s="12"/>
      <c r="Y700" s="12"/>
      <c r="Z700" s="12"/>
    </row>
    <row r="701" ht="15.75" customHeight="1">
      <c r="A701" s="34"/>
      <c r="B701" s="34"/>
      <c r="C701" s="34"/>
      <c r="E701" s="34"/>
      <c r="F701" s="35"/>
      <c r="J701" s="36"/>
      <c r="L701" s="37"/>
      <c r="X701" s="12"/>
      <c r="Y701" s="12"/>
      <c r="Z701" s="12"/>
    </row>
    <row r="702" ht="15.75" customHeight="1">
      <c r="A702" s="34"/>
      <c r="B702" s="34"/>
      <c r="C702" s="34"/>
      <c r="E702" s="34"/>
      <c r="F702" s="35"/>
      <c r="J702" s="36"/>
      <c r="L702" s="37"/>
      <c r="X702" s="12"/>
      <c r="Y702" s="12"/>
      <c r="Z702" s="12"/>
    </row>
    <row r="703" ht="15.75" customHeight="1">
      <c r="A703" s="34"/>
      <c r="B703" s="34"/>
      <c r="C703" s="34"/>
      <c r="E703" s="34"/>
      <c r="F703" s="35"/>
      <c r="J703" s="36"/>
      <c r="L703" s="37"/>
      <c r="X703" s="12"/>
      <c r="Y703" s="12"/>
      <c r="Z703" s="12"/>
    </row>
    <row r="704" ht="15.75" customHeight="1">
      <c r="A704" s="34"/>
      <c r="B704" s="34"/>
      <c r="C704" s="34"/>
      <c r="E704" s="34"/>
      <c r="F704" s="35"/>
      <c r="J704" s="36"/>
      <c r="L704" s="37"/>
      <c r="X704" s="12"/>
      <c r="Y704" s="12"/>
      <c r="Z704" s="12"/>
    </row>
    <row r="705" ht="15.75" customHeight="1">
      <c r="A705" s="34"/>
      <c r="B705" s="34"/>
      <c r="C705" s="34"/>
      <c r="E705" s="34"/>
      <c r="F705" s="35"/>
      <c r="J705" s="36"/>
      <c r="L705" s="37"/>
      <c r="X705" s="12"/>
      <c r="Y705" s="12"/>
      <c r="Z705" s="12"/>
    </row>
    <row r="706" ht="15.75" customHeight="1">
      <c r="A706" s="34"/>
      <c r="B706" s="34"/>
      <c r="C706" s="34"/>
      <c r="E706" s="34"/>
      <c r="F706" s="35"/>
      <c r="J706" s="36"/>
      <c r="L706" s="37"/>
      <c r="X706" s="12"/>
      <c r="Y706" s="12"/>
      <c r="Z706" s="12"/>
    </row>
    <row r="707" ht="15.75" customHeight="1">
      <c r="A707" s="34"/>
      <c r="B707" s="34"/>
      <c r="C707" s="34"/>
      <c r="E707" s="34"/>
      <c r="F707" s="35"/>
      <c r="J707" s="36"/>
      <c r="L707" s="37"/>
      <c r="X707" s="12"/>
      <c r="Y707" s="12"/>
      <c r="Z707" s="12"/>
    </row>
    <row r="708" ht="15.75" customHeight="1">
      <c r="A708" s="34"/>
      <c r="B708" s="34"/>
      <c r="C708" s="34"/>
      <c r="E708" s="34"/>
      <c r="F708" s="35"/>
      <c r="J708" s="36"/>
      <c r="L708" s="37"/>
      <c r="X708" s="12"/>
      <c r="Y708" s="12"/>
      <c r="Z708" s="12"/>
    </row>
    <row r="709" ht="15.75" customHeight="1">
      <c r="A709" s="34"/>
      <c r="B709" s="34"/>
      <c r="C709" s="34"/>
      <c r="E709" s="34"/>
      <c r="F709" s="35"/>
      <c r="J709" s="36"/>
      <c r="L709" s="37"/>
      <c r="X709" s="12"/>
      <c r="Y709" s="12"/>
      <c r="Z709" s="12"/>
    </row>
    <row r="710" ht="15.75" customHeight="1">
      <c r="A710" s="34"/>
      <c r="B710" s="34"/>
      <c r="C710" s="34"/>
      <c r="E710" s="34"/>
      <c r="F710" s="35"/>
      <c r="J710" s="36"/>
      <c r="L710" s="37"/>
      <c r="X710" s="12"/>
      <c r="Y710" s="12"/>
      <c r="Z710" s="12"/>
    </row>
    <row r="711" ht="15.75" customHeight="1">
      <c r="A711" s="34"/>
      <c r="B711" s="34"/>
      <c r="C711" s="34"/>
      <c r="E711" s="34"/>
      <c r="F711" s="35"/>
      <c r="J711" s="36"/>
      <c r="L711" s="37"/>
      <c r="X711" s="12"/>
      <c r="Y711" s="12"/>
      <c r="Z711" s="12"/>
    </row>
    <row r="712" ht="15.75" customHeight="1">
      <c r="A712" s="34"/>
      <c r="B712" s="34"/>
      <c r="C712" s="34"/>
      <c r="E712" s="34"/>
      <c r="F712" s="35"/>
      <c r="J712" s="36"/>
      <c r="L712" s="37"/>
      <c r="X712" s="12"/>
      <c r="Y712" s="12"/>
      <c r="Z712" s="12"/>
    </row>
    <row r="713" ht="15.75" customHeight="1">
      <c r="A713" s="34"/>
      <c r="B713" s="34"/>
      <c r="C713" s="34"/>
      <c r="E713" s="34"/>
      <c r="F713" s="35"/>
      <c r="J713" s="36"/>
      <c r="L713" s="37"/>
      <c r="X713" s="12"/>
      <c r="Y713" s="12"/>
      <c r="Z713" s="12"/>
    </row>
    <row r="714" ht="15.75" customHeight="1">
      <c r="A714" s="34"/>
      <c r="B714" s="34"/>
      <c r="C714" s="34"/>
      <c r="E714" s="34"/>
      <c r="F714" s="35"/>
      <c r="J714" s="36"/>
      <c r="L714" s="37"/>
      <c r="X714" s="12"/>
      <c r="Y714" s="12"/>
      <c r="Z714" s="12"/>
    </row>
    <row r="715" ht="15.75" customHeight="1">
      <c r="A715" s="34"/>
      <c r="B715" s="34"/>
      <c r="C715" s="34"/>
      <c r="E715" s="34"/>
      <c r="F715" s="35"/>
      <c r="J715" s="36"/>
      <c r="L715" s="37"/>
      <c r="X715" s="12"/>
      <c r="Y715" s="12"/>
      <c r="Z715" s="12"/>
    </row>
    <row r="716" ht="15.75" customHeight="1">
      <c r="A716" s="34"/>
      <c r="B716" s="34"/>
      <c r="C716" s="34"/>
      <c r="E716" s="34"/>
      <c r="F716" s="35"/>
      <c r="J716" s="36"/>
      <c r="L716" s="37"/>
      <c r="X716" s="12"/>
      <c r="Y716" s="12"/>
      <c r="Z716" s="12"/>
    </row>
    <row r="717" ht="15.75" customHeight="1">
      <c r="A717" s="34"/>
      <c r="B717" s="34"/>
      <c r="C717" s="34"/>
      <c r="E717" s="34"/>
      <c r="F717" s="35"/>
      <c r="J717" s="36"/>
      <c r="L717" s="37"/>
      <c r="X717" s="12"/>
      <c r="Y717" s="12"/>
      <c r="Z717" s="12"/>
    </row>
    <row r="718" ht="15.75" customHeight="1">
      <c r="A718" s="34"/>
      <c r="B718" s="34"/>
      <c r="C718" s="34"/>
      <c r="E718" s="34"/>
      <c r="F718" s="35"/>
      <c r="J718" s="36"/>
      <c r="L718" s="37"/>
      <c r="X718" s="12"/>
      <c r="Y718" s="12"/>
      <c r="Z718" s="12"/>
    </row>
    <row r="719" ht="15.75" customHeight="1">
      <c r="A719" s="34"/>
      <c r="B719" s="34"/>
      <c r="C719" s="34"/>
      <c r="E719" s="34"/>
      <c r="F719" s="35"/>
      <c r="J719" s="36"/>
      <c r="L719" s="37"/>
      <c r="X719" s="12"/>
      <c r="Y719" s="12"/>
      <c r="Z719" s="12"/>
    </row>
    <row r="720" ht="15.75" customHeight="1">
      <c r="A720" s="34"/>
      <c r="B720" s="34"/>
      <c r="C720" s="34"/>
      <c r="E720" s="34"/>
      <c r="F720" s="35"/>
      <c r="J720" s="36"/>
      <c r="L720" s="37"/>
      <c r="X720" s="12"/>
      <c r="Y720" s="12"/>
      <c r="Z720" s="12"/>
    </row>
    <row r="721" ht="15.75" customHeight="1">
      <c r="A721" s="34"/>
      <c r="B721" s="34"/>
      <c r="C721" s="34"/>
      <c r="E721" s="34"/>
      <c r="F721" s="35"/>
      <c r="J721" s="36"/>
      <c r="L721" s="37"/>
      <c r="X721" s="12"/>
      <c r="Y721" s="12"/>
      <c r="Z721" s="12"/>
    </row>
    <row r="722" ht="15.75" customHeight="1">
      <c r="A722" s="34"/>
      <c r="B722" s="34"/>
      <c r="C722" s="34"/>
      <c r="E722" s="34"/>
      <c r="F722" s="35"/>
      <c r="J722" s="36"/>
      <c r="L722" s="37"/>
      <c r="X722" s="12"/>
      <c r="Y722" s="12"/>
      <c r="Z722" s="12"/>
    </row>
    <row r="723" ht="15.75" customHeight="1">
      <c r="A723" s="34"/>
      <c r="B723" s="34"/>
      <c r="C723" s="34"/>
      <c r="E723" s="34"/>
      <c r="F723" s="35"/>
      <c r="J723" s="36"/>
      <c r="L723" s="37"/>
      <c r="X723" s="12"/>
      <c r="Y723" s="12"/>
      <c r="Z723" s="12"/>
    </row>
    <row r="724" ht="15.75" customHeight="1">
      <c r="A724" s="34"/>
      <c r="B724" s="34"/>
      <c r="C724" s="34"/>
      <c r="E724" s="34"/>
      <c r="F724" s="35"/>
      <c r="J724" s="36"/>
      <c r="L724" s="37"/>
      <c r="X724" s="12"/>
      <c r="Y724" s="12"/>
      <c r="Z724" s="12"/>
    </row>
    <row r="725" ht="15.75" customHeight="1">
      <c r="A725" s="34"/>
      <c r="B725" s="34"/>
      <c r="C725" s="34"/>
      <c r="E725" s="34"/>
      <c r="F725" s="35"/>
      <c r="J725" s="36"/>
      <c r="L725" s="37"/>
      <c r="X725" s="12"/>
      <c r="Y725" s="12"/>
      <c r="Z725" s="12"/>
    </row>
    <row r="726" ht="15.75" customHeight="1">
      <c r="A726" s="34"/>
      <c r="B726" s="34"/>
      <c r="C726" s="34"/>
      <c r="E726" s="34"/>
      <c r="F726" s="35"/>
      <c r="J726" s="36"/>
      <c r="L726" s="37"/>
      <c r="X726" s="12"/>
      <c r="Y726" s="12"/>
      <c r="Z726" s="12"/>
    </row>
    <row r="727" ht="15.75" customHeight="1">
      <c r="A727" s="34"/>
      <c r="B727" s="34"/>
      <c r="C727" s="34"/>
      <c r="E727" s="34"/>
      <c r="F727" s="35"/>
      <c r="J727" s="36"/>
      <c r="L727" s="37"/>
      <c r="X727" s="12"/>
      <c r="Y727" s="12"/>
      <c r="Z727" s="12"/>
    </row>
    <row r="728" ht="15.75" customHeight="1">
      <c r="A728" s="34"/>
      <c r="B728" s="34"/>
      <c r="C728" s="34"/>
      <c r="E728" s="34"/>
      <c r="F728" s="35"/>
      <c r="J728" s="36"/>
      <c r="L728" s="37"/>
      <c r="X728" s="12"/>
      <c r="Y728" s="12"/>
      <c r="Z728" s="12"/>
    </row>
    <row r="729" ht="15.75" customHeight="1">
      <c r="A729" s="34"/>
      <c r="B729" s="34"/>
      <c r="C729" s="34"/>
      <c r="E729" s="34"/>
      <c r="F729" s="35"/>
      <c r="J729" s="36"/>
      <c r="L729" s="37"/>
      <c r="X729" s="12"/>
      <c r="Y729" s="12"/>
      <c r="Z729" s="12"/>
    </row>
    <row r="730" ht="15.75" customHeight="1">
      <c r="A730" s="34"/>
      <c r="B730" s="34"/>
      <c r="C730" s="34"/>
      <c r="E730" s="34"/>
      <c r="F730" s="35"/>
      <c r="J730" s="36"/>
      <c r="L730" s="37"/>
      <c r="X730" s="12"/>
      <c r="Y730" s="12"/>
      <c r="Z730" s="12"/>
    </row>
    <row r="731" ht="15.75" customHeight="1">
      <c r="A731" s="34"/>
      <c r="B731" s="34"/>
      <c r="C731" s="34"/>
      <c r="E731" s="34"/>
      <c r="F731" s="35"/>
      <c r="J731" s="36"/>
      <c r="L731" s="37"/>
      <c r="X731" s="12"/>
      <c r="Y731" s="12"/>
      <c r="Z731" s="12"/>
    </row>
    <row r="732" ht="15.75" customHeight="1">
      <c r="A732" s="34"/>
      <c r="B732" s="34"/>
      <c r="C732" s="34"/>
      <c r="E732" s="34"/>
      <c r="F732" s="35"/>
      <c r="J732" s="36"/>
      <c r="L732" s="37"/>
      <c r="X732" s="12"/>
      <c r="Y732" s="12"/>
      <c r="Z732" s="12"/>
    </row>
    <row r="733" ht="15.75" customHeight="1">
      <c r="A733" s="34"/>
      <c r="B733" s="34"/>
      <c r="C733" s="34"/>
      <c r="E733" s="34"/>
      <c r="F733" s="35"/>
      <c r="J733" s="36"/>
      <c r="L733" s="37"/>
      <c r="X733" s="12"/>
      <c r="Y733" s="12"/>
      <c r="Z733" s="12"/>
    </row>
    <row r="734" ht="15.75" customHeight="1">
      <c r="A734" s="34"/>
      <c r="B734" s="34"/>
      <c r="C734" s="34"/>
      <c r="E734" s="34"/>
      <c r="F734" s="35"/>
      <c r="J734" s="36"/>
      <c r="L734" s="37"/>
      <c r="X734" s="12"/>
      <c r="Y734" s="12"/>
      <c r="Z734" s="12"/>
    </row>
    <row r="735" ht="15.75" customHeight="1">
      <c r="A735" s="34"/>
      <c r="B735" s="34"/>
      <c r="C735" s="34"/>
      <c r="E735" s="34"/>
      <c r="F735" s="35"/>
      <c r="J735" s="36"/>
      <c r="L735" s="37"/>
      <c r="X735" s="12"/>
      <c r="Y735" s="12"/>
      <c r="Z735" s="12"/>
    </row>
    <row r="736" ht="15.75" customHeight="1">
      <c r="A736" s="34"/>
      <c r="B736" s="34"/>
      <c r="C736" s="34"/>
      <c r="E736" s="34"/>
      <c r="F736" s="35"/>
      <c r="J736" s="36"/>
      <c r="L736" s="37"/>
      <c r="X736" s="12"/>
      <c r="Y736" s="12"/>
      <c r="Z736" s="12"/>
    </row>
    <row r="737" ht="15.75" customHeight="1">
      <c r="A737" s="34"/>
      <c r="B737" s="34"/>
      <c r="C737" s="34"/>
      <c r="E737" s="34"/>
      <c r="F737" s="35"/>
      <c r="J737" s="36"/>
      <c r="L737" s="37"/>
      <c r="X737" s="12"/>
      <c r="Y737" s="12"/>
      <c r="Z737" s="12"/>
    </row>
    <row r="738" ht="15.75" customHeight="1">
      <c r="A738" s="34"/>
      <c r="B738" s="34"/>
      <c r="C738" s="34"/>
      <c r="E738" s="34"/>
      <c r="F738" s="35"/>
      <c r="J738" s="36"/>
      <c r="L738" s="37"/>
      <c r="X738" s="12"/>
      <c r="Y738" s="12"/>
      <c r="Z738" s="12"/>
    </row>
    <row r="739" ht="15.75" customHeight="1">
      <c r="A739" s="34"/>
      <c r="B739" s="34"/>
      <c r="C739" s="34"/>
      <c r="E739" s="34"/>
      <c r="F739" s="35"/>
      <c r="J739" s="36"/>
      <c r="L739" s="37"/>
      <c r="X739" s="12"/>
      <c r="Y739" s="12"/>
      <c r="Z739" s="12"/>
    </row>
    <row r="740" ht="15.75" customHeight="1">
      <c r="A740" s="34"/>
      <c r="B740" s="34"/>
      <c r="C740" s="34"/>
      <c r="E740" s="34"/>
      <c r="F740" s="35"/>
      <c r="J740" s="36"/>
      <c r="L740" s="37"/>
      <c r="X740" s="12"/>
      <c r="Y740" s="12"/>
      <c r="Z740" s="12"/>
    </row>
    <row r="741" ht="15.75" customHeight="1">
      <c r="A741" s="34"/>
      <c r="B741" s="34"/>
      <c r="C741" s="34"/>
      <c r="E741" s="34"/>
      <c r="F741" s="35"/>
      <c r="J741" s="36"/>
      <c r="L741" s="37"/>
      <c r="X741" s="12"/>
      <c r="Y741" s="12"/>
      <c r="Z741" s="12"/>
    </row>
    <row r="742" ht="15.75" customHeight="1">
      <c r="A742" s="34"/>
      <c r="B742" s="34"/>
      <c r="C742" s="34"/>
      <c r="E742" s="34"/>
      <c r="F742" s="35"/>
      <c r="J742" s="36"/>
      <c r="L742" s="37"/>
      <c r="X742" s="12"/>
      <c r="Y742" s="12"/>
      <c r="Z742" s="12"/>
    </row>
    <row r="743" ht="15.75" customHeight="1">
      <c r="A743" s="34"/>
      <c r="B743" s="34"/>
      <c r="C743" s="34"/>
      <c r="E743" s="34"/>
      <c r="F743" s="35"/>
      <c r="J743" s="36"/>
      <c r="L743" s="37"/>
      <c r="X743" s="12"/>
      <c r="Y743" s="12"/>
      <c r="Z743" s="12"/>
    </row>
    <row r="744" ht="15.75" customHeight="1">
      <c r="A744" s="34"/>
      <c r="B744" s="34"/>
      <c r="C744" s="34"/>
      <c r="E744" s="34"/>
      <c r="F744" s="35"/>
      <c r="J744" s="36"/>
      <c r="L744" s="37"/>
      <c r="X744" s="12"/>
      <c r="Y744" s="12"/>
      <c r="Z744" s="12"/>
    </row>
    <row r="745" ht="15.75" customHeight="1">
      <c r="A745" s="34"/>
      <c r="B745" s="34"/>
      <c r="C745" s="34"/>
      <c r="E745" s="34"/>
      <c r="F745" s="35"/>
      <c r="J745" s="36"/>
      <c r="L745" s="37"/>
      <c r="X745" s="12"/>
      <c r="Y745" s="12"/>
      <c r="Z745" s="12"/>
    </row>
    <row r="746" ht="15.75" customHeight="1">
      <c r="A746" s="34"/>
      <c r="B746" s="34"/>
      <c r="C746" s="34"/>
      <c r="E746" s="34"/>
      <c r="F746" s="35"/>
      <c r="J746" s="36"/>
      <c r="L746" s="37"/>
      <c r="X746" s="12"/>
      <c r="Y746" s="12"/>
      <c r="Z746" s="12"/>
    </row>
    <row r="747" ht="15.75" customHeight="1">
      <c r="A747" s="34"/>
      <c r="B747" s="34"/>
      <c r="C747" s="34"/>
      <c r="E747" s="34"/>
      <c r="F747" s="35"/>
      <c r="J747" s="36"/>
      <c r="L747" s="37"/>
      <c r="X747" s="12"/>
      <c r="Y747" s="12"/>
      <c r="Z747" s="12"/>
    </row>
    <row r="748" ht="15.75" customHeight="1">
      <c r="A748" s="34"/>
      <c r="B748" s="34"/>
      <c r="C748" s="34"/>
      <c r="E748" s="34"/>
      <c r="F748" s="35"/>
      <c r="J748" s="36"/>
      <c r="L748" s="37"/>
      <c r="X748" s="12"/>
      <c r="Y748" s="12"/>
      <c r="Z748" s="12"/>
    </row>
    <row r="749" ht="15.75" customHeight="1">
      <c r="A749" s="34"/>
      <c r="B749" s="34"/>
      <c r="C749" s="34"/>
      <c r="E749" s="34"/>
      <c r="F749" s="35"/>
      <c r="J749" s="36"/>
      <c r="L749" s="37"/>
      <c r="X749" s="12"/>
      <c r="Y749" s="12"/>
      <c r="Z749" s="12"/>
    </row>
    <row r="750" ht="15.75" customHeight="1">
      <c r="A750" s="34"/>
      <c r="B750" s="34"/>
      <c r="C750" s="34"/>
      <c r="E750" s="34"/>
      <c r="F750" s="35"/>
      <c r="J750" s="36"/>
      <c r="L750" s="37"/>
      <c r="X750" s="12"/>
      <c r="Y750" s="12"/>
      <c r="Z750" s="12"/>
    </row>
    <row r="751" ht="15.75" customHeight="1">
      <c r="A751" s="34"/>
      <c r="B751" s="34"/>
      <c r="C751" s="34"/>
      <c r="E751" s="34"/>
      <c r="F751" s="35"/>
      <c r="J751" s="36"/>
      <c r="L751" s="37"/>
      <c r="X751" s="12"/>
      <c r="Y751" s="12"/>
      <c r="Z751" s="12"/>
    </row>
    <row r="752" ht="15.75" customHeight="1">
      <c r="A752" s="34"/>
      <c r="B752" s="34"/>
      <c r="C752" s="34"/>
      <c r="E752" s="34"/>
      <c r="F752" s="35"/>
      <c r="J752" s="36"/>
      <c r="L752" s="37"/>
      <c r="X752" s="12"/>
      <c r="Y752" s="12"/>
      <c r="Z752" s="12"/>
    </row>
    <row r="753" ht="15.75" customHeight="1">
      <c r="A753" s="34"/>
      <c r="B753" s="34"/>
      <c r="C753" s="34"/>
      <c r="E753" s="34"/>
      <c r="F753" s="35"/>
      <c r="J753" s="36"/>
      <c r="L753" s="37"/>
      <c r="X753" s="12"/>
      <c r="Y753" s="12"/>
      <c r="Z753" s="12"/>
    </row>
    <row r="754" ht="15.75" customHeight="1">
      <c r="A754" s="34"/>
      <c r="B754" s="34"/>
      <c r="C754" s="34"/>
      <c r="E754" s="34"/>
      <c r="F754" s="35"/>
      <c r="J754" s="36"/>
      <c r="L754" s="37"/>
      <c r="X754" s="12"/>
      <c r="Y754" s="12"/>
      <c r="Z754" s="12"/>
    </row>
    <row r="755" ht="15.75" customHeight="1">
      <c r="A755" s="34"/>
      <c r="B755" s="34"/>
      <c r="C755" s="34"/>
      <c r="E755" s="34"/>
      <c r="F755" s="35"/>
      <c r="J755" s="36"/>
      <c r="L755" s="37"/>
      <c r="X755" s="12"/>
      <c r="Y755" s="12"/>
      <c r="Z755" s="12"/>
    </row>
    <row r="756" ht="15.75" customHeight="1">
      <c r="A756" s="34"/>
      <c r="B756" s="34"/>
      <c r="C756" s="34"/>
      <c r="E756" s="34"/>
      <c r="F756" s="35"/>
      <c r="J756" s="36"/>
      <c r="L756" s="37"/>
      <c r="X756" s="12"/>
      <c r="Y756" s="12"/>
      <c r="Z756" s="12"/>
    </row>
    <row r="757" ht="15.75" customHeight="1">
      <c r="A757" s="34"/>
      <c r="B757" s="34"/>
      <c r="C757" s="34"/>
      <c r="E757" s="34"/>
      <c r="F757" s="35"/>
      <c r="J757" s="36"/>
      <c r="L757" s="37"/>
      <c r="X757" s="12"/>
      <c r="Y757" s="12"/>
      <c r="Z757" s="12"/>
    </row>
    <row r="758" ht="15.75" customHeight="1">
      <c r="A758" s="34"/>
      <c r="B758" s="34"/>
      <c r="C758" s="34"/>
      <c r="E758" s="34"/>
      <c r="F758" s="35"/>
      <c r="J758" s="36"/>
      <c r="L758" s="37"/>
      <c r="X758" s="12"/>
      <c r="Y758" s="12"/>
      <c r="Z758" s="12"/>
    </row>
    <row r="759" ht="15.75" customHeight="1">
      <c r="A759" s="34"/>
      <c r="B759" s="34"/>
      <c r="C759" s="34"/>
      <c r="E759" s="34"/>
      <c r="F759" s="35"/>
      <c r="J759" s="36"/>
      <c r="L759" s="37"/>
      <c r="X759" s="12"/>
      <c r="Y759" s="12"/>
      <c r="Z759" s="12"/>
    </row>
    <row r="760" ht="15.75" customHeight="1">
      <c r="A760" s="34"/>
      <c r="B760" s="34"/>
      <c r="C760" s="34"/>
      <c r="E760" s="34"/>
      <c r="F760" s="35"/>
      <c r="J760" s="36"/>
      <c r="L760" s="37"/>
      <c r="X760" s="12"/>
      <c r="Y760" s="12"/>
      <c r="Z760" s="12"/>
    </row>
    <row r="761" ht="15.75" customHeight="1">
      <c r="A761" s="34"/>
      <c r="B761" s="34"/>
      <c r="C761" s="34"/>
      <c r="E761" s="34"/>
      <c r="F761" s="35"/>
      <c r="J761" s="36"/>
      <c r="L761" s="37"/>
      <c r="X761" s="12"/>
      <c r="Y761" s="12"/>
      <c r="Z761" s="12"/>
    </row>
    <row r="762" ht="15.75" customHeight="1">
      <c r="A762" s="34"/>
      <c r="B762" s="34"/>
      <c r="C762" s="34"/>
      <c r="E762" s="34"/>
      <c r="F762" s="35"/>
      <c r="J762" s="36"/>
      <c r="L762" s="37"/>
      <c r="X762" s="12"/>
      <c r="Y762" s="12"/>
      <c r="Z762" s="12"/>
    </row>
    <row r="763" ht="15.75" customHeight="1">
      <c r="A763" s="34"/>
      <c r="B763" s="34"/>
      <c r="C763" s="34"/>
      <c r="E763" s="34"/>
      <c r="F763" s="35"/>
      <c r="J763" s="36"/>
      <c r="L763" s="37"/>
      <c r="X763" s="12"/>
      <c r="Y763" s="12"/>
      <c r="Z763" s="12"/>
    </row>
    <row r="764" ht="15.75" customHeight="1">
      <c r="A764" s="34"/>
      <c r="B764" s="34"/>
      <c r="C764" s="34"/>
      <c r="E764" s="34"/>
      <c r="F764" s="35"/>
      <c r="J764" s="36"/>
      <c r="L764" s="37"/>
      <c r="X764" s="12"/>
      <c r="Y764" s="12"/>
      <c r="Z764" s="12"/>
    </row>
    <row r="765" ht="15.75" customHeight="1">
      <c r="A765" s="34"/>
      <c r="B765" s="34"/>
      <c r="C765" s="34"/>
      <c r="E765" s="34"/>
      <c r="F765" s="35"/>
      <c r="J765" s="36"/>
      <c r="L765" s="37"/>
      <c r="X765" s="12"/>
      <c r="Y765" s="12"/>
      <c r="Z765" s="12"/>
    </row>
    <row r="766" ht="15.75" customHeight="1">
      <c r="A766" s="34"/>
      <c r="B766" s="34"/>
      <c r="C766" s="34"/>
      <c r="E766" s="34"/>
      <c r="F766" s="35"/>
      <c r="J766" s="36"/>
      <c r="L766" s="37"/>
      <c r="X766" s="12"/>
      <c r="Y766" s="12"/>
      <c r="Z766" s="12"/>
    </row>
    <row r="767" ht="15.75" customHeight="1">
      <c r="A767" s="34"/>
      <c r="B767" s="34"/>
      <c r="C767" s="34"/>
      <c r="E767" s="34"/>
      <c r="F767" s="35"/>
      <c r="J767" s="36"/>
      <c r="L767" s="37"/>
      <c r="X767" s="12"/>
      <c r="Y767" s="12"/>
      <c r="Z767" s="12"/>
    </row>
    <row r="768" ht="15.75" customHeight="1">
      <c r="A768" s="34"/>
      <c r="B768" s="34"/>
      <c r="C768" s="34"/>
      <c r="E768" s="34"/>
      <c r="F768" s="35"/>
      <c r="J768" s="36"/>
      <c r="L768" s="37"/>
      <c r="X768" s="12"/>
      <c r="Y768" s="12"/>
      <c r="Z768" s="12"/>
    </row>
    <row r="769" ht="15.75" customHeight="1">
      <c r="A769" s="34"/>
      <c r="B769" s="34"/>
      <c r="C769" s="34"/>
      <c r="E769" s="34"/>
      <c r="F769" s="35"/>
      <c r="J769" s="36"/>
      <c r="L769" s="37"/>
      <c r="X769" s="12"/>
      <c r="Y769" s="12"/>
      <c r="Z769" s="12"/>
    </row>
    <row r="770" ht="15.75" customHeight="1">
      <c r="A770" s="34"/>
      <c r="B770" s="34"/>
      <c r="C770" s="34"/>
      <c r="E770" s="34"/>
      <c r="F770" s="35"/>
      <c r="J770" s="36"/>
      <c r="L770" s="37"/>
      <c r="X770" s="12"/>
      <c r="Y770" s="12"/>
      <c r="Z770" s="12"/>
    </row>
    <row r="771" ht="15.75" customHeight="1">
      <c r="A771" s="34"/>
      <c r="B771" s="34"/>
      <c r="C771" s="34"/>
      <c r="E771" s="34"/>
      <c r="F771" s="35"/>
      <c r="J771" s="36"/>
      <c r="L771" s="37"/>
      <c r="X771" s="12"/>
      <c r="Y771" s="12"/>
      <c r="Z771" s="12"/>
    </row>
    <row r="772" ht="15.75" customHeight="1">
      <c r="A772" s="34"/>
      <c r="B772" s="34"/>
      <c r="C772" s="34"/>
      <c r="E772" s="34"/>
      <c r="F772" s="35"/>
      <c r="J772" s="36"/>
      <c r="L772" s="37"/>
      <c r="X772" s="12"/>
      <c r="Y772" s="12"/>
      <c r="Z772" s="12"/>
    </row>
    <row r="773" ht="15.75" customHeight="1">
      <c r="A773" s="34"/>
      <c r="B773" s="34"/>
      <c r="C773" s="34"/>
      <c r="E773" s="34"/>
      <c r="F773" s="35"/>
      <c r="J773" s="36"/>
      <c r="L773" s="37"/>
      <c r="X773" s="12"/>
      <c r="Y773" s="12"/>
      <c r="Z773" s="12"/>
    </row>
    <row r="774" ht="15.75" customHeight="1">
      <c r="A774" s="34"/>
      <c r="B774" s="34"/>
      <c r="C774" s="34"/>
      <c r="E774" s="34"/>
      <c r="F774" s="35"/>
      <c r="J774" s="36"/>
      <c r="L774" s="37"/>
      <c r="X774" s="12"/>
      <c r="Y774" s="12"/>
      <c r="Z774" s="12"/>
    </row>
    <row r="775" ht="15.75" customHeight="1">
      <c r="A775" s="34"/>
      <c r="B775" s="34"/>
      <c r="C775" s="34"/>
      <c r="E775" s="34"/>
      <c r="F775" s="35"/>
      <c r="J775" s="36"/>
      <c r="L775" s="37"/>
      <c r="X775" s="12"/>
      <c r="Y775" s="12"/>
      <c r="Z775" s="12"/>
    </row>
    <row r="776" ht="15.75" customHeight="1">
      <c r="A776" s="34"/>
      <c r="B776" s="34"/>
      <c r="C776" s="34"/>
      <c r="E776" s="34"/>
      <c r="F776" s="35"/>
      <c r="J776" s="36"/>
      <c r="L776" s="37"/>
      <c r="X776" s="12"/>
      <c r="Y776" s="12"/>
      <c r="Z776" s="12"/>
    </row>
    <row r="777" ht="15.75" customHeight="1">
      <c r="A777" s="34"/>
      <c r="B777" s="34"/>
      <c r="C777" s="34"/>
      <c r="E777" s="34"/>
      <c r="F777" s="35"/>
      <c r="J777" s="36"/>
      <c r="L777" s="37"/>
      <c r="X777" s="12"/>
      <c r="Y777" s="12"/>
      <c r="Z777" s="12"/>
    </row>
    <row r="778" ht="15.75" customHeight="1">
      <c r="A778" s="34"/>
      <c r="B778" s="34"/>
      <c r="C778" s="34"/>
      <c r="E778" s="34"/>
      <c r="F778" s="35"/>
      <c r="J778" s="36"/>
      <c r="L778" s="37"/>
      <c r="X778" s="12"/>
      <c r="Y778" s="12"/>
      <c r="Z778" s="12"/>
    </row>
    <row r="779" ht="15.75" customHeight="1">
      <c r="A779" s="34"/>
      <c r="B779" s="34"/>
      <c r="C779" s="34"/>
      <c r="E779" s="34"/>
      <c r="F779" s="35"/>
      <c r="J779" s="36"/>
      <c r="L779" s="37"/>
      <c r="X779" s="12"/>
      <c r="Y779" s="12"/>
      <c r="Z779" s="12"/>
    </row>
    <row r="780" ht="15.75" customHeight="1">
      <c r="A780" s="34"/>
      <c r="B780" s="34"/>
      <c r="C780" s="34"/>
      <c r="E780" s="34"/>
      <c r="F780" s="35"/>
      <c r="J780" s="36"/>
      <c r="L780" s="37"/>
      <c r="X780" s="12"/>
      <c r="Y780" s="12"/>
      <c r="Z780" s="12"/>
    </row>
    <row r="781" ht="15.75" customHeight="1">
      <c r="A781" s="34"/>
      <c r="B781" s="34"/>
      <c r="C781" s="34"/>
      <c r="E781" s="34"/>
      <c r="F781" s="35"/>
      <c r="J781" s="36"/>
      <c r="L781" s="37"/>
      <c r="X781" s="12"/>
      <c r="Y781" s="12"/>
      <c r="Z781" s="12"/>
    </row>
    <row r="782" ht="15.75" customHeight="1">
      <c r="A782" s="34"/>
      <c r="B782" s="34"/>
      <c r="C782" s="34"/>
      <c r="E782" s="34"/>
      <c r="F782" s="35"/>
      <c r="J782" s="36"/>
      <c r="L782" s="37"/>
      <c r="X782" s="12"/>
      <c r="Y782" s="12"/>
      <c r="Z782" s="12"/>
    </row>
    <row r="783" ht="15.75" customHeight="1">
      <c r="A783" s="34"/>
      <c r="B783" s="34"/>
      <c r="C783" s="34"/>
      <c r="E783" s="34"/>
      <c r="F783" s="35"/>
      <c r="J783" s="36"/>
      <c r="L783" s="37"/>
      <c r="X783" s="12"/>
      <c r="Y783" s="12"/>
      <c r="Z783" s="12"/>
    </row>
    <row r="784" ht="15.75" customHeight="1">
      <c r="A784" s="34"/>
      <c r="B784" s="34"/>
      <c r="C784" s="34"/>
      <c r="E784" s="34"/>
      <c r="F784" s="35"/>
      <c r="J784" s="36"/>
      <c r="L784" s="37"/>
      <c r="X784" s="12"/>
      <c r="Y784" s="12"/>
      <c r="Z784" s="12"/>
    </row>
    <row r="785" ht="15.75" customHeight="1">
      <c r="A785" s="34"/>
      <c r="B785" s="34"/>
      <c r="C785" s="34"/>
      <c r="E785" s="34"/>
      <c r="F785" s="35"/>
      <c r="J785" s="36"/>
      <c r="L785" s="37"/>
      <c r="X785" s="12"/>
      <c r="Y785" s="12"/>
      <c r="Z785" s="12"/>
    </row>
    <row r="786" ht="15.75" customHeight="1">
      <c r="A786" s="34"/>
      <c r="B786" s="34"/>
      <c r="C786" s="34"/>
      <c r="E786" s="34"/>
      <c r="F786" s="35"/>
      <c r="J786" s="36"/>
      <c r="L786" s="37"/>
      <c r="X786" s="12"/>
      <c r="Y786" s="12"/>
      <c r="Z786" s="12"/>
    </row>
    <row r="787" ht="15.75" customHeight="1">
      <c r="A787" s="34"/>
      <c r="B787" s="34"/>
      <c r="C787" s="34"/>
      <c r="E787" s="34"/>
      <c r="F787" s="35"/>
      <c r="J787" s="36"/>
      <c r="L787" s="37"/>
      <c r="X787" s="12"/>
      <c r="Y787" s="12"/>
      <c r="Z787" s="12"/>
    </row>
    <row r="788" ht="15.75" customHeight="1">
      <c r="A788" s="34"/>
      <c r="B788" s="34"/>
      <c r="C788" s="34"/>
      <c r="E788" s="34"/>
      <c r="F788" s="35"/>
      <c r="J788" s="36"/>
      <c r="L788" s="37"/>
      <c r="X788" s="12"/>
      <c r="Y788" s="12"/>
      <c r="Z788" s="12"/>
    </row>
    <row r="789" ht="15.75" customHeight="1">
      <c r="A789" s="34"/>
      <c r="B789" s="34"/>
      <c r="C789" s="34"/>
      <c r="E789" s="34"/>
      <c r="F789" s="35"/>
      <c r="J789" s="36"/>
      <c r="L789" s="37"/>
      <c r="X789" s="12"/>
      <c r="Y789" s="12"/>
      <c r="Z789" s="12"/>
    </row>
    <row r="790" ht="15.75" customHeight="1">
      <c r="A790" s="34"/>
      <c r="B790" s="34"/>
      <c r="C790" s="34"/>
      <c r="E790" s="34"/>
      <c r="F790" s="35"/>
      <c r="J790" s="36"/>
      <c r="L790" s="37"/>
      <c r="X790" s="12"/>
      <c r="Y790" s="12"/>
      <c r="Z790" s="12"/>
    </row>
    <row r="791" ht="15.75" customHeight="1">
      <c r="A791" s="34"/>
      <c r="B791" s="34"/>
      <c r="C791" s="34"/>
      <c r="E791" s="34"/>
      <c r="F791" s="35"/>
      <c r="J791" s="36"/>
      <c r="L791" s="37"/>
      <c r="X791" s="12"/>
      <c r="Y791" s="12"/>
      <c r="Z791" s="12"/>
    </row>
    <row r="792" ht="15.75" customHeight="1">
      <c r="A792" s="34"/>
      <c r="B792" s="34"/>
      <c r="C792" s="34"/>
      <c r="E792" s="34"/>
      <c r="F792" s="35"/>
      <c r="J792" s="36"/>
      <c r="L792" s="37"/>
      <c r="X792" s="12"/>
      <c r="Y792" s="12"/>
      <c r="Z792" s="12"/>
    </row>
    <row r="793" ht="15.75" customHeight="1">
      <c r="A793" s="34"/>
      <c r="B793" s="34"/>
      <c r="C793" s="34"/>
      <c r="E793" s="34"/>
      <c r="F793" s="35"/>
      <c r="J793" s="36"/>
      <c r="L793" s="37"/>
      <c r="X793" s="12"/>
      <c r="Y793" s="12"/>
      <c r="Z793" s="12"/>
    </row>
    <row r="794" ht="15.75" customHeight="1">
      <c r="A794" s="34"/>
      <c r="B794" s="34"/>
      <c r="C794" s="34"/>
      <c r="E794" s="34"/>
      <c r="F794" s="35"/>
      <c r="J794" s="36"/>
      <c r="L794" s="37"/>
      <c r="X794" s="12"/>
      <c r="Y794" s="12"/>
      <c r="Z794" s="12"/>
    </row>
    <row r="795" ht="15.75" customHeight="1">
      <c r="A795" s="34"/>
      <c r="B795" s="34"/>
      <c r="C795" s="34"/>
      <c r="E795" s="34"/>
      <c r="F795" s="35"/>
      <c r="J795" s="36"/>
      <c r="L795" s="37"/>
      <c r="X795" s="12"/>
      <c r="Y795" s="12"/>
      <c r="Z795" s="12"/>
    </row>
    <row r="796" ht="15.75" customHeight="1">
      <c r="A796" s="34"/>
      <c r="B796" s="34"/>
      <c r="C796" s="34"/>
      <c r="E796" s="34"/>
      <c r="F796" s="35"/>
      <c r="J796" s="36"/>
      <c r="L796" s="37"/>
      <c r="X796" s="12"/>
      <c r="Y796" s="12"/>
      <c r="Z796" s="12"/>
    </row>
    <row r="797" ht="15.75" customHeight="1">
      <c r="A797" s="34"/>
      <c r="B797" s="34"/>
      <c r="C797" s="34"/>
      <c r="E797" s="34"/>
      <c r="F797" s="35"/>
      <c r="J797" s="36"/>
      <c r="L797" s="37"/>
      <c r="X797" s="12"/>
      <c r="Y797" s="12"/>
      <c r="Z797" s="12"/>
    </row>
    <row r="798" ht="15.75" customHeight="1">
      <c r="A798" s="34"/>
      <c r="B798" s="34"/>
      <c r="C798" s="34"/>
      <c r="E798" s="34"/>
      <c r="F798" s="35"/>
      <c r="J798" s="36"/>
      <c r="L798" s="37"/>
      <c r="X798" s="12"/>
      <c r="Y798" s="12"/>
      <c r="Z798" s="12"/>
    </row>
    <row r="799" ht="15.75" customHeight="1">
      <c r="A799" s="34"/>
      <c r="B799" s="34"/>
      <c r="C799" s="34"/>
      <c r="E799" s="34"/>
      <c r="F799" s="35"/>
      <c r="J799" s="36"/>
      <c r="L799" s="37"/>
      <c r="X799" s="12"/>
      <c r="Y799" s="12"/>
      <c r="Z799" s="12"/>
    </row>
    <row r="800" ht="15.75" customHeight="1">
      <c r="A800" s="34"/>
      <c r="B800" s="34"/>
      <c r="C800" s="34"/>
      <c r="E800" s="34"/>
      <c r="F800" s="35"/>
      <c r="J800" s="36"/>
      <c r="L800" s="37"/>
      <c r="X800" s="12"/>
      <c r="Y800" s="12"/>
      <c r="Z800" s="12"/>
    </row>
    <row r="801" ht="15.75" customHeight="1">
      <c r="A801" s="34"/>
      <c r="B801" s="34"/>
      <c r="C801" s="34"/>
      <c r="E801" s="34"/>
      <c r="F801" s="35"/>
      <c r="J801" s="36"/>
      <c r="L801" s="37"/>
      <c r="X801" s="12"/>
      <c r="Y801" s="12"/>
      <c r="Z801" s="12"/>
    </row>
    <row r="802" ht="15.75" customHeight="1">
      <c r="A802" s="34"/>
      <c r="B802" s="34"/>
      <c r="C802" s="34"/>
      <c r="E802" s="34"/>
      <c r="F802" s="35"/>
      <c r="J802" s="36"/>
      <c r="L802" s="37"/>
      <c r="X802" s="12"/>
      <c r="Y802" s="12"/>
      <c r="Z802" s="12"/>
    </row>
    <row r="803" ht="15.75" customHeight="1">
      <c r="A803" s="34"/>
      <c r="B803" s="34"/>
      <c r="C803" s="34"/>
      <c r="E803" s="34"/>
      <c r="F803" s="35"/>
      <c r="J803" s="36"/>
      <c r="L803" s="37"/>
      <c r="X803" s="12"/>
      <c r="Y803" s="12"/>
      <c r="Z803" s="12"/>
    </row>
    <row r="804" ht="15.75" customHeight="1">
      <c r="A804" s="34"/>
      <c r="B804" s="34"/>
      <c r="C804" s="34"/>
      <c r="E804" s="34"/>
      <c r="F804" s="35"/>
      <c r="J804" s="36"/>
      <c r="L804" s="37"/>
      <c r="X804" s="12"/>
      <c r="Y804" s="12"/>
      <c r="Z804" s="12"/>
    </row>
    <row r="805" ht="15.75" customHeight="1">
      <c r="A805" s="34"/>
      <c r="B805" s="34"/>
      <c r="C805" s="34"/>
      <c r="E805" s="34"/>
      <c r="F805" s="35"/>
      <c r="J805" s="36"/>
      <c r="L805" s="37"/>
      <c r="X805" s="12"/>
      <c r="Y805" s="12"/>
      <c r="Z805" s="12"/>
    </row>
    <row r="806" ht="15.75" customHeight="1">
      <c r="A806" s="34"/>
      <c r="B806" s="34"/>
      <c r="C806" s="34"/>
      <c r="E806" s="34"/>
      <c r="F806" s="35"/>
      <c r="J806" s="36"/>
      <c r="L806" s="37"/>
      <c r="X806" s="12"/>
      <c r="Y806" s="12"/>
      <c r="Z806" s="12"/>
    </row>
    <row r="807" ht="15.75" customHeight="1">
      <c r="A807" s="34"/>
      <c r="B807" s="34"/>
      <c r="C807" s="34"/>
      <c r="E807" s="34"/>
      <c r="F807" s="35"/>
      <c r="J807" s="36"/>
      <c r="L807" s="37"/>
      <c r="X807" s="12"/>
      <c r="Y807" s="12"/>
      <c r="Z807" s="12"/>
    </row>
    <row r="808" ht="15.75" customHeight="1">
      <c r="A808" s="34"/>
      <c r="B808" s="34"/>
      <c r="C808" s="34"/>
      <c r="E808" s="34"/>
      <c r="F808" s="35"/>
      <c r="J808" s="36"/>
      <c r="L808" s="37"/>
      <c r="X808" s="12"/>
      <c r="Y808" s="12"/>
      <c r="Z808" s="12"/>
    </row>
    <row r="809" ht="15.75" customHeight="1">
      <c r="A809" s="34"/>
      <c r="B809" s="34"/>
      <c r="C809" s="34"/>
      <c r="E809" s="34"/>
      <c r="F809" s="35"/>
      <c r="J809" s="36"/>
      <c r="L809" s="37"/>
      <c r="X809" s="12"/>
      <c r="Y809" s="12"/>
      <c r="Z809" s="12"/>
    </row>
    <row r="810" ht="15.75" customHeight="1">
      <c r="A810" s="34"/>
      <c r="B810" s="34"/>
      <c r="C810" s="34"/>
      <c r="E810" s="34"/>
      <c r="F810" s="35"/>
      <c r="J810" s="36"/>
      <c r="L810" s="37"/>
      <c r="X810" s="12"/>
      <c r="Y810" s="12"/>
      <c r="Z810" s="12"/>
    </row>
    <row r="811" ht="15.75" customHeight="1">
      <c r="A811" s="34"/>
      <c r="B811" s="34"/>
      <c r="C811" s="34"/>
      <c r="E811" s="34"/>
      <c r="F811" s="35"/>
      <c r="J811" s="36"/>
      <c r="L811" s="37"/>
      <c r="X811" s="12"/>
      <c r="Y811" s="12"/>
      <c r="Z811" s="12"/>
    </row>
    <row r="812" ht="15.75" customHeight="1">
      <c r="A812" s="34"/>
      <c r="B812" s="34"/>
      <c r="C812" s="34"/>
      <c r="E812" s="34"/>
      <c r="F812" s="35"/>
      <c r="J812" s="36"/>
      <c r="L812" s="37"/>
      <c r="X812" s="12"/>
      <c r="Y812" s="12"/>
      <c r="Z812" s="12"/>
    </row>
    <row r="813" ht="15.75" customHeight="1">
      <c r="A813" s="34"/>
      <c r="B813" s="34"/>
      <c r="C813" s="34"/>
      <c r="E813" s="34"/>
      <c r="F813" s="35"/>
      <c r="J813" s="36"/>
      <c r="L813" s="37"/>
      <c r="X813" s="12"/>
      <c r="Y813" s="12"/>
      <c r="Z813" s="12"/>
    </row>
    <row r="814" ht="15.75" customHeight="1">
      <c r="A814" s="34"/>
      <c r="B814" s="34"/>
      <c r="C814" s="34"/>
      <c r="E814" s="34"/>
      <c r="F814" s="35"/>
      <c r="J814" s="36"/>
      <c r="L814" s="37"/>
      <c r="X814" s="12"/>
      <c r="Y814" s="12"/>
      <c r="Z814" s="12"/>
    </row>
    <row r="815" ht="15.75" customHeight="1">
      <c r="A815" s="34"/>
      <c r="B815" s="34"/>
      <c r="C815" s="34"/>
      <c r="E815" s="34"/>
      <c r="F815" s="35"/>
      <c r="J815" s="36"/>
      <c r="L815" s="37"/>
      <c r="X815" s="12"/>
      <c r="Y815" s="12"/>
      <c r="Z815" s="12"/>
    </row>
    <row r="816" ht="15.75" customHeight="1">
      <c r="A816" s="34"/>
      <c r="B816" s="34"/>
      <c r="C816" s="34"/>
      <c r="E816" s="34"/>
      <c r="F816" s="35"/>
      <c r="J816" s="36"/>
      <c r="L816" s="37"/>
      <c r="X816" s="12"/>
      <c r="Y816" s="12"/>
      <c r="Z816" s="12"/>
    </row>
    <row r="817" ht="15.75" customHeight="1">
      <c r="A817" s="34"/>
      <c r="B817" s="34"/>
      <c r="C817" s="34"/>
      <c r="E817" s="34"/>
      <c r="F817" s="35"/>
      <c r="J817" s="36"/>
      <c r="L817" s="37"/>
      <c r="X817" s="12"/>
      <c r="Y817" s="12"/>
      <c r="Z817" s="12"/>
    </row>
    <row r="818" ht="15.75" customHeight="1">
      <c r="A818" s="34"/>
      <c r="B818" s="34"/>
      <c r="C818" s="34"/>
      <c r="E818" s="34"/>
      <c r="F818" s="35"/>
      <c r="J818" s="36"/>
      <c r="L818" s="37"/>
      <c r="X818" s="12"/>
      <c r="Y818" s="12"/>
      <c r="Z818" s="12"/>
    </row>
    <row r="819" ht="15.75" customHeight="1">
      <c r="A819" s="34"/>
      <c r="B819" s="34"/>
      <c r="C819" s="34"/>
      <c r="E819" s="34"/>
      <c r="F819" s="35"/>
      <c r="J819" s="36"/>
      <c r="L819" s="37"/>
      <c r="X819" s="12"/>
      <c r="Y819" s="12"/>
      <c r="Z819" s="12"/>
    </row>
    <row r="820" ht="15.75" customHeight="1">
      <c r="A820" s="34"/>
      <c r="B820" s="34"/>
      <c r="C820" s="34"/>
      <c r="E820" s="34"/>
      <c r="F820" s="35"/>
      <c r="J820" s="36"/>
      <c r="L820" s="37"/>
      <c r="X820" s="12"/>
      <c r="Y820" s="12"/>
      <c r="Z820" s="12"/>
    </row>
    <row r="821" ht="15.75" customHeight="1">
      <c r="A821" s="34"/>
      <c r="B821" s="34"/>
      <c r="C821" s="34"/>
      <c r="E821" s="34"/>
      <c r="F821" s="35"/>
      <c r="J821" s="36"/>
      <c r="L821" s="37"/>
      <c r="X821" s="12"/>
      <c r="Y821" s="12"/>
      <c r="Z821" s="12"/>
    </row>
    <row r="822" ht="15.75" customHeight="1">
      <c r="A822" s="34"/>
      <c r="B822" s="34"/>
      <c r="C822" s="34"/>
      <c r="E822" s="34"/>
      <c r="F822" s="35"/>
      <c r="J822" s="36"/>
      <c r="L822" s="37"/>
      <c r="X822" s="12"/>
      <c r="Y822" s="12"/>
      <c r="Z822" s="12"/>
    </row>
    <row r="823" ht="15.75" customHeight="1">
      <c r="A823" s="34"/>
      <c r="B823" s="34"/>
      <c r="C823" s="34"/>
      <c r="E823" s="34"/>
      <c r="F823" s="35"/>
      <c r="J823" s="36"/>
      <c r="L823" s="37"/>
      <c r="X823" s="12"/>
      <c r="Y823" s="12"/>
      <c r="Z823" s="12"/>
    </row>
    <row r="824" ht="15.75" customHeight="1">
      <c r="A824" s="34"/>
      <c r="B824" s="34"/>
      <c r="C824" s="34"/>
      <c r="E824" s="34"/>
      <c r="F824" s="35"/>
      <c r="J824" s="36"/>
      <c r="L824" s="37"/>
      <c r="X824" s="12"/>
      <c r="Y824" s="12"/>
      <c r="Z824" s="12"/>
    </row>
    <row r="825" ht="15.75" customHeight="1">
      <c r="A825" s="34"/>
      <c r="B825" s="34"/>
      <c r="C825" s="34"/>
      <c r="E825" s="34"/>
      <c r="F825" s="35"/>
      <c r="J825" s="36"/>
      <c r="L825" s="37"/>
      <c r="X825" s="12"/>
      <c r="Y825" s="12"/>
      <c r="Z825" s="12"/>
    </row>
    <row r="826" ht="15.75" customHeight="1">
      <c r="A826" s="34"/>
      <c r="B826" s="34"/>
      <c r="C826" s="34"/>
      <c r="E826" s="34"/>
      <c r="F826" s="35"/>
      <c r="J826" s="36"/>
      <c r="L826" s="37"/>
      <c r="X826" s="12"/>
      <c r="Y826" s="12"/>
      <c r="Z826" s="12"/>
    </row>
    <row r="827" ht="15.75" customHeight="1">
      <c r="A827" s="34"/>
      <c r="B827" s="34"/>
      <c r="C827" s="34"/>
      <c r="E827" s="34"/>
      <c r="F827" s="35"/>
      <c r="J827" s="36"/>
      <c r="L827" s="37"/>
      <c r="X827" s="12"/>
      <c r="Y827" s="12"/>
      <c r="Z827" s="12"/>
    </row>
    <row r="828" ht="15.75" customHeight="1">
      <c r="A828" s="34"/>
      <c r="B828" s="34"/>
      <c r="C828" s="34"/>
      <c r="E828" s="34"/>
      <c r="F828" s="35"/>
      <c r="J828" s="36"/>
      <c r="L828" s="37"/>
      <c r="X828" s="12"/>
      <c r="Y828" s="12"/>
      <c r="Z828" s="12"/>
    </row>
    <row r="829" ht="15.75" customHeight="1">
      <c r="A829" s="34"/>
      <c r="B829" s="34"/>
      <c r="C829" s="34"/>
      <c r="E829" s="34"/>
      <c r="F829" s="35"/>
      <c r="J829" s="36"/>
      <c r="L829" s="37"/>
      <c r="X829" s="12"/>
      <c r="Y829" s="12"/>
      <c r="Z829" s="12"/>
    </row>
    <row r="830" ht="15.75" customHeight="1">
      <c r="A830" s="34"/>
      <c r="B830" s="34"/>
      <c r="C830" s="34"/>
      <c r="E830" s="34"/>
      <c r="F830" s="35"/>
      <c r="J830" s="36"/>
      <c r="L830" s="37"/>
      <c r="X830" s="12"/>
      <c r="Y830" s="12"/>
      <c r="Z830" s="12"/>
    </row>
    <row r="831" ht="15.75" customHeight="1">
      <c r="A831" s="34"/>
      <c r="B831" s="34"/>
      <c r="C831" s="34"/>
      <c r="E831" s="34"/>
      <c r="F831" s="35"/>
      <c r="J831" s="36"/>
      <c r="L831" s="37"/>
      <c r="X831" s="12"/>
      <c r="Y831" s="12"/>
      <c r="Z831" s="12"/>
    </row>
    <row r="832" ht="15.75" customHeight="1">
      <c r="A832" s="34"/>
      <c r="B832" s="34"/>
      <c r="C832" s="34"/>
      <c r="E832" s="34"/>
      <c r="F832" s="35"/>
      <c r="J832" s="36"/>
      <c r="L832" s="37"/>
      <c r="X832" s="12"/>
      <c r="Y832" s="12"/>
      <c r="Z832" s="12"/>
    </row>
    <row r="833" ht="15.75" customHeight="1">
      <c r="A833" s="34"/>
      <c r="B833" s="34"/>
      <c r="C833" s="34"/>
      <c r="E833" s="34"/>
      <c r="F833" s="35"/>
      <c r="J833" s="36"/>
      <c r="L833" s="37"/>
      <c r="X833" s="12"/>
      <c r="Y833" s="12"/>
      <c r="Z833" s="12"/>
    </row>
    <row r="834" ht="15.75" customHeight="1">
      <c r="A834" s="34"/>
      <c r="B834" s="34"/>
      <c r="C834" s="34"/>
      <c r="E834" s="34"/>
      <c r="F834" s="35"/>
      <c r="J834" s="36"/>
      <c r="L834" s="37"/>
      <c r="X834" s="12"/>
      <c r="Y834" s="12"/>
      <c r="Z834" s="12"/>
    </row>
    <row r="835" ht="15.75" customHeight="1">
      <c r="A835" s="34"/>
      <c r="B835" s="34"/>
      <c r="C835" s="34"/>
      <c r="E835" s="34"/>
      <c r="F835" s="35"/>
      <c r="J835" s="36"/>
      <c r="L835" s="37"/>
      <c r="X835" s="12"/>
      <c r="Y835" s="12"/>
      <c r="Z835" s="12"/>
    </row>
    <row r="836" ht="15.75" customHeight="1">
      <c r="A836" s="34"/>
      <c r="B836" s="34"/>
      <c r="C836" s="34"/>
      <c r="E836" s="34"/>
      <c r="F836" s="35"/>
      <c r="J836" s="36"/>
      <c r="L836" s="37"/>
      <c r="X836" s="12"/>
      <c r="Y836" s="12"/>
      <c r="Z836" s="12"/>
    </row>
    <row r="837" ht="15.75" customHeight="1">
      <c r="A837" s="34"/>
      <c r="B837" s="34"/>
      <c r="C837" s="34"/>
      <c r="E837" s="34"/>
      <c r="F837" s="35"/>
      <c r="J837" s="36"/>
      <c r="L837" s="37"/>
      <c r="X837" s="12"/>
      <c r="Y837" s="12"/>
      <c r="Z837" s="12"/>
    </row>
    <row r="838" ht="15.75" customHeight="1">
      <c r="A838" s="34"/>
      <c r="B838" s="34"/>
      <c r="C838" s="34"/>
      <c r="E838" s="34"/>
      <c r="F838" s="35"/>
      <c r="J838" s="36"/>
      <c r="L838" s="37"/>
      <c r="X838" s="12"/>
      <c r="Y838" s="12"/>
      <c r="Z838" s="12"/>
    </row>
    <row r="839" ht="15.75" customHeight="1">
      <c r="A839" s="34"/>
      <c r="B839" s="34"/>
      <c r="C839" s="34"/>
      <c r="E839" s="34"/>
      <c r="F839" s="35"/>
      <c r="J839" s="36"/>
      <c r="L839" s="37"/>
      <c r="X839" s="12"/>
      <c r="Y839" s="12"/>
      <c r="Z839" s="12"/>
    </row>
    <row r="840" ht="15.75" customHeight="1">
      <c r="A840" s="34"/>
      <c r="B840" s="34"/>
      <c r="C840" s="34"/>
      <c r="E840" s="34"/>
      <c r="F840" s="35"/>
      <c r="J840" s="36"/>
      <c r="L840" s="37"/>
      <c r="X840" s="12"/>
      <c r="Y840" s="12"/>
      <c r="Z840" s="12"/>
    </row>
    <row r="841" ht="15.75" customHeight="1">
      <c r="A841" s="34"/>
      <c r="B841" s="34"/>
      <c r="C841" s="34"/>
      <c r="E841" s="34"/>
      <c r="F841" s="35"/>
      <c r="J841" s="36"/>
      <c r="L841" s="37"/>
      <c r="X841" s="12"/>
      <c r="Y841" s="12"/>
      <c r="Z841" s="12"/>
    </row>
    <row r="842" ht="15.75" customHeight="1">
      <c r="A842" s="34"/>
      <c r="B842" s="34"/>
      <c r="C842" s="34"/>
      <c r="E842" s="34"/>
      <c r="F842" s="35"/>
      <c r="J842" s="36"/>
      <c r="L842" s="37"/>
      <c r="X842" s="12"/>
      <c r="Y842" s="12"/>
      <c r="Z842" s="12"/>
    </row>
    <row r="843" ht="15.75" customHeight="1">
      <c r="A843" s="34"/>
      <c r="B843" s="34"/>
      <c r="C843" s="34"/>
      <c r="E843" s="34"/>
      <c r="F843" s="35"/>
      <c r="J843" s="36"/>
      <c r="L843" s="37"/>
      <c r="X843" s="12"/>
      <c r="Y843" s="12"/>
      <c r="Z843" s="12"/>
    </row>
    <row r="844" ht="15.75" customHeight="1">
      <c r="A844" s="34"/>
      <c r="B844" s="34"/>
      <c r="C844" s="34"/>
      <c r="E844" s="34"/>
      <c r="F844" s="35"/>
      <c r="J844" s="36"/>
      <c r="L844" s="37"/>
      <c r="X844" s="12"/>
      <c r="Y844" s="12"/>
      <c r="Z844" s="12"/>
    </row>
    <row r="845" ht="15.75" customHeight="1">
      <c r="A845" s="34"/>
      <c r="B845" s="34"/>
      <c r="C845" s="34"/>
      <c r="E845" s="34"/>
      <c r="F845" s="35"/>
      <c r="J845" s="36"/>
      <c r="L845" s="37"/>
      <c r="X845" s="12"/>
      <c r="Y845" s="12"/>
      <c r="Z845" s="12"/>
    </row>
    <row r="846" ht="15.75" customHeight="1">
      <c r="A846" s="34"/>
      <c r="B846" s="34"/>
      <c r="C846" s="34"/>
      <c r="E846" s="34"/>
      <c r="F846" s="35"/>
      <c r="J846" s="36"/>
      <c r="L846" s="37"/>
      <c r="X846" s="12"/>
      <c r="Y846" s="12"/>
      <c r="Z846" s="12"/>
    </row>
    <row r="847" ht="15.75" customHeight="1">
      <c r="A847" s="34"/>
      <c r="B847" s="34"/>
      <c r="C847" s="34"/>
      <c r="E847" s="34"/>
      <c r="F847" s="35"/>
      <c r="J847" s="36"/>
      <c r="L847" s="37"/>
      <c r="X847" s="12"/>
      <c r="Y847" s="12"/>
      <c r="Z847" s="12"/>
    </row>
    <row r="848" ht="15.75" customHeight="1">
      <c r="A848" s="34"/>
      <c r="B848" s="34"/>
      <c r="C848" s="34"/>
      <c r="E848" s="34"/>
      <c r="F848" s="35"/>
      <c r="J848" s="36"/>
      <c r="L848" s="37"/>
      <c r="X848" s="12"/>
      <c r="Y848" s="12"/>
      <c r="Z848" s="12"/>
    </row>
    <row r="849" ht="15.75" customHeight="1">
      <c r="A849" s="34"/>
      <c r="B849" s="34"/>
      <c r="C849" s="34"/>
      <c r="E849" s="34"/>
      <c r="F849" s="35"/>
      <c r="J849" s="36"/>
      <c r="L849" s="37"/>
      <c r="X849" s="12"/>
      <c r="Y849" s="12"/>
      <c r="Z849" s="12"/>
    </row>
    <row r="850" ht="15.75" customHeight="1">
      <c r="A850" s="34"/>
      <c r="B850" s="34"/>
      <c r="C850" s="34"/>
      <c r="E850" s="34"/>
      <c r="F850" s="35"/>
      <c r="J850" s="36"/>
      <c r="L850" s="37"/>
      <c r="X850" s="12"/>
      <c r="Y850" s="12"/>
      <c r="Z850" s="12"/>
    </row>
    <row r="851" ht="15.75" customHeight="1">
      <c r="A851" s="34"/>
      <c r="B851" s="34"/>
      <c r="C851" s="34"/>
      <c r="E851" s="34"/>
      <c r="F851" s="35"/>
      <c r="J851" s="36"/>
      <c r="L851" s="37"/>
      <c r="X851" s="12"/>
      <c r="Y851" s="12"/>
      <c r="Z851" s="12"/>
    </row>
    <row r="852" ht="15.75" customHeight="1">
      <c r="A852" s="34"/>
      <c r="B852" s="34"/>
      <c r="C852" s="34"/>
      <c r="E852" s="34"/>
      <c r="F852" s="35"/>
      <c r="J852" s="36"/>
      <c r="L852" s="37"/>
      <c r="X852" s="12"/>
      <c r="Y852" s="12"/>
      <c r="Z852" s="12"/>
    </row>
    <row r="853" ht="15.75" customHeight="1">
      <c r="A853" s="34"/>
      <c r="B853" s="34"/>
      <c r="C853" s="34"/>
      <c r="E853" s="34"/>
      <c r="F853" s="35"/>
      <c r="J853" s="36"/>
      <c r="L853" s="37"/>
      <c r="X853" s="12"/>
      <c r="Y853" s="12"/>
      <c r="Z853" s="12"/>
    </row>
    <row r="854" ht="15.75" customHeight="1">
      <c r="A854" s="34"/>
      <c r="B854" s="34"/>
      <c r="C854" s="34"/>
      <c r="E854" s="34"/>
      <c r="F854" s="35"/>
      <c r="J854" s="36"/>
      <c r="L854" s="37"/>
      <c r="X854" s="12"/>
      <c r="Y854" s="12"/>
      <c r="Z854" s="12"/>
    </row>
    <row r="855" ht="15.75" customHeight="1">
      <c r="A855" s="34"/>
      <c r="B855" s="34"/>
      <c r="C855" s="34"/>
      <c r="E855" s="34"/>
      <c r="F855" s="35"/>
      <c r="J855" s="36"/>
      <c r="L855" s="37"/>
      <c r="X855" s="12"/>
      <c r="Y855" s="12"/>
      <c r="Z855" s="12"/>
    </row>
    <row r="856" ht="15.75" customHeight="1">
      <c r="A856" s="34"/>
      <c r="B856" s="34"/>
      <c r="C856" s="34"/>
      <c r="E856" s="34"/>
      <c r="F856" s="35"/>
      <c r="J856" s="36"/>
      <c r="L856" s="37"/>
      <c r="X856" s="12"/>
      <c r="Y856" s="12"/>
      <c r="Z856" s="12"/>
    </row>
    <row r="857" ht="15.75" customHeight="1">
      <c r="A857" s="34"/>
      <c r="B857" s="34"/>
      <c r="C857" s="34"/>
      <c r="E857" s="34"/>
      <c r="F857" s="35"/>
      <c r="J857" s="36"/>
      <c r="L857" s="37"/>
      <c r="X857" s="12"/>
      <c r="Y857" s="12"/>
      <c r="Z857" s="12"/>
    </row>
    <row r="858" ht="15.75" customHeight="1">
      <c r="A858" s="34"/>
      <c r="B858" s="34"/>
      <c r="C858" s="34"/>
      <c r="E858" s="34"/>
      <c r="F858" s="35"/>
      <c r="J858" s="36"/>
      <c r="L858" s="37"/>
      <c r="X858" s="12"/>
      <c r="Y858" s="12"/>
      <c r="Z858" s="12"/>
    </row>
    <row r="859" ht="15.75" customHeight="1">
      <c r="A859" s="34"/>
      <c r="B859" s="34"/>
      <c r="C859" s="34"/>
      <c r="E859" s="34"/>
      <c r="F859" s="35"/>
      <c r="J859" s="36"/>
      <c r="L859" s="37"/>
      <c r="X859" s="12"/>
      <c r="Y859" s="12"/>
      <c r="Z859" s="12"/>
    </row>
    <row r="860" ht="15.75" customHeight="1">
      <c r="A860" s="34"/>
      <c r="B860" s="34"/>
      <c r="C860" s="34"/>
      <c r="E860" s="34"/>
      <c r="F860" s="35"/>
      <c r="J860" s="36"/>
      <c r="L860" s="37"/>
      <c r="X860" s="12"/>
      <c r="Y860" s="12"/>
      <c r="Z860" s="12"/>
    </row>
    <row r="861" ht="15.75" customHeight="1">
      <c r="A861" s="34"/>
      <c r="B861" s="34"/>
      <c r="C861" s="34"/>
      <c r="E861" s="34"/>
      <c r="F861" s="35"/>
      <c r="J861" s="36"/>
      <c r="L861" s="37"/>
      <c r="X861" s="12"/>
      <c r="Y861" s="12"/>
      <c r="Z861" s="12"/>
    </row>
    <row r="862" ht="15.75" customHeight="1">
      <c r="A862" s="34"/>
      <c r="B862" s="34"/>
      <c r="C862" s="34"/>
      <c r="E862" s="34"/>
      <c r="F862" s="35"/>
      <c r="J862" s="36"/>
      <c r="L862" s="37"/>
      <c r="X862" s="12"/>
      <c r="Y862" s="12"/>
      <c r="Z862" s="12"/>
    </row>
    <row r="863" ht="15.75" customHeight="1">
      <c r="A863" s="34"/>
      <c r="B863" s="34"/>
      <c r="C863" s="34"/>
      <c r="E863" s="34"/>
      <c r="F863" s="35"/>
      <c r="J863" s="36"/>
      <c r="L863" s="37"/>
      <c r="X863" s="12"/>
      <c r="Y863" s="12"/>
      <c r="Z863" s="12"/>
    </row>
    <row r="864" ht="15.75" customHeight="1">
      <c r="A864" s="34"/>
      <c r="B864" s="34"/>
      <c r="C864" s="34"/>
      <c r="E864" s="34"/>
      <c r="F864" s="35"/>
      <c r="J864" s="36"/>
      <c r="L864" s="37"/>
      <c r="X864" s="12"/>
      <c r="Y864" s="12"/>
      <c r="Z864" s="12"/>
    </row>
    <row r="865" ht="15.75" customHeight="1">
      <c r="A865" s="34"/>
      <c r="B865" s="34"/>
      <c r="C865" s="34"/>
      <c r="E865" s="34"/>
      <c r="F865" s="35"/>
      <c r="J865" s="36"/>
      <c r="L865" s="37"/>
      <c r="X865" s="12"/>
      <c r="Y865" s="12"/>
      <c r="Z865" s="12"/>
    </row>
    <row r="866" ht="15.75" customHeight="1">
      <c r="A866" s="34"/>
      <c r="B866" s="34"/>
      <c r="C866" s="34"/>
      <c r="E866" s="34"/>
      <c r="F866" s="35"/>
      <c r="J866" s="36"/>
      <c r="L866" s="37"/>
      <c r="X866" s="12"/>
      <c r="Y866" s="12"/>
      <c r="Z866" s="12"/>
    </row>
    <row r="867" ht="15.75" customHeight="1">
      <c r="A867" s="34"/>
      <c r="B867" s="34"/>
      <c r="C867" s="34"/>
      <c r="E867" s="34"/>
      <c r="F867" s="35"/>
      <c r="J867" s="36"/>
      <c r="L867" s="37"/>
      <c r="X867" s="12"/>
      <c r="Y867" s="12"/>
      <c r="Z867" s="12"/>
    </row>
    <row r="868" ht="15.75" customHeight="1">
      <c r="A868" s="34"/>
      <c r="B868" s="34"/>
      <c r="C868" s="34"/>
      <c r="E868" s="34"/>
      <c r="F868" s="35"/>
      <c r="J868" s="36"/>
      <c r="L868" s="37"/>
      <c r="X868" s="12"/>
      <c r="Y868" s="12"/>
      <c r="Z868" s="12"/>
    </row>
    <row r="869" ht="15.75" customHeight="1">
      <c r="A869" s="34"/>
      <c r="B869" s="34"/>
      <c r="C869" s="34"/>
      <c r="E869" s="34"/>
      <c r="F869" s="35"/>
      <c r="J869" s="36"/>
      <c r="L869" s="37"/>
      <c r="X869" s="12"/>
      <c r="Y869" s="12"/>
      <c r="Z869" s="12"/>
    </row>
    <row r="870" ht="15.75" customHeight="1">
      <c r="A870" s="34"/>
      <c r="B870" s="34"/>
      <c r="C870" s="34"/>
      <c r="E870" s="34"/>
      <c r="F870" s="35"/>
      <c r="J870" s="36"/>
      <c r="L870" s="37"/>
      <c r="X870" s="12"/>
      <c r="Y870" s="12"/>
      <c r="Z870" s="12"/>
    </row>
    <row r="871" ht="15.75" customHeight="1">
      <c r="A871" s="34"/>
      <c r="B871" s="34"/>
      <c r="C871" s="34"/>
      <c r="E871" s="34"/>
      <c r="F871" s="35"/>
      <c r="J871" s="36"/>
      <c r="L871" s="37"/>
      <c r="X871" s="12"/>
      <c r="Y871" s="12"/>
      <c r="Z871" s="12"/>
    </row>
    <row r="872" ht="15.75" customHeight="1">
      <c r="A872" s="34"/>
      <c r="B872" s="34"/>
      <c r="C872" s="34"/>
      <c r="E872" s="34"/>
      <c r="F872" s="35"/>
      <c r="J872" s="36"/>
      <c r="L872" s="37"/>
      <c r="X872" s="12"/>
      <c r="Y872" s="12"/>
      <c r="Z872" s="12"/>
    </row>
    <row r="873" ht="15.75" customHeight="1">
      <c r="A873" s="34"/>
      <c r="B873" s="34"/>
      <c r="C873" s="34"/>
      <c r="E873" s="34"/>
      <c r="F873" s="35"/>
      <c r="J873" s="36"/>
      <c r="L873" s="37"/>
      <c r="X873" s="12"/>
      <c r="Y873" s="12"/>
      <c r="Z873" s="12"/>
    </row>
    <row r="874" ht="15.75" customHeight="1">
      <c r="A874" s="34"/>
      <c r="B874" s="34"/>
      <c r="C874" s="34"/>
      <c r="E874" s="34"/>
      <c r="F874" s="35"/>
      <c r="J874" s="36"/>
      <c r="L874" s="37"/>
      <c r="X874" s="12"/>
      <c r="Y874" s="12"/>
      <c r="Z874" s="12"/>
    </row>
    <row r="875" ht="15.75" customHeight="1">
      <c r="A875" s="34"/>
      <c r="B875" s="34"/>
      <c r="C875" s="34"/>
      <c r="E875" s="34"/>
      <c r="F875" s="35"/>
      <c r="J875" s="36"/>
      <c r="L875" s="37"/>
      <c r="X875" s="12"/>
      <c r="Y875" s="12"/>
      <c r="Z875" s="12"/>
    </row>
    <row r="876" ht="15.75" customHeight="1">
      <c r="A876" s="34"/>
      <c r="B876" s="34"/>
      <c r="C876" s="34"/>
      <c r="E876" s="34"/>
      <c r="F876" s="35"/>
      <c r="J876" s="36"/>
      <c r="L876" s="37"/>
      <c r="X876" s="12"/>
      <c r="Y876" s="12"/>
      <c r="Z876" s="12"/>
    </row>
    <row r="877" ht="15.75" customHeight="1">
      <c r="A877" s="34"/>
      <c r="B877" s="34"/>
      <c r="C877" s="34"/>
      <c r="E877" s="34"/>
      <c r="F877" s="35"/>
      <c r="J877" s="36"/>
      <c r="L877" s="37"/>
      <c r="X877" s="12"/>
      <c r="Y877" s="12"/>
      <c r="Z877" s="12"/>
    </row>
    <row r="878" ht="15.75" customHeight="1">
      <c r="A878" s="34"/>
      <c r="B878" s="34"/>
      <c r="C878" s="34"/>
      <c r="E878" s="34"/>
      <c r="F878" s="35"/>
      <c r="J878" s="36"/>
      <c r="L878" s="37"/>
      <c r="X878" s="12"/>
      <c r="Y878" s="12"/>
      <c r="Z878" s="12"/>
    </row>
    <row r="879" ht="15.75" customHeight="1">
      <c r="A879" s="34"/>
      <c r="B879" s="34"/>
      <c r="C879" s="34"/>
      <c r="E879" s="34"/>
      <c r="F879" s="35"/>
      <c r="J879" s="36"/>
      <c r="L879" s="37"/>
      <c r="X879" s="12"/>
      <c r="Y879" s="12"/>
      <c r="Z879" s="12"/>
    </row>
    <row r="880" ht="15.75" customHeight="1">
      <c r="A880" s="34"/>
      <c r="B880" s="34"/>
      <c r="C880" s="34"/>
      <c r="E880" s="34"/>
      <c r="F880" s="35"/>
      <c r="J880" s="36"/>
      <c r="L880" s="37"/>
      <c r="X880" s="12"/>
      <c r="Y880" s="12"/>
      <c r="Z880" s="12"/>
    </row>
    <row r="881" ht="15.75" customHeight="1">
      <c r="A881" s="34"/>
      <c r="B881" s="34"/>
      <c r="C881" s="34"/>
      <c r="E881" s="34"/>
      <c r="F881" s="35"/>
      <c r="J881" s="36"/>
      <c r="L881" s="37"/>
      <c r="X881" s="12"/>
      <c r="Y881" s="12"/>
      <c r="Z881" s="12"/>
    </row>
    <row r="882" ht="15.75" customHeight="1">
      <c r="A882" s="34"/>
      <c r="B882" s="34"/>
      <c r="C882" s="34"/>
      <c r="E882" s="34"/>
      <c r="F882" s="35"/>
      <c r="J882" s="36"/>
      <c r="L882" s="37"/>
      <c r="X882" s="12"/>
      <c r="Y882" s="12"/>
      <c r="Z882" s="12"/>
    </row>
    <row r="883" ht="15.75" customHeight="1">
      <c r="A883" s="34"/>
      <c r="B883" s="34"/>
      <c r="C883" s="34"/>
      <c r="E883" s="34"/>
      <c r="F883" s="35"/>
      <c r="J883" s="36"/>
      <c r="L883" s="37"/>
      <c r="X883" s="12"/>
      <c r="Y883" s="12"/>
      <c r="Z883" s="12"/>
    </row>
    <row r="884" ht="15.75" customHeight="1">
      <c r="A884" s="34"/>
      <c r="B884" s="34"/>
      <c r="C884" s="34"/>
      <c r="E884" s="34"/>
      <c r="F884" s="35"/>
      <c r="J884" s="36"/>
      <c r="L884" s="37"/>
      <c r="X884" s="12"/>
      <c r="Y884" s="12"/>
      <c r="Z884" s="12"/>
    </row>
    <row r="885" ht="15.75" customHeight="1">
      <c r="A885" s="34"/>
      <c r="B885" s="34"/>
      <c r="C885" s="34"/>
      <c r="E885" s="34"/>
      <c r="F885" s="35"/>
      <c r="J885" s="36"/>
      <c r="L885" s="37"/>
      <c r="X885" s="12"/>
      <c r="Y885" s="12"/>
      <c r="Z885" s="12"/>
    </row>
    <row r="886" ht="15.75" customHeight="1">
      <c r="A886" s="34"/>
      <c r="B886" s="34"/>
      <c r="C886" s="34"/>
      <c r="E886" s="34"/>
      <c r="F886" s="35"/>
      <c r="J886" s="36"/>
      <c r="L886" s="37"/>
      <c r="X886" s="12"/>
      <c r="Y886" s="12"/>
      <c r="Z886" s="12"/>
    </row>
    <row r="887" ht="15.75" customHeight="1">
      <c r="A887" s="34"/>
      <c r="B887" s="34"/>
      <c r="C887" s="34"/>
      <c r="E887" s="34"/>
      <c r="F887" s="35"/>
      <c r="J887" s="36"/>
      <c r="L887" s="37"/>
      <c r="X887" s="12"/>
      <c r="Y887" s="12"/>
      <c r="Z887" s="12"/>
    </row>
    <row r="888" ht="15.75" customHeight="1">
      <c r="A888" s="34"/>
      <c r="B888" s="34"/>
      <c r="C888" s="34"/>
      <c r="E888" s="34"/>
      <c r="F888" s="35"/>
      <c r="J888" s="36"/>
      <c r="L888" s="37"/>
      <c r="X888" s="12"/>
      <c r="Y888" s="12"/>
      <c r="Z888" s="12"/>
    </row>
    <row r="889" ht="15.75" customHeight="1">
      <c r="A889" s="34"/>
      <c r="B889" s="34"/>
      <c r="C889" s="34"/>
      <c r="E889" s="34"/>
      <c r="F889" s="35"/>
      <c r="J889" s="36"/>
      <c r="L889" s="37"/>
      <c r="X889" s="12"/>
      <c r="Y889" s="12"/>
      <c r="Z889" s="12"/>
    </row>
    <row r="890" ht="15.75" customHeight="1">
      <c r="A890" s="34"/>
      <c r="B890" s="34"/>
      <c r="C890" s="34"/>
      <c r="E890" s="34"/>
      <c r="F890" s="35"/>
      <c r="J890" s="36"/>
      <c r="L890" s="37"/>
      <c r="X890" s="12"/>
      <c r="Y890" s="12"/>
      <c r="Z890" s="12"/>
    </row>
    <row r="891" ht="15.75" customHeight="1">
      <c r="A891" s="34"/>
      <c r="B891" s="34"/>
      <c r="C891" s="34"/>
      <c r="E891" s="34"/>
      <c r="F891" s="35"/>
      <c r="J891" s="36"/>
      <c r="L891" s="37"/>
      <c r="X891" s="12"/>
      <c r="Y891" s="12"/>
      <c r="Z891" s="12"/>
    </row>
    <row r="892" ht="15.75" customHeight="1">
      <c r="A892" s="34"/>
      <c r="B892" s="34"/>
      <c r="C892" s="34"/>
      <c r="E892" s="34"/>
      <c r="F892" s="35"/>
      <c r="J892" s="36"/>
      <c r="L892" s="37"/>
      <c r="X892" s="12"/>
      <c r="Y892" s="12"/>
      <c r="Z892" s="12"/>
    </row>
    <row r="893" ht="15.75" customHeight="1">
      <c r="A893" s="34"/>
      <c r="B893" s="34"/>
      <c r="C893" s="34"/>
      <c r="E893" s="34"/>
      <c r="F893" s="35"/>
      <c r="J893" s="36"/>
      <c r="L893" s="37"/>
      <c r="X893" s="12"/>
      <c r="Y893" s="12"/>
      <c r="Z893" s="12"/>
    </row>
    <row r="894" ht="15.75" customHeight="1">
      <c r="A894" s="34"/>
      <c r="B894" s="34"/>
      <c r="C894" s="34"/>
      <c r="E894" s="34"/>
      <c r="F894" s="35"/>
      <c r="J894" s="36"/>
      <c r="L894" s="37"/>
      <c r="X894" s="12"/>
      <c r="Y894" s="12"/>
      <c r="Z894" s="12"/>
    </row>
    <row r="895" ht="15.75" customHeight="1">
      <c r="A895" s="34"/>
      <c r="B895" s="34"/>
      <c r="C895" s="34"/>
      <c r="E895" s="34"/>
      <c r="F895" s="35"/>
      <c r="J895" s="36"/>
      <c r="L895" s="37"/>
      <c r="X895" s="12"/>
      <c r="Y895" s="12"/>
      <c r="Z895" s="12"/>
    </row>
    <row r="896" ht="15.75" customHeight="1">
      <c r="A896" s="34"/>
      <c r="B896" s="34"/>
      <c r="C896" s="34"/>
      <c r="E896" s="34"/>
      <c r="F896" s="35"/>
      <c r="J896" s="36"/>
      <c r="L896" s="37"/>
      <c r="X896" s="12"/>
      <c r="Y896" s="12"/>
      <c r="Z896" s="12"/>
    </row>
    <row r="897" ht="15.75" customHeight="1">
      <c r="A897" s="34"/>
      <c r="B897" s="34"/>
      <c r="C897" s="34"/>
      <c r="E897" s="34"/>
      <c r="F897" s="35"/>
      <c r="J897" s="36"/>
      <c r="L897" s="37"/>
      <c r="X897" s="12"/>
      <c r="Y897" s="12"/>
      <c r="Z897" s="12"/>
    </row>
    <row r="898" ht="15.75" customHeight="1">
      <c r="A898" s="34"/>
      <c r="B898" s="34"/>
      <c r="C898" s="34"/>
      <c r="E898" s="34"/>
      <c r="F898" s="35"/>
      <c r="J898" s="36"/>
      <c r="L898" s="37"/>
      <c r="X898" s="12"/>
      <c r="Y898" s="12"/>
      <c r="Z898" s="12"/>
    </row>
    <row r="899" ht="15.75" customHeight="1">
      <c r="A899" s="34"/>
      <c r="B899" s="34"/>
      <c r="C899" s="34"/>
      <c r="E899" s="34"/>
      <c r="F899" s="35"/>
      <c r="J899" s="36"/>
      <c r="L899" s="37"/>
      <c r="X899" s="12"/>
      <c r="Y899" s="12"/>
      <c r="Z899" s="12"/>
    </row>
    <row r="900" ht="15.75" customHeight="1">
      <c r="A900" s="34"/>
      <c r="B900" s="34"/>
      <c r="C900" s="34"/>
      <c r="E900" s="34"/>
      <c r="F900" s="35"/>
      <c r="J900" s="36"/>
      <c r="L900" s="37"/>
      <c r="X900" s="12"/>
      <c r="Y900" s="12"/>
      <c r="Z900" s="12"/>
    </row>
    <row r="901" ht="15.75" customHeight="1">
      <c r="A901" s="34"/>
      <c r="B901" s="34"/>
      <c r="C901" s="34"/>
      <c r="E901" s="34"/>
      <c r="F901" s="35"/>
      <c r="J901" s="36"/>
      <c r="L901" s="37"/>
      <c r="X901" s="12"/>
      <c r="Y901" s="12"/>
      <c r="Z901" s="12"/>
    </row>
    <row r="902" ht="15.75" customHeight="1">
      <c r="A902" s="34"/>
      <c r="B902" s="34"/>
      <c r="C902" s="34"/>
      <c r="E902" s="34"/>
      <c r="F902" s="35"/>
      <c r="J902" s="36"/>
      <c r="L902" s="37"/>
      <c r="X902" s="12"/>
      <c r="Y902" s="12"/>
      <c r="Z902" s="12"/>
    </row>
    <row r="903" ht="15.75" customHeight="1">
      <c r="A903" s="34"/>
      <c r="B903" s="34"/>
      <c r="C903" s="34"/>
      <c r="E903" s="34"/>
      <c r="F903" s="35"/>
      <c r="J903" s="36"/>
      <c r="L903" s="37"/>
      <c r="X903" s="12"/>
      <c r="Y903" s="12"/>
      <c r="Z903" s="12"/>
    </row>
    <row r="904" ht="15.75" customHeight="1">
      <c r="A904" s="34"/>
      <c r="B904" s="34"/>
      <c r="C904" s="34"/>
      <c r="E904" s="34"/>
      <c r="F904" s="35"/>
      <c r="J904" s="36"/>
      <c r="L904" s="37"/>
      <c r="X904" s="12"/>
      <c r="Y904" s="12"/>
      <c r="Z904" s="12"/>
    </row>
    <row r="905" ht="15.75" customHeight="1">
      <c r="A905" s="34"/>
      <c r="B905" s="34"/>
      <c r="C905" s="34"/>
      <c r="E905" s="34"/>
      <c r="F905" s="35"/>
      <c r="J905" s="36"/>
      <c r="L905" s="37"/>
      <c r="X905" s="12"/>
      <c r="Y905" s="12"/>
      <c r="Z905" s="12"/>
    </row>
    <row r="906" ht="15.75" customHeight="1">
      <c r="A906" s="34"/>
      <c r="B906" s="34"/>
      <c r="C906" s="34"/>
      <c r="E906" s="34"/>
      <c r="F906" s="35"/>
      <c r="J906" s="36"/>
      <c r="L906" s="37"/>
      <c r="X906" s="12"/>
      <c r="Y906" s="12"/>
      <c r="Z906" s="12"/>
    </row>
    <row r="907" ht="15.75" customHeight="1">
      <c r="A907" s="34"/>
      <c r="B907" s="34"/>
      <c r="C907" s="34"/>
      <c r="E907" s="34"/>
      <c r="F907" s="35"/>
      <c r="J907" s="36"/>
      <c r="L907" s="37"/>
      <c r="X907" s="12"/>
      <c r="Y907" s="12"/>
      <c r="Z907" s="12"/>
    </row>
    <row r="908" ht="15.75" customHeight="1">
      <c r="A908" s="34"/>
      <c r="B908" s="34"/>
      <c r="C908" s="34"/>
      <c r="E908" s="34"/>
      <c r="F908" s="35"/>
      <c r="J908" s="36"/>
      <c r="L908" s="37"/>
      <c r="X908" s="12"/>
      <c r="Y908" s="12"/>
      <c r="Z908" s="12"/>
    </row>
    <row r="909" ht="15.75" customHeight="1">
      <c r="A909" s="34"/>
      <c r="B909" s="34"/>
      <c r="C909" s="34"/>
      <c r="E909" s="34"/>
      <c r="F909" s="35"/>
      <c r="J909" s="36"/>
      <c r="L909" s="37"/>
      <c r="X909" s="12"/>
      <c r="Y909" s="12"/>
      <c r="Z909" s="12"/>
    </row>
    <row r="910" ht="15.75" customHeight="1">
      <c r="A910" s="34"/>
      <c r="B910" s="34"/>
      <c r="C910" s="34"/>
      <c r="E910" s="34"/>
      <c r="F910" s="35"/>
      <c r="J910" s="36"/>
      <c r="L910" s="37"/>
      <c r="X910" s="12"/>
      <c r="Y910" s="12"/>
      <c r="Z910" s="12"/>
    </row>
    <row r="911" ht="15.75" customHeight="1">
      <c r="A911" s="34"/>
      <c r="B911" s="34"/>
      <c r="C911" s="34"/>
      <c r="E911" s="34"/>
      <c r="F911" s="35"/>
      <c r="J911" s="36"/>
      <c r="L911" s="37"/>
      <c r="X911" s="12"/>
      <c r="Y911" s="12"/>
      <c r="Z911" s="12"/>
    </row>
    <row r="912" ht="15.75" customHeight="1">
      <c r="A912" s="34"/>
      <c r="B912" s="34"/>
      <c r="C912" s="34"/>
      <c r="E912" s="34"/>
      <c r="F912" s="35"/>
      <c r="J912" s="36"/>
      <c r="L912" s="37"/>
      <c r="X912" s="12"/>
      <c r="Y912" s="12"/>
      <c r="Z912" s="12"/>
    </row>
    <row r="913" ht="15.75" customHeight="1">
      <c r="A913" s="34"/>
      <c r="B913" s="34"/>
      <c r="C913" s="34"/>
      <c r="E913" s="34"/>
      <c r="F913" s="35"/>
      <c r="J913" s="36"/>
      <c r="L913" s="37"/>
      <c r="X913" s="12"/>
      <c r="Y913" s="12"/>
      <c r="Z913" s="12"/>
    </row>
    <row r="914" ht="15.75" customHeight="1">
      <c r="A914" s="34"/>
      <c r="B914" s="34"/>
      <c r="C914" s="34"/>
      <c r="E914" s="34"/>
      <c r="F914" s="35"/>
      <c r="J914" s="36"/>
      <c r="L914" s="37"/>
      <c r="X914" s="12"/>
      <c r="Y914" s="12"/>
      <c r="Z914" s="12"/>
    </row>
    <row r="915" ht="15.75" customHeight="1">
      <c r="A915" s="34"/>
      <c r="B915" s="34"/>
      <c r="C915" s="34"/>
      <c r="E915" s="34"/>
      <c r="F915" s="35"/>
      <c r="J915" s="36"/>
      <c r="L915" s="37"/>
      <c r="X915" s="12"/>
      <c r="Y915" s="12"/>
      <c r="Z915" s="12"/>
    </row>
    <row r="916" ht="15.75" customHeight="1">
      <c r="A916" s="34"/>
      <c r="B916" s="34"/>
      <c r="C916" s="34"/>
      <c r="E916" s="34"/>
      <c r="F916" s="35"/>
      <c r="J916" s="36"/>
      <c r="L916" s="37"/>
      <c r="X916" s="12"/>
      <c r="Y916" s="12"/>
      <c r="Z916" s="12"/>
    </row>
    <row r="917" ht="15.75" customHeight="1">
      <c r="A917" s="34"/>
      <c r="B917" s="34"/>
      <c r="C917" s="34"/>
      <c r="E917" s="34"/>
      <c r="F917" s="35"/>
      <c r="J917" s="36"/>
      <c r="L917" s="37"/>
      <c r="X917" s="12"/>
      <c r="Y917" s="12"/>
      <c r="Z917" s="12"/>
    </row>
    <row r="918" ht="15.75" customHeight="1">
      <c r="A918" s="34"/>
      <c r="B918" s="34"/>
      <c r="C918" s="34"/>
      <c r="E918" s="34"/>
      <c r="F918" s="35"/>
      <c r="J918" s="36"/>
      <c r="L918" s="37"/>
      <c r="X918" s="12"/>
      <c r="Y918" s="12"/>
      <c r="Z918" s="12"/>
    </row>
    <row r="919" ht="15.75" customHeight="1">
      <c r="A919" s="34"/>
      <c r="B919" s="34"/>
      <c r="C919" s="34"/>
      <c r="E919" s="34"/>
      <c r="F919" s="35"/>
      <c r="J919" s="36"/>
      <c r="L919" s="37"/>
      <c r="X919" s="12"/>
      <c r="Y919" s="12"/>
      <c r="Z919" s="12"/>
    </row>
    <row r="920" ht="15.75" customHeight="1">
      <c r="A920" s="34"/>
      <c r="B920" s="34"/>
      <c r="C920" s="34"/>
      <c r="E920" s="34"/>
      <c r="F920" s="35"/>
      <c r="J920" s="36"/>
      <c r="L920" s="37"/>
      <c r="X920" s="12"/>
      <c r="Y920" s="12"/>
      <c r="Z920" s="12"/>
    </row>
    <row r="921" ht="15.75" customHeight="1">
      <c r="A921" s="34"/>
      <c r="B921" s="34"/>
      <c r="C921" s="34"/>
      <c r="E921" s="34"/>
      <c r="F921" s="35"/>
      <c r="J921" s="36"/>
      <c r="L921" s="37"/>
      <c r="X921" s="12"/>
      <c r="Y921" s="12"/>
      <c r="Z921" s="12"/>
    </row>
    <row r="922" ht="15.75" customHeight="1">
      <c r="A922" s="34"/>
      <c r="B922" s="34"/>
      <c r="C922" s="34"/>
      <c r="E922" s="34"/>
      <c r="F922" s="35"/>
      <c r="J922" s="36"/>
      <c r="L922" s="37"/>
      <c r="X922" s="12"/>
      <c r="Y922" s="12"/>
      <c r="Z922" s="12"/>
    </row>
    <row r="923" ht="15.75" customHeight="1">
      <c r="A923" s="34"/>
      <c r="B923" s="34"/>
      <c r="C923" s="34"/>
      <c r="E923" s="34"/>
      <c r="F923" s="35"/>
      <c r="J923" s="36"/>
      <c r="L923" s="37"/>
      <c r="X923" s="12"/>
      <c r="Y923" s="12"/>
      <c r="Z923" s="12"/>
    </row>
    <row r="924" ht="15.75" customHeight="1">
      <c r="A924" s="34"/>
      <c r="B924" s="34"/>
      <c r="C924" s="34"/>
      <c r="E924" s="34"/>
      <c r="F924" s="35"/>
      <c r="J924" s="36"/>
      <c r="L924" s="37"/>
      <c r="X924" s="12"/>
      <c r="Y924" s="12"/>
      <c r="Z924" s="12"/>
    </row>
    <row r="925" ht="15.75" customHeight="1">
      <c r="A925" s="34"/>
      <c r="B925" s="34"/>
      <c r="C925" s="34"/>
      <c r="E925" s="34"/>
      <c r="F925" s="35"/>
      <c r="J925" s="36"/>
      <c r="L925" s="37"/>
      <c r="X925" s="12"/>
      <c r="Y925" s="12"/>
      <c r="Z925" s="12"/>
    </row>
    <row r="926" ht="15.75" customHeight="1">
      <c r="A926" s="34"/>
      <c r="B926" s="34"/>
      <c r="C926" s="34"/>
      <c r="E926" s="34"/>
      <c r="F926" s="35"/>
      <c r="J926" s="36"/>
      <c r="L926" s="37"/>
      <c r="X926" s="12"/>
      <c r="Y926" s="12"/>
      <c r="Z926" s="12"/>
    </row>
    <row r="927" ht="15.75" customHeight="1">
      <c r="A927" s="34"/>
      <c r="B927" s="34"/>
      <c r="C927" s="34"/>
      <c r="E927" s="34"/>
      <c r="F927" s="35"/>
      <c r="J927" s="36"/>
      <c r="L927" s="37"/>
      <c r="X927" s="12"/>
      <c r="Y927" s="12"/>
      <c r="Z927" s="12"/>
    </row>
    <row r="928" ht="15.75" customHeight="1">
      <c r="A928" s="34"/>
      <c r="B928" s="34"/>
      <c r="C928" s="34"/>
      <c r="E928" s="34"/>
      <c r="F928" s="35"/>
      <c r="J928" s="36"/>
      <c r="L928" s="37"/>
      <c r="X928" s="12"/>
      <c r="Y928" s="12"/>
      <c r="Z928" s="12"/>
    </row>
    <row r="929" ht="15.75" customHeight="1">
      <c r="A929" s="34"/>
      <c r="B929" s="34"/>
      <c r="C929" s="34"/>
      <c r="E929" s="34"/>
      <c r="F929" s="35"/>
      <c r="J929" s="36"/>
      <c r="L929" s="37"/>
      <c r="X929" s="12"/>
      <c r="Y929" s="12"/>
      <c r="Z929" s="12"/>
    </row>
    <row r="930" ht="15.75" customHeight="1">
      <c r="A930" s="34"/>
      <c r="B930" s="34"/>
      <c r="C930" s="34"/>
      <c r="E930" s="34"/>
      <c r="F930" s="35"/>
      <c r="J930" s="36"/>
      <c r="L930" s="37"/>
      <c r="X930" s="12"/>
      <c r="Y930" s="12"/>
      <c r="Z930" s="12"/>
    </row>
    <row r="931" ht="15.75" customHeight="1">
      <c r="A931" s="34"/>
      <c r="B931" s="34"/>
      <c r="C931" s="34"/>
      <c r="E931" s="34"/>
      <c r="F931" s="35"/>
      <c r="J931" s="36"/>
      <c r="L931" s="37"/>
      <c r="X931" s="12"/>
      <c r="Y931" s="12"/>
      <c r="Z931" s="12"/>
    </row>
    <row r="932" ht="15.75" customHeight="1">
      <c r="A932" s="34"/>
      <c r="B932" s="34"/>
      <c r="C932" s="34"/>
      <c r="E932" s="34"/>
      <c r="F932" s="35"/>
      <c r="J932" s="36"/>
      <c r="L932" s="37"/>
      <c r="X932" s="12"/>
      <c r="Y932" s="12"/>
      <c r="Z932" s="12"/>
    </row>
    <row r="933" ht="15.75" customHeight="1">
      <c r="A933" s="34"/>
      <c r="B933" s="34"/>
      <c r="C933" s="34"/>
      <c r="E933" s="34"/>
      <c r="F933" s="35"/>
      <c r="J933" s="36"/>
      <c r="L933" s="37"/>
      <c r="X933" s="12"/>
      <c r="Y933" s="12"/>
      <c r="Z933" s="12"/>
    </row>
    <row r="934" ht="15.75" customHeight="1">
      <c r="A934" s="34"/>
      <c r="B934" s="34"/>
      <c r="C934" s="34"/>
      <c r="E934" s="34"/>
      <c r="F934" s="35"/>
      <c r="J934" s="36"/>
      <c r="L934" s="37"/>
      <c r="X934" s="12"/>
      <c r="Y934" s="12"/>
      <c r="Z934" s="12"/>
    </row>
    <row r="935" ht="15.75" customHeight="1">
      <c r="A935" s="34"/>
      <c r="B935" s="34"/>
      <c r="C935" s="34"/>
      <c r="E935" s="34"/>
      <c r="F935" s="35"/>
      <c r="J935" s="36"/>
      <c r="L935" s="37"/>
      <c r="X935" s="12"/>
      <c r="Y935" s="12"/>
      <c r="Z935" s="12"/>
    </row>
    <row r="936" ht="15.75" customHeight="1">
      <c r="A936" s="34"/>
      <c r="B936" s="34"/>
      <c r="C936" s="34"/>
      <c r="E936" s="34"/>
      <c r="F936" s="35"/>
      <c r="J936" s="36"/>
      <c r="L936" s="37"/>
      <c r="X936" s="12"/>
      <c r="Y936" s="12"/>
      <c r="Z936" s="12"/>
    </row>
    <row r="937" ht="15.75" customHeight="1">
      <c r="A937" s="34"/>
      <c r="B937" s="34"/>
      <c r="C937" s="34"/>
      <c r="E937" s="34"/>
      <c r="F937" s="35"/>
      <c r="J937" s="36"/>
      <c r="L937" s="37"/>
      <c r="X937" s="12"/>
      <c r="Y937" s="12"/>
      <c r="Z937" s="12"/>
    </row>
    <row r="938" ht="15.75" customHeight="1">
      <c r="A938" s="34"/>
      <c r="B938" s="34"/>
      <c r="C938" s="34"/>
      <c r="E938" s="34"/>
      <c r="F938" s="35"/>
      <c r="J938" s="36"/>
      <c r="L938" s="37"/>
      <c r="X938" s="12"/>
      <c r="Y938" s="12"/>
      <c r="Z938" s="12"/>
    </row>
    <row r="939" ht="15.75" customHeight="1">
      <c r="A939" s="34"/>
      <c r="B939" s="34"/>
      <c r="C939" s="34"/>
      <c r="E939" s="34"/>
      <c r="F939" s="35"/>
      <c r="J939" s="36"/>
      <c r="L939" s="37"/>
      <c r="X939" s="12"/>
      <c r="Y939" s="12"/>
      <c r="Z939" s="12"/>
    </row>
    <row r="940" ht="15.75" customHeight="1">
      <c r="A940" s="34"/>
      <c r="B940" s="34"/>
      <c r="C940" s="34"/>
      <c r="E940" s="34"/>
      <c r="F940" s="35"/>
      <c r="J940" s="36"/>
      <c r="L940" s="37"/>
      <c r="X940" s="12"/>
      <c r="Y940" s="12"/>
      <c r="Z940" s="12"/>
    </row>
    <row r="941" ht="15.75" customHeight="1">
      <c r="A941" s="34"/>
      <c r="B941" s="34"/>
      <c r="C941" s="34"/>
      <c r="E941" s="34"/>
      <c r="F941" s="35"/>
      <c r="J941" s="36"/>
      <c r="L941" s="37"/>
      <c r="X941" s="12"/>
      <c r="Y941" s="12"/>
      <c r="Z941" s="12"/>
    </row>
    <row r="942" ht="15.75" customHeight="1">
      <c r="A942" s="34"/>
      <c r="B942" s="34"/>
      <c r="C942" s="34"/>
      <c r="E942" s="34"/>
      <c r="F942" s="35"/>
      <c r="J942" s="36"/>
      <c r="L942" s="37"/>
      <c r="X942" s="12"/>
      <c r="Y942" s="12"/>
      <c r="Z942" s="12"/>
    </row>
    <row r="943" ht="15.75" customHeight="1">
      <c r="A943" s="34"/>
      <c r="B943" s="34"/>
      <c r="C943" s="34"/>
      <c r="E943" s="34"/>
      <c r="F943" s="35"/>
      <c r="J943" s="36"/>
      <c r="L943" s="37"/>
      <c r="X943" s="12"/>
      <c r="Y943" s="12"/>
      <c r="Z943" s="12"/>
    </row>
    <row r="944" ht="15.75" customHeight="1">
      <c r="A944" s="34"/>
      <c r="B944" s="34"/>
      <c r="C944" s="34"/>
      <c r="E944" s="34"/>
      <c r="F944" s="35"/>
      <c r="J944" s="36"/>
      <c r="L944" s="37"/>
      <c r="X944" s="12"/>
      <c r="Y944" s="12"/>
      <c r="Z944" s="12"/>
    </row>
    <row r="945" ht="15.75" customHeight="1">
      <c r="A945" s="34"/>
      <c r="B945" s="34"/>
      <c r="C945" s="34"/>
      <c r="E945" s="34"/>
      <c r="F945" s="35"/>
      <c r="J945" s="36"/>
      <c r="L945" s="37"/>
      <c r="X945" s="12"/>
      <c r="Y945" s="12"/>
      <c r="Z945" s="12"/>
    </row>
    <row r="946" ht="15.75" customHeight="1">
      <c r="A946" s="34"/>
      <c r="B946" s="34"/>
      <c r="C946" s="34"/>
      <c r="E946" s="34"/>
      <c r="F946" s="35"/>
      <c r="J946" s="36"/>
      <c r="L946" s="37"/>
      <c r="X946" s="12"/>
      <c r="Y946" s="12"/>
      <c r="Z946" s="12"/>
    </row>
    <row r="947" ht="15.75" customHeight="1">
      <c r="A947" s="34"/>
      <c r="B947" s="34"/>
      <c r="C947" s="34"/>
      <c r="E947" s="34"/>
      <c r="F947" s="35"/>
      <c r="J947" s="36"/>
      <c r="L947" s="37"/>
      <c r="X947" s="12"/>
      <c r="Y947" s="12"/>
      <c r="Z947" s="12"/>
    </row>
    <row r="948" ht="15.75" customHeight="1">
      <c r="A948" s="34"/>
      <c r="B948" s="34"/>
      <c r="C948" s="34"/>
      <c r="E948" s="34"/>
      <c r="F948" s="35"/>
      <c r="J948" s="36"/>
      <c r="L948" s="37"/>
      <c r="X948" s="12"/>
      <c r="Y948" s="12"/>
      <c r="Z948" s="12"/>
    </row>
    <row r="949" ht="15.75" customHeight="1">
      <c r="A949" s="34"/>
      <c r="B949" s="34"/>
      <c r="C949" s="34"/>
      <c r="E949" s="34"/>
      <c r="F949" s="35"/>
      <c r="J949" s="36"/>
      <c r="L949" s="37"/>
      <c r="X949" s="12"/>
      <c r="Y949" s="12"/>
      <c r="Z949" s="12"/>
    </row>
    <row r="950" ht="15.75" customHeight="1">
      <c r="A950" s="34"/>
      <c r="B950" s="34"/>
      <c r="C950" s="34"/>
      <c r="E950" s="34"/>
      <c r="F950" s="35"/>
      <c r="J950" s="36"/>
      <c r="L950" s="37"/>
      <c r="X950" s="12"/>
      <c r="Y950" s="12"/>
      <c r="Z950" s="12"/>
    </row>
    <row r="951" ht="15.75" customHeight="1">
      <c r="A951" s="34"/>
      <c r="B951" s="34"/>
      <c r="C951" s="34"/>
      <c r="E951" s="34"/>
      <c r="F951" s="35"/>
      <c r="J951" s="36"/>
      <c r="L951" s="37"/>
      <c r="X951" s="12"/>
      <c r="Y951" s="12"/>
      <c r="Z951" s="12"/>
    </row>
    <row r="952" ht="15.75" customHeight="1">
      <c r="A952" s="34"/>
      <c r="B952" s="34"/>
      <c r="C952" s="34"/>
      <c r="E952" s="34"/>
      <c r="F952" s="35"/>
      <c r="J952" s="36"/>
      <c r="L952" s="37"/>
      <c r="X952" s="12"/>
      <c r="Y952" s="12"/>
      <c r="Z952" s="12"/>
    </row>
    <row r="953" ht="15.75" customHeight="1">
      <c r="A953" s="34"/>
      <c r="B953" s="34"/>
      <c r="C953" s="34"/>
      <c r="E953" s="34"/>
      <c r="F953" s="35"/>
      <c r="J953" s="36"/>
      <c r="L953" s="37"/>
      <c r="X953" s="12"/>
      <c r="Y953" s="12"/>
      <c r="Z953" s="12"/>
    </row>
    <row r="954" ht="15.75" customHeight="1">
      <c r="A954" s="34"/>
      <c r="B954" s="34"/>
      <c r="C954" s="34"/>
      <c r="E954" s="34"/>
      <c r="F954" s="35"/>
      <c r="J954" s="36"/>
      <c r="L954" s="37"/>
      <c r="X954" s="12"/>
      <c r="Y954" s="12"/>
      <c r="Z954" s="12"/>
    </row>
    <row r="955" ht="15.75" customHeight="1">
      <c r="A955" s="34"/>
      <c r="B955" s="34"/>
      <c r="C955" s="34"/>
      <c r="E955" s="34"/>
      <c r="F955" s="35"/>
      <c r="J955" s="36"/>
      <c r="L955" s="37"/>
      <c r="X955" s="12"/>
      <c r="Y955" s="12"/>
      <c r="Z955" s="12"/>
    </row>
    <row r="956" ht="15.75" customHeight="1">
      <c r="A956" s="34"/>
      <c r="B956" s="34"/>
      <c r="C956" s="34"/>
      <c r="E956" s="34"/>
      <c r="F956" s="35"/>
      <c r="J956" s="36"/>
      <c r="L956" s="37"/>
      <c r="X956" s="12"/>
      <c r="Y956" s="12"/>
      <c r="Z956" s="12"/>
    </row>
    <row r="957" ht="15.75" customHeight="1">
      <c r="A957" s="34"/>
      <c r="B957" s="34"/>
      <c r="C957" s="34"/>
      <c r="E957" s="34"/>
      <c r="F957" s="35"/>
      <c r="J957" s="36"/>
      <c r="L957" s="37"/>
      <c r="X957" s="12"/>
      <c r="Y957" s="12"/>
      <c r="Z957" s="12"/>
    </row>
    <row r="958" ht="15.75" customHeight="1">
      <c r="A958" s="34"/>
      <c r="B958" s="34"/>
      <c r="C958" s="34"/>
      <c r="E958" s="34"/>
      <c r="F958" s="35"/>
      <c r="J958" s="36"/>
      <c r="L958" s="37"/>
      <c r="X958" s="12"/>
      <c r="Y958" s="12"/>
      <c r="Z958" s="12"/>
    </row>
    <row r="959" ht="15.75" customHeight="1">
      <c r="A959" s="34"/>
      <c r="B959" s="34"/>
      <c r="C959" s="34"/>
      <c r="E959" s="34"/>
      <c r="F959" s="35"/>
      <c r="J959" s="36"/>
      <c r="L959" s="37"/>
      <c r="X959" s="12"/>
      <c r="Y959" s="12"/>
      <c r="Z959" s="12"/>
    </row>
    <row r="960" ht="15.75" customHeight="1">
      <c r="A960" s="34"/>
      <c r="B960" s="34"/>
      <c r="C960" s="34"/>
      <c r="E960" s="34"/>
      <c r="F960" s="35"/>
      <c r="J960" s="36"/>
      <c r="L960" s="37"/>
      <c r="X960" s="12"/>
      <c r="Y960" s="12"/>
      <c r="Z960" s="12"/>
    </row>
    <row r="961" ht="15.75" customHeight="1">
      <c r="A961" s="34"/>
      <c r="B961" s="34"/>
      <c r="C961" s="34"/>
      <c r="E961" s="34"/>
      <c r="F961" s="35"/>
      <c r="J961" s="36"/>
      <c r="L961" s="37"/>
      <c r="X961" s="12"/>
      <c r="Y961" s="12"/>
      <c r="Z961" s="12"/>
    </row>
    <row r="962" ht="15.75" customHeight="1">
      <c r="A962" s="34"/>
      <c r="B962" s="34"/>
      <c r="C962" s="34"/>
      <c r="E962" s="34"/>
      <c r="F962" s="35"/>
      <c r="J962" s="36"/>
      <c r="L962" s="37"/>
      <c r="X962" s="12"/>
      <c r="Y962" s="12"/>
      <c r="Z962" s="12"/>
    </row>
    <row r="963" ht="15.75" customHeight="1">
      <c r="A963" s="34"/>
      <c r="B963" s="34"/>
      <c r="C963" s="34"/>
      <c r="E963" s="34"/>
      <c r="F963" s="35"/>
      <c r="J963" s="36"/>
      <c r="L963" s="37"/>
      <c r="X963" s="12"/>
      <c r="Y963" s="12"/>
      <c r="Z963" s="12"/>
    </row>
    <row r="964" ht="15.75" customHeight="1">
      <c r="A964" s="34"/>
      <c r="B964" s="34"/>
      <c r="C964" s="34"/>
      <c r="E964" s="34"/>
      <c r="F964" s="35"/>
      <c r="J964" s="36"/>
      <c r="L964" s="37"/>
      <c r="X964" s="12"/>
      <c r="Y964" s="12"/>
      <c r="Z964" s="12"/>
    </row>
    <row r="965" ht="15.75" customHeight="1">
      <c r="A965" s="34"/>
      <c r="B965" s="34"/>
      <c r="C965" s="34"/>
      <c r="E965" s="34"/>
      <c r="F965" s="35"/>
      <c r="J965" s="36"/>
      <c r="L965" s="37"/>
      <c r="X965" s="12"/>
      <c r="Y965" s="12"/>
      <c r="Z965" s="12"/>
    </row>
    <row r="966" ht="15.75" customHeight="1">
      <c r="A966" s="34"/>
      <c r="B966" s="34"/>
      <c r="C966" s="34"/>
      <c r="E966" s="34"/>
      <c r="F966" s="35"/>
      <c r="J966" s="36"/>
      <c r="L966" s="37"/>
      <c r="X966" s="12"/>
      <c r="Y966" s="12"/>
      <c r="Z966" s="12"/>
    </row>
    <row r="967" ht="15.75" customHeight="1">
      <c r="A967" s="34"/>
      <c r="B967" s="34"/>
      <c r="C967" s="34"/>
      <c r="E967" s="34"/>
      <c r="F967" s="35"/>
      <c r="J967" s="36"/>
      <c r="L967" s="37"/>
      <c r="X967" s="12"/>
      <c r="Y967" s="12"/>
      <c r="Z967" s="12"/>
    </row>
    <row r="968" ht="15.75" customHeight="1">
      <c r="A968" s="34"/>
      <c r="B968" s="34"/>
      <c r="C968" s="34"/>
      <c r="E968" s="34"/>
      <c r="F968" s="35"/>
      <c r="J968" s="36"/>
      <c r="L968" s="37"/>
      <c r="X968" s="12"/>
      <c r="Y968" s="12"/>
      <c r="Z968" s="12"/>
    </row>
    <row r="969" ht="15.75" customHeight="1">
      <c r="A969" s="34"/>
      <c r="B969" s="34"/>
      <c r="C969" s="34"/>
      <c r="E969" s="34"/>
      <c r="F969" s="35"/>
      <c r="J969" s="36"/>
      <c r="L969" s="37"/>
      <c r="X969" s="12"/>
      <c r="Y969" s="12"/>
      <c r="Z969" s="12"/>
    </row>
    <row r="970" ht="15.75" customHeight="1">
      <c r="A970" s="34"/>
      <c r="B970" s="34"/>
      <c r="C970" s="34"/>
      <c r="E970" s="34"/>
      <c r="F970" s="35"/>
      <c r="J970" s="36"/>
      <c r="L970" s="37"/>
      <c r="X970" s="12"/>
      <c r="Y970" s="12"/>
      <c r="Z970" s="12"/>
    </row>
    <row r="971" ht="15.75" customHeight="1">
      <c r="A971" s="34"/>
      <c r="B971" s="34"/>
      <c r="C971" s="34"/>
      <c r="E971" s="34"/>
      <c r="F971" s="35"/>
      <c r="J971" s="36"/>
      <c r="L971" s="37"/>
      <c r="X971" s="12"/>
      <c r="Y971" s="12"/>
      <c r="Z971" s="12"/>
    </row>
    <row r="972" ht="15.75" customHeight="1">
      <c r="A972" s="34"/>
      <c r="B972" s="34"/>
      <c r="C972" s="34"/>
      <c r="E972" s="34"/>
      <c r="F972" s="35"/>
      <c r="J972" s="36"/>
      <c r="L972" s="37"/>
      <c r="X972" s="12"/>
      <c r="Y972" s="12"/>
      <c r="Z972" s="12"/>
    </row>
    <row r="973" ht="15.75" customHeight="1">
      <c r="A973" s="34"/>
      <c r="B973" s="34"/>
      <c r="C973" s="34"/>
      <c r="E973" s="34"/>
      <c r="F973" s="35"/>
      <c r="J973" s="36"/>
      <c r="L973" s="37"/>
      <c r="X973" s="12"/>
      <c r="Y973" s="12"/>
      <c r="Z973" s="12"/>
    </row>
    <row r="974" ht="15.75" customHeight="1">
      <c r="A974" s="34"/>
      <c r="B974" s="34"/>
      <c r="C974" s="34"/>
      <c r="E974" s="34"/>
      <c r="F974" s="35"/>
      <c r="J974" s="36"/>
      <c r="L974" s="37"/>
      <c r="X974" s="12"/>
      <c r="Y974" s="12"/>
      <c r="Z974" s="12"/>
    </row>
    <row r="975" ht="15.75" customHeight="1">
      <c r="A975" s="34"/>
      <c r="B975" s="34"/>
      <c r="C975" s="34"/>
      <c r="E975" s="34"/>
      <c r="F975" s="35"/>
      <c r="J975" s="36"/>
      <c r="L975" s="37"/>
      <c r="X975" s="12"/>
      <c r="Y975" s="12"/>
      <c r="Z975" s="12"/>
    </row>
    <row r="976" ht="15.75" customHeight="1">
      <c r="A976" s="34"/>
      <c r="B976" s="34"/>
      <c r="C976" s="34"/>
      <c r="E976" s="34"/>
      <c r="F976" s="35"/>
      <c r="J976" s="36"/>
      <c r="L976" s="37"/>
      <c r="X976" s="12"/>
      <c r="Y976" s="12"/>
      <c r="Z976" s="12"/>
    </row>
    <row r="977" ht="15.75" customHeight="1">
      <c r="A977" s="34"/>
      <c r="B977" s="34"/>
      <c r="C977" s="34"/>
      <c r="E977" s="34"/>
      <c r="F977" s="35"/>
      <c r="J977" s="36"/>
      <c r="L977" s="37"/>
      <c r="X977" s="12"/>
      <c r="Y977" s="12"/>
      <c r="Z977" s="12"/>
    </row>
    <row r="978" ht="15.75" customHeight="1">
      <c r="A978" s="34"/>
      <c r="B978" s="34"/>
      <c r="C978" s="34"/>
      <c r="E978" s="34"/>
      <c r="F978" s="35"/>
      <c r="J978" s="36"/>
      <c r="L978" s="37"/>
      <c r="X978" s="12"/>
      <c r="Y978" s="12"/>
      <c r="Z978" s="12"/>
    </row>
    <row r="979" ht="15.75" customHeight="1">
      <c r="A979" s="34"/>
      <c r="B979" s="34"/>
      <c r="C979" s="34"/>
      <c r="E979" s="34"/>
      <c r="F979" s="35"/>
      <c r="J979" s="36"/>
      <c r="L979" s="37"/>
      <c r="X979" s="12"/>
      <c r="Y979" s="12"/>
      <c r="Z979" s="12"/>
    </row>
    <row r="980" ht="15.75" customHeight="1">
      <c r="A980" s="34"/>
      <c r="B980" s="34"/>
      <c r="C980" s="34"/>
      <c r="E980" s="34"/>
      <c r="F980" s="35"/>
      <c r="J980" s="36"/>
      <c r="L980" s="37"/>
      <c r="X980" s="12"/>
      <c r="Y980" s="12"/>
      <c r="Z980" s="12"/>
    </row>
    <row r="981" ht="15.75" customHeight="1">
      <c r="A981" s="34"/>
      <c r="B981" s="34"/>
      <c r="C981" s="34"/>
      <c r="E981" s="34"/>
      <c r="F981" s="35"/>
      <c r="J981" s="36"/>
      <c r="L981" s="37"/>
      <c r="X981" s="12"/>
      <c r="Y981" s="12"/>
      <c r="Z981" s="12"/>
    </row>
    <row r="982" ht="15.75" customHeight="1">
      <c r="A982" s="34"/>
      <c r="B982" s="34"/>
      <c r="C982" s="34"/>
      <c r="E982" s="34"/>
      <c r="F982" s="35"/>
      <c r="J982" s="36"/>
      <c r="L982" s="37"/>
      <c r="X982" s="12"/>
      <c r="Y982" s="12"/>
      <c r="Z982" s="12"/>
    </row>
    <row r="983" ht="15.75" customHeight="1">
      <c r="A983" s="34"/>
      <c r="B983" s="34"/>
      <c r="C983" s="34"/>
      <c r="E983" s="34"/>
      <c r="F983" s="35"/>
      <c r="J983" s="36"/>
      <c r="L983" s="37"/>
      <c r="X983" s="12"/>
      <c r="Y983" s="12"/>
      <c r="Z983" s="12"/>
    </row>
    <row r="984" ht="15.75" customHeight="1">
      <c r="A984" s="34"/>
      <c r="B984" s="34"/>
      <c r="C984" s="34"/>
      <c r="E984" s="34"/>
      <c r="F984" s="35"/>
      <c r="J984" s="36"/>
      <c r="L984" s="37"/>
      <c r="X984" s="12"/>
      <c r="Y984" s="12"/>
      <c r="Z984" s="12"/>
    </row>
    <row r="985" ht="15.75" customHeight="1">
      <c r="A985" s="34"/>
      <c r="B985" s="34"/>
      <c r="C985" s="34"/>
      <c r="E985" s="34"/>
      <c r="F985" s="35"/>
      <c r="J985" s="36"/>
      <c r="L985" s="37"/>
      <c r="X985" s="12"/>
      <c r="Y985" s="12"/>
      <c r="Z985" s="12"/>
    </row>
    <row r="986" ht="15.75" customHeight="1">
      <c r="A986" s="34"/>
      <c r="B986" s="34"/>
      <c r="C986" s="34"/>
      <c r="E986" s="34"/>
      <c r="F986" s="35"/>
      <c r="J986" s="36"/>
      <c r="L986" s="37"/>
      <c r="X986" s="12"/>
      <c r="Y986" s="12"/>
      <c r="Z986" s="12"/>
    </row>
    <row r="987" ht="15.75" customHeight="1">
      <c r="A987" s="34"/>
      <c r="B987" s="34"/>
      <c r="C987" s="34"/>
      <c r="E987" s="34"/>
      <c r="F987" s="35"/>
      <c r="J987" s="36"/>
      <c r="L987" s="37"/>
      <c r="X987" s="12"/>
      <c r="Y987" s="12"/>
      <c r="Z987" s="12"/>
    </row>
    <row r="988" ht="15.75" customHeight="1">
      <c r="A988" s="34"/>
      <c r="B988" s="34"/>
      <c r="C988" s="34"/>
      <c r="E988" s="34"/>
      <c r="F988" s="35"/>
      <c r="J988" s="36"/>
      <c r="L988" s="37"/>
      <c r="X988" s="12"/>
      <c r="Y988" s="12"/>
      <c r="Z988" s="12"/>
    </row>
    <row r="989" ht="15.75" customHeight="1">
      <c r="A989" s="34"/>
      <c r="B989" s="34"/>
      <c r="C989" s="34"/>
      <c r="E989" s="34"/>
      <c r="F989" s="35"/>
      <c r="J989" s="36"/>
      <c r="L989" s="37"/>
      <c r="X989" s="12"/>
      <c r="Y989" s="12"/>
      <c r="Z989" s="12"/>
    </row>
    <row r="990" ht="15.75" customHeight="1">
      <c r="A990" s="34"/>
      <c r="B990" s="34"/>
      <c r="C990" s="34"/>
      <c r="E990" s="34"/>
      <c r="F990" s="35"/>
      <c r="J990" s="36"/>
      <c r="L990" s="37"/>
      <c r="X990" s="12"/>
      <c r="Y990" s="12"/>
      <c r="Z990" s="12"/>
    </row>
    <row r="991" ht="15.75" customHeight="1">
      <c r="A991" s="34"/>
      <c r="B991" s="34"/>
      <c r="C991" s="34"/>
      <c r="E991" s="34"/>
      <c r="F991" s="35"/>
      <c r="J991" s="36"/>
      <c r="L991" s="37"/>
      <c r="X991" s="12"/>
      <c r="Y991" s="12"/>
      <c r="Z991" s="12"/>
    </row>
    <row r="992" ht="15.75" customHeight="1">
      <c r="A992" s="34"/>
      <c r="B992" s="34"/>
      <c r="C992" s="34"/>
      <c r="E992" s="34"/>
      <c r="F992" s="35"/>
      <c r="J992" s="36"/>
      <c r="L992" s="37"/>
      <c r="X992" s="12"/>
      <c r="Y992" s="12"/>
      <c r="Z992" s="12"/>
    </row>
    <row r="993" ht="15.75" customHeight="1">
      <c r="A993" s="34"/>
      <c r="B993" s="34"/>
      <c r="C993" s="34"/>
      <c r="E993" s="34"/>
      <c r="F993" s="35"/>
      <c r="J993" s="36"/>
      <c r="L993" s="37"/>
      <c r="X993" s="12"/>
      <c r="Y993" s="12"/>
      <c r="Z993" s="12"/>
    </row>
    <row r="994" ht="15.75" customHeight="1">
      <c r="A994" s="34"/>
      <c r="B994" s="34"/>
      <c r="C994" s="34"/>
      <c r="E994" s="34"/>
      <c r="F994" s="35"/>
      <c r="J994" s="36"/>
      <c r="L994" s="37"/>
      <c r="X994" s="12"/>
      <c r="Y994" s="12"/>
      <c r="Z994" s="12"/>
    </row>
    <row r="995" ht="15.75" customHeight="1">
      <c r="A995" s="34"/>
      <c r="B995" s="34"/>
      <c r="C995" s="34"/>
      <c r="E995" s="34"/>
      <c r="F995" s="35"/>
      <c r="J995" s="36"/>
      <c r="L995" s="37"/>
      <c r="X995" s="12"/>
      <c r="Y995" s="12"/>
      <c r="Z995" s="12"/>
    </row>
    <row r="996" ht="15.75" customHeight="1">
      <c r="A996" s="34"/>
      <c r="B996" s="34"/>
      <c r="C996" s="34"/>
      <c r="E996" s="34"/>
      <c r="F996" s="35"/>
      <c r="J996" s="36"/>
      <c r="L996" s="37"/>
      <c r="X996" s="12"/>
      <c r="Y996" s="12"/>
      <c r="Z996" s="12"/>
    </row>
    <row r="997" ht="15.75" customHeight="1">
      <c r="A997" s="34"/>
      <c r="B997" s="34"/>
      <c r="C997" s="34"/>
      <c r="E997" s="34"/>
      <c r="F997" s="35"/>
      <c r="J997" s="36"/>
      <c r="L997" s="37"/>
      <c r="X997" s="12"/>
      <c r="Y997" s="12"/>
      <c r="Z997" s="12"/>
    </row>
    <row r="998" ht="15.75" customHeight="1">
      <c r="A998" s="34"/>
      <c r="B998" s="34"/>
      <c r="C998" s="34"/>
      <c r="E998" s="34"/>
      <c r="F998" s="35"/>
      <c r="J998" s="36"/>
      <c r="L998" s="37"/>
      <c r="X998" s="12"/>
      <c r="Y998" s="12"/>
      <c r="Z998" s="12"/>
    </row>
    <row r="999" ht="15.75" customHeight="1">
      <c r="A999" s="34"/>
      <c r="B999" s="34"/>
      <c r="C999" s="34"/>
      <c r="E999" s="34"/>
      <c r="F999" s="35"/>
      <c r="J999" s="36"/>
      <c r="L999" s="37"/>
      <c r="X999" s="12"/>
      <c r="Y999" s="12"/>
      <c r="Z999" s="12"/>
    </row>
    <row r="1000" ht="15.75" customHeight="1">
      <c r="A1000" s="34"/>
      <c r="B1000" s="34"/>
      <c r="C1000" s="34"/>
      <c r="E1000" s="34"/>
      <c r="F1000" s="35"/>
      <c r="J1000" s="36"/>
      <c r="L1000" s="37"/>
      <c r="X1000" s="12"/>
      <c r="Y1000" s="12"/>
      <c r="Z1000" s="12"/>
    </row>
  </sheetData>
  <conditionalFormatting sqref="F15:F1000">
    <cfRule type="cellIs" dxfId="4" priority="1" operator="greaterThan">
      <formula>0</formula>
    </cfRule>
  </conditionalFormatting>
  <conditionalFormatting sqref="L1:L14">
    <cfRule type="cellIs" dxfId="4" priority="2" operator="greaterThan">
      <formula>0</formula>
    </cfRule>
  </conditionalFormatting>
  <dataValidations>
    <dataValidation type="list" allowBlank="1" showErrorMessage="1" sqref="S1:S14">
      <formula1>LISTAS!$A:$A</formula1>
    </dataValidation>
    <dataValidation type="list" allowBlank="1" showErrorMessage="1" sqref="U1:U14">
      <formula1>LISTAS!$E:$E</formula1>
    </dataValidation>
    <dataValidation type="list" allowBlank="1" showErrorMessage="1" sqref="T2:T14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0"/>
    <col customWidth="1" min="2" max="2" width="7.63"/>
    <col customWidth="1" min="3" max="3" width="14.25"/>
    <col customWidth="1" min="4" max="4" width="7.38"/>
    <col customWidth="1" min="5" max="5" width="37.75"/>
    <col customWidth="1" min="6" max="6" width="10.38"/>
    <col customWidth="1" min="7" max="7" width="7.0"/>
    <col customWidth="1" min="8" max="8" width="5.13"/>
    <col customWidth="1" min="9" max="9" width="6.25"/>
    <col customWidth="1" min="10" max="10" width="9.75"/>
    <col customWidth="1" min="11" max="11" width="10.75"/>
    <col customWidth="1" min="12" max="12" width="12.75"/>
    <col customWidth="1" min="13" max="13" width="11.38"/>
    <col customWidth="1" min="14" max="14" width="18.13"/>
    <col customWidth="1" min="15" max="15" width="17.75"/>
    <col customWidth="1" min="16" max="17" width="11.38"/>
    <col customWidth="1" min="18" max="18" width="8.88"/>
    <col customWidth="1" min="19" max="22" width="11.38"/>
    <col customWidth="1" min="23" max="23" width="9.75"/>
    <col customWidth="1" min="24" max="24" width="9.25"/>
    <col customWidth="1" min="25" max="25" width="11.38"/>
    <col customWidth="1" min="26" max="26" width="9.25"/>
    <col customWidth="1" min="27" max="43" width="11.38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1642</v>
      </c>
      <c r="B2" s="28"/>
      <c r="C2" s="15" t="str">
        <f t="shared" ref="C2:C137" si="1">CONCATENATE(LEFT(T2,3),RIGHT(A2,8))</f>
        <v>ALM00006683</v>
      </c>
      <c r="D2" s="15" t="s">
        <v>11857</v>
      </c>
      <c r="E2" s="28" t="s">
        <v>1643</v>
      </c>
      <c r="F2" s="20"/>
      <c r="G2" s="29">
        <v>21.0</v>
      </c>
      <c r="H2" s="28" t="s">
        <v>12099</v>
      </c>
      <c r="I2" s="15">
        <v>24.0</v>
      </c>
      <c r="J2" s="15"/>
      <c r="K2" s="15"/>
      <c r="L2" s="23">
        <f>((GOLOMAX!$F2*(1+GOLOMAX!$G2%))/GOLOMAX!$J2)+GOLOMAX!$K2</f>
        <v>548.43</v>
      </c>
      <c r="M2" s="15">
        <v>30.0</v>
      </c>
      <c r="N2" s="24">
        <f t="shared" ref="N2:N137" si="2">IF(L2&gt;=5,MROUND(L2/(1-M2/100),10),10)</f>
        <v>780</v>
      </c>
      <c r="O2" s="29">
        <f>MROUND((MAYORISTA!$N2/0.6),10)</f>
        <v>1300</v>
      </c>
      <c r="P2" s="15" t="s">
        <v>11858</v>
      </c>
      <c r="Q2" s="15">
        <v>6.0</v>
      </c>
      <c r="R2" s="29">
        <f>MAYORISTA!$I2+MAYORISTA!$Q2</f>
        <v>30</v>
      </c>
      <c r="S2" s="15" t="s">
        <v>59</v>
      </c>
      <c r="T2" s="15" t="s">
        <v>63</v>
      </c>
      <c r="U2" s="15" t="s">
        <v>11766</v>
      </c>
      <c r="V2" s="15" t="s">
        <v>12394</v>
      </c>
      <c r="W2" s="15" t="s">
        <v>11860</v>
      </c>
      <c r="X2" s="15">
        <v>1.0</v>
      </c>
      <c r="Y2" s="50">
        <v>23.0</v>
      </c>
      <c r="Z2" s="15" t="s">
        <v>11860</v>
      </c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5"/>
      <c r="AP2" s="15"/>
      <c r="AQ2" s="15"/>
    </row>
    <row r="3" ht="15.75" customHeight="1">
      <c r="A3" s="28" t="s">
        <v>1644</v>
      </c>
      <c r="B3" s="28"/>
      <c r="C3" s="15" t="str">
        <f t="shared" si="1"/>
        <v>ALM00005648</v>
      </c>
      <c r="D3" s="15" t="s">
        <v>11857</v>
      </c>
      <c r="E3" s="28" t="s">
        <v>1645</v>
      </c>
      <c r="F3" s="20"/>
      <c r="G3" s="29">
        <v>21.0</v>
      </c>
      <c r="H3" s="28" t="s">
        <v>12099</v>
      </c>
      <c r="I3" s="15">
        <v>24.0</v>
      </c>
      <c r="J3" s="15"/>
      <c r="K3" s="15"/>
      <c r="L3" s="33">
        <v>1.0</v>
      </c>
      <c r="M3" s="15">
        <v>30.0</v>
      </c>
      <c r="N3" s="24">
        <f t="shared" si="2"/>
        <v>10</v>
      </c>
      <c r="O3" s="29">
        <f>MROUND((MAYORISTA!$N3/0.6),10)</f>
        <v>20</v>
      </c>
      <c r="P3" s="15" t="s">
        <v>11858</v>
      </c>
      <c r="Q3" s="15">
        <v>6.0</v>
      </c>
      <c r="R3" s="29">
        <f>MAYORISTA!$I3+MAYORISTA!$Q3</f>
        <v>30</v>
      </c>
      <c r="S3" s="15" t="s">
        <v>59</v>
      </c>
      <c r="T3" s="15" t="s">
        <v>63</v>
      </c>
      <c r="U3" s="15" t="s">
        <v>11766</v>
      </c>
      <c r="V3" s="15" t="s">
        <v>12394</v>
      </c>
      <c r="W3" s="15" t="s">
        <v>11860</v>
      </c>
      <c r="X3" s="15">
        <v>1.0</v>
      </c>
      <c r="Y3" s="50">
        <v>22.0</v>
      </c>
      <c r="Z3" s="15" t="s">
        <v>11860</v>
      </c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5"/>
      <c r="AP3" s="15"/>
      <c r="AQ3" s="15"/>
    </row>
    <row r="4" ht="15.75" customHeight="1">
      <c r="A4" s="28" t="s">
        <v>1646</v>
      </c>
      <c r="B4" s="28"/>
      <c r="C4" s="15" t="str">
        <f t="shared" si="1"/>
        <v>ALM00006706</v>
      </c>
      <c r="D4" s="15" t="s">
        <v>11857</v>
      </c>
      <c r="E4" s="28" t="s">
        <v>1647</v>
      </c>
      <c r="F4" s="20"/>
      <c r="G4" s="29">
        <v>21.0</v>
      </c>
      <c r="H4" s="28" t="s">
        <v>12099</v>
      </c>
      <c r="I4" s="15">
        <v>24.0</v>
      </c>
      <c r="J4" s="15"/>
      <c r="K4" s="15"/>
      <c r="L4" s="33">
        <v>1.0</v>
      </c>
      <c r="M4" s="15">
        <v>30.0</v>
      </c>
      <c r="N4" s="24">
        <f t="shared" si="2"/>
        <v>10</v>
      </c>
      <c r="O4" s="29">
        <f>MROUND((MAYORISTA!$N4/0.6),10)</f>
        <v>20</v>
      </c>
      <c r="P4" s="15" t="s">
        <v>11858</v>
      </c>
      <c r="Q4" s="15">
        <v>6.0</v>
      </c>
      <c r="R4" s="29">
        <f>MAYORISTA!$I4+MAYORISTA!$Q4</f>
        <v>30</v>
      </c>
      <c r="S4" s="15" t="s">
        <v>59</v>
      </c>
      <c r="T4" s="15" t="s">
        <v>63</v>
      </c>
      <c r="U4" s="15" t="s">
        <v>11766</v>
      </c>
      <c r="V4" s="15" t="s">
        <v>12394</v>
      </c>
      <c r="W4" s="15" t="s">
        <v>11860</v>
      </c>
      <c r="X4" s="15">
        <v>1.0</v>
      </c>
      <c r="Y4" s="50">
        <v>42.0</v>
      </c>
      <c r="Z4" s="15" t="s">
        <v>11860</v>
      </c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5"/>
      <c r="AP4" s="15"/>
      <c r="AQ4" s="15"/>
    </row>
    <row r="5" ht="15.75" customHeight="1">
      <c r="A5" s="28" t="s">
        <v>1648</v>
      </c>
      <c r="B5" s="28"/>
      <c r="C5" s="15" t="str">
        <f t="shared" si="1"/>
        <v>ALM00006911</v>
      </c>
      <c r="D5" s="15" t="s">
        <v>11857</v>
      </c>
      <c r="E5" s="28" t="s">
        <v>1649</v>
      </c>
      <c r="F5" s="20"/>
      <c r="G5" s="29">
        <v>21.0</v>
      </c>
      <c r="H5" s="28" t="s">
        <v>12099</v>
      </c>
      <c r="I5" s="15">
        <v>6.0</v>
      </c>
      <c r="J5" s="15"/>
      <c r="K5" s="15"/>
      <c r="L5" s="33">
        <v>1.0</v>
      </c>
      <c r="M5" s="15">
        <v>30.0</v>
      </c>
      <c r="N5" s="24">
        <f t="shared" si="2"/>
        <v>10</v>
      </c>
      <c r="O5" s="29">
        <f>MROUND((MAYORISTA!$N5/0.6),10)</f>
        <v>20</v>
      </c>
      <c r="P5" s="15" t="s">
        <v>11858</v>
      </c>
      <c r="Q5" s="15">
        <v>2.0</v>
      </c>
      <c r="R5" s="29">
        <f>MAYORISTA!$I5+MAYORISTA!$Q5</f>
        <v>8</v>
      </c>
      <c r="S5" s="15" t="s">
        <v>59</v>
      </c>
      <c r="T5" s="15" t="s">
        <v>63</v>
      </c>
      <c r="U5" s="15" t="s">
        <v>11766</v>
      </c>
      <c r="V5" s="15" t="s">
        <v>12394</v>
      </c>
      <c r="W5" s="15" t="s">
        <v>11860</v>
      </c>
      <c r="X5" s="15">
        <v>1.0</v>
      </c>
      <c r="Y5" s="50">
        <v>0.0</v>
      </c>
      <c r="Z5" s="15" t="s">
        <v>11860</v>
      </c>
      <c r="AA5" s="15"/>
      <c r="AB5" s="29">
        <f>OSLE!$L5*OSLE!$AA5</f>
        <v>0</v>
      </c>
      <c r="AC5" s="15"/>
      <c r="AD5" s="15"/>
      <c r="AE5" s="15"/>
      <c r="AF5" s="15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5"/>
      <c r="AP5" s="15"/>
      <c r="AQ5" s="15"/>
    </row>
    <row r="6" ht="15.75" customHeight="1">
      <c r="A6" s="28" t="s">
        <v>1650</v>
      </c>
      <c r="B6" s="28"/>
      <c r="C6" s="15" t="str">
        <f t="shared" si="1"/>
        <v>ALM58712090</v>
      </c>
      <c r="D6" s="15" t="s">
        <v>11857</v>
      </c>
      <c r="E6" s="28" t="s">
        <v>1651</v>
      </c>
      <c r="F6" s="20"/>
      <c r="G6" s="29">
        <v>21.0</v>
      </c>
      <c r="H6" s="28" t="s">
        <v>12099</v>
      </c>
      <c r="I6" s="15">
        <v>10.0</v>
      </c>
      <c r="J6" s="15"/>
      <c r="K6" s="15"/>
      <c r="L6" s="33">
        <v>1.0</v>
      </c>
      <c r="M6" s="15">
        <v>30.0</v>
      </c>
      <c r="N6" s="24">
        <f t="shared" si="2"/>
        <v>10</v>
      </c>
      <c r="O6" s="29">
        <f>MROUND((MAYORISTA!$N6/0.6),10)</f>
        <v>20</v>
      </c>
      <c r="P6" s="15" t="s">
        <v>11858</v>
      </c>
      <c r="Q6" s="15">
        <v>2.0</v>
      </c>
      <c r="R6" s="29">
        <f>MAYORISTA!$I6+MAYORISTA!$Q6</f>
        <v>12</v>
      </c>
      <c r="S6" s="15" t="s">
        <v>59</v>
      </c>
      <c r="T6" s="15" t="s">
        <v>63</v>
      </c>
      <c r="U6" s="15" t="s">
        <v>11766</v>
      </c>
      <c r="V6" s="15" t="s">
        <v>12024</v>
      </c>
      <c r="W6" s="15" t="s">
        <v>11860</v>
      </c>
      <c r="X6" s="15">
        <v>1.0</v>
      </c>
      <c r="Y6" s="50">
        <v>1.0</v>
      </c>
      <c r="Z6" s="15" t="s">
        <v>11860</v>
      </c>
      <c r="AA6" s="15"/>
      <c r="AB6" s="29">
        <f>OSLE!$L6*OSLE!$AA6</f>
        <v>11150</v>
      </c>
      <c r="AC6" s="15"/>
      <c r="AD6" s="15"/>
      <c r="AE6" s="15"/>
      <c r="AF6" s="15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5"/>
      <c r="AP6" s="15"/>
      <c r="AQ6" s="15"/>
    </row>
    <row r="7" ht="15.75" customHeight="1">
      <c r="A7" s="28" t="s">
        <v>1652</v>
      </c>
      <c r="B7" s="28"/>
      <c r="C7" s="15" t="str">
        <f t="shared" si="1"/>
        <v>ALM58710775</v>
      </c>
      <c r="D7" s="15" t="s">
        <v>11857</v>
      </c>
      <c r="E7" s="28" t="s">
        <v>1653</v>
      </c>
      <c r="F7" s="20"/>
      <c r="G7" s="29">
        <v>21.0</v>
      </c>
      <c r="H7" s="28" t="s">
        <v>12099</v>
      </c>
      <c r="I7" s="15">
        <v>10.0</v>
      </c>
      <c r="J7" s="15"/>
      <c r="K7" s="15"/>
      <c r="L7" s="33">
        <v>1.0</v>
      </c>
      <c r="M7" s="15">
        <v>30.0</v>
      </c>
      <c r="N7" s="24">
        <f t="shared" si="2"/>
        <v>10</v>
      </c>
      <c r="O7" s="29">
        <f>MROUND((MAYORISTA!$N7/0.6),10)</f>
        <v>20</v>
      </c>
      <c r="P7" s="15" t="s">
        <v>11858</v>
      </c>
      <c r="Q7" s="15">
        <v>2.0</v>
      </c>
      <c r="R7" s="29">
        <f>MAYORISTA!$I7+MAYORISTA!$Q7</f>
        <v>12</v>
      </c>
      <c r="S7" s="15" t="s">
        <v>59</v>
      </c>
      <c r="T7" s="15" t="s">
        <v>63</v>
      </c>
      <c r="U7" s="15" t="s">
        <v>11766</v>
      </c>
      <c r="V7" s="15" t="s">
        <v>12024</v>
      </c>
      <c r="W7" s="15" t="s">
        <v>11860</v>
      </c>
      <c r="X7" s="15">
        <v>1.0</v>
      </c>
      <c r="Y7" s="50">
        <v>9.0</v>
      </c>
      <c r="Z7" s="15" t="s">
        <v>11860</v>
      </c>
      <c r="AA7" s="15"/>
      <c r="AB7" s="29">
        <f>OSLE!$L7*OSLE!$AA7</f>
        <v>14600</v>
      </c>
      <c r="AC7" s="15"/>
      <c r="AD7" s="15"/>
      <c r="AE7" s="15"/>
      <c r="AF7" s="15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5"/>
      <c r="AP7" s="15"/>
      <c r="AQ7" s="15"/>
    </row>
    <row r="8" ht="15.75" customHeight="1">
      <c r="A8" s="28" t="s">
        <v>1654</v>
      </c>
      <c r="B8" s="28"/>
      <c r="C8" s="15" t="str">
        <f t="shared" si="1"/>
        <v>ALM50430392</v>
      </c>
      <c r="D8" s="15" t="s">
        <v>11857</v>
      </c>
      <c r="E8" s="28" t="s">
        <v>1655</v>
      </c>
      <c r="F8" s="20"/>
      <c r="G8" s="29">
        <v>21.0</v>
      </c>
      <c r="H8" s="28" t="s">
        <v>12099</v>
      </c>
      <c r="I8" s="15">
        <v>10.0</v>
      </c>
      <c r="J8" s="15"/>
      <c r="K8" s="15"/>
      <c r="L8" s="33">
        <v>1.0</v>
      </c>
      <c r="M8" s="15">
        <v>30.0</v>
      </c>
      <c r="N8" s="24">
        <f t="shared" si="2"/>
        <v>10</v>
      </c>
      <c r="O8" s="29">
        <f>MROUND((MAYORISTA!$N8/0.6),10)</f>
        <v>20</v>
      </c>
      <c r="P8" s="15" t="s">
        <v>11858</v>
      </c>
      <c r="Q8" s="15">
        <v>2.0</v>
      </c>
      <c r="R8" s="29">
        <f>MAYORISTA!$I8+MAYORISTA!$Q8</f>
        <v>12</v>
      </c>
      <c r="S8" s="15" t="s">
        <v>59</v>
      </c>
      <c r="T8" s="15" t="s">
        <v>63</v>
      </c>
      <c r="U8" s="15" t="s">
        <v>11766</v>
      </c>
      <c r="V8" s="15" t="s">
        <v>12024</v>
      </c>
      <c r="W8" s="15" t="s">
        <v>11860</v>
      </c>
      <c r="X8" s="15">
        <v>1.0</v>
      </c>
      <c r="Y8" s="50">
        <v>5.0</v>
      </c>
      <c r="Z8" s="15" t="s">
        <v>11860</v>
      </c>
      <c r="AA8" s="15"/>
      <c r="AB8" s="29">
        <f>OSLE!$L8*OSLE!$AA8</f>
        <v>0</v>
      </c>
      <c r="AC8" s="15"/>
      <c r="AD8" s="15"/>
      <c r="AE8" s="15"/>
      <c r="AF8" s="15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5"/>
      <c r="AP8" s="15"/>
      <c r="AQ8" s="15"/>
    </row>
    <row r="9" ht="15.75" customHeight="1">
      <c r="A9" s="28" t="s">
        <v>1656</v>
      </c>
      <c r="B9" s="28"/>
      <c r="C9" s="15" t="str">
        <f t="shared" si="1"/>
        <v>ALM58712106</v>
      </c>
      <c r="D9" s="15" t="s">
        <v>11857</v>
      </c>
      <c r="E9" s="28" t="s">
        <v>1657</v>
      </c>
      <c r="F9" s="20"/>
      <c r="G9" s="29">
        <v>21.0</v>
      </c>
      <c r="H9" s="28" t="s">
        <v>12099</v>
      </c>
      <c r="I9" s="15">
        <v>10.0</v>
      </c>
      <c r="J9" s="15"/>
      <c r="K9" s="15"/>
      <c r="L9" s="33">
        <v>1.0</v>
      </c>
      <c r="M9" s="15">
        <v>30.0</v>
      </c>
      <c r="N9" s="24">
        <f t="shared" si="2"/>
        <v>10</v>
      </c>
      <c r="O9" s="29">
        <f>MROUND((MAYORISTA!$N9/0.6),10)</f>
        <v>20</v>
      </c>
      <c r="P9" s="15" t="s">
        <v>11858</v>
      </c>
      <c r="Q9" s="15">
        <v>2.0</v>
      </c>
      <c r="R9" s="29">
        <f>MAYORISTA!$I9+MAYORISTA!$Q9</f>
        <v>12</v>
      </c>
      <c r="S9" s="15" t="s">
        <v>59</v>
      </c>
      <c r="T9" s="15" t="s">
        <v>63</v>
      </c>
      <c r="U9" s="15" t="s">
        <v>11766</v>
      </c>
      <c r="V9" s="15" t="s">
        <v>12024</v>
      </c>
      <c r="W9" s="15" t="s">
        <v>11860</v>
      </c>
      <c r="X9" s="15">
        <v>1.0</v>
      </c>
      <c r="Y9" s="50">
        <v>8.0</v>
      </c>
      <c r="Z9" s="15" t="s">
        <v>11860</v>
      </c>
      <c r="AA9" s="15"/>
      <c r="AB9" s="29">
        <f>OSLE!$L9*OSLE!$AA9</f>
        <v>0</v>
      </c>
      <c r="AC9" s="15"/>
      <c r="AD9" s="15"/>
      <c r="AE9" s="15"/>
      <c r="AF9" s="15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5"/>
      <c r="AP9" s="15"/>
      <c r="AQ9" s="15"/>
    </row>
    <row r="10" ht="15.75" customHeight="1">
      <c r="A10" s="28" t="s">
        <v>1658</v>
      </c>
      <c r="B10" s="28"/>
      <c r="C10" s="15" t="str">
        <f t="shared" si="1"/>
        <v>ALM58710065</v>
      </c>
      <c r="D10" s="15" t="s">
        <v>11857</v>
      </c>
      <c r="E10" s="28" t="s">
        <v>1659</v>
      </c>
      <c r="F10" s="20"/>
      <c r="G10" s="29">
        <v>21.0</v>
      </c>
      <c r="H10" s="28" t="s">
        <v>12099</v>
      </c>
      <c r="I10" s="15">
        <v>10.0</v>
      </c>
      <c r="J10" s="15"/>
      <c r="K10" s="15"/>
      <c r="L10" s="33">
        <v>1.0</v>
      </c>
      <c r="M10" s="15">
        <v>30.0</v>
      </c>
      <c r="N10" s="24">
        <f t="shared" si="2"/>
        <v>10</v>
      </c>
      <c r="O10" s="29">
        <f>MROUND((MAYORISTA!$N10/0.6),10)</f>
        <v>20</v>
      </c>
      <c r="P10" s="15" t="s">
        <v>11858</v>
      </c>
      <c r="Q10" s="15">
        <v>2.0</v>
      </c>
      <c r="R10" s="29">
        <f>MAYORISTA!$I10+MAYORISTA!$Q10</f>
        <v>12</v>
      </c>
      <c r="S10" s="15" t="s">
        <v>59</v>
      </c>
      <c r="T10" s="15" t="s">
        <v>63</v>
      </c>
      <c r="U10" s="15" t="s">
        <v>11766</v>
      </c>
      <c r="V10" s="15" t="s">
        <v>12024</v>
      </c>
      <c r="W10" s="15" t="s">
        <v>11860</v>
      </c>
      <c r="X10" s="15">
        <v>1.0</v>
      </c>
      <c r="Y10" s="50">
        <v>6.0</v>
      </c>
      <c r="Z10" s="15" t="s">
        <v>11860</v>
      </c>
      <c r="AA10" s="15"/>
      <c r="AB10" s="29">
        <f>OSLE!$L10*OSLE!$AA10</f>
        <v>0</v>
      </c>
      <c r="AC10" s="15"/>
      <c r="AD10" s="15"/>
      <c r="AE10" s="15"/>
      <c r="AF10" s="15"/>
      <c r="AG10" s="15"/>
      <c r="AH10" s="32" t="str">
        <f>IF(AND(OSLE!$AF10=0,OSLE!$AG10=0),"",OSLE!$AF10-OSLE!$AG10)</f>
        <v/>
      </c>
      <c r="AI10" s="15"/>
      <c r="AJ10" s="15"/>
      <c r="AK10" s="15"/>
      <c r="AL10" s="15"/>
      <c r="AM10" s="15"/>
      <c r="AN10" s="15"/>
      <c r="AO10" s="15"/>
      <c r="AP10" s="15"/>
      <c r="AQ10" s="15"/>
    </row>
    <row r="11" ht="15.75" customHeight="1">
      <c r="A11" s="28" t="s">
        <v>1660</v>
      </c>
      <c r="B11" s="28"/>
      <c r="C11" s="15" t="str">
        <f t="shared" si="1"/>
        <v>ALM58710034</v>
      </c>
      <c r="D11" s="15" t="s">
        <v>11857</v>
      </c>
      <c r="E11" s="28" t="s">
        <v>1661</v>
      </c>
      <c r="F11" s="20"/>
      <c r="G11" s="29">
        <v>21.0</v>
      </c>
      <c r="H11" s="28" t="s">
        <v>12099</v>
      </c>
      <c r="I11" s="15">
        <v>10.0</v>
      </c>
      <c r="J11" s="15"/>
      <c r="K11" s="15"/>
      <c r="L11" s="33">
        <v>1.0</v>
      </c>
      <c r="M11" s="15">
        <v>30.0</v>
      </c>
      <c r="N11" s="24">
        <f t="shared" si="2"/>
        <v>10</v>
      </c>
      <c r="O11" s="29">
        <f>MROUND((MAYORISTA!$N11/0.6),10)</f>
        <v>20</v>
      </c>
      <c r="P11" s="15" t="s">
        <v>11858</v>
      </c>
      <c r="Q11" s="15">
        <v>2.0</v>
      </c>
      <c r="R11" s="29">
        <f>MAYORISTA!$I11+MAYORISTA!$Q11</f>
        <v>12</v>
      </c>
      <c r="S11" s="15" t="s">
        <v>59</v>
      </c>
      <c r="T11" s="15" t="s">
        <v>63</v>
      </c>
      <c r="U11" s="15" t="s">
        <v>11766</v>
      </c>
      <c r="V11" s="15" t="s">
        <v>12024</v>
      </c>
      <c r="W11" s="15" t="s">
        <v>11860</v>
      </c>
      <c r="X11" s="15">
        <v>1.0</v>
      </c>
      <c r="Y11" s="50">
        <v>4.0</v>
      </c>
      <c r="Z11" s="15" t="s">
        <v>11860</v>
      </c>
      <c r="AA11" s="15"/>
      <c r="AB11" s="29">
        <f>OSLE!$L11*OSLE!$AA11</f>
        <v>13400</v>
      </c>
      <c r="AC11" s="15"/>
      <c r="AD11" s="15"/>
      <c r="AE11" s="15"/>
      <c r="AF11" s="15"/>
      <c r="AG11" s="15"/>
      <c r="AH11" s="32" t="str">
        <f>IF(AND(OSLE!$AF11=0,OSLE!$AG11=0),"",OSLE!$AF11-OSLE!$AG11)</f>
        <v/>
      </c>
      <c r="AI11" s="15"/>
      <c r="AJ11" s="15"/>
      <c r="AK11" s="15"/>
      <c r="AL11" s="15"/>
      <c r="AM11" s="15"/>
      <c r="AN11" s="15"/>
      <c r="AO11" s="15"/>
      <c r="AP11" s="15"/>
      <c r="AQ11" s="15"/>
    </row>
    <row r="12" ht="15.75" customHeight="1">
      <c r="A12" s="28" t="s">
        <v>1662</v>
      </c>
      <c r="B12" s="28"/>
      <c r="C12" s="15" t="str">
        <f t="shared" si="1"/>
        <v>ALM58710362</v>
      </c>
      <c r="D12" s="15" t="s">
        <v>11857</v>
      </c>
      <c r="E12" s="28" t="s">
        <v>1663</v>
      </c>
      <c r="F12" s="20"/>
      <c r="G12" s="29">
        <v>21.0</v>
      </c>
      <c r="H12" s="28" t="s">
        <v>12099</v>
      </c>
      <c r="I12" s="15">
        <v>10.0</v>
      </c>
      <c r="J12" s="15"/>
      <c r="K12" s="15"/>
      <c r="L12" s="33">
        <v>1.0</v>
      </c>
      <c r="M12" s="15">
        <v>30.0</v>
      </c>
      <c r="N12" s="24">
        <f t="shared" si="2"/>
        <v>10</v>
      </c>
      <c r="O12" s="29">
        <f>MROUND((MAYORISTA!$N12/0.6),10)</f>
        <v>20</v>
      </c>
      <c r="P12" s="15" t="s">
        <v>11858</v>
      </c>
      <c r="Q12" s="15">
        <v>2.0</v>
      </c>
      <c r="R12" s="29">
        <f>MAYORISTA!$I12+MAYORISTA!$Q12</f>
        <v>12</v>
      </c>
      <c r="S12" s="15" t="s">
        <v>59</v>
      </c>
      <c r="T12" s="15" t="s">
        <v>63</v>
      </c>
      <c r="U12" s="15" t="s">
        <v>11766</v>
      </c>
      <c r="V12" s="15" t="s">
        <v>12024</v>
      </c>
      <c r="W12" s="15" t="s">
        <v>11860</v>
      </c>
      <c r="X12" s="15">
        <v>1.0</v>
      </c>
      <c r="Y12" s="50">
        <v>16.0</v>
      </c>
      <c r="Z12" s="15" t="s">
        <v>11860</v>
      </c>
      <c r="AA12" s="15"/>
      <c r="AB12" s="29">
        <f>OSLE!$L12*OSLE!$AA12</f>
        <v>0</v>
      </c>
      <c r="AC12" s="15"/>
      <c r="AD12" s="15"/>
      <c r="AE12" s="15"/>
      <c r="AF12" s="15"/>
      <c r="AG12" s="15"/>
      <c r="AH12" s="32" t="str">
        <f>IF(AND(OSLE!$AF12=0,OSLE!$AG12=0),"",OSLE!$AF12-OSLE!$AG12)</f>
        <v/>
      </c>
      <c r="AI12" s="15"/>
      <c r="AJ12" s="15"/>
      <c r="AK12" s="15"/>
      <c r="AL12" s="15"/>
      <c r="AM12" s="15"/>
      <c r="AN12" s="15"/>
      <c r="AO12" s="15"/>
      <c r="AP12" s="15"/>
      <c r="AQ12" s="15"/>
    </row>
    <row r="13" ht="15.75" customHeight="1">
      <c r="A13" s="28" t="s">
        <v>1664</v>
      </c>
      <c r="B13" s="28"/>
      <c r="C13" s="15" t="str">
        <f t="shared" si="1"/>
        <v>ALM50495339</v>
      </c>
      <c r="D13" s="15" t="s">
        <v>11857</v>
      </c>
      <c r="E13" s="28" t="s">
        <v>1665</v>
      </c>
      <c r="F13" s="20"/>
      <c r="G13" s="29">
        <v>21.0</v>
      </c>
      <c r="H13" s="28" t="s">
        <v>12099</v>
      </c>
      <c r="I13" s="15">
        <v>10.0</v>
      </c>
      <c r="J13" s="15"/>
      <c r="K13" s="15"/>
      <c r="L13" s="33">
        <v>1.0</v>
      </c>
      <c r="M13" s="15">
        <v>30.0</v>
      </c>
      <c r="N13" s="24">
        <f t="shared" si="2"/>
        <v>10</v>
      </c>
      <c r="O13" s="29">
        <f>MROUND((MAYORISTA!$N13/0.6),10)</f>
        <v>20</v>
      </c>
      <c r="P13" s="15" t="s">
        <v>11858</v>
      </c>
      <c r="Q13" s="15">
        <v>2.0</v>
      </c>
      <c r="R13" s="29">
        <f>MAYORISTA!$I13+MAYORISTA!$Q13</f>
        <v>12</v>
      </c>
      <c r="S13" s="15" t="s">
        <v>59</v>
      </c>
      <c r="T13" s="15" t="s">
        <v>63</v>
      </c>
      <c r="U13" s="15" t="s">
        <v>11766</v>
      </c>
      <c r="V13" s="15" t="s">
        <v>12024</v>
      </c>
      <c r="W13" s="15" t="s">
        <v>11860</v>
      </c>
      <c r="X13" s="15">
        <v>1.0</v>
      </c>
      <c r="Y13" s="50">
        <v>10.0</v>
      </c>
      <c r="Z13" s="15" t="s">
        <v>11860</v>
      </c>
      <c r="AA13" s="15"/>
      <c r="AB13" s="29">
        <f>OSLE!$L13*OSLE!$AA13</f>
        <v>22100</v>
      </c>
      <c r="AC13" s="15"/>
      <c r="AD13" s="15"/>
      <c r="AE13" s="15"/>
      <c r="AF13" s="15"/>
      <c r="AG13" s="15"/>
      <c r="AH13" s="32" t="str">
        <f>IF(AND(OSLE!$AF13=0,OSLE!$AG13=0),"",OSLE!$AF13-OSLE!$AG13)</f>
        <v/>
      </c>
      <c r="AI13" s="15"/>
      <c r="AJ13" s="15"/>
      <c r="AK13" s="15"/>
      <c r="AL13" s="15"/>
      <c r="AM13" s="15"/>
      <c r="AN13" s="15"/>
      <c r="AO13" s="15"/>
      <c r="AP13" s="15"/>
      <c r="AQ13" s="15"/>
    </row>
    <row r="14" ht="15.75" customHeight="1">
      <c r="A14" s="28" t="s">
        <v>1666</v>
      </c>
      <c r="B14" s="28"/>
      <c r="C14" s="15" t="str">
        <f t="shared" si="1"/>
        <v>ALM80135737</v>
      </c>
      <c r="D14" s="15" t="s">
        <v>11857</v>
      </c>
      <c r="E14" s="28" t="s">
        <v>1667</v>
      </c>
      <c r="F14" s="20"/>
      <c r="G14" s="29">
        <v>10.5</v>
      </c>
      <c r="H14" s="28" t="s">
        <v>12099</v>
      </c>
      <c r="I14" s="15">
        <v>10.0</v>
      </c>
      <c r="J14" s="15"/>
      <c r="K14" s="15"/>
      <c r="L14" s="33">
        <v>1.0</v>
      </c>
      <c r="M14" s="15">
        <v>30.0</v>
      </c>
      <c r="N14" s="24">
        <f t="shared" si="2"/>
        <v>10</v>
      </c>
      <c r="O14" s="29">
        <f>MROUND((MAYORISTA!$N14/0.6),10)</f>
        <v>20</v>
      </c>
      <c r="P14" s="15" t="s">
        <v>11858</v>
      </c>
      <c r="Q14" s="15">
        <v>3.0</v>
      </c>
      <c r="R14" s="29">
        <f>MAYORISTA!$I14+MAYORISTA!$Q14</f>
        <v>13</v>
      </c>
      <c r="S14" s="15" t="s">
        <v>59</v>
      </c>
      <c r="T14" s="15" t="s">
        <v>63</v>
      </c>
      <c r="U14" s="15" t="s">
        <v>11766</v>
      </c>
      <c r="V14" s="15" t="s">
        <v>12024</v>
      </c>
      <c r="W14" s="15" t="s">
        <v>11860</v>
      </c>
      <c r="X14" s="15">
        <v>1.0</v>
      </c>
      <c r="Y14" s="50">
        <v>4.0</v>
      </c>
      <c r="Z14" s="15" t="s">
        <v>11860</v>
      </c>
      <c r="AA14" s="15"/>
      <c r="AB14" s="29">
        <f>OSLE!$L14*OSLE!$AA14</f>
        <v>19200</v>
      </c>
      <c r="AC14" s="15"/>
      <c r="AD14" s="15"/>
      <c r="AE14" s="15"/>
      <c r="AF14" s="15"/>
      <c r="AG14" s="15"/>
      <c r="AH14" s="32" t="str">
        <f>IF(AND(OSLE!$AF14=0,OSLE!$AG14=0),"",OSLE!$AF14-OSLE!$AG14)</f>
        <v/>
      </c>
      <c r="AI14" s="15"/>
      <c r="AJ14" s="15"/>
      <c r="AK14" s="15"/>
      <c r="AL14" s="15"/>
      <c r="AM14" s="15"/>
      <c r="AN14" s="15"/>
      <c r="AO14" s="15"/>
      <c r="AP14" s="15"/>
      <c r="AQ14" s="15"/>
    </row>
    <row r="15" ht="15.75" customHeight="1">
      <c r="A15" s="28" t="s">
        <v>1668</v>
      </c>
      <c r="B15" s="28"/>
      <c r="C15" s="15" t="str">
        <f t="shared" si="1"/>
        <v>ALM58710010</v>
      </c>
      <c r="D15" s="15" t="s">
        <v>11857</v>
      </c>
      <c r="E15" s="28" t="s">
        <v>1669</v>
      </c>
      <c r="F15" s="20"/>
      <c r="G15" s="29">
        <v>21.0</v>
      </c>
      <c r="H15" s="28" t="s">
        <v>12099</v>
      </c>
      <c r="I15" s="15">
        <v>10.0</v>
      </c>
      <c r="J15" s="15"/>
      <c r="K15" s="15"/>
      <c r="L15" s="33">
        <v>1.0</v>
      </c>
      <c r="M15" s="15">
        <v>30.0</v>
      </c>
      <c r="N15" s="24">
        <f t="shared" si="2"/>
        <v>10</v>
      </c>
      <c r="O15" s="29">
        <f>MROUND((MAYORISTA!$N15/0.6),10)</f>
        <v>20</v>
      </c>
      <c r="P15" s="15" t="s">
        <v>11858</v>
      </c>
      <c r="Q15" s="15">
        <v>2.0</v>
      </c>
      <c r="R15" s="29">
        <f>MAYORISTA!$I15+MAYORISTA!$Q15</f>
        <v>12</v>
      </c>
      <c r="S15" s="15" t="s">
        <v>59</v>
      </c>
      <c r="T15" s="15" t="s">
        <v>63</v>
      </c>
      <c r="U15" s="15" t="s">
        <v>11766</v>
      </c>
      <c r="V15" s="15" t="s">
        <v>12024</v>
      </c>
      <c r="W15" s="15" t="s">
        <v>11860</v>
      </c>
      <c r="X15" s="15">
        <v>1.0</v>
      </c>
      <c r="Y15" s="50">
        <v>6.0</v>
      </c>
      <c r="Z15" s="15" t="s">
        <v>11860</v>
      </c>
      <c r="AA15" s="15"/>
      <c r="AB15" s="29">
        <f>OSLE!$L15*OSLE!$AA15</f>
        <v>13000</v>
      </c>
      <c r="AC15" s="15"/>
      <c r="AD15" s="15"/>
      <c r="AE15" s="15"/>
      <c r="AF15" s="15"/>
      <c r="AG15" s="15"/>
      <c r="AH15" s="32" t="str">
        <f>IF(AND(OSLE!$AF15=0,OSLE!$AG15=0),"",OSLE!$AF15-OSLE!$AG15)</f>
        <v/>
      </c>
      <c r="AI15" s="15"/>
      <c r="AJ15" s="15"/>
      <c r="AK15" s="15"/>
      <c r="AL15" s="15"/>
      <c r="AM15" s="15"/>
      <c r="AN15" s="15"/>
      <c r="AO15" s="15"/>
      <c r="AP15" s="15"/>
      <c r="AQ15" s="15"/>
    </row>
    <row r="16" ht="15.75" customHeight="1">
      <c r="A16" s="28" t="s">
        <v>1670</v>
      </c>
      <c r="B16" s="28"/>
      <c r="C16" s="15" t="str">
        <f t="shared" si="1"/>
        <v>ALM58710041</v>
      </c>
      <c r="D16" s="15" t="s">
        <v>11857</v>
      </c>
      <c r="E16" s="28" t="s">
        <v>1671</v>
      </c>
      <c r="F16" s="20"/>
      <c r="G16" s="29">
        <v>21.0</v>
      </c>
      <c r="H16" s="28" t="s">
        <v>12099</v>
      </c>
      <c r="I16" s="15">
        <v>10.0</v>
      </c>
      <c r="J16" s="15"/>
      <c r="K16" s="15"/>
      <c r="L16" s="33">
        <v>1.0</v>
      </c>
      <c r="M16" s="15">
        <v>30.0</v>
      </c>
      <c r="N16" s="24">
        <f t="shared" si="2"/>
        <v>10</v>
      </c>
      <c r="O16" s="29">
        <f>MROUND((MAYORISTA!$N16/0.6),10)</f>
        <v>20</v>
      </c>
      <c r="P16" s="15" t="s">
        <v>11858</v>
      </c>
      <c r="Q16" s="15">
        <v>2.0</v>
      </c>
      <c r="R16" s="29">
        <f>MAYORISTA!$I16+MAYORISTA!$Q16</f>
        <v>12</v>
      </c>
      <c r="S16" s="15" t="s">
        <v>59</v>
      </c>
      <c r="T16" s="15" t="s">
        <v>63</v>
      </c>
      <c r="U16" s="15" t="s">
        <v>11766</v>
      </c>
      <c r="V16" s="15" t="s">
        <v>12024</v>
      </c>
      <c r="W16" s="15" t="s">
        <v>11860</v>
      </c>
      <c r="X16" s="15">
        <v>1.0</v>
      </c>
      <c r="Y16" s="50">
        <v>0.0</v>
      </c>
      <c r="Z16" s="15" t="s">
        <v>11860</v>
      </c>
      <c r="AA16" s="15"/>
      <c r="AB16" s="29">
        <f>OSLE!$L16*OSLE!$AA16</f>
        <v>13200</v>
      </c>
      <c r="AC16" s="15"/>
      <c r="AD16" s="15"/>
      <c r="AE16" s="15"/>
      <c r="AF16" s="15"/>
      <c r="AG16" s="15"/>
      <c r="AH16" s="32" t="str">
        <f>IF(AND(OSLE!$AF16=0,OSLE!$AG16=0),"",OSLE!$AF16-OSLE!$AG16)</f>
        <v/>
      </c>
      <c r="AI16" s="15"/>
      <c r="AJ16" s="15"/>
      <c r="AK16" s="15"/>
      <c r="AL16" s="15"/>
      <c r="AM16" s="15"/>
      <c r="AN16" s="15"/>
      <c r="AO16" s="15"/>
      <c r="AP16" s="15"/>
      <c r="AQ16" s="15"/>
    </row>
    <row r="17" ht="15.75" customHeight="1">
      <c r="A17" s="28" t="s">
        <v>1672</v>
      </c>
      <c r="B17" s="28"/>
      <c r="C17" s="15" t="str">
        <f t="shared" si="1"/>
        <v>ALM58711406</v>
      </c>
      <c r="D17" s="15" t="s">
        <v>11857</v>
      </c>
      <c r="E17" s="28" t="s">
        <v>1673</v>
      </c>
      <c r="F17" s="20"/>
      <c r="G17" s="29">
        <v>21.0</v>
      </c>
      <c r="H17" s="28" t="s">
        <v>12099</v>
      </c>
      <c r="I17" s="15">
        <v>10.0</v>
      </c>
      <c r="J17" s="15"/>
      <c r="K17" s="15"/>
      <c r="L17" s="33">
        <v>1.0</v>
      </c>
      <c r="M17" s="15">
        <v>30.0</v>
      </c>
      <c r="N17" s="24">
        <f t="shared" si="2"/>
        <v>10</v>
      </c>
      <c r="O17" s="29">
        <f>MROUND((MAYORISTA!$N17/0.6),10)</f>
        <v>20</v>
      </c>
      <c r="P17" s="15" t="s">
        <v>11858</v>
      </c>
      <c r="Q17" s="15">
        <v>2.0</v>
      </c>
      <c r="R17" s="29">
        <f>MAYORISTA!$I17+MAYORISTA!$Q17</f>
        <v>12</v>
      </c>
      <c r="S17" s="15" t="s">
        <v>59</v>
      </c>
      <c r="T17" s="15" t="s">
        <v>63</v>
      </c>
      <c r="U17" s="15" t="s">
        <v>11766</v>
      </c>
      <c r="V17" s="15" t="s">
        <v>12024</v>
      </c>
      <c r="W17" s="15" t="s">
        <v>11860</v>
      </c>
      <c r="X17" s="15">
        <v>1.0</v>
      </c>
      <c r="Y17" s="50">
        <v>11.0</v>
      </c>
      <c r="Z17" s="15" t="s">
        <v>11860</v>
      </c>
      <c r="AA17" s="15"/>
      <c r="AB17" s="29">
        <f>OSLE!$L17*OSLE!$AA17</f>
        <v>22300</v>
      </c>
      <c r="AC17" s="15"/>
      <c r="AD17" s="15"/>
      <c r="AE17" s="15"/>
      <c r="AF17" s="15"/>
      <c r="AG17" s="15"/>
      <c r="AH17" s="32" t="str">
        <f>IF(AND(OSLE!$AF17=0,OSLE!$AG17=0),"",OSLE!$AF17-OSLE!$AG17)</f>
        <v/>
      </c>
      <c r="AI17" s="15"/>
      <c r="AJ17" s="15"/>
      <c r="AK17" s="15"/>
      <c r="AL17" s="15"/>
      <c r="AM17" s="15"/>
      <c r="AN17" s="15"/>
      <c r="AO17" s="15"/>
      <c r="AP17" s="15"/>
      <c r="AQ17" s="15"/>
    </row>
    <row r="18" ht="15.75" customHeight="1">
      <c r="A18" s="28" t="s">
        <v>1674</v>
      </c>
      <c r="B18" s="28"/>
      <c r="C18" s="15" t="str">
        <f t="shared" si="1"/>
        <v>ALM58710027</v>
      </c>
      <c r="D18" s="15" t="s">
        <v>11857</v>
      </c>
      <c r="E18" s="28" t="s">
        <v>1675</v>
      </c>
      <c r="F18" s="20"/>
      <c r="G18" s="29">
        <v>21.0</v>
      </c>
      <c r="H18" s="28" t="s">
        <v>12099</v>
      </c>
      <c r="I18" s="15">
        <v>10.0</v>
      </c>
      <c r="J18" s="15"/>
      <c r="K18" s="15"/>
      <c r="L18" s="33">
        <v>1.0</v>
      </c>
      <c r="M18" s="15">
        <v>30.0</v>
      </c>
      <c r="N18" s="24">
        <f t="shared" si="2"/>
        <v>10</v>
      </c>
      <c r="O18" s="29">
        <f>MROUND((MAYORISTA!$N18/0.6),10)</f>
        <v>20</v>
      </c>
      <c r="P18" s="15" t="s">
        <v>11858</v>
      </c>
      <c r="Q18" s="15">
        <v>2.0</v>
      </c>
      <c r="R18" s="29">
        <f>MAYORISTA!$I18+MAYORISTA!$Q18</f>
        <v>12</v>
      </c>
      <c r="S18" s="15" t="s">
        <v>59</v>
      </c>
      <c r="T18" s="15" t="s">
        <v>63</v>
      </c>
      <c r="U18" s="15" t="s">
        <v>11766</v>
      </c>
      <c r="V18" s="15" t="s">
        <v>12024</v>
      </c>
      <c r="W18" s="15" t="s">
        <v>11860</v>
      </c>
      <c r="X18" s="15">
        <v>1.0</v>
      </c>
      <c r="Y18" s="50">
        <v>9.0</v>
      </c>
      <c r="Z18" s="15" t="s">
        <v>11860</v>
      </c>
      <c r="AA18" s="15"/>
      <c r="AB18" s="29">
        <f>OSLE!$L18*OSLE!$AA18</f>
        <v>0</v>
      </c>
      <c r="AC18" s="15"/>
      <c r="AD18" s="15"/>
      <c r="AE18" s="15"/>
      <c r="AF18" s="15"/>
      <c r="AG18" s="15"/>
      <c r="AH18" s="32" t="str">
        <f>IF(AND(OSLE!$AF18=0,OSLE!$AG18=0),"",OSLE!$AF18-OSLE!$AG18)</f>
        <v/>
      </c>
      <c r="AI18" s="15"/>
      <c r="AJ18" s="15"/>
      <c r="AK18" s="15"/>
      <c r="AL18" s="15"/>
      <c r="AM18" s="15"/>
      <c r="AN18" s="15"/>
      <c r="AO18" s="15"/>
      <c r="AP18" s="15"/>
      <c r="AQ18" s="15"/>
    </row>
    <row r="19" ht="15.75" customHeight="1">
      <c r="A19" s="28" t="s">
        <v>1676</v>
      </c>
      <c r="B19" s="28"/>
      <c r="C19" s="15" t="str">
        <f t="shared" si="1"/>
        <v>ALM73222806</v>
      </c>
      <c r="D19" s="15" t="s">
        <v>11857</v>
      </c>
      <c r="E19" s="28" t="s">
        <v>1677</v>
      </c>
      <c r="F19" s="20"/>
      <c r="G19" s="29">
        <v>21.0</v>
      </c>
      <c r="H19" s="28" t="s">
        <v>12099</v>
      </c>
      <c r="I19" s="15">
        <v>10.0</v>
      </c>
      <c r="J19" s="15"/>
      <c r="K19" s="15"/>
      <c r="L19" s="33">
        <v>1.0</v>
      </c>
      <c r="M19" s="15">
        <v>30.0</v>
      </c>
      <c r="N19" s="24">
        <f t="shared" si="2"/>
        <v>10</v>
      </c>
      <c r="O19" s="29">
        <f>MROUND((MAYORISTA!$N19/0.6),10)</f>
        <v>20</v>
      </c>
      <c r="P19" s="15" t="s">
        <v>11858</v>
      </c>
      <c r="Q19" s="15">
        <v>2.0</v>
      </c>
      <c r="R19" s="29">
        <f>MAYORISTA!$I19+MAYORISTA!$Q19</f>
        <v>12</v>
      </c>
      <c r="S19" s="15" t="s">
        <v>59</v>
      </c>
      <c r="T19" s="15" t="s">
        <v>63</v>
      </c>
      <c r="U19" s="15" t="s">
        <v>11766</v>
      </c>
      <c r="V19" s="15" t="s">
        <v>12024</v>
      </c>
      <c r="W19" s="15" t="s">
        <v>11860</v>
      </c>
      <c r="X19" s="15">
        <v>1.0</v>
      </c>
      <c r="Y19" s="50">
        <v>3.0</v>
      </c>
      <c r="Z19" s="15" t="s">
        <v>11860</v>
      </c>
      <c r="AA19" s="15"/>
      <c r="AB19" s="29">
        <f>OSLE!$L19*OSLE!$AA19</f>
        <v>0</v>
      </c>
      <c r="AC19" s="15"/>
      <c r="AD19" s="15"/>
      <c r="AE19" s="15"/>
      <c r="AF19" s="15"/>
      <c r="AG19" s="15"/>
      <c r="AH19" s="32" t="str">
        <f>IF(AND(OSLE!$AF19=0,OSLE!$AG19=0),"",OSLE!$AF19-OSLE!$AG19)</f>
        <v/>
      </c>
      <c r="AI19" s="15"/>
      <c r="AJ19" s="15"/>
      <c r="AK19" s="15"/>
      <c r="AL19" s="15"/>
      <c r="AM19" s="15"/>
      <c r="AN19" s="15"/>
      <c r="AO19" s="15"/>
      <c r="AP19" s="15"/>
      <c r="AQ19" s="15"/>
    </row>
    <row r="20" ht="15.75" customHeight="1">
      <c r="A20" s="28" t="s">
        <v>1678</v>
      </c>
      <c r="B20" s="28"/>
      <c r="C20" s="15" t="str">
        <f t="shared" si="1"/>
        <v>ALM58710089</v>
      </c>
      <c r="D20" s="15" t="s">
        <v>11857</v>
      </c>
      <c r="E20" s="28" t="s">
        <v>1679</v>
      </c>
      <c r="F20" s="20"/>
      <c r="G20" s="29">
        <v>21.0</v>
      </c>
      <c r="H20" s="28" t="s">
        <v>12099</v>
      </c>
      <c r="I20" s="15">
        <v>10.0</v>
      </c>
      <c r="J20" s="15"/>
      <c r="K20" s="15"/>
      <c r="L20" s="33">
        <v>1.0</v>
      </c>
      <c r="M20" s="15">
        <v>30.0</v>
      </c>
      <c r="N20" s="24">
        <f t="shared" si="2"/>
        <v>10</v>
      </c>
      <c r="O20" s="29">
        <f>MROUND((MAYORISTA!$N20/0.6),10)</f>
        <v>20</v>
      </c>
      <c r="P20" s="15" t="s">
        <v>11858</v>
      </c>
      <c r="Q20" s="15">
        <v>2.0</v>
      </c>
      <c r="R20" s="29">
        <f>MAYORISTA!$I20+MAYORISTA!$Q20</f>
        <v>12</v>
      </c>
      <c r="S20" s="15" t="s">
        <v>59</v>
      </c>
      <c r="T20" s="15" t="s">
        <v>63</v>
      </c>
      <c r="U20" s="15" t="s">
        <v>11766</v>
      </c>
      <c r="V20" s="15" t="s">
        <v>12024</v>
      </c>
      <c r="W20" s="15" t="s">
        <v>11860</v>
      </c>
      <c r="X20" s="15">
        <v>1.0</v>
      </c>
      <c r="Y20" s="50">
        <v>5.0</v>
      </c>
      <c r="Z20" s="15" t="s">
        <v>11860</v>
      </c>
      <c r="AA20" s="15"/>
      <c r="AB20" s="29">
        <f>OSLE!$L20*OSLE!$AA20</f>
        <v>0</v>
      </c>
      <c r="AC20" s="15"/>
      <c r="AD20" s="15"/>
      <c r="AE20" s="15"/>
      <c r="AF20" s="15"/>
      <c r="AG20" s="15"/>
      <c r="AH20" s="32" t="str">
        <f>IF(AND(OSLE!$AF20=0,OSLE!$AG20=0),"",OSLE!$AF20-OSLE!$AG20)</f>
        <v/>
      </c>
      <c r="AI20" s="15"/>
      <c r="AJ20" s="15"/>
      <c r="AK20" s="15"/>
      <c r="AL20" s="15"/>
      <c r="AM20" s="15"/>
      <c r="AN20" s="15"/>
      <c r="AO20" s="15"/>
      <c r="AP20" s="15"/>
      <c r="AQ20" s="15"/>
    </row>
    <row r="21" ht="15.75" customHeight="1">
      <c r="A21" s="28" t="s">
        <v>1680</v>
      </c>
      <c r="B21" s="28"/>
      <c r="C21" s="15" t="str">
        <f t="shared" si="1"/>
        <v>ALM36948188</v>
      </c>
      <c r="D21" s="15" t="s">
        <v>11857</v>
      </c>
      <c r="E21" s="28" t="s">
        <v>1681</v>
      </c>
      <c r="F21" s="20"/>
      <c r="G21" s="29">
        <v>21.0</v>
      </c>
      <c r="H21" s="28" t="s">
        <v>12099</v>
      </c>
      <c r="I21" s="15">
        <v>12.0</v>
      </c>
      <c r="J21" s="15"/>
      <c r="K21" s="15"/>
      <c r="L21" s="33">
        <v>1.0</v>
      </c>
      <c r="M21" s="15">
        <v>30.0</v>
      </c>
      <c r="N21" s="24">
        <f t="shared" si="2"/>
        <v>10</v>
      </c>
      <c r="O21" s="29">
        <f>MROUND((MAYORISTA!$N21/0.6),10)</f>
        <v>20</v>
      </c>
      <c r="P21" s="15" t="s">
        <v>11858</v>
      </c>
      <c r="Q21" s="15">
        <v>2.0</v>
      </c>
      <c r="R21" s="29">
        <f>MAYORISTA!$I21+MAYORISTA!$Q21</f>
        <v>14</v>
      </c>
      <c r="S21" s="15" t="s">
        <v>59</v>
      </c>
      <c r="T21" s="15" t="s">
        <v>63</v>
      </c>
      <c r="U21" s="15" t="s">
        <v>11772</v>
      </c>
      <c r="V21" s="15" t="s">
        <v>12182</v>
      </c>
      <c r="W21" s="15" t="s">
        <v>11860</v>
      </c>
      <c r="X21" s="15">
        <v>1.0</v>
      </c>
      <c r="Y21" s="50">
        <v>5.0</v>
      </c>
      <c r="Z21" s="15" t="s">
        <v>11860</v>
      </c>
      <c r="AA21" s="15"/>
      <c r="AB21" s="29">
        <f>OSLE!$L21*OSLE!$AA21</f>
        <v>0</v>
      </c>
      <c r="AC21" s="15"/>
      <c r="AD21" s="15"/>
      <c r="AE21" s="15"/>
      <c r="AF21" s="15"/>
      <c r="AG21" s="15"/>
      <c r="AH21" s="32" t="str">
        <f>IF(AND(OSLE!$AF21=0,OSLE!$AG21=0),"",OSLE!$AF21-OSLE!$AG21)</f>
        <v/>
      </c>
      <c r="AI21" s="15"/>
      <c r="AJ21" s="15"/>
      <c r="AK21" s="15"/>
      <c r="AL21" s="15"/>
      <c r="AM21" s="15"/>
      <c r="AN21" s="15"/>
      <c r="AO21" s="15"/>
      <c r="AP21" s="15"/>
      <c r="AQ21" s="15"/>
    </row>
    <row r="22" ht="15.75" customHeight="1">
      <c r="A22" s="28" t="s">
        <v>1682</v>
      </c>
      <c r="B22" s="28"/>
      <c r="C22" s="15" t="str">
        <f t="shared" si="1"/>
        <v>ALM50002779</v>
      </c>
      <c r="D22" s="15" t="s">
        <v>11857</v>
      </c>
      <c r="E22" s="28" t="s">
        <v>1683</v>
      </c>
      <c r="F22" s="20"/>
      <c r="G22" s="29">
        <v>21.0</v>
      </c>
      <c r="H22" s="28" t="s">
        <v>12099</v>
      </c>
      <c r="I22" s="15">
        <v>6.0</v>
      </c>
      <c r="J22" s="15"/>
      <c r="K22" s="15"/>
      <c r="L22" s="33">
        <v>1.0</v>
      </c>
      <c r="M22" s="15">
        <v>30.0</v>
      </c>
      <c r="N22" s="24">
        <f t="shared" si="2"/>
        <v>10</v>
      </c>
      <c r="O22" s="29">
        <f>MROUND((MAYORISTA!$N22/0.6),10)</f>
        <v>20</v>
      </c>
      <c r="P22" s="15" t="s">
        <v>11858</v>
      </c>
      <c r="Q22" s="15">
        <v>2.0</v>
      </c>
      <c r="R22" s="29">
        <f>MAYORISTA!$I22+MAYORISTA!$Q22</f>
        <v>8</v>
      </c>
      <c r="S22" s="15" t="s">
        <v>59</v>
      </c>
      <c r="T22" s="15" t="s">
        <v>63</v>
      </c>
      <c r="U22" s="15" t="s">
        <v>11772</v>
      </c>
      <c r="V22" s="15" t="s">
        <v>12395</v>
      </c>
      <c r="W22" s="15" t="s">
        <v>11860</v>
      </c>
      <c r="X22" s="15">
        <v>1.0</v>
      </c>
      <c r="Y22" s="50">
        <v>6.0</v>
      </c>
      <c r="Z22" s="15" t="s">
        <v>11860</v>
      </c>
      <c r="AA22" s="15"/>
      <c r="AB22" s="29">
        <f>OSLE!$L22*OSLE!$AA22</f>
        <v>18300</v>
      </c>
      <c r="AC22" s="15"/>
      <c r="AD22" s="15"/>
      <c r="AE22" s="15"/>
      <c r="AF22" s="15"/>
      <c r="AG22" s="15"/>
      <c r="AH22" s="32" t="str">
        <f>IF(AND(OSLE!$AF22=0,OSLE!$AG22=0),"",OSLE!$AF22-OSLE!$AG22)</f>
        <v/>
      </c>
      <c r="AI22" s="15"/>
      <c r="AJ22" s="15"/>
      <c r="AK22" s="15"/>
      <c r="AL22" s="15"/>
      <c r="AM22" s="15"/>
      <c r="AN22" s="15"/>
      <c r="AO22" s="15"/>
      <c r="AP22" s="15"/>
      <c r="AQ22" s="15"/>
    </row>
    <row r="23" ht="15.75" customHeight="1">
      <c r="A23" s="28" t="s">
        <v>1684</v>
      </c>
      <c r="B23" s="28"/>
      <c r="C23" s="15" t="str">
        <f t="shared" si="1"/>
        <v>ALM51000264</v>
      </c>
      <c r="D23" s="15" t="s">
        <v>11857</v>
      </c>
      <c r="E23" s="28" t="s">
        <v>1685</v>
      </c>
      <c r="F23" s="20"/>
      <c r="G23" s="29">
        <v>21.0</v>
      </c>
      <c r="H23" s="28" t="s">
        <v>12099</v>
      </c>
      <c r="I23" s="15">
        <v>6.0</v>
      </c>
      <c r="J23" s="15"/>
      <c r="K23" s="15"/>
      <c r="L23" s="33">
        <v>1.0</v>
      </c>
      <c r="M23" s="15">
        <v>30.0</v>
      </c>
      <c r="N23" s="24">
        <f t="shared" si="2"/>
        <v>10</v>
      </c>
      <c r="O23" s="29">
        <f>MROUND((MAYORISTA!$N23/0.6),10)</f>
        <v>20</v>
      </c>
      <c r="P23" s="15" t="s">
        <v>11858</v>
      </c>
      <c r="Q23" s="15">
        <v>2.0</v>
      </c>
      <c r="R23" s="29">
        <f>MAYORISTA!$I23+MAYORISTA!$Q23</f>
        <v>8</v>
      </c>
      <c r="S23" s="15" t="s">
        <v>59</v>
      </c>
      <c r="T23" s="15" t="s">
        <v>63</v>
      </c>
      <c r="U23" s="15" t="s">
        <v>11772</v>
      </c>
      <c r="V23" s="15" t="s">
        <v>12396</v>
      </c>
      <c r="W23" s="15" t="s">
        <v>11860</v>
      </c>
      <c r="X23" s="15">
        <v>1.0</v>
      </c>
      <c r="Y23" s="50">
        <v>0.0</v>
      </c>
      <c r="Z23" s="15" t="s">
        <v>11860</v>
      </c>
      <c r="AA23" s="15"/>
      <c r="AB23" s="29">
        <f>OSLE!$L23*OSLE!$AA23</f>
        <v>14300</v>
      </c>
      <c r="AC23" s="15"/>
      <c r="AD23" s="15"/>
      <c r="AE23" s="15"/>
      <c r="AF23" s="15"/>
      <c r="AG23" s="15"/>
      <c r="AH23" s="32" t="str">
        <f>IF(AND(OSLE!$AF23=0,OSLE!$AG23=0),"",OSLE!$AF23-OSLE!$AG23)</f>
        <v/>
      </c>
      <c r="AI23" s="15"/>
      <c r="AJ23" s="15"/>
      <c r="AK23" s="15"/>
      <c r="AL23" s="15"/>
      <c r="AM23" s="15"/>
      <c r="AN23" s="15"/>
      <c r="AO23" s="15"/>
      <c r="AP23" s="15"/>
      <c r="AQ23" s="15"/>
    </row>
    <row r="24" ht="15.75" customHeight="1">
      <c r="A24" s="28" t="s">
        <v>1686</v>
      </c>
      <c r="B24" s="28"/>
      <c r="C24" s="15" t="str">
        <f t="shared" si="1"/>
        <v>ALM51000257</v>
      </c>
      <c r="D24" s="15" t="s">
        <v>11857</v>
      </c>
      <c r="E24" s="28" t="s">
        <v>1687</v>
      </c>
      <c r="F24" s="20"/>
      <c r="G24" s="29">
        <v>21.0</v>
      </c>
      <c r="H24" s="28" t="s">
        <v>12099</v>
      </c>
      <c r="I24" s="15">
        <v>6.0</v>
      </c>
      <c r="J24" s="15"/>
      <c r="K24" s="15"/>
      <c r="L24" s="33">
        <v>1.0</v>
      </c>
      <c r="M24" s="15">
        <v>30.0</v>
      </c>
      <c r="N24" s="24">
        <f t="shared" si="2"/>
        <v>10</v>
      </c>
      <c r="O24" s="29">
        <f>MROUND((MAYORISTA!$N24/0.6),10)</f>
        <v>20</v>
      </c>
      <c r="P24" s="15" t="s">
        <v>11858</v>
      </c>
      <c r="Q24" s="15">
        <v>2.0</v>
      </c>
      <c r="R24" s="29">
        <f>MAYORISTA!$I24+MAYORISTA!$Q24</f>
        <v>8</v>
      </c>
      <c r="S24" s="15" t="s">
        <v>59</v>
      </c>
      <c r="T24" s="15" t="s">
        <v>63</v>
      </c>
      <c r="U24" s="15" t="s">
        <v>11772</v>
      </c>
      <c r="V24" s="15" t="s">
        <v>12396</v>
      </c>
      <c r="W24" s="15" t="s">
        <v>11860</v>
      </c>
      <c r="X24" s="15">
        <v>1.0</v>
      </c>
      <c r="Y24" s="50">
        <v>1.0</v>
      </c>
      <c r="Z24" s="15" t="s">
        <v>11860</v>
      </c>
      <c r="AA24" s="15"/>
      <c r="AB24" s="29">
        <f>OSLE!$L24*OSLE!$AA24</f>
        <v>9300</v>
      </c>
      <c r="AC24" s="15"/>
      <c r="AD24" s="15"/>
      <c r="AE24" s="15"/>
      <c r="AF24" s="15"/>
      <c r="AG24" s="15"/>
      <c r="AH24" s="32" t="str">
        <f>IF(AND(OSLE!$AF24=0,OSLE!$AG24=0),"",OSLE!$AF24-OSLE!$AG24)</f>
        <v/>
      </c>
      <c r="AI24" s="15"/>
      <c r="AJ24" s="15"/>
      <c r="AK24" s="15"/>
      <c r="AL24" s="15"/>
      <c r="AM24" s="15"/>
      <c r="AN24" s="15"/>
      <c r="AO24" s="15"/>
      <c r="AP24" s="15"/>
      <c r="AQ24" s="15"/>
    </row>
    <row r="25" ht="15.75" customHeight="1">
      <c r="A25" s="28" t="s">
        <v>1688</v>
      </c>
      <c r="B25" s="28"/>
      <c r="C25" s="15" t="str">
        <f t="shared" si="1"/>
        <v>ALM84266073</v>
      </c>
      <c r="D25" s="15" t="s">
        <v>11857</v>
      </c>
      <c r="E25" s="28" t="s">
        <v>1689</v>
      </c>
      <c r="F25" s="20"/>
      <c r="G25" s="29">
        <v>21.0</v>
      </c>
      <c r="H25" s="28" t="s">
        <v>12099</v>
      </c>
      <c r="I25" s="15">
        <v>10.0</v>
      </c>
      <c r="J25" s="15"/>
      <c r="K25" s="15"/>
      <c r="L25" s="33">
        <v>1.0</v>
      </c>
      <c r="M25" s="15">
        <v>30.0</v>
      </c>
      <c r="N25" s="24">
        <f t="shared" si="2"/>
        <v>10</v>
      </c>
      <c r="O25" s="29">
        <f>MROUND((MAYORISTA!$N25/0.6),10)</f>
        <v>20</v>
      </c>
      <c r="P25" s="15" t="s">
        <v>11858</v>
      </c>
      <c r="Q25" s="15">
        <v>2.0</v>
      </c>
      <c r="R25" s="29">
        <f>MAYORISTA!$I25+MAYORISTA!$Q25</f>
        <v>12</v>
      </c>
      <c r="S25" s="15" t="s">
        <v>59</v>
      </c>
      <c r="T25" s="15" t="s">
        <v>63</v>
      </c>
      <c r="U25" s="15" t="s">
        <v>11772</v>
      </c>
      <c r="V25" s="15" t="s">
        <v>11859</v>
      </c>
      <c r="W25" s="15" t="s">
        <v>11860</v>
      </c>
      <c r="X25" s="15">
        <v>1.0</v>
      </c>
      <c r="Y25" s="50">
        <v>0.0</v>
      </c>
      <c r="Z25" s="15" t="s">
        <v>11860</v>
      </c>
      <c r="AA25" s="15"/>
      <c r="AB25" s="29">
        <f>OSLE!$L25*OSLE!$AA25</f>
        <v>0</v>
      </c>
      <c r="AC25" s="15"/>
      <c r="AD25" s="15"/>
      <c r="AE25" s="15"/>
      <c r="AF25" s="15"/>
      <c r="AG25" s="15"/>
      <c r="AH25" s="32" t="str">
        <f>IF(AND(OSLE!$AF25=0,OSLE!$AG25=0),"",OSLE!$AF25-OSLE!$AG25)</f>
        <v/>
      </c>
      <c r="AI25" s="15"/>
      <c r="AJ25" s="15"/>
      <c r="AK25" s="15"/>
      <c r="AL25" s="15"/>
      <c r="AM25" s="15"/>
      <c r="AN25" s="15"/>
      <c r="AO25" s="15"/>
      <c r="AP25" s="15"/>
      <c r="AQ25" s="15"/>
    </row>
    <row r="26" ht="15.75" customHeight="1">
      <c r="A26" s="28" t="s">
        <v>1690</v>
      </c>
      <c r="B26" s="28"/>
      <c r="C26" s="15" t="str">
        <f t="shared" si="1"/>
        <v>ALM25211985</v>
      </c>
      <c r="D26" s="15" t="s">
        <v>11857</v>
      </c>
      <c r="E26" s="28" t="s">
        <v>1691</v>
      </c>
      <c r="F26" s="20"/>
      <c r="G26" s="29">
        <v>21.0</v>
      </c>
      <c r="H26" s="28" t="s">
        <v>12099</v>
      </c>
      <c r="I26" s="15">
        <v>6.0</v>
      </c>
      <c r="J26" s="15"/>
      <c r="K26" s="15"/>
      <c r="L26" s="33">
        <v>1.0</v>
      </c>
      <c r="M26" s="15">
        <v>30.0</v>
      </c>
      <c r="N26" s="24">
        <f t="shared" si="2"/>
        <v>10</v>
      </c>
      <c r="O26" s="29">
        <f>MROUND((MAYORISTA!$N26/0.6),10)</f>
        <v>20</v>
      </c>
      <c r="P26" s="15" t="s">
        <v>11858</v>
      </c>
      <c r="Q26" s="15">
        <v>2.0</v>
      </c>
      <c r="R26" s="29">
        <f>MAYORISTA!$I26+MAYORISTA!$Q26</f>
        <v>8</v>
      </c>
      <c r="S26" s="15" t="s">
        <v>59</v>
      </c>
      <c r="T26" s="15" t="s">
        <v>63</v>
      </c>
      <c r="U26" s="15" t="s">
        <v>11776</v>
      </c>
      <c r="V26" s="15" t="s">
        <v>12397</v>
      </c>
      <c r="W26" s="15" t="s">
        <v>11860</v>
      </c>
      <c r="X26" s="15">
        <v>1.0</v>
      </c>
      <c r="Y26" s="50">
        <v>2.0</v>
      </c>
      <c r="Z26" s="15" t="s">
        <v>11860</v>
      </c>
      <c r="AA26" s="15"/>
      <c r="AB26" s="29">
        <f>OSLE!$L26*OSLE!$AA26</f>
        <v>0</v>
      </c>
      <c r="AC26" s="15"/>
      <c r="AD26" s="15"/>
      <c r="AE26" s="15"/>
      <c r="AF26" s="15"/>
      <c r="AG26" s="15"/>
      <c r="AH26" s="32" t="str">
        <f>IF(AND(OSLE!$AF26=0,OSLE!$AG26=0),"",OSLE!$AF26-OSLE!$AG26)</f>
        <v/>
      </c>
      <c r="AI26" s="15"/>
      <c r="AJ26" s="15"/>
      <c r="AK26" s="15"/>
      <c r="AL26" s="15"/>
      <c r="AM26" s="15"/>
      <c r="AN26" s="15"/>
      <c r="AO26" s="15"/>
      <c r="AP26" s="15"/>
      <c r="AQ26" s="15"/>
    </row>
    <row r="27" ht="15.75" customHeight="1">
      <c r="A27" s="28" t="s">
        <v>1692</v>
      </c>
      <c r="B27" s="28"/>
      <c r="C27" s="15" t="str">
        <f t="shared" si="1"/>
        <v>ALM38009578</v>
      </c>
      <c r="D27" s="15" t="s">
        <v>11857</v>
      </c>
      <c r="E27" s="28" t="s">
        <v>1693</v>
      </c>
      <c r="F27" s="20"/>
      <c r="G27" s="29">
        <v>21.0</v>
      </c>
      <c r="H27" s="28" t="s">
        <v>12099</v>
      </c>
      <c r="I27" s="15">
        <v>6.0</v>
      </c>
      <c r="J27" s="15"/>
      <c r="K27" s="15"/>
      <c r="L27" s="33">
        <v>1.0</v>
      </c>
      <c r="M27" s="15">
        <v>30.0</v>
      </c>
      <c r="N27" s="24">
        <f t="shared" si="2"/>
        <v>10</v>
      </c>
      <c r="O27" s="29">
        <f>MROUND((MAYORISTA!$N27/0.6),10)</f>
        <v>20</v>
      </c>
      <c r="P27" s="15" t="s">
        <v>11858</v>
      </c>
      <c r="Q27" s="15">
        <v>2.0</v>
      </c>
      <c r="R27" s="29">
        <f>MAYORISTA!$I27+MAYORISTA!$Q27</f>
        <v>8</v>
      </c>
      <c r="S27" s="15" t="s">
        <v>59</v>
      </c>
      <c r="T27" s="15" t="s">
        <v>63</v>
      </c>
      <c r="U27" s="15" t="s">
        <v>11776</v>
      </c>
      <c r="V27" s="15" t="s">
        <v>12397</v>
      </c>
      <c r="W27" s="15" t="s">
        <v>11860</v>
      </c>
      <c r="X27" s="15">
        <v>1.0</v>
      </c>
      <c r="Y27" s="50">
        <v>1.0</v>
      </c>
      <c r="Z27" s="15" t="s">
        <v>11860</v>
      </c>
      <c r="AA27" s="15"/>
      <c r="AB27" s="29">
        <f>OSLE!$L27*OSLE!$AA27</f>
        <v>18400</v>
      </c>
      <c r="AC27" s="15"/>
      <c r="AD27" s="15"/>
      <c r="AE27" s="15"/>
      <c r="AF27" s="15"/>
      <c r="AG27" s="15"/>
      <c r="AH27" s="32" t="str">
        <f>IF(AND(OSLE!$AF27=0,OSLE!$AG27=0),"",OSLE!$AF27-OSLE!$AG27)</f>
        <v/>
      </c>
      <c r="AI27" s="15"/>
      <c r="AJ27" s="15"/>
      <c r="AK27" s="15"/>
      <c r="AL27" s="15"/>
      <c r="AM27" s="15"/>
      <c r="AN27" s="15"/>
      <c r="AO27" s="15"/>
      <c r="AP27" s="15"/>
      <c r="AQ27" s="15"/>
    </row>
    <row r="28" ht="15.75" customHeight="1">
      <c r="A28" s="28" t="s">
        <v>1694</v>
      </c>
      <c r="B28" s="28"/>
      <c r="C28" s="15" t="str">
        <f t="shared" si="1"/>
        <v>ALM38009561</v>
      </c>
      <c r="D28" s="15" t="s">
        <v>11857</v>
      </c>
      <c r="E28" s="28" t="s">
        <v>1695</v>
      </c>
      <c r="F28" s="20"/>
      <c r="G28" s="29">
        <v>21.0</v>
      </c>
      <c r="H28" s="28" t="s">
        <v>12099</v>
      </c>
      <c r="I28" s="15">
        <v>6.0</v>
      </c>
      <c r="J28" s="15"/>
      <c r="K28" s="15"/>
      <c r="L28" s="33">
        <v>1.0</v>
      </c>
      <c r="M28" s="15">
        <v>30.0</v>
      </c>
      <c r="N28" s="24">
        <f t="shared" si="2"/>
        <v>10</v>
      </c>
      <c r="O28" s="29">
        <f>MROUND((MAYORISTA!$N28/0.6),10)</f>
        <v>20</v>
      </c>
      <c r="P28" s="15" t="s">
        <v>11858</v>
      </c>
      <c r="Q28" s="15">
        <v>2.0</v>
      </c>
      <c r="R28" s="29">
        <f>MAYORISTA!$I28+MAYORISTA!$Q28</f>
        <v>8</v>
      </c>
      <c r="S28" s="15" t="s">
        <v>59</v>
      </c>
      <c r="T28" s="15" t="s">
        <v>63</v>
      </c>
      <c r="U28" s="15" t="s">
        <v>11776</v>
      </c>
      <c r="V28" s="15" t="s">
        <v>12397</v>
      </c>
      <c r="W28" s="15" t="s">
        <v>11860</v>
      </c>
      <c r="X28" s="15">
        <v>1.0</v>
      </c>
      <c r="Y28" s="50">
        <v>1.0</v>
      </c>
      <c r="Z28" s="15" t="s">
        <v>11860</v>
      </c>
      <c r="AA28" s="15"/>
      <c r="AB28" s="29">
        <f>OSLE!$L28*OSLE!$AA28</f>
        <v>0</v>
      </c>
      <c r="AC28" s="15"/>
      <c r="AD28" s="15"/>
      <c r="AE28" s="15"/>
      <c r="AF28" s="15"/>
      <c r="AG28" s="15"/>
      <c r="AH28" s="32" t="str">
        <f>IF(AND(OSLE!$AF28=0,OSLE!$AG28=0),"",OSLE!$AF28-OSLE!$AG28)</f>
        <v/>
      </c>
      <c r="AI28" s="15"/>
      <c r="AJ28" s="15"/>
      <c r="AK28" s="15"/>
      <c r="AL28" s="15"/>
      <c r="AM28" s="15"/>
      <c r="AN28" s="15"/>
      <c r="AO28" s="15"/>
      <c r="AP28" s="15"/>
      <c r="AQ28" s="15"/>
    </row>
    <row r="29" ht="15.75" customHeight="1">
      <c r="A29" s="28" t="s">
        <v>1696</v>
      </c>
      <c r="B29" s="28"/>
      <c r="C29" s="15" t="str">
        <f t="shared" si="1"/>
        <v>ALM70418418</v>
      </c>
      <c r="D29" s="15" t="s">
        <v>11857</v>
      </c>
      <c r="E29" s="28" t="s">
        <v>1697</v>
      </c>
      <c r="F29" s="20"/>
      <c r="G29" s="29">
        <v>21.0</v>
      </c>
      <c r="H29" s="28" t="s">
        <v>12099</v>
      </c>
      <c r="I29" s="15">
        <v>6.0</v>
      </c>
      <c r="J29" s="15"/>
      <c r="K29" s="15"/>
      <c r="L29" s="33">
        <v>1.0</v>
      </c>
      <c r="M29" s="15">
        <v>30.0</v>
      </c>
      <c r="N29" s="24">
        <f t="shared" si="2"/>
        <v>10</v>
      </c>
      <c r="O29" s="29">
        <f>MROUND((MAYORISTA!$N29/0.6),10)</f>
        <v>20</v>
      </c>
      <c r="P29" s="15" t="s">
        <v>11858</v>
      </c>
      <c r="Q29" s="15">
        <v>2.0</v>
      </c>
      <c r="R29" s="29">
        <f>MAYORISTA!$I29+MAYORISTA!$Q29</f>
        <v>8</v>
      </c>
      <c r="S29" s="15" t="s">
        <v>59</v>
      </c>
      <c r="T29" s="15" t="s">
        <v>63</v>
      </c>
      <c r="U29" s="15" t="s">
        <v>11776</v>
      </c>
      <c r="V29" s="15" t="s">
        <v>12215</v>
      </c>
      <c r="W29" s="15" t="s">
        <v>11860</v>
      </c>
      <c r="X29" s="15">
        <v>1.0</v>
      </c>
      <c r="Y29" s="50">
        <v>6.0</v>
      </c>
      <c r="Z29" s="15" t="s">
        <v>11860</v>
      </c>
      <c r="AA29" s="15"/>
      <c r="AB29" s="29">
        <f>OSLE!$L29*OSLE!$AA29</f>
        <v>11100</v>
      </c>
      <c r="AC29" s="15"/>
      <c r="AD29" s="15"/>
      <c r="AE29" s="15"/>
      <c r="AF29" s="15"/>
      <c r="AG29" s="15"/>
      <c r="AH29" s="32" t="str">
        <f>IF(AND(OSLE!$AF29=0,OSLE!$AG29=0),"",OSLE!$AF29-OSLE!$AG29)</f>
        <v/>
      </c>
      <c r="AI29" s="15"/>
      <c r="AJ29" s="15"/>
      <c r="AK29" s="15"/>
      <c r="AL29" s="15"/>
      <c r="AM29" s="15"/>
      <c r="AN29" s="15"/>
      <c r="AO29" s="15"/>
      <c r="AP29" s="15"/>
      <c r="AQ29" s="15"/>
    </row>
    <row r="30" ht="15.75" customHeight="1">
      <c r="A30" s="28" t="s">
        <v>1698</v>
      </c>
      <c r="B30" s="28"/>
      <c r="C30" s="15" t="str">
        <f t="shared" si="1"/>
        <v>ALM70418456</v>
      </c>
      <c r="D30" s="15" t="s">
        <v>11857</v>
      </c>
      <c r="E30" s="28" t="s">
        <v>1699</v>
      </c>
      <c r="F30" s="20"/>
      <c r="G30" s="29">
        <v>21.0</v>
      </c>
      <c r="H30" s="28" t="s">
        <v>12099</v>
      </c>
      <c r="I30" s="15">
        <v>6.0</v>
      </c>
      <c r="J30" s="15"/>
      <c r="K30" s="15"/>
      <c r="L30" s="33">
        <v>1.0</v>
      </c>
      <c r="M30" s="15">
        <v>30.0</v>
      </c>
      <c r="N30" s="24">
        <f t="shared" si="2"/>
        <v>10</v>
      </c>
      <c r="O30" s="29">
        <f>MROUND((MAYORISTA!$N30/0.6),10)</f>
        <v>20</v>
      </c>
      <c r="P30" s="15" t="s">
        <v>11858</v>
      </c>
      <c r="Q30" s="15">
        <v>2.0</v>
      </c>
      <c r="R30" s="29">
        <f>MAYORISTA!$I30+MAYORISTA!$Q30</f>
        <v>8</v>
      </c>
      <c r="S30" s="15" t="s">
        <v>59</v>
      </c>
      <c r="T30" s="15" t="s">
        <v>63</v>
      </c>
      <c r="U30" s="15" t="s">
        <v>11776</v>
      </c>
      <c r="V30" s="15" t="s">
        <v>12215</v>
      </c>
      <c r="W30" s="15" t="s">
        <v>11860</v>
      </c>
      <c r="X30" s="15">
        <v>1.0</v>
      </c>
      <c r="Y30" s="50">
        <v>3.0</v>
      </c>
      <c r="Z30" s="15" t="s">
        <v>11860</v>
      </c>
      <c r="AA30" s="15"/>
      <c r="AB30" s="29">
        <f>OSLE!$L30*OSLE!$AA30</f>
        <v>0</v>
      </c>
      <c r="AC30" s="15"/>
      <c r="AD30" s="15"/>
      <c r="AE30" s="15"/>
      <c r="AF30" s="15"/>
      <c r="AG30" s="15"/>
      <c r="AH30" s="32" t="str">
        <f>IF(AND(OSLE!$AF30=0,OSLE!$AG30=0),"",OSLE!$AF30-OSLE!$AG30)</f>
        <v/>
      </c>
      <c r="AI30" s="15"/>
      <c r="AJ30" s="15"/>
      <c r="AK30" s="15"/>
      <c r="AL30" s="15"/>
      <c r="AM30" s="15"/>
      <c r="AN30" s="15"/>
      <c r="AO30" s="15"/>
      <c r="AP30" s="15"/>
      <c r="AQ30" s="15"/>
    </row>
    <row r="31" ht="15.75" customHeight="1">
      <c r="A31" s="28" t="s">
        <v>1700</v>
      </c>
      <c r="B31" s="28"/>
      <c r="C31" s="15" t="str">
        <f t="shared" si="1"/>
        <v>ALM70412447</v>
      </c>
      <c r="D31" s="15" t="s">
        <v>11857</v>
      </c>
      <c r="E31" s="28" t="s">
        <v>1701</v>
      </c>
      <c r="F31" s="20"/>
      <c r="G31" s="29">
        <v>21.0</v>
      </c>
      <c r="H31" s="28" t="s">
        <v>12099</v>
      </c>
      <c r="I31" s="15">
        <v>6.0</v>
      </c>
      <c r="J31" s="15"/>
      <c r="K31" s="15"/>
      <c r="L31" s="33">
        <v>1.0</v>
      </c>
      <c r="M31" s="15">
        <v>30.0</v>
      </c>
      <c r="N31" s="24">
        <f t="shared" si="2"/>
        <v>10</v>
      </c>
      <c r="O31" s="29">
        <f>MROUND((MAYORISTA!$N31/0.6),10)</f>
        <v>20</v>
      </c>
      <c r="P31" s="15" t="s">
        <v>11858</v>
      </c>
      <c r="Q31" s="15">
        <v>2.0</v>
      </c>
      <c r="R31" s="29">
        <f>MAYORISTA!$I31+MAYORISTA!$Q31</f>
        <v>8</v>
      </c>
      <c r="S31" s="15" t="s">
        <v>59</v>
      </c>
      <c r="T31" s="15" t="s">
        <v>63</v>
      </c>
      <c r="U31" s="15" t="s">
        <v>11776</v>
      </c>
      <c r="V31" s="15" t="s">
        <v>12215</v>
      </c>
      <c r="W31" s="15" t="s">
        <v>11860</v>
      </c>
      <c r="X31" s="15">
        <v>1.0</v>
      </c>
      <c r="Y31" s="50">
        <v>0.0</v>
      </c>
      <c r="Z31" s="15" t="s">
        <v>11860</v>
      </c>
      <c r="AA31" s="15"/>
      <c r="AB31" s="29">
        <f>OSLE!$L31*OSLE!$AA31</f>
        <v>0</v>
      </c>
      <c r="AC31" s="15"/>
      <c r="AD31" s="15"/>
      <c r="AE31" s="15"/>
      <c r="AF31" s="15"/>
      <c r="AG31" s="15"/>
      <c r="AH31" s="32" t="str">
        <f>IF(AND(OSLE!$AF31=0,OSLE!$AG31=0),"",OSLE!$AF31-OSLE!$AG31)</f>
        <v/>
      </c>
      <c r="AI31" s="15"/>
      <c r="AJ31" s="15"/>
      <c r="AK31" s="15"/>
      <c r="AL31" s="15"/>
      <c r="AM31" s="15"/>
      <c r="AN31" s="15"/>
      <c r="AO31" s="15"/>
      <c r="AP31" s="15"/>
      <c r="AQ31" s="15"/>
    </row>
    <row r="32" ht="15.75" customHeight="1">
      <c r="A32" s="28" t="s">
        <v>1702</v>
      </c>
      <c r="B32" s="28"/>
      <c r="C32" s="15" t="str">
        <f t="shared" si="1"/>
        <v>ALM70410603</v>
      </c>
      <c r="D32" s="15" t="s">
        <v>11857</v>
      </c>
      <c r="E32" s="28" t="s">
        <v>1703</v>
      </c>
      <c r="F32" s="20"/>
      <c r="G32" s="29">
        <v>21.0</v>
      </c>
      <c r="H32" s="28" t="s">
        <v>12099</v>
      </c>
      <c r="I32" s="15">
        <v>6.0</v>
      </c>
      <c r="J32" s="15"/>
      <c r="K32" s="15"/>
      <c r="L32" s="33">
        <v>1.0</v>
      </c>
      <c r="M32" s="15">
        <v>30.0</v>
      </c>
      <c r="N32" s="24">
        <f t="shared" si="2"/>
        <v>10</v>
      </c>
      <c r="O32" s="29">
        <f>MROUND((MAYORISTA!$N32/0.6),10)</f>
        <v>20</v>
      </c>
      <c r="P32" s="15" t="s">
        <v>11858</v>
      </c>
      <c r="Q32" s="15">
        <v>2.0</v>
      </c>
      <c r="R32" s="29">
        <f>MAYORISTA!$I32+MAYORISTA!$Q32</f>
        <v>8</v>
      </c>
      <c r="S32" s="15" t="s">
        <v>59</v>
      </c>
      <c r="T32" s="15" t="s">
        <v>63</v>
      </c>
      <c r="U32" s="15" t="s">
        <v>11784</v>
      </c>
      <c r="V32" s="15" t="s">
        <v>12398</v>
      </c>
      <c r="W32" s="15" t="s">
        <v>11860</v>
      </c>
      <c r="X32" s="15">
        <v>1.0</v>
      </c>
      <c r="Y32" s="50">
        <v>0.0</v>
      </c>
      <c r="Z32" s="15" t="s">
        <v>11860</v>
      </c>
      <c r="AA32" s="15"/>
      <c r="AB32" s="29">
        <f>OSLE!$L32*OSLE!$AA32</f>
        <v>0</v>
      </c>
      <c r="AC32" s="15"/>
      <c r="AD32" s="15"/>
      <c r="AE32" s="15"/>
      <c r="AF32" s="15"/>
      <c r="AG32" s="15"/>
      <c r="AH32" s="32" t="str">
        <f>IF(AND(OSLE!$AF32=0,OSLE!$AG32=0),"",OSLE!$AF32-OSLE!$AG32)</f>
        <v/>
      </c>
      <c r="AI32" s="15"/>
      <c r="AJ32" s="15"/>
      <c r="AK32" s="15"/>
      <c r="AL32" s="15"/>
      <c r="AM32" s="15"/>
      <c r="AN32" s="15"/>
      <c r="AO32" s="15"/>
      <c r="AP32" s="15"/>
      <c r="AQ32" s="15"/>
    </row>
    <row r="33" ht="15.75" customHeight="1">
      <c r="A33" s="28" t="s">
        <v>1704</v>
      </c>
      <c r="B33" s="28"/>
      <c r="C33" s="15" t="str">
        <f t="shared" si="1"/>
        <v>ALM70410610</v>
      </c>
      <c r="D33" s="15" t="s">
        <v>11857</v>
      </c>
      <c r="E33" s="28" t="s">
        <v>1705</v>
      </c>
      <c r="F33" s="20"/>
      <c r="G33" s="29">
        <v>21.0</v>
      </c>
      <c r="H33" s="28" t="s">
        <v>12099</v>
      </c>
      <c r="I33" s="15">
        <v>6.0</v>
      </c>
      <c r="J33" s="15"/>
      <c r="K33" s="15"/>
      <c r="L33" s="33">
        <v>1.0</v>
      </c>
      <c r="M33" s="15">
        <v>30.0</v>
      </c>
      <c r="N33" s="24">
        <f t="shared" si="2"/>
        <v>10</v>
      </c>
      <c r="O33" s="29">
        <f>MROUND((MAYORISTA!$N33/0.6),10)</f>
        <v>20</v>
      </c>
      <c r="P33" s="15" t="s">
        <v>11858</v>
      </c>
      <c r="Q33" s="15">
        <v>2.0</v>
      </c>
      <c r="R33" s="29">
        <f>MAYORISTA!$I33+MAYORISTA!$Q33</f>
        <v>8</v>
      </c>
      <c r="S33" s="15" t="s">
        <v>59</v>
      </c>
      <c r="T33" s="15" t="s">
        <v>63</v>
      </c>
      <c r="U33" s="15" t="s">
        <v>11784</v>
      </c>
      <c r="V33" s="15" t="s">
        <v>12398</v>
      </c>
      <c r="W33" s="15" t="s">
        <v>11860</v>
      </c>
      <c r="X33" s="15">
        <v>1.0</v>
      </c>
      <c r="Y33" s="50">
        <v>0.0</v>
      </c>
      <c r="Z33" s="15" t="s">
        <v>11860</v>
      </c>
      <c r="AA33" s="15"/>
      <c r="AB33" s="29" t="str">
        <f>ARTICULOS_OSLE[[#This Row],[Costo]]*ARTICULOS_OSLE[[#This Row],[Pedido]]</f>
        <v>#ERROR!</v>
      </c>
      <c r="AC33" s="15"/>
      <c r="AD33" s="15"/>
      <c r="AE33" s="15"/>
      <c r="AF33" s="15"/>
      <c r="AG33" s="15"/>
      <c r="AH33" s="32" t="str">
        <f>IF(AND(ARTICULOS_OSLE[[#This Row],[FechaVenc]]=0,ARTICULOS_OSLE[[#This Row],[DiasVenc]]=0),"",ARTICULOS_OSLE[[#This Row],[FechaVenc]]-ARTICULOS_OSLE[[#This Row],[DiasVenc]])</f>
        <v>#ERROR!</v>
      </c>
      <c r="AI33" s="15"/>
      <c r="AJ33" s="15"/>
      <c r="AK33" s="15"/>
      <c r="AL33" s="15"/>
      <c r="AM33" s="15"/>
      <c r="AN33" s="15"/>
      <c r="AO33" s="15"/>
      <c r="AP33" s="15"/>
      <c r="AQ33" s="15"/>
    </row>
    <row r="34" ht="15.75" customHeight="1">
      <c r="A34" s="28" t="s">
        <v>1706</v>
      </c>
      <c r="B34" s="28"/>
      <c r="C34" s="15" t="str">
        <f t="shared" si="1"/>
        <v>ALM70320780</v>
      </c>
      <c r="D34" s="15" t="s">
        <v>11857</v>
      </c>
      <c r="E34" s="28" t="s">
        <v>1707</v>
      </c>
      <c r="F34" s="20"/>
      <c r="G34" s="29">
        <v>21.0</v>
      </c>
      <c r="H34" s="28" t="s">
        <v>12099</v>
      </c>
      <c r="I34" s="15">
        <v>6.0</v>
      </c>
      <c r="J34" s="15"/>
      <c r="K34" s="15"/>
      <c r="L34" s="33">
        <v>1.0</v>
      </c>
      <c r="M34" s="15">
        <v>30.0</v>
      </c>
      <c r="N34" s="24">
        <f t="shared" si="2"/>
        <v>10</v>
      </c>
      <c r="O34" s="29">
        <f>MROUND((MAYORISTA!$N34/0.6),10)</f>
        <v>20</v>
      </c>
      <c r="P34" s="15" t="s">
        <v>11858</v>
      </c>
      <c r="Q34" s="15">
        <v>2.0</v>
      </c>
      <c r="R34" s="29">
        <f>MAYORISTA!$I34+MAYORISTA!$Q34</f>
        <v>8</v>
      </c>
      <c r="S34" s="15" t="s">
        <v>59</v>
      </c>
      <c r="T34" s="15" t="s">
        <v>63</v>
      </c>
      <c r="U34" s="15" t="s">
        <v>11784</v>
      </c>
      <c r="V34" s="15" t="s">
        <v>12398</v>
      </c>
      <c r="W34" s="15" t="s">
        <v>11860</v>
      </c>
      <c r="X34" s="15">
        <v>1.0</v>
      </c>
      <c r="Y34" s="50">
        <v>2.0</v>
      </c>
      <c r="Z34" s="15" t="s">
        <v>11860</v>
      </c>
      <c r="AA34" s="15"/>
      <c r="AB34" s="29" t="str">
        <f>ARTICULOS_OSLE[[#This Row],[Costo]]*ARTICULOS_OSLE[[#This Row],[Pedido]]</f>
        <v>#ERROR!</v>
      </c>
      <c r="AC34" s="15"/>
      <c r="AD34" s="15"/>
      <c r="AE34" s="15"/>
      <c r="AF34" s="15"/>
      <c r="AG34" s="15"/>
      <c r="AH34" s="32" t="str">
        <f>IF(AND(ARTICULOS_OSLE[[#This Row],[FechaVenc]]=0,ARTICULOS_OSLE[[#This Row],[DiasVenc]]=0),"",ARTICULOS_OSLE[[#This Row],[FechaVenc]]-ARTICULOS_OSLE[[#This Row],[DiasVenc]])</f>
        <v>#ERROR!</v>
      </c>
      <c r="AI34" s="15"/>
      <c r="AJ34" s="15"/>
      <c r="AK34" s="15"/>
      <c r="AL34" s="15"/>
      <c r="AM34" s="15"/>
      <c r="AN34" s="15"/>
      <c r="AO34" s="15"/>
      <c r="AP34" s="15"/>
      <c r="AQ34" s="15"/>
    </row>
    <row r="35" ht="15.75" customHeight="1">
      <c r="A35" s="28" t="s">
        <v>1708</v>
      </c>
      <c r="B35" s="28"/>
      <c r="C35" s="15" t="str">
        <f t="shared" si="1"/>
        <v>ALM00005372</v>
      </c>
      <c r="D35" s="15" t="s">
        <v>11857</v>
      </c>
      <c r="E35" s="28" t="s">
        <v>1709</v>
      </c>
      <c r="F35" s="20"/>
      <c r="G35" s="29">
        <v>21.0</v>
      </c>
      <c r="H35" s="28" t="s">
        <v>12099</v>
      </c>
      <c r="I35" s="15">
        <v>6.0</v>
      </c>
      <c r="J35" s="15"/>
      <c r="K35" s="15"/>
      <c r="L35" s="33">
        <v>1.0</v>
      </c>
      <c r="M35" s="15">
        <v>30.0</v>
      </c>
      <c r="N35" s="24">
        <f t="shared" si="2"/>
        <v>10</v>
      </c>
      <c r="O35" s="29">
        <f>MROUND((MAYORISTA!$N35/0.6),10)</f>
        <v>20</v>
      </c>
      <c r="P35" s="15" t="s">
        <v>11858</v>
      </c>
      <c r="Q35" s="15">
        <v>2.0</v>
      </c>
      <c r="R35" s="29">
        <f>MAYORISTA!$I35+MAYORISTA!$Q35</f>
        <v>8</v>
      </c>
      <c r="S35" s="15" t="s">
        <v>59</v>
      </c>
      <c r="T35" s="15" t="s">
        <v>63</v>
      </c>
      <c r="U35" s="15" t="s">
        <v>11784</v>
      </c>
      <c r="V35" s="15" t="s">
        <v>12399</v>
      </c>
      <c r="W35" s="15" t="s">
        <v>11860</v>
      </c>
      <c r="X35" s="15">
        <v>1.0</v>
      </c>
      <c r="Y35" s="50">
        <v>0.0</v>
      </c>
      <c r="Z35" s="15" t="s">
        <v>11860</v>
      </c>
      <c r="AA35" s="15"/>
      <c r="AB35" s="29" t="str">
        <f>ARTICULOS_OSLE[[#This Row],[Costo]]*ARTICULOS_OSLE[[#This Row],[Pedido]]</f>
        <v>#ERROR!</v>
      </c>
      <c r="AC35" s="15"/>
      <c r="AD35" s="15"/>
      <c r="AE35" s="15"/>
      <c r="AF35" s="15"/>
      <c r="AG35" s="15"/>
      <c r="AH35" s="32" t="str">
        <f>IF(AND(ARTICULOS_OSLE[[#This Row],[FechaVenc]]=0,ARTICULOS_OSLE[[#This Row],[DiasVenc]]=0),"",ARTICULOS_OSLE[[#This Row],[FechaVenc]]-ARTICULOS_OSLE[[#This Row],[DiasVenc]])</f>
        <v>#ERROR!</v>
      </c>
      <c r="AI35" s="15"/>
      <c r="AJ35" s="15"/>
      <c r="AK35" s="15"/>
      <c r="AL35" s="15"/>
      <c r="AM35" s="15"/>
      <c r="AN35" s="15"/>
      <c r="AO35" s="15"/>
      <c r="AP35" s="15"/>
      <c r="AQ35" s="15"/>
    </row>
    <row r="36" ht="15.75" customHeight="1">
      <c r="A36" s="28" t="s">
        <v>1710</v>
      </c>
      <c r="B36" s="28"/>
      <c r="C36" s="15" t="str">
        <f t="shared" si="1"/>
        <v>ALM99604075</v>
      </c>
      <c r="D36" s="15" t="s">
        <v>11857</v>
      </c>
      <c r="E36" s="28" t="s">
        <v>1711</v>
      </c>
      <c r="F36" s="20"/>
      <c r="G36" s="29">
        <v>21.0</v>
      </c>
      <c r="H36" s="28" t="s">
        <v>12099</v>
      </c>
      <c r="I36" s="15">
        <v>6.0</v>
      </c>
      <c r="J36" s="15"/>
      <c r="K36" s="15"/>
      <c r="L36" s="33">
        <v>1.0</v>
      </c>
      <c r="M36" s="15">
        <v>30.0</v>
      </c>
      <c r="N36" s="24">
        <f t="shared" si="2"/>
        <v>10</v>
      </c>
      <c r="O36" s="29">
        <f>MROUND((MAYORISTA!$N36/0.6),10)</f>
        <v>20</v>
      </c>
      <c r="P36" s="15" t="s">
        <v>11858</v>
      </c>
      <c r="Q36" s="15">
        <v>2.0</v>
      </c>
      <c r="R36" s="29">
        <f>MAYORISTA!$I36+MAYORISTA!$Q36</f>
        <v>8</v>
      </c>
      <c r="S36" s="15" t="s">
        <v>59</v>
      </c>
      <c r="T36" s="15" t="s">
        <v>63</v>
      </c>
      <c r="U36" s="15" t="s">
        <v>11784</v>
      </c>
      <c r="V36" s="15" t="s">
        <v>11954</v>
      </c>
      <c r="W36" s="15" t="s">
        <v>11860</v>
      </c>
      <c r="X36" s="15">
        <v>1.0</v>
      </c>
      <c r="Y36" s="50">
        <v>0.0</v>
      </c>
      <c r="Z36" s="15" t="s">
        <v>11860</v>
      </c>
      <c r="AA36" s="15"/>
      <c r="AB36" s="29" t="str">
        <f>ARTICULOS_OSLE[[#This Row],[Costo]]*ARTICULOS_OSLE[[#This Row],[Pedido]]</f>
        <v>#ERROR!</v>
      </c>
      <c r="AC36" s="15"/>
      <c r="AD36" s="15"/>
      <c r="AE36" s="15"/>
      <c r="AF36" s="15"/>
      <c r="AG36" s="15"/>
      <c r="AH36" s="32" t="str">
        <f>IF(AND(ARTICULOS_OSLE[[#This Row],[FechaVenc]]=0,ARTICULOS_OSLE[[#This Row],[DiasVenc]]=0),"",ARTICULOS_OSLE[[#This Row],[FechaVenc]]-ARTICULOS_OSLE[[#This Row],[DiasVenc]])</f>
        <v>#ERROR!</v>
      </c>
      <c r="AI36" s="15"/>
      <c r="AJ36" s="15"/>
      <c r="AK36" s="15"/>
      <c r="AL36" s="15"/>
      <c r="AM36" s="15"/>
      <c r="AN36" s="15"/>
      <c r="AO36" s="15"/>
      <c r="AP36" s="15"/>
      <c r="AQ36" s="15"/>
    </row>
    <row r="37" ht="15.75" customHeight="1">
      <c r="A37" s="28" t="s">
        <v>1712</v>
      </c>
      <c r="B37" s="28"/>
      <c r="C37" s="15" t="str">
        <f t="shared" si="1"/>
        <v>ALM99000020</v>
      </c>
      <c r="D37" s="15" t="s">
        <v>11857</v>
      </c>
      <c r="E37" s="28" t="s">
        <v>1713</v>
      </c>
      <c r="F37" s="20"/>
      <c r="G37" s="29">
        <v>21.0</v>
      </c>
      <c r="H37" s="28" t="s">
        <v>12099</v>
      </c>
      <c r="I37" s="15">
        <v>6.0</v>
      </c>
      <c r="J37" s="15"/>
      <c r="K37" s="15"/>
      <c r="L37" s="33">
        <v>1.0</v>
      </c>
      <c r="M37" s="15">
        <v>30.0</v>
      </c>
      <c r="N37" s="24">
        <f t="shared" si="2"/>
        <v>10</v>
      </c>
      <c r="O37" s="29">
        <f>MROUND((MAYORISTA!$N37/0.6),10)</f>
        <v>20</v>
      </c>
      <c r="P37" s="15" t="s">
        <v>11858</v>
      </c>
      <c r="Q37" s="15">
        <v>2.0</v>
      </c>
      <c r="R37" s="29">
        <f>MAYORISTA!$I37+MAYORISTA!$Q37</f>
        <v>8</v>
      </c>
      <c r="S37" s="15" t="s">
        <v>59</v>
      </c>
      <c r="T37" s="15" t="s">
        <v>63</v>
      </c>
      <c r="U37" s="15" t="s">
        <v>11784</v>
      </c>
      <c r="V37" s="15" t="s">
        <v>11954</v>
      </c>
      <c r="W37" s="15" t="s">
        <v>11860</v>
      </c>
      <c r="X37" s="15">
        <v>1.0</v>
      </c>
      <c r="Y37" s="50">
        <v>0.0</v>
      </c>
      <c r="Z37" s="15" t="s">
        <v>11860</v>
      </c>
      <c r="AA37" s="15"/>
      <c r="AB37" s="29" t="str">
        <f>ARTICULOS_OSLE[[#This Row],[Costo]]*ARTICULOS_OSLE[[#This Row],[Pedido]]</f>
        <v>#ERROR!</v>
      </c>
      <c r="AC37" s="15"/>
      <c r="AD37" s="15"/>
      <c r="AE37" s="15"/>
      <c r="AF37" s="15"/>
      <c r="AG37" s="15"/>
      <c r="AH37" s="32" t="str">
        <f>IF(AND(ARTICULOS_OSLE[[#This Row],[FechaVenc]]=0,ARTICULOS_OSLE[[#This Row],[DiasVenc]]=0),"",ARTICULOS_OSLE[[#This Row],[FechaVenc]]-ARTICULOS_OSLE[[#This Row],[DiasVenc]])</f>
        <v>#ERROR!</v>
      </c>
      <c r="AI37" s="15"/>
      <c r="AJ37" s="15"/>
      <c r="AK37" s="15"/>
      <c r="AL37" s="15"/>
      <c r="AM37" s="15"/>
      <c r="AN37" s="15"/>
      <c r="AO37" s="15"/>
      <c r="AP37" s="15"/>
      <c r="AQ37" s="15"/>
    </row>
    <row r="38" ht="15.75" customHeight="1">
      <c r="A38" s="28" t="s">
        <v>1714</v>
      </c>
      <c r="B38" s="28"/>
      <c r="C38" s="15" t="str">
        <f t="shared" si="1"/>
        <v>ALM99603856</v>
      </c>
      <c r="D38" s="15" t="s">
        <v>11857</v>
      </c>
      <c r="E38" s="28" t="s">
        <v>1715</v>
      </c>
      <c r="F38" s="20"/>
      <c r="G38" s="29">
        <v>21.0</v>
      </c>
      <c r="H38" s="28" t="s">
        <v>12099</v>
      </c>
      <c r="I38" s="15">
        <v>6.0</v>
      </c>
      <c r="J38" s="15"/>
      <c r="K38" s="15"/>
      <c r="L38" s="33">
        <v>1.0</v>
      </c>
      <c r="M38" s="15">
        <v>30.0</v>
      </c>
      <c r="N38" s="24">
        <f t="shared" si="2"/>
        <v>10</v>
      </c>
      <c r="O38" s="29">
        <f>MROUND((MAYORISTA!$N38/0.6),10)</f>
        <v>20</v>
      </c>
      <c r="P38" s="15" t="s">
        <v>11858</v>
      </c>
      <c r="Q38" s="15">
        <v>2.0</v>
      </c>
      <c r="R38" s="29">
        <f>MAYORISTA!$I38+MAYORISTA!$Q38</f>
        <v>8</v>
      </c>
      <c r="S38" s="15" t="s">
        <v>59</v>
      </c>
      <c r="T38" s="15" t="s">
        <v>63</v>
      </c>
      <c r="U38" s="15" t="s">
        <v>11784</v>
      </c>
      <c r="V38" s="15" t="s">
        <v>11954</v>
      </c>
      <c r="W38" s="15" t="s">
        <v>11860</v>
      </c>
      <c r="X38" s="15">
        <v>1.0</v>
      </c>
      <c r="Y38" s="50">
        <v>0.0</v>
      </c>
      <c r="Z38" s="15" t="s">
        <v>11860</v>
      </c>
      <c r="AA38" s="15"/>
      <c r="AB38" s="29" t="str">
        <f>ARTICULOS_OSLE[[#This Row],[Costo]]*ARTICULOS_OSLE[[#This Row],[Pedido]]</f>
        <v>#ERROR!</v>
      </c>
      <c r="AC38" s="15"/>
      <c r="AD38" s="15"/>
      <c r="AE38" s="15"/>
      <c r="AF38" s="15"/>
      <c r="AG38" s="15"/>
      <c r="AH38" s="32" t="str">
        <f>IF(AND(ARTICULOS_OSLE[[#This Row],[FechaVenc]]=0,ARTICULOS_OSLE[[#This Row],[DiasVenc]]=0),"",ARTICULOS_OSLE[[#This Row],[FechaVenc]]-ARTICULOS_OSLE[[#This Row],[DiasVenc]])</f>
        <v>#ERROR!</v>
      </c>
      <c r="AI38" s="15"/>
      <c r="AJ38" s="15"/>
      <c r="AK38" s="15"/>
      <c r="AL38" s="15"/>
      <c r="AM38" s="15"/>
      <c r="AN38" s="15"/>
      <c r="AO38" s="15"/>
      <c r="AP38" s="15"/>
      <c r="AQ38" s="15"/>
    </row>
    <row r="39" ht="15.75" customHeight="1">
      <c r="A39" s="28" t="s">
        <v>1716</v>
      </c>
      <c r="B39" s="28"/>
      <c r="C39" s="15" t="str">
        <f t="shared" si="1"/>
        <v>ALM99604273</v>
      </c>
      <c r="D39" s="15" t="s">
        <v>11857</v>
      </c>
      <c r="E39" s="28" t="s">
        <v>1717</v>
      </c>
      <c r="F39" s="20"/>
      <c r="G39" s="29">
        <v>21.0</v>
      </c>
      <c r="H39" s="28" t="s">
        <v>12099</v>
      </c>
      <c r="I39" s="15">
        <v>6.0</v>
      </c>
      <c r="J39" s="15"/>
      <c r="K39" s="15"/>
      <c r="L39" s="33">
        <v>1.0</v>
      </c>
      <c r="M39" s="15">
        <v>30.0</v>
      </c>
      <c r="N39" s="24">
        <f t="shared" si="2"/>
        <v>10</v>
      </c>
      <c r="O39" s="29">
        <f>MROUND((MAYORISTA!$N39/0.6),10)</f>
        <v>20</v>
      </c>
      <c r="P39" s="15" t="s">
        <v>11858</v>
      </c>
      <c r="Q39" s="15">
        <v>2.0</v>
      </c>
      <c r="R39" s="29">
        <f>MAYORISTA!$I39+MAYORISTA!$Q39</f>
        <v>8</v>
      </c>
      <c r="S39" s="15" t="s">
        <v>59</v>
      </c>
      <c r="T39" s="15" t="s">
        <v>63</v>
      </c>
      <c r="U39" s="15" t="s">
        <v>11784</v>
      </c>
      <c r="V39" s="15" t="s">
        <v>11954</v>
      </c>
      <c r="W39" s="15" t="s">
        <v>11860</v>
      </c>
      <c r="X39" s="15">
        <v>1.0</v>
      </c>
      <c r="Y39" s="50">
        <v>0.0</v>
      </c>
      <c r="Z39" s="15" t="s">
        <v>11860</v>
      </c>
      <c r="AA39" s="15"/>
      <c r="AB39" s="29" t="str">
        <f>ARTICULOS_OSLE[[#This Row],[Costo]]*ARTICULOS_OSLE[[#This Row],[Pedido]]</f>
        <v>#ERROR!</v>
      </c>
      <c r="AC39" s="15"/>
      <c r="AD39" s="15"/>
      <c r="AE39" s="15"/>
      <c r="AF39" s="15"/>
      <c r="AG39" s="15"/>
      <c r="AH39" s="32" t="str">
        <f>IF(AND(ARTICULOS_OSLE[[#This Row],[FechaVenc]]=0,ARTICULOS_OSLE[[#This Row],[DiasVenc]]=0),"",ARTICULOS_OSLE[[#This Row],[FechaVenc]]-ARTICULOS_OSLE[[#This Row],[DiasVenc]])</f>
        <v>#ERROR!</v>
      </c>
      <c r="AI39" s="15"/>
      <c r="AJ39" s="15"/>
      <c r="AK39" s="15"/>
      <c r="AL39" s="15"/>
      <c r="AM39" s="15"/>
      <c r="AN39" s="15"/>
      <c r="AO39" s="15"/>
      <c r="AP39" s="15"/>
      <c r="AQ39" s="15"/>
    </row>
    <row r="40" ht="15.75" customHeight="1">
      <c r="A40" s="28" t="s">
        <v>1718</v>
      </c>
      <c r="B40" s="28"/>
      <c r="C40" s="15" t="str">
        <f t="shared" si="1"/>
        <v>ALM99602910</v>
      </c>
      <c r="D40" s="15" t="s">
        <v>11857</v>
      </c>
      <c r="E40" s="28" t="s">
        <v>1719</v>
      </c>
      <c r="F40" s="20"/>
      <c r="G40" s="29">
        <v>21.0</v>
      </c>
      <c r="H40" s="28" t="s">
        <v>12099</v>
      </c>
      <c r="I40" s="15">
        <v>6.0</v>
      </c>
      <c r="J40" s="15"/>
      <c r="K40" s="15"/>
      <c r="L40" s="33">
        <v>1.0</v>
      </c>
      <c r="M40" s="15">
        <v>30.0</v>
      </c>
      <c r="N40" s="24">
        <f t="shared" si="2"/>
        <v>10</v>
      </c>
      <c r="O40" s="29">
        <f>MROUND((MAYORISTA!$N40/0.6),10)</f>
        <v>20</v>
      </c>
      <c r="P40" s="15" t="s">
        <v>11858</v>
      </c>
      <c r="Q40" s="15">
        <v>2.0</v>
      </c>
      <c r="R40" s="29">
        <f>MAYORISTA!$I40+MAYORISTA!$Q40</f>
        <v>8</v>
      </c>
      <c r="S40" s="15" t="s">
        <v>59</v>
      </c>
      <c r="T40" s="15" t="s">
        <v>63</v>
      </c>
      <c r="U40" s="15" t="s">
        <v>11784</v>
      </c>
      <c r="V40" s="15" t="s">
        <v>11954</v>
      </c>
      <c r="W40" s="15" t="s">
        <v>11860</v>
      </c>
      <c r="X40" s="15">
        <v>1.0</v>
      </c>
      <c r="Y40" s="50">
        <v>0.0</v>
      </c>
      <c r="Z40" s="15" t="s">
        <v>11860</v>
      </c>
      <c r="AA40" s="15"/>
      <c r="AB40" s="29" t="str">
        <f>ARTICULOS_OSLE[[#This Row],[Costo]]*ARTICULOS_OSLE[[#This Row],[Pedido]]</f>
        <v>#ERROR!</v>
      </c>
      <c r="AC40" s="15"/>
      <c r="AD40" s="15"/>
      <c r="AE40" s="15"/>
      <c r="AF40" s="15"/>
      <c r="AG40" s="15"/>
      <c r="AH40" s="32" t="str">
        <f>IF(AND(ARTICULOS_OSLE[[#This Row],[FechaVenc]]=0,ARTICULOS_OSLE[[#This Row],[DiasVenc]]=0),"",ARTICULOS_OSLE[[#This Row],[FechaVenc]]-ARTICULOS_OSLE[[#This Row],[DiasVenc]])</f>
        <v>#ERROR!</v>
      </c>
      <c r="AI40" s="15"/>
      <c r="AJ40" s="15"/>
      <c r="AK40" s="15"/>
      <c r="AL40" s="15"/>
      <c r="AM40" s="15"/>
      <c r="AN40" s="15"/>
      <c r="AO40" s="15"/>
      <c r="AP40" s="15"/>
      <c r="AQ40" s="15"/>
    </row>
    <row r="41" ht="15.75" customHeight="1">
      <c r="A41" s="28" t="s">
        <v>1720</v>
      </c>
      <c r="B41" s="28"/>
      <c r="C41" s="15" t="str">
        <f t="shared" si="1"/>
        <v>ALM99603177</v>
      </c>
      <c r="D41" s="15" t="s">
        <v>11857</v>
      </c>
      <c r="E41" s="28" t="s">
        <v>1721</v>
      </c>
      <c r="F41" s="20"/>
      <c r="G41" s="29">
        <v>21.0</v>
      </c>
      <c r="H41" s="28" t="s">
        <v>12099</v>
      </c>
      <c r="I41" s="15">
        <v>6.0</v>
      </c>
      <c r="J41" s="15"/>
      <c r="K41" s="15"/>
      <c r="L41" s="33">
        <v>1.0</v>
      </c>
      <c r="M41" s="15">
        <v>30.0</v>
      </c>
      <c r="N41" s="24">
        <f t="shared" si="2"/>
        <v>10</v>
      </c>
      <c r="O41" s="29">
        <f>MROUND((MAYORISTA!$N41/0.6),10)</f>
        <v>20</v>
      </c>
      <c r="P41" s="15" t="s">
        <v>11858</v>
      </c>
      <c r="Q41" s="15">
        <v>2.0</v>
      </c>
      <c r="R41" s="29">
        <f>MAYORISTA!$I41+MAYORISTA!$Q41</f>
        <v>8</v>
      </c>
      <c r="S41" s="15" t="s">
        <v>59</v>
      </c>
      <c r="T41" s="15" t="s">
        <v>63</v>
      </c>
      <c r="U41" s="15" t="s">
        <v>11784</v>
      </c>
      <c r="V41" s="15" t="s">
        <v>11954</v>
      </c>
      <c r="W41" s="15" t="s">
        <v>11860</v>
      </c>
      <c r="X41" s="15">
        <v>1.0</v>
      </c>
      <c r="Y41" s="50">
        <v>0.0</v>
      </c>
      <c r="Z41" s="15" t="s">
        <v>11860</v>
      </c>
      <c r="AA41" s="15"/>
      <c r="AB41" s="29" t="str">
        <f>ARTICULOS_OSLE[[#This Row],[Costo]]*ARTICULOS_OSLE[[#This Row],[Pedido]]</f>
        <v>#ERROR!</v>
      </c>
      <c r="AC41" s="15"/>
      <c r="AD41" s="15"/>
      <c r="AE41" s="15"/>
      <c r="AF41" s="15"/>
      <c r="AG41" s="15"/>
      <c r="AH41" s="32" t="str">
        <f>IF(AND(ARTICULOS_OSLE[[#This Row],[FechaVenc]]=0,ARTICULOS_OSLE[[#This Row],[DiasVenc]]=0),"",ARTICULOS_OSLE[[#This Row],[FechaVenc]]-ARTICULOS_OSLE[[#This Row],[DiasVenc]])</f>
        <v>#ERROR!</v>
      </c>
      <c r="AI41" s="15"/>
      <c r="AJ41" s="15"/>
      <c r="AK41" s="15"/>
      <c r="AL41" s="15"/>
      <c r="AM41" s="15"/>
      <c r="AN41" s="15"/>
      <c r="AO41" s="15"/>
      <c r="AP41" s="15"/>
      <c r="AQ41" s="15"/>
    </row>
    <row r="42" ht="15.75" customHeight="1">
      <c r="A42" s="28" t="s">
        <v>1722</v>
      </c>
      <c r="B42" s="28"/>
      <c r="C42" s="15" t="str">
        <f t="shared" si="1"/>
        <v>ALM70936493</v>
      </c>
      <c r="D42" s="15" t="s">
        <v>11857</v>
      </c>
      <c r="E42" s="28" t="s">
        <v>1723</v>
      </c>
      <c r="F42" s="20"/>
      <c r="G42" s="29">
        <v>21.0</v>
      </c>
      <c r="H42" s="28" t="s">
        <v>12099</v>
      </c>
      <c r="I42" s="15">
        <v>6.0</v>
      </c>
      <c r="J42" s="15"/>
      <c r="K42" s="15"/>
      <c r="L42" s="33">
        <v>1.0</v>
      </c>
      <c r="M42" s="15">
        <v>30.0</v>
      </c>
      <c r="N42" s="24">
        <f t="shared" si="2"/>
        <v>10</v>
      </c>
      <c r="O42" s="29">
        <f>MROUND((MAYORISTA!$N42/0.6),10)</f>
        <v>20</v>
      </c>
      <c r="P42" s="15" t="s">
        <v>11858</v>
      </c>
      <c r="Q42" s="15">
        <v>2.0</v>
      </c>
      <c r="R42" s="29">
        <f>MAYORISTA!$I42+MAYORISTA!$Q42</f>
        <v>8</v>
      </c>
      <c r="S42" s="15" t="s">
        <v>59</v>
      </c>
      <c r="T42" s="15" t="s">
        <v>63</v>
      </c>
      <c r="U42" s="15" t="s">
        <v>11789</v>
      </c>
      <c r="V42" s="15" t="s">
        <v>12400</v>
      </c>
      <c r="W42" s="15" t="s">
        <v>11860</v>
      </c>
      <c r="X42" s="15">
        <v>1.0</v>
      </c>
      <c r="Y42" s="50">
        <v>2.0</v>
      </c>
      <c r="Z42" s="15" t="s">
        <v>11860</v>
      </c>
      <c r="AA42" s="15"/>
      <c r="AB42" s="29" t="str">
        <f>ARTICULOS_OSLE[[#This Row],[Costo]]*ARTICULOS_OSLE[[#This Row],[Pedido]]</f>
        <v>#ERROR!</v>
      </c>
      <c r="AC42" s="15"/>
      <c r="AD42" s="15"/>
      <c r="AE42" s="15"/>
      <c r="AF42" s="15"/>
      <c r="AG42" s="15"/>
      <c r="AH42" s="32" t="str">
        <f>IF(AND(ARTICULOS_OSLE[[#This Row],[FechaVenc]]=0,ARTICULOS_OSLE[[#This Row],[DiasVenc]]=0),"",ARTICULOS_OSLE[[#This Row],[FechaVenc]]-ARTICULOS_OSLE[[#This Row],[DiasVenc]])</f>
        <v>#ERROR!</v>
      </c>
      <c r="AI42" s="15"/>
      <c r="AJ42" s="15"/>
      <c r="AK42" s="15"/>
      <c r="AL42" s="15"/>
      <c r="AM42" s="15"/>
      <c r="AN42" s="15"/>
      <c r="AO42" s="15"/>
      <c r="AP42" s="15"/>
      <c r="AQ42" s="15"/>
    </row>
    <row r="43" ht="15.75" customHeight="1">
      <c r="A43" s="28" t="s">
        <v>1724</v>
      </c>
      <c r="B43" s="28"/>
      <c r="C43" s="15" t="str">
        <f t="shared" si="1"/>
        <v>ALM70936516</v>
      </c>
      <c r="D43" s="15" t="s">
        <v>11857</v>
      </c>
      <c r="E43" s="28" t="s">
        <v>1725</v>
      </c>
      <c r="F43" s="20"/>
      <c r="G43" s="29">
        <v>21.0</v>
      </c>
      <c r="H43" s="28" t="s">
        <v>12099</v>
      </c>
      <c r="I43" s="15">
        <v>6.0</v>
      </c>
      <c r="J43" s="15"/>
      <c r="K43" s="15"/>
      <c r="L43" s="33">
        <v>1.0</v>
      </c>
      <c r="M43" s="15">
        <v>30.0</v>
      </c>
      <c r="N43" s="24">
        <f t="shared" si="2"/>
        <v>10</v>
      </c>
      <c r="O43" s="29">
        <f>MROUND((MAYORISTA!$N43/0.6),10)</f>
        <v>20</v>
      </c>
      <c r="P43" s="15" t="s">
        <v>11858</v>
      </c>
      <c r="Q43" s="15">
        <v>2.0</v>
      </c>
      <c r="R43" s="29">
        <f>MAYORISTA!$I43+MAYORISTA!$Q43</f>
        <v>8</v>
      </c>
      <c r="S43" s="15" t="s">
        <v>59</v>
      </c>
      <c r="T43" s="15" t="s">
        <v>63</v>
      </c>
      <c r="U43" s="15" t="s">
        <v>11789</v>
      </c>
      <c r="V43" s="15" t="s">
        <v>12400</v>
      </c>
      <c r="W43" s="15" t="s">
        <v>11860</v>
      </c>
      <c r="X43" s="15">
        <v>1.0</v>
      </c>
      <c r="Y43" s="50">
        <v>0.0</v>
      </c>
      <c r="Z43" s="15" t="s">
        <v>11860</v>
      </c>
      <c r="AA43" s="15"/>
      <c r="AB43" s="29" t="str">
        <f>ARTICULOS_OSLE[[#This Row],[Costo]]*ARTICULOS_OSLE[[#This Row],[Pedido]]</f>
        <v>#ERROR!</v>
      </c>
      <c r="AC43" s="15"/>
      <c r="AD43" s="15"/>
      <c r="AE43" s="15"/>
      <c r="AF43" s="15"/>
      <c r="AG43" s="15"/>
      <c r="AH43" s="32" t="str">
        <f>IF(AND(ARTICULOS_OSLE[[#This Row],[FechaVenc]]=0,ARTICULOS_OSLE[[#This Row],[DiasVenc]]=0),"",ARTICULOS_OSLE[[#This Row],[FechaVenc]]-ARTICULOS_OSLE[[#This Row],[DiasVenc]])</f>
        <v>#ERROR!</v>
      </c>
      <c r="AI43" s="15"/>
      <c r="AJ43" s="15"/>
      <c r="AK43" s="15"/>
      <c r="AL43" s="15"/>
      <c r="AM43" s="15"/>
      <c r="AN43" s="15"/>
      <c r="AO43" s="15"/>
      <c r="AP43" s="15"/>
      <c r="AQ43" s="15"/>
    </row>
    <row r="44" ht="15.75" customHeight="1">
      <c r="A44" s="28" t="s">
        <v>1726</v>
      </c>
      <c r="B44" s="28"/>
      <c r="C44" s="15" t="str">
        <f t="shared" si="1"/>
        <v>ALM50161227</v>
      </c>
      <c r="D44" s="15" t="s">
        <v>11857</v>
      </c>
      <c r="E44" s="28" t="s">
        <v>1727</v>
      </c>
      <c r="F44" s="20"/>
      <c r="G44" s="29">
        <v>21.0</v>
      </c>
      <c r="H44" s="28" t="s">
        <v>12099</v>
      </c>
      <c r="I44" s="15">
        <v>6.0</v>
      </c>
      <c r="J44" s="15"/>
      <c r="K44" s="15"/>
      <c r="L44" s="33">
        <v>1.0</v>
      </c>
      <c r="M44" s="15">
        <v>30.0</v>
      </c>
      <c r="N44" s="24">
        <f t="shared" si="2"/>
        <v>10</v>
      </c>
      <c r="O44" s="29">
        <f>MROUND((MAYORISTA!$N44/0.6),10)</f>
        <v>20</v>
      </c>
      <c r="P44" s="15" t="s">
        <v>11858</v>
      </c>
      <c r="Q44" s="15">
        <v>2.0</v>
      </c>
      <c r="R44" s="29">
        <f>MAYORISTA!$I44+MAYORISTA!$Q44</f>
        <v>8</v>
      </c>
      <c r="S44" s="15" t="s">
        <v>59</v>
      </c>
      <c r="T44" s="15" t="s">
        <v>63</v>
      </c>
      <c r="U44" s="15" t="s">
        <v>11789</v>
      </c>
      <c r="V44" s="15" t="s">
        <v>12401</v>
      </c>
      <c r="W44" s="15" t="s">
        <v>11860</v>
      </c>
      <c r="X44" s="15">
        <v>1.0</v>
      </c>
      <c r="Y44" s="50">
        <v>0.0</v>
      </c>
      <c r="Z44" s="15" t="s">
        <v>11860</v>
      </c>
      <c r="AA44" s="15"/>
      <c r="AB44" s="29" t="str">
        <f>ARTICULOS_OSLE[[#This Row],[Costo]]*ARTICULOS_OSLE[[#This Row],[Pedido]]</f>
        <v>#ERROR!</v>
      </c>
      <c r="AC44" s="15"/>
      <c r="AD44" s="15"/>
      <c r="AE44" s="15"/>
      <c r="AF44" s="15"/>
      <c r="AG44" s="15"/>
      <c r="AH44" s="32" t="str">
        <f>IF(AND(ARTICULOS_OSLE[[#This Row],[FechaVenc]]=0,ARTICULOS_OSLE[[#This Row],[DiasVenc]]=0),"",ARTICULOS_OSLE[[#This Row],[FechaVenc]]-ARTICULOS_OSLE[[#This Row],[DiasVenc]])</f>
        <v>#ERROR!</v>
      </c>
      <c r="AI44" s="15"/>
      <c r="AJ44" s="15"/>
      <c r="AK44" s="15"/>
      <c r="AL44" s="15"/>
      <c r="AM44" s="15"/>
      <c r="AN44" s="15"/>
      <c r="AO44" s="15"/>
      <c r="AP44" s="15"/>
      <c r="AQ44" s="15"/>
    </row>
    <row r="45" ht="15.75" customHeight="1">
      <c r="A45" s="28" t="s">
        <v>1728</v>
      </c>
      <c r="B45" s="28"/>
      <c r="C45" s="15" t="str">
        <f t="shared" si="1"/>
        <v>ALM50161029</v>
      </c>
      <c r="D45" s="15" t="s">
        <v>11857</v>
      </c>
      <c r="E45" s="28" t="s">
        <v>1729</v>
      </c>
      <c r="F45" s="20"/>
      <c r="G45" s="29">
        <v>21.0</v>
      </c>
      <c r="H45" s="28" t="s">
        <v>12099</v>
      </c>
      <c r="I45" s="15">
        <v>6.0</v>
      </c>
      <c r="J45" s="15"/>
      <c r="K45" s="15"/>
      <c r="L45" s="33">
        <v>1.0</v>
      </c>
      <c r="M45" s="15">
        <v>30.0</v>
      </c>
      <c r="N45" s="24">
        <f t="shared" si="2"/>
        <v>10</v>
      </c>
      <c r="O45" s="29">
        <f>MROUND((MAYORISTA!$N45/0.6),10)</f>
        <v>20</v>
      </c>
      <c r="P45" s="15" t="s">
        <v>11858</v>
      </c>
      <c r="Q45" s="15">
        <v>2.0</v>
      </c>
      <c r="R45" s="29">
        <f>MAYORISTA!$I45+MAYORISTA!$Q45</f>
        <v>8</v>
      </c>
      <c r="S45" s="15" t="s">
        <v>59</v>
      </c>
      <c r="T45" s="15" t="s">
        <v>63</v>
      </c>
      <c r="U45" s="15" t="s">
        <v>11789</v>
      </c>
      <c r="V45" s="15" t="s">
        <v>12401</v>
      </c>
      <c r="W45" s="15" t="s">
        <v>11860</v>
      </c>
      <c r="X45" s="15">
        <v>1.0</v>
      </c>
      <c r="Y45" s="50">
        <v>0.0</v>
      </c>
      <c r="Z45" s="15" t="s">
        <v>11860</v>
      </c>
      <c r="AA45" s="15"/>
      <c r="AB45" s="29" t="str">
        <f>ARTICULOS_OSLE[[#This Row],[Costo]]*ARTICULOS_OSLE[[#This Row],[Pedido]]</f>
        <v>#ERROR!</v>
      </c>
      <c r="AC45" s="15"/>
      <c r="AD45" s="15"/>
      <c r="AE45" s="15"/>
      <c r="AF45" s="15"/>
      <c r="AG45" s="15"/>
      <c r="AH45" s="32" t="str">
        <f>IF(AND(ARTICULOS_OSLE[[#This Row],[FechaVenc]]=0,ARTICULOS_OSLE[[#This Row],[DiasVenc]]=0),"",ARTICULOS_OSLE[[#This Row],[FechaVenc]]-ARTICULOS_OSLE[[#This Row],[DiasVenc]])</f>
        <v>#ERROR!</v>
      </c>
      <c r="AI45" s="15"/>
      <c r="AJ45" s="15"/>
      <c r="AK45" s="15"/>
      <c r="AL45" s="15"/>
      <c r="AM45" s="15"/>
      <c r="AN45" s="15"/>
      <c r="AO45" s="15"/>
      <c r="AP45" s="15"/>
      <c r="AQ45" s="15"/>
    </row>
    <row r="46" ht="15.75" customHeight="1">
      <c r="A46" s="28" t="s">
        <v>1730</v>
      </c>
      <c r="B46" s="28"/>
      <c r="C46" s="15" t="str">
        <f t="shared" si="1"/>
        <v>ALM50100172</v>
      </c>
      <c r="D46" s="15" t="s">
        <v>11857</v>
      </c>
      <c r="E46" s="28" t="s">
        <v>1731</v>
      </c>
      <c r="F46" s="20"/>
      <c r="G46" s="29">
        <v>21.0</v>
      </c>
      <c r="H46" s="28" t="s">
        <v>12099</v>
      </c>
      <c r="I46" s="15">
        <v>6.0</v>
      </c>
      <c r="J46" s="15"/>
      <c r="K46" s="15"/>
      <c r="L46" s="33">
        <v>1.0</v>
      </c>
      <c r="M46" s="15">
        <v>30.0</v>
      </c>
      <c r="N46" s="24">
        <f t="shared" si="2"/>
        <v>10</v>
      </c>
      <c r="O46" s="29">
        <f>MROUND((MAYORISTA!$N46/0.6),10)</f>
        <v>20</v>
      </c>
      <c r="P46" s="15" t="s">
        <v>11858</v>
      </c>
      <c r="Q46" s="15">
        <v>2.0</v>
      </c>
      <c r="R46" s="29">
        <f>MAYORISTA!$I46+MAYORISTA!$Q46</f>
        <v>8</v>
      </c>
      <c r="S46" s="15" t="s">
        <v>59</v>
      </c>
      <c r="T46" s="15" t="s">
        <v>63</v>
      </c>
      <c r="U46" s="15" t="s">
        <v>11789</v>
      </c>
      <c r="V46" s="15" t="s">
        <v>12401</v>
      </c>
      <c r="W46" s="15" t="s">
        <v>11860</v>
      </c>
      <c r="X46" s="15">
        <v>1.0</v>
      </c>
      <c r="Y46" s="50">
        <v>65.0</v>
      </c>
      <c r="Z46" s="15" t="s">
        <v>11860</v>
      </c>
      <c r="AA46" s="15"/>
      <c r="AB46" s="29" t="str">
        <f>ARTICULOS_OSLE[[#This Row],[Costo]]*ARTICULOS_OSLE[[#This Row],[Pedido]]</f>
        <v>#ERROR!</v>
      </c>
      <c r="AC46" s="15"/>
      <c r="AD46" s="15"/>
      <c r="AE46" s="15"/>
      <c r="AF46" s="15"/>
      <c r="AG46" s="15"/>
      <c r="AH46" s="32" t="str">
        <f>IF(AND(ARTICULOS_OSLE[[#This Row],[FechaVenc]]=0,ARTICULOS_OSLE[[#This Row],[DiasVenc]]=0),"",ARTICULOS_OSLE[[#This Row],[FechaVenc]]-ARTICULOS_OSLE[[#This Row],[DiasVenc]])</f>
        <v>#ERROR!</v>
      </c>
      <c r="AI46" s="15"/>
      <c r="AJ46" s="15"/>
      <c r="AK46" s="15"/>
      <c r="AL46" s="15"/>
      <c r="AM46" s="15"/>
      <c r="AN46" s="15"/>
      <c r="AO46" s="15"/>
      <c r="AP46" s="15"/>
      <c r="AQ46" s="15"/>
    </row>
    <row r="47" ht="15.75" customHeight="1">
      <c r="A47" s="28" t="s">
        <v>1732</v>
      </c>
      <c r="B47" s="28"/>
      <c r="C47" s="15" t="str">
        <f t="shared" si="1"/>
        <v>ALM87800050</v>
      </c>
      <c r="D47" s="15" t="s">
        <v>11857</v>
      </c>
      <c r="E47" s="28" t="s">
        <v>1733</v>
      </c>
      <c r="F47" s="20"/>
      <c r="G47" s="29">
        <v>21.0</v>
      </c>
      <c r="H47" s="28" t="s">
        <v>12099</v>
      </c>
      <c r="I47" s="15">
        <v>6.0</v>
      </c>
      <c r="J47" s="15"/>
      <c r="K47" s="15"/>
      <c r="L47" s="33">
        <v>576.8</v>
      </c>
      <c r="M47" s="15">
        <v>30.0</v>
      </c>
      <c r="N47" s="24">
        <f t="shared" si="2"/>
        <v>820</v>
      </c>
      <c r="O47" s="29">
        <f>MROUND((MAYORISTA!$N47/0.6),10)</f>
        <v>1370</v>
      </c>
      <c r="P47" s="15" t="s">
        <v>11858</v>
      </c>
      <c r="Q47" s="15">
        <v>2.0</v>
      </c>
      <c r="R47" s="29">
        <f>MAYORISTA!$I47+MAYORISTA!$Q47</f>
        <v>8</v>
      </c>
      <c r="S47" s="15" t="s">
        <v>59</v>
      </c>
      <c r="T47" s="15" t="s">
        <v>63</v>
      </c>
      <c r="U47" s="15" t="s">
        <v>11789</v>
      </c>
      <c r="V47" s="15" t="s">
        <v>12402</v>
      </c>
      <c r="W47" s="15" t="s">
        <v>11860</v>
      </c>
      <c r="X47" s="15">
        <v>1.0</v>
      </c>
      <c r="Y47" s="50">
        <v>6.0</v>
      </c>
      <c r="Z47" s="15" t="s">
        <v>11860</v>
      </c>
      <c r="AA47" s="15"/>
      <c r="AB47" s="29" t="str">
        <f>ARTICULOS_OSLE[[#This Row],[Costo]]*ARTICULOS_OSLE[[#This Row],[Pedido]]</f>
        <v>#ERROR!</v>
      </c>
      <c r="AC47" s="15"/>
      <c r="AD47" s="15"/>
      <c r="AE47" s="15"/>
      <c r="AF47" s="15"/>
      <c r="AG47" s="15"/>
      <c r="AH47" s="32" t="str">
        <f>IF(AND(ARTICULOS_OSLE[[#This Row],[FechaVenc]]=0,ARTICULOS_OSLE[[#This Row],[DiasVenc]]=0),"",ARTICULOS_OSLE[[#This Row],[FechaVenc]]-ARTICULOS_OSLE[[#This Row],[DiasVenc]])</f>
        <v>#ERROR!</v>
      </c>
      <c r="AI47" s="15"/>
      <c r="AJ47" s="15"/>
      <c r="AK47" s="15"/>
      <c r="AL47" s="15"/>
      <c r="AM47" s="15"/>
      <c r="AN47" s="15"/>
      <c r="AO47" s="15"/>
      <c r="AP47" s="15"/>
      <c r="AQ47" s="15"/>
    </row>
    <row r="48" ht="15.75" customHeight="1">
      <c r="A48" s="28" t="s">
        <v>1734</v>
      </c>
      <c r="B48" s="28"/>
      <c r="C48" s="15" t="str">
        <f t="shared" si="1"/>
        <v>ALM87120363</v>
      </c>
      <c r="D48" s="15" t="s">
        <v>11857</v>
      </c>
      <c r="E48" s="28" t="s">
        <v>1735</v>
      </c>
      <c r="F48" s="20"/>
      <c r="G48" s="29">
        <v>21.0</v>
      </c>
      <c r="H48" s="28" t="s">
        <v>12099</v>
      </c>
      <c r="I48" s="15">
        <v>6.0</v>
      </c>
      <c r="J48" s="15"/>
      <c r="K48" s="15"/>
      <c r="L48" s="33">
        <v>1.0</v>
      </c>
      <c r="M48" s="15">
        <v>30.0</v>
      </c>
      <c r="N48" s="24">
        <f t="shared" si="2"/>
        <v>10</v>
      </c>
      <c r="O48" s="29">
        <f>MROUND((MAYORISTA!$N48/0.6),10)</f>
        <v>20</v>
      </c>
      <c r="P48" s="15" t="s">
        <v>11858</v>
      </c>
      <c r="Q48" s="15">
        <v>2.0</v>
      </c>
      <c r="R48" s="29">
        <f>MAYORISTA!$I48+MAYORISTA!$Q48</f>
        <v>8</v>
      </c>
      <c r="S48" s="15" t="s">
        <v>59</v>
      </c>
      <c r="T48" s="15" t="s">
        <v>63</v>
      </c>
      <c r="U48" s="15" t="s">
        <v>11789</v>
      </c>
      <c r="V48" s="15" t="s">
        <v>12402</v>
      </c>
      <c r="W48" s="15" t="s">
        <v>11860</v>
      </c>
      <c r="X48" s="15">
        <v>1.0</v>
      </c>
      <c r="Y48" s="50">
        <v>1.0</v>
      </c>
      <c r="Z48" s="15" t="s">
        <v>11860</v>
      </c>
      <c r="AA48" s="15"/>
      <c r="AB48" s="29" t="str">
        <f>ARTICULOS_OSLE[[#This Row],[Costo]]*ARTICULOS_OSLE[[#This Row],[Pedido]]</f>
        <v>#ERROR!</v>
      </c>
      <c r="AC48" s="15"/>
      <c r="AD48" s="15"/>
      <c r="AE48" s="15"/>
      <c r="AF48" s="15"/>
      <c r="AG48" s="15"/>
      <c r="AH48" s="32" t="str">
        <f>IF(AND(ARTICULOS_OSLE[[#This Row],[FechaVenc]]=0,ARTICULOS_OSLE[[#This Row],[DiasVenc]]=0),"",ARTICULOS_OSLE[[#This Row],[FechaVenc]]-ARTICULOS_OSLE[[#This Row],[DiasVenc]])</f>
        <v>#ERROR!</v>
      </c>
      <c r="AI48" s="15"/>
      <c r="AJ48" s="15"/>
      <c r="AK48" s="15"/>
      <c r="AL48" s="15"/>
      <c r="AM48" s="15"/>
      <c r="AN48" s="15"/>
      <c r="AO48" s="15"/>
      <c r="AP48" s="15"/>
      <c r="AQ48" s="15"/>
    </row>
    <row r="49" ht="15.75" customHeight="1">
      <c r="A49" s="28" t="s">
        <v>1736</v>
      </c>
      <c r="B49" s="28"/>
      <c r="C49" s="15" t="str">
        <f t="shared" si="1"/>
        <v>ALM87000290</v>
      </c>
      <c r="D49" s="15" t="s">
        <v>11857</v>
      </c>
      <c r="E49" s="28" t="s">
        <v>1737</v>
      </c>
      <c r="F49" s="20"/>
      <c r="G49" s="29">
        <v>21.0</v>
      </c>
      <c r="H49" s="28" t="s">
        <v>12099</v>
      </c>
      <c r="I49" s="15">
        <v>6.0</v>
      </c>
      <c r="J49" s="15"/>
      <c r="K49" s="15"/>
      <c r="L49" s="33">
        <v>576.46</v>
      </c>
      <c r="M49" s="15">
        <v>30.0</v>
      </c>
      <c r="N49" s="24">
        <f t="shared" si="2"/>
        <v>820</v>
      </c>
      <c r="O49" s="29">
        <f>MROUND((MAYORISTA!$N49/0.6),10)</f>
        <v>1370</v>
      </c>
      <c r="P49" s="15" t="s">
        <v>11858</v>
      </c>
      <c r="Q49" s="15">
        <v>2.0</v>
      </c>
      <c r="R49" s="29">
        <f>MAYORISTA!$I49+MAYORISTA!$Q49</f>
        <v>8</v>
      </c>
      <c r="S49" s="15" t="s">
        <v>59</v>
      </c>
      <c r="T49" s="15" t="s">
        <v>63</v>
      </c>
      <c r="U49" s="15" t="s">
        <v>11789</v>
      </c>
      <c r="V49" s="15" t="s">
        <v>12402</v>
      </c>
      <c r="W49" s="15" t="s">
        <v>11860</v>
      </c>
      <c r="X49" s="15">
        <v>1.0</v>
      </c>
      <c r="Y49" s="50">
        <v>1.0</v>
      </c>
      <c r="Z49" s="15" t="s">
        <v>11860</v>
      </c>
      <c r="AA49" s="15"/>
      <c r="AB49" s="29" t="str">
        <f>ARTICULOS_OSLE[[#This Row],[Costo]]*ARTICULOS_OSLE[[#This Row],[Pedido]]</f>
        <v>#ERROR!</v>
      </c>
      <c r="AC49" s="15"/>
      <c r="AD49" s="15"/>
      <c r="AE49" s="15"/>
      <c r="AF49" s="15"/>
      <c r="AG49" s="15"/>
      <c r="AH49" s="32" t="str">
        <f>IF(AND(ARTICULOS_OSLE[[#This Row],[FechaVenc]]=0,ARTICULOS_OSLE[[#This Row],[DiasVenc]]=0),"",ARTICULOS_OSLE[[#This Row],[FechaVenc]]-ARTICULOS_OSLE[[#This Row],[DiasVenc]])</f>
        <v>#ERROR!</v>
      </c>
      <c r="AI49" s="15"/>
      <c r="AJ49" s="15"/>
      <c r="AK49" s="15"/>
      <c r="AL49" s="15"/>
      <c r="AM49" s="15"/>
      <c r="AN49" s="15"/>
      <c r="AO49" s="15"/>
      <c r="AP49" s="15"/>
      <c r="AQ49" s="15"/>
    </row>
    <row r="50" ht="15.75" customHeight="1">
      <c r="A50" s="28" t="s">
        <v>1738</v>
      </c>
      <c r="B50" s="28"/>
      <c r="C50" s="15" t="str">
        <f t="shared" si="1"/>
        <v>ALM87712056</v>
      </c>
      <c r="D50" s="15" t="s">
        <v>11857</v>
      </c>
      <c r="E50" s="28" t="s">
        <v>1739</v>
      </c>
      <c r="F50" s="20"/>
      <c r="G50" s="29">
        <v>21.0</v>
      </c>
      <c r="H50" s="28" t="s">
        <v>12099</v>
      </c>
      <c r="I50" s="15">
        <v>6.0</v>
      </c>
      <c r="J50" s="15"/>
      <c r="K50" s="15"/>
      <c r="L50" s="33">
        <v>529.36</v>
      </c>
      <c r="M50" s="15">
        <v>30.0</v>
      </c>
      <c r="N50" s="24">
        <f t="shared" si="2"/>
        <v>760</v>
      </c>
      <c r="O50" s="29">
        <f>MROUND((MAYORISTA!$N50/0.6),10)</f>
        <v>1270</v>
      </c>
      <c r="P50" s="15" t="s">
        <v>11858</v>
      </c>
      <c r="Q50" s="15">
        <v>2.0</v>
      </c>
      <c r="R50" s="29">
        <f>MAYORISTA!$I50+MAYORISTA!$Q50</f>
        <v>8</v>
      </c>
      <c r="S50" s="15" t="s">
        <v>59</v>
      </c>
      <c r="T50" s="15" t="s">
        <v>63</v>
      </c>
      <c r="U50" s="15" t="s">
        <v>11789</v>
      </c>
      <c r="V50" s="15" t="s">
        <v>12402</v>
      </c>
      <c r="W50" s="15" t="s">
        <v>11860</v>
      </c>
      <c r="X50" s="15">
        <v>1.0</v>
      </c>
      <c r="Y50" s="50">
        <v>4.0</v>
      </c>
      <c r="Z50" s="15" t="s">
        <v>11860</v>
      </c>
      <c r="AA50" s="15"/>
      <c r="AB50" s="29" t="str">
        <f>ARTICULOS_OSLE[[#This Row],[Costo]]*ARTICULOS_OSLE[[#This Row],[Pedido]]</f>
        <v>#ERROR!</v>
      </c>
      <c r="AC50" s="15"/>
      <c r="AD50" s="15"/>
      <c r="AE50" s="15"/>
      <c r="AF50" s="15"/>
      <c r="AG50" s="15"/>
      <c r="AH50" s="32" t="str">
        <f>IF(AND(ARTICULOS_OSLE[[#This Row],[FechaVenc]]=0,ARTICULOS_OSLE[[#This Row],[DiasVenc]]=0),"",ARTICULOS_OSLE[[#This Row],[FechaVenc]]-ARTICULOS_OSLE[[#This Row],[DiasVenc]])</f>
        <v>#ERROR!</v>
      </c>
      <c r="AI50" s="15"/>
      <c r="AJ50" s="15"/>
      <c r="AK50" s="15"/>
      <c r="AL50" s="15"/>
      <c r="AM50" s="15"/>
      <c r="AN50" s="15"/>
      <c r="AO50" s="15"/>
      <c r="AP50" s="15"/>
      <c r="AQ50" s="15"/>
    </row>
    <row r="51" ht="15.75" customHeight="1">
      <c r="A51" s="28" t="s">
        <v>1740</v>
      </c>
      <c r="B51" s="28"/>
      <c r="C51" s="15" t="str">
        <f t="shared" si="1"/>
        <v>ALM87000283</v>
      </c>
      <c r="D51" s="15" t="s">
        <v>11857</v>
      </c>
      <c r="E51" s="28" t="s">
        <v>1741</v>
      </c>
      <c r="F51" s="20"/>
      <c r="G51" s="29">
        <v>21.0</v>
      </c>
      <c r="H51" s="28" t="s">
        <v>12099</v>
      </c>
      <c r="I51" s="15">
        <v>6.0</v>
      </c>
      <c r="J51" s="15"/>
      <c r="K51" s="15"/>
      <c r="L51" s="33">
        <v>542.22</v>
      </c>
      <c r="M51" s="15">
        <v>30.0</v>
      </c>
      <c r="N51" s="24">
        <f t="shared" si="2"/>
        <v>770</v>
      </c>
      <c r="O51" s="29">
        <f>MROUND((MAYORISTA!$N51/0.6),10)</f>
        <v>1280</v>
      </c>
      <c r="P51" s="15" t="s">
        <v>11858</v>
      </c>
      <c r="Q51" s="15">
        <v>2.0</v>
      </c>
      <c r="R51" s="29">
        <f>MAYORISTA!$I51+MAYORISTA!$Q51</f>
        <v>8</v>
      </c>
      <c r="S51" s="15" t="s">
        <v>59</v>
      </c>
      <c r="T51" s="15" t="s">
        <v>63</v>
      </c>
      <c r="U51" s="15" t="s">
        <v>11789</v>
      </c>
      <c r="V51" s="15" t="s">
        <v>12402</v>
      </c>
      <c r="W51" s="15" t="s">
        <v>11860</v>
      </c>
      <c r="X51" s="15">
        <v>1.0</v>
      </c>
      <c r="Y51" s="50">
        <v>0.0</v>
      </c>
      <c r="Z51" s="15" t="s">
        <v>11860</v>
      </c>
      <c r="AA51" s="15"/>
      <c r="AB51" s="29" t="str">
        <f>ARTICULOS_OSLE[[#This Row],[Costo]]*ARTICULOS_OSLE[[#This Row],[Pedido]]</f>
        <v>#ERROR!</v>
      </c>
      <c r="AC51" s="15"/>
      <c r="AD51" s="15"/>
      <c r="AE51" s="15"/>
      <c r="AF51" s="15"/>
      <c r="AG51" s="15"/>
      <c r="AH51" s="32" t="str">
        <f>IF(AND(ARTICULOS_OSLE[[#This Row],[FechaVenc]]=0,ARTICULOS_OSLE[[#This Row],[DiasVenc]]=0),"",ARTICULOS_OSLE[[#This Row],[FechaVenc]]-ARTICULOS_OSLE[[#This Row],[DiasVenc]])</f>
        <v>#ERROR!</v>
      </c>
      <c r="AI51" s="15"/>
      <c r="AJ51" s="15"/>
      <c r="AK51" s="15"/>
      <c r="AL51" s="15"/>
      <c r="AM51" s="15"/>
      <c r="AN51" s="15"/>
      <c r="AO51" s="15"/>
      <c r="AP51" s="15"/>
      <c r="AQ51" s="15"/>
    </row>
    <row r="52" ht="15.75" customHeight="1">
      <c r="A52" s="28" t="s">
        <v>1742</v>
      </c>
      <c r="B52" s="28"/>
      <c r="C52" s="15" t="str">
        <f t="shared" si="1"/>
        <v>ALM87001785</v>
      </c>
      <c r="D52" s="15" t="s">
        <v>11857</v>
      </c>
      <c r="E52" s="28" t="s">
        <v>1735</v>
      </c>
      <c r="F52" s="20"/>
      <c r="G52" s="29">
        <v>21.0</v>
      </c>
      <c r="H52" s="28" t="s">
        <v>12099</v>
      </c>
      <c r="I52" s="15">
        <v>6.0</v>
      </c>
      <c r="J52" s="15"/>
      <c r="K52" s="15"/>
      <c r="L52" s="33">
        <v>1.0</v>
      </c>
      <c r="M52" s="15">
        <v>30.0</v>
      </c>
      <c r="N52" s="24">
        <f t="shared" si="2"/>
        <v>10</v>
      </c>
      <c r="O52" s="29">
        <f>MROUND((MAYORISTA!$N52/0.6),10)</f>
        <v>20</v>
      </c>
      <c r="P52" s="15" t="s">
        <v>11858</v>
      </c>
      <c r="Q52" s="15">
        <v>2.0</v>
      </c>
      <c r="R52" s="29">
        <f>MAYORISTA!$I52+MAYORISTA!$Q52</f>
        <v>8</v>
      </c>
      <c r="S52" s="15" t="s">
        <v>59</v>
      </c>
      <c r="T52" s="15" t="s">
        <v>63</v>
      </c>
      <c r="U52" s="15" t="s">
        <v>11789</v>
      </c>
      <c r="V52" s="15" t="s">
        <v>12402</v>
      </c>
      <c r="W52" s="15" t="s">
        <v>11860</v>
      </c>
      <c r="X52" s="15">
        <v>1.0</v>
      </c>
      <c r="Y52" s="50">
        <v>3.0</v>
      </c>
      <c r="Z52" s="15" t="s">
        <v>11860</v>
      </c>
      <c r="AA52" s="15"/>
      <c r="AB52" s="29" t="str">
        <f>ARTICULOS_OSLE[[#This Row],[Costo]]*ARTICULOS_OSLE[[#This Row],[Pedido]]</f>
        <v>#ERROR!</v>
      </c>
      <c r="AC52" s="15"/>
      <c r="AD52" s="15"/>
      <c r="AE52" s="15"/>
      <c r="AF52" s="15"/>
      <c r="AG52" s="15"/>
      <c r="AH52" s="32" t="str">
        <f>IF(AND(ARTICULOS_OSLE[[#This Row],[FechaVenc]]=0,ARTICULOS_OSLE[[#This Row],[DiasVenc]]=0),"",ARTICULOS_OSLE[[#This Row],[FechaVenc]]-ARTICULOS_OSLE[[#This Row],[DiasVenc]])</f>
        <v>#ERROR!</v>
      </c>
      <c r="AI52" s="15"/>
      <c r="AJ52" s="15"/>
      <c r="AK52" s="15"/>
      <c r="AL52" s="15"/>
      <c r="AM52" s="15"/>
      <c r="AN52" s="15"/>
      <c r="AO52" s="15"/>
      <c r="AP52" s="15"/>
      <c r="AQ52" s="15"/>
    </row>
    <row r="53" ht="15.75" customHeight="1">
      <c r="A53" s="28" t="s">
        <v>1743</v>
      </c>
      <c r="B53" s="28"/>
      <c r="C53" s="15" t="str">
        <f t="shared" si="1"/>
        <v>ALM87711837</v>
      </c>
      <c r="D53" s="15" t="s">
        <v>11857</v>
      </c>
      <c r="E53" s="28" t="s">
        <v>1735</v>
      </c>
      <c r="F53" s="20"/>
      <c r="G53" s="29">
        <v>21.0</v>
      </c>
      <c r="H53" s="28" t="s">
        <v>12099</v>
      </c>
      <c r="I53" s="15">
        <v>6.0</v>
      </c>
      <c r="J53" s="15"/>
      <c r="K53" s="15"/>
      <c r="L53" s="33">
        <v>1.0</v>
      </c>
      <c r="M53" s="15">
        <v>30.0</v>
      </c>
      <c r="N53" s="24">
        <f t="shared" si="2"/>
        <v>10</v>
      </c>
      <c r="O53" s="29">
        <f>MROUND((MAYORISTA!$N53/0.6),10)</f>
        <v>20</v>
      </c>
      <c r="P53" s="15" t="s">
        <v>11858</v>
      </c>
      <c r="Q53" s="15">
        <v>2.0</v>
      </c>
      <c r="R53" s="29">
        <f>MAYORISTA!$I53+MAYORISTA!$Q53</f>
        <v>8</v>
      </c>
      <c r="S53" s="15" t="s">
        <v>59</v>
      </c>
      <c r="T53" s="15" t="s">
        <v>63</v>
      </c>
      <c r="U53" s="15" t="s">
        <v>11789</v>
      </c>
      <c r="V53" s="15" t="s">
        <v>12402</v>
      </c>
      <c r="W53" s="15" t="s">
        <v>11860</v>
      </c>
      <c r="X53" s="15">
        <v>1.0</v>
      </c>
      <c r="Y53" s="50">
        <v>3.0</v>
      </c>
      <c r="Z53" s="15" t="s">
        <v>11860</v>
      </c>
      <c r="AA53" s="15"/>
      <c r="AB53" s="29" t="str">
        <f>ARTICULOS_OSLE[[#This Row],[Costo]]*ARTICULOS_OSLE[[#This Row],[Pedido]]</f>
        <v>#ERROR!</v>
      </c>
      <c r="AC53" s="15"/>
      <c r="AD53" s="15"/>
      <c r="AE53" s="15"/>
      <c r="AF53" s="15"/>
      <c r="AG53" s="15"/>
      <c r="AH53" s="32" t="str">
        <f>IF(AND(ARTICULOS_OSLE[[#This Row],[FechaVenc]]=0,ARTICULOS_OSLE[[#This Row],[DiasVenc]]=0),"",ARTICULOS_OSLE[[#This Row],[FechaVenc]]-ARTICULOS_OSLE[[#This Row],[DiasVenc]])</f>
        <v>#ERROR!</v>
      </c>
      <c r="AI53" s="15"/>
      <c r="AJ53" s="15"/>
      <c r="AK53" s="15"/>
      <c r="AL53" s="15"/>
      <c r="AM53" s="15"/>
      <c r="AN53" s="15"/>
      <c r="AO53" s="15"/>
      <c r="AP53" s="15"/>
      <c r="AQ53" s="15"/>
    </row>
    <row r="54" ht="15.75" customHeight="1">
      <c r="A54" s="28" t="s">
        <v>1744</v>
      </c>
      <c r="B54" s="28"/>
      <c r="C54" s="15" t="str">
        <f t="shared" si="1"/>
        <v>ALM87800135</v>
      </c>
      <c r="D54" s="15" t="s">
        <v>11857</v>
      </c>
      <c r="E54" s="28" t="s">
        <v>1745</v>
      </c>
      <c r="F54" s="20"/>
      <c r="G54" s="29">
        <v>21.0</v>
      </c>
      <c r="H54" s="28" t="s">
        <v>12099</v>
      </c>
      <c r="I54" s="15">
        <v>6.0</v>
      </c>
      <c r="J54" s="15"/>
      <c r="K54" s="15"/>
      <c r="L54" s="33">
        <v>468.65</v>
      </c>
      <c r="M54" s="15">
        <v>30.0</v>
      </c>
      <c r="N54" s="24">
        <f t="shared" si="2"/>
        <v>670</v>
      </c>
      <c r="O54" s="29">
        <f>MROUND((MAYORISTA!$N54/0.6),10)</f>
        <v>1120</v>
      </c>
      <c r="P54" s="15" t="s">
        <v>11858</v>
      </c>
      <c r="Q54" s="15">
        <v>2.0</v>
      </c>
      <c r="R54" s="29">
        <f>MAYORISTA!$I54+MAYORISTA!$Q54</f>
        <v>8</v>
      </c>
      <c r="S54" s="15" t="s">
        <v>59</v>
      </c>
      <c r="T54" s="15" t="s">
        <v>63</v>
      </c>
      <c r="U54" s="15" t="s">
        <v>11789</v>
      </c>
      <c r="V54" s="15" t="s">
        <v>12402</v>
      </c>
      <c r="W54" s="15" t="s">
        <v>11860</v>
      </c>
      <c r="X54" s="15">
        <v>1.0</v>
      </c>
      <c r="Y54" s="50">
        <v>4.0</v>
      </c>
      <c r="Z54" s="15" t="s">
        <v>11860</v>
      </c>
      <c r="AA54" s="15"/>
      <c r="AB54" s="29" t="str">
        <f>ARTICULOS_OSLE[[#This Row],[Costo]]*ARTICULOS_OSLE[[#This Row],[Pedido]]</f>
        <v>#ERROR!</v>
      </c>
      <c r="AC54" s="15"/>
      <c r="AD54" s="15"/>
      <c r="AE54" s="15"/>
      <c r="AF54" s="15"/>
      <c r="AG54" s="15"/>
      <c r="AH54" s="32" t="str">
        <f>IF(AND(ARTICULOS_OSLE[[#This Row],[FechaVenc]]=0,ARTICULOS_OSLE[[#This Row],[DiasVenc]]=0),"",ARTICULOS_OSLE[[#This Row],[FechaVenc]]-ARTICULOS_OSLE[[#This Row],[DiasVenc]])</f>
        <v>#ERROR!</v>
      </c>
      <c r="AI54" s="15"/>
      <c r="AJ54" s="15"/>
      <c r="AK54" s="15"/>
      <c r="AL54" s="15"/>
      <c r="AM54" s="15"/>
      <c r="AN54" s="15"/>
      <c r="AO54" s="15"/>
      <c r="AP54" s="15"/>
      <c r="AQ54" s="15"/>
    </row>
    <row r="55" ht="15.75" customHeight="1">
      <c r="A55" s="28" t="s">
        <v>1746</v>
      </c>
      <c r="B55" s="28"/>
      <c r="C55" s="15" t="str">
        <f t="shared" si="1"/>
        <v>ALM87800142</v>
      </c>
      <c r="D55" s="15" t="s">
        <v>11857</v>
      </c>
      <c r="E55" s="28" t="s">
        <v>1735</v>
      </c>
      <c r="F55" s="20"/>
      <c r="G55" s="29">
        <v>21.0</v>
      </c>
      <c r="H55" s="28" t="s">
        <v>12099</v>
      </c>
      <c r="I55" s="15">
        <v>6.0</v>
      </c>
      <c r="J55" s="15"/>
      <c r="K55" s="15"/>
      <c r="L55" s="33">
        <v>1.0</v>
      </c>
      <c r="M55" s="15">
        <v>30.0</v>
      </c>
      <c r="N55" s="24">
        <f t="shared" si="2"/>
        <v>10</v>
      </c>
      <c r="O55" s="29">
        <f>MROUND((MAYORISTA!$N55/0.6),10)</f>
        <v>20</v>
      </c>
      <c r="P55" s="15" t="s">
        <v>11858</v>
      </c>
      <c r="Q55" s="15">
        <v>2.0</v>
      </c>
      <c r="R55" s="29">
        <f>MAYORISTA!$I55+MAYORISTA!$Q55</f>
        <v>8</v>
      </c>
      <c r="S55" s="15" t="s">
        <v>59</v>
      </c>
      <c r="T55" s="15" t="s">
        <v>63</v>
      </c>
      <c r="U55" s="15" t="s">
        <v>11789</v>
      </c>
      <c r="V55" s="15" t="s">
        <v>12402</v>
      </c>
      <c r="W55" s="15" t="s">
        <v>11860</v>
      </c>
      <c r="X55" s="15">
        <v>1.0</v>
      </c>
      <c r="Y55" s="50">
        <v>3.0</v>
      </c>
      <c r="Z55" s="15" t="s">
        <v>11860</v>
      </c>
      <c r="AA55" s="15"/>
      <c r="AB55" s="29" t="str">
        <f>ARTICULOS_OSLE[[#This Row],[Costo]]*ARTICULOS_OSLE[[#This Row],[Pedido]]</f>
        <v>#ERROR!</v>
      </c>
      <c r="AC55" s="15"/>
      <c r="AD55" s="15"/>
      <c r="AE55" s="15"/>
      <c r="AF55" s="15"/>
      <c r="AG55" s="15"/>
      <c r="AH55" s="32" t="str">
        <f>IF(AND(ARTICULOS_OSLE[[#This Row],[FechaVenc]]=0,ARTICULOS_OSLE[[#This Row],[DiasVenc]]=0),"",ARTICULOS_OSLE[[#This Row],[FechaVenc]]-ARTICULOS_OSLE[[#This Row],[DiasVenc]])</f>
        <v>#ERROR!</v>
      </c>
      <c r="AI55" s="15"/>
      <c r="AJ55" s="15"/>
      <c r="AK55" s="15"/>
      <c r="AL55" s="15"/>
      <c r="AM55" s="15"/>
      <c r="AN55" s="15"/>
      <c r="AO55" s="15"/>
      <c r="AP55" s="15"/>
      <c r="AQ55" s="15"/>
    </row>
    <row r="56" ht="15.75" customHeight="1">
      <c r="A56" s="28" t="s">
        <v>1747</v>
      </c>
      <c r="B56" s="28"/>
      <c r="C56" s="15" t="str">
        <f t="shared" si="1"/>
        <v>ALM87013634</v>
      </c>
      <c r="D56" s="15" t="s">
        <v>11857</v>
      </c>
      <c r="E56" s="28" t="s">
        <v>1748</v>
      </c>
      <c r="F56" s="20"/>
      <c r="G56" s="29">
        <v>21.0</v>
      </c>
      <c r="H56" s="28" t="s">
        <v>12099</v>
      </c>
      <c r="I56" s="15">
        <v>6.0</v>
      </c>
      <c r="J56" s="15"/>
      <c r="K56" s="15"/>
      <c r="L56" s="33">
        <v>870.87</v>
      </c>
      <c r="M56" s="15">
        <v>25.0</v>
      </c>
      <c r="N56" s="24">
        <f t="shared" si="2"/>
        <v>1160</v>
      </c>
      <c r="O56" s="29">
        <f>MROUND((MAYORISTA!$N56/0.6),10)</f>
        <v>1930</v>
      </c>
      <c r="P56" s="15" t="s">
        <v>11858</v>
      </c>
      <c r="Q56" s="15">
        <v>2.0</v>
      </c>
      <c r="R56" s="29">
        <f>MAYORISTA!$I56+MAYORISTA!$Q56</f>
        <v>8</v>
      </c>
      <c r="S56" s="15" t="s">
        <v>59</v>
      </c>
      <c r="T56" s="15" t="s">
        <v>63</v>
      </c>
      <c r="U56" s="15" t="s">
        <v>11789</v>
      </c>
      <c r="V56" s="15" t="s">
        <v>12402</v>
      </c>
      <c r="W56" s="15" t="s">
        <v>11860</v>
      </c>
      <c r="X56" s="15">
        <v>1.0</v>
      </c>
      <c r="Y56" s="50">
        <v>0.0</v>
      </c>
      <c r="Z56" s="15" t="s">
        <v>11860</v>
      </c>
      <c r="AA56" s="15"/>
      <c r="AB56" s="29" t="str">
        <f>ARTICULOS_OSLE[[#This Row],[Costo]]*ARTICULOS_OSLE[[#This Row],[Pedido]]</f>
        <v>#ERROR!</v>
      </c>
      <c r="AC56" s="15"/>
      <c r="AD56" s="15"/>
      <c r="AE56" s="15"/>
      <c r="AF56" s="15"/>
      <c r="AG56" s="15"/>
      <c r="AH56" s="32" t="str">
        <f>IF(AND(ARTICULOS_OSLE[[#This Row],[FechaVenc]]=0,ARTICULOS_OSLE[[#This Row],[DiasVenc]]=0),"",ARTICULOS_OSLE[[#This Row],[FechaVenc]]-ARTICULOS_OSLE[[#This Row],[DiasVenc]])</f>
        <v>#ERROR!</v>
      </c>
      <c r="AI56" s="15"/>
      <c r="AJ56" s="15"/>
      <c r="AK56" s="15"/>
      <c r="AL56" s="15"/>
      <c r="AM56" s="15"/>
      <c r="AN56" s="15"/>
      <c r="AO56" s="15"/>
      <c r="AP56" s="15"/>
      <c r="AQ56" s="15"/>
    </row>
    <row r="57" ht="15.75" customHeight="1">
      <c r="A57" s="28" t="s">
        <v>1749</v>
      </c>
      <c r="B57" s="28"/>
      <c r="C57" s="15" t="str">
        <f t="shared" si="1"/>
        <v>ALM87013627</v>
      </c>
      <c r="D57" s="15" t="s">
        <v>11857</v>
      </c>
      <c r="E57" s="28" t="s">
        <v>1750</v>
      </c>
      <c r="F57" s="20"/>
      <c r="G57" s="29">
        <v>21.0</v>
      </c>
      <c r="H57" s="28" t="s">
        <v>12099</v>
      </c>
      <c r="I57" s="15">
        <v>6.0</v>
      </c>
      <c r="J57" s="15"/>
      <c r="K57" s="15"/>
      <c r="L57" s="33">
        <v>1313.25</v>
      </c>
      <c r="M57" s="15">
        <v>25.0</v>
      </c>
      <c r="N57" s="24">
        <f t="shared" si="2"/>
        <v>1750</v>
      </c>
      <c r="O57" s="29">
        <f>MROUND((MAYORISTA!$N57/0.6),10)</f>
        <v>2920</v>
      </c>
      <c r="P57" s="15" t="s">
        <v>11858</v>
      </c>
      <c r="Q57" s="15">
        <v>2.0</v>
      </c>
      <c r="R57" s="29">
        <f>MAYORISTA!$I57+MAYORISTA!$Q57</f>
        <v>8</v>
      </c>
      <c r="S57" s="15" t="s">
        <v>59</v>
      </c>
      <c r="T57" s="15" t="s">
        <v>63</v>
      </c>
      <c r="U57" s="15" t="s">
        <v>11789</v>
      </c>
      <c r="V57" s="15" t="s">
        <v>12402</v>
      </c>
      <c r="W57" s="15" t="s">
        <v>11860</v>
      </c>
      <c r="X57" s="15">
        <v>1.0</v>
      </c>
      <c r="Y57" s="50">
        <v>3.0</v>
      </c>
      <c r="Z57" s="15" t="s">
        <v>11860</v>
      </c>
      <c r="AA57" s="15"/>
      <c r="AB57" s="29" t="str">
        <f>ARTICULOS_OSLE[[#This Row],[Costo]]*ARTICULOS_OSLE[[#This Row],[Pedido]]</f>
        <v>#ERROR!</v>
      </c>
      <c r="AC57" s="15"/>
      <c r="AD57" s="15"/>
      <c r="AE57" s="15"/>
      <c r="AF57" s="15"/>
      <c r="AG57" s="15"/>
      <c r="AH57" s="32" t="str">
        <f>IF(AND(ARTICULOS_OSLE[[#This Row],[FechaVenc]]=0,ARTICULOS_OSLE[[#This Row],[DiasVenc]]=0),"",ARTICULOS_OSLE[[#This Row],[FechaVenc]]-ARTICULOS_OSLE[[#This Row],[DiasVenc]])</f>
        <v>#ERROR!</v>
      </c>
      <c r="AI57" s="15"/>
      <c r="AJ57" s="15"/>
      <c r="AK57" s="15"/>
      <c r="AL57" s="15"/>
      <c r="AM57" s="15"/>
      <c r="AN57" s="15"/>
      <c r="AO57" s="15"/>
      <c r="AP57" s="15"/>
      <c r="AQ57" s="15"/>
    </row>
    <row r="58" ht="15.75" customHeight="1">
      <c r="A58" s="28" t="s">
        <v>1751</v>
      </c>
      <c r="B58" s="28"/>
      <c r="C58" s="15" t="str">
        <f t="shared" si="1"/>
        <v>ALM87013504</v>
      </c>
      <c r="D58" s="15" t="s">
        <v>11857</v>
      </c>
      <c r="E58" s="28" t="s">
        <v>1752</v>
      </c>
      <c r="F58" s="20"/>
      <c r="G58" s="29">
        <v>21.0</v>
      </c>
      <c r="H58" s="28" t="s">
        <v>12099</v>
      </c>
      <c r="I58" s="15">
        <v>6.0</v>
      </c>
      <c r="J58" s="15"/>
      <c r="K58" s="15"/>
      <c r="L58" s="33">
        <v>1854.0</v>
      </c>
      <c r="M58" s="15">
        <v>25.0</v>
      </c>
      <c r="N58" s="24">
        <f t="shared" si="2"/>
        <v>2470</v>
      </c>
      <c r="O58" s="29">
        <f>MROUND((MAYORISTA!$N58/0.6),10)</f>
        <v>4120</v>
      </c>
      <c r="P58" s="15" t="s">
        <v>11858</v>
      </c>
      <c r="Q58" s="15">
        <v>2.0</v>
      </c>
      <c r="R58" s="29">
        <f>MAYORISTA!$I58+MAYORISTA!$Q58</f>
        <v>8</v>
      </c>
      <c r="S58" s="15" t="s">
        <v>59</v>
      </c>
      <c r="T58" s="15" t="s">
        <v>63</v>
      </c>
      <c r="U58" s="15" t="s">
        <v>11789</v>
      </c>
      <c r="V58" s="15" t="s">
        <v>12402</v>
      </c>
      <c r="W58" s="15" t="s">
        <v>11860</v>
      </c>
      <c r="X58" s="15">
        <v>1.0</v>
      </c>
      <c r="Y58" s="50">
        <v>0.0</v>
      </c>
      <c r="Z58" s="15" t="s">
        <v>11860</v>
      </c>
      <c r="AA58" s="15"/>
      <c r="AB58" s="29" t="str">
        <f>ARTICULOS_OSLE[[#This Row],[Costo]]*ARTICULOS_OSLE[[#This Row],[Pedido]]</f>
        <v>#ERROR!</v>
      </c>
      <c r="AC58" s="15"/>
      <c r="AD58" s="15"/>
      <c r="AE58" s="15"/>
      <c r="AF58" s="15"/>
      <c r="AG58" s="15"/>
      <c r="AH58" s="32" t="str">
        <f>IF(AND(ARTICULOS_OSLE[[#This Row],[FechaVenc]]=0,ARTICULOS_OSLE[[#This Row],[DiasVenc]]=0),"",ARTICULOS_OSLE[[#This Row],[FechaVenc]]-ARTICULOS_OSLE[[#This Row],[DiasVenc]])</f>
        <v>#ERROR!</v>
      </c>
      <c r="AI58" s="15"/>
      <c r="AJ58" s="15"/>
      <c r="AK58" s="15"/>
      <c r="AL58" s="15"/>
      <c r="AM58" s="15"/>
      <c r="AN58" s="15"/>
      <c r="AO58" s="15"/>
      <c r="AP58" s="15"/>
      <c r="AQ58" s="15"/>
    </row>
    <row r="59" ht="15.75" customHeight="1">
      <c r="A59" s="28" t="s">
        <v>1753</v>
      </c>
      <c r="B59" s="28"/>
      <c r="C59" s="15" t="str">
        <f t="shared" si="1"/>
        <v>ALM87014631</v>
      </c>
      <c r="D59" s="15" t="s">
        <v>11857</v>
      </c>
      <c r="E59" s="28" t="s">
        <v>1754</v>
      </c>
      <c r="F59" s="20"/>
      <c r="G59" s="29">
        <v>21.0</v>
      </c>
      <c r="H59" s="28" t="s">
        <v>12099</v>
      </c>
      <c r="I59" s="15">
        <v>6.0</v>
      </c>
      <c r="J59" s="15"/>
      <c r="K59" s="15"/>
      <c r="L59" s="33">
        <v>1.0</v>
      </c>
      <c r="M59" s="15">
        <v>30.0</v>
      </c>
      <c r="N59" s="24">
        <f t="shared" si="2"/>
        <v>10</v>
      </c>
      <c r="O59" s="29">
        <f>MROUND((MAYORISTA!$N59/0.6),10)</f>
        <v>20</v>
      </c>
      <c r="P59" s="15" t="s">
        <v>11858</v>
      </c>
      <c r="Q59" s="15">
        <v>2.0</v>
      </c>
      <c r="R59" s="29">
        <f>MAYORISTA!$I59+MAYORISTA!$Q59</f>
        <v>8</v>
      </c>
      <c r="S59" s="15" t="s">
        <v>59</v>
      </c>
      <c r="T59" s="15" t="s">
        <v>63</v>
      </c>
      <c r="U59" s="15" t="s">
        <v>11789</v>
      </c>
      <c r="V59" s="15" t="s">
        <v>12403</v>
      </c>
      <c r="W59" s="15" t="s">
        <v>11860</v>
      </c>
      <c r="X59" s="15">
        <v>1.0</v>
      </c>
      <c r="Y59" s="50">
        <v>0.0</v>
      </c>
      <c r="Z59" s="15" t="s">
        <v>11860</v>
      </c>
      <c r="AA59" s="15"/>
      <c r="AB59" s="29" t="str">
        <f>ARTICULOS_OSLE[[#This Row],[Costo]]*ARTICULOS_OSLE[[#This Row],[Pedido]]</f>
        <v>#ERROR!</v>
      </c>
      <c r="AC59" s="15"/>
      <c r="AD59" s="15"/>
      <c r="AE59" s="15"/>
      <c r="AF59" s="15"/>
      <c r="AG59" s="15"/>
      <c r="AH59" s="32" t="str">
        <f>IF(AND(ARTICULOS_OSLE[[#This Row],[FechaVenc]]=0,ARTICULOS_OSLE[[#This Row],[DiasVenc]]=0),"",ARTICULOS_OSLE[[#This Row],[FechaVenc]]-ARTICULOS_OSLE[[#This Row],[DiasVenc]])</f>
        <v>#ERROR!</v>
      </c>
      <c r="AI59" s="15"/>
      <c r="AJ59" s="15"/>
      <c r="AK59" s="15"/>
      <c r="AL59" s="15"/>
      <c r="AM59" s="15"/>
      <c r="AN59" s="15"/>
      <c r="AO59" s="15"/>
      <c r="AP59" s="15"/>
      <c r="AQ59" s="15"/>
    </row>
    <row r="60" ht="15.75" customHeight="1">
      <c r="A60" s="28" t="s">
        <v>1755</v>
      </c>
      <c r="B60" s="28"/>
      <c r="C60" s="15" t="str">
        <f t="shared" si="1"/>
        <v>ALM87014624</v>
      </c>
      <c r="D60" s="15" t="s">
        <v>11857</v>
      </c>
      <c r="E60" s="28" t="s">
        <v>1756</v>
      </c>
      <c r="F60" s="20"/>
      <c r="G60" s="29">
        <v>21.0</v>
      </c>
      <c r="H60" s="28" t="s">
        <v>12099</v>
      </c>
      <c r="I60" s="15">
        <v>6.0</v>
      </c>
      <c r="J60" s="15"/>
      <c r="K60" s="15"/>
      <c r="L60" s="33">
        <v>1.0</v>
      </c>
      <c r="M60" s="15">
        <v>30.0</v>
      </c>
      <c r="N60" s="24">
        <f t="shared" si="2"/>
        <v>10</v>
      </c>
      <c r="O60" s="29">
        <f>MROUND((MAYORISTA!$N60/0.6),10)</f>
        <v>20</v>
      </c>
      <c r="P60" s="15" t="s">
        <v>11858</v>
      </c>
      <c r="Q60" s="15">
        <v>2.0</v>
      </c>
      <c r="R60" s="29">
        <f>MAYORISTA!$I60+MAYORISTA!$Q60</f>
        <v>8</v>
      </c>
      <c r="S60" s="15" t="s">
        <v>59</v>
      </c>
      <c r="T60" s="15" t="s">
        <v>63</v>
      </c>
      <c r="U60" s="15" t="s">
        <v>11789</v>
      </c>
      <c r="V60" s="15" t="s">
        <v>12403</v>
      </c>
      <c r="W60" s="15" t="s">
        <v>11860</v>
      </c>
      <c r="X60" s="15">
        <v>1.0</v>
      </c>
      <c r="Y60" s="50">
        <v>8.0</v>
      </c>
      <c r="Z60" s="15" t="s">
        <v>11860</v>
      </c>
      <c r="AA60" s="15"/>
      <c r="AB60" s="29" t="str">
        <f>ARTICULOS_OSLE[[#This Row],[Costo]]*ARTICULOS_OSLE[[#This Row],[Pedido]]</f>
        <v>#ERROR!</v>
      </c>
      <c r="AC60" s="15"/>
      <c r="AD60" s="15"/>
      <c r="AE60" s="15"/>
      <c r="AF60" s="15"/>
      <c r="AG60" s="15"/>
      <c r="AH60" s="32" t="str">
        <f>IF(AND(ARTICULOS_OSLE[[#This Row],[FechaVenc]]=0,ARTICULOS_OSLE[[#This Row],[DiasVenc]]=0),"",ARTICULOS_OSLE[[#This Row],[FechaVenc]]-ARTICULOS_OSLE[[#This Row],[DiasVenc]])</f>
        <v>#ERROR!</v>
      </c>
      <c r="AI60" s="15"/>
      <c r="AJ60" s="15"/>
      <c r="AK60" s="15"/>
      <c r="AL60" s="15"/>
      <c r="AM60" s="15"/>
      <c r="AN60" s="15"/>
      <c r="AO60" s="15"/>
      <c r="AP60" s="15"/>
      <c r="AQ60" s="15"/>
    </row>
    <row r="61" ht="15.75" customHeight="1">
      <c r="A61" s="28" t="s">
        <v>1757</v>
      </c>
      <c r="B61" s="28"/>
      <c r="C61" s="15" t="str">
        <f t="shared" si="1"/>
        <v>ALM73002156</v>
      </c>
      <c r="D61" s="15" t="s">
        <v>11857</v>
      </c>
      <c r="E61" s="28" t="s">
        <v>1758</v>
      </c>
      <c r="F61" s="20"/>
      <c r="G61" s="29">
        <v>21.0</v>
      </c>
      <c r="H61" s="28" t="s">
        <v>12099</v>
      </c>
      <c r="I61" s="15">
        <v>6.0</v>
      </c>
      <c r="J61" s="15"/>
      <c r="K61" s="15"/>
      <c r="L61" s="33">
        <v>1.0</v>
      </c>
      <c r="M61" s="15">
        <v>30.0</v>
      </c>
      <c r="N61" s="24">
        <f t="shared" si="2"/>
        <v>10</v>
      </c>
      <c r="O61" s="29">
        <f>MROUND((MAYORISTA!$N61/0.6),10)</f>
        <v>20</v>
      </c>
      <c r="P61" s="15" t="s">
        <v>11858</v>
      </c>
      <c r="Q61" s="15">
        <v>2.0</v>
      </c>
      <c r="R61" s="29">
        <f>MAYORISTA!$I61+MAYORISTA!$Q61</f>
        <v>8</v>
      </c>
      <c r="S61" s="15" t="s">
        <v>59</v>
      </c>
      <c r="T61" s="15" t="s">
        <v>63</v>
      </c>
      <c r="U61" s="15" t="s">
        <v>11812</v>
      </c>
      <c r="V61" s="15" t="s">
        <v>12024</v>
      </c>
      <c r="W61" s="15" t="s">
        <v>11860</v>
      </c>
      <c r="X61" s="15">
        <v>1.0</v>
      </c>
      <c r="Y61" s="50">
        <v>14.0</v>
      </c>
      <c r="Z61" s="15" t="s">
        <v>11860</v>
      </c>
      <c r="AA61" s="15"/>
      <c r="AB61" s="29" t="str">
        <f>ARTICULOS_OSLE[[#This Row],[Costo]]*ARTICULOS_OSLE[[#This Row],[Pedido]]</f>
        <v>#ERROR!</v>
      </c>
      <c r="AC61" s="15"/>
      <c r="AD61" s="15"/>
      <c r="AE61" s="15"/>
      <c r="AF61" s="15"/>
      <c r="AG61" s="15"/>
      <c r="AH61" s="32" t="str">
        <f>IF(AND(ARTICULOS_OSLE[[#This Row],[FechaVenc]]=0,ARTICULOS_OSLE[[#This Row],[DiasVenc]]=0),"",ARTICULOS_OSLE[[#This Row],[FechaVenc]]-ARTICULOS_OSLE[[#This Row],[DiasVenc]])</f>
        <v>#ERROR!</v>
      </c>
      <c r="AI61" s="15"/>
      <c r="AJ61" s="15"/>
      <c r="AK61" s="15"/>
      <c r="AL61" s="15"/>
      <c r="AM61" s="15"/>
      <c r="AN61" s="15"/>
      <c r="AO61" s="15"/>
      <c r="AP61" s="15"/>
      <c r="AQ61" s="15"/>
    </row>
    <row r="62" ht="15.75" customHeight="1">
      <c r="A62" s="28" t="s">
        <v>1759</v>
      </c>
      <c r="B62" s="28"/>
      <c r="C62" s="15" t="str">
        <f t="shared" si="1"/>
        <v>ALM42625106</v>
      </c>
      <c r="D62" s="15" t="s">
        <v>11857</v>
      </c>
      <c r="E62" s="28" t="s">
        <v>1760</v>
      </c>
      <c r="F62" s="20"/>
      <c r="G62" s="29">
        <v>21.0</v>
      </c>
      <c r="H62" s="28" t="s">
        <v>12099</v>
      </c>
      <c r="I62" s="15">
        <v>6.0</v>
      </c>
      <c r="J62" s="15"/>
      <c r="K62" s="15"/>
      <c r="L62" s="33">
        <v>1.0</v>
      </c>
      <c r="M62" s="15">
        <v>30.0</v>
      </c>
      <c r="N62" s="24">
        <f t="shared" si="2"/>
        <v>10</v>
      </c>
      <c r="O62" s="29">
        <f>MROUND((MAYORISTA!$N62/0.6),10)</f>
        <v>20</v>
      </c>
      <c r="P62" s="15" t="s">
        <v>11858</v>
      </c>
      <c r="Q62" s="15">
        <v>2.0</v>
      </c>
      <c r="R62" s="29">
        <f>MAYORISTA!$I62+MAYORISTA!$Q62</f>
        <v>8</v>
      </c>
      <c r="S62" s="15" t="s">
        <v>59</v>
      </c>
      <c r="T62" s="15" t="s">
        <v>63</v>
      </c>
      <c r="U62" s="15" t="s">
        <v>11812</v>
      </c>
      <c r="V62" s="15" t="s">
        <v>12404</v>
      </c>
      <c r="W62" s="15" t="s">
        <v>11860</v>
      </c>
      <c r="X62" s="15">
        <v>1.0</v>
      </c>
      <c r="Y62" s="50">
        <v>0.0</v>
      </c>
      <c r="Z62" s="15" t="s">
        <v>11860</v>
      </c>
      <c r="AA62" s="15"/>
      <c r="AB62" s="29" t="str">
        <f>ARTICULOS_OSLE[[#This Row],[Costo]]*ARTICULOS_OSLE[[#This Row],[Pedido]]</f>
        <v>#ERROR!</v>
      </c>
      <c r="AC62" s="15"/>
      <c r="AD62" s="15"/>
      <c r="AE62" s="15"/>
      <c r="AF62" s="15"/>
      <c r="AG62" s="15"/>
      <c r="AH62" s="32" t="str">
        <f>IF(AND(ARTICULOS_OSLE[[#This Row],[FechaVenc]]=0,ARTICULOS_OSLE[[#This Row],[DiasVenc]]=0),"",ARTICULOS_OSLE[[#This Row],[FechaVenc]]-ARTICULOS_OSLE[[#This Row],[DiasVenc]])</f>
        <v>#ERROR!</v>
      </c>
      <c r="AI62" s="15"/>
      <c r="AJ62" s="15"/>
      <c r="AK62" s="15"/>
      <c r="AL62" s="15"/>
      <c r="AM62" s="15"/>
      <c r="AN62" s="15"/>
      <c r="AO62" s="15"/>
      <c r="AP62" s="15"/>
      <c r="AQ62" s="15"/>
    </row>
    <row r="63" ht="15.75" customHeight="1">
      <c r="A63" s="28" t="s">
        <v>1761</v>
      </c>
      <c r="B63" s="28"/>
      <c r="C63" s="15" t="str">
        <f t="shared" si="1"/>
        <v>ALM42625304</v>
      </c>
      <c r="D63" s="15" t="s">
        <v>11857</v>
      </c>
      <c r="E63" s="28" t="s">
        <v>1762</v>
      </c>
      <c r="F63" s="20"/>
      <c r="G63" s="29">
        <v>21.0</v>
      </c>
      <c r="H63" s="28" t="s">
        <v>12099</v>
      </c>
      <c r="I63" s="15">
        <v>6.0</v>
      </c>
      <c r="J63" s="15"/>
      <c r="K63" s="15"/>
      <c r="L63" s="33">
        <v>1.0</v>
      </c>
      <c r="M63" s="15">
        <v>30.0</v>
      </c>
      <c r="N63" s="24">
        <f t="shared" si="2"/>
        <v>10</v>
      </c>
      <c r="O63" s="29">
        <f>MROUND((MAYORISTA!$N63/0.6),10)</f>
        <v>20</v>
      </c>
      <c r="P63" s="15" t="s">
        <v>11858</v>
      </c>
      <c r="Q63" s="15">
        <v>2.0</v>
      </c>
      <c r="R63" s="29">
        <f>MAYORISTA!$I63+MAYORISTA!$Q63</f>
        <v>8</v>
      </c>
      <c r="S63" s="15" t="s">
        <v>59</v>
      </c>
      <c r="T63" s="15" t="s">
        <v>63</v>
      </c>
      <c r="U63" s="15" t="s">
        <v>11812</v>
      </c>
      <c r="V63" s="15" t="s">
        <v>12404</v>
      </c>
      <c r="W63" s="15" t="s">
        <v>11860</v>
      </c>
      <c r="X63" s="15">
        <v>1.0</v>
      </c>
      <c r="Y63" s="50">
        <v>2.0</v>
      </c>
      <c r="Z63" s="15" t="s">
        <v>11860</v>
      </c>
      <c r="AA63" s="15"/>
      <c r="AB63" s="29" t="str">
        <f>ARTICULOS_OSLE[[#This Row],[Costo]]*ARTICULOS_OSLE[[#This Row],[Pedido]]</f>
        <v>#ERROR!</v>
      </c>
      <c r="AC63" s="15"/>
      <c r="AD63" s="15"/>
      <c r="AE63" s="15"/>
      <c r="AF63" s="15"/>
      <c r="AG63" s="15"/>
      <c r="AH63" s="32" t="str">
        <f>IF(AND(ARTICULOS_OSLE[[#This Row],[FechaVenc]]=0,ARTICULOS_OSLE[[#This Row],[DiasVenc]]=0),"",ARTICULOS_OSLE[[#This Row],[FechaVenc]]-ARTICULOS_OSLE[[#This Row],[DiasVenc]])</f>
        <v>#ERROR!</v>
      </c>
      <c r="AI63" s="15"/>
      <c r="AJ63" s="15"/>
      <c r="AK63" s="15"/>
      <c r="AL63" s="15"/>
      <c r="AM63" s="15"/>
      <c r="AN63" s="15"/>
      <c r="AO63" s="15"/>
      <c r="AP63" s="15"/>
      <c r="AQ63" s="15"/>
    </row>
    <row r="64" ht="15.75" customHeight="1">
      <c r="A64" s="28" t="s">
        <v>1763</v>
      </c>
      <c r="B64" s="28"/>
      <c r="C64" s="15" t="str">
        <f t="shared" si="1"/>
        <v>ALM42067005</v>
      </c>
      <c r="D64" s="15" t="s">
        <v>11857</v>
      </c>
      <c r="E64" s="28" t="s">
        <v>1764</v>
      </c>
      <c r="F64" s="20"/>
      <c r="G64" s="29">
        <v>21.0</v>
      </c>
      <c r="H64" s="28" t="s">
        <v>12099</v>
      </c>
      <c r="I64" s="15">
        <v>6.0</v>
      </c>
      <c r="J64" s="15"/>
      <c r="K64" s="15"/>
      <c r="L64" s="33">
        <v>1.0</v>
      </c>
      <c r="M64" s="15">
        <v>30.0</v>
      </c>
      <c r="N64" s="24">
        <f t="shared" si="2"/>
        <v>10</v>
      </c>
      <c r="O64" s="29">
        <f>MROUND((MAYORISTA!$N64/0.6),10)</f>
        <v>20</v>
      </c>
      <c r="P64" s="15" t="s">
        <v>11858</v>
      </c>
      <c r="Q64" s="15">
        <v>2.0</v>
      </c>
      <c r="R64" s="29">
        <f>MAYORISTA!$I64+MAYORISTA!$Q64</f>
        <v>8</v>
      </c>
      <c r="S64" s="15" t="s">
        <v>59</v>
      </c>
      <c r="T64" s="15" t="s">
        <v>63</v>
      </c>
      <c r="U64" s="15" t="s">
        <v>11812</v>
      </c>
      <c r="V64" s="15" t="s">
        <v>12404</v>
      </c>
      <c r="W64" s="15" t="s">
        <v>11860</v>
      </c>
      <c r="X64" s="15">
        <v>1.0</v>
      </c>
      <c r="Y64" s="50">
        <v>3.0</v>
      </c>
      <c r="Z64" s="15" t="s">
        <v>11860</v>
      </c>
      <c r="AA64" s="15"/>
      <c r="AB64" s="29" t="str">
        <f>ARTICULOS_OSLE[[#This Row],[Costo]]*ARTICULOS_OSLE[[#This Row],[Pedido]]</f>
        <v>#ERROR!</v>
      </c>
      <c r="AC64" s="15"/>
      <c r="AD64" s="15"/>
      <c r="AE64" s="15"/>
      <c r="AF64" s="15"/>
      <c r="AG64" s="15"/>
      <c r="AH64" s="32" t="str">
        <f>IF(AND(ARTICULOS_OSLE[[#This Row],[FechaVenc]]=0,ARTICULOS_OSLE[[#This Row],[DiasVenc]]=0),"",ARTICULOS_OSLE[[#This Row],[FechaVenc]]-ARTICULOS_OSLE[[#This Row],[DiasVenc]])</f>
        <v>#ERROR!</v>
      </c>
      <c r="AI64" s="15"/>
      <c r="AJ64" s="15"/>
      <c r="AK64" s="15"/>
      <c r="AL64" s="15"/>
      <c r="AM64" s="15"/>
      <c r="AN64" s="15"/>
      <c r="AO64" s="15"/>
      <c r="AP64" s="15"/>
      <c r="AQ64" s="15"/>
    </row>
    <row r="65" ht="15.75" customHeight="1">
      <c r="A65" s="28" t="s">
        <v>1765</v>
      </c>
      <c r="B65" s="28"/>
      <c r="C65" s="15" t="str">
        <f t="shared" si="1"/>
        <v>ALM72001014</v>
      </c>
      <c r="D65" s="15" t="s">
        <v>11857</v>
      </c>
      <c r="E65" s="28" t="s">
        <v>1766</v>
      </c>
      <c r="F65" s="20"/>
      <c r="G65" s="29">
        <v>21.0</v>
      </c>
      <c r="H65" s="28" t="s">
        <v>12099</v>
      </c>
      <c r="I65" s="15">
        <v>6.0</v>
      </c>
      <c r="J65" s="15"/>
      <c r="K65" s="15"/>
      <c r="L65" s="33">
        <v>1.0</v>
      </c>
      <c r="M65" s="15">
        <v>30.0</v>
      </c>
      <c r="N65" s="24">
        <f t="shared" si="2"/>
        <v>10</v>
      </c>
      <c r="O65" s="29">
        <f>MROUND((MAYORISTA!$N65/0.6),10)</f>
        <v>20</v>
      </c>
      <c r="P65" s="15" t="s">
        <v>11858</v>
      </c>
      <c r="Q65" s="15">
        <v>2.0</v>
      </c>
      <c r="R65" s="29">
        <f>MAYORISTA!$I65+MAYORISTA!$Q65</f>
        <v>8</v>
      </c>
      <c r="S65" s="15" t="s">
        <v>59</v>
      </c>
      <c r="T65" s="15" t="s">
        <v>63</v>
      </c>
      <c r="U65" s="15" t="s">
        <v>11814</v>
      </c>
      <c r="V65" s="15" t="s">
        <v>12405</v>
      </c>
      <c r="W65" s="15" t="s">
        <v>11860</v>
      </c>
      <c r="X65" s="15">
        <v>1.0</v>
      </c>
      <c r="Y65" s="50">
        <v>0.0</v>
      </c>
      <c r="Z65" s="15" t="s">
        <v>11860</v>
      </c>
      <c r="AA65" s="15"/>
      <c r="AB65" s="29" t="str">
        <f>ARTICULOS_OSLE[[#This Row],[Costo]]*ARTICULOS_OSLE[[#This Row],[Pedido]]</f>
        <v>#ERROR!</v>
      </c>
      <c r="AC65" s="15"/>
      <c r="AD65" s="15"/>
      <c r="AE65" s="15"/>
      <c r="AF65" s="15"/>
      <c r="AG65" s="15"/>
      <c r="AH65" s="32" t="str">
        <f>IF(AND(ARTICULOS_OSLE[[#This Row],[FechaVenc]]=0,ARTICULOS_OSLE[[#This Row],[DiasVenc]]=0),"",ARTICULOS_OSLE[[#This Row],[FechaVenc]]-ARTICULOS_OSLE[[#This Row],[DiasVenc]])</f>
        <v>#ERROR!</v>
      </c>
      <c r="AI65" s="15"/>
      <c r="AJ65" s="15"/>
      <c r="AK65" s="15"/>
      <c r="AL65" s="15"/>
      <c r="AM65" s="15"/>
      <c r="AN65" s="15"/>
      <c r="AO65" s="15"/>
      <c r="AP65" s="15"/>
      <c r="AQ65" s="15"/>
    </row>
    <row r="66" ht="15.75" customHeight="1">
      <c r="A66" s="28" t="s">
        <v>1767</v>
      </c>
      <c r="B66" s="28"/>
      <c r="C66" s="15" t="str">
        <f t="shared" si="1"/>
        <v>ALM72002080</v>
      </c>
      <c r="D66" s="15" t="s">
        <v>11857</v>
      </c>
      <c r="E66" s="28" t="s">
        <v>1768</v>
      </c>
      <c r="F66" s="20"/>
      <c r="G66" s="29">
        <v>21.0</v>
      </c>
      <c r="H66" s="28" t="s">
        <v>12099</v>
      </c>
      <c r="I66" s="15">
        <v>6.0</v>
      </c>
      <c r="J66" s="15"/>
      <c r="K66" s="15"/>
      <c r="L66" s="33">
        <v>1.0</v>
      </c>
      <c r="M66" s="15">
        <v>30.0</v>
      </c>
      <c r="N66" s="24">
        <f t="shared" si="2"/>
        <v>10</v>
      </c>
      <c r="O66" s="29">
        <f>MROUND((MAYORISTA!$N66/0.6),10)</f>
        <v>20</v>
      </c>
      <c r="P66" s="15" t="s">
        <v>11858</v>
      </c>
      <c r="Q66" s="15">
        <v>2.0</v>
      </c>
      <c r="R66" s="29">
        <f>MAYORISTA!$I66+MAYORISTA!$Q66</f>
        <v>8</v>
      </c>
      <c r="S66" s="15" t="s">
        <v>59</v>
      </c>
      <c r="T66" s="15" t="s">
        <v>63</v>
      </c>
      <c r="U66" s="15" t="s">
        <v>11814</v>
      </c>
      <c r="V66" s="15" t="s">
        <v>12405</v>
      </c>
      <c r="W66" s="15" t="s">
        <v>11860</v>
      </c>
      <c r="X66" s="15">
        <v>1.0</v>
      </c>
      <c r="Y66" s="50">
        <v>0.0</v>
      </c>
      <c r="Z66" s="15" t="s">
        <v>11860</v>
      </c>
      <c r="AA66" s="15"/>
      <c r="AB66" s="29" t="str">
        <f>ARTICULOS_OSLE[[#This Row],[Costo]]*ARTICULOS_OSLE[[#This Row],[Pedido]]</f>
        <v>#ERROR!</v>
      </c>
      <c r="AC66" s="15"/>
      <c r="AD66" s="15"/>
      <c r="AE66" s="15"/>
      <c r="AF66" s="15"/>
      <c r="AG66" s="15"/>
      <c r="AH66" s="32" t="str">
        <f>IF(AND(ARTICULOS_OSLE[[#This Row],[FechaVenc]]=0,ARTICULOS_OSLE[[#This Row],[DiasVenc]]=0),"",ARTICULOS_OSLE[[#This Row],[FechaVenc]]-ARTICULOS_OSLE[[#This Row],[DiasVenc]])</f>
        <v>#ERROR!</v>
      </c>
      <c r="AI66" s="15"/>
      <c r="AJ66" s="15"/>
      <c r="AK66" s="15"/>
      <c r="AL66" s="15"/>
      <c r="AM66" s="15"/>
      <c r="AN66" s="15"/>
      <c r="AO66" s="15"/>
      <c r="AP66" s="15"/>
      <c r="AQ66" s="15"/>
    </row>
    <row r="67" ht="15.75" customHeight="1">
      <c r="A67" s="28" t="s">
        <v>1769</v>
      </c>
      <c r="B67" s="28"/>
      <c r="C67" s="15" t="str">
        <f t="shared" si="1"/>
        <v>ALM04000822</v>
      </c>
      <c r="D67" s="15" t="s">
        <v>11857</v>
      </c>
      <c r="E67" s="28" t="s">
        <v>1770</v>
      </c>
      <c r="F67" s="20"/>
      <c r="G67" s="29">
        <v>21.0</v>
      </c>
      <c r="H67" s="28" t="s">
        <v>12099</v>
      </c>
      <c r="I67" s="15">
        <v>6.0</v>
      </c>
      <c r="J67" s="15"/>
      <c r="K67" s="15"/>
      <c r="L67" s="33">
        <v>1.0</v>
      </c>
      <c r="M67" s="15">
        <v>30.0</v>
      </c>
      <c r="N67" s="24">
        <f t="shared" si="2"/>
        <v>10</v>
      </c>
      <c r="O67" s="29">
        <f>MROUND((MAYORISTA!$N67/0.6),10)</f>
        <v>20</v>
      </c>
      <c r="P67" s="15" t="s">
        <v>11858</v>
      </c>
      <c r="Q67" s="15">
        <v>2.0</v>
      </c>
      <c r="R67" s="29">
        <f>MAYORISTA!$I67+MAYORISTA!$Q67</f>
        <v>8</v>
      </c>
      <c r="S67" s="15" t="s">
        <v>59</v>
      </c>
      <c r="T67" s="15" t="s">
        <v>63</v>
      </c>
      <c r="U67" s="15" t="s">
        <v>11814</v>
      </c>
      <c r="V67" s="15" t="s">
        <v>12405</v>
      </c>
      <c r="W67" s="15" t="s">
        <v>11860</v>
      </c>
      <c r="X67" s="15">
        <v>1.0</v>
      </c>
      <c r="Y67" s="50">
        <v>0.0</v>
      </c>
      <c r="Z67" s="15" t="s">
        <v>11860</v>
      </c>
      <c r="AA67" s="15"/>
      <c r="AB67" s="29" t="str">
        <f>ARTICULOS_OSLE[[#This Row],[Costo]]*ARTICULOS_OSLE[[#This Row],[Pedido]]</f>
        <v>#ERROR!</v>
      </c>
      <c r="AC67" s="15"/>
      <c r="AD67" s="15"/>
      <c r="AE67" s="15"/>
      <c r="AF67" s="15"/>
      <c r="AG67" s="15"/>
      <c r="AH67" s="32" t="str">
        <f>IF(AND(ARTICULOS_OSLE[[#This Row],[FechaVenc]]=0,ARTICULOS_OSLE[[#This Row],[DiasVenc]]=0),"",ARTICULOS_OSLE[[#This Row],[FechaVenc]]-ARTICULOS_OSLE[[#This Row],[DiasVenc]])</f>
        <v>#ERROR!</v>
      </c>
      <c r="AI67" s="15"/>
      <c r="AJ67" s="15"/>
      <c r="AK67" s="15"/>
      <c r="AL67" s="15"/>
      <c r="AM67" s="15"/>
      <c r="AN67" s="15"/>
      <c r="AO67" s="15"/>
      <c r="AP67" s="15"/>
      <c r="AQ67" s="15"/>
    </row>
    <row r="68" ht="15.75" customHeight="1">
      <c r="A68" s="28" t="s">
        <v>1771</v>
      </c>
      <c r="B68" s="28"/>
      <c r="C68" s="15" t="str">
        <f t="shared" si="1"/>
        <v>ALM70228666</v>
      </c>
      <c r="D68" s="15" t="s">
        <v>11857</v>
      </c>
      <c r="E68" s="28" t="s">
        <v>1772</v>
      </c>
      <c r="F68" s="20"/>
      <c r="G68" s="29">
        <v>21.0</v>
      </c>
      <c r="H68" s="28" t="s">
        <v>12099</v>
      </c>
      <c r="I68" s="15">
        <v>6.0</v>
      </c>
      <c r="J68" s="15"/>
      <c r="K68" s="15"/>
      <c r="L68" s="33">
        <v>1.0</v>
      </c>
      <c r="M68" s="15">
        <v>30.0</v>
      </c>
      <c r="N68" s="24">
        <f t="shared" si="2"/>
        <v>10</v>
      </c>
      <c r="O68" s="29">
        <f>MROUND((MAYORISTA!$N68/0.6),10)</f>
        <v>20</v>
      </c>
      <c r="P68" s="15" t="s">
        <v>11858</v>
      </c>
      <c r="Q68" s="15">
        <v>2.0</v>
      </c>
      <c r="R68" s="29">
        <f>MAYORISTA!$I68+MAYORISTA!$Q68</f>
        <v>8</v>
      </c>
      <c r="S68" s="15" t="s">
        <v>59</v>
      </c>
      <c r="T68" s="15" t="s">
        <v>63</v>
      </c>
      <c r="U68" s="15" t="s">
        <v>11814</v>
      </c>
      <c r="V68" s="15" t="s">
        <v>12406</v>
      </c>
      <c r="W68" s="15" t="s">
        <v>11860</v>
      </c>
      <c r="X68" s="15">
        <v>1.0</v>
      </c>
      <c r="Y68" s="50">
        <v>4.0</v>
      </c>
      <c r="Z68" s="15" t="s">
        <v>11860</v>
      </c>
      <c r="AA68" s="15"/>
      <c r="AB68" s="29" t="str">
        <f>ARTICULOS_OSLE[[#This Row],[Costo]]*ARTICULOS_OSLE[[#This Row],[Pedido]]</f>
        <v>#ERROR!</v>
      </c>
      <c r="AC68" s="15"/>
      <c r="AD68" s="15"/>
      <c r="AE68" s="15"/>
      <c r="AF68" s="15"/>
      <c r="AG68" s="15"/>
      <c r="AH68" s="32" t="str">
        <f>IF(AND(ARTICULOS_OSLE[[#This Row],[FechaVenc]]=0,ARTICULOS_OSLE[[#This Row],[DiasVenc]]=0),"",ARTICULOS_OSLE[[#This Row],[FechaVenc]]-ARTICULOS_OSLE[[#This Row],[DiasVenc]])</f>
        <v>#ERROR!</v>
      </c>
      <c r="AI68" s="15"/>
      <c r="AJ68" s="15"/>
      <c r="AK68" s="15"/>
      <c r="AL68" s="15"/>
      <c r="AM68" s="15"/>
      <c r="AN68" s="15"/>
      <c r="AO68" s="15"/>
      <c r="AP68" s="15"/>
      <c r="AQ68" s="15"/>
    </row>
    <row r="69" ht="15.75" customHeight="1">
      <c r="A69" s="28" t="s">
        <v>1773</v>
      </c>
      <c r="B69" s="28"/>
      <c r="C69" s="15" t="str">
        <f t="shared" si="1"/>
        <v>ALM70229687</v>
      </c>
      <c r="D69" s="15" t="s">
        <v>11857</v>
      </c>
      <c r="E69" s="28" t="s">
        <v>1774</v>
      </c>
      <c r="F69" s="20"/>
      <c r="G69" s="29">
        <v>21.0</v>
      </c>
      <c r="H69" s="28" t="s">
        <v>12099</v>
      </c>
      <c r="I69" s="15">
        <v>6.0</v>
      </c>
      <c r="J69" s="15"/>
      <c r="K69" s="15"/>
      <c r="L69" s="33">
        <v>1.0</v>
      </c>
      <c r="M69" s="15">
        <v>30.0</v>
      </c>
      <c r="N69" s="24">
        <f t="shared" si="2"/>
        <v>10</v>
      </c>
      <c r="O69" s="29">
        <f>MROUND((MAYORISTA!$N69/0.6),10)</f>
        <v>20</v>
      </c>
      <c r="P69" s="15" t="s">
        <v>11858</v>
      </c>
      <c r="Q69" s="15">
        <v>2.0</v>
      </c>
      <c r="R69" s="29">
        <f>MAYORISTA!$I69+MAYORISTA!$Q69</f>
        <v>8</v>
      </c>
      <c r="S69" s="15" t="s">
        <v>59</v>
      </c>
      <c r="T69" s="15" t="s">
        <v>63</v>
      </c>
      <c r="U69" s="15" t="s">
        <v>11814</v>
      </c>
      <c r="V69" s="15" t="s">
        <v>12406</v>
      </c>
      <c r="W69" s="15" t="s">
        <v>11860</v>
      </c>
      <c r="X69" s="15">
        <v>1.0</v>
      </c>
      <c r="Y69" s="50">
        <v>1.0</v>
      </c>
      <c r="Z69" s="15" t="s">
        <v>11860</v>
      </c>
      <c r="AA69" s="15"/>
      <c r="AB69" s="29" t="str">
        <f>ARTICULOS_OSLE[[#This Row],[Costo]]*ARTICULOS_OSLE[[#This Row],[Pedido]]</f>
        <v>#ERROR!</v>
      </c>
      <c r="AC69" s="15"/>
      <c r="AD69" s="15"/>
      <c r="AE69" s="15"/>
      <c r="AF69" s="15"/>
      <c r="AG69" s="15"/>
      <c r="AH69" s="32" t="str">
        <f>IF(AND(ARTICULOS_OSLE[[#This Row],[FechaVenc]]=0,ARTICULOS_OSLE[[#This Row],[DiasVenc]]=0),"",ARTICULOS_OSLE[[#This Row],[FechaVenc]]-ARTICULOS_OSLE[[#This Row],[DiasVenc]])</f>
        <v>#ERROR!</v>
      </c>
      <c r="AI69" s="15"/>
      <c r="AJ69" s="15"/>
      <c r="AK69" s="15"/>
      <c r="AL69" s="15"/>
      <c r="AM69" s="15"/>
      <c r="AN69" s="15"/>
      <c r="AO69" s="15"/>
      <c r="AP69" s="15"/>
      <c r="AQ69" s="15"/>
    </row>
    <row r="70" ht="15.75" customHeight="1">
      <c r="A70" s="28" t="s">
        <v>1775</v>
      </c>
      <c r="B70" s="28"/>
      <c r="C70" s="15" t="str">
        <f t="shared" si="1"/>
        <v>ALM70231666</v>
      </c>
      <c r="D70" s="15" t="s">
        <v>11857</v>
      </c>
      <c r="E70" s="28" t="s">
        <v>1776</v>
      </c>
      <c r="F70" s="20"/>
      <c r="G70" s="29">
        <v>21.0</v>
      </c>
      <c r="H70" s="28" t="s">
        <v>12099</v>
      </c>
      <c r="I70" s="15">
        <v>6.0</v>
      </c>
      <c r="J70" s="15"/>
      <c r="K70" s="15"/>
      <c r="L70" s="33">
        <v>1.0</v>
      </c>
      <c r="M70" s="15">
        <v>30.0</v>
      </c>
      <c r="N70" s="24">
        <f t="shared" si="2"/>
        <v>10</v>
      </c>
      <c r="O70" s="29">
        <f>MROUND((MAYORISTA!$N70/0.6),10)</f>
        <v>20</v>
      </c>
      <c r="P70" s="15" t="s">
        <v>11858</v>
      </c>
      <c r="Q70" s="15">
        <v>2.0</v>
      </c>
      <c r="R70" s="29">
        <f>MAYORISTA!$I70+MAYORISTA!$Q70</f>
        <v>8</v>
      </c>
      <c r="S70" s="15" t="s">
        <v>59</v>
      </c>
      <c r="T70" s="15" t="s">
        <v>63</v>
      </c>
      <c r="U70" s="15" t="s">
        <v>11814</v>
      </c>
      <c r="V70" s="15" t="s">
        <v>12406</v>
      </c>
      <c r="W70" s="15" t="s">
        <v>11860</v>
      </c>
      <c r="X70" s="15">
        <v>1.0</v>
      </c>
      <c r="Y70" s="50">
        <v>0.0</v>
      </c>
      <c r="Z70" s="15" t="s">
        <v>11860</v>
      </c>
      <c r="AA70" s="15"/>
      <c r="AB70" s="29" t="str">
        <f>ARTICULOS_OSLE[[#This Row],[Costo]]*ARTICULOS_OSLE[[#This Row],[Pedido]]</f>
        <v>#ERROR!</v>
      </c>
      <c r="AC70" s="15"/>
      <c r="AD70" s="15"/>
      <c r="AE70" s="15"/>
      <c r="AF70" s="15"/>
      <c r="AG70" s="15"/>
      <c r="AH70" s="32" t="str">
        <f>IF(AND(ARTICULOS_OSLE[[#This Row],[FechaVenc]]=0,ARTICULOS_OSLE[[#This Row],[DiasVenc]]=0),"",ARTICULOS_OSLE[[#This Row],[FechaVenc]]-ARTICULOS_OSLE[[#This Row],[DiasVenc]])</f>
        <v>#ERROR!</v>
      </c>
      <c r="AI70" s="15"/>
      <c r="AJ70" s="15"/>
      <c r="AK70" s="15"/>
      <c r="AL70" s="15"/>
      <c r="AM70" s="15"/>
      <c r="AN70" s="15"/>
      <c r="AO70" s="15"/>
      <c r="AP70" s="15"/>
      <c r="AQ70" s="15"/>
    </row>
    <row r="71" ht="15.75" customHeight="1">
      <c r="A71" s="28" t="s">
        <v>1777</v>
      </c>
      <c r="B71" s="28"/>
      <c r="C71" s="15" t="str">
        <f t="shared" si="1"/>
        <v>ALM70231796</v>
      </c>
      <c r="D71" s="15" t="s">
        <v>11857</v>
      </c>
      <c r="E71" s="28" t="s">
        <v>1778</v>
      </c>
      <c r="F71" s="20"/>
      <c r="G71" s="29">
        <v>21.0</v>
      </c>
      <c r="H71" s="28" t="s">
        <v>12099</v>
      </c>
      <c r="I71" s="15">
        <v>6.0</v>
      </c>
      <c r="J71" s="15"/>
      <c r="K71" s="15"/>
      <c r="L71" s="33">
        <v>1.0</v>
      </c>
      <c r="M71" s="15">
        <v>30.0</v>
      </c>
      <c r="N71" s="24">
        <f t="shared" si="2"/>
        <v>10</v>
      </c>
      <c r="O71" s="29">
        <f>MROUND((MAYORISTA!$N71/0.6),10)</f>
        <v>20</v>
      </c>
      <c r="P71" s="15" t="s">
        <v>11858</v>
      </c>
      <c r="Q71" s="15">
        <v>2.0</v>
      </c>
      <c r="R71" s="29">
        <f>MAYORISTA!$I71+MAYORISTA!$Q71</f>
        <v>8</v>
      </c>
      <c r="S71" s="15" t="s">
        <v>59</v>
      </c>
      <c r="T71" s="15" t="s">
        <v>63</v>
      </c>
      <c r="U71" s="15" t="s">
        <v>11814</v>
      </c>
      <c r="V71" s="15" t="s">
        <v>12406</v>
      </c>
      <c r="W71" s="15" t="s">
        <v>11860</v>
      </c>
      <c r="X71" s="15">
        <v>1.0</v>
      </c>
      <c r="Y71" s="50">
        <v>3.0</v>
      </c>
      <c r="Z71" s="15" t="s">
        <v>11860</v>
      </c>
      <c r="AA71" s="15"/>
      <c r="AB71" s="29" t="str">
        <f>ARTICULOS_OSLE[[#This Row],[Costo]]*ARTICULOS_OSLE[[#This Row],[Pedido]]</f>
        <v>#ERROR!</v>
      </c>
      <c r="AC71" s="15"/>
      <c r="AD71" s="15"/>
      <c r="AE71" s="15"/>
      <c r="AF71" s="15"/>
      <c r="AG71" s="15"/>
      <c r="AH71" s="32" t="str">
        <f>IF(AND(ARTICULOS_OSLE[[#This Row],[FechaVenc]]=0,ARTICULOS_OSLE[[#This Row],[DiasVenc]]=0),"",ARTICULOS_OSLE[[#This Row],[FechaVenc]]-ARTICULOS_OSLE[[#This Row],[DiasVenc]])</f>
        <v>#ERROR!</v>
      </c>
      <c r="AI71" s="15"/>
      <c r="AJ71" s="15"/>
      <c r="AK71" s="15"/>
      <c r="AL71" s="15"/>
      <c r="AM71" s="15"/>
      <c r="AN71" s="15"/>
      <c r="AO71" s="15"/>
      <c r="AP71" s="15"/>
      <c r="AQ71" s="15"/>
    </row>
    <row r="72" ht="15.75" customHeight="1">
      <c r="A72" s="28" t="s">
        <v>1779</v>
      </c>
      <c r="B72" s="28"/>
      <c r="C72" s="15" t="str">
        <f t="shared" si="1"/>
        <v>ALM70009819</v>
      </c>
      <c r="D72" s="15" t="s">
        <v>11857</v>
      </c>
      <c r="E72" s="28" t="s">
        <v>1780</v>
      </c>
      <c r="F72" s="20"/>
      <c r="G72" s="29">
        <v>21.0</v>
      </c>
      <c r="H72" s="28" t="s">
        <v>12099</v>
      </c>
      <c r="I72" s="15">
        <v>6.0</v>
      </c>
      <c r="J72" s="15"/>
      <c r="K72" s="15"/>
      <c r="L72" s="33">
        <v>1.0</v>
      </c>
      <c r="M72" s="15">
        <v>30.0</v>
      </c>
      <c r="N72" s="24">
        <f t="shared" si="2"/>
        <v>10</v>
      </c>
      <c r="O72" s="29">
        <f>MROUND((MAYORISTA!$N72/0.6),10)</f>
        <v>20</v>
      </c>
      <c r="P72" s="15" t="s">
        <v>11858</v>
      </c>
      <c r="Q72" s="15">
        <v>2.0</v>
      </c>
      <c r="R72" s="29">
        <f>MAYORISTA!$I72+MAYORISTA!$Q72</f>
        <v>8</v>
      </c>
      <c r="S72" s="15" t="s">
        <v>59</v>
      </c>
      <c r="T72" s="15" t="s">
        <v>63</v>
      </c>
      <c r="U72" s="15" t="s">
        <v>11814</v>
      </c>
      <c r="V72" s="15" t="s">
        <v>12406</v>
      </c>
      <c r="W72" s="15" t="s">
        <v>11860</v>
      </c>
      <c r="X72" s="15">
        <v>1.0</v>
      </c>
      <c r="Y72" s="50">
        <v>9.0</v>
      </c>
      <c r="Z72" s="15" t="s">
        <v>11860</v>
      </c>
      <c r="AA72" s="15"/>
      <c r="AB72" s="29" t="str">
        <f>ARTICULOS_OSLE[[#This Row],[Costo]]*ARTICULOS_OSLE[[#This Row],[Pedido]]</f>
        <v>#ERROR!</v>
      </c>
      <c r="AC72" s="15"/>
      <c r="AD72" s="15"/>
      <c r="AE72" s="15"/>
      <c r="AF72" s="15"/>
      <c r="AG72" s="15"/>
      <c r="AH72" s="32" t="str">
        <f>IF(AND(ARTICULOS_OSLE[[#This Row],[FechaVenc]]=0,ARTICULOS_OSLE[[#This Row],[DiasVenc]]=0),"",ARTICULOS_OSLE[[#This Row],[FechaVenc]]-ARTICULOS_OSLE[[#This Row],[DiasVenc]])</f>
        <v>#ERROR!</v>
      </c>
      <c r="AI72" s="15"/>
      <c r="AJ72" s="15"/>
      <c r="AK72" s="15"/>
      <c r="AL72" s="15"/>
      <c r="AM72" s="15"/>
      <c r="AN72" s="15"/>
      <c r="AO72" s="15"/>
      <c r="AP72" s="15"/>
      <c r="AQ72" s="15"/>
    </row>
    <row r="73" ht="15.75" customHeight="1">
      <c r="A73" s="28" t="s">
        <v>1781</v>
      </c>
      <c r="B73" s="28"/>
      <c r="C73" s="15" t="str">
        <f t="shared" si="1"/>
        <v>ALM00093024</v>
      </c>
      <c r="D73" s="15" t="s">
        <v>11857</v>
      </c>
      <c r="E73" s="28" t="s">
        <v>1782</v>
      </c>
      <c r="F73" s="20"/>
      <c r="G73" s="29">
        <v>21.0</v>
      </c>
      <c r="H73" s="28" t="s">
        <v>12099</v>
      </c>
      <c r="I73" s="15">
        <v>6.0</v>
      </c>
      <c r="J73" s="15"/>
      <c r="K73" s="15"/>
      <c r="L73" s="33">
        <v>1.0</v>
      </c>
      <c r="M73" s="15">
        <v>30.0</v>
      </c>
      <c r="N73" s="24">
        <f t="shared" si="2"/>
        <v>10</v>
      </c>
      <c r="O73" s="29">
        <f>MROUND((MAYORISTA!$N73/0.6),10)</f>
        <v>20</v>
      </c>
      <c r="P73" s="15" t="s">
        <v>11858</v>
      </c>
      <c r="Q73" s="15">
        <v>2.0</v>
      </c>
      <c r="R73" s="29">
        <f>MAYORISTA!$I73+MAYORISTA!$Q73</f>
        <v>8</v>
      </c>
      <c r="S73" s="15" t="s">
        <v>59</v>
      </c>
      <c r="T73" s="15" t="s">
        <v>63</v>
      </c>
      <c r="U73" s="15" t="s">
        <v>11814</v>
      </c>
      <c r="V73" s="15" t="s">
        <v>12407</v>
      </c>
      <c r="W73" s="15" t="s">
        <v>11860</v>
      </c>
      <c r="X73" s="15">
        <v>1.0</v>
      </c>
      <c r="Y73" s="50">
        <v>0.0</v>
      </c>
      <c r="Z73" s="15" t="s">
        <v>11860</v>
      </c>
      <c r="AA73" s="15"/>
      <c r="AB73" s="29" t="str">
        <f>ARTICULOS_OSLE[[#This Row],[Costo]]*ARTICULOS_OSLE[[#This Row],[Pedido]]</f>
        <v>#ERROR!</v>
      </c>
      <c r="AC73" s="15"/>
      <c r="AD73" s="15"/>
      <c r="AE73" s="15"/>
      <c r="AF73" s="15"/>
      <c r="AG73" s="15"/>
      <c r="AH73" s="32" t="str">
        <f>IF(AND(ARTICULOS_OSLE[[#This Row],[FechaVenc]]=0,ARTICULOS_OSLE[[#This Row],[DiasVenc]]=0),"",ARTICULOS_OSLE[[#This Row],[FechaVenc]]-ARTICULOS_OSLE[[#This Row],[DiasVenc]])</f>
        <v>#ERROR!</v>
      </c>
      <c r="AI73" s="15"/>
      <c r="AJ73" s="15"/>
      <c r="AK73" s="15"/>
      <c r="AL73" s="15"/>
      <c r="AM73" s="15"/>
      <c r="AN73" s="15"/>
      <c r="AO73" s="15"/>
      <c r="AP73" s="15"/>
      <c r="AQ73" s="15"/>
    </row>
    <row r="74" ht="15.75" customHeight="1">
      <c r="A74" s="28" t="s">
        <v>1783</v>
      </c>
      <c r="B74" s="28"/>
      <c r="C74" s="15" t="str">
        <f t="shared" si="1"/>
        <v>ALM00092980</v>
      </c>
      <c r="D74" s="15" t="s">
        <v>11857</v>
      </c>
      <c r="E74" s="28" t="s">
        <v>1784</v>
      </c>
      <c r="F74" s="20"/>
      <c r="G74" s="29">
        <v>21.0</v>
      </c>
      <c r="H74" s="28" t="s">
        <v>12099</v>
      </c>
      <c r="I74" s="15">
        <v>6.0</v>
      </c>
      <c r="J74" s="15"/>
      <c r="K74" s="15"/>
      <c r="L74" s="33">
        <v>1.0</v>
      </c>
      <c r="M74" s="15">
        <v>30.0</v>
      </c>
      <c r="N74" s="24">
        <f t="shared" si="2"/>
        <v>10</v>
      </c>
      <c r="O74" s="29">
        <f>MROUND((MAYORISTA!$N74/0.6),10)</f>
        <v>20</v>
      </c>
      <c r="P74" s="15" t="s">
        <v>11858</v>
      </c>
      <c r="Q74" s="15">
        <v>2.0</v>
      </c>
      <c r="R74" s="29">
        <f>MAYORISTA!$I74+MAYORISTA!$Q74</f>
        <v>8</v>
      </c>
      <c r="S74" s="15" t="s">
        <v>59</v>
      </c>
      <c r="T74" s="15" t="s">
        <v>63</v>
      </c>
      <c r="U74" s="15" t="s">
        <v>11814</v>
      </c>
      <c r="V74" s="15" t="s">
        <v>12407</v>
      </c>
      <c r="W74" s="15" t="s">
        <v>11860</v>
      </c>
      <c r="X74" s="15">
        <v>1.0</v>
      </c>
      <c r="Y74" s="50">
        <v>3.0</v>
      </c>
      <c r="Z74" s="15" t="s">
        <v>11860</v>
      </c>
      <c r="AA74" s="15"/>
      <c r="AB74" s="29" t="str">
        <f>ARTICULOS_OSLE[[#This Row],[Costo]]*ARTICULOS_OSLE[[#This Row],[Pedido]]</f>
        <v>#ERROR!</v>
      </c>
      <c r="AC74" s="15"/>
      <c r="AD74" s="15"/>
      <c r="AE74" s="15"/>
      <c r="AF74" s="15"/>
      <c r="AG74" s="15"/>
      <c r="AH74" s="32" t="str">
        <f>IF(AND(ARTICULOS_OSLE[[#This Row],[FechaVenc]]=0,ARTICULOS_OSLE[[#This Row],[DiasVenc]]=0),"",ARTICULOS_OSLE[[#This Row],[FechaVenc]]-ARTICULOS_OSLE[[#This Row],[DiasVenc]])</f>
        <v>#ERROR!</v>
      </c>
      <c r="AI74" s="15"/>
      <c r="AJ74" s="15"/>
      <c r="AK74" s="15"/>
      <c r="AL74" s="15"/>
      <c r="AM74" s="15"/>
      <c r="AN74" s="15"/>
      <c r="AO74" s="15"/>
      <c r="AP74" s="15"/>
      <c r="AQ74" s="15"/>
    </row>
    <row r="75" ht="15.75" customHeight="1">
      <c r="A75" s="28" t="s">
        <v>1785</v>
      </c>
      <c r="B75" s="28"/>
      <c r="C75" s="15" t="str">
        <f t="shared" si="1"/>
        <v>ALM30000713</v>
      </c>
      <c r="D75" s="15" t="s">
        <v>11857</v>
      </c>
      <c r="E75" s="28" t="s">
        <v>1786</v>
      </c>
      <c r="F75" s="20"/>
      <c r="G75" s="29">
        <v>21.0</v>
      </c>
      <c r="H75" s="28" t="s">
        <v>12099</v>
      </c>
      <c r="I75" s="15">
        <v>6.0</v>
      </c>
      <c r="J75" s="15"/>
      <c r="K75" s="15"/>
      <c r="L75" s="33">
        <v>1.0</v>
      </c>
      <c r="M75" s="15">
        <v>30.0</v>
      </c>
      <c r="N75" s="24">
        <f t="shared" si="2"/>
        <v>10</v>
      </c>
      <c r="O75" s="29">
        <f>MROUND((MAYORISTA!$N75/0.6),10)</f>
        <v>20</v>
      </c>
      <c r="P75" s="15" t="s">
        <v>11858</v>
      </c>
      <c r="Q75" s="15">
        <v>2.0</v>
      </c>
      <c r="R75" s="29">
        <f>MAYORISTA!$I75+MAYORISTA!$Q75</f>
        <v>8</v>
      </c>
      <c r="S75" s="15" t="s">
        <v>59</v>
      </c>
      <c r="T75" s="15" t="s">
        <v>63</v>
      </c>
      <c r="U75" s="15" t="s">
        <v>11814</v>
      </c>
      <c r="V75" s="15" t="s">
        <v>12408</v>
      </c>
      <c r="W75" s="15" t="s">
        <v>11860</v>
      </c>
      <c r="X75" s="15">
        <v>1.0</v>
      </c>
      <c r="Y75" s="50">
        <v>0.0</v>
      </c>
      <c r="Z75" s="15" t="s">
        <v>11860</v>
      </c>
      <c r="AA75" s="15"/>
      <c r="AB75" s="29" t="str">
        <f>ARTICULOS_OSLE[[#This Row],[Costo]]*ARTICULOS_OSLE[[#This Row],[Pedido]]</f>
        <v>#ERROR!</v>
      </c>
      <c r="AC75" s="15"/>
      <c r="AD75" s="15"/>
      <c r="AE75" s="15"/>
      <c r="AF75" s="15"/>
      <c r="AG75" s="15"/>
      <c r="AH75" s="32" t="str">
        <f>IF(AND(ARTICULOS_OSLE[[#This Row],[FechaVenc]]=0,ARTICULOS_OSLE[[#This Row],[DiasVenc]]=0),"",ARTICULOS_OSLE[[#This Row],[FechaVenc]]-ARTICULOS_OSLE[[#This Row],[DiasVenc]])</f>
        <v>#ERROR!</v>
      </c>
      <c r="AI75" s="15"/>
      <c r="AJ75" s="15"/>
      <c r="AK75" s="15"/>
      <c r="AL75" s="15"/>
      <c r="AM75" s="15"/>
      <c r="AN75" s="15"/>
      <c r="AO75" s="15"/>
      <c r="AP75" s="15"/>
      <c r="AQ75" s="15"/>
    </row>
    <row r="76" ht="15.75" customHeight="1">
      <c r="A76" s="28" t="s">
        <v>1787</v>
      </c>
      <c r="B76" s="28"/>
      <c r="C76" s="15" t="str">
        <f t="shared" si="1"/>
        <v>ALM66000381</v>
      </c>
      <c r="D76" s="15" t="s">
        <v>11857</v>
      </c>
      <c r="E76" s="28" t="s">
        <v>1788</v>
      </c>
      <c r="F76" s="20"/>
      <c r="G76" s="29">
        <v>21.0</v>
      </c>
      <c r="H76" s="28" t="s">
        <v>12099</v>
      </c>
      <c r="I76" s="15">
        <v>6.0</v>
      </c>
      <c r="J76" s="15"/>
      <c r="K76" s="15"/>
      <c r="L76" s="33">
        <v>1.0</v>
      </c>
      <c r="M76" s="15">
        <v>30.0</v>
      </c>
      <c r="N76" s="24">
        <f t="shared" si="2"/>
        <v>10</v>
      </c>
      <c r="O76" s="29">
        <f>MROUND((MAYORISTA!$N76/0.6),10)</f>
        <v>20</v>
      </c>
      <c r="P76" s="15" t="s">
        <v>11858</v>
      </c>
      <c r="Q76" s="15">
        <v>2.0</v>
      </c>
      <c r="R76" s="29">
        <f>MAYORISTA!$I76+MAYORISTA!$Q76</f>
        <v>8</v>
      </c>
      <c r="S76" s="15" t="s">
        <v>59</v>
      </c>
      <c r="T76" s="15" t="s">
        <v>63</v>
      </c>
      <c r="U76" s="15" t="s">
        <v>11814</v>
      </c>
      <c r="V76" s="15" t="s">
        <v>12409</v>
      </c>
      <c r="W76" s="15" t="s">
        <v>11860</v>
      </c>
      <c r="X76" s="15">
        <v>1.0</v>
      </c>
      <c r="Y76" s="50">
        <v>0.0</v>
      </c>
      <c r="Z76" s="15" t="s">
        <v>11860</v>
      </c>
      <c r="AA76" s="15"/>
      <c r="AB76" s="29" t="str">
        <f>ARTICULOS_OSLE[[#This Row],[Costo]]*ARTICULOS_OSLE[[#This Row],[Pedido]]</f>
        <v>#ERROR!</v>
      </c>
      <c r="AC76" s="15"/>
      <c r="AD76" s="15"/>
      <c r="AE76" s="15"/>
      <c r="AF76" s="15"/>
      <c r="AG76" s="15"/>
      <c r="AH76" s="32" t="str">
        <f>IF(AND(ARTICULOS_OSLE[[#This Row],[FechaVenc]]=0,ARTICULOS_OSLE[[#This Row],[DiasVenc]]=0),"",ARTICULOS_OSLE[[#This Row],[FechaVenc]]-ARTICULOS_OSLE[[#This Row],[DiasVenc]])</f>
        <v>#ERROR!</v>
      </c>
      <c r="AI76" s="15"/>
      <c r="AJ76" s="15"/>
      <c r="AK76" s="15"/>
      <c r="AL76" s="15"/>
      <c r="AM76" s="15"/>
      <c r="AN76" s="15"/>
      <c r="AO76" s="15"/>
      <c r="AP76" s="15"/>
      <c r="AQ76" s="15"/>
    </row>
    <row r="77" ht="15.75" customHeight="1">
      <c r="A77" s="28" t="s">
        <v>1789</v>
      </c>
      <c r="B77" s="28"/>
      <c r="C77" s="15" t="str">
        <f t="shared" si="1"/>
        <v>ALM66001203</v>
      </c>
      <c r="D77" s="15" t="s">
        <v>11857</v>
      </c>
      <c r="E77" s="28" t="s">
        <v>1790</v>
      </c>
      <c r="F77" s="20"/>
      <c r="G77" s="29">
        <v>21.0</v>
      </c>
      <c r="H77" s="28" t="s">
        <v>12099</v>
      </c>
      <c r="I77" s="15">
        <v>6.0</v>
      </c>
      <c r="J77" s="15"/>
      <c r="K77" s="15"/>
      <c r="L77" s="33">
        <v>1.0</v>
      </c>
      <c r="M77" s="15">
        <v>30.0</v>
      </c>
      <c r="N77" s="24">
        <f t="shared" si="2"/>
        <v>10</v>
      </c>
      <c r="O77" s="29">
        <f>MROUND((MAYORISTA!$N77/0.6),10)</f>
        <v>20</v>
      </c>
      <c r="P77" s="15" t="s">
        <v>11858</v>
      </c>
      <c r="Q77" s="15">
        <v>2.0</v>
      </c>
      <c r="R77" s="29">
        <f>MAYORISTA!$I77+MAYORISTA!$Q77</f>
        <v>8</v>
      </c>
      <c r="S77" s="15" t="s">
        <v>59</v>
      </c>
      <c r="T77" s="15" t="s">
        <v>63</v>
      </c>
      <c r="U77" s="15" t="s">
        <v>11814</v>
      </c>
      <c r="V77" s="15" t="s">
        <v>12409</v>
      </c>
      <c r="W77" s="15" t="s">
        <v>11860</v>
      </c>
      <c r="X77" s="15">
        <v>1.0</v>
      </c>
      <c r="Y77" s="50">
        <v>1.0</v>
      </c>
      <c r="Z77" s="15" t="s">
        <v>11860</v>
      </c>
      <c r="AA77" s="15"/>
      <c r="AB77" s="29" t="str">
        <f>ARTICULOS_OSLE[[#This Row],[Costo]]*ARTICULOS_OSLE[[#This Row],[Pedido]]</f>
        <v>#ERROR!</v>
      </c>
      <c r="AC77" s="15"/>
      <c r="AD77" s="15"/>
      <c r="AE77" s="15"/>
      <c r="AF77" s="15"/>
      <c r="AG77" s="15"/>
      <c r="AH77" s="32" t="str">
        <f>IF(AND(ARTICULOS_OSLE[[#This Row],[FechaVenc]]=0,ARTICULOS_OSLE[[#This Row],[DiasVenc]]=0),"",ARTICULOS_OSLE[[#This Row],[FechaVenc]]-ARTICULOS_OSLE[[#This Row],[DiasVenc]])</f>
        <v>#ERROR!</v>
      </c>
      <c r="AI77" s="15"/>
      <c r="AJ77" s="15"/>
      <c r="AK77" s="15"/>
      <c r="AL77" s="15"/>
      <c r="AM77" s="15"/>
      <c r="AN77" s="15"/>
      <c r="AO77" s="15"/>
      <c r="AP77" s="15"/>
      <c r="AQ77" s="15"/>
    </row>
    <row r="78" ht="15.75" customHeight="1">
      <c r="A78" s="28" t="s">
        <v>1791</v>
      </c>
      <c r="B78" s="28"/>
      <c r="C78" s="15" t="str">
        <f t="shared" si="1"/>
        <v>ALM66001197</v>
      </c>
      <c r="D78" s="15" t="s">
        <v>11857</v>
      </c>
      <c r="E78" s="28" t="s">
        <v>1792</v>
      </c>
      <c r="F78" s="20"/>
      <c r="G78" s="29">
        <v>21.0</v>
      </c>
      <c r="H78" s="28" t="s">
        <v>12099</v>
      </c>
      <c r="I78" s="15">
        <v>6.0</v>
      </c>
      <c r="J78" s="15"/>
      <c r="K78" s="15"/>
      <c r="L78" s="33">
        <v>1.0</v>
      </c>
      <c r="M78" s="15">
        <v>30.0</v>
      </c>
      <c r="N78" s="24">
        <f t="shared" si="2"/>
        <v>10</v>
      </c>
      <c r="O78" s="29">
        <f>MROUND((MAYORISTA!$N78/0.6),10)</f>
        <v>20</v>
      </c>
      <c r="P78" s="15" t="s">
        <v>11858</v>
      </c>
      <c r="Q78" s="15">
        <v>2.0</v>
      </c>
      <c r="R78" s="29">
        <f>MAYORISTA!$I78+MAYORISTA!$Q78</f>
        <v>8</v>
      </c>
      <c r="S78" s="15" t="s">
        <v>59</v>
      </c>
      <c r="T78" s="15" t="s">
        <v>63</v>
      </c>
      <c r="U78" s="15" t="s">
        <v>11814</v>
      </c>
      <c r="V78" s="15" t="s">
        <v>12409</v>
      </c>
      <c r="W78" s="15" t="s">
        <v>11860</v>
      </c>
      <c r="X78" s="15">
        <v>1.0</v>
      </c>
      <c r="Y78" s="50">
        <v>0.0</v>
      </c>
      <c r="Z78" s="15" t="s">
        <v>11860</v>
      </c>
      <c r="AA78" s="15"/>
      <c r="AB78" s="29" t="str">
        <f>ARTICULOS_OSLE[[#This Row],[Costo]]*ARTICULOS_OSLE[[#This Row],[Pedido]]</f>
        <v>#ERROR!</v>
      </c>
      <c r="AC78" s="15"/>
      <c r="AD78" s="15"/>
      <c r="AE78" s="15"/>
      <c r="AF78" s="15"/>
      <c r="AG78" s="15"/>
      <c r="AH78" s="32" t="str">
        <f>IF(AND(ARTICULOS_OSLE[[#This Row],[FechaVenc]]=0,ARTICULOS_OSLE[[#This Row],[DiasVenc]]=0),"",ARTICULOS_OSLE[[#This Row],[FechaVenc]]-ARTICULOS_OSLE[[#This Row],[DiasVenc]])</f>
        <v>#ERROR!</v>
      </c>
      <c r="AI78" s="15"/>
      <c r="AJ78" s="15"/>
      <c r="AK78" s="15"/>
      <c r="AL78" s="15"/>
      <c r="AM78" s="15"/>
      <c r="AN78" s="15"/>
      <c r="AO78" s="15"/>
      <c r="AP78" s="15"/>
      <c r="AQ78" s="15"/>
    </row>
    <row r="79" ht="15.75" customHeight="1">
      <c r="A79" s="28" t="s">
        <v>1793</v>
      </c>
      <c r="B79" s="28"/>
      <c r="C79" s="15" t="str">
        <f t="shared" si="1"/>
        <v>ALM00006478</v>
      </c>
      <c r="D79" s="15" t="s">
        <v>11857</v>
      </c>
      <c r="E79" s="28" t="s">
        <v>1794</v>
      </c>
      <c r="F79" s="20"/>
      <c r="G79" s="29">
        <v>21.0</v>
      </c>
      <c r="H79" s="28" t="s">
        <v>12099</v>
      </c>
      <c r="I79" s="15">
        <v>6.0</v>
      </c>
      <c r="J79" s="15"/>
      <c r="K79" s="15"/>
      <c r="L79" s="33">
        <v>1.0</v>
      </c>
      <c r="M79" s="15">
        <v>30.0</v>
      </c>
      <c r="N79" s="24">
        <f t="shared" si="2"/>
        <v>10</v>
      </c>
      <c r="O79" s="29">
        <f>MROUND((MAYORISTA!$N79/0.6),10)</f>
        <v>20</v>
      </c>
      <c r="P79" s="15" t="s">
        <v>11858</v>
      </c>
      <c r="Q79" s="15">
        <v>2.0</v>
      </c>
      <c r="R79" s="29">
        <f>MAYORISTA!$I79+MAYORISTA!$Q79</f>
        <v>8</v>
      </c>
      <c r="S79" s="15" t="s">
        <v>59</v>
      </c>
      <c r="T79" s="15" t="s">
        <v>63</v>
      </c>
      <c r="U79" s="15" t="s">
        <v>11814</v>
      </c>
      <c r="V79" s="15" t="s">
        <v>12410</v>
      </c>
      <c r="W79" s="15" t="s">
        <v>11860</v>
      </c>
      <c r="X79" s="15">
        <v>1.0</v>
      </c>
      <c r="Y79" s="50">
        <v>2.0</v>
      </c>
      <c r="Z79" s="15" t="s">
        <v>11860</v>
      </c>
      <c r="AA79" s="15"/>
      <c r="AB79" s="29" t="str">
        <f>ARTICULOS_OSLE[[#This Row],[Costo]]*ARTICULOS_OSLE[[#This Row],[Pedido]]</f>
        <v>#ERROR!</v>
      </c>
      <c r="AC79" s="15"/>
      <c r="AD79" s="15"/>
      <c r="AE79" s="15"/>
      <c r="AF79" s="15"/>
      <c r="AG79" s="15"/>
      <c r="AH79" s="32" t="str">
        <f>IF(AND(ARTICULOS_OSLE[[#This Row],[FechaVenc]]=0,ARTICULOS_OSLE[[#This Row],[DiasVenc]]=0),"",ARTICULOS_OSLE[[#This Row],[FechaVenc]]-ARTICULOS_OSLE[[#This Row],[DiasVenc]])</f>
        <v>#ERROR!</v>
      </c>
      <c r="AI79" s="15"/>
      <c r="AJ79" s="15"/>
      <c r="AK79" s="15"/>
      <c r="AL79" s="15"/>
      <c r="AM79" s="15"/>
      <c r="AN79" s="15"/>
      <c r="AO79" s="15"/>
      <c r="AP79" s="15"/>
      <c r="AQ79" s="15"/>
    </row>
    <row r="80" ht="15.75" customHeight="1">
      <c r="A80" s="28" t="s">
        <v>1795</v>
      </c>
      <c r="B80" s="28"/>
      <c r="C80" s="15" t="str">
        <f t="shared" si="1"/>
        <v>BOD50133332</v>
      </c>
      <c r="D80" s="15" t="s">
        <v>11857</v>
      </c>
      <c r="E80" s="28" t="s">
        <v>1796</v>
      </c>
      <c r="F80" s="20"/>
      <c r="G80" s="29">
        <v>21.0</v>
      </c>
      <c r="H80" s="28" t="s">
        <v>12099</v>
      </c>
      <c r="I80" s="15">
        <v>6.0</v>
      </c>
      <c r="J80" s="15"/>
      <c r="K80" s="15"/>
      <c r="L80" s="33">
        <v>1.0</v>
      </c>
      <c r="M80" s="15">
        <v>30.0</v>
      </c>
      <c r="N80" s="24">
        <f t="shared" si="2"/>
        <v>10</v>
      </c>
      <c r="O80" s="29">
        <f>MROUND((MAYORISTA!$N80/0.6),10)</f>
        <v>20</v>
      </c>
      <c r="P80" s="15" t="s">
        <v>11858</v>
      </c>
      <c r="Q80" s="15">
        <v>2.0</v>
      </c>
      <c r="R80" s="29">
        <f>MAYORISTA!$I80+MAYORISTA!$Q80</f>
        <v>8</v>
      </c>
      <c r="S80" s="15" t="s">
        <v>59</v>
      </c>
      <c r="T80" s="15" t="s">
        <v>1797</v>
      </c>
      <c r="U80" s="15" t="s">
        <v>11749</v>
      </c>
      <c r="V80" s="15" t="s">
        <v>12411</v>
      </c>
      <c r="W80" s="15" t="s">
        <v>11860</v>
      </c>
      <c r="X80" s="15">
        <v>1.0</v>
      </c>
      <c r="Y80" s="50">
        <v>9.0</v>
      </c>
      <c r="Z80" s="15" t="s">
        <v>11860</v>
      </c>
      <c r="AA80" s="15"/>
      <c r="AB80" s="29" t="str">
        <f>ARTICULOS_OSLE[[#This Row],[Costo]]*ARTICULOS_OSLE[[#This Row],[Pedido]]</f>
        <v>#ERROR!</v>
      </c>
      <c r="AC80" s="15"/>
      <c r="AD80" s="15"/>
      <c r="AE80" s="15"/>
      <c r="AF80" s="15"/>
      <c r="AG80" s="15"/>
      <c r="AH80" s="32" t="str">
        <f>IF(AND(ARTICULOS_OSLE[[#This Row],[FechaVenc]]=0,ARTICULOS_OSLE[[#This Row],[DiasVenc]]=0),"",ARTICULOS_OSLE[[#This Row],[FechaVenc]]-ARTICULOS_OSLE[[#This Row],[DiasVenc]])</f>
        <v>#ERROR!</v>
      </c>
      <c r="AI80" s="15"/>
      <c r="AJ80" s="15"/>
      <c r="AK80" s="15"/>
      <c r="AL80" s="15"/>
      <c r="AM80" s="15"/>
      <c r="AN80" s="15"/>
      <c r="AO80" s="15"/>
      <c r="AP80" s="15"/>
      <c r="AQ80" s="15"/>
    </row>
    <row r="81" ht="15.75" customHeight="1">
      <c r="A81" s="28" t="s">
        <v>1798</v>
      </c>
      <c r="B81" s="28"/>
      <c r="C81" s="15" t="str">
        <f t="shared" si="1"/>
        <v>BOD50133318</v>
      </c>
      <c r="D81" s="15" t="s">
        <v>11857</v>
      </c>
      <c r="E81" s="28" t="s">
        <v>1799</v>
      </c>
      <c r="F81" s="20"/>
      <c r="G81" s="29">
        <v>21.0</v>
      </c>
      <c r="H81" s="28" t="s">
        <v>12099</v>
      </c>
      <c r="I81" s="15">
        <v>6.0</v>
      </c>
      <c r="J81" s="15"/>
      <c r="K81" s="15"/>
      <c r="L81" s="33">
        <v>1.0</v>
      </c>
      <c r="M81" s="15">
        <v>30.0</v>
      </c>
      <c r="N81" s="24">
        <f t="shared" si="2"/>
        <v>10</v>
      </c>
      <c r="O81" s="29">
        <f>MROUND((MAYORISTA!$N81/0.6),10)</f>
        <v>20</v>
      </c>
      <c r="P81" s="15" t="s">
        <v>11858</v>
      </c>
      <c r="Q81" s="15">
        <v>2.0</v>
      </c>
      <c r="R81" s="29">
        <f>MAYORISTA!$I81+MAYORISTA!$Q81</f>
        <v>8</v>
      </c>
      <c r="S81" s="15" t="s">
        <v>59</v>
      </c>
      <c r="T81" s="15" t="s">
        <v>1797</v>
      </c>
      <c r="U81" s="15" t="s">
        <v>11749</v>
      </c>
      <c r="V81" s="15" t="s">
        <v>12411</v>
      </c>
      <c r="W81" s="15" t="s">
        <v>11860</v>
      </c>
      <c r="X81" s="15">
        <v>1.0</v>
      </c>
      <c r="Y81" s="50">
        <v>7.0</v>
      </c>
      <c r="Z81" s="15" t="s">
        <v>11860</v>
      </c>
      <c r="AA81" s="15"/>
      <c r="AB81" s="29" t="str">
        <f>ARTICULOS_OSLE[[#This Row],[Costo]]*ARTICULOS_OSLE[[#This Row],[Pedido]]</f>
        <v>#ERROR!</v>
      </c>
      <c r="AC81" s="15"/>
      <c r="AD81" s="15"/>
      <c r="AE81" s="15"/>
      <c r="AF81" s="15"/>
      <c r="AG81" s="15"/>
      <c r="AH81" s="32" t="str">
        <f>IF(AND(ARTICULOS_OSLE[[#This Row],[FechaVenc]]=0,ARTICULOS_OSLE[[#This Row],[DiasVenc]]=0),"",ARTICULOS_OSLE[[#This Row],[FechaVenc]]-ARTICULOS_OSLE[[#This Row],[DiasVenc]])</f>
        <v>#ERROR!</v>
      </c>
      <c r="AI81" s="15"/>
      <c r="AJ81" s="15"/>
      <c r="AK81" s="15"/>
      <c r="AL81" s="15"/>
      <c r="AM81" s="15"/>
      <c r="AN81" s="15"/>
      <c r="AO81" s="15"/>
      <c r="AP81" s="15"/>
      <c r="AQ81" s="15"/>
    </row>
    <row r="82" ht="15.75" customHeight="1">
      <c r="A82" s="28" t="s">
        <v>1800</v>
      </c>
      <c r="B82" s="28"/>
      <c r="C82" s="15" t="str">
        <f t="shared" si="1"/>
        <v>FRE57738246</v>
      </c>
      <c r="D82" s="15" t="s">
        <v>11857</v>
      </c>
      <c r="E82" s="28" t="s">
        <v>1801</v>
      </c>
      <c r="F82" s="20"/>
      <c r="G82" s="29">
        <v>21.0</v>
      </c>
      <c r="H82" s="28" t="s">
        <v>12099</v>
      </c>
      <c r="I82" s="15">
        <v>6.0</v>
      </c>
      <c r="J82" s="15"/>
      <c r="K82" s="15"/>
      <c r="L82" s="33">
        <v>1.0</v>
      </c>
      <c r="M82" s="15">
        <v>30.0</v>
      </c>
      <c r="N82" s="24">
        <f t="shared" si="2"/>
        <v>10</v>
      </c>
      <c r="O82" s="29">
        <f>MROUND((MAYORISTA!$N82/0.6),10)</f>
        <v>20</v>
      </c>
      <c r="P82" s="15" t="s">
        <v>11858</v>
      </c>
      <c r="Q82" s="15">
        <v>2.0</v>
      </c>
      <c r="R82" s="29">
        <f>MAYORISTA!$I82+MAYORISTA!$Q82</f>
        <v>8</v>
      </c>
      <c r="S82" s="15" t="s">
        <v>59</v>
      </c>
      <c r="T82" s="15" t="s">
        <v>1802</v>
      </c>
      <c r="U82" s="15" t="s">
        <v>11767</v>
      </c>
      <c r="V82" s="15" t="s">
        <v>12412</v>
      </c>
      <c r="W82" s="15" t="s">
        <v>11860</v>
      </c>
      <c r="X82" s="15">
        <v>1.0</v>
      </c>
      <c r="Y82" s="50">
        <v>0.0</v>
      </c>
      <c r="Z82" s="15" t="s">
        <v>11860</v>
      </c>
      <c r="AA82" s="15"/>
      <c r="AB82" s="29" t="str">
        <f>ARTICULOS_OSLE[[#This Row],[Costo]]*ARTICULOS_OSLE[[#This Row],[Pedido]]</f>
        <v>#ERROR!</v>
      </c>
      <c r="AC82" s="15"/>
      <c r="AD82" s="15"/>
      <c r="AE82" s="15"/>
      <c r="AF82" s="15"/>
      <c r="AG82" s="15"/>
      <c r="AH82" s="32" t="str">
        <f>IF(AND(ARTICULOS_OSLE[[#This Row],[FechaVenc]]=0,ARTICULOS_OSLE[[#This Row],[DiasVenc]]=0),"",ARTICULOS_OSLE[[#This Row],[FechaVenc]]-ARTICULOS_OSLE[[#This Row],[DiasVenc]])</f>
        <v>#ERROR!</v>
      </c>
      <c r="AI82" s="15"/>
      <c r="AJ82" s="15"/>
      <c r="AK82" s="15"/>
      <c r="AL82" s="15"/>
      <c r="AM82" s="15"/>
      <c r="AN82" s="15"/>
      <c r="AO82" s="15"/>
      <c r="AP82" s="15"/>
      <c r="AQ82" s="15"/>
    </row>
    <row r="83" ht="15.75" customHeight="1">
      <c r="A83" s="28" t="s">
        <v>1803</v>
      </c>
      <c r="B83" s="28"/>
      <c r="C83" s="15" t="str">
        <f t="shared" si="1"/>
        <v>FRE81492581</v>
      </c>
      <c r="D83" s="15" t="s">
        <v>11857</v>
      </c>
      <c r="E83" s="28" t="s">
        <v>1804</v>
      </c>
      <c r="F83" s="20"/>
      <c r="G83" s="29">
        <v>21.0</v>
      </c>
      <c r="H83" s="28" t="s">
        <v>12099</v>
      </c>
      <c r="I83" s="15">
        <v>6.0</v>
      </c>
      <c r="J83" s="15"/>
      <c r="K83" s="15"/>
      <c r="L83" s="33">
        <v>1.0</v>
      </c>
      <c r="M83" s="15">
        <v>30.0</v>
      </c>
      <c r="N83" s="24">
        <f t="shared" si="2"/>
        <v>10</v>
      </c>
      <c r="O83" s="29">
        <f>MROUND((MAYORISTA!$N83/0.6),10)</f>
        <v>20</v>
      </c>
      <c r="P83" s="15" t="s">
        <v>11858</v>
      </c>
      <c r="Q83" s="15">
        <v>2.0</v>
      </c>
      <c r="R83" s="29">
        <f>MAYORISTA!$I83+MAYORISTA!$Q83</f>
        <v>8</v>
      </c>
      <c r="S83" s="15" t="s">
        <v>59</v>
      </c>
      <c r="T83" s="15" t="s">
        <v>1802</v>
      </c>
      <c r="U83" s="15" t="s">
        <v>11767</v>
      </c>
      <c r="V83" s="15" t="s">
        <v>12412</v>
      </c>
      <c r="W83" s="15" t="s">
        <v>11860</v>
      </c>
      <c r="X83" s="15">
        <v>1.0</v>
      </c>
      <c r="Y83" s="50">
        <v>0.0</v>
      </c>
      <c r="Z83" s="15" t="s">
        <v>11860</v>
      </c>
      <c r="AA83" s="15"/>
      <c r="AB83" s="29" t="str">
        <f>ARTICULOS_OSLE[[#This Row],[Costo]]*ARTICULOS_OSLE[[#This Row],[Pedido]]</f>
        <v>#ERROR!</v>
      </c>
      <c r="AC83" s="15"/>
      <c r="AD83" s="15"/>
      <c r="AE83" s="15"/>
      <c r="AF83" s="15"/>
      <c r="AG83" s="15"/>
      <c r="AH83" s="32" t="str">
        <f>IF(AND(ARTICULOS_OSLE[[#This Row],[FechaVenc]]=0,ARTICULOS_OSLE[[#This Row],[DiasVenc]]=0),"",ARTICULOS_OSLE[[#This Row],[FechaVenc]]-ARTICULOS_OSLE[[#This Row],[DiasVenc]])</f>
        <v>#ERROR!</v>
      </c>
      <c r="AI83" s="15"/>
      <c r="AJ83" s="15"/>
      <c r="AK83" s="15"/>
      <c r="AL83" s="15"/>
      <c r="AM83" s="15"/>
      <c r="AN83" s="15"/>
      <c r="AO83" s="15"/>
      <c r="AP83" s="15"/>
      <c r="AQ83" s="15"/>
    </row>
    <row r="84" ht="15.75" customHeight="1">
      <c r="A84" s="28" t="s">
        <v>1805</v>
      </c>
      <c r="B84" s="28"/>
      <c r="C84" s="15" t="str">
        <f t="shared" si="1"/>
        <v>FRE70050728</v>
      </c>
      <c r="D84" s="15" t="s">
        <v>11857</v>
      </c>
      <c r="E84" s="28" t="s">
        <v>1806</v>
      </c>
      <c r="F84" s="20"/>
      <c r="G84" s="29">
        <v>21.0</v>
      </c>
      <c r="H84" s="28" t="s">
        <v>12099</v>
      </c>
      <c r="I84" s="15">
        <v>24.0</v>
      </c>
      <c r="J84" s="15"/>
      <c r="K84" s="15"/>
      <c r="L84" s="33">
        <v>1.0</v>
      </c>
      <c r="M84" s="15">
        <v>30.0</v>
      </c>
      <c r="N84" s="24">
        <f t="shared" si="2"/>
        <v>10</v>
      </c>
      <c r="O84" s="29">
        <f>MROUND((MAYORISTA!$N84/0.6),10)</f>
        <v>20</v>
      </c>
      <c r="P84" s="15" t="s">
        <v>11858</v>
      </c>
      <c r="Q84" s="15">
        <v>6.0</v>
      </c>
      <c r="R84" s="29">
        <f>MAYORISTA!$I84+MAYORISTA!$Q84</f>
        <v>30</v>
      </c>
      <c r="S84" s="15" t="s">
        <v>59</v>
      </c>
      <c r="T84" s="15" t="s">
        <v>1802</v>
      </c>
      <c r="U84" s="15" t="s">
        <v>11767</v>
      </c>
      <c r="V84" s="15" t="s">
        <v>12413</v>
      </c>
      <c r="W84" s="15" t="s">
        <v>11860</v>
      </c>
      <c r="X84" s="15">
        <v>1.0</v>
      </c>
      <c r="Y84" s="50">
        <v>30.0</v>
      </c>
      <c r="Z84" s="15" t="s">
        <v>11860</v>
      </c>
      <c r="AA84" s="15"/>
      <c r="AB84" s="29" t="str">
        <f>ARTICULOS_OSLE[[#This Row],[Costo]]*ARTICULOS_OSLE[[#This Row],[Pedido]]</f>
        <v>#ERROR!</v>
      </c>
      <c r="AC84" s="15"/>
      <c r="AD84" s="15"/>
      <c r="AE84" s="15"/>
      <c r="AF84" s="15"/>
      <c r="AG84" s="15"/>
      <c r="AH84" s="32" t="str">
        <f>IF(AND(ARTICULOS_OSLE[[#This Row],[FechaVenc]]=0,ARTICULOS_OSLE[[#This Row],[DiasVenc]]=0),"",ARTICULOS_OSLE[[#This Row],[FechaVenc]]-ARTICULOS_OSLE[[#This Row],[DiasVenc]])</f>
        <v>#ERROR!</v>
      </c>
      <c r="AI84" s="15"/>
      <c r="AJ84" s="15"/>
      <c r="AK84" s="15"/>
      <c r="AL84" s="15"/>
      <c r="AM84" s="15"/>
      <c r="AN84" s="15"/>
      <c r="AO84" s="15"/>
      <c r="AP84" s="15"/>
      <c r="AQ84" s="15"/>
    </row>
    <row r="85" ht="15.75" customHeight="1">
      <c r="A85" s="28" t="s">
        <v>1807</v>
      </c>
      <c r="B85" s="28"/>
      <c r="C85" s="15" t="str">
        <f t="shared" si="1"/>
        <v>FRE42770103</v>
      </c>
      <c r="D85" s="15" t="s">
        <v>11857</v>
      </c>
      <c r="E85" s="28" t="s">
        <v>1808</v>
      </c>
      <c r="F85" s="20"/>
      <c r="G85" s="29">
        <v>21.0</v>
      </c>
      <c r="H85" s="28" t="s">
        <v>12099</v>
      </c>
      <c r="I85" s="15">
        <v>6.0</v>
      </c>
      <c r="J85" s="15"/>
      <c r="K85" s="15"/>
      <c r="L85" s="33">
        <v>1.0</v>
      </c>
      <c r="M85" s="15">
        <v>30.0</v>
      </c>
      <c r="N85" s="24">
        <f t="shared" si="2"/>
        <v>10</v>
      </c>
      <c r="O85" s="29">
        <f>MROUND((MAYORISTA!$N85/0.6),10)</f>
        <v>20</v>
      </c>
      <c r="P85" s="15" t="s">
        <v>11858</v>
      </c>
      <c r="Q85" s="15">
        <v>2.0</v>
      </c>
      <c r="R85" s="29">
        <f>MAYORISTA!$I85+MAYORISTA!$Q85</f>
        <v>8</v>
      </c>
      <c r="S85" s="15" t="s">
        <v>59</v>
      </c>
      <c r="T85" s="15" t="s">
        <v>1802</v>
      </c>
      <c r="U85" s="15" t="s">
        <v>11793</v>
      </c>
      <c r="V85" s="15" t="s">
        <v>12404</v>
      </c>
      <c r="W85" s="15" t="s">
        <v>11860</v>
      </c>
      <c r="X85" s="15">
        <v>1.0</v>
      </c>
      <c r="Y85" s="50">
        <v>0.0</v>
      </c>
      <c r="Z85" s="15" t="s">
        <v>11860</v>
      </c>
      <c r="AA85" s="15"/>
      <c r="AB85" s="29" t="str">
        <f>ARTICULOS_OSLE[[#This Row],[Costo]]*ARTICULOS_OSLE[[#This Row],[Pedido]]</f>
        <v>#ERROR!</v>
      </c>
      <c r="AC85" s="15"/>
      <c r="AD85" s="15"/>
      <c r="AE85" s="15"/>
      <c r="AF85" s="15"/>
      <c r="AG85" s="15"/>
      <c r="AH85" s="32" t="str">
        <f>IF(AND(ARTICULOS_OSLE[[#This Row],[FechaVenc]]=0,ARTICULOS_OSLE[[#This Row],[DiasVenc]]=0),"",ARTICULOS_OSLE[[#This Row],[FechaVenc]]-ARTICULOS_OSLE[[#This Row],[DiasVenc]])</f>
        <v>#ERROR!</v>
      </c>
      <c r="AI85" s="15"/>
      <c r="AJ85" s="15"/>
      <c r="AK85" s="15"/>
      <c r="AL85" s="15"/>
      <c r="AM85" s="15"/>
      <c r="AN85" s="15"/>
      <c r="AO85" s="15"/>
      <c r="AP85" s="15"/>
      <c r="AQ85" s="15"/>
    </row>
    <row r="86" ht="15.75" customHeight="1">
      <c r="A86" s="28" t="s">
        <v>1809</v>
      </c>
      <c r="B86" s="28"/>
      <c r="C86" s="15" t="str">
        <f t="shared" si="1"/>
        <v>FRE42770202</v>
      </c>
      <c r="D86" s="15" t="s">
        <v>11857</v>
      </c>
      <c r="E86" s="28" t="s">
        <v>1810</v>
      </c>
      <c r="F86" s="20"/>
      <c r="G86" s="29">
        <v>21.0</v>
      </c>
      <c r="H86" s="28" t="s">
        <v>12099</v>
      </c>
      <c r="I86" s="15">
        <v>6.0</v>
      </c>
      <c r="J86" s="15"/>
      <c r="K86" s="15"/>
      <c r="L86" s="33">
        <v>1.0</v>
      </c>
      <c r="M86" s="15">
        <v>30.0</v>
      </c>
      <c r="N86" s="24">
        <f t="shared" si="2"/>
        <v>10</v>
      </c>
      <c r="O86" s="29">
        <f>MROUND((MAYORISTA!$N86/0.6),10)</f>
        <v>20</v>
      </c>
      <c r="P86" s="15" t="s">
        <v>11858</v>
      </c>
      <c r="Q86" s="15">
        <v>2.0</v>
      </c>
      <c r="R86" s="29">
        <f>MAYORISTA!$I86+MAYORISTA!$Q86</f>
        <v>8</v>
      </c>
      <c r="S86" s="15" t="s">
        <v>59</v>
      </c>
      <c r="T86" s="15" t="s">
        <v>1802</v>
      </c>
      <c r="U86" s="15" t="s">
        <v>11793</v>
      </c>
      <c r="V86" s="15" t="s">
        <v>12404</v>
      </c>
      <c r="W86" s="15" t="s">
        <v>11860</v>
      </c>
      <c r="X86" s="15">
        <v>1.0</v>
      </c>
      <c r="Y86" s="50">
        <v>0.0</v>
      </c>
      <c r="Z86" s="15" t="s">
        <v>11860</v>
      </c>
      <c r="AA86" s="15"/>
      <c r="AB86" s="29" t="str">
        <f>ARTICULOS_OSLE[[#This Row],[Costo]]*ARTICULOS_OSLE[[#This Row],[Pedido]]</f>
        <v>#ERROR!</v>
      </c>
      <c r="AC86" s="15"/>
      <c r="AD86" s="15"/>
      <c r="AE86" s="15"/>
      <c r="AF86" s="15"/>
      <c r="AG86" s="15"/>
      <c r="AH86" s="32" t="str">
        <f>IF(AND(ARTICULOS_OSLE[[#This Row],[FechaVenc]]=0,ARTICULOS_OSLE[[#This Row],[DiasVenc]]=0),"",ARTICULOS_OSLE[[#This Row],[FechaVenc]]-ARTICULOS_OSLE[[#This Row],[DiasVenc]])</f>
        <v>#ERROR!</v>
      </c>
      <c r="AI86" s="15"/>
      <c r="AJ86" s="15"/>
      <c r="AK86" s="15"/>
      <c r="AL86" s="15"/>
      <c r="AM86" s="15"/>
      <c r="AN86" s="15"/>
      <c r="AO86" s="15"/>
      <c r="AP86" s="15"/>
      <c r="AQ86" s="15"/>
    </row>
    <row r="87" ht="15.75" customHeight="1">
      <c r="A87" s="28" t="s">
        <v>1811</v>
      </c>
      <c r="B87" s="28"/>
      <c r="C87" s="15" t="str">
        <f t="shared" si="1"/>
        <v>FRE42771209</v>
      </c>
      <c r="D87" s="15" t="s">
        <v>11857</v>
      </c>
      <c r="E87" s="28" t="s">
        <v>1812</v>
      </c>
      <c r="F87" s="20"/>
      <c r="G87" s="29">
        <v>21.0</v>
      </c>
      <c r="H87" s="28" t="s">
        <v>12099</v>
      </c>
      <c r="I87" s="15">
        <v>6.0</v>
      </c>
      <c r="J87" s="15"/>
      <c r="K87" s="15"/>
      <c r="L87" s="33">
        <v>1.0</v>
      </c>
      <c r="M87" s="15">
        <v>30.0</v>
      </c>
      <c r="N87" s="24">
        <f t="shared" si="2"/>
        <v>10</v>
      </c>
      <c r="O87" s="29">
        <f>MROUND((MAYORISTA!$N87/0.6),10)</f>
        <v>20</v>
      </c>
      <c r="P87" s="15" t="s">
        <v>11858</v>
      </c>
      <c r="Q87" s="15">
        <v>2.0</v>
      </c>
      <c r="R87" s="29">
        <f>MAYORISTA!$I87+MAYORISTA!$Q87</f>
        <v>8</v>
      </c>
      <c r="S87" s="15" t="s">
        <v>59</v>
      </c>
      <c r="T87" s="15" t="s">
        <v>1802</v>
      </c>
      <c r="U87" s="15" t="s">
        <v>11793</v>
      </c>
      <c r="V87" s="15" t="s">
        <v>12404</v>
      </c>
      <c r="W87" s="15" t="s">
        <v>11860</v>
      </c>
      <c r="X87" s="15">
        <v>1.0</v>
      </c>
      <c r="Y87" s="50">
        <v>0.0</v>
      </c>
      <c r="Z87" s="15" t="s">
        <v>11860</v>
      </c>
      <c r="AA87" s="15"/>
      <c r="AB87" s="29" t="str">
        <f>ARTICULOS_OSLE[[#This Row],[Costo]]*ARTICULOS_OSLE[[#This Row],[Pedido]]</f>
        <v>#ERROR!</v>
      </c>
      <c r="AC87" s="15"/>
      <c r="AD87" s="15"/>
      <c r="AE87" s="15"/>
      <c r="AF87" s="15"/>
      <c r="AG87" s="15"/>
      <c r="AH87" s="32" t="str">
        <f>IF(AND(ARTICULOS_OSLE[[#This Row],[FechaVenc]]=0,ARTICULOS_OSLE[[#This Row],[DiasVenc]]=0),"",ARTICULOS_OSLE[[#This Row],[FechaVenc]]-ARTICULOS_OSLE[[#This Row],[DiasVenc]])</f>
        <v>#ERROR!</v>
      </c>
      <c r="AI87" s="15"/>
      <c r="AJ87" s="15"/>
      <c r="AK87" s="15"/>
      <c r="AL87" s="15"/>
      <c r="AM87" s="15"/>
      <c r="AN87" s="15"/>
      <c r="AO87" s="15"/>
      <c r="AP87" s="15"/>
      <c r="AQ87" s="15"/>
    </row>
    <row r="88" ht="15.75" customHeight="1">
      <c r="A88" s="28" t="s">
        <v>1813</v>
      </c>
      <c r="B88" s="28"/>
      <c r="C88" s="15" t="str">
        <f t="shared" si="1"/>
        <v>FRE42770301</v>
      </c>
      <c r="D88" s="15" t="s">
        <v>11857</v>
      </c>
      <c r="E88" s="28" t="s">
        <v>1814</v>
      </c>
      <c r="F88" s="20"/>
      <c r="G88" s="29">
        <v>21.0</v>
      </c>
      <c r="H88" s="28" t="s">
        <v>12099</v>
      </c>
      <c r="I88" s="15">
        <v>6.0</v>
      </c>
      <c r="J88" s="15"/>
      <c r="K88" s="15"/>
      <c r="L88" s="33">
        <v>1.0</v>
      </c>
      <c r="M88" s="15">
        <v>30.0</v>
      </c>
      <c r="N88" s="24">
        <f t="shared" si="2"/>
        <v>10</v>
      </c>
      <c r="O88" s="29">
        <f>MROUND((MAYORISTA!$N88/0.6),10)</f>
        <v>20</v>
      </c>
      <c r="P88" s="15" t="s">
        <v>11858</v>
      </c>
      <c r="Q88" s="15">
        <v>2.0</v>
      </c>
      <c r="R88" s="29">
        <f>MAYORISTA!$I88+MAYORISTA!$Q88</f>
        <v>8</v>
      </c>
      <c r="S88" s="15" t="s">
        <v>59</v>
      </c>
      <c r="T88" s="15" t="s">
        <v>1802</v>
      </c>
      <c r="U88" s="15" t="s">
        <v>11793</v>
      </c>
      <c r="V88" s="15" t="s">
        <v>12404</v>
      </c>
      <c r="W88" s="15" t="s">
        <v>11860</v>
      </c>
      <c r="X88" s="15">
        <v>1.0</v>
      </c>
      <c r="Y88" s="50">
        <v>0.0</v>
      </c>
      <c r="Z88" s="15" t="s">
        <v>11860</v>
      </c>
      <c r="AA88" s="15"/>
      <c r="AB88" s="29" t="str">
        <f>ARTICULOS_OSLE[[#This Row],[Costo]]*ARTICULOS_OSLE[[#This Row],[Pedido]]</f>
        <v>#ERROR!</v>
      </c>
      <c r="AC88" s="15"/>
      <c r="AD88" s="15"/>
      <c r="AE88" s="15"/>
      <c r="AF88" s="15"/>
      <c r="AG88" s="15"/>
      <c r="AH88" s="32" t="str">
        <f>IF(AND(ARTICULOS_OSLE[[#This Row],[FechaVenc]]=0,ARTICULOS_OSLE[[#This Row],[DiasVenc]]=0),"",ARTICULOS_OSLE[[#This Row],[FechaVenc]]-ARTICULOS_OSLE[[#This Row],[DiasVenc]])</f>
        <v>#ERROR!</v>
      </c>
      <c r="AI88" s="15"/>
      <c r="AJ88" s="15"/>
      <c r="AK88" s="15"/>
      <c r="AL88" s="15"/>
      <c r="AM88" s="15"/>
      <c r="AN88" s="15"/>
      <c r="AO88" s="15"/>
      <c r="AP88" s="15"/>
      <c r="AQ88" s="15"/>
    </row>
    <row r="89" ht="15.75" customHeight="1">
      <c r="A89" s="28" t="s">
        <v>1815</v>
      </c>
      <c r="B89" s="28"/>
      <c r="C89" s="15" t="str">
        <f t="shared" si="1"/>
        <v>FRE42034915</v>
      </c>
      <c r="D89" s="15" t="s">
        <v>11857</v>
      </c>
      <c r="E89" s="28" t="s">
        <v>1816</v>
      </c>
      <c r="F89" s="20"/>
      <c r="G89" s="29">
        <v>21.0</v>
      </c>
      <c r="H89" s="28" t="s">
        <v>12099</v>
      </c>
      <c r="I89" s="15">
        <v>6.0</v>
      </c>
      <c r="J89" s="15"/>
      <c r="K89" s="15"/>
      <c r="L89" s="33">
        <v>1.0</v>
      </c>
      <c r="M89" s="15">
        <v>30.0</v>
      </c>
      <c r="N89" s="24">
        <f t="shared" si="2"/>
        <v>10</v>
      </c>
      <c r="O89" s="29">
        <f>MROUND((MAYORISTA!$N89/0.6),10)</f>
        <v>20</v>
      </c>
      <c r="P89" s="15" t="s">
        <v>11858</v>
      </c>
      <c r="Q89" s="15">
        <v>2.0</v>
      </c>
      <c r="R89" s="29">
        <f>MAYORISTA!$I89+MAYORISTA!$Q89</f>
        <v>8</v>
      </c>
      <c r="S89" s="15" t="s">
        <v>59</v>
      </c>
      <c r="T89" s="15" t="s">
        <v>1802</v>
      </c>
      <c r="U89" s="15" t="s">
        <v>11793</v>
      </c>
      <c r="V89" s="15" t="s">
        <v>12404</v>
      </c>
      <c r="W89" s="15" t="s">
        <v>11860</v>
      </c>
      <c r="X89" s="15">
        <v>1.0</v>
      </c>
      <c r="Y89" s="50">
        <v>0.0</v>
      </c>
      <c r="Z89" s="15" t="s">
        <v>11860</v>
      </c>
      <c r="AA89" s="15"/>
      <c r="AB89" s="29" t="str">
        <f>ARTICULOS_OSLE[[#This Row],[Costo]]*ARTICULOS_OSLE[[#This Row],[Pedido]]</f>
        <v>#ERROR!</v>
      </c>
      <c r="AC89" s="15"/>
      <c r="AD89" s="15"/>
      <c r="AE89" s="15"/>
      <c r="AF89" s="15"/>
      <c r="AG89" s="15"/>
      <c r="AH89" s="32" t="str">
        <f>IF(AND(ARTICULOS_OSLE[[#This Row],[FechaVenc]]=0,ARTICULOS_OSLE[[#This Row],[DiasVenc]]=0),"",ARTICULOS_OSLE[[#This Row],[FechaVenc]]-ARTICULOS_OSLE[[#This Row],[DiasVenc]])</f>
        <v>#ERROR!</v>
      </c>
      <c r="AI89" s="15"/>
      <c r="AJ89" s="15"/>
      <c r="AK89" s="15"/>
      <c r="AL89" s="15"/>
      <c r="AM89" s="15"/>
      <c r="AN89" s="15"/>
      <c r="AO89" s="15"/>
      <c r="AP89" s="15"/>
      <c r="AQ89" s="15"/>
    </row>
    <row r="90" ht="15.75" customHeight="1">
      <c r="A90" s="28" t="s">
        <v>1817</v>
      </c>
      <c r="B90" s="28"/>
      <c r="C90" s="15" t="str">
        <f t="shared" si="1"/>
        <v>FRE42034922</v>
      </c>
      <c r="D90" s="15" t="s">
        <v>11857</v>
      </c>
      <c r="E90" s="28" t="s">
        <v>1818</v>
      </c>
      <c r="F90" s="20"/>
      <c r="G90" s="29">
        <v>21.0</v>
      </c>
      <c r="H90" s="28" t="s">
        <v>12099</v>
      </c>
      <c r="I90" s="15">
        <v>6.0</v>
      </c>
      <c r="J90" s="15"/>
      <c r="K90" s="15"/>
      <c r="L90" s="33">
        <v>1.0</v>
      </c>
      <c r="M90" s="15">
        <v>30.0</v>
      </c>
      <c r="N90" s="24">
        <f t="shared" si="2"/>
        <v>10</v>
      </c>
      <c r="O90" s="29">
        <f>MROUND((MAYORISTA!$N90/0.6),10)</f>
        <v>20</v>
      </c>
      <c r="P90" s="15" t="s">
        <v>11858</v>
      </c>
      <c r="Q90" s="15">
        <v>2.0</v>
      </c>
      <c r="R90" s="29">
        <f>MAYORISTA!$I90+MAYORISTA!$Q90</f>
        <v>8</v>
      </c>
      <c r="S90" s="15" t="s">
        <v>59</v>
      </c>
      <c r="T90" s="15" t="s">
        <v>1802</v>
      </c>
      <c r="U90" s="15" t="s">
        <v>11793</v>
      </c>
      <c r="V90" s="16" t="s">
        <v>12404</v>
      </c>
      <c r="W90" s="15" t="s">
        <v>11860</v>
      </c>
      <c r="X90" s="15">
        <v>1.0</v>
      </c>
      <c r="Y90" s="50">
        <v>0.0</v>
      </c>
      <c r="Z90" s="15" t="s">
        <v>11860</v>
      </c>
      <c r="AA90" s="15"/>
      <c r="AB90" s="29" t="str">
        <f>ARTICULOS_OSLE[[#This Row],[Costo]]*ARTICULOS_OSLE[[#This Row],[Pedido]]</f>
        <v>#ERROR!</v>
      </c>
      <c r="AC90" s="15"/>
      <c r="AD90" s="15"/>
      <c r="AE90" s="15"/>
      <c r="AF90" s="15"/>
      <c r="AG90" s="15"/>
      <c r="AH90" s="32" t="str">
        <f>IF(AND(ARTICULOS_OSLE[[#This Row],[FechaVenc]]=0,ARTICULOS_OSLE[[#This Row],[DiasVenc]]=0),"",ARTICULOS_OSLE[[#This Row],[FechaVenc]]-ARTICULOS_OSLE[[#This Row],[DiasVenc]])</f>
        <v>#ERROR!</v>
      </c>
      <c r="AI90" s="15"/>
      <c r="AJ90" s="15"/>
      <c r="AK90" s="15"/>
      <c r="AL90" s="15"/>
      <c r="AM90" s="15"/>
      <c r="AN90" s="15"/>
      <c r="AO90" s="15"/>
      <c r="AP90" s="15"/>
      <c r="AQ90" s="15"/>
    </row>
    <row r="91" ht="15.75" customHeight="1">
      <c r="A91" s="28" t="s">
        <v>1819</v>
      </c>
      <c r="B91" s="28"/>
      <c r="C91" s="15" t="str">
        <f t="shared" si="1"/>
        <v>FRE40448003</v>
      </c>
      <c r="D91" s="15" t="s">
        <v>11857</v>
      </c>
      <c r="E91" s="28" t="s">
        <v>1820</v>
      </c>
      <c r="F91" s="20"/>
      <c r="G91" s="29">
        <v>21.0</v>
      </c>
      <c r="H91" s="28" t="s">
        <v>12099</v>
      </c>
      <c r="I91" s="15">
        <v>6.0</v>
      </c>
      <c r="J91" s="15"/>
      <c r="K91" s="15"/>
      <c r="L91" s="33">
        <v>1.0</v>
      </c>
      <c r="M91" s="15">
        <v>30.0</v>
      </c>
      <c r="N91" s="24">
        <f t="shared" si="2"/>
        <v>10</v>
      </c>
      <c r="O91" s="29">
        <f>MROUND((MAYORISTA!$N91/0.6),10)</f>
        <v>20</v>
      </c>
      <c r="P91" s="15" t="s">
        <v>11858</v>
      </c>
      <c r="Q91" s="15">
        <v>2.0</v>
      </c>
      <c r="R91" s="29">
        <f>MAYORISTA!$I91+MAYORISTA!$Q91</f>
        <v>8</v>
      </c>
      <c r="S91" s="15" t="s">
        <v>59</v>
      </c>
      <c r="T91" s="15" t="s">
        <v>1802</v>
      </c>
      <c r="U91" s="15" t="s">
        <v>11793</v>
      </c>
      <c r="V91" s="15" t="s">
        <v>12404</v>
      </c>
      <c r="W91" s="15" t="s">
        <v>11860</v>
      </c>
      <c r="X91" s="15">
        <v>1.0</v>
      </c>
      <c r="Y91" s="50">
        <v>0.0</v>
      </c>
      <c r="Z91" s="15" t="s">
        <v>11860</v>
      </c>
      <c r="AA91" s="15"/>
      <c r="AB91" s="29" t="str">
        <f>ARTICULOS_OSLE[[#This Row],[Costo]]*ARTICULOS_OSLE[[#This Row],[Pedido]]</f>
        <v>#ERROR!</v>
      </c>
      <c r="AC91" s="15"/>
      <c r="AD91" s="15"/>
      <c r="AE91" s="15"/>
      <c r="AF91" s="15"/>
      <c r="AG91" s="15"/>
      <c r="AH91" s="32" t="str">
        <f>IF(AND(ARTICULOS_OSLE[[#This Row],[FechaVenc]]=0,ARTICULOS_OSLE[[#This Row],[DiasVenc]]=0),"",ARTICULOS_OSLE[[#This Row],[FechaVenc]]-ARTICULOS_OSLE[[#This Row],[DiasVenc]])</f>
        <v>#ERROR!</v>
      </c>
      <c r="AI91" s="15"/>
      <c r="AJ91" s="15"/>
      <c r="AK91" s="15"/>
      <c r="AL91" s="15"/>
      <c r="AM91" s="15"/>
      <c r="AN91" s="15"/>
      <c r="AO91" s="15"/>
      <c r="AP91" s="15"/>
      <c r="AQ91" s="15"/>
    </row>
    <row r="92" ht="15.75" customHeight="1">
      <c r="A92" s="28" t="s">
        <v>1821</v>
      </c>
      <c r="B92" s="28"/>
      <c r="C92" s="15" t="str">
        <f t="shared" si="1"/>
        <v>FRE42034502</v>
      </c>
      <c r="D92" s="15" t="s">
        <v>11857</v>
      </c>
      <c r="E92" s="28" t="s">
        <v>1822</v>
      </c>
      <c r="F92" s="20"/>
      <c r="G92" s="29">
        <v>21.0</v>
      </c>
      <c r="H92" s="28" t="s">
        <v>12099</v>
      </c>
      <c r="I92" s="15">
        <v>6.0</v>
      </c>
      <c r="J92" s="15"/>
      <c r="K92" s="15"/>
      <c r="L92" s="33">
        <v>1.0</v>
      </c>
      <c r="M92" s="15">
        <v>30.0</v>
      </c>
      <c r="N92" s="24">
        <f t="shared" si="2"/>
        <v>10</v>
      </c>
      <c r="O92" s="29">
        <f>MROUND((MAYORISTA!$N92/0.6),10)</f>
        <v>20</v>
      </c>
      <c r="P92" s="15" t="s">
        <v>11858</v>
      </c>
      <c r="Q92" s="15">
        <v>2.0</v>
      </c>
      <c r="R92" s="29">
        <f>MAYORISTA!$I92+MAYORISTA!$Q92</f>
        <v>8</v>
      </c>
      <c r="S92" s="15" t="s">
        <v>59</v>
      </c>
      <c r="T92" s="15" t="s">
        <v>1802</v>
      </c>
      <c r="U92" s="15" t="s">
        <v>11793</v>
      </c>
      <c r="V92" s="16" t="s">
        <v>12404</v>
      </c>
      <c r="W92" s="15" t="s">
        <v>11860</v>
      </c>
      <c r="X92" s="15">
        <v>1.0</v>
      </c>
      <c r="Y92" s="50">
        <v>0.0</v>
      </c>
      <c r="Z92" s="15" t="s">
        <v>11860</v>
      </c>
      <c r="AA92" s="15"/>
      <c r="AB92" s="29" t="str">
        <f>ARTICULOS_OSLE[[#This Row],[Costo]]*ARTICULOS_OSLE[[#This Row],[Pedido]]</f>
        <v>#ERROR!</v>
      </c>
      <c r="AC92" s="15"/>
      <c r="AD92" s="15"/>
      <c r="AE92" s="15"/>
      <c r="AF92" s="15"/>
      <c r="AG92" s="15"/>
      <c r="AH92" s="32" t="str">
        <f>IF(AND(ARTICULOS_OSLE[[#This Row],[FechaVenc]]=0,ARTICULOS_OSLE[[#This Row],[DiasVenc]]=0),"",ARTICULOS_OSLE[[#This Row],[FechaVenc]]-ARTICULOS_OSLE[[#This Row],[DiasVenc]])</f>
        <v>#ERROR!</v>
      </c>
      <c r="AI92" s="15"/>
      <c r="AJ92" s="15"/>
      <c r="AK92" s="15"/>
      <c r="AL92" s="15"/>
      <c r="AM92" s="15"/>
      <c r="AN92" s="15"/>
      <c r="AO92" s="15"/>
      <c r="AP92" s="15"/>
      <c r="AQ92" s="15"/>
    </row>
    <row r="93" ht="15.75" customHeight="1">
      <c r="A93" s="28" t="s">
        <v>1823</v>
      </c>
      <c r="B93" s="28"/>
      <c r="C93" s="15" t="str">
        <f t="shared" si="1"/>
        <v>FRE42562029</v>
      </c>
      <c r="D93" s="15" t="s">
        <v>11857</v>
      </c>
      <c r="E93" s="28" t="s">
        <v>1824</v>
      </c>
      <c r="F93" s="20"/>
      <c r="G93" s="29">
        <v>21.0</v>
      </c>
      <c r="H93" s="28" t="s">
        <v>12099</v>
      </c>
      <c r="I93" s="15">
        <v>6.0</v>
      </c>
      <c r="J93" s="15"/>
      <c r="K93" s="15"/>
      <c r="L93" s="33">
        <v>1.0</v>
      </c>
      <c r="M93" s="15">
        <v>30.0</v>
      </c>
      <c r="N93" s="24">
        <f t="shared" si="2"/>
        <v>10</v>
      </c>
      <c r="O93" s="29">
        <f>MROUND((MAYORISTA!$N93/0.6),10)</f>
        <v>20</v>
      </c>
      <c r="P93" s="15" t="s">
        <v>11858</v>
      </c>
      <c r="Q93" s="15">
        <v>2.0</v>
      </c>
      <c r="R93" s="29">
        <f>MAYORISTA!$I93+MAYORISTA!$Q93</f>
        <v>8</v>
      </c>
      <c r="S93" s="15" t="s">
        <v>59</v>
      </c>
      <c r="T93" s="15" t="s">
        <v>1802</v>
      </c>
      <c r="U93" s="15" t="s">
        <v>11793</v>
      </c>
      <c r="V93" s="16" t="s">
        <v>12404</v>
      </c>
      <c r="W93" s="15" t="s">
        <v>11860</v>
      </c>
      <c r="X93" s="15">
        <v>1.0</v>
      </c>
      <c r="Y93" s="50">
        <v>0.0</v>
      </c>
      <c r="Z93" s="15" t="s">
        <v>11860</v>
      </c>
      <c r="AA93" s="15"/>
      <c r="AB93" s="29" t="str">
        <f>ARTICULOS_OSLE[[#This Row],[Costo]]*ARTICULOS_OSLE[[#This Row],[Pedido]]</f>
        <v>#ERROR!</v>
      </c>
      <c r="AC93" s="15"/>
      <c r="AD93" s="15"/>
      <c r="AE93" s="15"/>
      <c r="AF93" s="15"/>
      <c r="AG93" s="15"/>
      <c r="AH93" s="32" t="str">
        <f>IF(AND(ARTICULOS_OSLE[[#This Row],[FechaVenc]]=0,ARTICULOS_OSLE[[#This Row],[DiasVenc]]=0),"",ARTICULOS_OSLE[[#This Row],[FechaVenc]]-ARTICULOS_OSLE[[#This Row],[DiasVenc]])</f>
        <v>#ERROR!</v>
      </c>
      <c r="AI93" s="15"/>
      <c r="AJ93" s="15"/>
      <c r="AK93" s="15"/>
      <c r="AL93" s="15"/>
      <c r="AM93" s="15"/>
      <c r="AN93" s="15"/>
      <c r="AO93" s="15"/>
      <c r="AP93" s="15"/>
      <c r="AQ93" s="15"/>
    </row>
    <row r="94" ht="15.75" customHeight="1">
      <c r="A94" s="28" t="s">
        <v>1825</v>
      </c>
      <c r="B94" s="28"/>
      <c r="C94" s="15" t="str">
        <f t="shared" si="1"/>
        <v>FRE42562012</v>
      </c>
      <c r="D94" s="15" t="s">
        <v>11857</v>
      </c>
      <c r="E94" s="28" t="s">
        <v>1826</v>
      </c>
      <c r="F94" s="20"/>
      <c r="G94" s="29">
        <v>21.0</v>
      </c>
      <c r="H94" s="28" t="s">
        <v>12099</v>
      </c>
      <c r="I94" s="15">
        <v>6.0</v>
      </c>
      <c r="J94" s="15"/>
      <c r="K94" s="15"/>
      <c r="L94" s="33">
        <v>1.0</v>
      </c>
      <c r="M94" s="15">
        <v>30.0</v>
      </c>
      <c r="N94" s="24">
        <f t="shared" si="2"/>
        <v>10</v>
      </c>
      <c r="O94" s="29">
        <f>MROUND((MAYORISTA!$N94/0.6),10)</f>
        <v>20</v>
      </c>
      <c r="P94" s="15" t="s">
        <v>11858</v>
      </c>
      <c r="Q94" s="15">
        <v>2.0</v>
      </c>
      <c r="R94" s="29">
        <f>MAYORISTA!$I94+MAYORISTA!$Q94</f>
        <v>8</v>
      </c>
      <c r="S94" s="15" t="s">
        <v>59</v>
      </c>
      <c r="T94" s="15" t="s">
        <v>1802</v>
      </c>
      <c r="U94" s="15" t="s">
        <v>11793</v>
      </c>
      <c r="V94" s="15" t="s">
        <v>12404</v>
      </c>
      <c r="W94" s="15" t="s">
        <v>11860</v>
      </c>
      <c r="X94" s="15">
        <v>1.0</v>
      </c>
      <c r="Y94" s="50">
        <v>0.0</v>
      </c>
      <c r="Z94" s="15" t="s">
        <v>11860</v>
      </c>
      <c r="AA94" s="15"/>
      <c r="AB94" s="29" t="str">
        <f>ARTICULOS_OSLE[[#This Row],[Costo]]*ARTICULOS_OSLE[[#This Row],[Pedido]]</f>
        <v>#ERROR!</v>
      </c>
      <c r="AC94" s="15"/>
      <c r="AD94" s="15"/>
      <c r="AE94" s="15"/>
      <c r="AF94" s="15"/>
      <c r="AG94" s="15"/>
      <c r="AH94" s="32" t="str">
        <f>IF(AND(ARTICULOS_OSLE[[#This Row],[FechaVenc]]=0,ARTICULOS_OSLE[[#This Row],[DiasVenc]]=0),"",ARTICULOS_OSLE[[#This Row],[FechaVenc]]-ARTICULOS_OSLE[[#This Row],[DiasVenc]])</f>
        <v>#ERROR!</v>
      </c>
      <c r="AI94" s="15"/>
      <c r="AJ94" s="15"/>
      <c r="AK94" s="15"/>
      <c r="AL94" s="15"/>
      <c r="AM94" s="15"/>
      <c r="AN94" s="15"/>
      <c r="AO94" s="15"/>
      <c r="AP94" s="15"/>
      <c r="AQ94" s="15"/>
    </row>
    <row r="95" ht="15.75" customHeight="1">
      <c r="A95" s="28" t="s">
        <v>1827</v>
      </c>
      <c r="B95" s="28"/>
      <c r="C95" s="15" t="str">
        <f t="shared" si="1"/>
        <v>FRE37605428</v>
      </c>
      <c r="D95" s="15" t="s">
        <v>11857</v>
      </c>
      <c r="E95" s="28" t="s">
        <v>1828</v>
      </c>
      <c r="F95" s="20"/>
      <c r="G95" s="29">
        <v>21.0</v>
      </c>
      <c r="H95" s="28" t="s">
        <v>12099</v>
      </c>
      <c r="I95" s="15">
        <v>6.0</v>
      </c>
      <c r="J95" s="15"/>
      <c r="K95" s="15"/>
      <c r="L95" s="33">
        <v>1.0</v>
      </c>
      <c r="M95" s="15">
        <v>30.0</v>
      </c>
      <c r="N95" s="24">
        <f t="shared" si="2"/>
        <v>10</v>
      </c>
      <c r="O95" s="29">
        <f>MROUND((MAYORISTA!$N95/0.6),10)</f>
        <v>20</v>
      </c>
      <c r="P95" s="15" t="s">
        <v>11858</v>
      </c>
      <c r="Q95" s="15">
        <v>2.0</v>
      </c>
      <c r="R95" s="29">
        <f>MAYORISTA!$I95+MAYORISTA!$Q95</f>
        <v>8</v>
      </c>
      <c r="S95" s="15" t="s">
        <v>59</v>
      </c>
      <c r="T95" s="15" t="s">
        <v>1802</v>
      </c>
      <c r="U95" s="15" t="s">
        <v>11793</v>
      </c>
      <c r="V95" s="15" t="s">
        <v>12404</v>
      </c>
      <c r="W95" s="15" t="s">
        <v>11860</v>
      </c>
      <c r="X95" s="15">
        <v>1.0</v>
      </c>
      <c r="Y95" s="50">
        <v>0.0</v>
      </c>
      <c r="Z95" s="15" t="s">
        <v>11860</v>
      </c>
      <c r="AA95" s="15"/>
      <c r="AB95" s="29" t="str">
        <f>ARTICULOS_OSLE[[#This Row],[Costo]]*ARTICULOS_OSLE[[#This Row],[Pedido]]</f>
        <v>#ERROR!</v>
      </c>
      <c r="AC95" s="15"/>
      <c r="AD95" s="15"/>
      <c r="AE95" s="15"/>
      <c r="AF95" s="15"/>
      <c r="AG95" s="15"/>
      <c r="AH95" s="32" t="str">
        <f>IF(AND(ARTICULOS_OSLE[[#This Row],[FechaVenc]]=0,ARTICULOS_OSLE[[#This Row],[DiasVenc]]=0),"",ARTICULOS_OSLE[[#This Row],[FechaVenc]]-ARTICULOS_OSLE[[#This Row],[DiasVenc]])</f>
        <v>#ERROR!</v>
      </c>
      <c r="AI95" s="15"/>
      <c r="AJ95" s="15"/>
      <c r="AK95" s="15"/>
      <c r="AL95" s="15"/>
      <c r="AM95" s="15"/>
      <c r="AN95" s="15"/>
      <c r="AO95" s="15"/>
      <c r="AP95" s="15"/>
      <c r="AQ95" s="15"/>
    </row>
    <row r="96" ht="15.75" customHeight="1">
      <c r="A96" s="28" t="s">
        <v>1829</v>
      </c>
      <c r="B96" s="28"/>
      <c r="C96" s="15" t="str">
        <f t="shared" si="1"/>
        <v>FRE37603219</v>
      </c>
      <c r="D96" s="15" t="s">
        <v>11857</v>
      </c>
      <c r="E96" s="28" t="s">
        <v>1830</v>
      </c>
      <c r="F96" s="20"/>
      <c r="G96" s="29">
        <v>21.0</v>
      </c>
      <c r="H96" s="28" t="s">
        <v>12099</v>
      </c>
      <c r="I96" s="15">
        <v>6.0</v>
      </c>
      <c r="J96" s="15"/>
      <c r="K96" s="15"/>
      <c r="L96" s="33">
        <v>1.0</v>
      </c>
      <c r="M96" s="15">
        <v>30.0</v>
      </c>
      <c r="N96" s="24">
        <f t="shared" si="2"/>
        <v>10</v>
      </c>
      <c r="O96" s="29">
        <f>MROUND((MAYORISTA!$N96/0.6),10)</f>
        <v>20</v>
      </c>
      <c r="P96" s="15" t="s">
        <v>11858</v>
      </c>
      <c r="Q96" s="15">
        <v>2.0</v>
      </c>
      <c r="R96" s="29">
        <f>MAYORISTA!$I96+MAYORISTA!$Q96</f>
        <v>8</v>
      </c>
      <c r="S96" s="15" t="s">
        <v>59</v>
      </c>
      <c r="T96" s="15" t="s">
        <v>1802</v>
      </c>
      <c r="U96" s="15" t="s">
        <v>11793</v>
      </c>
      <c r="V96" s="15" t="s">
        <v>12404</v>
      </c>
      <c r="W96" s="15" t="s">
        <v>11860</v>
      </c>
      <c r="X96" s="15">
        <v>1.0</v>
      </c>
      <c r="Y96" s="50">
        <v>0.0</v>
      </c>
      <c r="Z96" s="15" t="s">
        <v>11860</v>
      </c>
      <c r="AA96" s="15"/>
      <c r="AB96" s="29" t="str">
        <f>ARTICULOS_OSLE[[#This Row],[Costo]]*ARTICULOS_OSLE[[#This Row],[Pedido]]</f>
        <v>#ERROR!</v>
      </c>
      <c r="AC96" s="15"/>
      <c r="AD96" s="15"/>
      <c r="AE96" s="15"/>
      <c r="AF96" s="15"/>
      <c r="AG96" s="15"/>
      <c r="AH96" s="32" t="str">
        <f>IF(AND(ARTICULOS_OSLE[[#This Row],[FechaVenc]]=0,ARTICULOS_OSLE[[#This Row],[DiasVenc]]=0),"",ARTICULOS_OSLE[[#This Row],[FechaVenc]]-ARTICULOS_OSLE[[#This Row],[DiasVenc]])</f>
        <v>#ERROR!</v>
      </c>
      <c r="AI96" s="15"/>
      <c r="AJ96" s="15"/>
      <c r="AK96" s="15"/>
      <c r="AL96" s="15"/>
      <c r="AM96" s="15"/>
      <c r="AN96" s="15"/>
      <c r="AO96" s="15"/>
      <c r="AP96" s="15"/>
      <c r="AQ96" s="15"/>
    </row>
    <row r="97" ht="15.75" customHeight="1">
      <c r="A97" s="28" t="s">
        <v>1831</v>
      </c>
      <c r="B97" s="28"/>
      <c r="C97" s="15" t="str">
        <f t="shared" si="1"/>
        <v>FRE37007390</v>
      </c>
      <c r="D97" s="15" t="s">
        <v>11857</v>
      </c>
      <c r="E97" s="28" t="s">
        <v>1832</v>
      </c>
      <c r="F97" s="20"/>
      <c r="G97" s="29">
        <v>21.0</v>
      </c>
      <c r="H97" s="28" t="s">
        <v>12099</v>
      </c>
      <c r="I97" s="15">
        <v>6.0</v>
      </c>
      <c r="J97" s="15"/>
      <c r="K97" s="15"/>
      <c r="L97" s="33">
        <v>1.0</v>
      </c>
      <c r="M97" s="15">
        <v>30.0</v>
      </c>
      <c r="N97" s="24">
        <f t="shared" si="2"/>
        <v>10</v>
      </c>
      <c r="O97" s="29">
        <f>MROUND((MAYORISTA!$N97/0.6),10)</f>
        <v>20</v>
      </c>
      <c r="P97" s="15" t="s">
        <v>11858</v>
      </c>
      <c r="Q97" s="15">
        <v>2.0</v>
      </c>
      <c r="R97" s="29">
        <f>MAYORISTA!$I97+MAYORISTA!$Q97</f>
        <v>8</v>
      </c>
      <c r="S97" s="15" t="s">
        <v>59</v>
      </c>
      <c r="T97" s="15" t="s">
        <v>1802</v>
      </c>
      <c r="U97" s="15" t="s">
        <v>11793</v>
      </c>
      <c r="V97" s="15" t="s">
        <v>12404</v>
      </c>
      <c r="W97" s="15" t="s">
        <v>11860</v>
      </c>
      <c r="X97" s="15">
        <v>1.0</v>
      </c>
      <c r="Y97" s="50">
        <v>0.0</v>
      </c>
      <c r="Z97" s="15" t="s">
        <v>11860</v>
      </c>
      <c r="AA97" s="15"/>
      <c r="AB97" s="29" t="str">
        <f>ARTICULOS_OSLE[[#This Row],[Costo]]*ARTICULOS_OSLE[[#This Row],[Pedido]]</f>
        <v>#ERROR!</v>
      </c>
      <c r="AC97" s="15"/>
      <c r="AD97" s="15"/>
      <c r="AE97" s="15"/>
      <c r="AF97" s="15"/>
      <c r="AG97" s="15"/>
      <c r="AH97" s="32" t="str">
        <f>IF(AND(ARTICULOS_OSLE[[#This Row],[FechaVenc]]=0,ARTICULOS_OSLE[[#This Row],[DiasVenc]]=0),"",ARTICULOS_OSLE[[#This Row],[FechaVenc]]-ARTICULOS_OSLE[[#This Row],[DiasVenc]])</f>
        <v>#ERROR!</v>
      </c>
      <c r="AI97" s="15"/>
      <c r="AJ97" s="15"/>
      <c r="AK97" s="15"/>
      <c r="AL97" s="15"/>
      <c r="AM97" s="15"/>
      <c r="AN97" s="15"/>
      <c r="AO97" s="15"/>
      <c r="AP97" s="15"/>
      <c r="AQ97" s="15"/>
    </row>
    <row r="98" ht="15.75" customHeight="1">
      <c r="A98" s="28" t="s">
        <v>1833</v>
      </c>
      <c r="B98" s="28"/>
      <c r="C98" s="15" t="str">
        <f t="shared" si="1"/>
        <v>FRE37006270</v>
      </c>
      <c r="D98" s="15" t="s">
        <v>11857</v>
      </c>
      <c r="E98" s="28" t="s">
        <v>1834</v>
      </c>
      <c r="F98" s="20"/>
      <c r="G98" s="29">
        <v>21.0</v>
      </c>
      <c r="H98" s="28" t="s">
        <v>12099</v>
      </c>
      <c r="I98" s="15">
        <v>6.0</v>
      </c>
      <c r="J98" s="15"/>
      <c r="K98" s="15"/>
      <c r="L98" s="33">
        <v>1.0</v>
      </c>
      <c r="M98" s="15">
        <v>30.0</v>
      </c>
      <c r="N98" s="24">
        <f t="shared" si="2"/>
        <v>10</v>
      </c>
      <c r="O98" s="29">
        <f>MROUND((MAYORISTA!$N98/0.6),10)</f>
        <v>20</v>
      </c>
      <c r="P98" s="15" t="s">
        <v>11858</v>
      </c>
      <c r="Q98" s="15">
        <v>2.0</v>
      </c>
      <c r="R98" s="29">
        <f>MAYORISTA!$I98+MAYORISTA!$Q98</f>
        <v>8</v>
      </c>
      <c r="S98" s="15" t="s">
        <v>59</v>
      </c>
      <c r="T98" s="15" t="s">
        <v>1802</v>
      </c>
      <c r="U98" s="15" t="s">
        <v>11793</v>
      </c>
      <c r="V98" s="15" t="s">
        <v>12404</v>
      </c>
      <c r="W98" s="15" t="s">
        <v>11860</v>
      </c>
      <c r="X98" s="15">
        <v>1.0</v>
      </c>
      <c r="Y98" s="50">
        <v>0.0</v>
      </c>
      <c r="Z98" s="15" t="s">
        <v>11860</v>
      </c>
      <c r="AA98" s="15"/>
      <c r="AB98" s="29" t="str">
        <f>ARTICULOS_OSLE[[#This Row],[Costo]]*ARTICULOS_OSLE[[#This Row],[Pedido]]</f>
        <v>#ERROR!</v>
      </c>
      <c r="AC98" s="15"/>
      <c r="AD98" s="15"/>
      <c r="AE98" s="15"/>
      <c r="AF98" s="15"/>
      <c r="AG98" s="15"/>
      <c r="AH98" s="32" t="str">
        <f>IF(AND(ARTICULOS_OSLE[[#This Row],[FechaVenc]]=0,ARTICULOS_OSLE[[#This Row],[DiasVenc]]=0),"",ARTICULOS_OSLE[[#This Row],[FechaVenc]]-ARTICULOS_OSLE[[#This Row],[DiasVenc]])</f>
        <v>#ERROR!</v>
      </c>
      <c r="AI98" s="15"/>
      <c r="AJ98" s="15"/>
      <c r="AK98" s="15"/>
      <c r="AL98" s="15"/>
      <c r="AM98" s="15"/>
      <c r="AN98" s="15"/>
      <c r="AO98" s="15"/>
      <c r="AP98" s="15"/>
      <c r="AQ98" s="15"/>
    </row>
    <row r="99" ht="15.75" customHeight="1">
      <c r="A99" s="28" t="s">
        <v>1835</v>
      </c>
      <c r="B99" s="28"/>
      <c r="C99" s="15" t="str">
        <f t="shared" si="1"/>
        <v>FRE37004993</v>
      </c>
      <c r="D99" s="15" t="s">
        <v>11857</v>
      </c>
      <c r="E99" s="28" t="s">
        <v>1836</v>
      </c>
      <c r="F99" s="20"/>
      <c r="G99" s="29">
        <v>21.0</v>
      </c>
      <c r="H99" s="28" t="s">
        <v>12099</v>
      </c>
      <c r="I99" s="15">
        <v>6.0</v>
      </c>
      <c r="J99" s="15"/>
      <c r="K99" s="15"/>
      <c r="L99" s="33">
        <v>1.0</v>
      </c>
      <c r="M99" s="15">
        <v>30.0</v>
      </c>
      <c r="N99" s="24">
        <f t="shared" si="2"/>
        <v>10</v>
      </c>
      <c r="O99" s="29">
        <f>MROUND((MAYORISTA!$N99/0.6),10)</f>
        <v>20</v>
      </c>
      <c r="P99" s="15" t="s">
        <v>11858</v>
      </c>
      <c r="Q99" s="15">
        <v>2.0</v>
      </c>
      <c r="R99" s="29">
        <f>MAYORISTA!$I99+MAYORISTA!$Q99</f>
        <v>8</v>
      </c>
      <c r="S99" s="15" t="s">
        <v>59</v>
      </c>
      <c r="T99" s="15" t="s">
        <v>1802</v>
      </c>
      <c r="U99" s="15" t="s">
        <v>11793</v>
      </c>
      <c r="V99" s="15" t="s">
        <v>12404</v>
      </c>
      <c r="W99" s="15" t="s">
        <v>11860</v>
      </c>
      <c r="X99" s="15">
        <v>1.0</v>
      </c>
      <c r="Y99" s="50">
        <v>0.0</v>
      </c>
      <c r="Z99" s="15" t="s">
        <v>11860</v>
      </c>
      <c r="AA99" s="15"/>
      <c r="AB99" s="29" t="str">
        <f>ARTICULOS_OSLE[[#This Row],[Costo]]*ARTICULOS_OSLE[[#This Row],[Pedido]]</f>
        <v>#ERROR!</v>
      </c>
      <c r="AC99" s="15"/>
      <c r="AD99" s="15"/>
      <c r="AE99" s="15"/>
      <c r="AF99" s="15"/>
      <c r="AG99" s="15"/>
      <c r="AH99" s="32" t="str">
        <f>IF(AND(ARTICULOS_OSLE[[#This Row],[FechaVenc]]=0,ARTICULOS_OSLE[[#This Row],[DiasVenc]]=0),"",ARTICULOS_OSLE[[#This Row],[FechaVenc]]-ARTICULOS_OSLE[[#This Row],[DiasVenc]])</f>
        <v>#ERROR!</v>
      </c>
      <c r="AI99" s="15"/>
      <c r="AJ99" s="15"/>
      <c r="AK99" s="15"/>
      <c r="AL99" s="15"/>
      <c r="AM99" s="15"/>
      <c r="AN99" s="15"/>
      <c r="AO99" s="15"/>
      <c r="AP99" s="15"/>
      <c r="AQ99" s="15"/>
    </row>
    <row r="100" ht="15.75" customHeight="1">
      <c r="A100" s="28" t="s">
        <v>1837</v>
      </c>
      <c r="B100" s="28"/>
      <c r="C100" s="15" t="str">
        <f t="shared" si="1"/>
        <v>FRE37605527</v>
      </c>
      <c r="D100" s="15" t="s">
        <v>11857</v>
      </c>
      <c r="E100" s="28" t="s">
        <v>1838</v>
      </c>
      <c r="F100" s="20"/>
      <c r="G100" s="29">
        <v>21.0</v>
      </c>
      <c r="H100" s="28" t="s">
        <v>12099</v>
      </c>
      <c r="I100" s="15">
        <v>6.0</v>
      </c>
      <c r="J100" s="15"/>
      <c r="K100" s="15"/>
      <c r="L100" s="33">
        <v>1.0</v>
      </c>
      <c r="M100" s="15">
        <v>30.0</v>
      </c>
      <c r="N100" s="24">
        <f t="shared" si="2"/>
        <v>10</v>
      </c>
      <c r="O100" s="29">
        <f>MROUND((MAYORISTA!$N100/0.6),10)</f>
        <v>20</v>
      </c>
      <c r="P100" s="15" t="s">
        <v>11858</v>
      </c>
      <c r="Q100" s="15">
        <v>2.0</v>
      </c>
      <c r="R100" s="29">
        <f>MAYORISTA!$I100+MAYORISTA!$Q100</f>
        <v>8</v>
      </c>
      <c r="S100" s="15" t="s">
        <v>59</v>
      </c>
      <c r="T100" s="15" t="s">
        <v>1802</v>
      </c>
      <c r="U100" s="15" t="s">
        <v>11793</v>
      </c>
      <c r="V100" s="15" t="s">
        <v>12404</v>
      </c>
      <c r="W100" s="15" t="s">
        <v>11860</v>
      </c>
      <c r="X100" s="15">
        <v>1.0</v>
      </c>
      <c r="Y100" s="50">
        <v>0.0</v>
      </c>
      <c r="Z100" s="15" t="s">
        <v>11860</v>
      </c>
      <c r="AA100" s="15"/>
      <c r="AB100" s="29" t="str">
        <f>ARTICULOS_OSLE[[#This Row],[Costo]]*ARTICULOS_OSLE[[#This Row],[Pedido]]</f>
        <v>#ERROR!</v>
      </c>
      <c r="AC100" s="15"/>
      <c r="AD100" s="15"/>
      <c r="AE100" s="15"/>
      <c r="AF100" s="15"/>
      <c r="AG100" s="15"/>
      <c r="AH100" s="32" t="str">
        <f>IF(AND(ARTICULOS_OSLE[[#This Row],[FechaVenc]]=0,ARTICULOS_OSLE[[#This Row],[DiasVenc]]=0),"",ARTICULOS_OSLE[[#This Row],[FechaVenc]]-ARTICULOS_OSLE[[#This Row],[DiasVenc]])</f>
        <v>#ERROR!</v>
      </c>
      <c r="AI100" s="15"/>
      <c r="AJ100" s="15"/>
      <c r="AK100" s="15"/>
      <c r="AL100" s="15"/>
      <c r="AM100" s="15"/>
      <c r="AN100" s="15"/>
      <c r="AO100" s="15"/>
      <c r="AP100" s="15"/>
      <c r="AQ100" s="15"/>
    </row>
    <row r="101" ht="15.75" customHeight="1">
      <c r="A101" s="28" t="s">
        <v>1839</v>
      </c>
      <c r="B101" s="28"/>
      <c r="C101" s="15" t="str">
        <f t="shared" si="1"/>
        <v>FRE37605510</v>
      </c>
      <c r="D101" s="15" t="s">
        <v>11857</v>
      </c>
      <c r="E101" s="28" t="s">
        <v>1840</v>
      </c>
      <c r="F101" s="20"/>
      <c r="G101" s="29">
        <v>21.0</v>
      </c>
      <c r="H101" s="28" t="s">
        <v>12099</v>
      </c>
      <c r="I101" s="15">
        <v>6.0</v>
      </c>
      <c r="J101" s="15"/>
      <c r="K101" s="15"/>
      <c r="L101" s="33">
        <v>1.0</v>
      </c>
      <c r="M101" s="15">
        <v>30.0</v>
      </c>
      <c r="N101" s="24">
        <f t="shared" si="2"/>
        <v>10</v>
      </c>
      <c r="O101" s="29">
        <f>MROUND((MAYORISTA!$N101/0.6),10)</f>
        <v>20</v>
      </c>
      <c r="P101" s="15" t="s">
        <v>11858</v>
      </c>
      <c r="Q101" s="15">
        <v>2.0</v>
      </c>
      <c r="R101" s="29">
        <f>MAYORISTA!$I101+MAYORISTA!$Q101</f>
        <v>8</v>
      </c>
      <c r="S101" s="15" t="s">
        <v>59</v>
      </c>
      <c r="T101" s="15" t="s">
        <v>1802</v>
      </c>
      <c r="U101" s="15" t="s">
        <v>11793</v>
      </c>
      <c r="V101" s="15" t="s">
        <v>12404</v>
      </c>
      <c r="W101" s="15" t="s">
        <v>11860</v>
      </c>
      <c r="X101" s="15">
        <v>1.0</v>
      </c>
      <c r="Y101" s="50">
        <v>0.0</v>
      </c>
      <c r="Z101" s="15" t="s">
        <v>11860</v>
      </c>
      <c r="AA101" s="15"/>
      <c r="AB101" s="29" t="str">
        <f>ARTICULOS_OSLE[[#This Row],[Costo]]*ARTICULOS_OSLE[[#This Row],[Pedido]]</f>
        <v>#ERROR!</v>
      </c>
      <c r="AC101" s="15"/>
      <c r="AD101" s="15"/>
      <c r="AE101" s="15"/>
      <c r="AF101" s="15"/>
      <c r="AG101" s="15"/>
      <c r="AH101" s="32" t="str">
        <f>IF(AND(ARTICULOS_OSLE[[#This Row],[FechaVenc]]=0,ARTICULOS_OSLE[[#This Row],[DiasVenc]]=0),"",ARTICULOS_OSLE[[#This Row],[FechaVenc]]-ARTICULOS_OSLE[[#This Row],[DiasVenc]])</f>
        <v>#ERROR!</v>
      </c>
      <c r="AI101" s="15"/>
      <c r="AJ101" s="15"/>
      <c r="AK101" s="15"/>
      <c r="AL101" s="15"/>
      <c r="AM101" s="15"/>
      <c r="AN101" s="15"/>
      <c r="AO101" s="15"/>
      <c r="AP101" s="15"/>
      <c r="AQ101" s="15"/>
    </row>
    <row r="102" ht="15.75" customHeight="1">
      <c r="A102" s="28" t="s">
        <v>1841</v>
      </c>
      <c r="B102" s="28"/>
      <c r="C102" s="15" t="str">
        <f t="shared" si="1"/>
        <v>KIO73035158</v>
      </c>
      <c r="D102" s="15" t="s">
        <v>11857</v>
      </c>
      <c r="E102" s="28" t="s">
        <v>1842</v>
      </c>
      <c r="F102" s="20"/>
      <c r="G102" s="29">
        <v>21.0</v>
      </c>
      <c r="H102" s="28" t="s">
        <v>12099</v>
      </c>
      <c r="I102" s="15">
        <v>12.0</v>
      </c>
      <c r="J102" s="15"/>
      <c r="K102" s="15"/>
      <c r="L102" s="33">
        <v>1.0</v>
      </c>
      <c r="M102" s="15">
        <v>30.0</v>
      </c>
      <c r="N102" s="24">
        <f t="shared" si="2"/>
        <v>10</v>
      </c>
      <c r="O102" s="29">
        <f>MROUND((MAYORISTA!$N102/0.6),10)</f>
        <v>20</v>
      </c>
      <c r="P102" s="15" t="s">
        <v>11858</v>
      </c>
      <c r="Q102" s="15">
        <v>4.0</v>
      </c>
      <c r="R102" s="29">
        <f>MAYORISTA!$I102+MAYORISTA!$Q102</f>
        <v>16</v>
      </c>
      <c r="S102" s="15" t="s">
        <v>59</v>
      </c>
      <c r="T102" s="15" t="s">
        <v>15</v>
      </c>
      <c r="U102" s="15" t="s">
        <v>1077</v>
      </c>
      <c r="V102" s="15" t="s">
        <v>11859</v>
      </c>
      <c r="W102" s="15" t="s">
        <v>11860</v>
      </c>
      <c r="X102" s="15">
        <v>1.0</v>
      </c>
      <c r="Y102" s="50">
        <v>7.0</v>
      </c>
      <c r="Z102" s="15" t="s">
        <v>11860</v>
      </c>
      <c r="AA102" s="15"/>
      <c r="AB102" s="29" t="str">
        <f>ARTICULOS_OSLE[[#This Row],[Costo]]*ARTICULOS_OSLE[[#This Row],[Pedido]]</f>
        <v>#ERROR!</v>
      </c>
      <c r="AC102" s="15"/>
      <c r="AD102" s="15"/>
      <c r="AE102" s="15"/>
      <c r="AF102" s="15"/>
      <c r="AG102" s="15"/>
      <c r="AH102" s="32" t="str">
        <f>IF(AND(ARTICULOS_OSLE[[#This Row],[FechaVenc]]=0,ARTICULOS_OSLE[[#This Row],[DiasVenc]]=0),"",ARTICULOS_OSLE[[#This Row],[FechaVenc]]-ARTICULOS_OSLE[[#This Row],[DiasVenc]])</f>
        <v>#ERROR!</v>
      </c>
      <c r="AI102" s="15"/>
      <c r="AJ102" s="15"/>
      <c r="AK102" s="15"/>
      <c r="AL102" s="15"/>
      <c r="AM102" s="15"/>
      <c r="AN102" s="15"/>
      <c r="AO102" s="15"/>
      <c r="AP102" s="15"/>
      <c r="AQ102" s="15"/>
    </row>
    <row r="103" ht="15.75" customHeight="1">
      <c r="A103" s="28" t="s">
        <v>1421</v>
      </c>
      <c r="B103" s="28"/>
      <c r="C103" s="15" t="str">
        <f t="shared" si="1"/>
        <v>KIO30841566</v>
      </c>
      <c r="D103" s="15" t="s">
        <v>11857</v>
      </c>
      <c r="E103" s="28" t="s">
        <v>1422</v>
      </c>
      <c r="F103" s="20"/>
      <c r="G103" s="29">
        <v>21.0</v>
      </c>
      <c r="H103" s="28" t="s">
        <v>12099</v>
      </c>
      <c r="I103" s="15">
        <v>8.0</v>
      </c>
      <c r="J103" s="15"/>
      <c r="K103" s="15"/>
      <c r="L103" s="33">
        <v>1.0</v>
      </c>
      <c r="M103" s="15">
        <v>30.0</v>
      </c>
      <c r="N103" s="24">
        <f t="shared" si="2"/>
        <v>10</v>
      </c>
      <c r="O103" s="29">
        <f>MROUND((MAYORISTA!$N103/0.6),10)</f>
        <v>20</v>
      </c>
      <c r="P103" s="15" t="s">
        <v>11858</v>
      </c>
      <c r="Q103" s="15">
        <v>2.0</v>
      </c>
      <c r="R103" s="29">
        <f>MAYORISTA!$I103+MAYORISTA!$Q103</f>
        <v>10</v>
      </c>
      <c r="S103" s="15" t="s">
        <v>59</v>
      </c>
      <c r="T103" s="15" t="s">
        <v>15</v>
      </c>
      <c r="U103" s="15" t="s">
        <v>1077</v>
      </c>
      <c r="V103" s="15" t="s">
        <v>12212</v>
      </c>
      <c r="W103" s="15" t="s">
        <v>11860</v>
      </c>
      <c r="X103" s="15">
        <v>1.0</v>
      </c>
      <c r="Y103" s="50">
        <v>11.0</v>
      </c>
      <c r="Z103" s="15" t="s">
        <v>11860</v>
      </c>
      <c r="AA103" s="15"/>
      <c r="AB103" s="29" t="str">
        <f>ARTICULOS_OSLE[[#This Row],[Costo]]*ARTICULOS_OSLE[[#This Row],[Pedido]]</f>
        <v>#ERROR!</v>
      </c>
      <c r="AC103" s="15"/>
      <c r="AD103" s="15"/>
      <c r="AE103" s="15"/>
      <c r="AF103" s="15"/>
      <c r="AG103" s="15"/>
      <c r="AH103" s="32" t="str">
        <f>IF(AND(ARTICULOS_OSLE[[#This Row],[FechaVenc]]=0,ARTICULOS_OSLE[[#This Row],[DiasVenc]]=0),"",ARTICULOS_OSLE[[#This Row],[FechaVenc]]-ARTICULOS_OSLE[[#This Row],[DiasVenc]])</f>
        <v>#ERROR!</v>
      </c>
      <c r="AI103" s="15"/>
      <c r="AJ103" s="15"/>
      <c r="AK103" s="15"/>
      <c r="AL103" s="15"/>
      <c r="AM103" s="15"/>
      <c r="AN103" s="15"/>
      <c r="AO103" s="15"/>
      <c r="AP103" s="15"/>
      <c r="AQ103" s="15"/>
    </row>
    <row r="104" ht="15.75" customHeight="1">
      <c r="A104" s="28" t="s">
        <v>1843</v>
      </c>
      <c r="B104" s="28"/>
      <c r="C104" s="15" t="str">
        <f t="shared" si="1"/>
        <v>PER50097426</v>
      </c>
      <c r="D104" s="15" t="s">
        <v>11857</v>
      </c>
      <c r="E104" s="28" t="s">
        <v>1844</v>
      </c>
      <c r="F104" s="20"/>
      <c r="G104" s="29">
        <v>21.0</v>
      </c>
      <c r="H104" s="28" t="s">
        <v>12099</v>
      </c>
      <c r="I104" s="15">
        <v>6.0</v>
      </c>
      <c r="J104" s="15"/>
      <c r="K104" s="15"/>
      <c r="L104" s="33">
        <v>1.0</v>
      </c>
      <c r="M104" s="15">
        <v>30.0</v>
      </c>
      <c r="N104" s="24">
        <f t="shared" si="2"/>
        <v>10</v>
      </c>
      <c r="O104" s="29">
        <f>MROUND((MAYORISTA!$N104/0.6),10)</f>
        <v>20</v>
      </c>
      <c r="P104" s="15" t="s">
        <v>11858</v>
      </c>
      <c r="Q104" s="15">
        <v>2.0</v>
      </c>
      <c r="R104" s="29">
        <f>MAYORISTA!$I104+MAYORISTA!$Q104</f>
        <v>8</v>
      </c>
      <c r="S104" s="15" t="s">
        <v>59</v>
      </c>
      <c r="T104" s="15" t="s">
        <v>1527</v>
      </c>
      <c r="U104" s="15" t="s">
        <v>11785</v>
      </c>
      <c r="V104" s="15" t="s">
        <v>12414</v>
      </c>
      <c r="W104" s="15" t="s">
        <v>11860</v>
      </c>
      <c r="X104" s="15">
        <v>1.0</v>
      </c>
      <c r="Y104" s="50">
        <v>0.0</v>
      </c>
      <c r="Z104" s="15"/>
      <c r="AA104" s="15"/>
      <c r="AB104" s="29" t="str">
        <f>ARTICULOS_OSLE[[#This Row],[Costo]]*ARTICULOS_OSLE[[#This Row],[Pedido]]</f>
        <v>#ERROR!</v>
      </c>
      <c r="AC104" s="15"/>
      <c r="AD104" s="15"/>
      <c r="AE104" s="15"/>
      <c r="AF104" s="15"/>
      <c r="AG104" s="15"/>
      <c r="AH104" s="32" t="str">
        <f>IF(AND(ARTICULOS_OSLE[[#This Row],[FechaVenc]]=0,ARTICULOS_OSLE[[#This Row],[DiasVenc]]=0),"",ARTICULOS_OSLE[[#This Row],[FechaVenc]]-ARTICULOS_OSLE[[#This Row],[DiasVenc]])</f>
        <v>#ERROR!</v>
      </c>
      <c r="AI104" s="15"/>
      <c r="AJ104" s="15"/>
      <c r="AK104" s="15"/>
      <c r="AL104" s="15"/>
      <c r="AM104" s="15"/>
      <c r="AN104" s="15"/>
      <c r="AO104" s="15"/>
      <c r="AP104" s="15"/>
      <c r="AQ104" s="15"/>
    </row>
    <row r="105" ht="15.75" customHeight="1">
      <c r="A105" s="28" t="s">
        <v>1845</v>
      </c>
      <c r="B105" s="28"/>
      <c r="C105" s="15" t="str">
        <f t="shared" si="1"/>
        <v>PER50097433</v>
      </c>
      <c r="D105" s="15" t="s">
        <v>11857</v>
      </c>
      <c r="E105" s="28" t="s">
        <v>1846</v>
      </c>
      <c r="F105" s="20"/>
      <c r="G105" s="29">
        <v>21.0</v>
      </c>
      <c r="H105" s="28" t="s">
        <v>12099</v>
      </c>
      <c r="I105" s="15">
        <v>6.0</v>
      </c>
      <c r="J105" s="15"/>
      <c r="K105" s="15"/>
      <c r="L105" s="33">
        <v>1.0</v>
      </c>
      <c r="M105" s="15">
        <v>30.0</v>
      </c>
      <c r="N105" s="24">
        <f t="shared" si="2"/>
        <v>10</v>
      </c>
      <c r="O105" s="29">
        <f>MROUND((MAYORISTA!$N105/0.6),10)</f>
        <v>20</v>
      </c>
      <c r="P105" s="15" t="s">
        <v>11858</v>
      </c>
      <c r="Q105" s="15">
        <v>2.0</v>
      </c>
      <c r="R105" s="29">
        <f>MAYORISTA!$I105+MAYORISTA!$Q105</f>
        <v>8</v>
      </c>
      <c r="S105" s="15" t="s">
        <v>59</v>
      </c>
      <c r="T105" s="15" t="s">
        <v>1527</v>
      </c>
      <c r="U105" s="15" t="s">
        <v>11785</v>
      </c>
      <c r="V105" s="15" t="s">
        <v>12414</v>
      </c>
      <c r="W105" s="15" t="s">
        <v>11860</v>
      </c>
      <c r="X105" s="15">
        <v>1.0</v>
      </c>
      <c r="Y105" s="50">
        <v>0.0</v>
      </c>
      <c r="Z105" s="15"/>
      <c r="AA105" s="15"/>
      <c r="AB105" s="29" t="str">
        <f>ARTICULOS_OSLE[[#This Row],[Costo]]*ARTICULOS_OSLE[[#This Row],[Pedido]]</f>
        <v>#ERROR!</v>
      </c>
      <c r="AC105" s="15"/>
      <c r="AD105" s="15"/>
      <c r="AE105" s="15"/>
      <c r="AF105" s="15"/>
      <c r="AG105" s="15"/>
      <c r="AH105" s="32" t="str">
        <f>IF(AND(ARTICULOS_OSLE[[#This Row],[FechaVenc]]=0,ARTICULOS_OSLE[[#This Row],[DiasVenc]]=0),"",ARTICULOS_OSLE[[#This Row],[FechaVenc]]-ARTICULOS_OSLE[[#This Row],[DiasVenc]])</f>
        <v>#ERROR!</v>
      </c>
      <c r="AI105" s="15"/>
      <c r="AJ105" s="15"/>
      <c r="AK105" s="15"/>
      <c r="AL105" s="15"/>
      <c r="AM105" s="15"/>
      <c r="AN105" s="15"/>
      <c r="AO105" s="15"/>
      <c r="AP105" s="15"/>
      <c r="AQ105" s="15"/>
    </row>
    <row r="106" ht="15.75" customHeight="1">
      <c r="A106" s="28" t="s">
        <v>1847</v>
      </c>
      <c r="B106" s="28"/>
      <c r="C106" s="15" t="str">
        <f t="shared" si="1"/>
        <v>PER50097464</v>
      </c>
      <c r="D106" s="15" t="s">
        <v>11857</v>
      </c>
      <c r="E106" s="28" t="s">
        <v>1848</v>
      </c>
      <c r="F106" s="20"/>
      <c r="G106" s="29">
        <v>21.0</v>
      </c>
      <c r="H106" s="28" t="s">
        <v>12099</v>
      </c>
      <c r="I106" s="15">
        <v>6.0</v>
      </c>
      <c r="J106" s="15"/>
      <c r="K106" s="15"/>
      <c r="L106" s="33">
        <v>1.0</v>
      </c>
      <c r="M106" s="15">
        <v>30.0</v>
      </c>
      <c r="N106" s="24">
        <f t="shared" si="2"/>
        <v>10</v>
      </c>
      <c r="O106" s="29">
        <f>MROUND((MAYORISTA!$N106/0.6),10)</f>
        <v>20</v>
      </c>
      <c r="P106" s="15" t="s">
        <v>11858</v>
      </c>
      <c r="Q106" s="15">
        <v>2.0</v>
      </c>
      <c r="R106" s="29">
        <f>MAYORISTA!$I106+MAYORISTA!$Q106</f>
        <v>8</v>
      </c>
      <c r="S106" s="15" t="s">
        <v>59</v>
      </c>
      <c r="T106" s="15" t="s">
        <v>1527</v>
      </c>
      <c r="U106" s="15" t="s">
        <v>11785</v>
      </c>
      <c r="V106" s="15" t="s">
        <v>12414</v>
      </c>
      <c r="W106" s="15" t="s">
        <v>11860</v>
      </c>
      <c r="X106" s="15">
        <v>1.0</v>
      </c>
      <c r="Y106" s="50">
        <v>0.0</v>
      </c>
      <c r="Z106" s="15"/>
      <c r="AA106" s="15"/>
      <c r="AB106" s="29" t="str">
        <f>ARTICULOS_OSLE[[#This Row],[Costo]]*ARTICULOS_OSLE[[#This Row],[Pedido]]</f>
        <v>#ERROR!</v>
      </c>
      <c r="AC106" s="15"/>
      <c r="AD106" s="15"/>
      <c r="AE106" s="15"/>
      <c r="AF106" s="15"/>
      <c r="AG106" s="15"/>
      <c r="AH106" s="32" t="str">
        <f>IF(AND(ARTICULOS_OSLE[[#This Row],[FechaVenc]]=0,ARTICULOS_OSLE[[#This Row],[DiasVenc]]=0),"",ARTICULOS_OSLE[[#This Row],[FechaVenc]]-ARTICULOS_OSLE[[#This Row],[DiasVenc]])</f>
        <v>#ERROR!</v>
      </c>
      <c r="AI106" s="15"/>
      <c r="AJ106" s="15"/>
      <c r="AK106" s="15"/>
      <c r="AL106" s="15"/>
      <c r="AM106" s="15"/>
      <c r="AN106" s="15"/>
      <c r="AO106" s="15"/>
      <c r="AP106" s="15"/>
      <c r="AQ106" s="15"/>
    </row>
    <row r="107" ht="15.75" customHeight="1">
      <c r="A107" s="28" t="s">
        <v>1849</v>
      </c>
      <c r="B107" s="28"/>
      <c r="C107" s="15" t="str">
        <f t="shared" si="1"/>
        <v>PER74187742</v>
      </c>
      <c r="D107" s="15" t="s">
        <v>11857</v>
      </c>
      <c r="E107" s="28" t="s">
        <v>1850</v>
      </c>
      <c r="F107" s="20"/>
      <c r="G107" s="29">
        <v>21.0</v>
      </c>
      <c r="H107" s="28" t="s">
        <v>12099</v>
      </c>
      <c r="I107" s="15">
        <v>6.0</v>
      </c>
      <c r="J107" s="15"/>
      <c r="K107" s="15"/>
      <c r="L107" s="33">
        <v>1.0</v>
      </c>
      <c r="M107" s="15">
        <v>30.0</v>
      </c>
      <c r="N107" s="24">
        <f t="shared" si="2"/>
        <v>10</v>
      </c>
      <c r="O107" s="29">
        <f>MROUND((MAYORISTA!$N107/0.6),10)</f>
        <v>20</v>
      </c>
      <c r="P107" s="15" t="s">
        <v>11858</v>
      </c>
      <c r="Q107" s="15">
        <v>2.0</v>
      </c>
      <c r="R107" s="29">
        <f>MAYORISTA!$I107+MAYORISTA!$Q107</f>
        <v>8</v>
      </c>
      <c r="S107" s="15" t="s">
        <v>59</v>
      </c>
      <c r="T107" s="15" t="s">
        <v>1527</v>
      </c>
      <c r="U107" s="15" t="s">
        <v>11786</v>
      </c>
      <c r="V107" s="15" t="s">
        <v>12415</v>
      </c>
      <c r="W107" s="15" t="s">
        <v>11860</v>
      </c>
      <c r="X107" s="15">
        <v>1.0</v>
      </c>
      <c r="Y107" s="50">
        <v>2.0</v>
      </c>
      <c r="Z107" s="15"/>
      <c r="AA107" s="15"/>
      <c r="AB107" s="29" t="str">
        <f>ARTICULOS_OSLE[[#This Row],[Costo]]*ARTICULOS_OSLE[[#This Row],[Pedido]]</f>
        <v>#ERROR!</v>
      </c>
      <c r="AC107" s="15"/>
      <c r="AD107" s="15"/>
      <c r="AE107" s="15"/>
      <c r="AF107" s="15"/>
      <c r="AG107" s="15"/>
      <c r="AH107" s="32" t="str">
        <f>IF(AND(ARTICULOS_OSLE[[#This Row],[FechaVenc]]=0,ARTICULOS_OSLE[[#This Row],[DiasVenc]]=0),"",ARTICULOS_OSLE[[#This Row],[FechaVenc]]-ARTICULOS_OSLE[[#This Row],[DiasVenc]])</f>
        <v>#ERROR!</v>
      </c>
      <c r="AI107" s="15"/>
      <c r="AJ107" s="15"/>
      <c r="AK107" s="15"/>
      <c r="AL107" s="15"/>
      <c r="AM107" s="15"/>
      <c r="AN107" s="15"/>
      <c r="AO107" s="16" t="s">
        <v>11858</v>
      </c>
      <c r="AP107" s="15"/>
      <c r="AQ107" s="15"/>
    </row>
    <row r="108" ht="15.75" customHeight="1">
      <c r="A108" s="28" t="s">
        <v>1851</v>
      </c>
      <c r="B108" s="28"/>
      <c r="C108" s="15" t="str">
        <f t="shared" si="1"/>
        <v>PER74003110</v>
      </c>
      <c r="D108" s="15" t="s">
        <v>11857</v>
      </c>
      <c r="E108" s="28" t="s">
        <v>1852</v>
      </c>
      <c r="F108" s="20"/>
      <c r="G108" s="29">
        <v>21.0</v>
      </c>
      <c r="H108" s="28" t="s">
        <v>12099</v>
      </c>
      <c r="I108" s="15">
        <v>6.0</v>
      </c>
      <c r="J108" s="15"/>
      <c r="K108" s="15"/>
      <c r="L108" s="33">
        <v>1.0</v>
      </c>
      <c r="M108" s="15">
        <v>30.0</v>
      </c>
      <c r="N108" s="24">
        <f t="shared" si="2"/>
        <v>10</v>
      </c>
      <c r="O108" s="29">
        <f>MROUND((MAYORISTA!$N108/0.6),10)</f>
        <v>20</v>
      </c>
      <c r="P108" s="15" t="s">
        <v>11858</v>
      </c>
      <c r="Q108" s="15">
        <v>2.0</v>
      </c>
      <c r="R108" s="29">
        <f>MAYORISTA!$I108+MAYORISTA!$Q108</f>
        <v>8</v>
      </c>
      <c r="S108" s="15" t="s">
        <v>59</v>
      </c>
      <c r="T108" s="15" t="s">
        <v>1527</v>
      </c>
      <c r="U108" s="15" t="s">
        <v>11786</v>
      </c>
      <c r="V108" s="15" t="s">
        <v>12415</v>
      </c>
      <c r="W108" s="15" t="s">
        <v>11860</v>
      </c>
      <c r="X108" s="15">
        <v>1.0</v>
      </c>
      <c r="Y108" s="50">
        <v>2.0</v>
      </c>
      <c r="Z108" s="15"/>
      <c r="AA108" s="15"/>
      <c r="AB108" s="29" t="str">
        <f>ARTICULOS_OSLE[[#This Row],[Costo]]*ARTICULOS_OSLE[[#This Row],[Pedido]]</f>
        <v>#ERROR!</v>
      </c>
      <c r="AC108" s="15"/>
      <c r="AD108" s="15"/>
      <c r="AE108" s="15"/>
      <c r="AF108" s="15"/>
      <c r="AG108" s="15"/>
      <c r="AH108" s="32" t="str">
        <f>IF(AND(ARTICULOS_OSLE[[#This Row],[FechaVenc]]=0,ARTICULOS_OSLE[[#This Row],[DiasVenc]]=0),"",ARTICULOS_OSLE[[#This Row],[FechaVenc]]-ARTICULOS_OSLE[[#This Row],[DiasVenc]])</f>
        <v>#ERROR!</v>
      </c>
      <c r="AI108" s="15"/>
      <c r="AJ108" s="15"/>
      <c r="AK108" s="15"/>
      <c r="AL108" s="15"/>
      <c r="AM108" s="15"/>
      <c r="AN108" s="15"/>
      <c r="AO108" s="16" t="s">
        <v>11858</v>
      </c>
      <c r="AP108" s="15"/>
      <c r="AQ108" s="15"/>
    </row>
    <row r="109" ht="15.75" customHeight="1">
      <c r="A109" s="28" t="s">
        <v>1853</v>
      </c>
      <c r="B109" s="28"/>
      <c r="C109" s="15" t="str">
        <f t="shared" si="1"/>
        <v>PER74005299</v>
      </c>
      <c r="D109" s="15" t="s">
        <v>11857</v>
      </c>
      <c r="E109" s="28" t="s">
        <v>1854</v>
      </c>
      <c r="F109" s="20"/>
      <c r="G109" s="29">
        <v>21.0</v>
      </c>
      <c r="H109" s="28" t="s">
        <v>12099</v>
      </c>
      <c r="I109" s="15">
        <v>6.0</v>
      </c>
      <c r="J109" s="15"/>
      <c r="K109" s="15"/>
      <c r="L109" s="33">
        <v>1.0</v>
      </c>
      <c r="M109" s="15">
        <v>30.0</v>
      </c>
      <c r="N109" s="24">
        <f t="shared" si="2"/>
        <v>10</v>
      </c>
      <c r="O109" s="29">
        <f>MROUND((MAYORISTA!$N109/0.6),10)</f>
        <v>20</v>
      </c>
      <c r="P109" s="15" t="s">
        <v>11858</v>
      </c>
      <c r="Q109" s="15">
        <v>2.0</v>
      </c>
      <c r="R109" s="29">
        <f>MAYORISTA!$I109+MAYORISTA!$Q109</f>
        <v>8</v>
      </c>
      <c r="S109" s="15" t="s">
        <v>59</v>
      </c>
      <c r="T109" s="15" t="s">
        <v>1527</v>
      </c>
      <c r="U109" s="15" t="s">
        <v>11786</v>
      </c>
      <c r="V109" s="15" t="s">
        <v>12415</v>
      </c>
      <c r="W109" s="15" t="s">
        <v>11860</v>
      </c>
      <c r="X109" s="15">
        <v>1.0</v>
      </c>
      <c r="Y109" s="50">
        <v>0.0</v>
      </c>
      <c r="Z109" s="15"/>
      <c r="AA109" s="15"/>
      <c r="AB109" s="29" t="str">
        <f>ARTICULOS_OSLE[[#This Row],[Costo]]*ARTICULOS_OSLE[[#This Row],[Pedido]]</f>
        <v>#ERROR!</v>
      </c>
      <c r="AC109" s="15"/>
      <c r="AD109" s="15"/>
      <c r="AE109" s="15"/>
      <c r="AF109" s="15"/>
      <c r="AG109" s="15"/>
      <c r="AH109" s="32" t="str">
        <f>IF(AND(ARTICULOS_OSLE[[#This Row],[FechaVenc]]=0,ARTICULOS_OSLE[[#This Row],[DiasVenc]]=0),"",ARTICULOS_OSLE[[#This Row],[FechaVenc]]-ARTICULOS_OSLE[[#This Row],[DiasVenc]])</f>
        <v>#ERROR!</v>
      </c>
      <c r="AI109" s="15"/>
      <c r="AJ109" s="15"/>
      <c r="AK109" s="15"/>
      <c r="AL109" s="15"/>
      <c r="AM109" s="15"/>
      <c r="AN109" s="15"/>
      <c r="AO109" s="15"/>
      <c r="AP109" s="15"/>
      <c r="AQ109" s="15"/>
    </row>
    <row r="110" ht="15.75" customHeight="1">
      <c r="A110" s="28" t="s">
        <v>1855</v>
      </c>
      <c r="B110" s="28"/>
      <c r="C110" s="15" t="str">
        <f t="shared" si="1"/>
        <v>PER50913306</v>
      </c>
      <c r="D110" s="15" t="s">
        <v>11857</v>
      </c>
      <c r="E110" s="28" t="s">
        <v>1856</v>
      </c>
      <c r="F110" s="20"/>
      <c r="G110" s="29">
        <v>21.0</v>
      </c>
      <c r="H110" s="28" t="s">
        <v>12099</v>
      </c>
      <c r="I110" s="15">
        <v>6.0</v>
      </c>
      <c r="J110" s="15"/>
      <c r="K110" s="15"/>
      <c r="L110" s="33">
        <v>1.0</v>
      </c>
      <c r="M110" s="15">
        <v>30.0</v>
      </c>
      <c r="N110" s="24">
        <f t="shared" si="2"/>
        <v>10</v>
      </c>
      <c r="O110" s="29">
        <f>MROUND((MAYORISTA!$N110/0.6),10)</f>
        <v>20</v>
      </c>
      <c r="P110" s="15" t="s">
        <v>11858</v>
      </c>
      <c r="Q110" s="15">
        <v>2.0</v>
      </c>
      <c r="R110" s="29">
        <f>MAYORISTA!$I110+MAYORISTA!$Q110</f>
        <v>8</v>
      </c>
      <c r="S110" s="15" t="s">
        <v>59</v>
      </c>
      <c r="T110" s="15" t="s">
        <v>1527</v>
      </c>
      <c r="U110" s="15" t="s">
        <v>11786</v>
      </c>
      <c r="V110" s="15" t="s">
        <v>12416</v>
      </c>
      <c r="W110" s="15" t="s">
        <v>11860</v>
      </c>
      <c r="X110" s="15">
        <v>1.0</v>
      </c>
      <c r="Y110" s="50">
        <v>1.0</v>
      </c>
      <c r="Z110" s="15"/>
      <c r="AA110" s="15"/>
      <c r="AB110" s="29" t="str">
        <f>ARTICULOS_OSLE[[#This Row],[Costo]]*ARTICULOS_OSLE[[#This Row],[Pedido]]</f>
        <v>#ERROR!</v>
      </c>
      <c r="AC110" s="15"/>
      <c r="AD110" s="15"/>
      <c r="AE110" s="15"/>
      <c r="AF110" s="15"/>
      <c r="AG110" s="15"/>
      <c r="AH110" s="32" t="str">
        <f>IF(AND(ARTICULOS_OSLE[[#This Row],[FechaVenc]]=0,ARTICULOS_OSLE[[#This Row],[DiasVenc]]=0),"",ARTICULOS_OSLE[[#This Row],[FechaVenc]]-ARTICULOS_OSLE[[#This Row],[DiasVenc]])</f>
        <v>#ERROR!</v>
      </c>
      <c r="AI110" s="15"/>
      <c r="AJ110" s="15"/>
      <c r="AK110" s="15"/>
      <c r="AL110" s="15"/>
      <c r="AM110" s="15"/>
      <c r="AN110" s="15"/>
      <c r="AO110" s="15"/>
      <c r="AP110" s="15"/>
      <c r="AQ110" s="15"/>
    </row>
    <row r="111" ht="15.75" customHeight="1">
      <c r="A111" s="28" t="s">
        <v>1857</v>
      </c>
      <c r="B111" s="28"/>
      <c r="C111" s="15" t="str">
        <f t="shared" si="1"/>
        <v>PER50044208</v>
      </c>
      <c r="D111" s="15" t="s">
        <v>11857</v>
      </c>
      <c r="E111" s="28" t="s">
        <v>1858</v>
      </c>
      <c r="F111" s="20"/>
      <c r="G111" s="29">
        <v>21.0</v>
      </c>
      <c r="H111" s="28" t="s">
        <v>12099</v>
      </c>
      <c r="I111" s="15">
        <v>6.0</v>
      </c>
      <c r="J111" s="15"/>
      <c r="K111" s="15"/>
      <c r="L111" s="33">
        <v>1.0</v>
      </c>
      <c r="M111" s="15">
        <v>30.0</v>
      </c>
      <c r="N111" s="24">
        <f t="shared" si="2"/>
        <v>10</v>
      </c>
      <c r="O111" s="29">
        <f>MROUND((MAYORISTA!$N111/0.6),10)</f>
        <v>20</v>
      </c>
      <c r="P111" s="15" t="s">
        <v>11858</v>
      </c>
      <c r="Q111" s="15">
        <v>2.0</v>
      </c>
      <c r="R111" s="29">
        <f>MAYORISTA!$I111+MAYORISTA!$Q111</f>
        <v>8</v>
      </c>
      <c r="S111" s="15" t="s">
        <v>59</v>
      </c>
      <c r="T111" s="15" t="s">
        <v>1527</v>
      </c>
      <c r="U111" s="15" t="s">
        <v>11786</v>
      </c>
      <c r="V111" s="15" t="s">
        <v>12416</v>
      </c>
      <c r="W111" s="15" t="s">
        <v>11860</v>
      </c>
      <c r="X111" s="15">
        <v>1.0</v>
      </c>
      <c r="Y111" s="50">
        <v>2.0</v>
      </c>
      <c r="Z111" s="15"/>
      <c r="AA111" s="15"/>
      <c r="AB111" s="29" t="str">
        <f>ARTICULOS_OSLE[[#This Row],[Costo]]*ARTICULOS_OSLE[[#This Row],[Pedido]]</f>
        <v>#ERROR!</v>
      </c>
      <c r="AC111" s="15"/>
      <c r="AD111" s="15"/>
      <c r="AE111" s="15"/>
      <c r="AF111" s="15"/>
      <c r="AG111" s="15"/>
      <c r="AH111" s="32" t="str">
        <f>IF(AND(ARTICULOS_OSLE[[#This Row],[FechaVenc]]=0,ARTICULOS_OSLE[[#This Row],[DiasVenc]]=0),"",ARTICULOS_OSLE[[#This Row],[FechaVenc]]-ARTICULOS_OSLE[[#This Row],[DiasVenc]])</f>
        <v>#ERROR!</v>
      </c>
      <c r="AI111" s="15"/>
      <c r="AJ111" s="15"/>
      <c r="AK111" s="15"/>
      <c r="AL111" s="15"/>
      <c r="AM111" s="15"/>
      <c r="AN111" s="15"/>
      <c r="AO111" s="15"/>
      <c r="AP111" s="15"/>
      <c r="AQ111" s="15"/>
    </row>
    <row r="112" ht="15.75" customHeight="1">
      <c r="A112" s="28" t="s">
        <v>1859</v>
      </c>
      <c r="B112" s="28"/>
      <c r="C112" s="15" t="str">
        <f t="shared" si="1"/>
        <v>PER50044239</v>
      </c>
      <c r="D112" s="15" t="s">
        <v>11857</v>
      </c>
      <c r="E112" s="28" t="s">
        <v>1860</v>
      </c>
      <c r="F112" s="20"/>
      <c r="G112" s="29">
        <v>21.0</v>
      </c>
      <c r="H112" s="28" t="s">
        <v>12099</v>
      </c>
      <c r="I112" s="15">
        <v>6.0</v>
      </c>
      <c r="J112" s="15"/>
      <c r="K112" s="15"/>
      <c r="L112" s="33">
        <v>1.0</v>
      </c>
      <c r="M112" s="15">
        <v>30.0</v>
      </c>
      <c r="N112" s="24">
        <f t="shared" si="2"/>
        <v>10</v>
      </c>
      <c r="O112" s="29">
        <f>MROUND((MAYORISTA!$N112/0.6),10)</f>
        <v>20</v>
      </c>
      <c r="P112" s="15" t="s">
        <v>11858</v>
      </c>
      <c r="Q112" s="15">
        <v>2.0</v>
      </c>
      <c r="R112" s="29">
        <f>MAYORISTA!$I112+MAYORISTA!$Q112</f>
        <v>8</v>
      </c>
      <c r="S112" s="15" t="s">
        <v>59</v>
      </c>
      <c r="T112" s="15" t="s">
        <v>1527</v>
      </c>
      <c r="U112" s="15" t="s">
        <v>11786</v>
      </c>
      <c r="V112" s="15" t="s">
        <v>12416</v>
      </c>
      <c r="W112" s="15" t="s">
        <v>11860</v>
      </c>
      <c r="X112" s="15">
        <v>1.0</v>
      </c>
      <c r="Y112" s="50">
        <v>0.0</v>
      </c>
      <c r="Z112" s="15"/>
      <c r="AA112" s="15"/>
      <c r="AB112" s="29" t="str">
        <f>ARTICULOS_OSLE[[#This Row],[Costo]]*ARTICULOS_OSLE[[#This Row],[Pedido]]</f>
        <v>#ERROR!</v>
      </c>
      <c r="AC112" s="15"/>
      <c r="AD112" s="15"/>
      <c r="AE112" s="15"/>
      <c r="AF112" s="15"/>
      <c r="AG112" s="15"/>
      <c r="AH112" s="32" t="str">
        <f>IF(AND(ARTICULOS_OSLE[[#This Row],[FechaVenc]]=0,ARTICULOS_OSLE[[#This Row],[DiasVenc]]=0),"",ARTICULOS_OSLE[[#This Row],[FechaVenc]]-ARTICULOS_OSLE[[#This Row],[DiasVenc]])</f>
        <v>#ERROR!</v>
      </c>
      <c r="AI112" s="15"/>
      <c r="AJ112" s="15"/>
      <c r="AK112" s="15"/>
      <c r="AL112" s="15"/>
      <c r="AM112" s="15"/>
      <c r="AN112" s="15"/>
      <c r="AO112" s="15"/>
      <c r="AP112" s="15"/>
      <c r="AQ112" s="15"/>
    </row>
    <row r="113" ht="15.75" customHeight="1">
      <c r="A113" s="28" t="s">
        <v>1861</v>
      </c>
      <c r="B113" s="28"/>
      <c r="C113" s="15" t="str">
        <f t="shared" si="1"/>
        <v>PER50044246</v>
      </c>
      <c r="D113" s="15" t="s">
        <v>11857</v>
      </c>
      <c r="E113" s="28" t="s">
        <v>1862</v>
      </c>
      <c r="F113" s="20"/>
      <c r="G113" s="29">
        <v>21.0</v>
      </c>
      <c r="H113" s="28" t="s">
        <v>12099</v>
      </c>
      <c r="I113" s="15">
        <v>6.0</v>
      </c>
      <c r="J113" s="15"/>
      <c r="K113" s="15"/>
      <c r="L113" s="33">
        <v>1.0</v>
      </c>
      <c r="M113" s="15">
        <v>30.0</v>
      </c>
      <c r="N113" s="24">
        <f t="shared" si="2"/>
        <v>10</v>
      </c>
      <c r="O113" s="29">
        <f>MROUND((MAYORISTA!$N113/0.6),10)</f>
        <v>20</v>
      </c>
      <c r="P113" s="15" t="s">
        <v>11858</v>
      </c>
      <c r="Q113" s="15">
        <v>2.0</v>
      </c>
      <c r="R113" s="29">
        <f>MAYORISTA!$I113+MAYORISTA!$Q113</f>
        <v>8</v>
      </c>
      <c r="S113" s="15" t="s">
        <v>59</v>
      </c>
      <c r="T113" s="15" t="s">
        <v>1527</v>
      </c>
      <c r="U113" s="15" t="s">
        <v>11786</v>
      </c>
      <c r="V113" s="15" t="s">
        <v>12416</v>
      </c>
      <c r="W113" s="15" t="s">
        <v>11860</v>
      </c>
      <c r="X113" s="15">
        <v>1.0</v>
      </c>
      <c r="Y113" s="50">
        <v>0.0</v>
      </c>
      <c r="Z113" s="15"/>
      <c r="AA113" s="15"/>
      <c r="AB113" s="29" t="str">
        <f>ARTICULOS_OSLE[[#This Row],[Costo]]*ARTICULOS_OSLE[[#This Row],[Pedido]]</f>
        <v>#ERROR!</v>
      </c>
      <c r="AC113" s="15"/>
      <c r="AD113" s="15"/>
      <c r="AE113" s="15"/>
      <c r="AF113" s="15"/>
      <c r="AG113" s="15"/>
      <c r="AH113" s="32" t="str">
        <f>IF(AND(ARTICULOS_OSLE[[#This Row],[FechaVenc]]=0,ARTICULOS_OSLE[[#This Row],[DiasVenc]]=0),"",ARTICULOS_OSLE[[#This Row],[FechaVenc]]-ARTICULOS_OSLE[[#This Row],[DiasVenc]])</f>
        <v>#ERROR!</v>
      </c>
      <c r="AI113" s="15"/>
      <c r="AJ113" s="15"/>
      <c r="AK113" s="15"/>
      <c r="AL113" s="15"/>
      <c r="AM113" s="15"/>
      <c r="AN113" s="15"/>
      <c r="AO113" s="15"/>
      <c r="AP113" s="15"/>
      <c r="AQ113" s="15"/>
    </row>
    <row r="114" ht="15.75" customHeight="1">
      <c r="A114" s="28" t="s">
        <v>1863</v>
      </c>
      <c r="B114" s="28"/>
      <c r="C114" s="15" t="str">
        <f t="shared" si="1"/>
        <v>PER41710997</v>
      </c>
      <c r="D114" s="15" t="s">
        <v>11857</v>
      </c>
      <c r="E114" s="28" t="s">
        <v>1864</v>
      </c>
      <c r="F114" s="20"/>
      <c r="G114" s="29">
        <v>21.0</v>
      </c>
      <c r="H114" s="28" t="s">
        <v>12099</v>
      </c>
      <c r="I114" s="15">
        <v>6.0</v>
      </c>
      <c r="J114" s="15"/>
      <c r="K114" s="15"/>
      <c r="L114" s="33">
        <v>1.0</v>
      </c>
      <c r="M114" s="15">
        <v>30.0</v>
      </c>
      <c r="N114" s="24">
        <f t="shared" si="2"/>
        <v>10</v>
      </c>
      <c r="O114" s="29">
        <f>MROUND((MAYORISTA!$N114/0.6),10)</f>
        <v>20</v>
      </c>
      <c r="P114" s="15" t="s">
        <v>11858</v>
      </c>
      <c r="Q114" s="15">
        <v>2.0</v>
      </c>
      <c r="R114" s="29">
        <f>MAYORISTA!$I114+MAYORISTA!$Q114</f>
        <v>8</v>
      </c>
      <c r="S114" s="15" t="s">
        <v>59</v>
      </c>
      <c r="T114" s="15" t="s">
        <v>1527</v>
      </c>
      <c r="U114" s="15" t="s">
        <v>11786</v>
      </c>
      <c r="V114" s="15" t="s">
        <v>12417</v>
      </c>
      <c r="W114" s="15" t="s">
        <v>11860</v>
      </c>
      <c r="X114" s="15">
        <v>1.0</v>
      </c>
      <c r="Y114" s="50">
        <v>4.0</v>
      </c>
      <c r="Z114" s="15"/>
      <c r="AA114" s="15"/>
      <c r="AB114" s="29" t="str">
        <f>ARTICULOS_OSLE[[#This Row],[Costo]]*ARTICULOS_OSLE[[#This Row],[Pedido]]</f>
        <v>#ERROR!</v>
      </c>
      <c r="AC114" s="15"/>
      <c r="AD114" s="15"/>
      <c r="AE114" s="15"/>
      <c r="AF114" s="15"/>
      <c r="AG114" s="15"/>
      <c r="AH114" s="32" t="str">
        <f>IF(AND(ARTICULOS_OSLE[[#This Row],[FechaVenc]]=0,ARTICULOS_OSLE[[#This Row],[DiasVenc]]=0),"",ARTICULOS_OSLE[[#This Row],[FechaVenc]]-ARTICULOS_OSLE[[#This Row],[DiasVenc]])</f>
        <v>#ERROR!</v>
      </c>
      <c r="AI114" s="15"/>
      <c r="AJ114" s="15"/>
      <c r="AK114" s="15"/>
      <c r="AL114" s="15"/>
      <c r="AM114" s="15"/>
      <c r="AN114" s="15"/>
      <c r="AO114" s="15"/>
      <c r="AP114" s="15"/>
      <c r="AQ114" s="15"/>
    </row>
    <row r="115" ht="15.75" customHeight="1">
      <c r="A115" s="28" t="s">
        <v>1865</v>
      </c>
      <c r="B115" s="28"/>
      <c r="C115" s="15" t="str">
        <f t="shared" si="1"/>
        <v>PER21007206</v>
      </c>
      <c r="D115" s="15" t="s">
        <v>11857</v>
      </c>
      <c r="E115" s="28" t="s">
        <v>1866</v>
      </c>
      <c r="F115" s="20"/>
      <c r="G115" s="29">
        <v>21.0</v>
      </c>
      <c r="H115" s="28" t="s">
        <v>12099</v>
      </c>
      <c r="I115" s="15">
        <v>6.0</v>
      </c>
      <c r="J115" s="15"/>
      <c r="K115" s="15"/>
      <c r="L115" s="33">
        <v>1.0</v>
      </c>
      <c r="M115" s="15">
        <v>30.0</v>
      </c>
      <c r="N115" s="24">
        <f t="shared" si="2"/>
        <v>10</v>
      </c>
      <c r="O115" s="29">
        <f>MROUND((MAYORISTA!$N115/0.6),10)</f>
        <v>20</v>
      </c>
      <c r="P115" s="15" t="s">
        <v>11858</v>
      </c>
      <c r="Q115" s="15">
        <v>2.0</v>
      </c>
      <c r="R115" s="29">
        <f>MAYORISTA!$I115+MAYORISTA!$Q115</f>
        <v>8</v>
      </c>
      <c r="S115" s="15" t="s">
        <v>59</v>
      </c>
      <c r="T115" s="15" t="s">
        <v>1527</v>
      </c>
      <c r="U115" s="15" t="s">
        <v>11786</v>
      </c>
      <c r="V115" s="15" t="s">
        <v>12418</v>
      </c>
      <c r="W115" s="15" t="s">
        <v>11860</v>
      </c>
      <c r="X115" s="15">
        <v>1.0</v>
      </c>
      <c r="Y115" s="50">
        <v>3.0</v>
      </c>
      <c r="Z115" s="15"/>
      <c r="AA115" s="15"/>
      <c r="AB115" s="29" t="str">
        <f>ARTICULOS_OSLE[[#This Row],[Costo]]*ARTICULOS_OSLE[[#This Row],[Pedido]]</f>
        <v>#ERROR!</v>
      </c>
      <c r="AC115" s="15"/>
      <c r="AD115" s="15"/>
      <c r="AE115" s="15"/>
      <c r="AF115" s="15"/>
      <c r="AG115" s="15"/>
      <c r="AH115" s="32" t="str">
        <f>IF(AND(ARTICULOS_OSLE[[#This Row],[FechaVenc]]=0,ARTICULOS_OSLE[[#This Row],[DiasVenc]]=0),"",ARTICULOS_OSLE[[#This Row],[FechaVenc]]-ARTICULOS_OSLE[[#This Row],[DiasVenc]])</f>
        <v>#ERROR!</v>
      </c>
      <c r="AI115" s="15"/>
      <c r="AJ115" s="15"/>
      <c r="AK115" s="15"/>
      <c r="AL115" s="15"/>
      <c r="AM115" s="15"/>
      <c r="AN115" s="15"/>
      <c r="AO115" s="15"/>
      <c r="AP115" s="15"/>
      <c r="AQ115" s="15"/>
    </row>
    <row r="116" ht="15.75" customHeight="1">
      <c r="A116" s="28" t="s">
        <v>1867</v>
      </c>
      <c r="B116" s="28"/>
      <c r="C116" s="15" t="str">
        <f t="shared" si="1"/>
        <v>PER46056623</v>
      </c>
      <c r="D116" s="15" t="s">
        <v>11857</v>
      </c>
      <c r="E116" s="28" t="s">
        <v>1868</v>
      </c>
      <c r="F116" s="20"/>
      <c r="G116" s="29">
        <v>21.0</v>
      </c>
      <c r="H116" s="28" t="s">
        <v>12099</v>
      </c>
      <c r="I116" s="15">
        <v>6.0</v>
      </c>
      <c r="J116" s="15"/>
      <c r="K116" s="15"/>
      <c r="L116" s="33">
        <v>1.0</v>
      </c>
      <c r="M116" s="15">
        <v>30.0</v>
      </c>
      <c r="N116" s="24">
        <f t="shared" si="2"/>
        <v>10</v>
      </c>
      <c r="O116" s="29">
        <f>MROUND((MAYORISTA!$N116/0.6),10)</f>
        <v>20</v>
      </c>
      <c r="P116" s="15" t="s">
        <v>11858</v>
      </c>
      <c r="Q116" s="15">
        <v>2.0</v>
      </c>
      <c r="R116" s="29">
        <f>MAYORISTA!$I116+MAYORISTA!$Q116</f>
        <v>8</v>
      </c>
      <c r="S116" s="15" t="s">
        <v>59</v>
      </c>
      <c r="T116" s="15" t="s">
        <v>1527</v>
      </c>
      <c r="U116" s="15" t="s">
        <v>11786</v>
      </c>
      <c r="V116" s="15" t="s">
        <v>12418</v>
      </c>
      <c r="W116" s="15" t="s">
        <v>11860</v>
      </c>
      <c r="X116" s="15">
        <v>1.0</v>
      </c>
      <c r="Y116" s="50">
        <v>0.0</v>
      </c>
      <c r="Z116" s="15"/>
      <c r="AA116" s="15"/>
      <c r="AB116" s="29" t="str">
        <f>ARTICULOS_OSLE[[#This Row],[Costo]]*ARTICULOS_OSLE[[#This Row],[Pedido]]</f>
        <v>#ERROR!</v>
      </c>
      <c r="AC116" s="15"/>
      <c r="AD116" s="15"/>
      <c r="AE116" s="15"/>
      <c r="AF116" s="15"/>
      <c r="AG116" s="15"/>
      <c r="AH116" s="32" t="str">
        <f>IF(AND(ARTICULOS_OSLE[[#This Row],[FechaVenc]]=0,ARTICULOS_OSLE[[#This Row],[DiasVenc]]=0),"",ARTICULOS_OSLE[[#This Row],[FechaVenc]]-ARTICULOS_OSLE[[#This Row],[DiasVenc]])</f>
        <v>#ERROR!</v>
      </c>
      <c r="AI116" s="15"/>
      <c r="AJ116" s="15"/>
      <c r="AK116" s="15"/>
      <c r="AL116" s="15"/>
      <c r="AM116" s="15"/>
      <c r="AN116" s="15"/>
      <c r="AO116" s="15"/>
      <c r="AP116" s="15"/>
      <c r="AQ116" s="15"/>
    </row>
    <row r="117" ht="15.75" customHeight="1">
      <c r="A117" s="28" t="s">
        <v>1869</v>
      </c>
      <c r="B117" s="28"/>
      <c r="C117" s="15" t="str">
        <f t="shared" si="1"/>
        <v>PER64000261</v>
      </c>
      <c r="D117" s="15" t="s">
        <v>11857</v>
      </c>
      <c r="E117" s="28" t="s">
        <v>1870</v>
      </c>
      <c r="F117" s="20"/>
      <c r="G117" s="29">
        <v>21.0</v>
      </c>
      <c r="H117" s="28" t="s">
        <v>12099</v>
      </c>
      <c r="I117" s="15">
        <v>6.0</v>
      </c>
      <c r="J117" s="15"/>
      <c r="K117" s="15"/>
      <c r="L117" s="33">
        <v>1.0</v>
      </c>
      <c r="M117" s="15">
        <v>30.0</v>
      </c>
      <c r="N117" s="24">
        <f t="shared" si="2"/>
        <v>10</v>
      </c>
      <c r="O117" s="29">
        <f>MROUND((MAYORISTA!$N117/0.6),10)</f>
        <v>20</v>
      </c>
      <c r="P117" s="15" t="s">
        <v>11858</v>
      </c>
      <c r="Q117" s="15">
        <v>2.0</v>
      </c>
      <c r="R117" s="29">
        <f>MAYORISTA!$I117+MAYORISTA!$Q117</f>
        <v>8</v>
      </c>
      <c r="S117" s="15" t="s">
        <v>59</v>
      </c>
      <c r="T117" s="15" t="s">
        <v>1527</v>
      </c>
      <c r="U117" s="15" t="s">
        <v>11786</v>
      </c>
      <c r="V117" s="15" t="s">
        <v>12419</v>
      </c>
      <c r="W117" s="15" t="s">
        <v>11860</v>
      </c>
      <c r="X117" s="15">
        <v>1.0</v>
      </c>
      <c r="Y117" s="50">
        <v>6.0</v>
      </c>
      <c r="Z117" s="15"/>
      <c r="AA117" s="15"/>
      <c r="AB117" s="29" t="str">
        <f>ARTICULOS_OSLE[[#This Row],[Costo]]*ARTICULOS_OSLE[[#This Row],[Pedido]]</f>
        <v>#ERROR!</v>
      </c>
      <c r="AC117" s="15"/>
      <c r="AD117" s="15"/>
      <c r="AE117" s="15"/>
      <c r="AF117" s="15"/>
      <c r="AG117" s="15"/>
      <c r="AH117" s="32" t="str">
        <f>IF(AND(ARTICULOS_OSLE[[#This Row],[FechaVenc]]=0,ARTICULOS_OSLE[[#This Row],[DiasVenc]]=0),"",ARTICULOS_OSLE[[#This Row],[FechaVenc]]-ARTICULOS_OSLE[[#This Row],[DiasVenc]])</f>
        <v>#ERROR!</v>
      </c>
      <c r="AI117" s="15"/>
      <c r="AJ117" s="15"/>
      <c r="AK117" s="15"/>
      <c r="AL117" s="15"/>
      <c r="AM117" s="15"/>
      <c r="AN117" s="15"/>
      <c r="AO117" s="15"/>
      <c r="AP117" s="15"/>
      <c r="AQ117" s="15"/>
    </row>
    <row r="118" ht="15.75" customHeight="1">
      <c r="A118" s="28" t="s">
        <v>1871</v>
      </c>
      <c r="B118" s="28"/>
      <c r="C118" s="15" t="str">
        <f t="shared" si="1"/>
        <v>PER35189453</v>
      </c>
      <c r="D118" s="15" t="s">
        <v>11857</v>
      </c>
      <c r="E118" s="28" t="s">
        <v>1872</v>
      </c>
      <c r="F118" s="20"/>
      <c r="G118" s="29">
        <v>21.0</v>
      </c>
      <c r="H118" s="28" t="s">
        <v>12099</v>
      </c>
      <c r="I118" s="15">
        <v>6.0</v>
      </c>
      <c r="J118" s="15"/>
      <c r="K118" s="15"/>
      <c r="L118" s="33">
        <v>1.0</v>
      </c>
      <c r="M118" s="15">
        <v>30.0</v>
      </c>
      <c r="N118" s="24">
        <f t="shared" si="2"/>
        <v>10</v>
      </c>
      <c r="O118" s="29">
        <f>MROUND((MAYORISTA!$N118/0.6),10)</f>
        <v>20</v>
      </c>
      <c r="P118" s="15" t="s">
        <v>11858</v>
      </c>
      <c r="Q118" s="15">
        <v>2.0</v>
      </c>
      <c r="R118" s="29">
        <f>MAYORISTA!$I118+MAYORISTA!$Q118</f>
        <v>8</v>
      </c>
      <c r="S118" s="15" t="s">
        <v>59</v>
      </c>
      <c r="T118" s="15" t="s">
        <v>1527</v>
      </c>
      <c r="U118" s="15" t="s">
        <v>11786</v>
      </c>
      <c r="V118" s="15" t="s">
        <v>12420</v>
      </c>
      <c r="W118" s="15" t="s">
        <v>11860</v>
      </c>
      <c r="X118" s="15">
        <v>1.0</v>
      </c>
      <c r="Y118" s="50">
        <v>0.0</v>
      </c>
      <c r="Z118" s="15"/>
      <c r="AA118" s="15"/>
      <c r="AB118" s="29" t="str">
        <f>ARTICULOS_OSLE[[#This Row],[Costo]]*ARTICULOS_OSLE[[#This Row],[Pedido]]</f>
        <v>#ERROR!</v>
      </c>
      <c r="AC118" s="15"/>
      <c r="AD118" s="15"/>
      <c r="AE118" s="15"/>
      <c r="AF118" s="15"/>
      <c r="AG118" s="15"/>
      <c r="AH118" s="32" t="str">
        <f>IF(AND(ARTICULOS_OSLE[[#This Row],[FechaVenc]]=0,ARTICULOS_OSLE[[#This Row],[DiasVenc]]=0),"",ARTICULOS_OSLE[[#This Row],[FechaVenc]]-ARTICULOS_OSLE[[#This Row],[DiasVenc]])</f>
        <v>#ERROR!</v>
      </c>
      <c r="AI118" s="15"/>
      <c r="AJ118" s="15"/>
      <c r="AK118" s="15"/>
      <c r="AL118" s="15"/>
      <c r="AM118" s="15"/>
      <c r="AN118" s="15"/>
      <c r="AO118" s="15"/>
      <c r="AP118" s="15"/>
      <c r="AQ118" s="15"/>
    </row>
    <row r="119" ht="15.75" customHeight="1">
      <c r="A119" s="28" t="s">
        <v>1873</v>
      </c>
      <c r="B119" s="28"/>
      <c r="C119" s="15" t="str">
        <f t="shared" si="1"/>
        <v>PER35198769</v>
      </c>
      <c r="D119" s="15" t="s">
        <v>11857</v>
      </c>
      <c r="E119" s="28" t="s">
        <v>1874</v>
      </c>
      <c r="F119" s="20"/>
      <c r="G119" s="29">
        <v>21.0</v>
      </c>
      <c r="H119" s="28" t="s">
        <v>12099</v>
      </c>
      <c r="I119" s="15">
        <v>6.0</v>
      </c>
      <c r="J119" s="15"/>
      <c r="K119" s="15"/>
      <c r="L119" s="33">
        <v>1.0</v>
      </c>
      <c r="M119" s="15">
        <v>30.0</v>
      </c>
      <c r="N119" s="24">
        <f t="shared" si="2"/>
        <v>10</v>
      </c>
      <c r="O119" s="29">
        <f>MROUND((MAYORISTA!$N119/0.6),10)</f>
        <v>20</v>
      </c>
      <c r="P119" s="15" t="s">
        <v>11858</v>
      </c>
      <c r="Q119" s="15">
        <v>2.0</v>
      </c>
      <c r="R119" s="29">
        <f>MAYORISTA!$I119+MAYORISTA!$Q119</f>
        <v>8</v>
      </c>
      <c r="S119" s="15" t="s">
        <v>59</v>
      </c>
      <c r="T119" s="15" t="s">
        <v>1527</v>
      </c>
      <c r="U119" s="15" t="s">
        <v>11786</v>
      </c>
      <c r="V119" s="15" t="s">
        <v>12420</v>
      </c>
      <c r="W119" s="15" t="s">
        <v>11860</v>
      </c>
      <c r="X119" s="15">
        <v>1.0</v>
      </c>
      <c r="Y119" s="50">
        <v>0.0</v>
      </c>
      <c r="Z119" s="15"/>
      <c r="AA119" s="15"/>
      <c r="AB119" s="29" t="str">
        <f>ARTICULOS_OSLE[[#This Row],[Costo]]*ARTICULOS_OSLE[[#This Row],[Pedido]]</f>
        <v>#ERROR!</v>
      </c>
      <c r="AC119" s="15"/>
      <c r="AD119" s="15"/>
      <c r="AE119" s="15"/>
      <c r="AF119" s="15"/>
      <c r="AG119" s="15"/>
      <c r="AH119" s="32" t="str">
        <f>IF(AND(ARTICULOS_OSLE[[#This Row],[FechaVenc]]=0,ARTICULOS_OSLE[[#This Row],[DiasVenc]]=0),"",ARTICULOS_OSLE[[#This Row],[FechaVenc]]-ARTICULOS_OSLE[[#This Row],[DiasVenc]])</f>
        <v>#ERROR!</v>
      </c>
      <c r="AI119" s="15"/>
      <c r="AJ119" s="15"/>
      <c r="AK119" s="15"/>
      <c r="AL119" s="15"/>
      <c r="AM119" s="15"/>
      <c r="AN119" s="15"/>
      <c r="AO119" s="15"/>
      <c r="AP119" s="15"/>
      <c r="AQ119" s="15"/>
    </row>
    <row r="120" ht="15.75" customHeight="1">
      <c r="A120" s="28" t="s">
        <v>1875</v>
      </c>
      <c r="B120" s="28"/>
      <c r="C120" s="15" t="str">
        <f t="shared" si="1"/>
        <v>PER40171246</v>
      </c>
      <c r="D120" s="15" t="s">
        <v>11857</v>
      </c>
      <c r="E120" s="28" t="s">
        <v>1876</v>
      </c>
      <c r="F120" s="20"/>
      <c r="G120" s="29">
        <v>21.0</v>
      </c>
      <c r="H120" s="28" t="s">
        <v>12099</v>
      </c>
      <c r="I120" s="15">
        <v>6.0</v>
      </c>
      <c r="J120" s="15"/>
      <c r="K120" s="15"/>
      <c r="L120" s="33">
        <v>1.0</v>
      </c>
      <c r="M120" s="15">
        <v>30.0</v>
      </c>
      <c r="N120" s="24">
        <f t="shared" si="2"/>
        <v>10</v>
      </c>
      <c r="O120" s="29">
        <f>MROUND((MAYORISTA!$N120/0.6),10)</f>
        <v>20</v>
      </c>
      <c r="P120" s="15" t="s">
        <v>11858</v>
      </c>
      <c r="Q120" s="15">
        <v>2.0</v>
      </c>
      <c r="R120" s="29">
        <f>MAYORISTA!$I120+MAYORISTA!$Q120</f>
        <v>8</v>
      </c>
      <c r="S120" s="15" t="s">
        <v>59</v>
      </c>
      <c r="T120" s="15" t="s">
        <v>1527</v>
      </c>
      <c r="U120" s="15" t="s">
        <v>11786</v>
      </c>
      <c r="V120" s="15" t="s">
        <v>12421</v>
      </c>
      <c r="W120" s="15" t="s">
        <v>11860</v>
      </c>
      <c r="X120" s="15">
        <v>1.0</v>
      </c>
      <c r="Y120" s="50">
        <v>6.0</v>
      </c>
      <c r="Z120" s="15"/>
      <c r="AA120" s="15"/>
      <c r="AB120" s="29" t="str">
        <f>ARTICULOS_OSLE[[#This Row],[Costo]]*ARTICULOS_OSLE[[#This Row],[Pedido]]</f>
        <v>#ERROR!</v>
      </c>
      <c r="AC120" s="15"/>
      <c r="AD120" s="15"/>
      <c r="AE120" s="15"/>
      <c r="AF120" s="15"/>
      <c r="AG120" s="15"/>
      <c r="AH120" s="32" t="str">
        <f>IF(AND(ARTICULOS_OSLE[[#This Row],[FechaVenc]]=0,ARTICULOS_OSLE[[#This Row],[DiasVenc]]=0),"",ARTICULOS_OSLE[[#This Row],[FechaVenc]]-ARTICULOS_OSLE[[#This Row],[DiasVenc]])</f>
        <v>#ERROR!</v>
      </c>
      <c r="AI120" s="15"/>
      <c r="AJ120" s="15"/>
      <c r="AK120" s="15"/>
      <c r="AL120" s="15"/>
      <c r="AM120" s="15"/>
      <c r="AN120" s="15"/>
      <c r="AO120" s="15"/>
      <c r="AP120" s="15"/>
      <c r="AQ120" s="15"/>
    </row>
    <row r="121" ht="15.75" customHeight="1">
      <c r="A121" s="28" t="s">
        <v>1877</v>
      </c>
      <c r="B121" s="28"/>
      <c r="C121" s="15" t="str">
        <f t="shared" si="1"/>
        <v>PER90000847</v>
      </c>
      <c r="D121" s="15" t="s">
        <v>11857</v>
      </c>
      <c r="E121" s="28" t="s">
        <v>1878</v>
      </c>
      <c r="F121" s="20"/>
      <c r="G121" s="29">
        <v>21.0</v>
      </c>
      <c r="H121" s="28" t="s">
        <v>12099</v>
      </c>
      <c r="I121" s="15">
        <v>6.0</v>
      </c>
      <c r="J121" s="15"/>
      <c r="K121" s="15"/>
      <c r="L121" s="33">
        <v>1.0</v>
      </c>
      <c r="M121" s="15">
        <v>30.0</v>
      </c>
      <c r="N121" s="24">
        <f t="shared" si="2"/>
        <v>10</v>
      </c>
      <c r="O121" s="29">
        <f>MROUND((MAYORISTA!$N121/0.6),10)</f>
        <v>20</v>
      </c>
      <c r="P121" s="15" t="s">
        <v>11858</v>
      </c>
      <c r="Q121" s="15">
        <v>2.0</v>
      </c>
      <c r="R121" s="29">
        <f>MAYORISTA!$I121+MAYORISTA!$Q121</f>
        <v>8</v>
      </c>
      <c r="S121" s="15" t="s">
        <v>59</v>
      </c>
      <c r="T121" s="15" t="s">
        <v>1527</v>
      </c>
      <c r="U121" s="15" t="s">
        <v>11786</v>
      </c>
      <c r="V121" s="15" t="s">
        <v>12422</v>
      </c>
      <c r="W121" s="15" t="s">
        <v>11860</v>
      </c>
      <c r="X121" s="15">
        <v>1.0</v>
      </c>
      <c r="Y121" s="50">
        <v>3.0</v>
      </c>
      <c r="Z121" s="15"/>
      <c r="AA121" s="15"/>
      <c r="AB121" s="29" t="str">
        <f>ARTICULOS_OSLE[[#This Row],[Costo]]*ARTICULOS_OSLE[[#This Row],[Pedido]]</f>
        <v>#ERROR!</v>
      </c>
      <c r="AC121" s="15"/>
      <c r="AD121" s="15"/>
      <c r="AE121" s="15"/>
      <c r="AF121" s="15"/>
      <c r="AG121" s="15"/>
      <c r="AH121" s="32" t="str">
        <f>IF(AND(ARTICULOS_OSLE[[#This Row],[FechaVenc]]=0,ARTICULOS_OSLE[[#This Row],[DiasVenc]]=0),"",ARTICULOS_OSLE[[#This Row],[FechaVenc]]-ARTICULOS_OSLE[[#This Row],[DiasVenc]])</f>
        <v>#ERROR!</v>
      </c>
      <c r="AI121" s="15"/>
      <c r="AJ121" s="15"/>
      <c r="AK121" s="15"/>
      <c r="AL121" s="15"/>
      <c r="AM121" s="15"/>
      <c r="AN121" s="15"/>
      <c r="AO121" s="15"/>
      <c r="AP121" s="15"/>
      <c r="AQ121" s="15"/>
    </row>
    <row r="122" ht="15.75" customHeight="1">
      <c r="A122" s="28" t="s">
        <v>1879</v>
      </c>
      <c r="B122" s="28"/>
      <c r="C122" s="15" t="str">
        <f t="shared" si="1"/>
        <v>PER90000830</v>
      </c>
      <c r="D122" s="15" t="s">
        <v>11857</v>
      </c>
      <c r="E122" s="28" t="s">
        <v>1880</v>
      </c>
      <c r="F122" s="20"/>
      <c r="G122" s="29">
        <v>21.0</v>
      </c>
      <c r="H122" s="28" t="s">
        <v>12099</v>
      </c>
      <c r="I122" s="15">
        <v>6.0</v>
      </c>
      <c r="J122" s="15"/>
      <c r="K122" s="15"/>
      <c r="L122" s="33">
        <v>1.0</v>
      </c>
      <c r="M122" s="15">
        <v>30.0</v>
      </c>
      <c r="N122" s="24">
        <f t="shared" si="2"/>
        <v>10</v>
      </c>
      <c r="O122" s="29">
        <f>MROUND((MAYORISTA!$N122/0.6),10)</f>
        <v>20</v>
      </c>
      <c r="P122" s="15" t="s">
        <v>11858</v>
      </c>
      <c r="Q122" s="15">
        <v>2.0</v>
      </c>
      <c r="R122" s="29">
        <f>MAYORISTA!$I122+MAYORISTA!$Q122</f>
        <v>8</v>
      </c>
      <c r="S122" s="15" t="s">
        <v>59</v>
      </c>
      <c r="T122" s="15" t="s">
        <v>1527</v>
      </c>
      <c r="U122" s="15" t="s">
        <v>11786</v>
      </c>
      <c r="V122" s="15" t="s">
        <v>12422</v>
      </c>
      <c r="W122" s="15" t="s">
        <v>11860</v>
      </c>
      <c r="X122" s="15">
        <v>1.0</v>
      </c>
      <c r="Y122" s="50">
        <v>2.0</v>
      </c>
      <c r="Z122" s="15"/>
      <c r="AA122" s="15"/>
      <c r="AB122" s="29" t="str">
        <f>ARTICULOS_OSLE[[#This Row],[Costo]]*ARTICULOS_OSLE[[#This Row],[Pedido]]</f>
        <v>#ERROR!</v>
      </c>
      <c r="AC122" s="15"/>
      <c r="AD122" s="15"/>
      <c r="AE122" s="15"/>
      <c r="AF122" s="15"/>
      <c r="AG122" s="15"/>
      <c r="AH122" s="32" t="str">
        <f>IF(AND(ARTICULOS_OSLE[[#This Row],[FechaVenc]]=0,ARTICULOS_OSLE[[#This Row],[DiasVenc]]=0),"",ARTICULOS_OSLE[[#This Row],[FechaVenc]]-ARTICULOS_OSLE[[#This Row],[DiasVenc]])</f>
        <v>#ERROR!</v>
      </c>
      <c r="AI122" s="15"/>
      <c r="AJ122" s="15"/>
      <c r="AK122" s="15"/>
      <c r="AL122" s="15"/>
      <c r="AM122" s="15"/>
      <c r="AN122" s="15"/>
      <c r="AO122" s="15"/>
      <c r="AP122" s="15"/>
      <c r="AQ122" s="15"/>
    </row>
    <row r="123" ht="15.75" customHeight="1">
      <c r="A123" s="28" t="s">
        <v>1881</v>
      </c>
      <c r="B123" s="28"/>
      <c r="C123" s="15" t="str">
        <f t="shared" si="1"/>
        <v>PER05022794</v>
      </c>
      <c r="D123" s="15" t="s">
        <v>11857</v>
      </c>
      <c r="E123" s="28" t="s">
        <v>1882</v>
      </c>
      <c r="F123" s="20"/>
      <c r="G123" s="29">
        <v>21.0</v>
      </c>
      <c r="H123" s="28" t="s">
        <v>12099</v>
      </c>
      <c r="I123" s="15">
        <v>6.0</v>
      </c>
      <c r="J123" s="15"/>
      <c r="K123" s="15"/>
      <c r="L123" s="33">
        <v>1.0</v>
      </c>
      <c r="M123" s="15">
        <v>30.0</v>
      </c>
      <c r="N123" s="24">
        <f t="shared" si="2"/>
        <v>10</v>
      </c>
      <c r="O123" s="29">
        <f>MROUND((MAYORISTA!$N123/0.6),10)</f>
        <v>20</v>
      </c>
      <c r="P123" s="15" t="s">
        <v>11858</v>
      </c>
      <c r="Q123" s="15">
        <v>2.0</v>
      </c>
      <c r="R123" s="29">
        <f>MAYORISTA!$I123+MAYORISTA!$Q123</f>
        <v>8</v>
      </c>
      <c r="S123" s="15" t="s">
        <v>59</v>
      </c>
      <c r="T123" s="15" t="s">
        <v>1527</v>
      </c>
      <c r="U123" s="15" t="s">
        <v>11786</v>
      </c>
      <c r="V123" s="15" t="s">
        <v>12423</v>
      </c>
      <c r="W123" s="15" t="s">
        <v>11860</v>
      </c>
      <c r="X123" s="15">
        <v>1.0</v>
      </c>
      <c r="Y123" s="50">
        <v>1.0</v>
      </c>
      <c r="Z123" s="15"/>
      <c r="AA123" s="15"/>
      <c r="AB123" s="29" t="str">
        <f>ARTICULOS_OSLE[[#This Row],[Costo]]*ARTICULOS_OSLE[[#This Row],[Pedido]]</f>
        <v>#ERROR!</v>
      </c>
      <c r="AC123" s="15"/>
      <c r="AD123" s="15"/>
      <c r="AE123" s="15"/>
      <c r="AF123" s="15"/>
      <c r="AG123" s="15"/>
      <c r="AH123" s="32" t="str">
        <f>IF(AND(ARTICULOS_OSLE[[#This Row],[FechaVenc]]=0,ARTICULOS_OSLE[[#This Row],[DiasVenc]]=0),"",ARTICULOS_OSLE[[#This Row],[FechaVenc]]-ARTICULOS_OSLE[[#This Row],[DiasVenc]])</f>
        <v>#ERROR!</v>
      </c>
      <c r="AI123" s="15"/>
      <c r="AJ123" s="15"/>
      <c r="AK123" s="15"/>
      <c r="AL123" s="15"/>
      <c r="AM123" s="15"/>
      <c r="AN123" s="15"/>
      <c r="AO123" s="15"/>
      <c r="AP123" s="15"/>
      <c r="AQ123" s="15"/>
    </row>
    <row r="124" ht="15.75" customHeight="1">
      <c r="A124" s="28" t="s">
        <v>1883</v>
      </c>
      <c r="B124" s="28"/>
      <c r="C124" s="15" t="str">
        <f t="shared" si="1"/>
        <v>PER33338407</v>
      </c>
      <c r="D124" s="15" t="s">
        <v>11857</v>
      </c>
      <c r="E124" s="28" t="s">
        <v>1884</v>
      </c>
      <c r="F124" s="20"/>
      <c r="G124" s="29">
        <v>21.0</v>
      </c>
      <c r="H124" s="28" t="s">
        <v>12099</v>
      </c>
      <c r="I124" s="15">
        <v>6.0</v>
      </c>
      <c r="J124" s="15"/>
      <c r="K124" s="15"/>
      <c r="L124" s="33">
        <v>1.0</v>
      </c>
      <c r="M124" s="15">
        <v>30.0</v>
      </c>
      <c r="N124" s="24">
        <f t="shared" si="2"/>
        <v>10</v>
      </c>
      <c r="O124" s="29">
        <f>MROUND((MAYORISTA!$N124/0.6),10)</f>
        <v>20</v>
      </c>
      <c r="P124" s="15" t="s">
        <v>11858</v>
      </c>
      <c r="Q124" s="15">
        <v>2.0</v>
      </c>
      <c r="R124" s="29">
        <f>MAYORISTA!$I124+MAYORISTA!$Q124</f>
        <v>8</v>
      </c>
      <c r="S124" s="15" t="s">
        <v>59</v>
      </c>
      <c r="T124" s="15" t="s">
        <v>1527</v>
      </c>
      <c r="U124" s="15" t="s">
        <v>11786</v>
      </c>
      <c r="V124" s="15" t="s">
        <v>11859</v>
      </c>
      <c r="W124" s="15" t="s">
        <v>11860</v>
      </c>
      <c r="X124" s="15">
        <v>1.0</v>
      </c>
      <c r="Y124" s="50">
        <v>2.0</v>
      </c>
      <c r="Z124" s="15"/>
      <c r="AA124" s="15"/>
      <c r="AB124" s="29" t="str">
        <f>ARTICULOS_OSLE[[#This Row],[Costo]]*ARTICULOS_OSLE[[#This Row],[Pedido]]</f>
        <v>#ERROR!</v>
      </c>
      <c r="AC124" s="15"/>
      <c r="AD124" s="15"/>
      <c r="AE124" s="15"/>
      <c r="AF124" s="15"/>
      <c r="AG124" s="15"/>
      <c r="AH124" s="32" t="str">
        <f>IF(AND(ARTICULOS_OSLE[[#This Row],[FechaVenc]]=0,ARTICULOS_OSLE[[#This Row],[DiasVenc]]=0),"",ARTICULOS_OSLE[[#This Row],[FechaVenc]]-ARTICULOS_OSLE[[#This Row],[DiasVenc]])</f>
        <v>#ERROR!</v>
      </c>
      <c r="AI124" s="15"/>
      <c r="AJ124" s="15"/>
      <c r="AK124" s="15"/>
      <c r="AL124" s="15"/>
      <c r="AM124" s="15"/>
      <c r="AN124" s="15"/>
      <c r="AO124" s="15"/>
      <c r="AP124" s="15"/>
      <c r="AQ124" s="15"/>
    </row>
    <row r="125" ht="15.75" customHeight="1">
      <c r="A125" s="28" t="s">
        <v>1885</v>
      </c>
      <c r="B125" s="28"/>
      <c r="C125" s="15" t="str">
        <f t="shared" si="1"/>
        <v>PER53003777</v>
      </c>
      <c r="D125" s="15" t="s">
        <v>11857</v>
      </c>
      <c r="E125" s="28" t="s">
        <v>1886</v>
      </c>
      <c r="F125" s="20"/>
      <c r="G125" s="29">
        <v>21.0</v>
      </c>
      <c r="H125" s="28" t="s">
        <v>12099</v>
      </c>
      <c r="I125" s="15">
        <v>6.0</v>
      </c>
      <c r="J125" s="15"/>
      <c r="K125" s="15"/>
      <c r="L125" s="33">
        <v>1.0</v>
      </c>
      <c r="M125" s="15">
        <v>30.0</v>
      </c>
      <c r="N125" s="24">
        <f t="shared" si="2"/>
        <v>10</v>
      </c>
      <c r="O125" s="29">
        <f>MROUND((MAYORISTA!$N125/0.6),10)</f>
        <v>20</v>
      </c>
      <c r="P125" s="15" t="s">
        <v>11858</v>
      </c>
      <c r="Q125" s="15">
        <v>2.0</v>
      </c>
      <c r="R125" s="29">
        <f>MAYORISTA!$I125+MAYORISTA!$Q125</f>
        <v>8</v>
      </c>
      <c r="S125" s="15" t="s">
        <v>59</v>
      </c>
      <c r="T125" s="15" t="s">
        <v>1527</v>
      </c>
      <c r="U125" s="15" t="s">
        <v>11798</v>
      </c>
      <c r="V125" s="15" t="s">
        <v>12424</v>
      </c>
      <c r="W125" s="15" t="s">
        <v>11860</v>
      </c>
      <c r="X125" s="15">
        <v>1.0</v>
      </c>
      <c r="Y125" s="50">
        <v>0.0</v>
      </c>
      <c r="Z125" s="15"/>
      <c r="AA125" s="15"/>
      <c r="AB125" s="29" t="str">
        <f>ARTICULOS_OSLE[[#This Row],[Costo]]*ARTICULOS_OSLE[[#This Row],[Pedido]]</f>
        <v>#ERROR!</v>
      </c>
      <c r="AC125" s="15"/>
      <c r="AD125" s="15"/>
      <c r="AE125" s="15"/>
      <c r="AF125" s="15"/>
      <c r="AG125" s="15"/>
      <c r="AH125" s="32" t="str">
        <f>IF(AND(ARTICULOS_OSLE[[#This Row],[FechaVenc]]=0,ARTICULOS_OSLE[[#This Row],[DiasVenc]]=0),"",ARTICULOS_OSLE[[#This Row],[FechaVenc]]-ARTICULOS_OSLE[[#This Row],[DiasVenc]])</f>
        <v>#ERROR!</v>
      </c>
      <c r="AI125" s="15"/>
      <c r="AJ125" s="15"/>
      <c r="AK125" s="15"/>
      <c r="AL125" s="15"/>
      <c r="AM125" s="15"/>
      <c r="AN125" s="15"/>
      <c r="AO125" s="15"/>
      <c r="AP125" s="15"/>
      <c r="AQ125" s="15"/>
    </row>
    <row r="126" ht="15.75" customHeight="1">
      <c r="A126" s="28" t="s">
        <v>1887</v>
      </c>
      <c r="B126" s="28"/>
      <c r="C126" s="15" t="str">
        <f t="shared" si="1"/>
        <v>PER20009319</v>
      </c>
      <c r="D126" s="15" t="s">
        <v>11857</v>
      </c>
      <c r="E126" s="28" t="s">
        <v>1888</v>
      </c>
      <c r="F126" s="20"/>
      <c r="G126" s="29">
        <v>21.0</v>
      </c>
      <c r="H126" s="28" t="s">
        <v>12099</v>
      </c>
      <c r="I126" s="15">
        <v>6.0</v>
      </c>
      <c r="J126" s="15"/>
      <c r="K126" s="15"/>
      <c r="L126" s="33">
        <v>1.0</v>
      </c>
      <c r="M126" s="15">
        <v>30.0</v>
      </c>
      <c r="N126" s="24">
        <f t="shared" si="2"/>
        <v>10</v>
      </c>
      <c r="O126" s="29">
        <f>MROUND((MAYORISTA!$N126/0.6),10)</f>
        <v>20</v>
      </c>
      <c r="P126" s="15" t="s">
        <v>11858</v>
      </c>
      <c r="Q126" s="15">
        <v>2.0</v>
      </c>
      <c r="R126" s="29">
        <f>MAYORISTA!$I126+MAYORISTA!$Q126</f>
        <v>8</v>
      </c>
      <c r="S126" s="15" t="s">
        <v>59</v>
      </c>
      <c r="T126" s="15" t="s">
        <v>1527</v>
      </c>
      <c r="U126" s="15" t="s">
        <v>11798</v>
      </c>
      <c r="V126" s="15" t="s">
        <v>12425</v>
      </c>
      <c r="W126" s="15" t="s">
        <v>11860</v>
      </c>
      <c r="X126" s="15">
        <v>1.0</v>
      </c>
      <c r="Y126" s="50">
        <v>0.0</v>
      </c>
      <c r="Z126" s="15"/>
      <c r="AA126" s="15"/>
      <c r="AB126" s="29" t="str">
        <f>ARTICULOS_OSLE[[#This Row],[Costo]]*ARTICULOS_OSLE[[#This Row],[Pedido]]</f>
        <v>#ERROR!</v>
      </c>
      <c r="AC126" s="15"/>
      <c r="AD126" s="15"/>
      <c r="AE126" s="15"/>
      <c r="AF126" s="15"/>
      <c r="AG126" s="15"/>
      <c r="AH126" s="32" t="str">
        <f>IF(AND(ARTICULOS_OSLE[[#This Row],[FechaVenc]]=0,ARTICULOS_OSLE[[#This Row],[DiasVenc]]=0),"",ARTICULOS_OSLE[[#This Row],[FechaVenc]]-ARTICULOS_OSLE[[#This Row],[DiasVenc]])</f>
        <v>#ERROR!</v>
      </c>
      <c r="AI126" s="15"/>
      <c r="AJ126" s="15"/>
      <c r="AK126" s="15"/>
      <c r="AL126" s="15"/>
      <c r="AM126" s="15"/>
      <c r="AN126" s="15"/>
      <c r="AO126" s="15"/>
      <c r="AP126" s="15"/>
      <c r="AQ126" s="15"/>
    </row>
    <row r="127" ht="15.75" customHeight="1">
      <c r="A127" s="28" t="s">
        <v>1889</v>
      </c>
      <c r="B127" s="28"/>
      <c r="C127" s="15" t="str">
        <f t="shared" si="1"/>
        <v>PER20013194</v>
      </c>
      <c r="D127" s="15" t="s">
        <v>11857</v>
      </c>
      <c r="E127" s="28" t="s">
        <v>1890</v>
      </c>
      <c r="F127" s="20"/>
      <c r="G127" s="29">
        <v>21.0</v>
      </c>
      <c r="H127" s="28" t="s">
        <v>12099</v>
      </c>
      <c r="I127" s="15">
        <v>6.0</v>
      </c>
      <c r="J127" s="15"/>
      <c r="K127" s="15"/>
      <c r="L127" s="33">
        <v>1.0</v>
      </c>
      <c r="M127" s="15">
        <v>30.0</v>
      </c>
      <c r="N127" s="24">
        <f t="shared" si="2"/>
        <v>10</v>
      </c>
      <c r="O127" s="29">
        <f>MROUND((MAYORISTA!$N127/0.6),10)</f>
        <v>20</v>
      </c>
      <c r="P127" s="15" t="s">
        <v>11858</v>
      </c>
      <c r="Q127" s="15">
        <v>2.0</v>
      </c>
      <c r="R127" s="29">
        <f>MAYORISTA!$I127+MAYORISTA!$Q127</f>
        <v>8</v>
      </c>
      <c r="S127" s="15" t="s">
        <v>59</v>
      </c>
      <c r="T127" s="15" t="s">
        <v>1527</v>
      </c>
      <c r="U127" s="15" t="s">
        <v>11798</v>
      </c>
      <c r="V127" s="15" t="s">
        <v>12425</v>
      </c>
      <c r="W127" s="15" t="s">
        <v>11860</v>
      </c>
      <c r="X127" s="15">
        <v>1.0</v>
      </c>
      <c r="Y127" s="50">
        <v>3.0</v>
      </c>
      <c r="Z127" s="15"/>
      <c r="AA127" s="15"/>
      <c r="AB127" s="29" t="str">
        <f>ARTICULOS_OSLE[[#This Row],[Costo]]*ARTICULOS_OSLE[[#This Row],[Pedido]]</f>
        <v>#ERROR!</v>
      </c>
      <c r="AC127" s="15"/>
      <c r="AD127" s="15"/>
      <c r="AE127" s="15"/>
      <c r="AF127" s="15"/>
      <c r="AG127" s="15"/>
      <c r="AH127" s="32" t="str">
        <f>IF(AND(ARTICULOS_OSLE[[#This Row],[FechaVenc]]=0,ARTICULOS_OSLE[[#This Row],[DiasVenc]]=0),"",ARTICULOS_OSLE[[#This Row],[FechaVenc]]-ARTICULOS_OSLE[[#This Row],[DiasVenc]])</f>
        <v>#ERROR!</v>
      </c>
      <c r="AI127" s="15"/>
      <c r="AJ127" s="15"/>
      <c r="AK127" s="15"/>
      <c r="AL127" s="15"/>
      <c r="AM127" s="15"/>
      <c r="AN127" s="15"/>
      <c r="AO127" s="16" t="s">
        <v>11858</v>
      </c>
      <c r="AP127" s="15"/>
      <c r="AQ127" s="15"/>
    </row>
    <row r="128" ht="15.75" customHeight="1">
      <c r="A128" s="28" t="s">
        <v>1891</v>
      </c>
      <c r="B128" s="28"/>
      <c r="C128" s="15" t="str">
        <f t="shared" si="1"/>
        <v>PER20017727</v>
      </c>
      <c r="D128" s="15" t="s">
        <v>11857</v>
      </c>
      <c r="E128" s="28" t="s">
        <v>1892</v>
      </c>
      <c r="F128" s="20"/>
      <c r="G128" s="29">
        <v>21.0</v>
      </c>
      <c r="H128" s="28" t="s">
        <v>12099</v>
      </c>
      <c r="I128" s="15">
        <v>6.0</v>
      </c>
      <c r="J128" s="15"/>
      <c r="K128" s="15"/>
      <c r="L128" s="33">
        <v>1.0</v>
      </c>
      <c r="M128" s="15">
        <v>30.0</v>
      </c>
      <c r="N128" s="24">
        <f t="shared" si="2"/>
        <v>10</v>
      </c>
      <c r="O128" s="29">
        <f>MROUND((MAYORISTA!$N128/0.6),10)</f>
        <v>20</v>
      </c>
      <c r="P128" s="15" t="s">
        <v>11858</v>
      </c>
      <c r="Q128" s="15">
        <v>2.0</v>
      </c>
      <c r="R128" s="29">
        <f>MAYORISTA!$I128+MAYORISTA!$Q128</f>
        <v>8</v>
      </c>
      <c r="S128" s="15" t="s">
        <v>59</v>
      </c>
      <c r="T128" s="15" t="s">
        <v>1527</v>
      </c>
      <c r="U128" s="15" t="s">
        <v>11798</v>
      </c>
      <c r="V128" s="15" t="s">
        <v>12425</v>
      </c>
      <c r="W128" s="15" t="s">
        <v>11860</v>
      </c>
      <c r="X128" s="15">
        <v>1.0</v>
      </c>
      <c r="Y128" s="50">
        <v>3.0</v>
      </c>
      <c r="Z128" s="15"/>
      <c r="AA128" s="15"/>
      <c r="AB128" s="29" t="str">
        <f>ARTICULOS_OSLE[[#This Row],[Costo]]*ARTICULOS_OSLE[[#This Row],[Pedido]]</f>
        <v>#ERROR!</v>
      </c>
      <c r="AC128" s="15"/>
      <c r="AD128" s="15"/>
      <c r="AE128" s="15"/>
      <c r="AF128" s="15"/>
      <c r="AG128" s="15"/>
      <c r="AH128" s="32" t="str">
        <f>IF(AND(ARTICULOS_OSLE[[#This Row],[FechaVenc]]=0,ARTICULOS_OSLE[[#This Row],[DiasVenc]]=0),"",ARTICULOS_OSLE[[#This Row],[FechaVenc]]-ARTICULOS_OSLE[[#This Row],[DiasVenc]])</f>
        <v>#ERROR!</v>
      </c>
      <c r="AI128" s="15"/>
      <c r="AJ128" s="15"/>
      <c r="AK128" s="15"/>
      <c r="AL128" s="15"/>
      <c r="AM128" s="15"/>
      <c r="AN128" s="15"/>
      <c r="AO128" s="16" t="s">
        <v>11858</v>
      </c>
      <c r="AP128" s="15"/>
      <c r="AQ128" s="15"/>
    </row>
    <row r="129" ht="15.75" customHeight="1">
      <c r="A129" s="28" t="s">
        <v>1893</v>
      </c>
      <c r="B129" s="28"/>
      <c r="C129" s="15" t="str">
        <f t="shared" si="1"/>
        <v>PER23690195</v>
      </c>
      <c r="D129" s="15" t="s">
        <v>11857</v>
      </c>
      <c r="E129" s="28" t="s">
        <v>1894</v>
      </c>
      <c r="F129" s="20"/>
      <c r="G129" s="29">
        <v>21.0</v>
      </c>
      <c r="H129" s="28" t="s">
        <v>12099</v>
      </c>
      <c r="I129" s="15">
        <v>6.0</v>
      </c>
      <c r="J129" s="15"/>
      <c r="K129" s="15"/>
      <c r="L129" s="33">
        <v>1.0</v>
      </c>
      <c r="M129" s="15">
        <v>30.0</v>
      </c>
      <c r="N129" s="24">
        <f t="shared" si="2"/>
        <v>10</v>
      </c>
      <c r="O129" s="29">
        <f>MROUND((MAYORISTA!$N129/0.6),10)</f>
        <v>20</v>
      </c>
      <c r="P129" s="15" t="s">
        <v>11858</v>
      </c>
      <c r="Q129" s="15">
        <v>2.0</v>
      </c>
      <c r="R129" s="29">
        <f>MAYORISTA!$I129+MAYORISTA!$Q129</f>
        <v>8</v>
      </c>
      <c r="S129" s="15" t="s">
        <v>59</v>
      </c>
      <c r="T129" s="15" t="s">
        <v>1527</v>
      </c>
      <c r="U129" s="15" t="s">
        <v>11798</v>
      </c>
      <c r="V129" s="15" t="s">
        <v>12426</v>
      </c>
      <c r="W129" s="15" t="s">
        <v>11860</v>
      </c>
      <c r="X129" s="15">
        <v>1.0</v>
      </c>
      <c r="Y129" s="50">
        <v>2.0</v>
      </c>
      <c r="Z129" s="15"/>
      <c r="AA129" s="15"/>
      <c r="AB129" s="29" t="str">
        <f>ARTICULOS_OSLE[[#This Row],[Costo]]*ARTICULOS_OSLE[[#This Row],[Pedido]]</f>
        <v>#ERROR!</v>
      </c>
      <c r="AC129" s="15"/>
      <c r="AD129" s="15"/>
      <c r="AE129" s="15"/>
      <c r="AF129" s="15"/>
      <c r="AG129" s="15"/>
      <c r="AH129" s="32" t="str">
        <f>IF(AND(ARTICULOS_OSLE[[#This Row],[FechaVenc]]=0,ARTICULOS_OSLE[[#This Row],[DiasVenc]]=0),"",ARTICULOS_OSLE[[#This Row],[FechaVenc]]-ARTICULOS_OSLE[[#This Row],[DiasVenc]])</f>
        <v>#ERROR!</v>
      </c>
      <c r="AI129" s="15"/>
      <c r="AJ129" s="15"/>
      <c r="AK129" s="15"/>
      <c r="AL129" s="15"/>
      <c r="AM129" s="15"/>
      <c r="AN129" s="15"/>
      <c r="AO129" s="15"/>
      <c r="AP129" s="15"/>
      <c r="AQ129" s="15"/>
    </row>
    <row r="130" ht="15.75" customHeight="1">
      <c r="A130" s="28" t="s">
        <v>1895</v>
      </c>
      <c r="B130" s="28"/>
      <c r="C130" s="15" t="str">
        <f t="shared" si="1"/>
        <v>PER50057024</v>
      </c>
      <c r="D130" s="15" t="s">
        <v>11857</v>
      </c>
      <c r="E130" s="28" t="s">
        <v>1896</v>
      </c>
      <c r="F130" s="20"/>
      <c r="G130" s="29">
        <v>21.0</v>
      </c>
      <c r="H130" s="28" t="s">
        <v>12099</v>
      </c>
      <c r="I130" s="15">
        <v>6.0</v>
      </c>
      <c r="J130" s="15"/>
      <c r="K130" s="15"/>
      <c r="L130" s="33">
        <v>1.0</v>
      </c>
      <c r="M130" s="15">
        <v>30.0</v>
      </c>
      <c r="N130" s="24">
        <f t="shared" si="2"/>
        <v>10</v>
      </c>
      <c r="O130" s="29">
        <f>MROUND((MAYORISTA!$N130/0.6),10)</f>
        <v>20</v>
      </c>
      <c r="P130" s="15" t="s">
        <v>11858</v>
      </c>
      <c r="Q130" s="15">
        <v>2.0</v>
      </c>
      <c r="R130" s="29">
        <f>MAYORISTA!$I130+MAYORISTA!$Q130</f>
        <v>8</v>
      </c>
      <c r="S130" s="15" t="s">
        <v>59</v>
      </c>
      <c r="T130" s="15" t="s">
        <v>1527</v>
      </c>
      <c r="U130" s="15" t="s">
        <v>11798</v>
      </c>
      <c r="V130" s="15" t="s">
        <v>12426</v>
      </c>
      <c r="W130" s="15" t="s">
        <v>11860</v>
      </c>
      <c r="X130" s="15">
        <v>1.0</v>
      </c>
      <c r="Y130" s="50">
        <v>0.0</v>
      </c>
      <c r="Z130" s="15"/>
      <c r="AA130" s="15"/>
      <c r="AB130" s="29" t="str">
        <f>ARTICULOS_OSLE[[#This Row],[Costo]]*ARTICULOS_OSLE[[#This Row],[Pedido]]</f>
        <v>#ERROR!</v>
      </c>
      <c r="AC130" s="15"/>
      <c r="AD130" s="15"/>
      <c r="AE130" s="15"/>
      <c r="AF130" s="15"/>
      <c r="AG130" s="15"/>
      <c r="AH130" s="32" t="str">
        <f>IF(AND(ARTICULOS_OSLE[[#This Row],[FechaVenc]]=0,ARTICULOS_OSLE[[#This Row],[DiasVenc]]=0),"",ARTICULOS_OSLE[[#This Row],[FechaVenc]]-ARTICULOS_OSLE[[#This Row],[DiasVenc]])</f>
        <v>#ERROR!</v>
      </c>
      <c r="AI130" s="15"/>
      <c r="AJ130" s="15"/>
      <c r="AK130" s="15"/>
      <c r="AL130" s="15"/>
      <c r="AM130" s="15"/>
      <c r="AN130" s="15"/>
      <c r="AO130" s="15"/>
      <c r="AP130" s="15"/>
      <c r="AQ130" s="15"/>
    </row>
    <row r="131" ht="15.75" customHeight="1">
      <c r="A131" s="28" t="s">
        <v>1897</v>
      </c>
      <c r="B131" s="28"/>
      <c r="C131" s="15" t="str">
        <f t="shared" si="1"/>
        <v>PER23699013</v>
      </c>
      <c r="D131" s="15" t="s">
        <v>11857</v>
      </c>
      <c r="E131" s="28" t="s">
        <v>1898</v>
      </c>
      <c r="F131" s="20"/>
      <c r="G131" s="29">
        <v>21.0</v>
      </c>
      <c r="H131" s="28" t="s">
        <v>12099</v>
      </c>
      <c r="I131" s="15">
        <v>6.0</v>
      </c>
      <c r="J131" s="15"/>
      <c r="K131" s="15"/>
      <c r="L131" s="33">
        <v>1.0</v>
      </c>
      <c r="M131" s="15">
        <v>30.0</v>
      </c>
      <c r="N131" s="24">
        <f t="shared" si="2"/>
        <v>10</v>
      </c>
      <c r="O131" s="29">
        <f>MROUND((MAYORISTA!$N131/0.6),10)</f>
        <v>20</v>
      </c>
      <c r="P131" s="15" t="s">
        <v>11858</v>
      </c>
      <c r="Q131" s="15">
        <v>2.0</v>
      </c>
      <c r="R131" s="29">
        <f>MAYORISTA!$I131+MAYORISTA!$Q131</f>
        <v>8</v>
      </c>
      <c r="S131" s="15" t="s">
        <v>59</v>
      </c>
      <c r="T131" s="15" t="s">
        <v>1527</v>
      </c>
      <c r="U131" s="15" t="s">
        <v>11798</v>
      </c>
      <c r="V131" s="15" t="s">
        <v>12426</v>
      </c>
      <c r="W131" s="15" t="s">
        <v>11860</v>
      </c>
      <c r="X131" s="15">
        <v>1.0</v>
      </c>
      <c r="Y131" s="50">
        <v>2.0</v>
      </c>
      <c r="Z131" s="15"/>
      <c r="AA131" s="15"/>
      <c r="AB131" s="29" t="str">
        <f>ARTICULOS_OSLE[[#This Row],[Costo]]*ARTICULOS_OSLE[[#This Row],[Pedido]]</f>
        <v>#ERROR!</v>
      </c>
      <c r="AC131" s="15"/>
      <c r="AD131" s="15"/>
      <c r="AE131" s="15"/>
      <c r="AF131" s="15"/>
      <c r="AG131" s="15"/>
      <c r="AH131" s="32" t="str">
        <f>IF(AND(ARTICULOS_OSLE[[#This Row],[FechaVenc]]=0,ARTICULOS_OSLE[[#This Row],[DiasVenc]]=0),"",ARTICULOS_OSLE[[#This Row],[FechaVenc]]-ARTICULOS_OSLE[[#This Row],[DiasVenc]])</f>
        <v>#ERROR!</v>
      </c>
      <c r="AI131" s="15"/>
      <c r="AJ131" s="15"/>
      <c r="AK131" s="15"/>
      <c r="AL131" s="15"/>
      <c r="AM131" s="15"/>
      <c r="AN131" s="15"/>
      <c r="AO131" s="15"/>
      <c r="AP131" s="15"/>
      <c r="AQ131" s="15"/>
    </row>
    <row r="132" ht="15.75" customHeight="1">
      <c r="A132" s="28" t="s">
        <v>1899</v>
      </c>
      <c r="B132" s="28"/>
      <c r="C132" s="15" t="str">
        <f t="shared" si="1"/>
        <v>PER40002399</v>
      </c>
      <c r="D132" s="15" t="s">
        <v>11857</v>
      </c>
      <c r="E132" s="28" t="s">
        <v>1900</v>
      </c>
      <c r="F132" s="20"/>
      <c r="G132" s="29">
        <v>21.0</v>
      </c>
      <c r="H132" s="28" t="s">
        <v>12099</v>
      </c>
      <c r="I132" s="15">
        <v>6.0</v>
      </c>
      <c r="J132" s="15"/>
      <c r="K132" s="15"/>
      <c r="L132" s="33">
        <v>1.0</v>
      </c>
      <c r="M132" s="15">
        <v>30.0</v>
      </c>
      <c r="N132" s="24">
        <f t="shared" si="2"/>
        <v>10</v>
      </c>
      <c r="O132" s="29">
        <f>MROUND((MAYORISTA!$N132/0.6),10)</f>
        <v>20</v>
      </c>
      <c r="P132" s="15" t="s">
        <v>11858</v>
      </c>
      <c r="Q132" s="15">
        <v>2.0</v>
      </c>
      <c r="R132" s="29">
        <f>MAYORISTA!$I132+MAYORISTA!$Q132</f>
        <v>8</v>
      </c>
      <c r="S132" s="15" t="s">
        <v>59</v>
      </c>
      <c r="T132" s="15" t="s">
        <v>1527</v>
      </c>
      <c r="U132" s="15" t="s">
        <v>11798</v>
      </c>
      <c r="V132" s="15" t="s">
        <v>12427</v>
      </c>
      <c r="W132" s="15" t="s">
        <v>11860</v>
      </c>
      <c r="X132" s="15">
        <v>1.0</v>
      </c>
      <c r="Y132" s="50">
        <v>12.0</v>
      </c>
      <c r="Z132" s="15"/>
      <c r="AA132" s="15"/>
      <c r="AB132" s="29" t="str">
        <f>ARTICULOS_OSLE[[#This Row],[Costo]]*ARTICULOS_OSLE[[#This Row],[Pedido]]</f>
        <v>#ERROR!</v>
      </c>
      <c r="AC132" s="15"/>
      <c r="AD132" s="15"/>
      <c r="AE132" s="15"/>
      <c r="AF132" s="15"/>
      <c r="AG132" s="15"/>
      <c r="AH132" s="32" t="str">
        <f>IF(AND(ARTICULOS_OSLE[[#This Row],[FechaVenc]]=0,ARTICULOS_OSLE[[#This Row],[DiasVenc]]=0),"",ARTICULOS_OSLE[[#This Row],[FechaVenc]]-ARTICULOS_OSLE[[#This Row],[DiasVenc]])</f>
        <v>#ERROR!</v>
      </c>
      <c r="AI132" s="15"/>
      <c r="AJ132" s="15"/>
      <c r="AK132" s="15"/>
      <c r="AL132" s="15"/>
      <c r="AM132" s="15"/>
      <c r="AN132" s="15"/>
      <c r="AO132" s="15" t="s">
        <v>11858</v>
      </c>
      <c r="AP132" s="15"/>
      <c r="AQ132" s="15"/>
    </row>
    <row r="133" ht="15.75" customHeight="1">
      <c r="A133" s="28" t="s">
        <v>1901</v>
      </c>
      <c r="B133" s="28"/>
      <c r="C133" s="15" t="str">
        <f t="shared" si="1"/>
        <v>PER40002238</v>
      </c>
      <c r="D133" s="15" t="s">
        <v>11857</v>
      </c>
      <c r="E133" s="28" t="s">
        <v>1902</v>
      </c>
      <c r="F133" s="20"/>
      <c r="G133" s="29">
        <v>21.0</v>
      </c>
      <c r="H133" s="28" t="s">
        <v>12099</v>
      </c>
      <c r="I133" s="15">
        <v>6.0</v>
      </c>
      <c r="J133" s="15"/>
      <c r="K133" s="15"/>
      <c r="L133" s="33">
        <v>1.0</v>
      </c>
      <c r="M133" s="15">
        <v>30.0</v>
      </c>
      <c r="N133" s="24">
        <f t="shared" si="2"/>
        <v>10</v>
      </c>
      <c r="O133" s="29">
        <f>MROUND((MAYORISTA!$N133/0.6),10)</f>
        <v>20</v>
      </c>
      <c r="P133" s="15" t="s">
        <v>11858</v>
      </c>
      <c r="Q133" s="15">
        <v>2.0</v>
      </c>
      <c r="R133" s="29">
        <f>MAYORISTA!$I133+MAYORISTA!$Q133</f>
        <v>8</v>
      </c>
      <c r="S133" s="15" t="s">
        <v>59</v>
      </c>
      <c r="T133" s="15" t="s">
        <v>1527</v>
      </c>
      <c r="U133" s="15" t="s">
        <v>11798</v>
      </c>
      <c r="V133" s="15" t="s">
        <v>12427</v>
      </c>
      <c r="W133" s="15" t="s">
        <v>11860</v>
      </c>
      <c r="X133" s="15">
        <v>1.0</v>
      </c>
      <c r="Y133" s="50">
        <v>4.0</v>
      </c>
      <c r="Z133" s="15"/>
      <c r="AA133" s="15"/>
      <c r="AB133" s="29" t="str">
        <f>ARTICULOS_OSLE[[#This Row],[Costo]]*ARTICULOS_OSLE[[#This Row],[Pedido]]</f>
        <v>#ERROR!</v>
      </c>
      <c r="AC133" s="15"/>
      <c r="AD133" s="15"/>
      <c r="AE133" s="15"/>
      <c r="AF133" s="15"/>
      <c r="AG133" s="15"/>
      <c r="AH133" s="32" t="str">
        <f>IF(AND(ARTICULOS_OSLE[[#This Row],[FechaVenc]]=0,ARTICULOS_OSLE[[#This Row],[DiasVenc]]=0),"",ARTICULOS_OSLE[[#This Row],[FechaVenc]]-ARTICULOS_OSLE[[#This Row],[DiasVenc]])</f>
        <v>#ERROR!</v>
      </c>
      <c r="AI133" s="15"/>
      <c r="AJ133" s="15"/>
      <c r="AK133" s="15"/>
      <c r="AL133" s="15"/>
      <c r="AM133" s="15"/>
      <c r="AN133" s="15"/>
      <c r="AO133" s="15" t="s">
        <v>11858</v>
      </c>
      <c r="AP133" s="15"/>
      <c r="AQ133" s="15"/>
    </row>
    <row r="134" ht="15.75" customHeight="1">
      <c r="A134" s="28" t="s">
        <v>1903</v>
      </c>
      <c r="B134" s="28"/>
      <c r="C134" s="15" t="str">
        <f t="shared" si="1"/>
        <v>PER42714657</v>
      </c>
      <c r="D134" s="16" t="s">
        <v>11857</v>
      </c>
      <c r="E134" s="28" t="s">
        <v>1904</v>
      </c>
      <c r="F134" s="20"/>
      <c r="G134" s="29">
        <v>21.0</v>
      </c>
      <c r="H134" s="28" t="s">
        <v>12099</v>
      </c>
      <c r="I134" s="15">
        <v>6.0</v>
      </c>
      <c r="J134" s="15"/>
      <c r="K134" s="15"/>
      <c r="L134" s="33">
        <v>1.0</v>
      </c>
      <c r="M134" s="15">
        <v>30.0</v>
      </c>
      <c r="N134" s="24">
        <f t="shared" si="2"/>
        <v>10</v>
      </c>
      <c r="O134" s="29">
        <f>MROUND((MAYORISTA!$N134/0.6),10)</f>
        <v>20</v>
      </c>
      <c r="P134" s="15" t="s">
        <v>11858</v>
      </c>
      <c r="Q134" s="15">
        <v>2.0</v>
      </c>
      <c r="R134" s="29">
        <f>MAYORISTA!$I134+MAYORISTA!$Q134</f>
        <v>8</v>
      </c>
      <c r="S134" s="15" t="s">
        <v>59</v>
      </c>
      <c r="T134" s="15" t="s">
        <v>1527</v>
      </c>
      <c r="U134" s="15" t="s">
        <v>11786</v>
      </c>
      <c r="V134" s="16" t="s">
        <v>12426</v>
      </c>
      <c r="W134" s="15" t="s">
        <v>11860</v>
      </c>
      <c r="X134" s="15">
        <v>1.0</v>
      </c>
      <c r="Y134" s="50">
        <v>4.0</v>
      </c>
      <c r="Z134" s="15"/>
      <c r="AA134" s="15"/>
      <c r="AB134" s="29" t="str">
        <f>ARTICULOS_OSLE[[#This Row],[Costo]]*ARTICULOS_OSLE[[#This Row],[Pedido]]</f>
        <v>#ERROR!</v>
      </c>
      <c r="AC134" s="15"/>
      <c r="AD134" s="15"/>
      <c r="AE134" s="15"/>
      <c r="AF134" s="15"/>
      <c r="AG134" s="15"/>
      <c r="AH134" s="32" t="str">
        <f>IF(AND(ARTICULOS_OSLE[[#This Row],[FechaVenc]]=0,ARTICULOS_OSLE[[#This Row],[DiasVenc]]=0),"",ARTICULOS_OSLE[[#This Row],[FechaVenc]]-ARTICULOS_OSLE[[#This Row],[DiasVenc]])</f>
        <v>#ERROR!</v>
      </c>
      <c r="AI134" s="15"/>
      <c r="AJ134" s="15"/>
      <c r="AK134" s="15"/>
      <c r="AL134" s="15"/>
      <c r="AM134" s="15"/>
      <c r="AN134" s="15"/>
      <c r="AO134" s="15"/>
      <c r="AP134" s="15"/>
      <c r="AQ134" s="15"/>
    </row>
    <row r="135" ht="15.75" customHeight="1">
      <c r="A135" s="28" t="s">
        <v>1905</v>
      </c>
      <c r="B135" s="28"/>
      <c r="C135" s="15" t="str">
        <f t="shared" si="1"/>
        <v>PER20010490</v>
      </c>
      <c r="D135" s="15" t="s">
        <v>11857</v>
      </c>
      <c r="E135" s="28" t="s">
        <v>1906</v>
      </c>
      <c r="F135" s="20"/>
      <c r="G135" s="29">
        <v>21.0</v>
      </c>
      <c r="H135" s="28" t="s">
        <v>12099</v>
      </c>
      <c r="I135" s="15">
        <v>6.0</v>
      </c>
      <c r="J135" s="15"/>
      <c r="K135" s="15"/>
      <c r="L135" s="33">
        <v>1.0</v>
      </c>
      <c r="M135" s="15">
        <v>30.0</v>
      </c>
      <c r="N135" s="24">
        <f t="shared" si="2"/>
        <v>10</v>
      </c>
      <c r="O135" s="29">
        <f>MROUND((MAYORISTA!$N135/0.6),10)</f>
        <v>20</v>
      </c>
      <c r="P135" s="15" t="s">
        <v>11858</v>
      </c>
      <c r="Q135" s="15">
        <v>2.0</v>
      </c>
      <c r="R135" s="29">
        <f>GOLOMAX!$I135+GOLOMAX!$Q135</f>
        <v>10</v>
      </c>
      <c r="S135" s="15" t="s">
        <v>59</v>
      </c>
      <c r="T135" s="15" t="s">
        <v>1527</v>
      </c>
      <c r="U135" s="15" t="s">
        <v>11787</v>
      </c>
      <c r="V135" s="15" t="s">
        <v>12428</v>
      </c>
      <c r="W135" s="15" t="s">
        <v>11860</v>
      </c>
      <c r="X135" s="15">
        <v>1.0</v>
      </c>
      <c r="Y135" s="50">
        <v>10.0</v>
      </c>
      <c r="Z135" s="15"/>
      <c r="AA135" s="15"/>
      <c r="AB135" s="29" t="str">
        <f>ARTICULOS_OSLE[[#This Row],[Costo]]*ARTICULOS_OSLE[[#This Row],[Pedido]]</f>
        <v>#ERROR!</v>
      </c>
      <c r="AC135" s="15"/>
      <c r="AD135" s="15"/>
      <c r="AE135" s="15"/>
      <c r="AF135" s="15"/>
      <c r="AG135" s="15"/>
      <c r="AH135" s="32" t="str">
        <f>IF(AND(ARTICULOS_OSLE[[#This Row],[FechaVenc]]=0,ARTICULOS_OSLE[[#This Row],[DiasVenc]]=0),"",ARTICULOS_OSLE[[#This Row],[FechaVenc]]-ARTICULOS_OSLE[[#This Row],[DiasVenc]])</f>
        <v>#ERROR!</v>
      </c>
      <c r="AI135" s="15"/>
      <c r="AJ135" s="15"/>
      <c r="AK135" s="15"/>
      <c r="AL135" s="15"/>
      <c r="AM135" s="15"/>
      <c r="AN135" s="15"/>
      <c r="AO135" s="15"/>
      <c r="AP135" s="15"/>
      <c r="AQ135" s="15"/>
    </row>
    <row r="136" ht="15.75" customHeight="1">
      <c r="A136" s="28" t="s">
        <v>1907</v>
      </c>
      <c r="B136" s="28"/>
      <c r="C136" s="15" t="str">
        <f t="shared" si="1"/>
        <v>PER20996626</v>
      </c>
      <c r="D136" s="15" t="s">
        <v>11857</v>
      </c>
      <c r="E136" s="28" t="s">
        <v>1908</v>
      </c>
      <c r="F136" s="20"/>
      <c r="G136" s="29">
        <v>21.0</v>
      </c>
      <c r="H136" s="28" t="s">
        <v>12099</v>
      </c>
      <c r="I136" s="15">
        <v>6.0</v>
      </c>
      <c r="J136" s="15"/>
      <c r="K136" s="15"/>
      <c r="L136" s="33">
        <v>1.0</v>
      </c>
      <c r="M136" s="15">
        <v>30.0</v>
      </c>
      <c r="N136" s="24">
        <f t="shared" si="2"/>
        <v>10</v>
      </c>
      <c r="O136" s="29">
        <f>MROUND((MAYORISTA!$N136/0.6),10)</f>
        <v>20</v>
      </c>
      <c r="P136" s="15" t="s">
        <v>11858</v>
      </c>
      <c r="Q136" s="15">
        <v>2.0</v>
      </c>
      <c r="R136" s="29">
        <f>GOLOMAX!$I136+GOLOMAX!$Q136</f>
        <v>10</v>
      </c>
      <c r="S136" s="15" t="s">
        <v>59</v>
      </c>
      <c r="T136" s="15" t="s">
        <v>1527</v>
      </c>
      <c r="U136" s="15" t="s">
        <v>11787</v>
      </c>
      <c r="V136" s="15" t="s">
        <v>12428</v>
      </c>
      <c r="W136" s="15" t="s">
        <v>11860</v>
      </c>
      <c r="X136" s="15">
        <v>1.0</v>
      </c>
      <c r="Y136" s="50">
        <v>18.0</v>
      </c>
      <c r="Z136" s="15"/>
      <c r="AA136" s="15"/>
      <c r="AB136" s="29" t="str">
        <f>ARTICULOS_OSLE[[#This Row],[Costo]]*ARTICULOS_OSLE[[#This Row],[Pedido]]</f>
        <v>#ERROR!</v>
      </c>
      <c r="AC136" s="15"/>
      <c r="AD136" s="15"/>
      <c r="AE136" s="15"/>
      <c r="AF136" s="15"/>
      <c r="AG136" s="15"/>
      <c r="AH136" s="32" t="str">
        <f>IF(AND(ARTICULOS_OSLE[[#This Row],[FechaVenc]]=0,ARTICULOS_OSLE[[#This Row],[DiasVenc]]=0),"",ARTICULOS_OSLE[[#This Row],[FechaVenc]]-ARTICULOS_OSLE[[#This Row],[DiasVenc]])</f>
        <v>#ERROR!</v>
      </c>
      <c r="AI136" s="15"/>
      <c r="AJ136" s="15"/>
      <c r="AK136" s="15"/>
      <c r="AL136" s="15"/>
      <c r="AM136" s="15"/>
      <c r="AN136" s="15"/>
      <c r="AO136" s="15"/>
      <c r="AP136" s="15"/>
      <c r="AQ136" s="15"/>
    </row>
    <row r="137" ht="15.75" customHeight="1">
      <c r="A137" s="28" t="s">
        <v>12429</v>
      </c>
      <c r="B137" s="28"/>
      <c r="C137" s="15" t="str">
        <f t="shared" si="1"/>
        <v>PER50097495</v>
      </c>
      <c r="D137" s="15" t="s">
        <v>11857</v>
      </c>
      <c r="E137" s="28" t="s">
        <v>12430</v>
      </c>
      <c r="F137" s="20"/>
      <c r="G137" s="29">
        <v>21.0</v>
      </c>
      <c r="H137" s="28" t="s">
        <v>12099</v>
      </c>
      <c r="I137" s="15">
        <v>6.0</v>
      </c>
      <c r="J137" s="15"/>
      <c r="K137" s="15"/>
      <c r="L137" s="33">
        <v>1.0</v>
      </c>
      <c r="M137" s="15">
        <v>30.0</v>
      </c>
      <c r="N137" s="24">
        <f t="shared" si="2"/>
        <v>10</v>
      </c>
      <c r="O137" s="29">
        <f>MROUND((MAYORISTA!$N137/0.6),10)</f>
        <v>20</v>
      </c>
      <c r="P137" s="29" t="s">
        <v>11858</v>
      </c>
      <c r="Q137" s="15">
        <v>2.0</v>
      </c>
      <c r="R137" s="29">
        <f>MAYORISTA!$I137+MAYORISTA!$Q137</f>
        <v>8</v>
      </c>
      <c r="S137" s="15" t="s">
        <v>59</v>
      </c>
      <c r="T137" s="15" t="s">
        <v>1527</v>
      </c>
      <c r="U137" s="15" t="s">
        <v>11785</v>
      </c>
      <c r="V137" s="15" t="s">
        <v>12414</v>
      </c>
      <c r="W137" s="15" t="s">
        <v>11860</v>
      </c>
      <c r="X137" s="15">
        <v>1.0</v>
      </c>
      <c r="Y137" s="50">
        <v>0.0</v>
      </c>
      <c r="Z137" s="15"/>
      <c r="AA137" s="15"/>
      <c r="AB137" s="29" t="str">
        <f>ARTICULOS_OSLE[[#This Row],[Costo]]*ARTICULOS_OSLE[[#This Row],[Pedido]]</f>
        <v>#ERROR!</v>
      </c>
      <c r="AC137" s="15"/>
      <c r="AD137" s="15"/>
      <c r="AE137" s="15"/>
      <c r="AF137" s="15"/>
      <c r="AG137" s="15"/>
      <c r="AH137" s="32" t="str">
        <f>IF(AND(ARTICULOS_OSLE[[#This Row],[FechaVenc]]=0,ARTICULOS_OSLE[[#This Row],[DiasVenc]]=0),"",ARTICULOS_OSLE[[#This Row],[FechaVenc]]-ARTICULOS_OSLE[[#This Row],[DiasVenc]])</f>
        <v>#ERROR!</v>
      </c>
      <c r="AI137" s="15"/>
      <c r="AJ137" s="15"/>
      <c r="AK137" s="15"/>
      <c r="AL137" s="15"/>
      <c r="AM137" s="15"/>
      <c r="AN137" s="15"/>
      <c r="AO137" s="15"/>
      <c r="AP137" s="15"/>
      <c r="AQ137" s="15"/>
    </row>
    <row r="138" ht="15.75" customHeight="1">
      <c r="A138" s="34"/>
      <c r="B138" s="34"/>
      <c r="C138" s="34"/>
      <c r="E138" s="34"/>
      <c r="F138" s="35"/>
      <c r="J138" s="36"/>
      <c r="N138" s="13"/>
      <c r="P138" s="54"/>
      <c r="W138" s="12"/>
      <c r="X138" s="34"/>
      <c r="Z138" s="12"/>
    </row>
    <row r="139" ht="15.75" customHeight="1">
      <c r="A139" s="34"/>
      <c r="B139" s="34"/>
      <c r="C139" s="34"/>
      <c r="E139" s="34"/>
      <c r="F139" s="35"/>
      <c r="J139" s="36"/>
      <c r="N139" s="13"/>
      <c r="P139" s="54"/>
      <c r="W139" s="12"/>
      <c r="X139" s="34"/>
      <c r="Z139" s="12"/>
    </row>
    <row r="140" ht="15.75" customHeight="1">
      <c r="A140" s="34"/>
      <c r="B140" s="34"/>
      <c r="C140" s="34"/>
      <c r="E140" s="34"/>
      <c r="F140" s="35"/>
      <c r="J140" s="36"/>
      <c r="N140" s="13"/>
      <c r="P140" s="54"/>
      <c r="W140" s="12"/>
      <c r="X140" s="34"/>
      <c r="Z140" s="12"/>
    </row>
    <row r="141" ht="15.75" customHeight="1">
      <c r="A141" s="34"/>
      <c r="B141" s="34"/>
      <c r="C141" s="34"/>
      <c r="E141" s="34"/>
      <c r="F141" s="35"/>
      <c r="J141" s="36"/>
      <c r="N141" s="13"/>
      <c r="P141" s="54"/>
      <c r="W141" s="12"/>
      <c r="X141" s="34"/>
      <c r="Z141" s="12"/>
    </row>
    <row r="142" ht="15.75" customHeight="1">
      <c r="A142" s="34"/>
      <c r="B142" s="34"/>
      <c r="C142" s="34"/>
      <c r="E142" s="34"/>
      <c r="F142" s="35"/>
      <c r="J142" s="36"/>
      <c r="N142" s="13"/>
      <c r="P142" s="54"/>
      <c r="W142" s="12"/>
      <c r="X142" s="34"/>
      <c r="Z142" s="12"/>
    </row>
    <row r="143" ht="15.75" customHeight="1">
      <c r="A143" s="34"/>
      <c r="B143" s="34"/>
      <c r="C143" s="34"/>
      <c r="E143" s="34"/>
      <c r="F143" s="35"/>
      <c r="J143" s="36"/>
      <c r="N143" s="13"/>
      <c r="P143" s="54"/>
      <c r="W143" s="12"/>
      <c r="X143" s="34"/>
      <c r="Z143" s="12"/>
    </row>
    <row r="144" ht="15.75" customHeight="1">
      <c r="A144" s="34"/>
      <c r="B144" s="34"/>
      <c r="C144" s="34"/>
      <c r="E144" s="34"/>
      <c r="F144" s="35"/>
      <c r="J144" s="36"/>
      <c r="N144" s="13"/>
      <c r="P144" s="54"/>
      <c r="W144" s="12"/>
      <c r="X144" s="34"/>
      <c r="Z144" s="12"/>
    </row>
    <row r="145" ht="15.75" customHeight="1">
      <c r="A145" s="34"/>
      <c r="B145" s="34"/>
      <c r="C145" s="34"/>
      <c r="E145" s="34"/>
      <c r="F145" s="35"/>
      <c r="J145" s="36"/>
      <c r="N145" s="13"/>
      <c r="P145" s="54"/>
      <c r="W145" s="12"/>
      <c r="X145" s="34"/>
      <c r="Z145" s="12"/>
    </row>
    <row r="146" ht="15.75" customHeight="1">
      <c r="A146" s="34"/>
      <c r="B146" s="34"/>
      <c r="C146" s="34"/>
      <c r="E146" s="34"/>
      <c r="F146" s="35"/>
      <c r="J146" s="36"/>
      <c r="N146" s="13"/>
      <c r="P146" s="54"/>
      <c r="W146" s="12"/>
      <c r="X146" s="34"/>
      <c r="Z146" s="12"/>
    </row>
    <row r="147" ht="15.75" customHeight="1">
      <c r="A147" s="34"/>
      <c r="B147" s="34"/>
      <c r="C147" s="34"/>
      <c r="E147" s="34"/>
      <c r="F147" s="35"/>
      <c r="J147" s="36"/>
      <c r="N147" s="13"/>
      <c r="P147" s="54"/>
      <c r="W147" s="12"/>
      <c r="X147" s="34"/>
      <c r="Z147" s="12"/>
    </row>
    <row r="148" ht="15.75" customHeight="1">
      <c r="A148" s="34"/>
      <c r="B148" s="34"/>
      <c r="C148" s="34"/>
      <c r="E148" s="34"/>
      <c r="F148" s="35"/>
      <c r="J148" s="36"/>
      <c r="N148" s="13"/>
      <c r="P148" s="54"/>
      <c r="W148" s="12"/>
      <c r="X148" s="34"/>
      <c r="Z148" s="12"/>
    </row>
    <row r="149" ht="15.75" customHeight="1">
      <c r="A149" s="34"/>
      <c r="B149" s="34"/>
      <c r="C149" s="34"/>
      <c r="E149" s="34"/>
      <c r="F149" s="35"/>
      <c r="J149" s="36"/>
      <c r="N149" s="13"/>
      <c r="P149" s="54"/>
      <c r="W149" s="12"/>
      <c r="X149" s="34"/>
      <c r="Z149" s="12"/>
    </row>
    <row r="150" ht="15.75" customHeight="1">
      <c r="A150" s="34"/>
      <c r="B150" s="34"/>
      <c r="C150" s="34"/>
      <c r="E150" s="34"/>
      <c r="F150" s="35"/>
      <c r="J150" s="36"/>
      <c r="N150" s="13"/>
      <c r="P150" s="54"/>
      <c r="W150" s="12"/>
      <c r="X150" s="34"/>
      <c r="Z150" s="12"/>
    </row>
    <row r="151" ht="15.75" customHeight="1">
      <c r="A151" s="34"/>
      <c r="B151" s="34"/>
      <c r="C151" s="34"/>
      <c r="E151" s="34"/>
      <c r="F151" s="35"/>
      <c r="J151" s="36"/>
      <c r="N151" s="13"/>
      <c r="P151" s="54"/>
      <c r="W151" s="12"/>
      <c r="X151" s="34"/>
      <c r="Z151" s="12"/>
    </row>
    <row r="152" ht="15.75" customHeight="1">
      <c r="A152" s="34"/>
      <c r="B152" s="34"/>
      <c r="C152" s="34"/>
      <c r="E152" s="34"/>
      <c r="F152" s="35"/>
      <c r="J152" s="36"/>
      <c r="N152" s="13"/>
      <c r="P152" s="54"/>
      <c r="W152" s="12"/>
      <c r="X152" s="34"/>
      <c r="Z152" s="12"/>
    </row>
    <row r="153" ht="15.75" customHeight="1">
      <c r="A153" s="34"/>
      <c r="B153" s="34"/>
      <c r="C153" s="34"/>
      <c r="E153" s="34"/>
      <c r="F153" s="35"/>
      <c r="J153" s="36"/>
      <c r="N153" s="13"/>
      <c r="P153" s="54"/>
      <c r="W153" s="12"/>
      <c r="X153" s="34"/>
      <c r="Z153" s="12"/>
    </row>
    <row r="154" ht="15.75" customHeight="1">
      <c r="A154" s="34"/>
      <c r="B154" s="34"/>
      <c r="C154" s="34"/>
      <c r="E154" s="34"/>
      <c r="F154" s="35"/>
      <c r="J154" s="36"/>
      <c r="N154" s="13"/>
      <c r="P154" s="54"/>
      <c r="W154" s="12"/>
      <c r="X154" s="34"/>
      <c r="Z154" s="12"/>
    </row>
    <row r="155" ht="15.75" customHeight="1">
      <c r="A155" s="34"/>
      <c r="B155" s="34"/>
      <c r="C155" s="34"/>
      <c r="E155" s="34"/>
      <c r="F155" s="35"/>
      <c r="J155" s="36"/>
      <c r="N155" s="13"/>
      <c r="P155" s="54"/>
      <c r="W155" s="12"/>
      <c r="X155" s="34"/>
      <c r="Z155" s="12"/>
    </row>
    <row r="156" ht="15.75" customHeight="1">
      <c r="A156" s="34"/>
      <c r="B156" s="34"/>
      <c r="C156" s="34"/>
      <c r="E156" s="34"/>
      <c r="F156" s="35"/>
      <c r="J156" s="36"/>
      <c r="N156" s="13"/>
      <c r="P156" s="54"/>
      <c r="W156" s="12"/>
      <c r="X156" s="34"/>
      <c r="Z156" s="12"/>
    </row>
    <row r="157" ht="15.75" customHeight="1">
      <c r="A157" s="34"/>
      <c r="B157" s="34"/>
      <c r="C157" s="34"/>
      <c r="E157" s="34"/>
      <c r="F157" s="35"/>
      <c r="J157" s="36"/>
      <c r="N157" s="13"/>
      <c r="P157" s="54"/>
      <c r="W157" s="12"/>
      <c r="X157" s="34"/>
      <c r="Z157" s="12"/>
    </row>
    <row r="158" ht="15.75" customHeight="1">
      <c r="A158" s="34"/>
      <c r="B158" s="34"/>
      <c r="C158" s="34"/>
      <c r="E158" s="34"/>
      <c r="F158" s="35"/>
      <c r="J158" s="36"/>
      <c r="N158" s="13"/>
      <c r="P158" s="54"/>
      <c r="W158" s="12"/>
      <c r="X158" s="34"/>
      <c r="Z158" s="12"/>
    </row>
    <row r="159" ht="15.75" customHeight="1">
      <c r="A159" s="34"/>
      <c r="B159" s="34"/>
      <c r="C159" s="34"/>
      <c r="E159" s="34"/>
      <c r="F159" s="35"/>
      <c r="J159" s="36"/>
      <c r="N159" s="13"/>
      <c r="P159" s="54"/>
      <c r="W159" s="12"/>
      <c r="X159" s="34"/>
      <c r="Z159" s="12"/>
    </row>
    <row r="160" ht="15.75" customHeight="1">
      <c r="A160" s="34"/>
      <c r="B160" s="34"/>
      <c r="C160" s="34"/>
      <c r="E160" s="34"/>
      <c r="F160" s="35"/>
      <c r="J160" s="36"/>
      <c r="N160" s="13"/>
      <c r="P160" s="54"/>
      <c r="W160" s="12"/>
      <c r="X160" s="34"/>
      <c r="Z160" s="12"/>
    </row>
    <row r="161" ht="15.75" customHeight="1">
      <c r="A161" s="34"/>
      <c r="B161" s="34"/>
      <c r="C161" s="34"/>
      <c r="E161" s="34"/>
      <c r="F161" s="35"/>
      <c r="J161" s="36"/>
      <c r="N161" s="13"/>
      <c r="P161" s="54"/>
      <c r="W161" s="12"/>
      <c r="X161" s="34"/>
      <c r="Z161" s="12"/>
    </row>
    <row r="162" ht="15.75" customHeight="1">
      <c r="A162" s="34"/>
      <c r="B162" s="34"/>
      <c r="C162" s="34"/>
      <c r="E162" s="34"/>
      <c r="F162" s="35"/>
      <c r="J162" s="36"/>
      <c r="N162" s="13"/>
      <c r="P162" s="54"/>
      <c r="W162" s="12"/>
      <c r="X162" s="34"/>
      <c r="Z162" s="12"/>
    </row>
    <row r="163" ht="15.75" customHeight="1">
      <c r="A163" s="34"/>
      <c r="B163" s="34"/>
      <c r="C163" s="34"/>
      <c r="E163" s="34"/>
      <c r="F163" s="35"/>
      <c r="J163" s="36"/>
      <c r="N163" s="13"/>
      <c r="P163" s="54"/>
      <c r="W163" s="12"/>
      <c r="X163" s="34"/>
      <c r="Z163" s="12"/>
    </row>
    <row r="164" ht="15.75" customHeight="1">
      <c r="A164" s="34"/>
      <c r="B164" s="34"/>
      <c r="C164" s="34"/>
      <c r="E164" s="34"/>
      <c r="F164" s="35"/>
      <c r="J164" s="36"/>
      <c r="N164" s="13"/>
      <c r="P164" s="54"/>
      <c r="W164" s="12"/>
      <c r="X164" s="34"/>
      <c r="Z164" s="12"/>
    </row>
    <row r="165" ht="15.75" customHeight="1">
      <c r="A165" s="34"/>
      <c r="B165" s="34"/>
      <c r="C165" s="34"/>
      <c r="E165" s="34"/>
      <c r="F165" s="35"/>
      <c r="J165" s="36"/>
      <c r="N165" s="13"/>
      <c r="P165" s="54"/>
      <c r="W165" s="12"/>
      <c r="X165" s="34"/>
      <c r="Z165" s="12"/>
    </row>
    <row r="166" ht="15.75" customHeight="1">
      <c r="A166" s="34"/>
      <c r="B166" s="34"/>
      <c r="C166" s="34"/>
      <c r="E166" s="34"/>
      <c r="F166" s="35"/>
      <c r="J166" s="36"/>
      <c r="N166" s="13"/>
      <c r="P166" s="54"/>
      <c r="W166" s="12"/>
      <c r="X166" s="34"/>
      <c r="Z166" s="12"/>
    </row>
    <row r="167" ht="15.75" customHeight="1">
      <c r="A167" s="34"/>
      <c r="B167" s="34"/>
      <c r="C167" s="34"/>
      <c r="E167" s="34"/>
      <c r="F167" s="35"/>
      <c r="J167" s="36"/>
      <c r="N167" s="13"/>
      <c r="P167" s="54"/>
      <c r="W167" s="12"/>
      <c r="X167" s="34"/>
      <c r="Z167" s="12"/>
    </row>
    <row r="168" ht="15.75" customHeight="1">
      <c r="A168" s="34"/>
      <c r="B168" s="34"/>
      <c r="C168" s="34"/>
      <c r="E168" s="34"/>
      <c r="F168" s="35"/>
      <c r="J168" s="36"/>
      <c r="N168" s="13"/>
      <c r="P168" s="54"/>
      <c r="W168" s="12"/>
      <c r="X168" s="34"/>
      <c r="Z168" s="12"/>
    </row>
    <row r="169" ht="15.75" customHeight="1">
      <c r="A169" s="34"/>
      <c r="B169" s="34"/>
      <c r="C169" s="34"/>
      <c r="E169" s="34"/>
      <c r="F169" s="35"/>
      <c r="J169" s="36"/>
      <c r="N169" s="13"/>
      <c r="P169" s="54"/>
      <c r="W169" s="12"/>
      <c r="X169" s="34"/>
      <c r="Z169" s="12"/>
    </row>
    <row r="170" ht="15.75" customHeight="1">
      <c r="A170" s="34"/>
      <c r="B170" s="34"/>
      <c r="C170" s="34"/>
      <c r="E170" s="34"/>
      <c r="F170" s="35"/>
      <c r="J170" s="36"/>
      <c r="N170" s="13"/>
      <c r="P170" s="54"/>
      <c r="W170" s="12"/>
      <c r="X170" s="34"/>
      <c r="Z170" s="12"/>
    </row>
    <row r="171" ht="15.75" customHeight="1">
      <c r="A171" s="34"/>
      <c r="B171" s="34"/>
      <c r="C171" s="34"/>
      <c r="E171" s="34"/>
      <c r="F171" s="35"/>
      <c r="J171" s="36"/>
      <c r="N171" s="13"/>
      <c r="P171" s="54"/>
      <c r="W171" s="12"/>
      <c r="X171" s="34"/>
      <c r="Z171" s="12"/>
    </row>
    <row r="172" ht="15.75" customHeight="1">
      <c r="A172" s="34"/>
      <c r="B172" s="34"/>
      <c r="C172" s="34"/>
      <c r="E172" s="34"/>
      <c r="F172" s="35"/>
      <c r="J172" s="36"/>
      <c r="N172" s="13"/>
      <c r="P172" s="54"/>
      <c r="W172" s="12"/>
      <c r="X172" s="34"/>
      <c r="Z172" s="12"/>
    </row>
    <row r="173" ht="15.75" customHeight="1">
      <c r="A173" s="34"/>
      <c r="B173" s="34"/>
      <c r="C173" s="34"/>
      <c r="E173" s="34"/>
      <c r="F173" s="35"/>
      <c r="J173" s="36"/>
      <c r="N173" s="13"/>
      <c r="P173" s="54"/>
      <c r="W173" s="12"/>
      <c r="X173" s="34"/>
      <c r="Z173" s="12"/>
    </row>
    <row r="174" ht="15.75" customHeight="1">
      <c r="A174" s="34"/>
      <c r="B174" s="34"/>
      <c r="C174" s="34"/>
      <c r="E174" s="34"/>
      <c r="F174" s="35"/>
      <c r="J174" s="36"/>
      <c r="N174" s="13"/>
      <c r="P174" s="54"/>
      <c r="W174" s="12"/>
      <c r="X174" s="34"/>
      <c r="Z174" s="12"/>
    </row>
    <row r="175" ht="15.75" customHeight="1">
      <c r="A175" s="34"/>
      <c r="B175" s="34"/>
      <c r="C175" s="34"/>
      <c r="E175" s="34"/>
      <c r="F175" s="35"/>
      <c r="J175" s="36"/>
      <c r="N175" s="13"/>
      <c r="P175" s="54"/>
      <c r="W175" s="12"/>
      <c r="X175" s="34"/>
      <c r="Z175" s="12"/>
    </row>
    <row r="176" ht="15.75" customHeight="1">
      <c r="A176" s="34"/>
      <c r="B176" s="34"/>
      <c r="C176" s="34"/>
      <c r="E176" s="34"/>
      <c r="F176" s="35"/>
      <c r="J176" s="36"/>
      <c r="N176" s="13"/>
      <c r="P176" s="54"/>
      <c r="W176" s="12"/>
      <c r="X176" s="34"/>
      <c r="Z176" s="12"/>
    </row>
    <row r="177" ht="15.75" customHeight="1">
      <c r="A177" s="34"/>
      <c r="B177" s="34"/>
      <c r="C177" s="34"/>
      <c r="E177" s="34"/>
      <c r="F177" s="35"/>
      <c r="J177" s="36"/>
      <c r="N177" s="13"/>
      <c r="P177" s="54"/>
      <c r="W177" s="12"/>
      <c r="X177" s="34"/>
      <c r="Z177" s="12"/>
    </row>
    <row r="178" ht="15.75" customHeight="1">
      <c r="A178" s="34"/>
      <c r="B178" s="34"/>
      <c r="C178" s="34"/>
      <c r="E178" s="34"/>
      <c r="F178" s="35"/>
      <c r="J178" s="36"/>
      <c r="N178" s="13"/>
      <c r="P178" s="54"/>
      <c r="W178" s="12"/>
      <c r="X178" s="34"/>
      <c r="Z178" s="12"/>
    </row>
    <row r="179" ht="15.75" customHeight="1">
      <c r="A179" s="34"/>
      <c r="B179" s="34"/>
      <c r="C179" s="34"/>
      <c r="E179" s="34"/>
      <c r="F179" s="35"/>
      <c r="J179" s="36"/>
      <c r="N179" s="13"/>
      <c r="P179" s="54"/>
      <c r="W179" s="12"/>
      <c r="X179" s="34"/>
      <c r="Z179" s="12"/>
    </row>
    <row r="180" ht="15.75" customHeight="1">
      <c r="A180" s="34"/>
      <c r="B180" s="34"/>
      <c r="C180" s="34"/>
      <c r="E180" s="34"/>
      <c r="F180" s="35"/>
      <c r="J180" s="36"/>
      <c r="N180" s="13"/>
      <c r="P180" s="54"/>
      <c r="W180" s="12"/>
      <c r="X180" s="34"/>
      <c r="Z180" s="12"/>
    </row>
    <row r="181" ht="15.75" customHeight="1">
      <c r="A181" s="34"/>
      <c r="B181" s="34"/>
      <c r="C181" s="34"/>
      <c r="E181" s="34"/>
      <c r="F181" s="35"/>
      <c r="J181" s="36"/>
      <c r="N181" s="13"/>
      <c r="P181" s="54"/>
      <c r="W181" s="12"/>
      <c r="X181" s="34"/>
      <c r="Z181" s="12"/>
    </row>
    <row r="182" ht="15.75" customHeight="1">
      <c r="A182" s="34"/>
      <c r="B182" s="34"/>
      <c r="C182" s="34"/>
      <c r="E182" s="34"/>
      <c r="F182" s="35"/>
      <c r="J182" s="36"/>
      <c r="N182" s="13"/>
      <c r="P182" s="54"/>
      <c r="W182" s="12"/>
      <c r="X182" s="34"/>
      <c r="Z182" s="12"/>
    </row>
    <row r="183" ht="15.75" customHeight="1">
      <c r="A183" s="34"/>
      <c r="B183" s="34"/>
      <c r="C183" s="34"/>
      <c r="E183" s="34"/>
      <c r="F183" s="35"/>
      <c r="J183" s="36"/>
      <c r="N183" s="13"/>
      <c r="P183" s="54"/>
      <c r="W183" s="12"/>
      <c r="X183" s="34"/>
      <c r="Z183" s="12"/>
    </row>
    <row r="184" ht="15.75" customHeight="1">
      <c r="A184" s="34"/>
      <c r="B184" s="34"/>
      <c r="C184" s="34"/>
      <c r="E184" s="34"/>
      <c r="F184" s="35"/>
      <c r="J184" s="36"/>
      <c r="N184" s="13"/>
      <c r="P184" s="54"/>
      <c r="W184" s="12"/>
      <c r="X184" s="34"/>
      <c r="Z184" s="12"/>
    </row>
    <row r="185" ht="15.75" customHeight="1">
      <c r="A185" s="34"/>
      <c r="B185" s="34"/>
      <c r="C185" s="34"/>
      <c r="E185" s="34"/>
      <c r="F185" s="35"/>
      <c r="J185" s="36"/>
      <c r="N185" s="13"/>
      <c r="P185" s="54"/>
      <c r="W185" s="12"/>
      <c r="X185" s="34"/>
      <c r="Z185" s="12"/>
    </row>
    <row r="186" ht="15.75" customHeight="1">
      <c r="A186" s="34"/>
      <c r="B186" s="34"/>
      <c r="C186" s="34"/>
      <c r="E186" s="34"/>
      <c r="F186" s="35"/>
      <c r="J186" s="36"/>
      <c r="N186" s="13"/>
      <c r="P186" s="54"/>
      <c r="W186" s="12"/>
      <c r="X186" s="34"/>
      <c r="Z186" s="12"/>
    </row>
    <row r="187" ht="15.75" customHeight="1">
      <c r="A187" s="34"/>
      <c r="B187" s="34"/>
      <c r="C187" s="34"/>
      <c r="E187" s="34"/>
      <c r="F187" s="35"/>
      <c r="J187" s="36"/>
      <c r="N187" s="13"/>
      <c r="P187" s="54"/>
      <c r="W187" s="12"/>
      <c r="X187" s="34"/>
      <c r="Z187" s="12"/>
    </row>
    <row r="188" ht="15.75" customHeight="1">
      <c r="A188" s="34"/>
      <c r="B188" s="34"/>
      <c r="C188" s="34"/>
      <c r="E188" s="34"/>
      <c r="F188" s="35"/>
      <c r="J188" s="36"/>
      <c r="N188" s="13"/>
      <c r="P188" s="54"/>
      <c r="W188" s="12"/>
      <c r="X188" s="34"/>
      <c r="Z188" s="12"/>
    </row>
    <row r="189" ht="15.75" customHeight="1">
      <c r="A189" s="34"/>
      <c r="B189" s="34"/>
      <c r="C189" s="34"/>
      <c r="E189" s="34"/>
      <c r="F189" s="35"/>
      <c r="J189" s="36"/>
      <c r="N189" s="13"/>
      <c r="P189" s="54"/>
      <c r="W189" s="12"/>
      <c r="X189" s="34"/>
      <c r="Z189" s="12"/>
    </row>
    <row r="190" ht="15.75" customHeight="1">
      <c r="A190" s="34"/>
      <c r="B190" s="34"/>
      <c r="C190" s="34"/>
      <c r="E190" s="34"/>
      <c r="F190" s="35"/>
      <c r="J190" s="36"/>
      <c r="N190" s="13"/>
      <c r="P190" s="54"/>
      <c r="W190" s="12"/>
      <c r="X190" s="34"/>
      <c r="Z190" s="12"/>
    </row>
    <row r="191" ht="15.75" customHeight="1">
      <c r="A191" s="34"/>
      <c r="B191" s="34"/>
      <c r="C191" s="34"/>
      <c r="E191" s="34"/>
      <c r="F191" s="35"/>
      <c r="J191" s="36"/>
      <c r="N191" s="13"/>
      <c r="P191" s="54"/>
      <c r="W191" s="12"/>
      <c r="X191" s="34"/>
      <c r="Z191" s="12"/>
    </row>
    <row r="192" ht="15.75" customHeight="1">
      <c r="A192" s="34"/>
      <c r="B192" s="34"/>
      <c r="C192" s="34"/>
      <c r="E192" s="34"/>
      <c r="F192" s="35"/>
      <c r="J192" s="36"/>
      <c r="N192" s="13"/>
      <c r="P192" s="54"/>
      <c r="W192" s="12"/>
      <c r="X192" s="34"/>
      <c r="Z192" s="12"/>
    </row>
    <row r="193" ht="15.75" customHeight="1">
      <c r="A193" s="34"/>
      <c r="B193" s="34"/>
      <c r="C193" s="34"/>
      <c r="E193" s="34"/>
      <c r="F193" s="35"/>
      <c r="J193" s="36"/>
      <c r="N193" s="13"/>
      <c r="P193" s="54"/>
      <c r="W193" s="12"/>
      <c r="X193" s="34"/>
      <c r="Z193" s="12"/>
    </row>
    <row r="194" ht="15.75" customHeight="1">
      <c r="A194" s="34"/>
      <c r="B194" s="34"/>
      <c r="C194" s="34"/>
      <c r="E194" s="34"/>
      <c r="F194" s="35"/>
      <c r="J194" s="36"/>
      <c r="N194" s="13"/>
      <c r="P194" s="54"/>
      <c r="W194" s="12"/>
      <c r="X194" s="34"/>
      <c r="Z194" s="12"/>
    </row>
    <row r="195" ht="15.75" customHeight="1">
      <c r="A195" s="34"/>
      <c r="B195" s="34"/>
      <c r="C195" s="34"/>
      <c r="E195" s="34"/>
      <c r="F195" s="35"/>
      <c r="J195" s="36"/>
      <c r="N195" s="13"/>
      <c r="P195" s="54"/>
      <c r="W195" s="12"/>
      <c r="X195" s="34"/>
      <c r="Z195" s="12"/>
    </row>
    <row r="196" ht="15.75" customHeight="1">
      <c r="A196" s="34"/>
      <c r="B196" s="34"/>
      <c r="C196" s="34"/>
      <c r="E196" s="34"/>
      <c r="F196" s="35"/>
      <c r="J196" s="36"/>
      <c r="N196" s="13"/>
      <c r="P196" s="54"/>
      <c r="W196" s="12"/>
      <c r="X196" s="34"/>
      <c r="Z196" s="12"/>
    </row>
    <row r="197" ht="15.75" customHeight="1">
      <c r="A197" s="34"/>
      <c r="B197" s="34"/>
      <c r="C197" s="34"/>
      <c r="E197" s="34"/>
      <c r="F197" s="35"/>
      <c r="J197" s="36"/>
      <c r="N197" s="13"/>
      <c r="P197" s="54"/>
      <c r="W197" s="12"/>
      <c r="X197" s="34"/>
      <c r="Z197" s="12"/>
    </row>
    <row r="198" ht="15.75" customHeight="1">
      <c r="A198" s="34"/>
      <c r="B198" s="34"/>
      <c r="C198" s="34"/>
      <c r="E198" s="34"/>
      <c r="F198" s="35"/>
      <c r="J198" s="36"/>
      <c r="N198" s="13"/>
      <c r="P198" s="54"/>
      <c r="W198" s="12"/>
      <c r="X198" s="34"/>
      <c r="Z198" s="12"/>
    </row>
    <row r="199" ht="15.75" customHeight="1">
      <c r="A199" s="34"/>
      <c r="B199" s="34"/>
      <c r="C199" s="34"/>
      <c r="E199" s="34"/>
      <c r="F199" s="35"/>
      <c r="J199" s="36"/>
      <c r="N199" s="13"/>
      <c r="P199" s="54"/>
      <c r="W199" s="12"/>
      <c r="X199" s="34"/>
      <c r="Z199" s="12"/>
    </row>
    <row r="200" ht="15.75" customHeight="1">
      <c r="A200" s="34"/>
      <c r="B200" s="34"/>
      <c r="C200" s="34"/>
      <c r="E200" s="34"/>
      <c r="F200" s="35"/>
      <c r="J200" s="36"/>
      <c r="N200" s="13"/>
      <c r="P200" s="54"/>
      <c r="W200" s="12"/>
      <c r="X200" s="34"/>
      <c r="Z200" s="12"/>
    </row>
    <row r="201" ht="15.75" customHeight="1">
      <c r="A201" s="34"/>
      <c r="B201" s="34"/>
      <c r="C201" s="34"/>
      <c r="E201" s="34"/>
      <c r="F201" s="35"/>
      <c r="J201" s="36"/>
      <c r="N201" s="13"/>
      <c r="P201" s="54"/>
      <c r="W201" s="12"/>
      <c r="X201" s="34"/>
      <c r="Z201" s="12"/>
    </row>
    <row r="202" ht="15.75" customHeight="1">
      <c r="A202" s="34"/>
      <c r="B202" s="34"/>
      <c r="C202" s="34"/>
      <c r="E202" s="34"/>
      <c r="F202" s="35"/>
      <c r="J202" s="36"/>
      <c r="N202" s="13"/>
      <c r="P202" s="54"/>
      <c r="W202" s="12"/>
      <c r="X202" s="34"/>
      <c r="Z202" s="12"/>
    </row>
    <row r="203" ht="15.75" customHeight="1">
      <c r="A203" s="34"/>
      <c r="B203" s="34"/>
      <c r="C203" s="34"/>
      <c r="E203" s="34"/>
      <c r="F203" s="35"/>
      <c r="J203" s="36"/>
      <c r="N203" s="13"/>
      <c r="P203" s="54"/>
      <c r="W203" s="12"/>
      <c r="X203" s="34"/>
      <c r="Z203" s="12"/>
    </row>
    <row r="204" ht="15.75" customHeight="1">
      <c r="A204" s="34"/>
      <c r="B204" s="34"/>
      <c r="C204" s="34"/>
      <c r="E204" s="34"/>
      <c r="F204" s="35"/>
      <c r="J204" s="36"/>
      <c r="N204" s="13"/>
      <c r="P204" s="54"/>
      <c r="W204" s="12"/>
      <c r="X204" s="34"/>
      <c r="Z204" s="12"/>
    </row>
    <row r="205" ht="15.75" customHeight="1">
      <c r="A205" s="34"/>
      <c r="B205" s="34"/>
      <c r="C205" s="34"/>
      <c r="E205" s="34"/>
      <c r="F205" s="35"/>
      <c r="J205" s="36"/>
      <c r="N205" s="13"/>
      <c r="P205" s="54"/>
      <c r="W205" s="12"/>
      <c r="X205" s="34"/>
      <c r="Z205" s="12"/>
    </row>
    <row r="206" ht="15.75" customHeight="1">
      <c r="A206" s="34"/>
      <c r="B206" s="34"/>
      <c r="C206" s="34"/>
      <c r="E206" s="34"/>
      <c r="F206" s="35"/>
      <c r="J206" s="36"/>
      <c r="N206" s="13"/>
      <c r="P206" s="54"/>
      <c r="W206" s="12"/>
      <c r="X206" s="34"/>
      <c r="Z206" s="12"/>
    </row>
    <row r="207" ht="15.75" customHeight="1">
      <c r="A207" s="34"/>
      <c r="B207" s="34"/>
      <c r="C207" s="34"/>
      <c r="E207" s="34"/>
      <c r="F207" s="35"/>
      <c r="J207" s="36"/>
      <c r="N207" s="13"/>
      <c r="P207" s="54"/>
      <c r="W207" s="12"/>
      <c r="X207" s="34"/>
      <c r="Z207" s="12"/>
    </row>
    <row r="208" ht="15.75" customHeight="1">
      <c r="A208" s="34"/>
      <c r="B208" s="34"/>
      <c r="C208" s="34"/>
      <c r="E208" s="34"/>
      <c r="F208" s="35"/>
      <c r="J208" s="36"/>
      <c r="N208" s="13"/>
      <c r="P208" s="54"/>
      <c r="W208" s="12"/>
      <c r="X208" s="34"/>
      <c r="Z208" s="12"/>
    </row>
    <row r="209" ht="15.75" customHeight="1">
      <c r="A209" s="34"/>
      <c r="B209" s="34"/>
      <c r="C209" s="34"/>
      <c r="E209" s="34"/>
      <c r="F209" s="35"/>
      <c r="J209" s="36"/>
      <c r="N209" s="13"/>
      <c r="P209" s="54"/>
      <c r="W209" s="12"/>
      <c r="X209" s="34"/>
      <c r="Z209" s="12"/>
    </row>
    <row r="210" ht="15.75" customHeight="1">
      <c r="A210" s="34"/>
      <c r="B210" s="34"/>
      <c r="C210" s="34"/>
      <c r="E210" s="34"/>
      <c r="F210" s="35"/>
      <c r="J210" s="36"/>
      <c r="N210" s="13"/>
      <c r="P210" s="54"/>
      <c r="W210" s="12"/>
      <c r="X210" s="34"/>
      <c r="Z210" s="12"/>
    </row>
    <row r="211" ht="15.75" customHeight="1">
      <c r="A211" s="34"/>
      <c r="B211" s="34"/>
      <c r="C211" s="34"/>
      <c r="E211" s="34"/>
      <c r="F211" s="35"/>
      <c r="J211" s="36"/>
      <c r="N211" s="13"/>
      <c r="P211" s="54"/>
      <c r="W211" s="12"/>
      <c r="X211" s="34"/>
      <c r="Z211" s="12"/>
    </row>
    <row r="212" ht="15.75" customHeight="1">
      <c r="A212" s="34"/>
      <c r="B212" s="34"/>
      <c r="C212" s="34"/>
      <c r="E212" s="34"/>
      <c r="F212" s="35"/>
      <c r="J212" s="36"/>
      <c r="N212" s="13"/>
      <c r="P212" s="54"/>
      <c r="W212" s="12"/>
      <c r="X212" s="34"/>
      <c r="Z212" s="12"/>
    </row>
    <row r="213" ht="15.75" customHeight="1">
      <c r="A213" s="34"/>
      <c r="B213" s="34"/>
      <c r="C213" s="34"/>
      <c r="E213" s="34"/>
      <c r="F213" s="35"/>
      <c r="J213" s="36"/>
      <c r="N213" s="13"/>
      <c r="P213" s="54"/>
      <c r="W213" s="12"/>
      <c r="X213" s="34"/>
      <c r="Z213" s="12"/>
    </row>
    <row r="214" ht="15.75" customHeight="1">
      <c r="A214" s="34"/>
      <c r="B214" s="34"/>
      <c r="C214" s="34"/>
      <c r="E214" s="34"/>
      <c r="F214" s="35"/>
      <c r="J214" s="36"/>
      <c r="N214" s="13"/>
      <c r="P214" s="54"/>
      <c r="W214" s="12"/>
      <c r="X214" s="34"/>
      <c r="Z214" s="12"/>
    </row>
    <row r="215" ht="15.75" customHeight="1">
      <c r="A215" s="34"/>
      <c r="B215" s="34"/>
      <c r="C215" s="34"/>
      <c r="E215" s="34"/>
      <c r="F215" s="35"/>
      <c r="J215" s="36"/>
      <c r="N215" s="13"/>
      <c r="P215" s="54"/>
      <c r="W215" s="12"/>
      <c r="X215" s="34"/>
      <c r="Z215" s="12"/>
    </row>
    <row r="216" ht="15.75" customHeight="1">
      <c r="A216" s="34"/>
      <c r="B216" s="34"/>
      <c r="C216" s="34"/>
      <c r="E216" s="34"/>
      <c r="F216" s="35"/>
      <c r="J216" s="36"/>
      <c r="N216" s="13"/>
      <c r="P216" s="54"/>
      <c r="W216" s="12"/>
      <c r="X216" s="34"/>
      <c r="Z216" s="12"/>
    </row>
    <row r="217" ht="15.75" customHeight="1">
      <c r="A217" s="34"/>
      <c r="B217" s="34"/>
      <c r="C217" s="34"/>
      <c r="E217" s="34"/>
      <c r="F217" s="35"/>
      <c r="J217" s="36"/>
      <c r="N217" s="13"/>
      <c r="P217" s="54"/>
      <c r="W217" s="12"/>
      <c r="X217" s="34"/>
      <c r="Z217" s="12"/>
    </row>
    <row r="218" ht="15.75" customHeight="1">
      <c r="A218" s="34"/>
      <c r="B218" s="34"/>
      <c r="C218" s="34"/>
      <c r="E218" s="34"/>
      <c r="F218" s="35"/>
      <c r="J218" s="36"/>
      <c r="N218" s="13"/>
      <c r="P218" s="54"/>
      <c r="W218" s="12"/>
      <c r="X218" s="34"/>
      <c r="Z218" s="12"/>
    </row>
    <row r="219" ht="15.75" customHeight="1">
      <c r="A219" s="34"/>
      <c r="B219" s="34"/>
      <c r="C219" s="34"/>
      <c r="E219" s="34"/>
      <c r="F219" s="35"/>
      <c r="J219" s="36"/>
      <c r="N219" s="13"/>
      <c r="P219" s="54"/>
      <c r="W219" s="12"/>
      <c r="X219" s="34"/>
      <c r="Z219" s="12"/>
    </row>
    <row r="220" ht="15.75" customHeight="1">
      <c r="A220" s="34"/>
      <c r="B220" s="34"/>
      <c r="C220" s="34"/>
      <c r="E220" s="34"/>
      <c r="F220" s="35"/>
      <c r="J220" s="36"/>
      <c r="N220" s="13"/>
      <c r="P220" s="54"/>
      <c r="W220" s="12"/>
      <c r="X220" s="34"/>
      <c r="Z220" s="12"/>
    </row>
    <row r="221" ht="15.75" customHeight="1">
      <c r="A221" s="34"/>
      <c r="B221" s="34"/>
      <c r="C221" s="34"/>
      <c r="E221" s="34"/>
      <c r="F221" s="35"/>
      <c r="J221" s="36"/>
      <c r="N221" s="13"/>
      <c r="P221" s="54"/>
      <c r="W221" s="12"/>
      <c r="X221" s="34"/>
      <c r="Z221" s="12"/>
    </row>
    <row r="222" ht="15.75" customHeight="1">
      <c r="A222" s="34"/>
      <c r="B222" s="34"/>
      <c r="C222" s="34"/>
      <c r="E222" s="34"/>
      <c r="F222" s="35"/>
      <c r="J222" s="36"/>
      <c r="N222" s="13"/>
      <c r="P222" s="54"/>
      <c r="W222" s="12"/>
      <c r="X222" s="34"/>
      <c r="Z222" s="12"/>
    </row>
    <row r="223" ht="15.75" customHeight="1">
      <c r="A223" s="34"/>
      <c r="B223" s="34"/>
      <c r="C223" s="34"/>
      <c r="E223" s="34"/>
      <c r="F223" s="35"/>
      <c r="J223" s="36"/>
      <c r="N223" s="13"/>
      <c r="P223" s="54"/>
      <c r="W223" s="12"/>
      <c r="X223" s="34"/>
      <c r="Z223" s="12"/>
    </row>
    <row r="224" ht="15.75" customHeight="1">
      <c r="A224" s="34"/>
      <c r="B224" s="34"/>
      <c r="C224" s="34"/>
      <c r="E224" s="34"/>
      <c r="F224" s="35"/>
      <c r="J224" s="36"/>
      <c r="N224" s="13"/>
      <c r="P224" s="54"/>
      <c r="W224" s="12"/>
      <c r="X224" s="34"/>
      <c r="Z224" s="12"/>
    </row>
    <row r="225" ht="15.75" customHeight="1">
      <c r="A225" s="34"/>
      <c r="B225" s="34"/>
      <c r="C225" s="34"/>
      <c r="E225" s="34"/>
      <c r="F225" s="35"/>
      <c r="J225" s="36"/>
      <c r="N225" s="13"/>
      <c r="P225" s="54"/>
      <c r="W225" s="12"/>
      <c r="X225" s="34"/>
      <c r="Z225" s="12"/>
    </row>
    <row r="226" ht="15.75" customHeight="1">
      <c r="A226" s="34"/>
      <c r="B226" s="34"/>
      <c r="C226" s="34"/>
      <c r="E226" s="34"/>
      <c r="F226" s="35"/>
      <c r="J226" s="36"/>
      <c r="N226" s="13"/>
      <c r="P226" s="54"/>
      <c r="W226" s="12"/>
      <c r="X226" s="34"/>
      <c r="Z226" s="12"/>
    </row>
    <row r="227" ht="15.75" customHeight="1">
      <c r="A227" s="34"/>
      <c r="B227" s="34"/>
      <c r="C227" s="34"/>
      <c r="E227" s="34"/>
      <c r="F227" s="35"/>
      <c r="J227" s="36"/>
      <c r="N227" s="13"/>
      <c r="P227" s="54"/>
      <c r="W227" s="12"/>
      <c r="X227" s="34"/>
      <c r="Z227" s="12"/>
    </row>
    <row r="228" ht="15.75" customHeight="1">
      <c r="A228" s="34"/>
      <c r="B228" s="34"/>
      <c r="C228" s="34"/>
      <c r="E228" s="34"/>
      <c r="F228" s="35"/>
      <c r="J228" s="36"/>
      <c r="N228" s="13"/>
      <c r="P228" s="54"/>
      <c r="W228" s="12"/>
      <c r="X228" s="34"/>
      <c r="Z228" s="12"/>
    </row>
    <row r="229" ht="15.75" customHeight="1">
      <c r="A229" s="34"/>
      <c r="B229" s="34"/>
      <c r="C229" s="34"/>
      <c r="E229" s="34"/>
      <c r="F229" s="35"/>
      <c r="J229" s="36"/>
      <c r="N229" s="13"/>
      <c r="P229" s="54"/>
      <c r="W229" s="12"/>
      <c r="X229" s="34"/>
      <c r="Z229" s="12"/>
    </row>
    <row r="230" ht="15.75" customHeight="1">
      <c r="A230" s="34"/>
      <c r="B230" s="34"/>
      <c r="C230" s="34"/>
      <c r="E230" s="34"/>
      <c r="F230" s="35"/>
      <c r="J230" s="36"/>
      <c r="N230" s="13"/>
      <c r="P230" s="54"/>
      <c r="W230" s="12"/>
      <c r="X230" s="34"/>
      <c r="Z230" s="12"/>
    </row>
    <row r="231" ht="15.75" customHeight="1">
      <c r="A231" s="34"/>
      <c r="B231" s="34"/>
      <c r="C231" s="34"/>
      <c r="E231" s="34"/>
      <c r="F231" s="35"/>
      <c r="J231" s="36"/>
      <c r="N231" s="13"/>
      <c r="P231" s="54"/>
      <c r="W231" s="12"/>
      <c r="X231" s="34"/>
      <c r="Z231" s="12"/>
    </row>
    <row r="232" ht="15.75" customHeight="1">
      <c r="A232" s="34"/>
      <c r="B232" s="34"/>
      <c r="C232" s="34"/>
      <c r="E232" s="34"/>
      <c r="F232" s="35"/>
      <c r="J232" s="36"/>
      <c r="N232" s="13"/>
      <c r="P232" s="54"/>
      <c r="W232" s="12"/>
      <c r="X232" s="34"/>
      <c r="Z232" s="12"/>
    </row>
    <row r="233" ht="15.75" customHeight="1">
      <c r="A233" s="34"/>
      <c r="B233" s="34"/>
      <c r="C233" s="34"/>
      <c r="E233" s="34"/>
      <c r="F233" s="35"/>
      <c r="J233" s="36"/>
      <c r="N233" s="13"/>
      <c r="P233" s="54"/>
      <c r="W233" s="12"/>
      <c r="X233" s="34"/>
      <c r="Z233" s="12"/>
    </row>
    <row r="234" ht="15.75" customHeight="1">
      <c r="A234" s="34"/>
      <c r="B234" s="34"/>
      <c r="C234" s="34"/>
      <c r="E234" s="34"/>
      <c r="F234" s="35"/>
      <c r="J234" s="36"/>
      <c r="N234" s="13"/>
      <c r="P234" s="54"/>
      <c r="W234" s="12"/>
      <c r="X234" s="34"/>
      <c r="Z234" s="12"/>
    </row>
    <row r="235" ht="15.75" customHeight="1">
      <c r="A235" s="34"/>
      <c r="B235" s="34"/>
      <c r="C235" s="34"/>
      <c r="E235" s="34"/>
      <c r="F235" s="35"/>
      <c r="J235" s="36"/>
      <c r="N235" s="13"/>
      <c r="P235" s="54"/>
      <c r="W235" s="12"/>
      <c r="X235" s="34"/>
      <c r="Z235" s="12"/>
    </row>
    <row r="236" ht="15.75" customHeight="1">
      <c r="A236" s="34"/>
      <c r="B236" s="34"/>
      <c r="C236" s="34"/>
      <c r="E236" s="34"/>
      <c r="F236" s="35"/>
      <c r="J236" s="36"/>
      <c r="N236" s="13"/>
      <c r="P236" s="54"/>
      <c r="W236" s="12"/>
      <c r="X236" s="34"/>
      <c r="Z236" s="12"/>
    </row>
    <row r="237" ht="15.75" customHeight="1">
      <c r="A237" s="34"/>
      <c r="B237" s="34"/>
      <c r="C237" s="34"/>
      <c r="E237" s="34"/>
      <c r="F237" s="35"/>
      <c r="J237" s="36"/>
      <c r="N237" s="13"/>
      <c r="P237" s="54"/>
      <c r="W237" s="12"/>
      <c r="X237" s="34"/>
      <c r="Z237" s="12"/>
    </row>
    <row r="238" ht="15.75" customHeight="1">
      <c r="A238" s="34"/>
      <c r="B238" s="34"/>
      <c r="C238" s="34"/>
      <c r="E238" s="34"/>
      <c r="F238" s="35"/>
      <c r="J238" s="36"/>
      <c r="N238" s="13"/>
      <c r="P238" s="54"/>
      <c r="W238" s="12"/>
      <c r="X238" s="34"/>
      <c r="Z238" s="12"/>
    </row>
    <row r="239" ht="15.75" customHeight="1">
      <c r="A239" s="34"/>
      <c r="B239" s="34"/>
      <c r="C239" s="34"/>
      <c r="E239" s="34"/>
      <c r="F239" s="35"/>
      <c r="J239" s="36"/>
      <c r="N239" s="13"/>
      <c r="P239" s="54"/>
      <c r="W239" s="12"/>
      <c r="X239" s="34"/>
      <c r="Z239" s="12"/>
    </row>
    <row r="240" ht="15.75" customHeight="1">
      <c r="A240" s="34"/>
      <c r="B240" s="34"/>
      <c r="C240" s="34"/>
      <c r="E240" s="34"/>
      <c r="F240" s="35"/>
      <c r="J240" s="36"/>
      <c r="N240" s="13"/>
      <c r="P240" s="54"/>
      <c r="W240" s="12"/>
      <c r="X240" s="34"/>
      <c r="Z240" s="12"/>
    </row>
    <row r="241" ht="15.75" customHeight="1">
      <c r="A241" s="34"/>
      <c r="B241" s="34"/>
      <c r="C241" s="34"/>
      <c r="E241" s="34"/>
      <c r="F241" s="35"/>
      <c r="J241" s="36"/>
      <c r="N241" s="13"/>
      <c r="P241" s="54"/>
      <c r="W241" s="12"/>
      <c r="X241" s="34"/>
      <c r="Z241" s="12"/>
    </row>
    <row r="242" ht="15.75" customHeight="1">
      <c r="A242" s="34"/>
      <c r="B242" s="34"/>
      <c r="C242" s="34"/>
      <c r="E242" s="34"/>
      <c r="F242" s="35"/>
      <c r="J242" s="36"/>
      <c r="N242" s="13"/>
      <c r="P242" s="54"/>
      <c r="W242" s="12"/>
      <c r="X242" s="34"/>
      <c r="Z242" s="12"/>
    </row>
    <row r="243" ht="15.75" customHeight="1">
      <c r="A243" s="34"/>
      <c r="B243" s="34"/>
      <c r="C243" s="34"/>
      <c r="E243" s="34"/>
      <c r="F243" s="35"/>
      <c r="J243" s="36"/>
      <c r="N243" s="13"/>
      <c r="P243" s="54"/>
      <c r="W243" s="12"/>
      <c r="X243" s="34"/>
      <c r="Z243" s="12"/>
    </row>
    <row r="244" ht="15.75" customHeight="1">
      <c r="A244" s="34"/>
      <c r="B244" s="34"/>
      <c r="C244" s="34"/>
      <c r="E244" s="34"/>
      <c r="F244" s="35"/>
      <c r="J244" s="36"/>
      <c r="N244" s="13"/>
      <c r="P244" s="54"/>
      <c r="W244" s="12"/>
      <c r="X244" s="34"/>
      <c r="Z244" s="12"/>
    </row>
    <row r="245" ht="15.75" customHeight="1">
      <c r="A245" s="34"/>
      <c r="B245" s="34"/>
      <c r="C245" s="34"/>
      <c r="E245" s="34"/>
      <c r="F245" s="35"/>
      <c r="J245" s="36"/>
      <c r="N245" s="13"/>
      <c r="P245" s="54"/>
      <c r="W245" s="12"/>
      <c r="X245" s="34"/>
      <c r="Z245" s="12"/>
    </row>
    <row r="246" ht="15.75" customHeight="1">
      <c r="A246" s="34"/>
      <c r="B246" s="34"/>
      <c r="C246" s="34"/>
      <c r="E246" s="34"/>
      <c r="F246" s="35"/>
      <c r="J246" s="36"/>
      <c r="N246" s="13"/>
      <c r="P246" s="54"/>
      <c r="W246" s="12"/>
      <c r="X246" s="34"/>
      <c r="Z246" s="12"/>
    </row>
    <row r="247" ht="15.75" customHeight="1">
      <c r="A247" s="34"/>
      <c r="B247" s="34"/>
      <c r="C247" s="34"/>
      <c r="E247" s="34"/>
      <c r="F247" s="35"/>
      <c r="J247" s="36"/>
      <c r="N247" s="13"/>
      <c r="P247" s="54"/>
      <c r="W247" s="12"/>
      <c r="X247" s="34"/>
      <c r="Z247" s="12"/>
    </row>
    <row r="248" ht="15.75" customHeight="1">
      <c r="A248" s="34"/>
      <c r="B248" s="34"/>
      <c r="C248" s="34"/>
      <c r="E248" s="34"/>
      <c r="F248" s="35"/>
      <c r="J248" s="36"/>
      <c r="N248" s="13"/>
      <c r="P248" s="54"/>
      <c r="W248" s="12"/>
      <c r="X248" s="34"/>
      <c r="Z248" s="12"/>
    </row>
    <row r="249" ht="15.75" customHeight="1">
      <c r="A249" s="34"/>
      <c r="B249" s="34"/>
      <c r="C249" s="34"/>
      <c r="E249" s="34"/>
      <c r="F249" s="35"/>
      <c r="J249" s="36"/>
      <c r="N249" s="13"/>
      <c r="P249" s="54"/>
      <c r="W249" s="12"/>
      <c r="X249" s="34"/>
      <c r="Z249" s="12"/>
    </row>
    <row r="250" ht="15.75" customHeight="1">
      <c r="A250" s="34"/>
      <c r="B250" s="34"/>
      <c r="C250" s="34"/>
      <c r="E250" s="34"/>
      <c r="F250" s="35"/>
      <c r="J250" s="36"/>
      <c r="N250" s="13"/>
      <c r="P250" s="54"/>
      <c r="W250" s="12"/>
      <c r="X250" s="34"/>
      <c r="Z250" s="12"/>
    </row>
    <row r="251" ht="15.75" customHeight="1">
      <c r="A251" s="34"/>
      <c r="B251" s="34"/>
      <c r="C251" s="34"/>
      <c r="E251" s="34"/>
      <c r="F251" s="35"/>
      <c r="J251" s="36"/>
      <c r="N251" s="13"/>
      <c r="P251" s="54"/>
      <c r="W251" s="12"/>
      <c r="X251" s="34"/>
      <c r="Z251" s="12"/>
    </row>
    <row r="252" ht="15.75" customHeight="1">
      <c r="A252" s="34"/>
      <c r="B252" s="34"/>
      <c r="C252" s="34"/>
      <c r="E252" s="34"/>
      <c r="F252" s="35"/>
      <c r="J252" s="36"/>
      <c r="N252" s="13"/>
      <c r="P252" s="54"/>
      <c r="W252" s="12"/>
      <c r="X252" s="34"/>
      <c r="Z252" s="12"/>
    </row>
    <row r="253" ht="15.75" customHeight="1">
      <c r="A253" s="34"/>
      <c r="B253" s="34"/>
      <c r="C253" s="34"/>
      <c r="E253" s="34"/>
      <c r="F253" s="35"/>
      <c r="J253" s="36"/>
      <c r="N253" s="13"/>
      <c r="P253" s="54"/>
      <c r="W253" s="12"/>
      <c r="X253" s="34"/>
      <c r="Z253" s="12"/>
    </row>
    <row r="254" ht="15.75" customHeight="1">
      <c r="A254" s="34"/>
      <c r="B254" s="34"/>
      <c r="C254" s="34"/>
      <c r="E254" s="34"/>
      <c r="F254" s="35"/>
      <c r="J254" s="36"/>
      <c r="N254" s="13"/>
      <c r="P254" s="54"/>
      <c r="W254" s="12"/>
      <c r="X254" s="34"/>
      <c r="Z254" s="12"/>
    </row>
    <row r="255" ht="15.75" customHeight="1">
      <c r="A255" s="34"/>
      <c r="B255" s="34"/>
      <c r="C255" s="34"/>
      <c r="E255" s="34"/>
      <c r="F255" s="35"/>
      <c r="J255" s="36"/>
      <c r="N255" s="13"/>
      <c r="P255" s="54"/>
      <c r="W255" s="12"/>
      <c r="X255" s="34"/>
      <c r="Z255" s="12"/>
    </row>
    <row r="256" ht="15.75" customHeight="1">
      <c r="A256" s="34"/>
      <c r="B256" s="34"/>
      <c r="C256" s="34"/>
      <c r="E256" s="34"/>
      <c r="F256" s="35"/>
      <c r="J256" s="36"/>
      <c r="N256" s="13"/>
      <c r="P256" s="54"/>
      <c r="W256" s="12"/>
      <c r="X256" s="34"/>
      <c r="Z256" s="12"/>
    </row>
    <row r="257" ht="15.75" customHeight="1">
      <c r="A257" s="34"/>
      <c r="B257" s="34"/>
      <c r="C257" s="34"/>
      <c r="E257" s="34"/>
      <c r="F257" s="35"/>
      <c r="J257" s="36"/>
      <c r="N257" s="13"/>
      <c r="P257" s="54"/>
      <c r="W257" s="12"/>
      <c r="X257" s="34"/>
      <c r="Z257" s="12"/>
    </row>
    <row r="258" ht="15.75" customHeight="1">
      <c r="A258" s="34"/>
      <c r="B258" s="34"/>
      <c r="C258" s="34"/>
      <c r="E258" s="34"/>
      <c r="F258" s="35"/>
      <c r="J258" s="36"/>
      <c r="N258" s="13"/>
      <c r="P258" s="54"/>
      <c r="W258" s="12"/>
      <c r="X258" s="34"/>
      <c r="Z258" s="12"/>
    </row>
    <row r="259" ht="15.75" customHeight="1">
      <c r="A259" s="34"/>
      <c r="B259" s="34"/>
      <c r="C259" s="34"/>
      <c r="E259" s="34"/>
      <c r="F259" s="35"/>
      <c r="J259" s="36"/>
      <c r="N259" s="13"/>
      <c r="P259" s="54"/>
      <c r="W259" s="12"/>
      <c r="X259" s="34"/>
      <c r="Z259" s="12"/>
    </row>
    <row r="260" ht="15.75" customHeight="1">
      <c r="A260" s="34"/>
      <c r="B260" s="34"/>
      <c r="C260" s="34"/>
      <c r="E260" s="34"/>
      <c r="F260" s="35"/>
      <c r="J260" s="36"/>
      <c r="N260" s="13"/>
      <c r="P260" s="54"/>
      <c r="W260" s="12"/>
      <c r="X260" s="34"/>
      <c r="Z260" s="12"/>
    </row>
    <row r="261" ht="15.75" customHeight="1">
      <c r="A261" s="34"/>
      <c r="B261" s="34"/>
      <c r="C261" s="34"/>
      <c r="E261" s="34"/>
      <c r="F261" s="35"/>
      <c r="J261" s="36"/>
      <c r="N261" s="13"/>
      <c r="P261" s="54"/>
      <c r="W261" s="12"/>
      <c r="X261" s="34"/>
      <c r="Z261" s="12"/>
    </row>
    <row r="262" ht="15.75" customHeight="1">
      <c r="A262" s="34"/>
      <c r="B262" s="34"/>
      <c r="C262" s="34"/>
      <c r="E262" s="34"/>
      <c r="F262" s="35"/>
      <c r="J262" s="36"/>
      <c r="N262" s="13"/>
      <c r="P262" s="54"/>
      <c r="W262" s="12"/>
      <c r="X262" s="34"/>
      <c r="Z262" s="12"/>
    </row>
    <row r="263" ht="15.75" customHeight="1">
      <c r="A263" s="34"/>
      <c r="B263" s="34"/>
      <c r="C263" s="34"/>
      <c r="E263" s="34"/>
      <c r="F263" s="35"/>
      <c r="J263" s="36"/>
      <c r="N263" s="13"/>
      <c r="P263" s="54"/>
      <c r="W263" s="12"/>
      <c r="X263" s="34"/>
      <c r="Z263" s="12"/>
    </row>
    <row r="264" ht="15.75" customHeight="1">
      <c r="A264" s="34"/>
      <c r="B264" s="34"/>
      <c r="C264" s="34"/>
      <c r="E264" s="34"/>
      <c r="F264" s="35"/>
      <c r="J264" s="36"/>
      <c r="N264" s="13"/>
      <c r="P264" s="54"/>
      <c r="W264" s="12"/>
      <c r="X264" s="34"/>
      <c r="Z264" s="12"/>
    </row>
    <row r="265" ht="15.75" customHeight="1">
      <c r="A265" s="34"/>
      <c r="B265" s="34"/>
      <c r="C265" s="34"/>
      <c r="E265" s="34"/>
      <c r="F265" s="35"/>
      <c r="J265" s="36"/>
      <c r="N265" s="13"/>
      <c r="P265" s="54"/>
      <c r="W265" s="12"/>
      <c r="X265" s="34"/>
      <c r="Z265" s="12"/>
    </row>
    <row r="266" ht="15.75" customHeight="1">
      <c r="A266" s="34"/>
      <c r="B266" s="34"/>
      <c r="C266" s="34"/>
      <c r="E266" s="34"/>
      <c r="F266" s="35"/>
      <c r="J266" s="36"/>
      <c r="N266" s="13"/>
      <c r="P266" s="54"/>
      <c r="W266" s="12"/>
      <c r="X266" s="34"/>
      <c r="Z266" s="12"/>
    </row>
    <row r="267" ht="15.75" customHeight="1">
      <c r="A267" s="34"/>
      <c r="B267" s="34"/>
      <c r="C267" s="34"/>
      <c r="E267" s="34"/>
      <c r="F267" s="35"/>
      <c r="J267" s="36"/>
      <c r="N267" s="13"/>
      <c r="P267" s="54"/>
      <c r="W267" s="12"/>
      <c r="X267" s="34"/>
      <c r="Z267" s="12"/>
    </row>
    <row r="268" ht="15.75" customHeight="1">
      <c r="A268" s="34"/>
      <c r="B268" s="34"/>
      <c r="C268" s="34"/>
      <c r="E268" s="34"/>
      <c r="F268" s="35"/>
      <c r="J268" s="36"/>
      <c r="N268" s="13"/>
      <c r="P268" s="54"/>
      <c r="W268" s="12"/>
      <c r="X268" s="34"/>
      <c r="Z268" s="12"/>
    </row>
    <row r="269" ht="15.75" customHeight="1">
      <c r="A269" s="34"/>
      <c r="B269" s="34"/>
      <c r="C269" s="34"/>
      <c r="E269" s="34"/>
      <c r="F269" s="35"/>
      <c r="J269" s="36"/>
      <c r="N269" s="13"/>
      <c r="P269" s="54"/>
      <c r="W269" s="12"/>
      <c r="X269" s="34"/>
      <c r="Z269" s="12"/>
    </row>
    <row r="270" ht="15.75" customHeight="1">
      <c r="A270" s="34"/>
      <c r="B270" s="34"/>
      <c r="C270" s="34"/>
      <c r="E270" s="34"/>
      <c r="F270" s="35"/>
      <c r="J270" s="36"/>
      <c r="N270" s="13"/>
      <c r="P270" s="54"/>
      <c r="W270" s="12"/>
      <c r="X270" s="34"/>
      <c r="Z270" s="12"/>
    </row>
    <row r="271" ht="15.75" customHeight="1">
      <c r="A271" s="34"/>
      <c r="B271" s="34"/>
      <c r="C271" s="34"/>
      <c r="E271" s="34"/>
      <c r="F271" s="35"/>
      <c r="J271" s="36"/>
      <c r="N271" s="13"/>
      <c r="P271" s="54"/>
      <c r="W271" s="12"/>
      <c r="X271" s="34"/>
      <c r="Z271" s="12"/>
    </row>
    <row r="272" ht="15.75" customHeight="1">
      <c r="A272" s="34"/>
      <c r="B272" s="34"/>
      <c r="C272" s="34"/>
      <c r="E272" s="34"/>
      <c r="F272" s="35"/>
      <c r="J272" s="36"/>
      <c r="N272" s="13"/>
      <c r="P272" s="54"/>
      <c r="W272" s="12"/>
      <c r="X272" s="34"/>
      <c r="Z272" s="12"/>
    </row>
    <row r="273" ht="15.75" customHeight="1">
      <c r="A273" s="34"/>
      <c r="B273" s="34"/>
      <c r="C273" s="34"/>
      <c r="E273" s="34"/>
      <c r="F273" s="35"/>
      <c r="J273" s="36"/>
      <c r="N273" s="13"/>
      <c r="P273" s="54"/>
      <c r="W273" s="12"/>
      <c r="X273" s="34"/>
      <c r="Z273" s="12"/>
    </row>
    <row r="274" ht="15.75" customHeight="1">
      <c r="A274" s="34"/>
      <c r="B274" s="34"/>
      <c r="C274" s="34"/>
      <c r="E274" s="34"/>
      <c r="F274" s="35"/>
      <c r="J274" s="36"/>
      <c r="N274" s="13"/>
      <c r="P274" s="54"/>
      <c r="W274" s="12"/>
      <c r="X274" s="34"/>
      <c r="Z274" s="12"/>
    </row>
    <row r="275" ht="15.75" customHeight="1">
      <c r="A275" s="34"/>
      <c r="B275" s="34"/>
      <c r="C275" s="34"/>
      <c r="E275" s="34"/>
      <c r="F275" s="35"/>
      <c r="J275" s="36"/>
      <c r="N275" s="13"/>
      <c r="P275" s="54"/>
      <c r="W275" s="12"/>
      <c r="X275" s="34"/>
      <c r="Z275" s="12"/>
    </row>
    <row r="276" ht="15.75" customHeight="1">
      <c r="A276" s="34"/>
      <c r="B276" s="34"/>
      <c r="C276" s="34"/>
      <c r="E276" s="34"/>
      <c r="F276" s="35"/>
      <c r="J276" s="36"/>
      <c r="N276" s="13"/>
      <c r="P276" s="54"/>
      <c r="W276" s="12"/>
      <c r="X276" s="34"/>
      <c r="Z276" s="12"/>
    </row>
    <row r="277" ht="15.75" customHeight="1">
      <c r="A277" s="34"/>
      <c r="B277" s="34"/>
      <c r="C277" s="34"/>
      <c r="E277" s="34"/>
      <c r="F277" s="35"/>
      <c r="J277" s="36"/>
      <c r="N277" s="13"/>
      <c r="P277" s="54"/>
      <c r="W277" s="12"/>
      <c r="X277" s="34"/>
      <c r="Z277" s="12"/>
    </row>
    <row r="278" ht="15.75" customHeight="1">
      <c r="A278" s="34"/>
      <c r="B278" s="34"/>
      <c r="C278" s="34"/>
      <c r="E278" s="34"/>
      <c r="F278" s="35"/>
      <c r="J278" s="36"/>
      <c r="N278" s="13"/>
      <c r="P278" s="54"/>
      <c r="W278" s="12"/>
      <c r="X278" s="34"/>
      <c r="Z278" s="12"/>
    </row>
    <row r="279" ht="15.75" customHeight="1">
      <c r="A279" s="34"/>
      <c r="B279" s="34"/>
      <c r="C279" s="34"/>
      <c r="E279" s="34"/>
      <c r="F279" s="35"/>
      <c r="J279" s="36"/>
      <c r="N279" s="13"/>
      <c r="P279" s="54"/>
      <c r="W279" s="12"/>
      <c r="X279" s="34"/>
      <c r="Z279" s="12"/>
    </row>
    <row r="280" ht="15.75" customHeight="1">
      <c r="A280" s="34"/>
      <c r="B280" s="34"/>
      <c r="C280" s="34"/>
      <c r="E280" s="34"/>
      <c r="F280" s="35"/>
      <c r="J280" s="36"/>
      <c r="N280" s="13"/>
      <c r="P280" s="54"/>
      <c r="W280" s="12"/>
      <c r="X280" s="34"/>
      <c r="Z280" s="12"/>
    </row>
    <row r="281" ht="15.75" customHeight="1">
      <c r="A281" s="34"/>
      <c r="B281" s="34"/>
      <c r="C281" s="34"/>
      <c r="E281" s="34"/>
      <c r="F281" s="35"/>
      <c r="J281" s="36"/>
      <c r="N281" s="13"/>
      <c r="P281" s="54"/>
      <c r="W281" s="12"/>
      <c r="X281" s="34"/>
      <c r="Z281" s="12"/>
    </row>
    <row r="282" ht="15.75" customHeight="1">
      <c r="A282" s="34"/>
      <c r="B282" s="34"/>
      <c r="C282" s="34"/>
      <c r="E282" s="34"/>
      <c r="F282" s="35"/>
      <c r="J282" s="36"/>
      <c r="N282" s="13"/>
      <c r="P282" s="54"/>
      <c r="W282" s="12"/>
      <c r="X282" s="34"/>
      <c r="Z282" s="12"/>
    </row>
    <row r="283" ht="15.75" customHeight="1">
      <c r="A283" s="34"/>
      <c r="B283" s="34"/>
      <c r="C283" s="34"/>
      <c r="E283" s="34"/>
      <c r="F283" s="35"/>
      <c r="J283" s="36"/>
      <c r="N283" s="13"/>
      <c r="P283" s="54"/>
      <c r="W283" s="12"/>
      <c r="X283" s="34"/>
      <c r="Z283" s="12"/>
    </row>
    <row r="284" ht="15.75" customHeight="1">
      <c r="A284" s="34"/>
      <c r="B284" s="34"/>
      <c r="C284" s="34"/>
      <c r="E284" s="34"/>
      <c r="F284" s="35"/>
      <c r="J284" s="36"/>
      <c r="N284" s="13"/>
      <c r="P284" s="54"/>
      <c r="W284" s="12"/>
      <c r="X284" s="34"/>
      <c r="Z284" s="12"/>
    </row>
    <row r="285" ht="15.75" customHeight="1">
      <c r="A285" s="34"/>
      <c r="B285" s="34"/>
      <c r="C285" s="34"/>
      <c r="E285" s="34"/>
      <c r="F285" s="35"/>
      <c r="J285" s="36"/>
      <c r="N285" s="13"/>
      <c r="P285" s="54"/>
      <c r="W285" s="12"/>
      <c r="X285" s="34"/>
      <c r="Z285" s="12"/>
    </row>
    <row r="286" ht="15.75" customHeight="1">
      <c r="A286" s="34"/>
      <c r="B286" s="34"/>
      <c r="C286" s="34"/>
      <c r="E286" s="34"/>
      <c r="F286" s="35"/>
      <c r="J286" s="36"/>
      <c r="N286" s="13"/>
      <c r="P286" s="54"/>
      <c r="W286" s="12"/>
      <c r="X286" s="34"/>
      <c r="Z286" s="12"/>
    </row>
    <row r="287" ht="15.75" customHeight="1">
      <c r="A287" s="34"/>
      <c r="B287" s="34"/>
      <c r="C287" s="34"/>
      <c r="E287" s="34"/>
      <c r="F287" s="35"/>
      <c r="J287" s="36"/>
      <c r="N287" s="13"/>
      <c r="P287" s="54"/>
      <c r="W287" s="12"/>
      <c r="X287" s="34"/>
      <c r="Z287" s="12"/>
    </row>
    <row r="288" ht="15.75" customHeight="1">
      <c r="A288" s="34"/>
      <c r="B288" s="34"/>
      <c r="C288" s="34"/>
      <c r="E288" s="34"/>
      <c r="F288" s="35"/>
      <c r="J288" s="36"/>
      <c r="N288" s="13"/>
      <c r="P288" s="54"/>
      <c r="W288" s="12"/>
      <c r="X288" s="34"/>
      <c r="Z288" s="12"/>
    </row>
    <row r="289" ht="15.75" customHeight="1">
      <c r="A289" s="34"/>
      <c r="B289" s="34"/>
      <c r="C289" s="34"/>
      <c r="E289" s="34"/>
      <c r="F289" s="35"/>
      <c r="J289" s="36"/>
      <c r="N289" s="13"/>
      <c r="P289" s="54"/>
      <c r="W289" s="12"/>
      <c r="X289" s="34"/>
      <c r="Z289" s="12"/>
    </row>
    <row r="290" ht="15.75" customHeight="1">
      <c r="A290" s="34"/>
      <c r="B290" s="34"/>
      <c r="C290" s="34"/>
      <c r="E290" s="34"/>
      <c r="F290" s="35"/>
      <c r="J290" s="36"/>
      <c r="N290" s="13"/>
      <c r="P290" s="54"/>
      <c r="W290" s="12"/>
      <c r="X290" s="34"/>
      <c r="Z290" s="12"/>
    </row>
    <row r="291" ht="15.75" customHeight="1">
      <c r="A291" s="34"/>
      <c r="B291" s="34"/>
      <c r="C291" s="34"/>
      <c r="E291" s="34"/>
      <c r="F291" s="35"/>
      <c r="J291" s="36"/>
      <c r="N291" s="13"/>
      <c r="P291" s="54"/>
      <c r="W291" s="12"/>
      <c r="X291" s="34"/>
      <c r="Z291" s="12"/>
    </row>
    <row r="292" ht="15.75" customHeight="1">
      <c r="A292" s="34"/>
      <c r="B292" s="34"/>
      <c r="C292" s="34"/>
      <c r="E292" s="34"/>
      <c r="F292" s="35"/>
      <c r="J292" s="36"/>
      <c r="N292" s="13"/>
      <c r="P292" s="54"/>
      <c r="W292" s="12"/>
      <c r="X292" s="34"/>
      <c r="Z292" s="12"/>
    </row>
    <row r="293" ht="15.75" customHeight="1">
      <c r="A293" s="34"/>
      <c r="B293" s="34"/>
      <c r="C293" s="34"/>
      <c r="E293" s="34"/>
      <c r="F293" s="35"/>
      <c r="J293" s="36"/>
      <c r="N293" s="13"/>
      <c r="P293" s="54"/>
      <c r="W293" s="12"/>
      <c r="X293" s="34"/>
      <c r="Z293" s="12"/>
    </row>
    <row r="294" ht="15.75" customHeight="1">
      <c r="A294" s="34"/>
      <c r="B294" s="34"/>
      <c r="C294" s="34"/>
      <c r="E294" s="34"/>
      <c r="F294" s="35"/>
      <c r="J294" s="36"/>
      <c r="N294" s="13"/>
      <c r="P294" s="54"/>
      <c r="W294" s="12"/>
      <c r="X294" s="34"/>
      <c r="Z294" s="12"/>
    </row>
    <row r="295" ht="15.75" customHeight="1">
      <c r="A295" s="34"/>
      <c r="B295" s="34"/>
      <c r="C295" s="34"/>
      <c r="E295" s="34"/>
      <c r="F295" s="35"/>
      <c r="J295" s="36"/>
      <c r="N295" s="13"/>
      <c r="P295" s="54"/>
      <c r="W295" s="12"/>
      <c r="X295" s="34"/>
      <c r="Z295" s="12"/>
    </row>
    <row r="296" ht="15.75" customHeight="1">
      <c r="A296" s="34"/>
      <c r="B296" s="34"/>
      <c r="C296" s="34"/>
      <c r="E296" s="34"/>
      <c r="F296" s="35"/>
      <c r="J296" s="36"/>
      <c r="N296" s="13"/>
      <c r="P296" s="54"/>
      <c r="W296" s="12"/>
      <c r="X296" s="34"/>
      <c r="Z296" s="12"/>
    </row>
    <row r="297" ht="15.75" customHeight="1">
      <c r="A297" s="34"/>
      <c r="B297" s="34"/>
      <c r="C297" s="34"/>
      <c r="E297" s="34"/>
      <c r="F297" s="35"/>
      <c r="J297" s="36"/>
      <c r="N297" s="13"/>
      <c r="P297" s="54"/>
      <c r="W297" s="12"/>
      <c r="X297" s="34"/>
      <c r="Z297" s="12"/>
    </row>
    <row r="298" ht="15.75" customHeight="1">
      <c r="A298" s="34"/>
      <c r="B298" s="34"/>
      <c r="C298" s="34"/>
      <c r="E298" s="34"/>
      <c r="F298" s="35"/>
      <c r="J298" s="36"/>
      <c r="N298" s="13"/>
      <c r="P298" s="54"/>
      <c r="W298" s="12"/>
      <c r="X298" s="34"/>
      <c r="Z298" s="12"/>
    </row>
    <row r="299" ht="15.75" customHeight="1">
      <c r="A299" s="34"/>
      <c r="B299" s="34"/>
      <c r="C299" s="34"/>
      <c r="E299" s="34"/>
      <c r="F299" s="35"/>
      <c r="J299" s="36"/>
      <c r="N299" s="13"/>
      <c r="P299" s="54"/>
      <c r="W299" s="12"/>
      <c r="X299" s="34"/>
      <c r="Z299" s="12"/>
    </row>
    <row r="300" ht="15.75" customHeight="1">
      <c r="A300" s="34"/>
      <c r="B300" s="34"/>
      <c r="C300" s="34"/>
      <c r="E300" s="34"/>
      <c r="F300" s="35"/>
      <c r="J300" s="36"/>
      <c r="N300" s="13"/>
      <c r="P300" s="54"/>
      <c r="W300" s="12"/>
      <c r="X300" s="34"/>
      <c r="Z300" s="12"/>
    </row>
    <row r="301" ht="15.75" customHeight="1">
      <c r="A301" s="34"/>
      <c r="B301" s="34"/>
      <c r="C301" s="34"/>
      <c r="E301" s="34"/>
      <c r="F301" s="35"/>
      <c r="J301" s="36"/>
      <c r="N301" s="13"/>
      <c r="P301" s="54"/>
      <c r="W301" s="12"/>
      <c r="X301" s="34"/>
      <c r="Z301" s="12"/>
    </row>
    <row r="302" ht="15.75" customHeight="1">
      <c r="A302" s="34"/>
      <c r="B302" s="34"/>
      <c r="C302" s="34"/>
      <c r="E302" s="34"/>
      <c r="F302" s="35"/>
      <c r="J302" s="36"/>
      <c r="N302" s="13"/>
      <c r="P302" s="54"/>
      <c r="W302" s="12"/>
      <c r="X302" s="34"/>
      <c r="Z302" s="12"/>
    </row>
    <row r="303" ht="15.75" customHeight="1">
      <c r="A303" s="34"/>
      <c r="B303" s="34"/>
      <c r="C303" s="34"/>
      <c r="E303" s="34"/>
      <c r="F303" s="35"/>
      <c r="J303" s="36"/>
      <c r="N303" s="13"/>
      <c r="P303" s="54"/>
      <c r="W303" s="12"/>
      <c r="X303" s="34"/>
      <c r="Z303" s="12"/>
    </row>
    <row r="304" ht="15.75" customHeight="1">
      <c r="A304" s="34"/>
      <c r="B304" s="34"/>
      <c r="C304" s="34"/>
      <c r="E304" s="34"/>
      <c r="F304" s="35"/>
      <c r="J304" s="36"/>
      <c r="N304" s="13"/>
      <c r="P304" s="54"/>
      <c r="W304" s="12"/>
      <c r="X304" s="34"/>
      <c r="Z304" s="12"/>
    </row>
    <row r="305" ht="15.75" customHeight="1">
      <c r="A305" s="34"/>
      <c r="B305" s="34"/>
      <c r="C305" s="34"/>
      <c r="E305" s="34"/>
      <c r="F305" s="35"/>
      <c r="J305" s="36"/>
      <c r="N305" s="13"/>
      <c r="P305" s="54"/>
      <c r="W305" s="12"/>
      <c r="X305" s="34"/>
      <c r="Z305" s="12"/>
    </row>
    <row r="306" ht="15.75" customHeight="1">
      <c r="A306" s="34"/>
      <c r="B306" s="34"/>
      <c r="C306" s="34"/>
      <c r="E306" s="34"/>
      <c r="F306" s="35"/>
      <c r="J306" s="36"/>
      <c r="N306" s="13"/>
      <c r="P306" s="54"/>
      <c r="W306" s="12"/>
      <c r="X306" s="34"/>
      <c r="Z306" s="12"/>
    </row>
    <row r="307" ht="15.75" customHeight="1">
      <c r="A307" s="34"/>
      <c r="B307" s="34"/>
      <c r="C307" s="34"/>
      <c r="E307" s="34"/>
      <c r="F307" s="35"/>
      <c r="J307" s="36"/>
      <c r="N307" s="13"/>
      <c r="P307" s="54"/>
      <c r="W307" s="12"/>
      <c r="X307" s="34"/>
      <c r="Z307" s="12"/>
    </row>
    <row r="308" ht="15.75" customHeight="1">
      <c r="A308" s="34"/>
      <c r="B308" s="34"/>
      <c r="C308" s="34"/>
      <c r="E308" s="34"/>
      <c r="F308" s="35"/>
      <c r="J308" s="36"/>
      <c r="N308" s="13"/>
      <c r="P308" s="54"/>
      <c r="W308" s="12"/>
      <c r="X308" s="34"/>
      <c r="Z308" s="12"/>
    </row>
    <row r="309" ht="15.75" customHeight="1">
      <c r="A309" s="34"/>
      <c r="B309" s="34"/>
      <c r="C309" s="34"/>
      <c r="E309" s="34"/>
      <c r="F309" s="35"/>
      <c r="J309" s="36"/>
      <c r="N309" s="13"/>
      <c r="P309" s="54"/>
      <c r="W309" s="12"/>
      <c r="X309" s="34"/>
      <c r="Z309" s="12"/>
    </row>
    <row r="310" ht="15.75" customHeight="1">
      <c r="A310" s="34"/>
      <c r="B310" s="34"/>
      <c r="C310" s="34"/>
      <c r="E310" s="34"/>
      <c r="F310" s="35"/>
      <c r="J310" s="36"/>
      <c r="N310" s="13"/>
      <c r="P310" s="54"/>
      <c r="W310" s="12"/>
      <c r="X310" s="34"/>
      <c r="Z310" s="12"/>
    </row>
    <row r="311" ht="15.75" customHeight="1">
      <c r="A311" s="34"/>
      <c r="B311" s="34"/>
      <c r="C311" s="34"/>
      <c r="E311" s="34"/>
      <c r="F311" s="35"/>
      <c r="J311" s="36"/>
      <c r="N311" s="13"/>
      <c r="P311" s="54"/>
      <c r="W311" s="12"/>
      <c r="X311" s="34"/>
      <c r="Z311" s="12"/>
    </row>
    <row r="312" ht="15.75" customHeight="1">
      <c r="A312" s="34"/>
      <c r="B312" s="34"/>
      <c r="C312" s="34"/>
      <c r="E312" s="34"/>
      <c r="F312" s="35"/>
      <c r="J312" s="36"/>
      <c r="N312" s="13"/>
      <c r="P312" s="54"/>
      <c r="W312" s="12"/>
      <c r="X312" s="34"/>
      <c r="Z312" s="12"/>
    </row>
    <row r="313" ht="15.75" customHeight="1">
      <c r="A313" s="34"/>
      <c r="B313" s="34"/>
      <c r="C313" s="34"/>
      <c r="E313" s="34"/>
      <c r="F313" s="35"/>
      <c r="J313" s="36"/>
      <c r="N313" s="13"/>
      <c r="P313" s="54"/>
      <c r="W313" s="12"/>
      <c r="X313" s="34"/>
      <c r="Z313" s="12"/>
    </row>
    <row r="314" ht="15.75" customHeight="1">
      <c r="A314" s="34"/>
      <c r="B314" s="34"/>
      <c r="C314" s="34"/>
      <c r="E314" s="34"/>
      <c r="F314" s="35"/>
      <c r="J314" s="36"/>
      <c r="N314" s="13"/>
      <c r="P314" s="54"/>
      <c r="W314" s="12"/>
      <c r="X314" s="34"/>
      <c r="Z314" s="12"/>
    </row>
    <row r="315" ht="15.75" customHeight="1">
      <c r="A315" s="34"/>
      <c r="B315" s="34"/>
      <c r="C315" s="34"/>
      <c r="E315" s="34"/>
      <c r="F315" s="35"/>
      <c r="J315" s="36"/>
      <c r="N315" s="13"/>
      <c r="P315" s="54"/>
      <c r="W315" s="12"/>
      <c r="X315" s="34"/>
      <c r="Z315" s="12"/>
    </row>
    <row r="316" ht="15.75" customHeight="1">
      <c r="A316" s="34"/>
      <c r="B316" s="34"/>
      <c r="C316" s="34"/>
      <c r="E316" s="34"/>
      <c r="F316" s="35"/>
      <c r="J316" s="36"/>
      <c r="N316" s="13"/>
      <c r="P316" s="54"/>
      <c r="W316" s="12"/>
      <c r="X316" s="34"/>
      <c r="Z316" s="12"/>
    </row>
    <row r="317" ht="15.75" customHeight="1">
      <c r="A317" s="34"/>
      <c r="B317" s="34"/>
      <c r="C317" s="34"/>
      <c r="E317" s="34"/>
      <c r="F317" s="35"/>
      <c r="J317" s="36"/>
      <c r="N317" s="13"/>
      <c r="P317" s="54"/>
      <c r="W317" s="12"/>
      <c r="X317" s="34"/>
      <c r="Z317" s="12"/>
    </row>
    <row r="318" ht="15.75" customHeight="1">
      <c r="A318" s="34"/>
      <c r="B318" s="34"/>
      <c r="C318" s="34"/>
      <c r="E318" s="34"/>
      <c r="F318" s="35"/>
      <c r="J318" s="36"/>
      <c r="N318" s="13"/>
      <c r="P318" s="54"/>
      <c r="W318" s="12"/>
      <c r="X318" s="34"/>
      <c r="Z318" s="12"/>
    </row>
    <row r="319" ht="15.75" customHeight="1">
      <c r="A319" s="34"/>
      <c r="B319" s="34"/>
      <c r="C319" s="34"/>
      <c r="E319" s="34"/>
      <c r="F319" s="35"/>
      <c r="J319" s="36"/>
      <c r="N319" s="13"/>
      <c r="P319" s="54"/>
      <c r="W319" s="12"/>
      <c r="X319" s="34"/>
      <c r="Z319" s="12"/>
    </row>
    <row r="320" ht="15.75" customHeight="1">
      <c r="A320" s="34"/>
      <c r="B320" s="34"/>
      <c r="C320" s="34"/>
      <c r="E320" s="34"/>
      <c r="F320" s="35"/>
      <c r="J320" s="36"/>
      <c r="N320" s="13"/>
      <c r="P320" s="54"/>
      <c r="W320" s="12"/>
      <c r="X320" s="34"/>
      <c r="Z320" s="12"/>
    </row>
    <row r="321" ht="15.75" customHeight="1">
      <c r="A321" s="34"/>
      <c r="B321" s="34"/>
      <c r="C321" s="34"/>
      <c r="E321" s="34"/>
      <c r="F321" s="35"/>
      <c r="J321" s="36"/>
      <c r="N321" s="13"/>
      <c r="P321" s="54"/>
      <c r="W321" s="12"/>
      <c r="X321" s="34"/>
      <c r="Z321" s="12"/>
    </row>
    <row r="322" ht="15.75" customHeight="1">
      <c r="A322" s="34"/>
      <c r="B322" s="34"/>
      <c r="C322" s="34"/>
      <c r="E322" s="34"/>
      <c r="F322" s="35"/>
      <c r="J322" s="36"/>
      <c r="N322" s="13"/>
      <c r="P322" s="54"/>
      <c r="W322" s="12"/>
      <c r="X322" s="34"/>
      <c r="Z322" s="12"/>
    </row>
    <row r="323" ht="15.75" customHeight="1">
      <c r="A323" s="34"/>
      <c r="B323" s="34"/>
      <c r="C323" s="34"/>
      <c r="E323" s="34"/>
      <c r="F323" s="35"/>
      <c r="J323" s="36"/>
      <c r="N323" s="13"/>
      <c r="P323" s="54"/>
      <c r="W323" s="12"/>
      <c r="X323" s="34"/>
      <c r="Z323" s="12"/>
    </row>
    <row r="324" ht="15.75" customHeight="1">
      <c r="A324" s="34"/>
      <c r="B324" s="34"/>
      <c r="C324" s="34"/>
      <c r="E324" s="34"/>
      <c r="F324" s="35"/>
      <c r="J324" s="36"/>
      <c r="N324" s="13"/>
      <c r="P324" s="54"/>
      <c r="W324" s="12"/>
      <c r="X324" s="34"/>
      <c r="Z324" s="12"/>
    </row>
    <row r="325" ht="15.75" customHeight="1">
      <c r="A325" s="34"/>
      <c r="B325" s="34"/>
      <c r="C325" s="34"/>
      <c r="E325" s="34"/>
      <c r="F325" s="35"/>
      <c r="J325" s="36"/>
      <c r="N325" s="13"/>
      <c r="P325" s="54"/>
      <c r="W325" s="12"/>
      <c r="X325" s="34"/>
      <c r="Z325" s="12"/>
    </row>
    <row r="326" ht="15.75" customHeight="1">
      <c r="A326" s="34"/>
      <c r="B326" s="34"/>
      <c r="C326" s="34"/>
      <c r="E326" s="34"/>
      <c r="F326" s="35"/>
      <c r="J326" s="36"/>
      <c r="N326" s="13"/>
      <c r="P326" s="54"/>
      <c r="W326" s="12"/>
      <c r="X326" s="34"/>
      <c r="Z326" s="12"/>
    </row>
    <row r="327" ht="15.75" customHeight="1">
      <c r="A327" s="34"/>
      <c r="B327" s="34"/>
      <c r="C327" s="34"/>
      <c r="E327" s="34"/>
      <c r="F327" s="35"/>
      <c r="J327" s="36"/>
      <c r="N327" s="13"/>
      <c r="P327" s="54"/>
      <c r="W327" s="12"/>
      <c r="X327" s="34"/>
      <c r="Z327" s="12"/>
    </row>
    <row r="328" ht="15.75" customHeight="1">
      <c r="A328" s="34"/>
      <c r="B328" s="34"/>
      <c r="C328" s="34"/>
      <c r="E328" s="34"/>
      <c r="F328" s="35"/>
      <c r="J328" s="36"/>
      <c r="N328" s="13"/>
      <c r="P328" s="54"/>
      <c r="W328" s="12"/>
      <c r="X328" s="34"/>
      <c r="Z328" s="12"/>
    </row>
    <row r="329" ht="15.75" customHeight="1">
      <c r="A329" s="34"/>
      <c r="B329" s="34"/>
      <c r="C329" s="34"/>
      <c r="E329" s="34"/>
      <c r="F329" s="35"/>
      <c r="J329" s="36"/>
      <c r="N329" s="13"/>
      <c r="P329" s="54"/>
      <c r="W329" s="12"/>
      <c r="X329" s="34"/>
      <c r="Z329" s="12"/>
    </row>
    <row r="330" ht="15.75" customHeight="1">
      <c r="A330" s="34"/>
      <c r="B330" s="34"/>
      <c r="C330" s="34"/>
      <c r="E330" s="34"/>
      <c r="F330" s="35"/>
      <c r="J330" s="36"/>
      <c r="N330" s="13"/>
      <c r="P330" s="54"/>
      <c r="W330" s="12"/>
      <c r="X330" s="34"/>
      <c r="Z330" s="12"/>
    </row>
    <row r="331" ht="15.75" customHeight="1">
      <c r="A331" s="34"/>
      <c r="B331" s="34"/>
      <c r="C331" s="34"/>
      <c r="E331" s="34"/>
      <c r="F331" s="35"/>
      <c r="J331" s="36"/>
      <c r="N331" s="13"/>
      <c r="P331" s="54"/>
      <c r="W331" s="12"/>
      <c r="X331" s="34"/>
      <c r="Z331" s="12"/>
    </row>
    <row r="332" ht="15.75" customHeight="1">
      <c r="A332" s="34"/>
      <c r="B332" s="34"/>
      <c r="C332" s="34"/>
      <c r="E332" s="34"/>
      <c r="F332" s="35"/>
      <c r="J332" s="36"/>
      <c r="N332" s="13"/>
      <c r="P332" s="54"/>
      <c r="W332" s="12"/>
      <c r="X332" s="34"/>
      <c r="Z332" s="12"/>
    </row>
    <row r="333" ht="15.75" customHeight="1">
      <c r="A333" s="34"/>
      <c r="B333" s="34"/>
      <c r="C333" s="34"/>
      <c r="E333" s="34"/>
      <c r="F333" s="35"/>
      <c r="J333" s="36"/>
      <c r="N333" s="13"/>
      <c r="P333" s="54"/>
      <c r="W333" s="12"/>
      <c r="X333" s="34"/>
      <c r="Z333" s="12"/>
    </row>
    <row r="334" ht="15.75" customHeight="1">
      <c r="A334" s="34"/>
      <c r="B334" s="34"/>
      <c r="C334" s="34"/>
      <c r="E334" s="34"/>
      <c r="F334" s="35"/>
      <c r="J334" s="36"/>
      <c r="N334" s="13"/>
      <c r="P334" s="54"/>
      <c r="W334" s="12"/>
      <c r="X334" s="34"/>
      <c r="Z334" s="12"/>
    </row>
    <row r="335" ht="15.75" customHeight="1">
      <c r="A335" s="34"/>
      <c r="B335" s="34"/>
      <c r="C335" s="34"/>
      <c r="E335" s="34"/>
      <c r="F335" s="35"/>
      <c r="J335" s="36"/>
      <c r="N335" s="13"/>
      <c r="P335" s="54"/>
      <c r="W335" s="12"/>
      <c r="X335" s="34"/>
      <c r="Z335" s="12"/>
    </row>
    <row r="336" ht="15.75" customHeight="1">
      <c r="A336" s="34"/>
      <c r="B336" s="34"/>
      <c r="C336" s="34"/>
      <c r="E336" s="34"/>
      <c r="F336" s="35"/>
      <c r="J336" s="36"/>
      <c r="N336" s="13"/>
      <c r="P336" s="54"/>
      <c r="W336" s="12"/>
      <c r="X336" s="34"/>
      <c r="Z336" s="12"/>
    </row>
    <row r="337" ht="15.75" customHeight="1">
      <c r="A337" s="34"/>
      <c r="B337" s="34"/>
      <c r="C337" s="34"/>
      <c r="E337" s="34"/>
      <c r="F337" s="35"/>
      <c r="J337" s="36"/>
      <c r="N337" s="13"/>
      <c r="P337" s="54"/>
      <c r="W337" s="12"/>
      <c r="X337" s="34"/>
      <c r="Z337" s="12"/>
    </row>
    <row r="338" ht="15.75" customHeight="1">
      <c r="A338" s="34"/>
      <c r="B338" s="34"/>
      <c r="C338" s="34"/>
      <c r="E338" s="34"/>
      <c r="F338" s="35"/>
      <c r="J338" s="36"/>
      <c r="N338" s="13"/>
      <c r="P338" s="54"/>
      <c r="W338" s="12"/>
      <c r="X338" s="34"/>
      <c r="Z338" s="12"/>
    </row>
    <row r="339" ht="15.75" customHeight="1">
      <c r="A339" s="34"/>
      <c r="B339" s="34"/>
      <c r="C339" s="34"/>
      <c r="E339" s="34"/>
      <c r="F339" s="35"/>
      <c r="J339" s="36"/>
      <c r="N339" s="13"/>
      <c r="P339" s="54"/>
      <c r="W339" s="12"/>
      <c r="X339" s="34"/>
      <c r="Z339" s="12"/>
    </row>
    <row r="340" ht="15.75" customHeight="1">
      <c r="A340" s="34"/>
      <c r="B340" s="34"/>
      <c r="C340" s="34"/>
      <c r="E340" s="34"/>
      <c r="F340" s="35"/>
      <c r="J340" s="36"/>
      <c r="N340" s="13"/>
      <c r="P340" s="54"/>
      <c r="W340" s="12"/>
      <c r="X340" s="34"/>
      <c r="Z340" s="12"/>
    </row>
    <row r="341" ht="15.75" customHeight="1">
      <c r="A341" s="34"/>
      <c r="B341" s="34"/>
      <c r="C341" s="34"/>
      <c r="E341" s="34"/>
      <c r="F341" s="35"/>
      <c r="J341" s="36"/>
      <c r="N341" s="13"/>
      <c r="P341" s="54"/>
      <c r="W341" s="12"/>
      <c r="X341" s="34"/>
      <c r="Z341" s="12"/>
    </row>
    <row r="342" ht="15.75" customHeight="1">
      <c r="A342" s="34"/>
      <c r="B342" s="34"/>
      <c r="C342" s="34"/>
      <c r="E342" s="34"/>
      <c r="F342" s="35"/>
      <c r="J342" s="36"/>
      <c r="N342" s="13"/>
      <c r="P342" s="54"/>
      <c r="W342" s="12"/>
      <c r="X342" s="34"/>
      <c r="Z342" s="12"/>
    </row>
    <row r="343" ht="15.75" customHeight="1">
      <c r="A343" s="34"/>
      <c r="B343" s="34"/>
      <c r="C343" s="34"/>
      <c r="E343" s="34"/>
      <c r="F343" s="35"/>
      <c r="J343" s="36"/>
      <c r="N343" s="13"/>
      <c r="P343" s="54"/>
      <c r="W343" s="12"/>
      <c r="X343" s="34"/>
      <c r="Z343" s="12"/>
    </row>
    <row r="344" ht="15.75" customHeight="1">
      <c r="A344" s="34"/>
      <c r="B344" s="34"/>
      <c r="C344" s="34"/>
      <c r="E344" s="34"/>
      <c r="F344" s="35"/>
      <c r="J344" s="36"/>
      <c r="N344" s="13"/>
      <c r="P344" s="54"/>
      <c r="W344" s="12"/>
      <c r="X344" s="34"/>
      <c r="Z344" s="12"/>
    </row>
    <row r="345" ht="15.75" customHeight="1">
      <c r="A345" s="34"/>
      <c r="B345" s="34"/>
      <c r="C345" s="34"/>
      <c r="E345" s="34"/>
      <c r="F345" s="35"/>
      <c r="J345" s="36"/>
      <c r="N345" s="13"/>
      <c r="P345" s="54"/>
      <c r="W345" s="12"/>
      <c r="X345" s="34"/>
      <c r="Z345" s="12"/>
    </row>
    <row r="346" ht="15.75" customHeight="1">
      <c r="A346" s="34"/>
      <c r="B346" s="34"/>
      <c r="C346" s="34"/>
      <c r="E346" s="34"/>
      <c r="F346" s="35"/>
      <c r="J346" s="36"/>
      <c r="N346" s="13"/>
      <c r="P346" s="54"/>
      <c r="W346" s="12"/>
      <c r="X346" s="34"/>
      <c r="Z346" s="12"/>
    </row>
    <row r="347" ht="15.75" customHeight="1">
      <c r="A347" s="34"/>
      <c r="B347" s="34"/>
      <c r="C347" s="34"/>
      <c r="E347" s="34"/>
      <c r="F347" s="35"/>
      <c r="J347" s="36"/>
      <c r="N347" s="13"/>
      <c r="P347" s="54"/>
      <c r="W347" s="12"/>
      <c r="X347" s="34"/>
      <c r="Z347" s="12"/>
    </row>
    <row r="348" ht="15.75" customHeight="1">
      <c r="A348" s="34"/>
      <c r="B348" s="34"/>
      <c r="C348" s="34"/>
      <c r="E348" s="34"/>
      <c r="F348" s="35"/>
      <c r="J348" s="36"/>
      <c r="N348" s="13"/>
      <c r="P348" s="54"/>
      <c r="W348" s="12"/>
      <c r="X348" s="34"/>
      <c r="Z348" s="12"/>
    </row>
    <row r="349" ht="15.75" customHeight="1">
      <c r="A349" s="34"/>
      <c r="B349" s="34"/>
      <c r="C349" s="34"/>
      <c r="E349" s="34"/>
      <c r="F349" s="35"/>
      <c r="J349" s="36"/>
      <c r="N349" s="13"/>
      <c r="P349" s="54"/>
      <c r="W349" s="12"/>
      <c r="X349" s="34"/>
      <c r="Z349" s="12"/>
    </row>
    <row r="350" ht="15.75" customHeight="1">
      <c r="A350" s="34"/>
      <c r="B350" s="34"/>
      <c r="C350" s="34"/>
      <c r="E350" s="34"/>
      <c r="F350" s="35"/>
      <c r="J350" s="36"/>
      <c r="N350" s="13"/>
      <c r="P350" s="54"/>
      <c r="W350" s="12"/>
      <c r="X350" s="34"/>
      <c r="Z350" s="12"/>
    </row>
    <row r="351" ht="15.75" customHeight="1">
      <c r="A351" s="34"/>
      <c r="B351" s="34"/>
      <c r="C351" s="34"/>
      <c r="E351" s="34"/>
      <c r="F351" s="35"/>
      <c r="J351" s="36"/>
      <c r="N351" s="13"/>
      <c r="P351" s="54"/>
      <c r="W351" s="12"/>
      <c r="X351" s="34"/>
      <c r="Z351" s="12"/>
    </row>
    <row r="352" ht="15.75" customHeight="1">
      <c r="A352" s="34"/>
      <c r="B352" s="34"/>
      <c r="C352" s="34"/>
      <c r="E352" s="34"/>
      <c r="F352" s="35"/>
      <c r="J352" s="36"/>
      <c r="N352" s="13"/>
      <c r="P352" s="54"/>
      <c r="W352" s="12"/>
      <c r="X352" s="34"/>
      <c r="Z352" s="12"/>
    </row>
    <row r="353" ht="15.75" customHeight="1">
      <c r="A353" s="34"/>
      <c r="B353" s="34"/>
      <c r="C353" s="34"/>
      <c r="E353" s="34"/>
      <c r="F353" s="35"/>
      <c r="J353" s="36"/>
      <c r="N353" s="13"/>
      <c r="P353" s="54"/>
      <c r="W353" s="12"/>
      <c r="X353" s="34"/>
      <c r="Z353" s="12"/>
    </row>
    <row r="354" ht="15.75" customHeight="1">
      <c r="A354" s="34"/>
      <c r="B354" s="34"/>
      <c r="C354" s="34"/>
      <c r="E354" s="34"/>
      <c r="F354" s="35"/>
      <c r="J354" s="36"/>
      <c r="N354" s="13"/>
      <c r="P354" s="54"/>
      <c r="W354" s="12"/>
      <c r="X354" s="34"/>
      <c r="Z354" s="12"/>
    </row>
    <row r="355" ht="15.75" customHeight="1">
      <c r="A355" s="34"/>
      <c r="B355" s="34"/>
      <c r="C355" s="34"/>
      <c r="E355" s="34"/>
      <c r="F355" s="35"/>
      <c r="J355" s="36"/>
      <c r="N355" s="13"/>
      <c r="P355" s="54"/>
      <c r="W355" s="12"/>
      <c r="X355" s="34"/>
      <c r="Z355" s="12"/>
    </row>
    <row r="356" ht="15.75" customHeight="1">
      <c r="A356" s="34"/>
      <c r="B356" s="34"/>
      <c r="C356" s="34"/>
      <c r="E356" s="34"/>
      <c r="F356" s="35"/>
      <c r="J356" s="36"/>
      <c r="N356" s="13"/>
      <c r="P356" s="54"/>
      <c r="W356" s="12"/>
      <c r="X356" s="34"/>
      <c r="Z356" s="12"/>
    </row>
    <row r="357" ht="15.75" customHeight="1">
      <c r="A357" s="34"/>
      <c r="B357" s="34"/>
      <c r="C357" s="34"/>
      <c r="E357" s="34"/>
      <c r="F357" s="35"/>
      <c r="J357" s="36"/>
      <c r="N357" s="13"/>
      <c r="P357" s="54"/>
      <c r="W357" s="12"/>
      <c r="X357" s="34"/>
      <c r="Z357" s="12"/>
    </row>
    <row r="358" ht="15.75" customHeight="1">
      <c r="A358" s="34"/>
      <c r="B358" s="34"/>
      <c r="C358" s="34"/>
      <c r="E358" s="34"/>
      <c r="F358" s="35"/>
      <c r="J358" s="36"/>
      <c r="N358" s="13"/>
      <c r="P358" s="54"/>
      <c r="W358" s="12"/>
      <c r="X358" s="34"/>
      <c r="Z358" s="12"/>
    </row>
    <row r="359" ht="15.75" customHeight="1">
      <c r="A359" s="34"/>
      <c r="B359" s="34"/>
      <c r="C359" s="34"/>
      <c r="E359" s="34"/>
      <c r="F359" s="35"/>
      <c r="J359" s="36"/>
      <c r="N359" s="13"/>
      <c r="P359" s="54"/>
      <c r="W359" s="12"/>
      <c r="X359" s="34"/>
      <c r="Z359" s="12"/>
    </row>
    <row r="360" ht="15.75" customHeight="1">
      <c r="A360" s="34"/>
      <c r="B360" s="34"/>
      <c r="C360" s="34"/>
      <c r="E360" s="34"/>
      <c r="F360" s="35"/>
      <c r="J360" s="36"/>
      <c r="N360" s="13"/>
      <c r="P360" s="54"/>
      <c r="W360" s="12"/>
      <c r="X360" s="34"/>
      <c r="Z360" s="12"/>
    </row>
    <row r="361" ht="15.75" customHeight="1">
      <c r="A361" s="34"/>
      <c r="B361" s="34"/>
      <c r="C361" s="34"/>
      <c r="E361" s="34"/>
      <c r="F361" s="35"/>
      <c r="J361" s="36"/>
      <c r="N361" s="13"/>
      <c r="P361" s="54"/>
      <c r="W361" s="12"/>
      <c r="X361" s="34"/>
      <c r="Z361" s="12"/>
    </row>
    <row r="362" ht="15.75" customHeight="1">
      <c r="A362" s="34"/>
      <c r="B362" s="34"/>
      <c r="C362" s="34"/>
      <c r="E362" s="34"/>
      <c r="F362" s="35"/>
      <c r="J362" s="36"/>
      <c r="N362" s="13"/>
      <c r="P362" s="54"/>
      <c r="W362" s="12"/>
      <c r="X362" s="34"/>
      <c r="Z362" s="12"/>
    </row>
    <row r="363" ht="15.75" customHeight="1">
      <c r="A363" s="34"/>
      <c r="B363" s="34"/>
      <c r="C363" s="34"/>
      <c r="E363" s="34"/>
      <c r="F363" s="35"/>
      <c r="J363" s="36"/>
      <c r="N363" s="13"/>
      <c r="P363" s="54"/>
      <c r="W363" s="12"/>
      <c r="X363" s="34"/>
      <c r="Z363" s="12"/>
    </row>
    <row r="364" ht="15.75" customHeight="1">
      <c r="A364" s="34"/>
      <c r="B364" s="34"/>
      <c r="C364" s="34"/>
      <c r="E364" s="34"/>
      <c r="F364" s="35"/>
      <c r="J364" s="36"/>
      <c r="N364" s="13"/>
      <c r="P364" s="54"/>
      <c r="W364" s="12"/>
      <c r="X364" s="34"/>
      <c r="Z364" s="12"/>
    </row>
    <row r="365" ht="15.75" customHeight="1">
      <c r="A365" s="34"/>
      <c r="B365" s="34"/>
      <c r="C365" s="34"/>
      <c r="E365" s="34"/>
      <c r="F365" s="35"/>
      <c r="J365" s="36"/>
      <c r="N365" s="13"/>
      <c r="P365" s="54"/>
      <c r="W365" s="12"/>
      <c r="X365" s="34"/>
      <c r="Z365" s="12"/>
    </row>
    <row r="366" ht="15.75" customHeight="1">
      <c r="A366" s="34"/>
      <c r="B366" s="34"/>
      <c r="C366" s="34"/>
      <c r="E366" s="34"/>
      <c r="F366" s="35"/>
      <c r="J366" s="36"/>
      <c r="N366" s="13"/>
      <c r="P366" s="54"/>
      <c r="W366" s="12"/>
      <c r="X366" s="34"/>
      <c r="Z366" s="12"/>
    </row>
    <row r="367" ht="15.75" customHeight="1">
      <c r="A367" s="34"/>
      <c r="B367" s="34"/>
      <c r="C367" s="34"/>
      <c r="E367" s="34"/>
      <c r="F367" s="35"/>
      <c r="J367" s="36"/>
      <c r="N367" s="13"/>
      <c r="P367" s="54"/>
      <c r="W367" s="12"/>
      <c r="X367" s="34"/>
      <c r="Z367" s="12"/>
    </row>
    <row r="368" ht="15.75" customHeight="1">
      <c r="A368" s="34"/>
      <c r="B368" s="34"/>
      <c r="C368" s="34"/>
      <c r="E368" s="34"/>
      <c r="F368" s="35"/>
      <c r="J368" s="36"/>
      <c r="N368" s="13"/>
      <c r="P368" s="54"/>
      <c r="W368" s="12"/>
      <c r="X368" s="34"/>
      <c r="Z368" s="12"/>
    </row>
    <row r="369" ht="15.75" customHeight="1">
      <c r="A369" s="34"/>
      <c r="B369" s="34"/>
      <c r="C369" s="34"/>
      <c r="E369" s="34"/>
      <c r="F369" s="35"/>
      <c r="J369" s="36"/>
      <c r="N369" s="13"/>
      <c r="P369" s="54"/>
      <c r="W369" s="12"/>
      <c r="X369" s="34"/>
      <c r="Z369" s="12"/>
    </row>
    <row r="370" ht="15.75" customHeight="1">
      <c r="A370" s="34"/>
      <c r="B370" s="34"/>
      <c r="C370" s="34"/>
      <c r="E370" s="34"/>
      <c r="F370" s="35"/>
      <c r="J370" s="36"/>
      <c r="N370" s="13"/>
      <c r="P370" s="54"/>
      <c r="W370" s="12"/>
      <c r="X370" s="34"/>
      <c r="Z370" s="12"/>
    </row>
    <row r="371" ht="15.75" customHeight="1">
      <c r="A371" s="34"/>
      <c r="B371" s="34"/>
      <c r="C371" s="34"/>
      <c r="E371" s="34"/>
      <c r="F371" s="35"/>
      <c r="J371" s="36"/>
      <c r="N371" s="13"/>
      <c r="P371" s="54"/>
      <c r="W371" s="12"/>
      <c r="X371" s="34"/>
      <c r="Z371" s="12"/>
    </row>
    <row r="372" ht="15.75" customHeight="1">
      <c r="A372" s="34"/>
      <c r="B372" s="34"/>
      <c r="C372" s="34"/>
      <c r="E372" s="34"/>
      <c r="F372" s="35"/>
      <c r="J372" s="36"/>
      <c r="N372" s="13"/>
      <c r="P372" s="54"/>
      <c r="W372" s="12"/>
      <c r="X372" s="34"/>
      <c r="Z372" s="12"/>
    </row>
    <row r="373" ht="15.75" customHeight="1">
      <c r="A373" s="34"/>
      <c r="B373" s="34"/>
      <c r="C373" s="34"/>
      <c r="E373" s="34"/>
      <c r="F373" s="35"/>
      <c r="J373" s="36"/>
      <c r="N373" s="13"/>
      <c r="P373" s="54"/>
      <c r="W373" s="12"/>
      <c r="X373" s="34"/>
      <c r="Z373" s="12"/>
    </row>
    <row r="374" ht="15.75" customHeight="1">
      <c r="A374" s="34"/>
      <c r="B374" s="34"/>
      <c r="C374" s="34"/>
      <c r="E374" s="34"/>
      <c r="F374" s="35"/>
      <c r="J374" s="36"/>
      <c r="N374" s="13"/>
      <c r="P374" s="54"/>
      <c r="W374" s="12"/>
      <c r="X374" s="34"/>
      <c r="Z374" s="12"/>
    </row>
    <row r="375" ht="15.75" customHeight="1">
      <c r="A375" s="34"/>
      <c r="B375" s="34"/>
      <c r="C375" s="34"/>
      <c r="E375" s="34"/>
      <c r="F375" s="35"/>
      <c r="J375" s="36"/>
      <c r="N375" s="13"/>
      <c r="P375" s="54"/>
      <c r="W375" s="12"/>
      <c r="X375" s="34"/>
      <c r="Z375" s="12"/>
    </row>
    <row r="376" ht="15.75" customHeight="1">
      <c r="A376" s="34"/>
      <c r="B376" s="34"/>
      <c r="C376" s="34"/>
      <c r="E376" s="34"/>
      <c r="F376" s="35"/>
      <c r="J376" s="36"/>
      <c r="N376" s="13"/>
      <c r="P376" s="54"/>
      <c r="W376" s="12"/>
      <c r="X376" s="34"/>
      <c r="Z376" s="12"/>
    </row>
    <row r="377" ht="15.75" customHeight="1">
      <c r="A377" s="34"/>
      <c r="B377" s="34"/>
      <c r="C377" s="34"/>
      <c r="E377" s="34"/>
      <c r="F377" s="35"/>
      <c r="J377" s="36"/>
      <c r="N377" s="13"/>
      <c r="P377" s="54"/>
      <c r="W377" s="12"/>
      <c r="X377" s="34"/>
      <c r="Z377" s="12"/>
    </row>
    <row r="378" ht="15.75" customHeight="1">
      <c r="A378" s="34"/>
      <c r="B378" s="34"/>
      <c r="C378" s="34"/>
      <c r="E378" s="34"/>
      <c r="F378" s="35"/>
      <c r="J378" s="36"/>
      <c r="N378" s="13"/>
      <c r="P378" s="54"/>
      <c r="W378" s="12"/>
      <c r="X378" s="34"/>
      <c r="Z378" s="12"/>
    </row>
    <row r="379" ht="15.75" customHeight="1">
      <c r="A379" s="34"/>
      <c r="B379" s="34"/>
      <c r="C379" s="34"/>
      <c r="E379" s="34"/>
      <c r="F379" s="35"/>
      <c r="J379" s="36"/>
      <c r="N379" s="13"/>
      <c r="P379" s="54"/>
      <c r="W379" s="12"/>
      <c r="X379" s="34"/>
      <c r="Z379" s="12"/>
    </row>
    <row r="380" ht="15.75" customHeight="1">
      <c r="A380" s="34"/>
      <c r="B380" s="34"/>
      <c r="C380" s="34"/>
      <c r="E380" s="34"/>
      <c r="F380" s="35"/>
      <c r="J380" s="36"/>
      <c r="N380" s="13"/>
      <c r="P380" s="54"/>
      <c r="W380" s="12"/>
      <c r="X380" s="34"/>
      <c r="Z380" s="12"/>
    </row>
    <row r="381" ht="15.75" customHeight="1">
      <c r="A381" s="34"/>
      <c r="B381" s="34"/>
      <c r="C381" s="34"/>
      <c r="E381" s="34"/>
      <c r="F381" s="35"/>
      <c r="J381" s="36"/>
      <c r="N381" s="13"/>
      <c r="P381" s="54"/>
      <c r="W381" s="12"/>
      <c r="X381" s="34"/>
      <c r="Z381" s="12"/>
    </row>
    <row r="382" ht="15.75" customHeight="1">
      <c r="A382" s="34"/>
      <c r="B382" s="34"/>
      <c r="C382" s="34"/>
      <c r="E382" s="34"/>
      <c r="F382" s="35"/>
      <c r="J382" s="36"/>
      <c r="N382" s="13"/>
      <c r="P382" s="54"/>
      <c r="W382" s="12"/>
      <c r="X382" s="34"/>
      <c r="Z382" s="12"/>
    </row>
    <row r="383" ht="15.75" customHeight="1">
      <c r="A383" s="34"/>
      <c r="B383" s="34"/>
      <c r="C383" s="34"/>
      <c r="E383" s="34"/>
      <c r="F383" s="35"/>
      <c r="J383" s="36"/>
      <c r="N383" s="13"/>
      <c r="P383" s="54"/>
      <c r="W383" s="12"/>
      <c r="X383" s="34"/>
      <c r="Z383" s="12"/>
    </row>
    <row r="384" ht="15.75" customHeight="1">
      <c r="A384" s="34"/>
      <c r="B384" s="34"/>
      <c r="C384" s="34"/>
      <c r="E384" s="34"/>
      <c r="F384" s="35"/>
      <c r="J384" s="36"/>
      <c r="N384" s="13"/>
      <c r="P384" s="54"/>
      <c r="W384" s="12"/>
      <c r="X384" s="34"/>
      <c r="Z384" s="12"/>
    </row>
    <row r="385" ht="15.75" customHeight="1">
      <c r="A385" s="34"/>
      <c r="B385" s="34"/>
      <c r="C385" s="34"/>
      <c r="E385" s="34"/>
      <c r="F385" s="35"/>
      <c r="J385" s="36"/>
      <c r="N385" s="13"/>
      <c r="P385" s="54"/>
      <c r="W385" s="12"/>
      <c r="X385" s="34"/>
      <c r="Z385" s="12"/>
    </row>
    <row r="386" ht="15.75" customHeight="1">
      <c r="A386" s="34"/>
      <c r="B386" s="34"/>
      <c r="C386" s="34"/>
      <c r="E386" s="34"/>
      <c r="F386" s="35"/>
      <c r="J386" s="36"/>
      <c r="N386" s="13"/>
      <c r="P386" s="54"/>
      <c r="W386" s="12"/>
      <c r="X386" s="34"/>
      <c r="Z386" s="12"/>
    </row>
    <row r="387" ht="15.75" customHeight="1">
      <c r="A387" s="34"/>
      <c r="B387" s="34"/>
      <c r="C387" s="34"/>
      <c r="E387" s="34"/>
      <c r="F387" s="35"/>
      <c r="J387" s="36"/>
      <c r="N387" s="13"/>
      <c r="P387" s="54"/>
      <c r="W387" s="12"/>
      <c r="X387" s="34"/>
      <c r="Z387" s="12"/>
    </row>
    <row r="388" ht="15.75" customHeight="1">
      <c r="A388" s="34"/>
      <c r="B388" s="34"/>
      <c r="C388" s="34"/>
      <c r="E388" s="34"/>
      <c r="F388" s="35"/>
      <c r="J388" s="36"/>
      <c r="N388" s="13"/>
      <c r="P388" s="54"/>
      <c r="W388" s="12"/>
      <c r="X388" s="34"/>
      <c r="Z388" s="12"/>
    </row>
    <row r="389" ht="15.75" customHeight="1">
      <c r="A389" s="34"/>
      <c r="B389" s="34"/>
      <c r="C389" s="34"/>
      <c r="E389" s="34"/>
      <c r="F389" s="35"/>
      <c r="J389" s="36"/>
      <c r="N389" s="13"/>
      <c r="P389" s="54"/>
      <c r="W389" s="12"/>
      <c r="X389" s="34"/>
      <c r="Z389" s="12"/>
    </row>
    <row r="390" ht="15.75" customHeight="1">
      <c r="A390" s="34"/>
      <c r="B390" s="34"/>
      <c r="C390" s="34"/>
      <c r="E390" s="34"/>
      <c r="F390" s="35"/>
      <c r="J390" s="36"/>
      <c r="N390" s="13"/>
      <c r="P390" s="54"/>
      <c r="W390" s="12"/>
      <c r="X390" s="34"/>
      <c r="Z390" s="12"/>
    </row>
    <row r="391" ht="15.75" customHeight="1">
      <c r="A391" s="34"/>
      <c r="B391" s="34"/>
      <c r="C391" s="34"/>
      <c r="E391" s="34"/>
      <c r="F391" s="35"/>
      <c r="J391" s="36"/>
      <c r="N391" s="13"/>
      <c r="P391" s="54"/>
      <c r="W391" s="12"/>
      <c r="X391" s="34"/>
      <c r="Z391" s="12"/>
    </row>
    <row r="392" ht="15.75" customHeight="1">
      <c r="A392" s="34"/>
      <c r="B392" s="34"/>
      <c r="C392" s="34"/>
      <c r="E392" s="34"/>
      <c r="F392" s="35"/>
      <c r="J392" s="36"/>
      <c r="N392" s="13"/>
      <c r="P392" s="54"/>
      <c r="W392" s="12"/>
      <c r="X392" s="34"/>
      <c r="Z392" s="12"/>
    </row>
    <row r="393" ht="15.75" customHeight="1">
      <c r="A393" s="34"/>
      <c r="B393" s="34"/>
      <c r="C393" s="34"/>
      <c r="E393" s="34"/>
      <c r="F393" s="35"/>
      <c r="J393" s="36"/>
      <c r="N393" s="13"/>
      <c r="P393" s="54"/>
      <c r="W393" s="12"/>
      <c r="X393" s="34"/>
      <c r="Z393" s="12"/>
    </row>
    <row r="394" ht="15.75" customHeight="1">
      <c r="A394" s="34"/>
      <c r="B394" s="34"/>
      <c r="C394" s="34"/>
      <c r="E394" s="34"/>
      <c r="F394" s="35"/>
      <c r="J394" s="36"/>
      <c r="N394" s="13"/>
      <c r="P394" s="54"/>
      <c r="W394" s="12"/>
      <c r="X394" s="34"/>
      <c r="Z394" s="12"/>
    </row>
    <row r="395" ht="15.75" customHeight="1">
      <c r="A395" s="34"/>
      <c r="B395" s="34"/>
      <c r="C395" s="34"/>
      <c r="E395" s="34"/>
      <c r="F395" s="35"/>
      <c r="J395" s="36"/>
      <c r="N395" s="13"/>
      <c r="P395" s="54"/>
      <c r="W395" s="12"/>
      <c r="X395" s="34"/>
      <c r="Z395" s="12"/>
    </row>
    <row r="396" ht="15.75" customHeight="1">
      <c r="A396" s="34"/>
      <c r="B396" s="34"/>
      <c r="C396" s="34"/>
      <c r="E396" s="34"/>
      <c r="F396" s="35"/>
      <c r="J396" s="36"/>
      <c r="N396" s="13"/>
      <c r="P396" s="54"/>
      <c r="W396" s="12"/>
      <c r="X396" s="34"/>
      <c r="Z396" s="12"/>
    </row>
    <row r="397" ht="15.75" customHeight="1">
      <c r="A397" s="34"/>
      <c r="B397" s="34"/>
      <c r="C397" s="34"/>
      <c r="E397" s="34"/>
      <c r="F397" s="35"/>
      <c r="J397" s="36"/>
      <c r="N397" s="13"/>
      <c r="P397" s="54"/>
      <c r="W397" s="12"/>
      <c r="X397" s="34"/>
      <c r="Z397" s="12"/>
    </row>
    <row r="398" ht="15.75" customHeight="1">
      <c r="A398" s="34"/>
      <c r="B398" s="34"/>
      <c r="C398" s="34"/>
      <c r="E398" s="34"/>
      <c r="F398" s="35"/>
      <c r="J398" s="36"/>
      <c r="N398" s="13"/>
      <c r="P398" s="54"/>
      <c r="W398" s="12"/>
      <c r="X398" s="34"/>
      <c r="Z398" s="12"/>
    </row>
    <row r="399" ht="15.75" customHeight="1">
      <c r="A399" s="34"/>
      <c r="B399" s="34"/>
      <c r="C399" s="34"/>
      <c r="E399" s="34"/>
      <c r="F399" s="35"/>
      <c r="J399" s="36"/>
      <c r="N399" s="13"/>
      <c r="P399" s="54"/>
      <c r="W399" s="12"/>
      <c r="X399" s="34"/>
      <c r="Z399" s="12"/>
    </row>
    <row r="400" ht="15.75" customHeight="1">
      <c r="A400" s="34"/>
      <c r="B400" s="34"/>
      <c r="C400" s="34"/>
      <c r="E400" s="34"/>
      <c r="F400" s="35"/>
      <c r="J400" s="36"/>
      <c r="N400" s="13"/>
      <c r="P400" s="54"/>
      <c r="W400" s="12"/>
      <c r="X400" s="34"/>
      <c r="Z400" s="12"/>
    </row>
    <row r="401" ht="15.75" customHeight="1">
      <c r="A401" s="34"/>
      <c r="B401" s="34"/>
      <c r="C401" s="34"/>
      <c r="E401" s="34"/>
      <c r="F401" s="35"/>
      <c r="J401" s="36"/>
      <c r="N401" s="13"/>
      <c r="P401" s="54"/>
      <c r="W401" s="12"/>
      <c r="X401" s="34"/>
      <c r="Z401" s="12"/>
    </row>
    <row r="402" ht="15.75" customHeight="1">
      <c r="A402" s="34"/>
      <c r="B402" s="34"/>
      <c r="C402" s="34"/>
      <c r="E402" s="34"/>
      <c r="F402" s="35"/>
      <c r="J402" s="36"/>
      <c r="N402" s="13"/>
      <c r="P402" s="54"/>
      <c r="W402" s="12"/>
      <c r="X402" s="34"/>
      <c r="Z402" s="12"/>
    </row>
    <row r="403" ht="15.75" customHeight="1">
      <c r="A403" s="34"/>
      <c r="B403" s="34"/>
      <c r="C403" s="34"/>
      <c r="E403" s="34"/>
      <c r="F403" s="35"/>
      <c r="J403" s="36"/>
      <c r="N403" s="13"/>
      <c r="P403" s="54"/>
      <c r="W403" s="12"/>
      <c r="X403" s="34"/>
      <c r="Z403" s="12"/>
    </row>
    <row r="404" ht="15.75" customHeight="1">
      <c r="A404" s="34"/>
      <c r="B404" s="34"/>
      <c r="C404" s="34"/>
      <c r="E404" s="34"/>
      <c r="F404" s="35"/>
      <c r="J404" s="36"/>
      <c r="N404" s="13"/>
      <c r="P404" s="54"/>
      <c r="W404" s="12"/>
      <c r="X404" s="34"/>
      <c r="Z404" s="12"/>
    </row>
    <row r="405" ht="15.75" customHeight="1">
      <c r="A405" s="34"/>
      <c r="B405" s="34"/>
      <c r="C405" s="34"/>
      <c r="E405" s="34"/>
      <c r="F405" s="35"/>
      <c r="J405" s="36"/>
      <c r="N405" s="13"/>
      <c r="P405" s="54"/>
      <c r="W405" s="12"/>
      <c r="X405" s="34"/>
      <c r="Z405" s="12"/>
    </row>
    <row r="406" ht="15.75" customHeight="1">
      <c r="A406" s="34"/>
      <c r="B406" s="34"/>
      <c r="C406" s="34"/>
      <c r="E406" s="34"/>
      <c r="F406" s="35"/>
      <c r="J406" s="36"/>
      <c r="N406" s="13"/>
      <c r="P406" s="54"/>
      <c r="W406" s="12"/>
      <c r="X406" s="34"/>
      <c r="Z406" s="12"/>
    </row>
    <row r="407" ht="15.75" customHeight="1">
      <c r="A407" s="34"/>
      <c r="B407" s="34"/>
      <c r="C407" s="34"/>
      <c r="E407" s="34"/>
      <c r="F407" s="35"/>
      <c r="J407" s="36"/>
      <c r="N407" s="13"/>
      <c r="P407" s="54"/>
      <c r="W407" s="12"/>
      <c r="X407" s="34"/>
      <c r="Z407" s="12"/>
    </row>
    <row r="408" ht="15.75" customHeight="1">
      <c r="A408" s="34"/>
      <c r="B408" s="34"/>
      <c r="C408" s="34"/>
      <c r="E408" s="34"/>
      <c r="F408" s="35"/>
      <c r="J408" s="36"/>
      <c r="N408" s="13"/>
      <c r="P408" s="54"/>
      <c r="W408" s="12"/>
      <c r="X408" s="34"/>
      <c r="Z408" s="12"/>
    </row>
    <row r="409" ht="15.75" customHeight="1">
      <c r="A409" s="34"/>
      <c r="B409" s="34"/>
      <c r="C409" s="34"/>
      <c r="E409" s="34"/>
      <c r="F409" s="35"/>
      <c r="J409" s="36"/>
      <c r="N409" s="13"/>
      <c r="P409" s="54"/>
      <c r="W409" s="12"/>
      <c r="X409" s="34"/>
      <c r="Z409" s="12"/>
    </row>
    <row r="410" ht="15.75" customHeight="1">
      <c r="A410" s="34"/>
      <c r="B410" s="34"/>
      <c r="C410" s="34"/>
      <c r="E410" s="34"/>
      <c r="F410" s="35"/>
      <c r="J410" s="36"/>
      <c r="N410" s="13"/>
      <c r="P410" s="54"/>
      <c r="W410" s="12"/>
      <c r="X410" s="34"/>
      <c r="Z410" s="12"/>
    </row>
    <row r="411" ht="15.75" customHeight="1">
      <c r="A411" s="34"/>
      <c r="B411" s="34"/>
      <c r="C411" s="34"/>
      <c r="E411" s="34"/>
      <c r="F411" s="35"/>
      <c r="J411" s="36"/>
      <c r="N411" s="13"/>
      <c r="P411" s="54"/>
      <c r="W411" s="12"/>
      <c r="X411" s="34"/>
      <c r="Z411" s="12"/>
    </row>
    <row r="412" ht="15.75" customHeight="1">
      <c r="A412" s="34"/>
      <c r="B412" s="34"/>
      <c r="C412" s="34"/>
      <c r="E412" s="34"/>
      <c r="F412" s="35"/>
      <c r="J412" s="36"/>
      <c r="N412" s="13"/>
      <c r="P412" s="54"/>
      <c r="W412" s="12"/>
      <c r="X412" s="34"/>
      <c r="Z412" s="12"/>
    </row>
    <row r="413" ht="15.75" customHeight="1">
      <c r="A413" s="34"/>
      <c r="B413" s="34"/>
      <c r="C413" s="34"/>
      <c r="E413" s="34"/>
      <c r="F413" s="35"/>
      <c r="J413" s="36"/>
      <c r="N413" s="13"/>
      <c r="P413" s="54"/>
      <c r="W413" s="12"/>
      <c r="X413" s="34"/>
      <c r="Z413" s="12"/>
    </row>
    <row r="414" ht="15.75" customHeight="1">
      <c r="A414" s="34"/>
      <c r="B414" s="34"/>
      <c r="C414" s="34"/>
      <c r="E414" s="34"/>
      <c r="F414" s="35"/>
      <c r="J414" s="36"/>
      <c r="N414" s="13"/>
      <c r="P414" s="54"/>
      <c r="W414" s="12"/>
      <c r="X414" s="34"/>
      <c r="Z414" s="12"/>
    </row>
    <row r="415" ht="15.75" customHeight="1">
      <c r="A415" s="34"/>
      <c r="B415" s="34"/>
      <c r="C415" s="34"/>
      <c r="E415" s="34"/>
      <c r="F415" s="35"/>
      <c r="J415" s="36"/>
      <c r="N415" s="13"/>
      <c r="P415" s="54"/>
      <c r="W415" s="12"/>
      <c r="X415" s="34"/>
      <c r="Z415" s="12"/>
    </row>
    <row r="416" ht="15.75" customHeight="1">
      <c r="A416" s="34"/>
      <c r="B416" s="34"/>
      <c r="C416" s="34"/>
      <c r="E416" s="34"/>
      <c r="F416" s="35"/>
      <c r="J416" s="36"/>
      <c r="N416" s="13"/>
      <c r="P416" s="54"/>
      <c r="W416" s="12"/>
      <c r="X416" s="34"/>
      <c r="Z416" s="12"/>
    </row>
    <row r="417" ht="15.75" customHeight="1">
      <c r="A417" s="34"/>
      <c r="B417" s="34"/>
      <c r="C417" s="34"/>
      <c r="E417" s="34"/>
      <c r="F417" s="35"/>
      <c r="J417" s="36"/>
      <c r="N417" s="13"/>
      <c r="P417" s="54"/>
      <c r="W417" s="12"/>
      <c r="X417" s="34"/>
      <c r="Z417" s="12"/>
    </row>
    <row r="418" ht="15.75" customHeight="1">
      <c r="A418" s="34"/>
      <c r="B418" s="34"/>
      <c r="C418" s="34"/>
      <c r="E418" s="34"/>
      <c r="F418" s="35"/>
      <c r="J418" s="36"/>
      <c r="N418" s="13"/>
      <c r="P418" s="54"/>
      <c r="W418" s="12"/>
      <c r="X418" s="34"/>
      <c r="Z418" s="12"/>
    </row>
    <row r="419" ht="15.75" customHeight="1">
      <c r="A419" s="34"/>
      <c r="B419" s="34"/>
      <c r="C419" s="34"/>
      <c r="E419" s="34"/>
      <c r="F419" s="35"/>
      <c r="J419" s="36"/>
      <c r="N419" s="13"/>
      <c r="P419" s="54"/>
      <c r="W419" s="12"/>
      <c r="X419" s="34"/>
      <c r="Z419" s="12"/>
    </row>
    <row r="420" ht="15.75" customHeight="1">
      <c r="A420" s="34"/>
      <c r="B420" s="34"/>
      <c r="C420" s="34"/>
      <c r="E420" s="34"/>
      <c r="F420" s="35"/>
      <c r="J420" s="36"/>
      <c r="N420" s="13"/>
      <c r="P420" s="54"/>
      <c r="W420" s="12"/>
      <c r="X420" s="34"/>
      <c r="Z420" s="12"/>
    </row>
    <row r="421" ht="15.75" customHeight="1">
      <c r="A421" s="34"/>
      <c r="B421" s="34"/>
      <c r="C421" s="34"/>
      <c r="E421" s="34"/>
      <c r="F421" s="35"/>
      <c r="J421" s="36"/>
      <c r="N421" s="13"/>
      <c r="P421" s="54"/>
      <c r="W421" s="12"/>
      <c r="X421" s="34"/>
      <c r="Z421" s="12"/>
    </row>
    <row r="422" ht="15.75" customHeight="1">
      <c r="A422" s="34"/>
      <c r="B422" s="34"/>
      <c r="C422" s="34"/>
      <c r="E422" s="34"/>
      <c r="F422" s="35"/>
      <c r="J422" s="36"/>
      <c r="N422" s="13"/>
      <c r="P422" s="54"/>
      <c r="W422" s="12"/>
      <c r="X422" s="34"/>
      <c r="Z422" s="12"/>
    </row>
    <row r="423" ht="15.75" customHeight="1">
      <c r="A423" s="34"/>
      <c r="B423" s="34"/>
      <c r="C423" s="34"/>
      <c r="E423" s="34"/>
      <c r="F423" s="35"/>
      <c r="J423" s="36"/>
      <c r="N423" s="13"/>
      <c r="P423" s="54"/>
      <c r="W423" s="12"/>
      <c r="X423" s="34"/>
      <c r="Z423" s="12"/>
    </row>
    <row r="424" ht="15.75" customHeight="1">
      <c r="A424" s="34"/>
      <c r="B424" s="34"/>
      <c r="C424" s="34"/>
      <c r="E424" s="34"/>
      <c r="F424" s="35"/>
      <c r="J424" s="36"/>
      <c r="N424" s="13"/>
      <c r="P424" s="54"/>
      <c r="W424" s="12"/>
      <c r="X424" s="34"/>
      <c r="Z424" s="12"/>
    </row>
    <row r="425" ht="15.75" customHeight="1">
      <c r="A425" s="34"/>
      <c r="B425" s="34"/>
      <c r="C425" s="34"/>
      <c r="E425" s="34"/>
      <c r="F425" s="35"/>
      <c r="J425" s="36"/>
      <c r="N425" s="13"/>
      <c r="P425" s="54"/>
      <c r="W425" s="12"/>
      <c r="X425" s="34"/>
      <c r="Z425" s="12"/>
    </row>
    <row r="426" ht="15.75" customHeight="1">
      <c r="A426" s="34"/>
      <c r="B426" s="34"/>
      <c r="C426" s="34"/>
      <c r="E426" s="34"/>
      <c r="F426" s="35"/>
      <c r="J426" s="36"/>
      <c r="N426" s="13"/>
      <c r="P426" s="54"/>
      <c r="W426" s="12"/>
      <c r="X426" s="34"/>
      <c r="Z426" s="12"/>
    </row>
    <row r="427" ht="15.75" customHeight="1">
      <c r="A427" s="34"/>
      <c r="B427" s="34"/>
      <c r="C427" s="34"/>
      <c r="E427" s="34"/>
      <c r="F427" s="35"/>
      <c r="J427" s="36"/>
      <c r="N427" s="13"/>
      <c r="P427" s="54"/>
      <c r="W427" s="12"/>
      <c r="X427" s="34"/>
      <c r="Z427" s="12"/>
    </row>
    <row r="428" ht="15.75" customHeight="1">
      <c r="A428" s="34"/>
      <c r="B428" s="34"/>
      <c r="C428" s="34"/>
      <c r="E428" s="34"/>
      <c r="F428" s="35"/>
      <c r="J428" s="36"/>
      <c r="N428" s="13"/>
      <c r="P428" s="54"/>
      <c r="W428" s="12"/>
      <c r="X428" s="34"/>
      <c r="Z428" s="12"/>
    </row>
    <row r="429" ht="15.75" customHeight="1">
      <c r="A429" s="34"/>
      <c r="B429" s="34"/>
      <c r="C429" s="34"/>
      <c r="E429" s="34"/>
      <c r="F429" s="35"/>
      <c r="J429" s="36"/>
      <c r="N429" s="13"/>
      <c r="P429" s="54"/>
      <c r="W429" s="12"/>
      <c r="X429" s="34"/>
      <c r="Z429" s="12"/>
    </row>
    <row r="430" ht="15.75" customHeight="1">
      <c r="A430" s="34"/>
      <c r="B430" s="34"/>
      <c r="C430" s="34"/>
      <c r="E430" s="34"/>
      <c r="F430" s="35"/>
      <c r="J430" s="36"/>
      <c r="N430" s="13"/>
      <c r="P430" s="54"/>
      <c r="W430" s="12"/>
      <c r="X430" s="34"/>
      <c r="Z430" s="12"/>
    </row>
    <row r="431" ht="15.75" customHeight="1">
      <c r="A431" s="34"/>
      <c r="B431" s="34"/>
      <c r="C431" s="34"/>
      <c r="E431" s="34"/>
      <c r="F431" s="35"/>
      <c r="J431" s="36"/>
      <c r="N431" s="13"/>
      <c r="P431" s="54"/>
      <c r="W431" s="12"/>
      <c r="X431" s="34"/>
      <c r="Z431" s="12"/>
    </row>
    <row r="432" ht="15.75" customHeight="1">
      <c r="A432" s="34"/>
      <c r="B432" s="34"/>
      <c r="C432" s="34"/>
      <c r="E432" s="34"/>
      <c r="F432" s="35"/>
      <c r="J432" s="36"/>
      <c r="N432" s="13"/>
      <c r="P432" s="54"/>
      <c r="W432" s="12"/>
      <c r="X432" s="34"/>
      <c r="Z432" s="12"/>
    </row>
    <row r="433" ht="15.75" customHeight="1">
      <c r="A433" s="34"/>
      <c r="B433" s="34"/>
      <c r="C433" s="34"/>
      <c r="E433" s="34"/>
      <c r="F433" s="35"/>
      <c r="J433" s="36"/>
      <c r="N433" s="13"/>
      <c r="P433" s="54"/>
      <c r="W433" s="12"/>
      <c r="X433" s="34"/>
      <c r="Z433" s="12"/>
    </row>
    <row r="434" ht="15.75" customHeight="1">
      <c r="A434" s="34"/>
      <c r="B434" s="34"/>
      <c r="C434" s="34"/>
      <c r="E434" s="34"/>
      <c r="F434" s="35"/>
      <c r="J434" s="36"/>
      <c r="N434" s="13"/>
      <c r="P434" s="54"/>
      <c r="W434" s="12"/>
      <c r="X434" s="34"/>
      <c r="Z434" s="12"/>
    </row>
    <row r="435" ht="15.75" customHeight="1">
      <c r="A435" s="34"/>
      <c r="B435" s="34"/>
      <c r="C435" s="34"/>
      <c r="E435" s="34"/>
      <c r="F435" s="35"/>
      <c r="J435" s="36"/>
      <c r="N435" s="13"/>
      <c r="P435" s="54"/>
      <c r="W435" s="12"/>
      <c r="X435" s="34"/>
      <c r="Z435" s="12"/>
    </row>
    <row r="436" ht="15.75" customHeight="1">
      <c r="A436" s="34"/>
      <c r="B436" s="34"/>
      <c r="C436" s="34"/>
      <c r="E436" s="34"/>
      <c r="F436" s="35"/>
      <c r="J436" s="36"/>
      <c r="N436" s="13"/>
      <c r="P436" s="54"/>
      <c r="W436" s="12"/>
      <c r="X436" s="34"/>
      <c r="Z436" s="12"/>
    </row>
    <row r="437" ht="15.75" customHeight="1">
      <c r="A437" s="34"/>
      <c r="B437" s="34"/>
      <c r="C437" s="34"/>
      <c r="E437" s="34"/>
      <c r="F437" s="35"/>
      <c r="J437" s="36"/>
      <c r="N437" s="13"/>
      <c r="P437" s="54"/>
      <c r="W437" s="12"/>
      <c r="X437" s="34"/>
      <c r="Z437" s="12"/>
    </row>
    <row r="438" ht="15.75" customHeight="1">
      <c r="A438" s="34"/>
      <c r="B438" s="34"/>
      <c r="C438" s="34"/>
      <c r="E438" s="34"/>
      <c r="F438" s="35"/>
      <c r="J438" s="36"/>
      <c r="N438" s="13"/>
      <c r="P438" s="54"/>
      <c r="W438" s="12"/>
      <c r="X438" s="34"/>
      <c r="Z438" s="12"/>
    </row>
    <row r="439" ht="15.75" customHeight="1">
      <c r="A439" s="34"/>
      <c r="B439" s="34"/>
      <c r="C439" s="34"/>
      <c r="E439" s="34"/>
      <c r="F439" s="35"/>
      <c r="J439" s="36"/>
      <c r="N439" s="13"/>
      <c r="P439" s="54"/>
      <c r="W439" s="12"/>
      <c r="X439" s="34"/>
      <c r="Z439" s="12"/>
    </row>
    <row r="440" ht="15.75" customHeight="1">
      <c r="A440" s="34"/>
      <c r="B440" s="34"/>
      <c r="C440" s="34"/>
      <c r="E440" s="34"/>
      <c r="F440" s="35"/>
      <c r="J440" s="36"/>
      <c r="N440" s="13"/>
      <c r="P440" s="54"/>
      <c r="W440" s="12"/>
      <c r="X440" s="34"/>
      <c r="Z440" s="12"/>
    </row>
    <row r="441" ht="15.75" customHeight="1">
      <c r="A441" s="34"/>
      <c r="B441" s="34"/>
      <c r="C441" s="34"/>
      <c r="E441" s="34"/>
      <c r="F441" s="35"/>
      <c r="J441" s="36"/>
      <c r="N441" s="13"/>
      <c r="P441" s="54"/>
      <c r="W441" s="12"/>
      <c r="X441" s="34"/>
      <c r="Z441" s="12"/>
    </row>
    <row r="442" ht="15.75" customHeight="1">
      <c r="A442" s="34"/>
      <c r="B442" s="34"/>
      <c r="C442" s="34"/>
      <c r="E442" s="34"/>
      <c r="F442" s="35"/>
      <c r="J442" s="36"/>
      <c r="N442" s="13"/>
      <c r="P442" s="54"/>
      <c r="W442" s="12"/>
      <c r="X442" s="34"/>
      <c r="Z442" s="12"/>
    </row>
    <row r="443" ht="15.75" customHeight="1">
      <c r="A443" s="34"/>
      <c r="B443" s="34"/>
      <c r="C443" s="34"/>
      <c r="E443" s="34"/>
      <c r="F443" s="35"/>
      <c r="J443" s="36"/>
      <c r="N443" s="13"/>
      <c r="P443" s="54"/>
      <c r="W443" s="12"/>
      <c r="X443" s="34"/>
      <c r="Z443" s="12"/>
    </row>
    <row r="444" ht="15.75" customHeight="1">
      <c r="A444" s="34"/>
      <c r="B444" s="34"/>
      <c r="C444" s="34"/>
      <c r="E444" s="34"/>
      <c r="F444" s="35"/>
      <c r="J444" s="36"/>
      <c r="N444" s="13"/>
      <c r="P444" s="54"/>
      <c r="W444" s="12"/>
      <c r="X444" s="34"/>
      <c r="Z444" s="12"/>
    </row>
    <row r="445" ht="15.75" customHeight="1">
      <c r="A445" s="34"/>
      <c r="B445" s="34"/>
      <c r="C445" s="34"/>
      <c r="E445" s="34"/>
      <c r="F445" s="35"/>
      <c r="J445" s="36"/>
      <c r="N445" s="13"/>
      <c r="P445" s="54"/>
      <c r="W445" s="12"/>
      <c r="X445" s="34"/>
      <c r="Z445" s="12"/>
    </row>
    <row r="446" ht="15.75" customHeight="1">
      <c r="A446" s="34"/>
      <c r="B446" s="34"/>
      <c r="C446" s="34"/>
      <c r="E446" s="34"/>
      <c r="F446" s="35"/>
      <c r="J446" s="36"/>
      <c r="N446" s="13"/>
      <c r="P446" s="54"/>
      <c r="W446" s="12"/>
      <c r="X446" s="34"/>
      <c r="Z446" s="12"/>
    </row>
    <row r="447" ht="15.75" customHeight="1">
      <c r="A447" s="34"/>
      <c r="B447" s="34"/>
      <c r="C447" s="34"/>
      <c r="E447" s="34"/>
      <c r="F447" s="35"/>
      <c r="J447" s="36"/>
      <c r="N447" s="13"/>
      <c r="P447" s="54"/>
      <c r="W447" s="12"/>
      <c r="X447" s="34"/>
      <c r="Z447" s="12"/>
    </row>
    <row r="448" ht="15.75" customHeight="1">
      <c r="A448" s="34"/>
      <c r="B448" s="34"/>
      <c r="C448" s="34"/>
      <c r="E448" s="34"/>
      <c r="F448" s="35"/>
      <c r="J448" s="36"/>
      <c r="N448" s="13"/>
      <c r="P448" s="54"/>
      <c r="W448" s="12"/>
      <c r="X448" s="34"/>
      <c r="Z448" s="12"/>
    </row>
    <row r="449" ht="15.75" customHeight="1">
      <c r="A449" s="34"/>
      <c r="B449" s="34"/>
      <c r="C449" s="34"/>
      <c r="E449" s="34"/>
      <c r="F449" s="35"/>
      <c r="J449" s="36"/>
      <c r="N449" s="13"/>
      <c r="P449" s="54"/>
      <c r="W449" s="12"/>
      <c r="X449" s="34"/>
      <c r="Z449" s="12"/>
    </row>
    <row r="450" ht="15.75" customHeight="1">
      <c r="A450" s="34"/>
      <c r="B450" s="34"/>
      <c r="C450" s="34"/>
      <c r="E450" s="34"/>
      <c r="F450" s="35"/>
      <c r="J450" s="36"/>
      <c r="N450" s="13"/>
      <c r="P450" s="54"/>
      <c r="W450" s="12"/>
      <c r="X450" s="34"/>
      <c r="Z450" s="12"/>
    </row>
    <row r="451" ht="15.75" customHeight="1">
      <c r="A451" s="34"/>
      <c r="B451" s="34"/>
      <c r="C451" s="34"/>
      <c r="E451" s="34"/>
      <c r="F451" s="35"/>
      <c r="J451" s="36"/>
      <c r="N451" s="13"/>
      <c r="P451" s="54"/>
      <c r="W451" s="12"/>
      <c r="X451" s="34"/>
      <c r="Z451" s="12"/>
    </row>
    <row r="452" ht="15.75" customHeight="1">
      <c r="A452" s="34"/>
      <c r="B452" s="34"/>
      <c r="C452" s="34"/>
      <c r="E452" s="34"/>
      <c r="F452" s="35"/>
      <c r="J452" s="36"/>
      <c r="N452" s="13"/>
      <c r="P452" s="54"/>
      <c r="W452" s="12"/>
      <c r="X452" s="34"/>
      <c r="Z452" s="12"/>
    </row>
    <row r="453" ht="15.75" customHeight="1">
      <c r="A453" s="34"/>
      <c r="B453" s="34"/>
      <c r="C453" s="34"/>
      <c r="E453" s="34"/>
      <c r="F453" s="35"/>
      <c r="J453" s="36"/>
      <c r="N453" s="13"/>
      <c r="P453" s="54"/>
      <c r="W453" s="12"/>
      <c r="X453" s="34"/>
      <c r="Z453" s="12"/>
    </row>
    <row r="454" ht="15.75" customHeight="1">
      <c r="A454" s="34"/>
      <c r="B454" s="34"/>
      <c r="C454" s="34"/>
      <c r="E454" s="34"/>
      <c r="F454" s="35"/>
      <c r="J454" s="36"/>
      <c r="N454" s="13"/>
      <c r="P454" s="54"/>
      <c r="W454" s="12"/>
      <c r="X454" s="34"/>
      <c r="Z454" s="12"/>
    </row>
    <row r="455" ht="15.75" customHeight="1">
      <c r="A455" s="34"/>
      <c r="B455" s="34"/>
      <c r="C455" s="34"/>
      <c r="E455" s="34"/>
      <c r="F455" s="35"/>
      <c r="J455" s="36"/>
      <c r="N455" s="13"/>
      <c r="P455" s="54"/>
      <c r="W455" s="12"/>
      <c r="X455" s="34"/>
      <c r="Z455" s="12"/>
    </row>
    <row r="456" ht="15.75" customHeight="1">
      <c r="A456" s="34"/>
      <c r="B456" s="34"/>
      <c r="C456" s="34"/>
      <c r="E456" s="34"/>
      <c r="F456" s="35"/>
      <c r="J456" s="36"/>
      <c r="N456" s="13"/>
      <c r="P456" s="54"/>
      <c r="W456" s="12"/>
      <c r="X456" s="34"/>
      <c r="Z456" s="12"/>
    </row>
    <row r="457" ht="15.75" customHeight="1">
      <c r="A457" s="34"/>
      <c r="B457" s="34"/>
      <c r="C457" s="34"/>
      <c r="E457" s="34"/>
      <c r="F457" s="35"/>
      <c r="J457" s="36"/>
      <c r="N457" s="13"/>
      <c r="P457" s="54"/>
      <c r="W457" s="12"/>
      <c r="X457" s="34"/>
      <c r="Z457" s="12"/>
    </row>
    <row r="458" ht="15.75" customHeight="1">
      <c r="A458" s="34"/>
      <c r="B458" s="34"/>
      <c r="C458" s="34"/>
      <c r="E458" s="34"/>
      <c r="F458" s="35"/>
      <c r="J458" s="36"/>
      <c r="N458" s="13"/>
      <c r="P458" s="54"/>
      <c r="W458" s="12"/>
      <c r="X458" s="34"/>
      <c r="Z458" s="12"/>
    </row>
    <row r="459" ht="15.75" customHeight="1">
      <c r="A459" s="34"/>
      <c r="B459" s="34"/>
      <c r="C459" s="34"/>
      <c r="E459" s="34"/>
      <c r="F459" s="35"/>
      <c r="J459" s="36"/>
      <c r="N459" s="13"/>
      <c r="P459" s="54"/>
      <c r="W459" s="12"/>
      <c r="X459" s="34"/>
      <c r="Z459" s="12"/>
    </row>
    <row r="460" ht="15.75" customHeight="1">
      <c r="A460" s="34"/>
      <c r="B460" s="34"/>
      <c r="C460" s="34"/>
      <c r="E460" s="34"/>
      <c r="F460" s="35"/>
      <c r="J460" s="36"/>
      <c r="N460" s="13"/>
      <c r="P460" s="54"/>
      <c r="W460" s="12"/>
      <c r="X460" s="34"/>
      <c r="Z460" s="12"/>
    </row>
    <row r="461" ht="15.75" customHeight="1">
      <c r="A461" s="34"/>
      <c r="B461" s="34"/>
      <c r="C461" s="34"/>
      <c r="E461" s="34"/>
      <c r="F461" s="35"/>
      <c r="J461" s="36"/>
      <c r="N461" s="13"/>
      <c r="P461" s="54"/>
      <c r="W461" s="12"/>
      <c r="X461" s="34"/>
      <c r="Z461" s="12"/>
    </row>
    <row r="462" ht="15.75" customHeight="1">
      <c r="A462" s="34"/>
      <c r="B462" s="34"/>
      <c r="C462" s="34"/>
      <c r="E462" s="34"/>
      <c r="F462" s="35"/>
      <c r="J462" s="36"/>
      <c r="N462" s="13"/>
      <c r="P462" s="54"/>
      <c r="W462" s="12"/>
      <c r="X462" s="34"/>
      <c r="Z462" s="12"/>
    </row>
    <row r="463" ht="15.75" customHeight="1">
      <c r="A463" s="34"/>
      <c r="B463" s="34"/>
      <c r="C463" s="34"/>
      <c r="E463" s="34"/>
      <c r="F463" s="35"/>
      <c r="J463" s="36"/>
      <c r="N463" s="13"/>
      <c r="P463" s="54"/>
      <c r="W463" s="12"/>
      <c r="X463" s="34"/>
      <c r="Z463" s="12"/>
    </row>
    <row r="464" ht="15.75" customHeight="1">
      <c r="A464" s="34"/>
      <c r="B464" s="34"/>
      <c r="C464" s="34"/>
      <c r="E464" s="34"/>
      <c r="F464" s="35"/>
      <c r="J464" s="36"/>
      <c r="N464" s="13"/>
      <c r="P464" s="54"/>
      <c r="W464" s="12"/>
      <c r="X464" s="34"/>
      <c r="Z464" s="12"/>
    </row>
    <row r="465" ht="15.75" customHeight="1">
      <c r="A465" s="34"/>
      <c r="B465" s="34"/>
      <c r="C465" s="34"/>
      <c r="E465" s="34"/>
      <c r="F465" s="35"/>
      <c r="J465" s="36"/>
      <c r="N465" s="13"/>
      <c r="P465" s="54"/>
      <c r="W465" s="12"/>
      <c r="X465" s="34"/>
      <c r="Z465" s="12"/>
    </row>
    <row r="466" ht="15.75" customHeight="1">
      <c r="A466" s="34"/>
      <c r="B466" s="34"/>
      <c r="C466" s="34"/>
      <c r="E466" s="34"/>
      <c r="F466" s="35"/>
      <c r="J466" s="36"/>
      <c r="N466" s="13"/>
      <c r="P466" s="54"/>
      <c r="W466" s="12"/>
      <c r="X466" s="34"/>
      <c r="Z466" s="12"/>
    </row>
    <row r="467" ht="15.75" customHeight="1">
      <c r="A467" s="34"/>
      <c r="B467" s="34"/>
      <c r="C467" s="34"/>
      <c r="E467" s="34"/>
      <c r="F467" s="35"/>
      <c r="J467" s="36"/>
      <c r="N467" s="13"/>
      <c r="P467" s="54"/>
      <c r="W467" s="12"/>
      <c r="X467" s="34"/>
      <c r="Z467" s="12"/>
    </row>
    <row r="468" ht="15.75" customHeight="1">
      <c r="A468" s="34"/>
      <c r="B468" s="34"/>
      <c r="C468" s="34"/>
      <c r="E468" s="34"/>
      <c r="F468" s="35"/>
      <c r="J468" s="36"/>
      <c r="N468" s="13"/>
      <c r="P468" s="54"/>
      <c r="W468" s="12"/>
      <c r="X468" s="34"/>
      <c r="Z468" s="12"/>
    </row>
    <row r="469" ht="15.75" customHeight="1">
      <c r="A469" s="34"/>
      <c r="B469" s="34"/>
      <c r="C469" s="34"/>
      <c r="E469" s="34"/>
      <c r="F469" s="35"/>
      <c r="J469" s="36"/>
      <c r="N469" s="13"/>
      <c r="P469" s="54"/>
      <c r="W469" s="12"/>
      <c r="X469" s="34"/>
      <c r="Z469" s="12"/>
    </row>
    <row r="470" ht="15.75" customHeight="1">
      <c r="A470" s="34"/>
      <c r="B470" s="34"/>
      <c r="C470" s="34"/>
      <c r="E470" s="34"/>
      <c r="F470" s="35"/>
      <c r="J470" s="36"/>
      <c r="N470" s="13"/>
      <c r="P470" s="54"/>
      <c r="W470" s="12"/>
      <c r="X470" s="34"/>
      <c r="Z470" s="12"/>
    </row>
    <row r="471" ht="15.75" customHeight="1">
      <c r="A471" s="34"/>
      <c r="B471" s="34"/>
      <c r="C471" s="34"/>
      <c r="E471" s="34"/>
      <c r="F471" s="35"/>
      <c r="J471" s="36"/>
      <c r="N471" s="13"/>
      <c r="P471" s="54"/>
      <c r="W471" s="12"/>
      <c r="X471" s="34"/>
      <c r="Z471" s="12"/>
    </row>
    <row r="472" ht="15.75" customHeight="1">
      <c r="A472" s="34"/>
      <c r="B472" s="34"/>
      <c r="C472" s="34"/>
      <c r="E472" s="34"/>
      <c r="F472" s="35"/>
      <c r="J472" s="36"/>
      <c r="N472" s="13"/>
      <c r="P472" s="54"/>
      <c r="W472" s="12"/>
      <c r="X472" s="34"/>
      <c r="Z472" s="12"/>
    </row>
    <row r="473" ht="15.75" customHeight="1">
      <c r="A473" s="34"/>
      <c r="B473" s="34"/>
      <c r="C473" s="34"/>
      <c r="E473" s="34"/>
      <c r="F473" s="35"/>
      <c r="J473" s="36"/>
      <c r="N473" s="13"/>
      <c r="P473" s="54"/>
      <c r="W473" s="12"/>
      <c r="X473" s="34"/>
      <c r="Z473" s="12"/>
    </row>
    <row r="474" ht="15.75" customHeight="1">
      <c r="A474" s="34"/>
      <c r="B474" s="34"/>
      <c r="C474" s="34"/>
      <c r="E474" s="34"/>
      <c r="F474" s="35"/>
      <c r="J474" s="36"/>
      <c r="N474" s="13"/>
      <c r="P474" s="54"/>
      <c r="W474" s="12"/>
      <c r="X474" s="34"/>
      <c r="Z474" s="12"/>
    </row>
    <row r="475" ht="15.75" customHeight="1">
      <c r="A475" s="34"/>
      <c r="B475" s="34"/>
      <c r="C475" s="34"/>
      <c r="E475" s="34"/>
      <c r="F475" s="35"/>
      <c r="J475" s="36"/>
      <c r="N475" s="13"/>
      <c r="P475" s="54"/>
      <c r="W475" s="12"/>
      <c r="X475" s="34"/>
      <c r="Z475" s="12"/>
    </row>
    <row r="476" ht="15.75" customHeight="1">
      <c r="A476" s="34"/>
      <c r="B476" s="34"/>
      <c r="C476" s="34"/>
      <c r="E476" s="34"/>
      <c r="F476" s="35"/>
      <c r="J476" s="36"/>
      <c r="N476" s="13"/>
      <c r="P476" s="54"/>
      <c r="W476" s="12"/>
      <c r="X476" s="34"/>
      <c r="Z476" s="12"/>
    </row>
    <row r="477" ht="15.75" customHeight="1">
      <c r="A477" s="34"/>
      <c r="B477" s="34"/>
      <c r="C477" s="34"/>
      <c r="E477" s="34"/>
      <c r="F477" s="35"/>
      <c r="J477" s="36"/>
      <c r="N477" s="13"/>
      <c r="P477" s="54"/>
      <c r="W477" s="12"/>
      <c r="X477" s="34"/>
      <c r="Z477" s="12"/>
    </row>
    <row r="478" ht="15.75" customHeight="1">
      <c r="A478" s="34"/>
      <c r="B478" s="34"/>
      <c r="C478" s="34"/>
      <c r="E478" s="34"/>
      <c r="F478" s="35"/>
      <c r="J478" s="36"/>
      <c r="N478" s="13"/>
      <c r="P478" s="54"/>
      <c r="W478" s="12"/>
      <c r="X478" s="34"/>
      <c r="Z478" s="12"/>
    </row>
    <row r="479" ht="15.75" customHeight="1">
      <c r="A479" s="34"/>
      <c r="B479" s="34"/>
      <c r="C479" s="34"/>
      <c r="E479" s="34"/>
      <c r="F479" s="35"/>
      <c r="J479" s="36"/>
      <c r="N479" s="13"/>
      <c r="P479" s="54"/>
      <c r="W479" s="12"/>
      <c r="X479" s="34"/>
      <c r="Z479" s="12"/>
    </row>
    <row r="480" ht="15.75" customHeight="1">
      <c r="A480" s="34"/>
      <c r="B480" s="34"/>
      <c r="C480" s="34"/>
      <c r="E480" s="34"/>
      <c r="F480" s="35"/>
      <c r="J480" s="36"/>
      <c r="N480" s="13"/>
      <c r="P480" s="54"/>
      <c r="W480" s="12"/>
      <c r="X480" s="34"/>
      <c r="Z480" s="12"/>
    </row>
    <row r="481" ht="15.75" customHeight="1">
      <c r="A481" s="34"/>
      <c r="B481" s="34"/>
      <c r="C481" s="34"/>
      <c r="E481" s="34"/>
      <c r="F481" s="35"/>
      <c r="J481" s="36"/>
      <c r="N481" s="13"/>
      <c r="P481" s="54"/>
      <c r="W481" s="12"/>
      <c r="X481" s="34"/>
      <c r="Z481" s="12"/>
    </row>
    <row r="482" ht="15.75" customHeight="1">
      <c r="A482" s="34"/>
      <c r="B482" s="34"/>
      <c r="C482" s="34"/>
      <c r="E482" s="34"/>
      <c r="F482" s="35"/>
      <c r="J482" s="36"/>
      <c r="N482" s="13"/>
      <c r="P482" s="54"/>
      <c r="W482" s="12"/>
      <c r="X482" s="34"/>
      <c r="Z482" s="12"/>
    </row>
    <row r="483" ht="15.75" customHeight="1">
      <c r="A483" s="34"/>
      <c r="B483" s="34"/>
      <c r="C483" s="34"/>
      <c r="E483" s="34"/>
      <c r="F483" s="35"/>
      <c r="J483" s="36"/>
      <c r="N483" s="13"/>
      <c r="P483" s="54"/>
      <c r="W483" s="12"/>
      <c r="X483" s="34"/>
      <c r="Z483" s="12"/>
    </row>
    <row r="484" ht="15.75" customHeight="1">
      <c r="A484" s="34"/>
      <c r="B484" s="34"/>
      <c r="C484" s="34"/>
      <c r="E484" s="34"/>
      <c r="F484" s="35"/>
      <c r="J484" s="36"/>
      <c r="N484" s="13"/>
      <c r="P484" s="54"/>
      <c r="W484" s="12"/>
      <c r="X484" s="34"/>
      <c r="Z484" s="12"/>
    </row>
    <row r="485" ht="15.75" customHeight="1">
      <c r="A485" s="34"/>
      <c r="B485" s="34"/>
      <c r="C485" s="34"/>
      <c r="E485" s="34"/>
      <c r="F485" s="35"/>
      <c r="J485" s="36"/>
      <c r="N485" s="13"/>
      <c r="P485" s="54"/>
      <c r="W485" s="12"/>
      <c r="X485" s="34"/>
      <c r="Z485" s="12"/>
    </row>
    <row r="486" ht="15.75" customHeight="1">
      <c r="A486" s="34"/>
      <c r="B486" s="34"/>
      <c r="C486" s="34"/>
      <c r="E486" s="34"/>
      <c r="F486" s="35"/>
      <c r="J486" s="36"/>
      <c r="N486" s="13"/>
      <c r="P486" s="54"/>
      <c r="W486" s="12"/>
      <c r="X486" s="34"/>
      <c r="Z486" s="12"/>
    </row>
    <row r="487" ht="15.75" customHeight="1">
      <c r="A487" s="34"/>
      <c r="B487" s="34"/>
      <c r="C487" s="34"/>
      <c r="E487" s="34"/>
      <c r="F487" s="35"/>
      <c r="J487" s="36"/>
      <c r="N487" s="13"/>
      <c r="P487" s="54"/>
      <c r="W487" s="12"/>
      <c r="X487" s="34"/>
      <c r="Z487" s="12"/>
    </row>
    <row r="488" ht="15.75" customHeight="1">
      <c r="A488" s="34"/>
      <c r="B488" s="34"/>
      <c r="C488" s="34"/>
      <c r="E488" s="34"/>
      <c r="F488" s="35"/>
      <c r="J488" s="36"/>
      <c r="N488" s="13"/>
      <c r="P488" s="54"/>
      <c r="W488" s="12"/>
      <c r="X488" s="34"/>
      <c r="Z488" s="12"/>
    </row>
    <row r="489" ht="15.75" customHeight="1">
      <c r="A489" s="34"/>
      <c r="B489" s="34"/>
      <c r="C489" s="34"/>
      <c r="E489" s="34"/>
      <c r="F489" s="35"/>
      <c r="J489" s="36"/>
      <c r="N489" s="13"/>
      <c r="P489" s="54"/>
      <c r="W489" s="12"/>
      <c r="X489" s="34"/>
      <c r="Z489" s="12"/>
    </row>
    <row r="490" ht="15.75" customHeight="1">
      <c r="A490" s="34"/>
      <c r="B490" s="34"/>
      <c r="C490" s="34"/>
      <c r="E490" s="34"/>
      <c r="F490" s="35"/>
      <c r="J490" s="36"/>
      <c r="N490" s="13"/>
      <c r="P490" s="54"/>
      <c r="W490" s="12"/>
      <c r="X490" s="34"/>
      <c r="Z490" s="12"/>
    </row>
    <row r="491" ht="15.75" customHeight="1">
      <c r="A491" s="34"/>
      <c r="B491" s="34"/>
      <c r="C491" s="34"/>
      <c r="E491" s="34"/>
      <c r="F491" s="35"/>
      <c r="J491" s="36"/>
      <c r="N491" s="13"/>
      <c r="P491" s="54"/>
      <c r="W491" s="12"/>
      <c r="X491" s="34"/>
      <c r="Z491" s="12"/>
    </row>
    <row r="492" ht="15.75" customHeight="1">
      <c r="A492" s="34"/>
      <c r="B492" s="34"/>
      <c r="C492" s="34"/>
      <c r="E492" s="34"/>
      <c r="F492" s="35"/>
      <c r="J492" s="36"/>
      <c r="N492" s="13"/>
      <c r="P492" s="54"/>
      <c r="W492" s="12"/>
      <c r="X492" s="34"/>
      <c r="Z492" s="12"/>
    </row>
    <row r="493" ht="15.75" customHeight="1">
      <c r="A493" s="34"/>
      <c r="B493" s="34"/>
      <c r="C493" s="34"/>
      <c r="E493" s="34"/>
      <c r="F493" s="35"/>
      <c r="J493" s="36"/>
      <c r="N493" s="13"/>
      <c r="P493" s="54"/>
      <c r="W493" s="12"/>
      <c r="X493" s="34"/>
      <c r="Z493" s="12"/>
    </row>
    <row r="494" ht="15.75" customHeight="1">
      <c r="A494" s="34"/>
      <c r="B494" s="34"/>
      <c r="C494" s="34"/>
      <c r="E494" s="34"/>
      <c r="F494" s="35"/>
      <c r="J494" s="36"/>
      <c r="N494" s="13"/>
      <c r="P494" s="54"/>
      <c r="W494" s="12"/>
      <c r="X494" s="34"/>
      <c r="Z494" s="12"/>
    </row>
    <row r="495" ht="15.75" customHeight="1">
      <c r="A495" s="34"/>
      <c r="B495" s="34"/>
      <c r="C495" s="34"/>
      <c r="E495" s="34"/>
      <c r="F495" s="35"/>
      <c r="J495" s="36"/>
      <c r="N495" s="13"/>
      <c r="P495" s="54"/>
      <c r="W495" s="12"/>
      <c r="X495" s="34"/>
      <c r="Z495" s="12"/>
    </row>
    <row r="496" ht="15.75" customHeight="1">
      <c r="A496" s="34"/>
      <c r="B496" s="34"/>
      <c r="C496" s="34"/>
      <c r="E496" s="34"/>
      <c r="F496" s="35"/>
      <c r="J496" s="36"/>
      <c r="N496" s="13"/>
      <c r="P496" s="54"/>
      <c r="W496" s="12"/>
      <c r="X496" s="34"/>
      <c r="Z496" s="12"/>
    </row>
    <row r="497" ht="15.75" customHeight="1">
      <c r="A497" s="34"/>
      <c r="B497" s="34"/>
      <c r="C497" s="34"/>
      <c r="E497" s="34"/>
      <c r="F497" s="35"/>
      <c r="J497" s="36"/>
      <c r="N497" s="13"/>
      <c r="P497" s="54"/>
      <c r="W497" s="12"/>
      <c r="X497" s="34"/>
      <c r="Z497" s="12"/>
    </row>
    <row r="498" ht="15.75" customHeight="1">
      <c r="A498" s="34"/>
      <c r="B498" s="34"/>
      <c r="C498" s="34"/>
      <c r="E498" s="34"/>
      <c r="F498" s="35"/>
      <c r="J498" s="36"/>
      <c r="N498" s="13"/>
      <c r="P498" s="54"/>
      <c r="W498" s="12"/>
      <c r="X498" s="34"/>
      <c r="Z498" s="12"/>
    </row>
    <row r="499" ht="15.75" customHeight="1">
      <c r="A499" s="34"/>
      <c r="B499" s="34"/>
      <c r="C499" s="34"/>
      <c r="E499" s="34"/>
      <c r="F499" s="35"/>
      <c r="J499" s="36"/>
      <c r="N499" s="13"/>
      <c r="P499" s="54"/>
      <c r="W499" s="12"/>
      <c r="X499" s="34"/>
      <c r="Z499" s="12"/>
    </row>
    <row r="500" ht="15.75" customHeight="1">
      <c r="A500" s="34"/>
      <c r="B500" s="34"/>
      <c r="C500" s="34"/>
      <c r="E500" s="34"/>
      <c r="F500" s="35"/>
      <c r="J500" s="36"/>
      <c r="N500" s="13"/>
      <c r="P500" s="54"/>
      <c r="W500" s="12"/>
      <c r="X500" s="34"/>
      <c r="Z500" s="12"/>
    </row>
    <row r="501" ht="15.75" customHeight="1">
      <c r="A501" s="34"/>
      <c r="B501" s="34"/>
      <c r="C501" s="34"/>
      <c r="E501" s="34"/>
      <c r="F501" s="35"/>
      <c r="J501" s="36"/>
      <c r="N501" s="13"/>
      <c r="P501" s="54"/>
      <c r="W501" s="12"/>
      <c r="X501" s="34"/>
      <c r="Z501" s="12"/>
    </row>
    <row r="502" ht="15.75" customHeight="1">
      <c r="A502" s="34"/>
      <c r="B502" s="34"/>
      <c r="C502" s="34"/>
      <c r="E502" s="34"/>
      <c r="F502" s="35"/>
      <c r="J502" s="36"/>
      <c r="N502" s="13"/>
      <c r="P502" s="54"/>
      <c r="W502" s="12"/>
      <c r="X502" s="34"/>
      <c r="Z502" s="12"/>
    </row>
    <row r="503" ht="15.75" customHeight="1">
      <c r="A503" s="34"/>
      <c r="B503" s="34"/>
      <c r="C503" s="34"/>
      <c r="E503" s="34"/>
      <c r="F503" s="35"/>
      <c r="J503" s="36"/>
      <c r="N503" s="13"/>
      <c r="P503" s="54"/>
      <c r="W503" s="12"/>
      <c r="X503" s="34"/>
      <c r="Z503" s="12"/>
    </row>
    <row r="504" ht="15.75" customHeight="1">
      <c r="A504" s="34"/>
      <c r="B504" s="34"/>
      <c r="C504" s="34"/>
      <c r="E504" s="34"/>
      <c r="F504" s="35"/>
      <c r="J504" s="36"/>
      <c r="N504" s="13"/>
      <c r="P504" s="54"/>
      <c r="W504" s="12"/>
      <c r="X504" s="34"/>
      <c r="Z504" s="12"/>
    </row>
    <row r="505" ht="15.75" customHeight="1">
      <c r="A505" s="34"/>
      <c r="B505" s="34"/>
      <c r="C505" s="34"/>
      <c r="E505" s="34"/>
      <c r="F505" s="35"/>
      <c r="J505" s="36"/>
      <c r="N505" s="13"/>
      <c r="P505" s="54"/>
      <c r="W505" s="12"/>
      <c r="X505" s="34"/>
      <c r="Z505" s="12"/>
    </row>
    <row r="506" ht="15.75" customHeight="1">
      <c r="A506" s="34"/>
      <c r="B506" s="34"/>
      <c r="C506" s="34"/>
      <c r="E506" s="34"/>
      <c r="F506" s="35"/>
      <c r="J506" s="36"/>
      <c r="N506" s="13"/>
      <c r="P506" s="54"/>
      <c r="W506" s="12"/>
      <c r="X506" s="34"/>
      <c r="Z506" s="12"/>
    </row>
    <row r="507" ht="15.75" customHeight="1">
      <c r="A507" s="34"/>
      <c r="B507" s="34"/>
      <c r="C507" s="34"/>
      <c r="E507" s="34"/>
      <c r="F507" s="35"/>
      <c r="J507" s="36"/>
      <c r="N507" s="13"/>
      <c r="P507" s="54"/>
      <c r="W507" s="12"/>
      <c r="X507" s="34"/>
      <c r="Z507" s="12"/>
    </row>
    <row r="508" ht="15.75" customHeight="1">
      <c r="A508" s="34"/>
      <c r="B508" s="34"/>
      <c r="C508" s="34"/>
      <c r="E508" s="34"/>
      <c r="F508" s="35"/>
      <c r="J508" s="36"/>
      <c r="N508" s="13"/>
      <c r="P508" s="54"/>
      <c r="W508" s="12"/>
      <c r="X508" s="34"/>
      <c r="Z508" s="12"/>
    </row>
    <row r="509" ht="15.75" customHeight="1">
      <c r="A509" s="34"/>
      <c r="B509" s="34"/>
      <c r="C509" s="34"/>
      <c r="E509" s="34"/>
      <c r="F509" s="35"/>
      <c r="J509" s="36"/>
      <c r="N509" s="13"/>
      <c r="P509" s="54"/>
      <c r="W509" s="12"/>
      <c r="X509" s="34"/>
      <c r="Z509" s="12"/>
    </row>
    <row r="510" ht="15.75" customHeight="1">
      <c r="A510" s="34"/>
      <c r="B510" s="34"/>
      <c r="C510" s="34"/>
      <c r="E510" s="34"/>
      <c r="F510" s="35"/>
      <c r="J510" s="36"/>
      <c r="N510" s="13"/>
      <c r="P510" s="54"/>
      <c r="W510" s="12"/>
      <c r="X510" s="34"/>
      <c r="Z510" s="12"/>
    </row>
    <row r="511" ht="15.75" customHeight="1">
      <c r="A511" s="34"/>
      <c r="B511" s="34"/>
      <c r="C511" s="34"/>
      <c r="E511" s="34"/>
      <c r="F511" s="35"/>
      <c r="J511" s="36"/>
      <c r="N511" s="13"/>
      <c r="P511" s="54"/>
      <c r="W511" s="12"/>
      <c r="X511" s="34"/>
      <c r="Z511" s="12"/>
    </row>
    <row r="512" ht="15.75" customHeight="1">
      <c r="A512" s="34"/>
      <c r="B512" s="34"/>
      <c r="C512" s="34"/>
      <c r="E512" s="34"/>
      <c r="F512" s="35"/>
      <c r="J512" s="36"/>
      <c r="N512" s="13"/>
      <c r="P512" s="54"/>
      <c r="W512" s="12"/>
      <c r="X512" s="34"/>
      <c r="Z512" s="12"/>
    </row>
    <row r="513" ht="15.75" customHeight="1">
      <c r="A513" s="34"/>
      <c r="B513" s="34"/>
      <c r="C513" s="34"/>
      <c r="E513" s="34"/>
      <c r="F513" s="35"/>
      <c r="J513" s="36"/>
      <c r="N513" s="13"/>
      <c r="P513" s="54"/>
      <c r="W513" s="12"/>
      <c r="X513" s="34"/>
      <c r="Z513" s="12"/>
    </row>
    <row r="514" ht="15.75" customHeight="1">
      <c r="A514" s="34"/>
      <c r="B514" s="34"/>
      <c r="C514" s="34"/>
      <c r="E514" s="34"/>
      <c r="F514" s="35"/>
      <c r="J514" s="36"/>
      <c r="N514" s="13"/>
      <c r="P514" s="54"/>
      <c r="W514" s="12"/>
      <c r="X514" s="34"/>
      <c r="Z514" s="12"/>
    </row>
    <row r="515" ht="15.75" customHeight="1">
      <c r="A515" s="34"/>
      <c r="B515" s="34"/>
      <c r="C515" s="34"/>
      <c r="E515" s="34"/>
      <c r="F515" s="35"/>
      <c r="J515" s="36"/>
      <c r="N515" s="13"/>
      <c r="P515" s="54"/>
      <c r="W515" s="12"/>
      <c r="X515" s="34"/>
      <c r="Z515" s="12"/>
    </row>
    <row r="516" ht="15.75" customHeight="1">
      <c r="A516" s="34"/>
      <c r="B516" s="34"/>
      <c r="C516" s="34"/>
      <c r="E516" s="34"/>
      <c r="F516" s="35"/>
      <c r="J516" s="36"/>
      <c r="N516" s="13"/>
      <c r="P516" s="54"/>
      <c r="W516" s="12"/>
      <c r="X516" s="34"/>
      <c r="Z516" s="12"/>
    </row>
    <row r="517" ht="15.75" customHeight="1">
      <c r="A517" s="34"/>
      <c r="B517" s="34"/>
      <c r="C517" s="34"/>
      <c r="E517" s="34"/>
      <c r="F517" s="35"/>
      <c r="J517" s="36"/>
      <c r="N517" s="13"/>
      <c r="P517" s="54"/>
      <c r="W517" s="12"/>
      <c r="X517" s="34"/>
      <c r="Z517" s="12"/>
    </row>
    <row r="518" ht="15.75" customHeight="1">
      <c r="A518" s="34"/>
      <c r="B518" s="34"/>
      <c r="C518" s="34"/>
      <c r="E518" s="34"/>
      <c r="F518" s="35"/>
      <c r="J518" s="36"/>
      <c r="N518" s="13"/>
      <c r="P518" s="54"/>
      <c r="W518" s="12"/>
      <c r="X518" s="34"/>
      <c r="Z518" s="12"/>
    </row>
    <row r="519" ht="15.75" customHeight="1">
      <c r="A519" s="34"/>
      <c r="B519" s="34"/>
      <c r="C519" s="34"/>
      <c r="E519" s="34"/>
      <c r="F519" s="35"/>
      <c r="J519" s="36"/>
      <c r="N519" s="13"/>
      <c r="P519" s="54"/>
      <c r="W519" s="12"/>
      <c r="X519" s="34"/>
      <c r="Z519" s="12"/>
    </row>
    <row r="520" ht="15.75" customHeight="1">
      <c r="A520" s="34"/>
      <c r="B520" s="34"/>
      <c r="C520" s="34"/>
      <c r="E520" s="34"/>
      <c r="F520" s="35"/>
      <c r="J520" s="36"/>
      <c r="N520" s="13"/>
      <c r="P520" s="54"/>
      <c r="W520" s="12"/>
      <c r="X520" s="34"/>
      <c r="Z520" s="12"/>
    </row>
    <row r="521" ht="15.75" customHeight="1">
      <c r="A521" s="34"/>
      <c r="B521" s="34"/>
      <c r="C521" s="34"/>
      <c r="E521" s="34"/>
      <c r="F521" s="35"/>
      <c r="J521" s="36"/>
      <c r="N521" s="13"/>
      <c r="P521" s="54"/>
      <c r="W521" s="12"/>
      <c r="X521" s="34"/>
      <c r="Z521" s="12"/>
    </row>
    <row r="522" ht="15.75" customHeight="1">
      <c r="A522" s="34"/>
      <c r="B522" s="34"/>
      <c r="C522" s="34"/>
      <c r="E522" s="34"/>
      <c r="F522" s="35"/>
      <c r="J522" s="36"/>
      <c r="N522" s="13"/>
      <c r="P522" s="54"/>
      <c r="W522" s="12"/>
      <c r="X522" s="34"/>
      <c r="Z522" s="12"/>
    </row>
    <row r="523" ht="15.75" customHeight="1">
      <c r="A523" s="34"/>
      <c r="B523" s="34"/>
      <c r="C523" s="34"/>
      <c r="E523" s="34"/>
      <c r="F523" s="35"/>
      <c r="J523" s="36"/>
      <c r="N523" s="13"/>
      <c r="P523" s="54"/>
      <c r="W523" s="12"/>
      <c r="X523" s="34"/>
      <c r="Z523" s="12"/>
    </row>
    <row r="524" ht="15.75" customHeight="1">
      <c r="A524" s="34"/>
      <c r="B524" s="34"/>
      <c r="C524" s="34"/>
      <c r="E524" s="34"/>
      <c r="F524" s="35"/>
      <c r="J524" s="36"/>
      <c r="N524" s="13"/>
      <c r="P524" s="54"/>
      <c r="W524" s="12"/>
      <c r="X524" s="34"/>
      <c r="Z524" s="12"/>
    </row>
    <row r="525" ht="15.75" customHeight="1">
      <c r="A525" s="34"/>
      <c r="B525" s="34"/>
      <c r="C525" s="34"/>
      <c r="E525" s="34"/>
      <c r="F525" s="35"/>
      <c r="J525" s="36"/>
      <c r="N525" s="13"/>
      <c r="P525" s="54"/>
      <c r="W525" s="12"/>
      <c r="X525" s="34"/>
      <c r="Z525" s="12"/>
    </row>
    <row r="526" ht="15.75" customHeight="1">
      <c r="A526" s="34"/>
      <c r="B526" s="34"/>
      <c r="C526" s="34"/>
      <c r="E526" s="34"/>
      <c r="F526" s="35"/>
      <c r="J526" s="36"/>
      <c r="N526" s="13"/>
      <c r="P526" s="54"/>
      <c r="W526" s="12"/>
      <c r="X526" s="34"/>
      <c r="Z526" s="12"/>
    </row>
    <row r="527" ht="15.75" customHeight="1">
      <c r="A527" s="34"/>
      <c r="B527" s="34"/>
      <c r="C527" s="34"/>
      <c r="E527" s="34"/>
      <c r="F527" s="35"/>
      <c r="J527" s="36"/>
      <c r="N527" s="13"/>
      <c r="P527" s="54"/>
      <c r="W527" s="12"/>
      <c r="X527" s="34"/>
      <c r="Z527" s="12"/>
    </row>
    <row r="528" ht="15.75" customHeight="1">
      <c r="A528" s="34"/>
      <c r="B528" s="34"/>
      <c r="C528" s="34"/>
      <c r="E528" s="34"/>
      <c r="F528" s="35"/>
      <c r="J528" s="36"/>
      <c r="N528" s="13"/>
      <c r="P528" s="54"/>
      <c r="W528" s="12"/>
      <c r="X528" s="34"/>
      <c r="Z528" s="12"/>
    </row>
    <row r="529" ht="15.75" customHeight="1">
      <c r="A529" s="34"/>
      <c r="B529" s="34"/>
      <c r="C529" s="34"/>
      <c r="E529" s="34"/>
      <c r="F529" s="35"/>
      <c r="J529" s="36"/>
      <c r="N529" s="13"/>
      <c r="P529" s="54"/>
      <c r="W529" s="12"/>
      <c r="X529" s="34"/>
      <c r="Z529" s="12"/>
    </row>
    <row r="530" ht="15.75" customHeight="1">
      <c r="A530" s="34"/>
      <c r="B530" s="34"/>
      <c r="C530" s="34"/>
      <c r="E530" s="34"/>
      <c r="F530" s="35"/>
      <c r="J530" s="36"/>
      <c r="N530" s="13"/>
      <c r="P530" s="54"/>
      <c r="W530" s="12"/>
      <c r="X530" s="34"/>
      <c r="Z530" s="12"/>
    </row>
    <row r="531" ht="15.75" customHeight="1">
      <c r="A531" s="34"/>
      <c r="B531" s="34"/>
      <c r="C531" s="34"/>
      <c r="E531" s="34"/>
      <c r="F531" s="35"/>
      <c r="J531" s="36"/>
      <c r="N531" s="13"/>
      <c r="P531" s="54"/>
      <c r="W531" s="12"/>
      <c r="X531" s="34"/>
      <c r="Z531" s="12"/>
    </row>
    <row r="532" ht="15.75" customHeight="1">
      <c r="A532" s="34"/>
      <c r="B532" s="34"/>
      <c r="C532" s="34"/>
      <c r="E532" s="34"/>
      <c r="F532" s="35"/>
      <c r="J532" s="36"/>
      <c r="N532" s="13"/>
      <c r="P532" s="54"/>
      <c r="W532" s="12"/>
      <c r="X532" s="34"/>
      <c r="Z532" s="12"/>
    </row>
    <row r="533" ht="15.75" customHeight="1">
      <c r="A533" s="34"/>
      <c r="B533" s="34"/>
      <c r="C533" s="34"/>
      <c r="E533" s="34"/>
      <c r="F533" s="35"/>
      <c r="J533" s="36"/>
      <c r="N533" s="13"/>
      <c r="P533" s="54"/>
      <c r="W533" s="12"/>
      <c r="X533" s="34"/>
      <c r="Z533" s="12"/>
    </row>
    <row r="534" ht="15.75" customHeight="1">
      <c r="A534" s="34"/>
      <c r="B534" s="34"/>
      <c r="C534" s="34"/>
      <c r="E534" s="34"/>
      <c r="F534" s="35"/>
      <c r="J534" s="36"/>
      <c r="N534" s="13"/>
      <c r="P534" s="54"/>
      <c r="W534" s="12"/>
      <c r="X534" s="34"/>
      <c r="Z534" s="12"/>
    </row>
    <row r="535" ht="15.75" customHeight="1">
      <c r="A535" s="34"/>
      <c r="B535" s="34"/>
      <c r="C535" s="34"/>
      <c r="E535" s="34"/>
      <c r="F535" s="35"/>
      <c r="J535" s="36"/>
      <c r="N535" s="13"/>
      <c r="P535" s="54"/>
      <c r="W535" s="12"/>
      <c r="X535" s="34"/>
      <c r="Z535" s="12"/>
    </row>
    <row r="536" ht="15.75" customHeight="1">
      <c r="A536" s="34"/>
      <c r="B536" s="34"/>
      <c r="C536" s="34"/>
      <c r="E536" s="34"/>
      <c r="F536" s="35"/>
      <c r="J536" s="36"/>
      <c r="N536" s="13"/>
      <c r="P536" s="54"/>
      <c r="W536" s="12"/>
      <c r="X536" s="34"/>
      <c r="Z536" s="12"/>
    </row>
    <row r="537" ht="15.75" customHeight="1">
      <c r="A537" s="34"/>
      <c r="B537" s="34"/>
      <c r="C537" s="34"/>
      <c r="E537" s="34"/>
      <c r="F537" s="35"/>
      <c r="J537" s="36"/>
      <c r="N537" s="13"/>
      <c r="P537" s="54"/>
      <c r="W537" s="12"/>
      <c r="X537" s="34"/>
      <c r="Z537" s="12"/>
    </row>
    <row r="538" ht="15.75" customHeight="1">
      <c r="A538" s="34"/>
      <c r="B538" s="34"/>
      <c r="C538" s="34"/>
      <c r="E538" s="34"/>
      <c r="F538" s="35"/>
      <c r="J538" s="36"/>
      <c r="N538" s="13"/>
      <c r="P538" s="54"/>
      <c r="W538" s="12"/>
      <c r="X538" s="34"/>
      <c r="Z538" s="12"/>
    </row>
    <row r="539" ht="15.75" customHeight="1">
      <c r="A539" s="34"/>
      <c r="B539" s="34"/>
      <c r="C539" s="34"/>
      <c r="E539" s="34"/>
      <c r="F539" s="35"/>
      <c r="J539" s="36"/>
      <c r="N539" s="13"/>
      <c r="P539" s="54"/>
      <c r="W539" s="12"/>
      <c r="X539" s="34"/>
      <c r="Z539" s="12"/>
    </row>
    <row r="540" ht="15.75" customHeight="1">
      <c r="A540" s="34"/>
      <c r="B540" s="34"/>
      <c r="C540" s="34"/>
      <c r="E540" s="34"/>
      <c r="F540" s="35"/>
      <c r="J540" s="36"/>
      <c r="N540" s="13"/>
      <c r="P540" s="54"/>
      <c r="W540" s="12"/>
      <c r="X540" s="34"/>
      <c r="Z540" s="12"/>
    </row>
    <row r="541" ht="15.75" customHeight="1">
      <c r="A541" s="34"/>
      <c r="B541" s="34"/>
      <c r="C541" s="34"/>
      <c r="E541" s="34"/>
      <c r="F541" s="35"/>
      <c r="J541" s="36"/>
      <c r="N541" s="13"/>
      <c r="P541" s="54"/>
      <c r="W541" s="12"/>
      <c r="X541" s="34"/>
      <c r="Z541" s="12"/>
    </row>
    <row r="542" ht="15.75" customHeight="1">
      <c r="A542" s="34"/>
      <c r="B542" s="34"/>
      <c r="C542" s="34"/>
      <c r="E542" s="34"/>
      <c r="F542" s="35"/>
      <c r="J542" s="36"/>
      <c r="N542" s="13"/>
      <c r="P542" s="54"/>
      <c r="W542" s="12"/>
      <c r="X542" s="34"/>
      <c r="Z542" s="12"/>
    </row>
    <row r="543" ht="15.75" customHeight="1">
      <c r="A543" s="34"/>
      <c r="B543" s="34"/>
      <c r="C543" s="34"/>
      <c r="E543" s="34"/>
      <c r="F543" s="35"/>
      <c r="J543" s="36"/>
      <c r="N543" s="13"/>
      <c r="P543" s="54"/>
      <c r="W543" s="12"/>
      <c r="X543" s="34"/>
      <c r="Z543" s="12"/>
    </row>
    <row r="544" ht="15.75" customHeight="1">
      <c r="A544" s="34"/>
      <c r="B544" s="34"/>
      <c r="C544" s="34"/>
      <c r="E544" s="34"/>
      <c r="F544" s="35"/>
      <c r="J544" s="36"/>
      <c r="N544" s="13"/>
      <c r="P544" s="54"/>
      <c r="W544" s="12"/>
      <c r="X544" s="34"/>
      <c r="Z544" s="12"/>
    </row>
    <row r="545" ht="15.75" customHeight="1">
      <c r="A545" s="34"/>
      <c r="B545" s="34"/>
      <c r="C545" s="34"/>
      <c r="E545" s="34"/>
      <c r="F545" s="35"/>
      <c r="J545" s="36"/>
      <c r="N545" s="13"/>
      <c r="P545" s="54"/>
      <c r="W545" s="12"/>
      <c r="X545" s="34"/>
      <c r="Z545" s="12"/>
    </row>
    <row r="546" ht="15.75" customHeight="1">
      <c r="A546" s="34"/>
      <c r="B546" s="34"/>
      <c r="C546" s="34"/>
      <c r="E546" s="34"/>
      <c r="F546" s="35"/>
      <c r="J546" s="36"/>
      <c r="N546" s="13"/>
      <c r="P546" s="54"/>
      <c r="W546" s="12"/>
      <c r="X546" s="34"/>
      <c r="Z546" s="12"/>
    </row>
    <row r="547" ht="15.75" customHeight="1">
      <c r="A547" s="34"/>
      <c r="B547" s="34"/>
      <c r="C547" s="34"/>
      <c r="E547" s="34"/>
      <c r="F547" s="35"/>
      <c r="J547" s="36"/>
      <c r="N547" s="13"/>
      <c r="P547" s="54"/>
      <c r="W547" s="12"/>
      <c r="X547" s="34"/>
      <c r="Z547" s="12"/>
    </row>
    <row r="548" ht="15.75" customHeight="1">
      <c r="A548" s="34"/>
      <c r="B548" s="34"/>
      <c r="C548" s="34"/>
      <c r="E548" s="34"/>
      <c r="F548" s="35"/>
      <c r="J548" s="36"/>
      <c r="N548" s="13"/>
      <c r="P548" s="54"/>
      <c r="W548" s="12"/>
      <c r="X548" s="34"/>
      <c r="Z548" s="12"/>
    </row>
    <row r="549" ht="15.75" customHeight="1">
      <c r="A549" s="34"/>
      <c r="B549" s="34"/>
      <c r="C549" s="34"/>
      <c r="E549" s="34"/>
      <c r="F549" s="35"/>
      <c r="J549" s="36"/>
      <c r="N549" s="13"/>
      <c r="P549" s="54"/>
      <c r="W549" s="12"/>
      <c r="X549" s="34"/>
      <c r="Z549" s="12"/>
    </row>
    <row r="550" ht="15.75" customHeight="1">
      <c r="A550" s="34"/>
      <c r="B550" s="34"/>
      <c r="C550" s="34"/>
      <c r="E550" s="34"/>
      <c r="F550" s="35"/>
      <c r="J550" s="36"/>
      <c r="N550" s="13"/>
      <c r="P550" s="54"/>
      <c r="W550" s="12"/>
      <c r="X550" s="34"/>
      <c r="Z550" s="12"/>
    </row>
    <row r="551" ht="15.75" customHeight="1">
      <c r="A551" s="34"/>
      <c r="B551" s="34"/>
      <c r="C551" s="34"/>
      <c r="E551" s="34"/>
      <c r="F551" s="35"/>
      <c r="J551" s="36"/>
      <c r="N551" s="13"/>
      <c r="P551" s="54"/>
      <c r="W551" s="12"/>
      <c r="X551" s="34"/>
      <c r="Z551" s="12"/>
    </row>
    <row r="552" ht="15.75" customHeight="1">
      <c r="A552" s="34"/>
      <c r="B552" s="34"/>
      <c r="C552" s="34"/>
      <c r="E552" s="34"/>
      <c r="F552" s="35"/>
      <c r="J552" s="36"/>
      <c r="N552" s="13"/>
      <c r="P552" s="54"/>
      <c r="W552" s="12"/>
      <c r="X552" s="34"/>
      <c r="Z552" s="12"/>
    </row>
    <row r="553" ht="15.75" customHeight="1">
      <c r="A553" s="34"/>
      <c r="B553" s="34"/>
      <c r="C553" s="34"/>
      <c r="E553" s="34"/>
      <c r="F553" s="35"/>
      <c r="J553" s="36"/>
      <c r="N553" s="13"/>
      <c r="P553" s="54"/>
      <c r="W553" s="12"/>
      <c r="X553" s="34"/>
      <c r="Z553" s="12"/>
    </row>
    <row r="554" ht="15.75" customHeight="1">
      <c r="A554" s="34"/>
      <c r="B554" s="34"/>
      <c r="C554" s="34"/>
      <c r="E554" s="34"/>
      <c r="F554" s="35"/>
      <c r="J554" s="36"/>
      <c r="N554" s="13"/>
      <c r="P554" s="54"/>
      <c r="W554" s="12"/>
      <c r="X554" s="34"/>
      <c r="Z554" s="12"/>
    </row>
    <row r="555" ht="15.75" customHeight="1">
      <c r="A555" s="34"/>
      <c r="B555" s="34"/>
      <c r="C555" s="34"/>
      <c r="E555" s="34"/>
      <c r="F555" s="35"/>
      <c r="J555" s="36"/>
      <c r="N555" s="13"/>
      <c r="P555" s="54"/>
      <c r="W555" s="12"/>
      <c r="X555" s="34"/>
      <c r="Z555" s="12"/>
    </row>
    <row r="556" ht="15.75" customHeight="1">
      <c r="A556" s="34"/>
      <c r="B556" s="34"/>
      <c r="C556" s="34"/>
      <c r="E556" s="34"/>
      <c r="F556" s="35"/>
      <c r="J556" s="36"/>
      <c r="N556" s="13"/>
      <c r="P556" s="54"/>
      <c r="W556" s="12"/>
      <c r="X556" s="34"/>
      <c r="Z556" s="12"/>
    </row>
    <row r="557" ht="15.75" customHeight="1">
      <c r="A557" s="34"/>
      <c r="B557" s="34"/>
      <c r="C557" s="34"/>
      <c r="E557" s="34"/>
      <c r="F557" s="35"/>
      <c r="J557" s="36"/>
      <c r="N557" s="13"/>
      <c r="P557" s="54"/>
      <c r="W557" s="12"/>
      <c r="X557" s="34"/>
      <c r="Z557" s="12"/>
    </row>
    <row r="558" ht="15.75" customHeight="1">
      <c r="A558" s="34"/>
      <c r="B558" s="34"/>
      <c r="C558" s="34"/>
      <c r="E558" s="34"/>
      <c r="F558" s="35"/>
      <c r="J558" s="36"/>
      <c r="N558" s="13"/>
      <c r="P558" s="54"/>
      <c r="W558" s="12"/>
      <c r="X558" s="34"/>
      <c r="Z558" s="12"/>
    </row>
    <row r="559" ht="15.75" customHeight="1">
      <c r="A559" s="34"/>
      <c r="B559" s="34"/>
      <c r="C559" s="34"/>
      <c r="E559" s="34"/>
      <c r="F559" s="35"/>
      <c r="J559" s="36"/>
      <c r="N559" s="13"/>
      <c r="P559" s="54"/>
      <c r="W559" s="12"/>
      <c r="X559" s="34"/>
      <c r="Z559" s="12"/>
    </row>
    <row r="560" ht="15.75" customHeight="1">
      <c r="A560" s="34"/>
      <c r="B560" s="34"/>
      <c r="C560" s="34"/>
      <c r="E560" s="34"/>
      <c r="F560" s="35"/>
      <c r="J560" s="36"/>
      <c r="N560" s="13"/>
      <c r="P560" s="54"/>
      <c r="W560" s="12"/>
      <c r="X560" s="34"/>
      <c r="Z560" s="12"/>
    </row>
    <row r="561" ht="15.75" customHeight="1">
      <c r="A561" s="34"/>
      <c r="B561" s="34"/>
      <c r="C561" s="34"/>
      <c r="E561" s="34"/>
      <c r="F561" s="35"/>
      <c r="J561" s="36"/>
      <c r="N561" s="13"/>
      <c r="P561" s="54"/>
      <c r="W561" s="12"/>
      <c r="X561" s="34"/>
      <c r="Z561" s="12"/>
    </row>
    <row r="562" ht="15.75" customHeight="1">
      <c r="A562" s="34"/>
      <c r="B562" s="34"/>
      <c r="C562" s="34"/>
      <c r="E562" s="34"/>
      <c r="F562" s="35"/>
      <c r="J562" s="36"/>
      <c r="N562" s="13"/>
      <c r="P562" s="54"/>
      <c r="W562" s="12"/>
      <c r="X562" s="34"/>
      <c r="Z562" s="12"/>
    </row>
    <row r="563" ht="15.75" customHeight="1">
      <c r="A563" s="34"/>
      <c r="B563" s="34"/>
      <c r="C563" s="34"/>
      <c r="E563" s="34"/>
      <c r="F563" s="35"/>
      <c r="J563" s="36"/>
      <c r="N563" s="13"/>
      <c r="P563" s="54"/>
      <c r="W563" s="12"/>
      <c r="X563" s="34"/>
      <c r="Z563" s="12"/>
    </row>
    <row r="564" ht="15.75" customHeight="1">
      <c r="A564" s="34"/>
      <c r="B564" s="34"/>
      <c r="C564" s="34"/>
      <c r="E564" s="34"/>
      <c r="F564" s="35"/>
      <c r="J564" s="36"/>
      <c r="N564" s="13"/>
      <c r="P564" s="54"/>
      <c r="W564" s="12"/>
      <c r="X564" s="34"/>
      <c r="Z564" s="12"/>
    </row>
    <row r="565" ht="15.75" customHeight="1">
      <c r="A565" s="34"/>
      <c r="B565" s="34"/>
      <c r="C565" s="34"/>
      <c r="E565" s="34"/>
      <c r="F565" s="35"/>
      <c r="J565" s="36"/>
      <c r="N565" s="13"/>
      <c r="P565" s="54"/>
      <c r="W565" s="12"/>
      <c r="X565" s="34"/>
      <c r="Z565" s="12"/>
    </row>
    <row r="566" ht="15.75" customHeight="1">
      <c r="A566" s="34"/>
      <c r="B566" s="34"/>
      <c r="C566" s="34"/>
      <c r="E566" s="34"/>
      <c r="F566" s="35"/>
      <c r="J566" s="36"/>
      <c r="N566" s="13"/>
      <c r="P566" s="54"/>
      <c r="W566" s="12"/>
      <c r="X566" s="34"/>
      <c r="Z566" s="12"/>
    </row>
    <row r="567" ht="15.75" customHeight="1">
      <c r="A567" s="34"/>
      <c r="B567" s="34"/>
      <c r="C567" s="34"/>
      <c r="E567" s="34"/>
      <c r="F567" s="35"/>
      <c r="J567" s="36"/>
      <c r="N567" s="13"/>
      <c r="P567" s="54"/>
      <c r="W567" s="12"/>
      <c r="X567" s="34"/>
      <c r="Z567" s="12"/>
    </row>
    <row r="568" ht="15.75" customHeight="1">
      <c r="A568" s="34"/>
      <c r="B568" s="34"/>
      <c r="C568" s="34"/>
      <c r="E568" s="34"/>
      <c r="F568" s="35"/>
      <c r="J568" s="36"/>
      <c r="N568" s="13"/>
      <c r="P568" s="54"/>
      <c r="W568" s="12"/>
      <c r="X568" s="34"/>
      <c r="Z568" s="12"/>
    </row>
    <row r="569" ht="15.75" customHeight="1">
      <c r="A569" s="34"/>
      <c r="B569" s="34"/>
      <c r="C569" s="34"/>
      <c r="E569" s="34"/>
      <c r="F569" s="35"/>
      <c r="J569" s="36"/>
      <c r="N569" s="13"/>
      <c r="P569" s="54"/>
      <c r="W569" s="12"/>
      <c r="X569" s="34"/>
      <c r="Z569" s="12"/>
    </row>
    <row r="570" ht="15.75" customHeight="1">
      <c r="A570" s="34"/>
      <c r="B570" s="34"/>
      <c r="C570" s="34"/>
      <c r="E570" s="34"/>
      <c r="F570" s="35"/>
      <c r="J570" s="36"/>
      <c r="N570" s="13"/>
      <c r="P570" s="54"/>
      <c r="W570" s="12"/>
      <c r="X570" s="34"/>
      <c r="Z570" s="12"/>
    </row>
    <row r="571" ht="15.75" customHeight="1">
      <c r="A571" s="34"/>
      <c r="B571" s="34"/>
      <c r="C571" s="34"/>
      <c r="E571" s="34"/>
      <c r="F571" s="35"/>
      <c r="J571" s="36"/>
      <c r="N571" s="13"/>
      <c r="P571" s="54"/>
      <c r="W571" s="12"/>
      <c r="X571" s="34"/>
      <c r="Z571" s="12"/>
    </row>
    <row r="572" ht="15.75" customHeight="1">
      <c r="A572" s="34"/>
      <c r="B572" s="34"/>
      <c r="C572" s="34"/>
      <c r="E572" s="34"/>
      <c r="F572" s="35"/>
      <c r="J572" s="36"/>
      <c r="N572" s="13"/>
      <c r="P572" s="54"/>
      <c r="W572" s="12"/>
      <c r="X572" s="34"/>
      <c r="Z572" s="12"/>
    </row>
    <row r="573" ht="15.75" customHeight="1">
      <c r="A573" s="34"/>
      <c r="B573" s="34"/>
      <c r="C573" s="34"/>
      <c r="E573" s="34"/>
      <c r="F573" s="35"/>
      <c r="J573" s="36"/>
      <c r="N573" s="13"/>
      <c r="P573" s="54"/>
      <c r="W573" s="12"/>
      <c r="X573" s="34"/>
      <c r="Z573" s="12"/>
    </row>
    <row r="574" ht="15.75" customHeight="1">
      <c r="A574" s="34"/>
      <c r="B574" s="34"/>
      <c r="C574" s="34"/>
      <c r="E574" s="34"/>
      <c r="F574" s="35"/>
      <c r="J574" s="36"/>
      <c r="N574" s="13"/>
      <c r="P574" s="54"/>
      <c r="W574" s="12"/>
      <c r="X574" s="34"/>
      <c r="Z574" s="12"/>
    </row>
    <row r="575" ht="15.75" customHeight="1">
      <c r="A575" s="34"/>
      <c r="B575" s="34"/>
      <c r="C575" s="34"/>
      <c r="E575" s="34"/>
      <c r="F575" s="35"/>
      <c r="J575" s="36"/>
      <c r="N575" s="13"/>
      <c r="P575" s="54"/>
      <c r="W575" s="12"/>
      <c r="X575" s="34"/>
      <c r="Z575" s="12"/>
    </row>
    <row r="576" ht="15.75" customHeight="1">
      <c r="A576" s="34"/>
      <c r="B576" s="34"/>
      <c r="C576" s="34"/>
      <c r="E576" s="34"/>
      <c r="F576" s="35"/>
      <c r="J576" s="36"/>
      <c r="N576" s="13"/>
      <c r="P576" s="54"/>
      <c r="W576" s="12"/>
      <c r="X576" s="34"/>
      <c r="Z576" s="12"/>
    </row>
    <row r="577" ht="15.75" customHeight="1">
      <c r="A577" s="34"/>
      <c r="B577" s="34"/>
      <c r="C577" s="34"/>
      <c r="E577" s="34"/>
      <c r="F577" s="35"/>
      <c r="J577" s="36"/>
      <c r="N577" s="13"/>
      <c r="P577" s="54"/>
      <c r="W577" s="12"/>
      <c r="X577" s="34"/>
      <c r="Z577" s="12"/>
    </row>
    <row r="578" ht="15.75" customHeight="1">
      <c r="A578" s="34"/>
      <c r="B578" s="34"/>
      <c r="C578" s="34"/>
      <c r="E578" s="34"/>
      <c r="F578" s="35"/>
      <c r="J578" s="36"/>
      <c r="N578" s="13"/>
      <c r="P578" s="54"/>
      <c r="W578" s="12"/>
      <c r="X578" s="34"/>
      <c r="Z578" s="12"/>
    </row>
    <row r="579" ht="15.75" customHeight="1">
      <c r="A579" s="34"/>
      <c r="B579" s="34"/>
      <c r="C579" s="34"/>
      <c r="E579" s="34"/>
      <c r="F579" s="35"/>
      <c r="J579" s="36"/>
      <c r="N579" s="13"/>
      <c r="P579" s="54"/>
      <c r="W579" s="12"/>
      <c r="X579" s="34"/>
      <c r="Z579" s="12"/>
    </row>
    <row r="580" ht="15.75" customHeight="1">
      <c r="A580" s="34"/>
      <c r="B580" s="34"/>
      <c r="C580" s="34"/>
      <c r="E580" s="34"/>
      <c r="F580" s="35"/>
      <c r="J580" s="36"/>
      <c r="N580" s="13"/>
      <c r="P580" s="54"/>
      <c r="W580" s="12"/>
      <c r="X580" s="34"/>
      <c r="Z580" s="12"/>
    </row>
    <row r="581" ht="15.75" customHeight="1">
      <c r="A581" s="34"/>
      <c r="B581" s="34"/>
      <c r="C581" s="34"/>
      <c r="E581" s="34"/>
      <c r="F581" s="35"/>
      <c r="J581" s="36"/>
      <c r="N581" s="13"/>
      <c r="P581" s="54"/>
      <c r="W581" s="12"/>
      <c r="X581" s="34"/>
      <c r="Z581" s="12"/>
    </row>
    <row r="582" ht="15.75" customHeight="1">
      <c r="A582" s="34"/>
      <c r="B582" s="34"/>
      <c r="C582" s="34"/>
      <c r="E582" s="34"/>
      <c r="F582" s="35"/>
      <c r="J582" s="36"/>
      <c r="N582" s="13"/>
      <c r="P582" s="54"/>
      <c r="W582" s="12"/>
      <c r="X582" s="34"/>
      <c r="Z582" s="12"/>
    </row>
    <row r="583" ht="15.75" customHeight="1">
      <c r="A583" s="34"/>
      <c r="B583" s="34"/>
      <c r="C583" s="34"/>
      <c r="E583" s="34"/>
      <c r="F583" s="35"/>
      <c r="J583" s="36"/>
      <c r="N583" s="13"/>
      <c r="P583" s="54"/>
      <c r="W583" s="12"/>
      <c r="X583" s="34"/>
      <c r="Z583" s="12"/>
    </row>
    <row r="584" ht="15.75" customHeight="1">
      <c r="A584" s="34"/>
      <c r="B584" s="34"/>
      <c r="C584" s="34"/>
      <c r="E584" s="34"/>
      <c r="F584" s="35"/>
      <c r="J584" s="36"/>
      <c r="N584" s="13"/>
      <c r="P584" s="54"/>
      <c r="W584" s="12"/>
      <c r="X584" s="34"/>
      <c r="Z584" s="12"/>
    </row>
    <row r="585" ht="15.75" customHeight="1">
      <c r="A585" s="34"/>
      <c r="B585" s="34"/>
      <c r="C585" s="34"/>
      <c r="E585" s="34"/>
      <c r="F585" s="35"/>
      <c r="J585" s="36"/>
      <c r="N585" s="13"/>
      <c r="P585" s="54"/>
      <c r="W585" s="12"/>
      <c r="X585" s="34"/>
      <c r="Z585" s="12"/>
    </row>
    <row r="586" ht="15.75" customHeight="1">
      <c r="A586" s="34"/>
      <c r="B586" s="34"/>
      <c r="C586" s="34"/>
      <c r="E586" s="34"/>
      <c r="F586" s="35"/>
      <c r="J586" s="36"/>
      <c r="N586" s="13"/>
      <c r="P586" s="54"/>
      <c r="W586" s="12"/>
      <c r="X586" s="34"/>
      <c r="Z586" s="12"/>
    </row>
    <row r="587" ht="15.75" customHeight="1">
      <c r="A587" s="34"/>
      <c r="B587" s="34"/>
      <c r="C587" s="34"/>
      <c r="E587" s="34"/>
      <c r="F587" s="35"/>
      <c r="J587" s="36"/>
      <c r="N587" s="13"/>
      <c r="P587" s="54"/>
      <c r="W587" s="12"/>
      <c r="X587" s="34"/>
      <c r="Z587" s="12"/>
    </row>
    <row r="588" ht="15.75" customHeight="1">
      <c r="A588" s="34"/>
      <c r="B588" s="34"/>
      <c r="C588" s="34"/>
      <c r="E588" s="34"/>
      <c r="F588" s="35"/>
      <c r="J588" s="36"/>
      <c r="N588" s="13"/>
      <c r="P588" s="54"/>
      <c r="W588" s="12"/>
      <c r="X588" s="34"/>
      <c r="Z588" s="12"/>
    </row>
    <row r="589" ht="15.75" customHeight="1">
      <c r="A589" s="34"/>
      <c r="B589" s="34"/>
      <c r="C589" s="34"/>
      <c r="E589" s="34"/>
      <c r="F589" s="35"/>
      <c r="J589" s="36"/>
      <c r="N589" s="13"/>
      <c r="P589" s="54"/>
      <c r="W589" s="12"/>
      <c r="X589" s="34"/>
      <c r="Z589" s="12"/>
    </row>
    <row r="590" ht="15.75" customHeight="1">
      <c r="A590" s="34"/>
      <c r="B590" s="34"/>
      <c r="C590" s="34"/>
      <c r="E590" s="34"/>
      <c r="F590" s="35"/>
      <c r="J590" s="36"/>
      <c r="N590" s="13"/>
      <c r="P590" s="54"/>
      <c r="W590" s="12"/>
      <c r="X590" s="34"/>
      <c r="Z590" s="12"/>
    </row>
    <row r="591" ht="15.75" customHeight="1">
      <c r="A591" s="34"/>
      <c r="B591" s="34"/>
      <c r="C591" s="34"/>
      <c r="E591" s="34"/>
      <c r="F591" s="35"/>
      <c r="J591" s="36"/>
      <c r="N591" s="13"/>
      <c r="P591" s="54"/>
      <c r="W591" s="12"/>
      <c r="X591" s="34"/>
      <c r="Z591" s="12"/>
    </row>
    <row r="592" ht="15.75" customHeight="1">
      <c r="A592" s="34"/>
      <c r="B592" s="34"/>
      <c r="C592" s="34"/>
      <c r="E592" s="34"/>
      <c r="F592" s="35"/>
      <c r="J592" s="36"/>
      <c r="N592" s="13"/>
      <c r="P592" s="54"/>
      <c r="W592" s="12"/>
      <c r="X592" s="34"/>
      <c r="Z592" s="12"/>
    </row>
    <row r="593" ht="15.75" customHeight="1">
      <c r="A593" s="34"/>
      <c r="B593" s="34"/>
      <c r="C593" s="34"/>
      <c r="E593" s="34"/>
      <c r="F593" s="35"/>
      <c r="J593" s="36"/>
      <c r="N593" s="13"/>
      <c r="P593" s="54"/>
      <c r="W593" s="12"/>
      <c r="X593" s="34"/>
      <c r="Z593" s="12"/>
    </row>
    <row r="594" ht="15.75" customHeight="1">
      <c r="A594" s="34"/>
      <c r="B594" s="34"/>
      <c r="C594" s="34"/>
      <c r="E594" s="34"/>
      <c r="F594" s="35"/>
      <c r="J594" s="36"/>
      <c r="N594" s="13"/>
      <c r="P594" s="54"/>
      <c r="W594" s="12"/>
      <c r="X594" s="34"/>
      <c r="Z594" s="12"/>
    </row>
    <row r="595" ht="15.75" customHeight="1">
      <c r="A595" s="34"/>
      <c r="B595" s="34"/>
      <c r="C595" s="34"/>
      <c r="E595" s="34"/>
      <c r="F595" s="35"/>
      <c r="J595" s="36"/>
      <c r="N595" s="13"/>
      <c r="P595" s="54"/>
      <c r="W595" s="12"/>
      <c r="X595" s="34"/>
      <c r="Z595" s="12"/>
    </row>
    <row r="596" ht="15.75" customHeight="1">
      <c r="A596" s="34"/>
      <c r="B596" s="34"/>
      <c r="C596" s="34"/>
      <c r="E596" s="34"/>
      <c r="F596" s="35"/>
      <c r="J596" s="36"/>
      <c r="N596" s="13"/>
      <c r="P596" s="54"/>
      <c r="W596" s="12"/>
      <c r="X596" s="34"/>
      <c r="Z596" s="12"/>
    </row>
    <row r="597" ht="15.75" customHeight="1">
      <c r="A597" s="34"/>
      <c r="B597" s="34"/>
      <c r="C597" s="34"/>
      <c r="E597" s="34"/>
      <c r="F597" s="35"/>
      <c r="J597" s="36"/>
      <c r="N597" s="13"/>
      <c r="P597" s="54"/>
      <c r="W597" s="12"/>
      <c r="X597" s="34"/>
      <c r="Z597" s="12"/>
    </row>
    <row r="598" ht="15.75" customHeight="1">
      <c r="A598" s="34"/>
      <c r="B598" s="34"/>
      <c r="C598" s="34"/>
      <c r="E598" s="34"/>
      <c r="F598" s="35"/>
      <c r="J598" s="36"/>
      <c r="N598" s="13"/>
      <c r="P598" s="54"/>
      <c r="W598" s="12"/>
      <c r="X598" s="34"/>
      <c r="Z598" s="12"/>
    </row>
    <row r="599" ht="15.75" customHeight="1">
      <c r="A599" s="34"/>
      <c r="B599" s="34"/>
      <c r="C599" s="34"/>
      <c r="E599" s="34"/>
      <c r="F599" s="35"/>
      <c r="J599" s="36"/>
      <c r="N599" s="13"/>
      <c r="P599" s="54"/>
      <c r="W599" s="12"/>
      <c r="X599" s="34"/>
      <c r="Z599" s="12"/>
    </row>
    <row r="600" ht="15.75" customHeight="1">
      <c r="A600" s="34"/>
      <c r="B600" s="34"/>
      <c r="C600" s="34"/>
      <c r="E600" s="34"/>
      <c r="F600" s="35"/>
      <c r="J600" s="36"/>
      <c r="N600" s="13"/>
      <c r="P600" s="54"/>
      <c r="W600" s="12"/>
      <c r="X600" s="34"/>
      <c r="Z600" s="12"/>
    </row>
    <row r="601" ht="15.75" customHeight="1">
      <c r="A601" s="34"/>
      <c r="B601" s="34"/>
      <c r="C601" s="34"/>
      <c r="E601" s="34"/>
      <c r="F601" s="35"/>
      <c r="J601" s="36"/>
      <c r="N601" s="13"/>
      <c r="P601" s="54"/>
      <c r="W601" s="12"/>
      <c r="X601" s="34"/>
      <c r="Z601" s="12"/>
    </row>
    <row r="602" ht="15.75" customHeight="1">
      <c r="A602" s="34"/>
      <c r="B602" s="34"/>
      <c r="C602" s="34"/>
      <c r="E602" s="34"/>
      <c r="F602" s="35"/>
      <c r="J602" s="36"/>
      <c r="N602" s="13"/>
      <c r="P602" s="54"/>
      <c r="W602" s="12"/>
      <c r="X602" s="34"/>
      <c r="Z602" s="12"/>
    </row>
    <row r="603" ht="15.75" customHeight="1">
      <c r="A603" s="34"/>
      <c r="B603" s="34"/>
      <c r="C603" s="34"/>
      <c r="E603" s="34"/>
      <c r="F603" s="35"/>
      <c r="J603" s="36"/>
      <c r="N603" s="13"/>
      <c r="P603" s="54"/>
      <c r="W603" s="12"/>
      <c r="X603" s="34"/>
      <c r="Z603" s="12"/>
    </row>
    <row r="604" ht="15.75" customHeight="1">
      <c r="A604" s="34"/>
      <c r="B604" s="34"/>
      <c r="C604" s="34"/>
      <c r="E604" s="34"/>
      <c r="F604" s="35"/>
      <c r="J604" s="36"/>
      <c r="N604" s="13"/>
      <c r="P604" s="54"/>
      <c r="W604" s="12"/>
      <c r="X604" s="34"/>
      <c r="Z604" s="12"/>
    </row>
    <row r="605" ht="15.75" customHeight="1">
      <c r="A605" s="34"/>
      <c r="B605" s="34"/>
      <c r="C605" s="34"/>
      <c r="E605" s="34"/>
      <c r="F605" s="35"/>
      <c r="J605" s="36"/>
      <c r="N605" s="13"/>
      <c r="P605" s="54"/>
      <c r="W605" s="12"/>
      <c r="X605" s="34"/>
      <c r="Z605" s="12"/>
    </row>
    <row r="606" ht="15.75" customHeight="1">
      <c r="A606" s="34"/>
      <c r="B606" s="34"/>
      <c r="C606" s="34"/>
      <c r="E606" s="34"/>
      <c r="F606" s="35"/>
      <c r="J606" s="36"/>
      <c r="N606" s="13"/>
      <c r="P606" s="54"/>
      <c r="W606" s="12"/>
      <c r="X606" s="34"/>
      <c r="Z606" s="12"/>
    </row>
    <row r="607" ht="15.75" customHeight="1">
      <c r="A607" s="34"/>
      <c r="B607" s="34"/>
      <c r="C607" s="34"/>
      <c r="E607" s="34"/>
      <c r="F607" s="35"/>
      <c r="J607" s="36"/>
      <c r="N607" s="13"/>
      <c r="P607" s="54"/>
      <c r="W607" s="12"/>
      <c r="X607" s="34"/>
      <c r="Z607" s="12"/>
    </row>
    <row r="608" ht="15.75" customHeight="1">
      <c r="A608" s="34"/>
      <c r="B608" s="34"/>
      <c r="C608" s="34"/>
      <c r="E608" s="34"/>
      <c r="F608" s="35"/>
      <c r="J608" s="36"/>
      <c r="N608" s="13"/>
      <c r="P608" s="54"/>
      <c r="W608" s="12"/>
      <c r="X608" s="34"/>
      <c r="Z608" s="12"/>
    </row>
    <row r="609" ht="15.75" customHeight="1">
      <c r="A609" s="34"/>
      <c r="B609" s="34"/>
      <c r="C609" s="34"/>
      <c r="E609" s="34"/>
      <c r="F609" s="35"/>
      <c r="J609" s="36"/>
      <c r="N609" s="13"/>
      <c r="P609" s="54"/>
      <c r="W609" s="12"/>
      <c r="X609" s="34"/>
      <c r="Z609" s="12"/>
    </row>
    <row r="610" ht="15.75" customHeight="1">
      <c r="A610" s="34"/>
      <c r="B610" s="34"/>
      <c r="C610" s="34"/>
      <c r="E610" s="34"/>
      <c r="F610" s="35"/>
      <c r="J610" s="36"/>
      <c r="N610" s="13"/>
      <c r="P610" s="54"/>
      <c r="W610" s="12"/>
      <c r="X610" s="34"/>
      <c r="Z610" s="12"/>
    </row>
    <row r="611" ht="15.75" customHeight="1">
      <c r="A611" s="34"/>
      <c r="B611" s="34"/>
      <c r="C611" s="34"/>
      <c r="E611" s="34"/>
      <c r="F611" s="35"/>
      <c r="J611" s="36"/>
      <c r="N611" s="13"/>
      <c r="P611" s="54"/>
      <c r="W611" s="12"/>
      <c r="X611" s="34"/>
      <c r="Z611" s="12"/>
    </row>
    <row r="612" ht="15.75" customHeight="1">
      <c r="A612" s="34"/>
      <c r="B612" s="34"/>
      <c r="C612" s="34"/>
      <c r="E612" s="34"/>
      <c r="F612" s="35"/>
      <c r="J612" s="36"/>
      <c r="N612" s="13"/>
      <c r="P612" s="54"/>
      <c r="W612" s="12"/>
      <c r="X612" s="34"/>
      <c r="Z612" s="12"/>
    </row>
    <row r="613" ht="15.75" customHeight="1">
      <c r="A613" s="34"/>
      <c r="B613" s="34"/>
      <c r="C613" s="34"/>
      <c r="E613" s="34"/>
      <c r="F613" s="35"/>
      <c r="J613" s="36"/>
      <c r="N613" s="13"/>
      <c r="P613" s="54"/>
      <c r="W613" s="12"/>
      <c r="X613" s="34"/>
      <c r="Z613" s="12"/>
    </row>
    <row r="614" ht="15.75" customHeight="1">
      <c r="A614" s="34"/>
      <c r="B614" s="34"/>
      <c r="C614" s="34"/>
      <c r="E614" s="34"/>
      <c r="F614" s="35"/>
      <c r="J614" s="36"/>
      <c r="N614" s="13"/>
      <c r="P614" s="54"/>
      <c r="W614" s="12"/>
      <c r="X614" s="34"/>
      <c r="Z614" s="12"/>
    </row>
    <row r="615" ht="15.75" customHeight="1">
      <c r="A615" s="34"/>
      <c r="B615" s="34"/>
      <c r="C615" s="34"/>
      <c r="E615" s="34"/>
      <c r="F615" s="35"/>
      <c r="J615" s="36"/>
      <c r="N615" s="13"/>
      <c r="P615" s="54"/>
      <c r="W615" s="12"/>
      <c r="X615" s="34"/>
      <c r="Z615" s="12"/>
    </row>
    <row r="616" ht="15.75" customHeight="1">
      <c r="A616" s="34"/>
      <c r="B616" s="34"/>
      <c r="C616" s="34"/>
      <c r="E616" s="34"/>
      <c r="F616" s="35"/>
      <c r="J616" s="36"/>
      <c r="N616" s="13"/>
      <c r="P616" s="54"/>
      <c r="W616" s="12"/>
      <c r="X616" s="34"/>
      <c r="Z616" s="12"/>
    </row>
    <row r="617" ht="15.75" customHeight="1">
      <c r="A617" s="34"/>
      <c r="B617" s="34"/>
      <c r="C617" s="34"/>
      <c r="E617" s="34"/>
      <c r="F617" s="35"/>
      <c r="J617" s="36"/>
      <c r="N617" s="13"/>
      <c r="P617" s="54"/>
      <c r="W617" s="12"/>
      <c r="X617" s="34"/>
      <c r="Z617" s="12"/>
    </row>
    <row r="618" ht="15.75" customHeight="1">
      <c r="A618" s="34"/>
      <c r="B618" s="34"/>
      <c r="C618" s="34"/>
      <c r="E618" s="34"/>
      <c r="F618" s="35"/>
      <c r="J618" s="36"/>
      <c r="N618" s="13"/>
      <c r="P618" s="54"/>
      <c r="W618" s="12"/>
      <c r="X618" s="34"/>
      <c r="Z618" s="12"/>
    </row>
    <row r="619" ht="15.75" customHeight="1">
      <c r="A619" s="34"/>
      <c r="B619" s="34"/>
      <c r="C619" s="34"/>
      <c r="E619" s="34"/>
      <c r="F619" s="35"/>
      <c r="J619" s="36"/>
      <c r="N619" s="13"/>
      <c r="P619" s="54"/>
      <c r="W619" s="12"/>
      <c r="X619" s="34"/>
      <c r="Z619" s="12"/>
    </row>
    <row r="620" ht="15.75" customHeight="1">
      <c r="A620" s="34"/>
      <c r="B620" s="34"/>
      <c r="C620" s="34"/>
      <c r="E620" s="34"/>
      <c r="F620" s="35"/>
      <c r="J620" s="36"/>
      <c r="N620" s="13"/>
      <c r="P620" s="54"/>
      <c r="W620" s="12"/>
      <c r="X620" s="34"/>
      <c r="Z620" s="12"/>
    </row>
    <row r="621" ht="15.75" customHeight="1">
      <c r="A621" s="34"/>
      <c r="B621" s="34"/>
      <c r="C621" s="34"/>
      <c r="E621" s="34"/>
      <c r="F621" s="35"/>
      <c r="J621" s="36"/>
      <c r="N621" s="13"/>
      <c r="P621" s="54"/>
      <c r="W621" s="12"/>
      <c r="X621" s="34"/>
      <c r="Z621" s="12"/>
    </row>
    <row r="622" ht="15.75" customHeight="1">
      <c r="A622" s="34"/>
      <c r="B622" s="34"/>
      <c r="C622" s="34"/>
      <c r="E622" s="34"/>
      <c r="F622" s="35"/>
      <c r="J622" s="36"/>
      <c r="N622" s="13"/>
      <c r="P622" s="54"/>
      <c r="W622" s="12"/>
      <c r="X622" s="34"/>
      <c r="Z622" s="12"/>
    </row>
    <row r="623" ht="15.75" customHeight="1">
      <c r="A623" s="34"/>
      <c r="B623" s="34"/>
      <c r="C623" s="34"/>
      <c r="E623" s="34"/>
      <c r="F623" s="35"/>
      <c r="J623" s="36"/>
      <c r="N623" s="13"/>
      <c r="P623" s="54"/>
      <c r="W623" s="12"/>
      <c r="X623" s="34"/>
      <c r="Z623" s="12"/>
    </row>
    <row r="624" ht="15.75" customHeight="1">
      <c r="A624" s="34"/>
      <c r="B624" s="34"/>
      <c r="C624" s="34"/>
      <c r="E624" s="34"/>
      <c r="F624" s="35"/>
      <c r="J624" s="36"/>
      <c r="N624" s="13"/>
      <c r="P624" s="54"/>
      <c r="W624" s="12"/>
      <c r="X624" s="34"/>
      <c r="Z624" s="12"/>
    </row>
    <row r="625" ht="15.75" customHeight="1">
      <c r="A625" s="34"/>
      <c r="B625" s="34"/>
      <c r="C625" s="34"/>
      <c r="E625" s="34"/>
      <c r="F625" s="35"/>
      <c r="J625" s="36"/>
      <c r="N625" s="13"/>
      <c r="P625" s="54"/>
      <c r="W625" s="12"/>
      <c r="X625" s="34"/>
      <c r="Z625" s="12"/>
    </row>
    <row r="626" ht="15.75" customHeight="1">
      <c r="A626" s="34"/>
      <c r="B626" s="34"/>
      <c r="C626" s="34"/>
      <c r="E626" s="34"/>
      <c r="F626" s="35"/>
      <c r="J626" s="36"/>
      <c r="N626" s="13"/>
      <c r="P626" s="54"/>
      <c r="W626" s="12"/>
      <c r="X626" s="34"/>
      <c r="Z626" s="12"/>
    </row>
    <row r="627" ht="15.75" customHeight="1">
      <c r="A627" s="34"/>
      <c r="B627" s="34"/>
      <c r="C627" s="34"/>
      <c r="E627" s="34"/>
      <c r="F627" s="35"/>
      <c r="J627" s="36"/>
      <c r="N627" s="13"/>
      <c r="P627" s="54"/>
      <c r="W627" s="12"/>
      <c r="X627" s="34"/>
      <c r="Z627" s="12"/>
    </row>
    <row r="628" ht="15.75" customHeight="1">
      <c r="A628" s="34"/>
      <c r="B628" s="34"/>
      <c r="C628" s="34"/>
      <c r="E628" s="34"/>
      <c r="F628" s="35"/>
      <c r="J628" s="36"/>
      <c r="N628" s="13"/>
      <c r="P628" s="54"/>
      <c r="W628" s="12"/>
      <c r="X628" s="34"/>
      <c r="Z628" s="12"/>
    </row>
    <row r="629" ht="15.75" customHeight="1">
      <c r="A629" s="34"/>
      <c r="B629" s="34"/>
      <c r="C629" s="34"/>
      <c r="E629" s="34"/>
      <c r="F629" s="35"/>
      <c r="J629" s="36"/>
      <c r="N629" s="13"/>
      <c r="P629" s="54"/>
      <c r="W629" s="12"/>
      <c r="X629" s="34"/>
      <c r="Z629" s="12"/>
    </row>
    <row r="630" ht="15.75" customHeight="1">
      <c r="A630" s="34"/>
      <c r="B630" s="34"/>
      <c r="C630" s="34"/>
      <c r="E630" s="34"/>
      <c r="F630" s="35"/>
      <c r="J630" s="36"/>
      <c r="N630" s="13"/>
      <c r="P630" s="54"/>
      <c r="W630" s="12"/>
      <c r="X630" s="34"/>
      <c r="Z630" s="12"/>
    </row>
    <row r="631" ht="15.75" customHeight="1">
      <c r="A631" s="34"/>
      <c r="B631" s="34"/>
      <c r="C631" s="34"/>
      <c r="E631" s="34"/>
      <c r="F631" s="35"/>
      <c r="J631" s="36"/>
      <c r="N631" s="13"/>
      <c r="P631" s="54"/>
      <c r="W631" s="12"/>
      <c r="X631" s="34"/>
      <c r="Z631" s="12"/>
    </row>
    <row r="632" ht="15.75" customHeight="1">
      <c r="A632" s="34"/>
      <c r="B632" s="34"/>
      <c r="C632" s="34"/>
      <c r="E632" s="34"/>
      <c r="F632" s="35"/>
      <c r="J632" s="36"/>
      <c r="N632" s="13"/>
      <c r="P632" s="54"/>
      <c r="W632" s="12"/>
      <c r="X632" s="34"/>
      <c r="Z632" s="12"/>
    </row>
    <row r="633" ht="15.75" customHeight="1">
      <c r="A633" s="34"/>
      <c r="B633" s="34"/>
      <c r="C633" s="34"/>
      <c r="E633" s="34"/>
      <c r="F633" s="35"/>
      <c r="J633" s="36"/>
      <c r="N633" s="13"/>
      <c r="P633" s="54"/>
      <c r="W633" s="12"/>
      <c r="X633" s="34"/>
      <c r="Z633" s="12"/>
    </row>
    <row r="634" ht="15.75" customHeight="1">
      <c r="A634" s="34"/>
      <c r="B634" s="34"/>
      <c r="C634" s="34"/>
      <c r="E634" s="34"/>
      <c r="F634" s="35"/>
      <c r="J634" s="36"/>
      <c r="N634" s="13"/>
      <c r="P634" s="54"/>
      <c r="W634" s="12"/>
      <c r="X634" s="34"/>
      <c r="Z634" s="12"/>
    </row>
    <row r="635" ht="15.75" customHeight="1">
      <c r="A635" s="34"/>
      <c r="B635" s="34"/>
      <c r="C635" s="34"/>
      <c r="E635" s="34"/>
      <c r="F635" s="35"/>
      <c r="J635" s="36"/>
      <c r="N635" s="13"/>
      <c r="P635" s="54"/>
      <c r="W635" s="12"/>
      <c r="X635" s="34"/>
      <c r="Z635" s="12"/>
    </row>
    <row r="636" ht="15.75" customHeight="1">
      <c r="A636" s="34"/>
      <c r="B636" s="34"/>
      <c r="C636" s="34"/>
      <c r="E636" s="34"/>
      <c r="F636" s="35"/>
      <c r="J636" s="36"/>
      <c r="N636" s="13"/>
      <c r="P636" s="54"/>
      <c r="W636" s="12"/>
      <c r="X636" s="34"/>
      <c r="Z636" s="12"/>
    </row>
    <row r="637" ht="15.75" customHeight="1">
      <c r="A637" s="34"/>
      <c r="B637" s="34"/>
      <c r="C637" s="34"/>
      <c r="E637" s="34"/>
      <c r="F637" s="35"/>
      <c r="J637" s="36"/>
      <c r="N637" s="13"/>
      <c r="P637" s="54"/>
      <c r="W637" s="12"/>
      <c r="X637" s="34"/>
      <c r="Z637" s="12"/>
    </row>
    <row r="638" ht="15.75" customHeight="1">
      <c r="A638" s="34"/>
      <c r="B638" s="34"/>
      <c r="C638" s="34"/>
      <c r="E638" s="34"/>
      <c r="F638" s="35"/>
      <c r="J638" s="36"/>
      <c r="N638" s="13"/>
      <c r="P638" s="54"/>
      <c r="W638" s="12"/>
      <c r="X638" s="34"/>
      <c r="Z638" s="12"/>
    </row>
    <row r="639" ht="15.75" customHeight="1">
      <c r="A639" s="34"/>
      <c r="B639" s="34"/>
      <c r="C639" s="34"/>
      <c r="E639" s="34"/>
      <c r="F639" s="35"/>
      <c r="J639" s="36"/>
      <c r="N639" s="13"/>
      <c r="P639" s="54"/>
      <c r="W639" s="12"/>
      <c r="X639" s="34"/>
      <c r="Z639" s="12"/>
    </row>
    <row r="640" ht="15.75" customHeight="1">
      <c r="A640" s="34"/>
      <c r="B640" s="34"/>
      <c r="C640" s="34"/>
      <c r="E640" s="34"/>
      <c r="F640" s="35"/>
      <c r="J640" s="36"/>
      <c r="N640" s="13"/>
      <c r="P640" s="54"/>
      <c r="W640" s="12"/>
      <c r="X640" s="34"/>
      <c r="Z640" s="12"/>
    </row>
    <row r="641" ht="15.75" customHeight="1">
      <c r="A641" s="34"/>
      <c r="B641" s="34"/>
      <c r="C641" s="34"/>
      <c r="E641" s="34"/>
      <c r="F641" s="35"/>
      <c r="J641" s="36"/>
      <c r="N641" s="13"/>
      <c r="P641" s="54"/>
      <c r="W641" s="12"/>
      <c r="X641" s="34"/>
      <c r="Z641" s="12"/>
    </row>
    <row r="642" ht="15.75" customHeight="1">
      <c r="A642" s="34"/>
      <c r="B642" s="34"/>
      <c r="C642" s="34"/>
      <c r="E642" s="34"/>
      <c r="F642" s="35"/>
      <c r="J642" s="36"/>
      <c r="N642" s="13"/>
      <c r="P642" s="54"/>
      <c r="W642" s="12"/>
      <c r="X642" s="34"/>
      <c r="Z642" s="12"/>
    </row>
    <row r="643" ht="15.75" customHeight="1">
      <c r="A643" s="34"/>
      <c r="B643" s="34"/>
      <c r="C643" s="34"/>
      <c r="E643" s="34"/>
      <c r="F643" s="35"/>
      <c r="J643" s="36"/>
      <c r="N643" s="13"/>
      <c r="P643" s="54"/>
      <c r="W643" s="12"/>
      <c r="X643" s="34"/>
      <c r="Z643" s="12"/>
    </row>
    <row r="644" ht="15.75" customHeight="1">
      <c r="A644" s="34"/>
      <c r="B644" s="34"/>
      <c r="C644" s="34"/>
      <c r="E644" s="34"/>
      <c r="F644" s="35"/>
      <c r="J644" s="36"/>
      <c r="N644" s="13"/>
      <c r="P644" s="54"/>
      <c r="W644" s="12"/>
      <c r="X644" s="34"/>
      <c r="Z644" s="12"/>
    </row>
    <row r="645" ht="15.75" customHeight="1">
      <c r="A645" s="34"/>
      <c r="B645" s="34"/>
      <c r="C645" s="34"/>
      <c r="E645" s="34"/>
      <c r="F645" s="35"/>
      <c r="J645" s="36"/>
      <c r="N645" s="13"/>
      <c r="P645" s="54"/>
      <c r="W645" s="12"/>
      <c r="X645" s="34"/>
      <c r="Z645" s="12"/>
    </row>
    <row r="646" ht="15.75" customHeight="1">
      <c r="A646" s="34"/>
      <c r="B646" s="34"/>
      <c r="C646" s="34"/>
      <c r="E646" s="34"/>
      <c r="F646" s="35"/>
      <c r="J646" s="36"/>
      <c r="N646" s="13"/>
      <c r="P646" s="54"/>
      <c r="W646" s="12"/>
      <c r="X646" s="34"/>
      <c r="Z646" s="12"/>
    </row>
    <row r="647" ht="15.75" customHeight="1">
      <c r="A647" s="34"/>
      <c r="B647" s="34"/>
      <c r="C647" s="34"/>
      <c r="E647" s="34"/>
      <c r="F647" s="35"/>
      <c r="J647" s="36"/>
      <c r="N647" s="13"/>
      <c r="P647" s="54"/>
      <c r="W647" s="12"/>
      <c r="X647" s="34"/>
      <c r="Z647" s="12"/>
    </row>
    <row r="648" ht="15.75" customHeight="1">
      <c r="A648" s="34"/>
      <c r="B648" s="34"/>
      <c r="C648" s="34"/>
      <c r="E648" s="34"/>
      <c r="F648" s="35"/>
      <c r="J648" s="36"/>
      <c r="N648" s="13"/>
      <c r="P648" s="54"/>
      <c r="W648" s="12"/>
      <c r="X648" s="34"/>
      <c r="Z648" s="12"/>
    </row>
    <row r="649" ht="15.75" customHeight="1">
      <c r="A649" s="34"/>
      <c r="B649" s="34"/>
      <c r="C649" s="34"/>
      <c r="E649" s="34"/>
      <c r="F649" s="35"/>
      <c r="J649" s="36"/>
      <c r="N649" s="13"/>
      <c r="P649" s="54"/>
      <c r="W649" s="12"/>
      <c r="X649" s="34"/>
      <c r="Z649" s="12"/>
    </row>
    <row r="650" ht="15.75" customHeight="1">
      <c r="A650" s="34"/>
      <c r="B650" s="34"/>
      <c r="C650" s="34"/>
      <c r="E650" s="34"/>
      <c r="F650" s="35"/>
      <c r="J650" s="36"/>
      <c r="N650" s="13"/>
      <c r="P650" s="54"/>
      <c r="W650" s="12"/>
      <c r="X650" s="34"/>
      <c r="Z650" s="12"/>
    </row>
    <row r="651" ht="15.75" customHeight="1">
      <c r="A651" s="34"/>
      <c r="B651" s="34"/>
      <c r="C651" s="34"/>
      <c r="E651" s="34"/>
      <c r="F651" s="35"/>
      <c r="J651" s="36"/>
      <c r="N651" s="13"/>
      <c r="P651" s="54"/>
      <c r="W651" s="12"/>
      <c r="X651" s="34"/>
      <c r="Z651" s="12"/>
    </row>
    <row r="652" ht="15.75" customHeight="1">
      <c r="A652" s="34"/>
      <c r="B652" s="34"/>
      <c r="C652" s="34"/>
      <c r="E652" s="34"/>
      <c r="F652" s="35"/>
      <c r="J652" s="36"/>
      <c r="N652" s="13"/>
      <c r="P652" s="54"/>
      <c r="W652" s="12"/>
      <c r="X652" s="34"/>
      <c r="Z652" s="12"/>
    </row>
    <row r="653" ht="15.75" customHeight="1">
      <c r="A653" s="34"/>
      <c r="B653" s="34"/>
      <c r="C653" s="34"/>
      <c r="E653" s="34"/>
      <c r="F653" s="35"/>
      <c r="J653" s="36"/>
      <c r="N653" s="13"/>
      <c r="P653" s="54"/>
      <c r="W653" s="12"/>
      <c r="X653" s="34"/>
      <c r="Z653" s="12"/>
    </row>
    <row r="654" ht="15.75" customHeight="1">
      <c r="A654" s="34"/>
      <c r="B654" s="34"/>
      <c r="C654" s="34"/>
      <c r="E654" s="34"/>
      <c r="F654" s="35"/>
      <c r="J654" s="36"/>
      <c r="N654" s="13"/>
      <c r="P654" s="54"/>
      <c r="W654" s="12"/>
      <c r="X654" s="34"/>
      <c r="Z654" s="12"/>
    </row>
    <row r="655" ht="15.75" customHeight="1">
      <c r="A655" s="34"/>
      <c r="B655" s="34"/>
      <c r="C655" s="34"/>
      <c r="E655" s="34"/>
      <c r="F655" s="35"/>
      <c r="J655" s="36"/>
      <c r="N655" s="13"/>
      <c r="P655" s="54"/>
      <c r="W655" s="12"/>
      <c r="X655" s="34"/>
      <c r="Z655" s="12"/>
    </row>
    <row r="656" ht="15.75" customHeight="1">
      <c r="A656" s="34"/>
      <c r="B656" s="34"/>
      <c r="C656" s="34"/>
      <c r="E656" s="34"/>
      <c r="F656" s="35"/>
      <c r="J656" s="36"/>
      <c r="N656" s="13"/>
      <c r="P656" s="54"/>
      <c r="W656" s="12"/>
      <c r="X656" s="34"/>
      <c r="Z656" s="12"/>
    </row>
    <row r="657" ht="15.75" customHeight="1">
      <c r="A657" s="34"/>
      <c r="B657" s="34"/>
      <c r="C657" s="34"/>
      <c r="E657" s="34"/>
      <c r="F657" s="35"/>
      <c r="J657" s="36"/>
      <c r="N657" s="13"/>
      <c r="P657" s="54"/>
      <c r="W657" s="12"/>
      <c r="X657" s="34"/>
      <c r="Z657" s="12"/>
    </row>
    <row r="658" ht="15.75" customHeight="1">
      <c r="A658" s="34"/>
      <c r="B658" s="34"/>
      <c r="C658" s="34"/>
      <c r="E658" s="34"/>
      <c r="F658" s="35"/>
      <c r="J658" s="36"/>
      <c r="N658" s="13"/>
      <c r="P658" s="54"/>
      <c r="W658" s="12"/>
      <c r="X658" s="34"/>
      <c r="Z658" s="12"/>
    </row>
    <row r="659" ht="15.75" customHeight="1">
      <c r="A659" s="34"/>
      <c r="B659" s="34"/>
      <c r="C659" s="34"/>
      <c r="E659" s="34"/>
      <c r="F659" s="35"/>
      <c r="J659" s="36"/>
      <c r="N659" s="13"/>
      <c r="P659" s="54"/>
      <c r="W659" s="12"/>
      <c r="X659" s="34"/>
      <c r="Z659" s="12"/>
    </row>
    <row r="660" ht="15.75" customHeight="1">
      <c r="A660" s="34"/>
      <c r="B660" s="34"/>
      <c r="C660" s="34"/>
      <c r="E660" s="34"/>
      <c r="F660" s="35"/>
      <c r="J660" s="36"/>
      <c r="N660" s="13"/>
      <c r="P660" s="54"/>
      <c r="W660" s="12"/>
      <c r="X660" s="34"/>
      <c r="Z660" s="12"/>
    </row>
    <row r="661" ht="15.75" customHeight="1">
      <c r="A661" s="34"/>
      <c r="B661" s="34"/>
      <c r="C661" s="34"/>
      <c r="E661" s="34"/>
      <c r="F661" s="35"/>
      <c r="J661" s="36"/>
      <c r="N661" s="13"/>
      <c r="P661" s="54"/>
      <c r="W661" s="12"/>
      <c r="X661" s="34"/>
      <c r="Z661" s="12"/>
    </row>
    <row r="662" ht="15.75" customHeight="1">
      <c r="A662" s="34"/>
      <c r="B662" s="34"/>
      <c r="C662" s="34"/>
      <c r="E662" s="34"/>
      <c r="F662" s="35"/>
      <c r="J662" s="36"/>
      <c r="N662" s="13"/>
      <c r="P662" s="54"/>
      <c r="W662" s="12"/>
      <c r="X662" s="34"/>
      <c r="Z662" s="12"/>
    </row>
    <row r="663" ht="15.75" customHeight="1">
      <c r="A663" s="34"/>
      <c r="B663" s="34"/>
      <c r="C663" s="34"/>
      <c r="E663" s="34"/>
      <c r="F663" s="35"/>
      <c r="J663" s="36"/>
      <c r="N663" s="13"/>
      <c r="P663" s="54"/>
      <c r="W663" s="12"/>
      <c r="X663" s="34"/>
      <c r="Z663" s="12"/>
    </row>
    <row r="664" ht="15.75" customHeight="1">
      <c r="A664" s="34"/>
      <c r="B664" s="34"/>
      <c r="C664" s="34"/>
      <c r="E664" s="34"/>
      <c r="F664" s="35"/>
      <c r="J664" s="36"/>
      <c r="N664" s="13"/>
      <c r="P664" s="54"/>
      <c r="W664" s="12"/>
      <c r="X664" s="34"/>
      <c r="Z664" s="12"/>
    </row>
    <row r="665" ht="15.75" customHeight="1">
      <c r="A665" s="34"/>
      <c r="B665" s="34"/>
      <c r="C665" s="34"/>
      <c r="E665" s="34"/>
      <c r="F665" s="35"/>
      <c r="J665" s="36"/>
      <c r="N665" s="13"/>
      <c r="P665" s="54"/>
      <c r="W665" s="12"/>
      <c r="X665" s="34"/>
      <c r="Z665" s="12"/>
    </row>
    <row r="666" ht="15.75" customHeight="1">
      <c r="A666" s="34"/>
      <c r="B666" s="34"/>
      <c r="C666" s="34"/>
      <c r="E666" s="34"/>
      <c r="F666" s="35"/>
      <c r="J666" s="36"/>
      <c r="N666" s="13"/>
      <c r="P666" s="54"/>
      <c r="W666" s="12"/>
      <c r="X666" s="34"/>
      <c r="Z666" s="12"/>
    </row>
    <row r="667" ht="15.75" customHeight="1">
      <c r="A667" s="34"/>
      <c r="B667" s="34"/>
      <c r="C667" s="34"/>
      <c r="E667" s="34"/>
      <c r="F667" s="35"/>
      <c r="J667" s="36"/>
      <c r="N667" s="13"/>
      <c r="P667" s="54"/>
      <c r="W667" s="12"/>
      <c r="X667" s="34"/>
      <c r="Z667" s="12"/>
    </row>
    <row r="668" ht="15.75" customHeight="1">
      <c r="A668" s="34"/>
      <c r="B668" s="34"/>
      <c r="C668" s="34"/>
      <c r="E668" s="34"/>
      <c r="F668" s="35"/>
      <c r="J668" s="36"/>
      <c r="N668" s="13"/>
      <c r="P668" s="54"/>
      <c r="W668" s="12"/>
      <c r="X668" s="34"/>
      <c r="Z668" s="12"/>
    </row>
    <row r="669" ht="15.75" customHeight="1">
      <c r="A669" s="34"/>
      <c r="B669" s="34"/>
      <c r="C669" s="34"/>
      <c r="E669" s="34"/>
      <c r="F669" s="35"/>
      <c r="J669" s="36"/>
      <c r="N669" s="13"/>
      <c r="P669" s="54"/>
      <c r="W669" s="12"/>
      <c r="X669" s="34"/>
      <c r="Z669" s="12"/>
    </row>
    <row r="670" ht="15.75" customHeight="1">
      <c r="A670" s="34"/>
      <c r="B670" s="34"/>
      <c r="C670" s="34"/>
      <c r="E670" s="34"/>
      <c r="F670" s="35"/>
      <c r="J670" s="36"/>
      <c r="N670" s="13"/>
      <c r="P670" s="54"/>
      <c r="W670" s="12"/>
      <c r="X670" s="34"/>
      <c r="Z670" s="12"/>
    </row>
    <row r="671" ht="15.75" customHeight="1">
      <c r="A671" s="34"/>
      <c r="B671" s="34"/>
      <c r="C671" s="34"/>
      <c r="E671" s="34"/>
      <c r="F671" s="35"/>
      <c r="J671" s="36"/>
      <c r="N671" s="13"/>
      <c r="P671" s="54"/>
      <c r="W671" s="12"/>
      <c r="X671" s="34"/>
      <c r="Z671" s="12"/>
    </row>
    <row r="672" ht="15.75" customHeight="1">
      <c r="A672" s="34"/>
      <c r="B672" s="34"/>
      <c r="C672" s="34"/>
      <c r="E672" s="34"/>
      <c r="F672" s="35"/>
      <c r="J672" s="36"/>
      <c r="N672" s="13"/>
      <c r="P672" s="54"/>
      <c r="W672" s="12"/>
      <c r="X672" s="34"/>
      <c r="Z672" s="12"/>
    </row>
    <row r="673" ht="15.75" customHeight="1">
      <c r="A673" s="34"/>
      <c r="B673" s="34"/>
      <c r="C673" s="34"/>
      <c r="E673" s="34"/>
      <c r="F673" s="35"/>
      <c r="J673" s="36"/>
      <c r="N673" s="13"/>
      <c r="P673" s="54"/>
      <c r="W673" s="12"/>
      <c r="X673" s="34"/>
      <c r="Z673" s="12"/>
    </row>
    <row r="674" ht="15.75" customHeight="1">
      <c r="A674" s="34"/>
      <c r="B674" s="34"/>
      <c r="C674" s="34"/>
      <c r="E674" s="34"/>
      <c r="F674" s="35"/>
      <c r="J674" s="36"/>
      <c r="N674" s="13"/>
      <c r="P674" s="54"/>
      <c r="W674" s="12"/>
      <c r="X674" s="34"/>
      <c r="Z674" s="12"/>
    </row>
    <row r="675" ht="15.75" customHeight="1">
      <c r="A675" s="34"/>
      <c r="B675" s="34"/>
      <c r="C675" s="34"/>
      <c r="E675" s="34"/>
      <c r="F675" s="35"/>
      <c r="J675" s="36"/>
      <c r="N675" s="13"/>
      <c r="P675" s="54"/>
      <c r="W675" s="12"/>
      <c r="X675" s="34"/>
      <c r="Z675" s="12"/>
    </row>
    <row r="676" ht="15.75" customHeight="1">
      <c r="A676" s="34"/>
      <c r="B676" s="34"/>
      <c r="C676" s="34"/>
      <c r="E676" s="34"/>
      <c r="F676" s="35"/>
      <c r="J676" s="36"/>
      <c r="N676" s="13"/>
      <c r="P676" s="54"/>
      <c r="W676" s="12"/>
      <c r="X676" s="34"/>
      <c r="Z676" s="12"/>
    </row>
    <row r="677" ht="15.75" customHeight="1">
      <c r="A677" s="34"/>
      <c r="B677" s="34"/>
      <c r="C677" s="34"/>
      <c r="E677" s="34"/>
      <c r="F677" s="35"/>
      <c r="J677" s="36"/>
      <c r="N677" s="13"/>
      <c r="P677" s="54"/>
      <c r="W677" s="12"/>
      <c r="X677" s="34"/>
      <c r="Z677" s="12"/>
    </row>
    <row r="678" ht="15.75" customHeight="1">
      <c r="A678" s="34"/>
      <c r="B678" s="34"/>
      <c r="C678" s="34"/>
      <c r="E678" s="34"/>
      <c r="F678" s="35"/>
      <c r="J678" s="36"/>
      <c r="N678" s="13"/>
      <c r="P678" s="54"/>
      <c r="W678" s="12"/>
      <c r="X678" s="34"/>
      <c r="Z678" s="12"/>
    </row>
    <row r="679" ht="15.75" customHeight="1">
      <c r="A679" s="34"/>
      <c r="B679" s="34"/>
      <c r="C679" s="34"/>
      <c r="E679" s="34"/>
      <c r="F679" s="35"/>
      <c r="J679" s="36"/>
      <c r="N679" s="13"/>
      <c r="P679" s="54"/>
      <c r="W679" s="12"/>
      <c r="X679" s="34"/>
      <c r="Z679" s="12"/>
    </row>
    <row r="680" ht="15.75" customHeight="1">
      <c r="A680" s="34"/>
      <c r="B680" s="34"/>
      <c r="C680" s="34"/>
      <c r="E680" s="34"/>
      <c r="F680" s="35"/>
      <c r="J680" s="36"/>
      <c r="N680" s="13"/>
      <c r="P680" s="54"/>
      <c r="W680" s="12"/>
      <c r="X680" s="34"/>
      <c r="Z680" s="12"/>
    </row>
    <row r="681" ht="15.75" customHeight="1">
      <c r="A681" s="34"/>
      <c r="B681" s="34"/>
      <c r="C681" s="34"/>
      <c r="E681" s="34"/>
      <c r="F681" s="35"/>
      <c r="J681" s="36"/>
      <c r="N681" s="13"/>
      <c r="P681" s="54"/>
      <c r="W681" s="12"/>
      <c r="X681" s="34"/>
      <c r="Z681" s="12"/>
    </row>
    <row r="682" ht="15.75" customHeight="1">
      <c r="A682" s="34"/>
      <c r="B682" s="34"/>
      <c r="C682" s="34"/>
      <c r="E682" s="34"/>
      <c r="F682" s="35"/>
      <c r="J682" s="36"/>
      <c r="N682" s="13"/>
      <c r="P682" s="54"/>
      <c r="W682" s="12"/>
      <c r="X682" s="34"/>
      <c r="Z682" s="12"/>
    </row>
    <row r="683" ht="15.75" customHeight="1">
      <c r="A683" s="34"/>
      <c r="B683" s="34"/>
      <c r="C683" s="34"/>
      <c r="E683" s="34"/>
      <c r="F683" s="35"/>
      <c r="J683" s="36"/>
      <c r="N683" s="13"/>
      <c r="P683" s="54"/>
      <c r="W683" s="12"/>
      <c r="X683" s="34"/>
      <c r="Z683" s="12"/>
    </row>
    <row r="684" ht="15.75" customHeight="1">
      <c r="A684" s="34"/>
      <c r="B684" s="34"/>
      <c r="C684" s="34"/>
      <c r="E684" s="34"/>
      <c r="F684" s="35"/>
      <c r="J684" s="36"/>
      <c r="N684" s="13"/>
      <c r="P684" s="54"/>
      <c r="W684" s="12"/>
      <c r="X684" s="34"/>
      <c r="Z684" s="12"/>
    </row>
    <row r="685" ht="15.75" customHeight="1">
      <c r="A685" s="34"/>
      <c r="B685" s="34"/>
      <c r="C685" s="34"/>
      <c r="E685" s="34"/>
      <c r="F685" s="35"/>
      <c r="J685" s="36"/>
      <c r="N685" s="13"/>
      <c r="P685" s="54"/>
      <c r="W685" s="12"/>
      <c r="X685" s="34"/>
      <c r="Z685" s="12"/>
    </row>
    <row r="686" ht="15.75" customHeight="1">
      <c r="A686" s="34"/>
      <c r="B686" s="34"/>
      <c r="C686" s="34"/>
      <c r="E686" s="34"/>
      <c r="F686" s="35"/>
      <c r="J686" s="36"/>
      <c r="N686" s="13"/>
      <c r="P686" s="54"/>
      <c r="W686" s="12"/>
      <c r="X686" s="34"/>
      <c r="Z686" s="12"/>
    </row>
    <row r="687" ht="15.75" customHeight="1">
      <c r="A687" s="34"/>
      <c r="B687" s="34"/>
      <c r="C687" s="34"/>
      <c r="E687" s="34"/>
      <c r="F687" s="35"/>
      <c r="J687" s="36"/>
      <c r="N687" s="13"/>
      <c r="P687" s="54"/>
      <c r="W687" s="12"/>
      <c r="X687" s="34"/>
      <c r="Z687" s="12"/>
    </row>
    <row r="688" ht="15.75" customHeight="1">
      <c r="A688" s="34"/>
      <c r="B688" s="34"/>
      <c r="C688" s="34"/>
      <c r="E688" s="34"/>
      <c r="F688" s="35"/>
      <c r="J688" s="36"/>
      <c r="N688" s="13"/>
      <c r="P688" s="54"/>
      <c r="W688" s="12"/>
      <c r="X688" s="34"/>
      <c r="Z688" s="12"/>
    </row>
    <row r="689" ht="15.75" customHeight="1">
      <c r="A689" s="34"/>
      <c r="B689" s="34"/>
      <c r="C689" s="34"/>
      <c r="E689" s="34"/>
      <c r="F689" s="35"/>
      <c r="J689" s="36"/>
      <c r="N689" s="13"/>
      <c r="P689" s="54"/>
      <c r="W689" s="12"/>
      <c r="X689" s="34"/>
      <c r="Z689" s="12"/>
    </row>
    <row r="690" ht="15.75" customHeight="1">
      <c r="A690" s="34"/>
      <c r="B690" s="34"/>
      <c r="C690" s="34"/>
      <c r="E690" s="34"/>
      <c r="F690" s="35"/>
      <c r="J690" s="36"/>
      <c r="N690" s="13"/>
      <c r="P690" s="54"/>
      <c r="W690" s="12"/>
      <c r="X690" s="34"/>
      <c r="Z690" s="12"/>
    </row>
    <row r="691" ht="15.75" customHeight="1">
      <c r="A691" s="34"/>
      <c r="B691" s="34"/>
      <c r="C691" s="34"/>
      <c r="E691" s="34"/>
      <c r="F691" s="35"/>
      <c r="J691" s="36"/>
      <c r="N691" s="13"/>
      <c r="P691" s="54"/>
      <c r="W691" s="12"/>
      <c r="X691" s="34"/>
      <c r="Z691" s="12"/>
    </row>
    <row r="692" ht="15.75" customHeight="1">
      <c r="A692" s="34"/>
      <c r="B692" s="34"/>
      <c r="C692" s="34"/>
      <c r="E692" s="34"/>
      <c r="F692" s="35"/>
      <c r="J692" s="36"/>
      <c r="N692" s="13"/>
      <c r="P692" s="54"/>
      <c r="W692" s="12"/>
      <c r="X692" s="34"/>
      <c r="Z692" s="12"/>
    </row>
    <row r="693" ht="15.75" customHeight="1">
      <c r="A693" s="34"/>
      <c r="B693" s="34"/>
      <c r="C693" s="34"/>
      <c r="E693" s="34"/>
      <c r="F693" s="35"/>
      <c r="J693" s="36"/>
      <c r="N693" s="13"/>
      <c r="P693" s="54"/>
      <c r="W693" s="12"/>
      <c r="X693" s="34"/>
      <c r="Z693" s="12"/>
    </row>
    <row r="694" ht="15.75" customHeight="1">
      <c r="A694" s="34"/>
      <c r="B694" s="34"/>
      <c r="C694" s="34"/>
      <c r="E694" s="34"/>
      <c r="F694" s="35"/>
      <c r="J694" s="36"/>
      <c r="N694" s="13"/>
      <c r="P694" s="54"/>
      <c r="W694" s="12"/>
      <c r="X694" s="34"/>
      <c r="Z694" s="12"/>
    </row>
    <row r="695" ht="15.75" customHeight="1">
      <c r="A695" s="34"/>
      <c r="B695" s="34"/>
      <c r="C695" s="34"/>
      <c r="E695" s="34"/>
      <c r="F695" s="35"/>
      <c r="J695" s="36"/>
      <c r="N695" s="13"/>
      <c r="P695" s="54"/>
      <c r="W695" s="12"/>
      <c r="X695" s="34"/>
      <c r="Z695" s="12"/>
    </row>
    <row r="696" ht="15.75" customHeight="1">
      <c r="A696" s="34"/>
      <c r="B696" s="34"/>
      <c r="C696" s="34"/>
      <c r="E696" s="34"/>
      <c r="F696" s="35"/>
      <c r="J696" s="36"/>
      <c r="N696" s="13"/>
      <c r="P696" s="54"/>
      <c r="W696" s="12"/>
      <c r="X696" s="34"/>
      <c r="Z696" s="12"/>
    </row>
    <row r="697" ht="15.75" customHeight="1">
      <c r="A697" s="34"/>
      <c r="B697" s="34"/>
      <c r="C697" s="34"/>
      <c r="E697" s="34"/>
      <c r="F697" s="35"/>
      <c r="J697" s="36"/>
      <c r="N697" s="13"/>
      <c r="P697" s="54"/>
      <c r="W697" s="12"/>
      <c r="X697" s="34"/>
      <c r="Z697" s="12"/>
    </row>
    <row r="698" ht="15.75" customHeight="1">
      <c r="A698" s="34"/>
      <c r="B698" s="34"/>
      <c r="C698" s="34"/>
      <c r="E698" s="34"/>
      <c r="F698" s="35"/>
      <c r="J698" s="36"/>
      <c r="N698" s="13"/>
      <c r="P698" s="54"/>
      <c r="W698" s="12"/>
      <c r="X698" s="34"/>
      <c r="Z698" s="12"/>
    </row>
    <row r="699" ht="15.75" customHeight="1">
      <c r="A699" s="34"/>
      <c r="B699" s="34"/>
      <c r="C699" s="34"/>
      <c r="E699" s="34"/>
      <c r="F699" s="35"/>
      <c r="J699" s="36"/>
      <c r="N699" s="13"/>
      <c r="P699" s="54"/>
      <c r="W699" s="12"/>
      <c r="X699" s="34"/>
      <c r="Z699" s="12"/>
    </row>
    <row r="700" ht="15.75" customHeight="1">
      <c r="A700" s="34"/>
      <c r="B700" s="34"/>
      <c r="C700" s="34"/>
      <c r="E700" s="34"/>
      <c r="F700" s="35"/>
      <c r="J700" s="36"/>
      <c r="N700" s="13"/>
      <c r="P700" s="54"/>
      <c r="W700" s="12"/>
      <c r="X700" s="34"/>
      <c r="Z700" s="12"/>
    </row>
    <row r="701" ht="15.75" customHeight="1">
      <c r="A701" s="34"/>
      <c r="B701" s="34"/>
      <c r="C701" s="34"/>
      <c r="E701" s="34"/>
      <c r="F701" s="35"/>
      <c r="J701" s="36"/>
      <c r="N701" s="13"/>
      <c r="P701" s="54"/>
      <c r="W701" s="12"/>
      <c r="X701" s="34"/>
      <c r="Z701" s="12"/>
    </row>
    <row r="702" ht="15.75" customHeight="1">
      <c r="A702" s="34"/>
      <c r="B702" s="34"/>
      <c r="C702" s="34"/>
      <c r="E702" s="34"/>
      <c r="F702" s="35"/>
      <c r="J702" s="36"/>
      <c r="N702" s="13"/>
      <c r="P702" s="54"/>
      <c r="W702" s="12"/>
      <c r="X702" s="34"/>
      <c r="Z702" s="12"/>
    </row>
    <row r="703" ht="15.75" customHeight="1">
      <c r="A703" s="34"/>
      <c r="B703" s="34"/>
      <c r="C703" s="34"/>
      <c r="E703" s="34"/>
      <c r="F703" s="35"/>
      <c r="J703" s="36"/>
      <c r="N703" s="13"/>
      <c r="P703" s="54"/>
      <c r="W703" s="12"/>
      <c r="X703" s="34"/>
      <c r="Z703" s="12"/>
    </row>
    <row r="704" ht="15.75" customHeight="1">
      <c r="A704" s="34"/>
      <c r="B704" s="34"/>
      <c r="C704" s="34"/>
      <c r="E704" s="34"/>
      <c r="F704" s="35"/>
      <c r="J704" s="36"/>
      <c r="N704" s="13"/>
      <c r="P704" s="54"/>
      <c r="W704" s="12"/>
      <c r="X704" s="34"/>
      <c r="Z704" s="12"/>
    </row>
    <row r="705" ht="15.75" customHeight="1">
      <c r="A705" s="34"/>
      <c r="B705" s="34"/>
      <c r="C705" s="34"/>
      <c r="E705" s="34"/>
      <c r="F705" s="35"/>
      <c r="J705" s="36"/>
      <c r="N705" s="13"/>
      <c r="P705" s="54"/>
      <c r="W705" s="12"/>
      <c r="X705" s="34"/>
      <c r="Z705" s="12"/>
    </row>
    <row r="706" ht="15.75" customHeight="1">
      <c r="A706" s="34"/>
      <c r="B706" s="34"/>
      <c r="C706" s="34"/>
      <c r="E706" s="34"/>
      <c r="F706" s="35"/>
      <c r="J706" s="36"/>
      <c r="N706" s="13"/>
      <c r="P706" s="54"/>
      <c r="W706" s="12"/>
      <c r="X706" s="34"/>
      <c r="Z706" s="12"/>
    </row>
    <row r="707" ht="15.75" customHeight="1">
      <c r="A707" s="34"/>
      <c r="B707" s="34"/>
      <c r="C707" s="34"/>
      <c r="E707" s="34"/>
      <c r="F707" s="35"/>
      <c r="J707" s="36"/>
      <c r="N707" s="13"/>
      <c r="P707" s="54"/>
      <c r="W707" s="12"/>
      <c r="X707" s="34"/>
      <c r="Z707" s="12"/>
    </row>
    <row r="708" ht="15.75" customHeight="1">
      <c r="A708" s="34"/>
      <c r="B708" s="34"/>
      <c r="C708" s="34"/>
      <c r="E708" s="34"/>
      <c r="F708" s="35"/>
      <c r="J708" s="36"/>
      <c r="N708" s="13"/>
      <c r="P708" s="54"/>
      <c r="W708" s="12"/>
      <c r="X708" s="34"/>
      <c r="Z708" s="12"/>
    </row>
    <row r="709" ht="15.75" customHeight="1">
      <c r="A709" s="34"/>
      <c r="B709" s="34"/>
      <c r="C709" s="34"/>
      <c r="E709" s="34"/>
      <c r="F709" s="35"/>
      <c r="J709" s="36"/>
      <c r="N709" s="13"/>
      <c r="P709" s="54"/>
      <c r="W709" s="12"/>
      <c r="X709" s="34"/>
      <c r="Z709" s="12"/>
    </row>
    <row r="710" ht="15.75" customHeight="1">
      <c r="A710" s="34"/>
      <c r="B710" s="34"/>
      <c r="C710" s="34"/>
      <c r="E710" s="34"/>
      <c r="F710" s="35"/>
      <c r="J710" s="36"/>
      <c r="N710" s="13"/>
      <c r="P710" s="54"/>
      <c r="W710" s="12"/>
      <c r="X710" s="34"/>
      <c r="Z710" s="12"/>
    </row>
    <row r="711" ht="15.75" customHeight="1">
      <c r="A711" s="34"/>
      <c r="B711" s="34"/>
      <c r="C711" s="34"/>
      <c r="E711" s="34"/>
      <c r="F711" s="35"/>
      <c r="J711" s="36"/>
      <c r="N711" s="13"/>
      <c r="P711" s="54"/>
      <c r="W711" s="12"/>
      <c r="X711" s="34"/>
      <c r="Z711" s="12"/>
    </row>
    <row r="712" ht="15.75" customHeight="1">
      <c r="A712" s="34"/>
      <c r="B712" s="34"/>
      <c r="C712" s="34"/>
      <c r="E712" s="34"/>
      <c r="F712" s="35"/>
      <c r="J712" s="36"/>
      <c r="N712" s="13"/>
      <c r="P712" s="54"/>
      <c r="W712" s="12"/>
      <c r="X712" s="34"/>
      <c r="Z712" s="12"/>
    </row>
    <row r="713" ht="15.75" customHeight="1">
      <c r="A713" s="34"/>
      <c r="B713" s="34"/>
      <c r="C713" s="34"/>
      <c r="E713" s="34"/>
      <c r="F713" s="35"/>
      <c r="J713" s="36"/>
      <c r="N713" s="13"/>
      <c r="P713" s="54"/>
      <c r="W713" s="12"/>
      <c r="X713" s="34"/>
      <c r="Z713" s="12"/>
    </row>
    <row r="714" ht="15.75" customHeight="1">
      <c r="A714" s="34"/>
      <c r="B714" s="34"/>
      <c r="C714" s="34"/>
      <c r="E714" s="34"/>
      <c r="F714" s="35"/>
      <c r="J714" s="36"/>
      <c r="N714" s="13"/>
      <c r="P714" s="54"/>
      <c r="W714" s="12"/>
      <c r="X714" s="34"/>
      <c r="Z714" s="12"/>
    </row>
    <row r="715" ht="15.75" customHeight="1">
      <c r="A715" s="34"/>
      <c r="B715" s="34"/>
      <c r="C715" s="34"/>
      <c r="E715" s="34"/>
      <c r="F715" s="35"/>
      <c r="J715" s="36"/>
      <c r="N715" s="13"/>
      <c r="P715" s="54"/>
      <c r="W715" s="12"/>
      <c r="X715" s="34"/>
      <c r="Z715" s="12"/>
    </row>
    <row r="716" ht="15.75" customHeight="1">
      <c r="A716" s="34"/>
      <c r="B716" s="34"/>
      <c r="C716" s="34"/>
      <c r="E716" s="34"/>
      <c r="F716" s="35"/>
      <c r="J716" s="36"/>
      <c r="N716" s="13"/>
      <c r="P716" s="54"/>
      <c r="W716" s="12"/>
      <c r="X716" s="34"/>
      <c r="Z716" s="12"/>
    </row>
    <row r="717" ht="15.75" customHeight="1">
      <c r="A717" s="34"/>
      <c r="B717" s="34"/>
      <c r="C717" s="34"/>
      <c r="E717" s="34"/>
      <c r="F717" s="35"/>
      <c r="J717" s="36"/>
      <c r="N717" s="13"/>
      <c r="P717" s="54"/>
      <c r="W717" s="12"/>
      <c r="X717" s="34"/>
      <c r="Z717" s="12"/>
    </row>
    <row r="718" ht="15.75" customHeight="1">
      <c r="A718" s="34"/>
      <c r="B718" s="34"/>
      <c r="C718" s="34"/>
      <c r="E718" s="34"/>
      <c r="F718" s="35"/>
      <c r="J718" s="36"/>
      <c r="N718" s="13"/>
      <c r="P718" s="54"/>
      <c r="W718" s="12"/>
      <c r="X718" s="34"/>
      <c r="Z718" s="12"/>
    </row>
    <row r="719" ht="15.75" customHeight="1">
      <c r="A719" s="34"/>
      <c r="B719" s="34"/>
      <c r="C719" s="34"/>
      <c r="E719" s="34"/>
      <c r="F719" s="35"/>
      <c r="J719" s="36"/>
      <c r="N719" s="13"/>
      <c r="P719" s="54"/>
      <c r="W719" s="12"/>
      <c r="X719" s="34"/>
      <c r="Z719" s="12"/>
    </row>
    <row r="720" ht="15.75" customHeight="1">
      <c r="A720" s="34"/>
      <c r="B720" s="34"/>
      <c r="C720" s="34"/>
      <c r="E720" s="34"/>
      <c r="F720" s="35"/>
      <c r="J720" s="36"/>
      <c r="N720" s="13"/>
      <c r="P720" s="54"/>
      <c r="W720" s="12"/>
      <c r="X720" s="34"/>
      <c r="Z720" s="12"/>
    </row>
    <row r="721" ht="15.75" customHeight="1">
      <c r="A721" s="34"/>
      <c r="B721" s="34"/>
      <c r="C721" s="34"/>
      <c r="E721" s="34"/>
      <c r="F721" s="35"/>
      <c r="J721" s="36"/>
      <c r="N721" s="13"/>
      <c r="P721" s="54"/>
      <c r="W721" s="12"/>
      <c r="X721" s="34"/>
      <c r="Z721" s="12"/>
    </row>
    <row r="722" ht="15.75" customHeight="1">
      <c r="A722" s="34"/>
      <c r="B722" s="34"/>
      <c r="C722" s="34"/>
      <c r="E722" s="34"/>
      <c r="F722" s="35"/>
      <c r="J722" s="36"/>
      <c r="N722" s="13"/>
      <c r="P722" s="54"/>
      <c r="W722" s="12"/>
      <c r="X722" s="34"/>
      <c r="Z722" s="12"/>
    </row>
    <row r="723" ht="15.75" customHeight="1">
      <c r="A723" s="34"/>
      <c r="B723" s="34"/>
      <c r="C723" s="34"/>
      <c r="E723" s="34"/>
      <c r="F723" s="35"/>
      <c r="J723" s="36"/>
      <c r="N723" s="13"/>
      <c r="P723" s="54"/>
      <c r="W723" s="12"/>
      <c r="X723" s="34"/>
      <c r="Z723" s="12"/>
    </row>
    <row r="724" ht="15.75" customHeight="1">
      <c r="A724" s="34"/>
      <c r="B724" s="34"/>
      <c r="C724" s="34"/>
      <c r="E724" s="34"/>
      <c r="F724" s="35"/>
      <c r="J724" s="36"/>
      <c r="N724" s="13"/>
      <c r="P724" s="54"/>
      <c r="W724" s="12"/>
      <c r="X724" s="34"/>
      <c r="Z724" s="12"/>
    </row>
    <row r="725" ht="15.75" customHeight="1">
      <c r="A725" s="34"/>
      <c r="B725" s="34"/>
      <c r="C725" s="34"/>
      <c r="E725" s="34"/>
      <c r="F725" s="35"/>
      <c r="J725" s="36"/>
      <c r="N725" s="13"/>
      <c r="P725" s="54"/>
      <c r="W725" s="12"/>
      <c r="X725" s="34"/>
      <c r="Z725" s="12"/>
    </row>
    <row r="726" ht="15.75" customHeight="1">
      <c r="A726" s="34"/>
      <c r="B726" s="34"/>
      <c r="C726" s="34"/>
      <c r="E726" s="34"/>
      <c r="F726" s="35"/>
      <c r="J726" s="36"/>
      <c r="N726" s="13"/>
      <c r="P726" s="54"/>
      <c r="W726" s="12"/>
      <c r="X726" s="34"/>
      <c r="Z726" s="12"/>
    </row>
    <row r="727" ht="15.75" customHeight="1">
      <c r="A727" s="34"/>
      <c r="B727" s="34"/>
      <c r="C727" s="34"/>
      <c r="E727" s="34"/>
      <c r="F727" s="35"/>
      <c r="J727" s="36"/>
      <c r="N727" s="13"/>
      <c r="P727" s="54"/>
      <c r="W727" s="12"/>
      <c r="X727" s="34"/>
      <c r="Z727" s="12"/>
    </row>
    <row r="728" ht="15.75" customHeight="1">
      <c r="A728" s="34"/>
      <c r="B728" s="34"/>
      <c r="C728" s="34"/>
      <c r="E728" s="34"/>
      <c r="F728" s="35"/>
      <c r="J728" s="36"/>
      <c r="N728" s="13"/>
      <c r="P728" s="54"/>
      <c r="W728" s="12"/>
      <c r="X728" s="34"/>
      <c r="Z728" s="12"/>
    </row>
    <row r="729" ht="15.75" customHeight="1">
      <c r="A729" s="34"/>
      <c r="B729" s="34"/>
      <c r="C729" s="34"/>
      <c r="E729" s="34"/>
      <c r="F729" s="35"/>
      <c r="J729" s="36"/>
      <c r="N729" s="13"/>
      <c r="P729" s="54"/>
      <c r="W729" s="12"/>
      <c r="X729" s="34"/>
      <c r="Z729" s="12"/>
    </row>
    <row r="730" ht="15.75" customHeight="1">
      <c r="A730" s="34"/>
      <c r="B730" s="34"/>
      <c r="C730" s="34"/>
      <c r="E730" s="34"/>
      <c r="F730" s="35"/>
      <c r="J730" s="36"/>
      <c r="N730" s="13"/>
      <c r="P730" s="54"/>
      <c r="W730" s="12"/>
      <c r="X730" s="34"/>
      <c r="Z730" s="12"/>
    </row>
    <row r="731" ht="15.75" customHeight="1">
      <c r="A731" s="34"/>
      <c r="B731" s="34"/>
      <c r="C731" s="34"/>
      <c r="E731" s="34"/>
      <c r="F731" s="35"/>
      <c r="J731" s="36"/>
      <c r="N731" s="13"/>
      <c r="P731" s="54"/>
      <c r="W731" s="12"/>
      <c r="X731" s="34"/>
      <c r="Z731" s="12"/>
    </row>
    <row r="732" ht="15.75" customHeight="1">
      <c r="A732" s="34"/>
      <c r="B732" s="34"/>
      <c r="C732" s="34"/>
      <c r="E732" s="34"/>
      <c r="F732" s="35"/>
      <c r="J732" s="36"/>
      <c r="N732" s="13"/>
      <c r="P732" s="54"/>
      <c r="W732" s="12"/>
      <c r="X732" s="34"/>
      <c r="Z732" s="12"/>
    </row>
    <row r="733" ht="15.75" customHeight="1">
      <c r="A733" s="34"/>
      <c r="B733" s="34"/>
      <c r="C733" s="34"/>
      <c r="E733" s="34"/>
      <c r="F733" s="35"/>
      <c r="J733" s="36"/>
      <c r="N733" s="13"/>
      <c r="P733" s="54"/>
      <c r="W733" s="12"/>
      <c r="X733" s="34"/>
      <c r="Z733" s="12"/>
    </row>
    <row r="734" ht="15.75" customHeight="1">
      <c r="A734" s="34"/>
      <c r="B734" s="34"/>
      <c r="C734" s="34"/>
      <c r="E734" s="34"/>
      <c r="F734" s="35"/>
      <c r="J734" s="36"/>
      <c r="N734" s="13"/>
      <c r="P734" s="54"/>
      <c r="W734" s="12"/>
      <c r="X734" s="34"/>
      <c r="Z734" s="12"/>
    </row>
    <row r="735" ht="15.75" customHeight="1">
      <c r="A735" s="34"/>
      <c r="B735" s="34"/>
      <c r="C735" s="34"/>
      <c r="E735" s="34"/>
      <c r="F735" s="35"/>
      <c r="J735" s="36"/>
      <c r="N735" s="13"/>
      <c r="P735" s="54"/>
      <c r="W735" s="12"/>
      <c r="X735" s="34"/>
      <c r="Z735" s="12"/>
    </row>
    <row r="736" ht="15.75" customHeight="1">
      <c r="A736" s="34"/>
      <c r="B736" s="34"/>
      <c r="C736" s="34"/>
      <c r="E736" s="34"/>
      <c r="F736" s="35"/>
      <c r="J736" s="36"/>
      <c r="N736" s="13"/>
      <c r="P736" s="54"/>
      <c r="W736" s="12"/>
      <c r="X736" s="34"/>
      <c r="Z736" s="12"/>
    </row>
    <row r="737" ht="15.75" customHeight="1">
      <c r="A737" s="34"/>
      <c r="B737" s="34"/>
      <c r="C737" s="34"/>
      <c r="E737" s="34"/>
      <c r="F737" s="35"/>
      <c r="J737" s="36"/>
      <c r="N737" s="13"/>
      <c r="P737" s="54"/>
      <c r="W737" s="12"/>
      <c r="X737" s="34"/>
      <c r="Z737" s="12"/>
    </row>
    <row r="738" ht="15.75" customHeight="1">
      <c r="A738" s="34"/>
      <c r="B738" s="34"/>
      <c r="C738" s="34"/>
      <c r="E738" s="34"/>
      <c r="F738" s="35"/>
      <c r="J738" s="36"/>
      <c r="N738" s="13"/>
      <c r="P738" s="54"/>
      <c r="W738" s="12"/>
      <c r="X738" s="34"/>
      <c r="Z738" s="12"/>
    </row>
    <row r="739" ht="15.75" customHeight="1">
      <c r="A739" s="34"/>
      <c r="B739" s="34"/>
      <c r="C739" s="34"/>
      <c r="E739" s="34"/>
      <c r="F739" s="35"/>
      <c r="J739" s="36"/>
      <c r="N739" s="13"/>
      <c r="P739" s="54"/>
      <c r="W739" s="12"/>
      <c r="X739" s="34"/>
      <c r="Z739" s="12"/>
    </row>
    <row r="740" ht="15.75" customHeight="1">
      <c r="A740" s="34"/>
      <c r="B740" s="34"/>
      <c r="C740" s="34"/>
      <c r="E740" s="34"/>
      <c r="F740" s="35"/>
      <c r="J740" s="36"/>
      <c r="N740" s="13"/>
      <c r="P740" s="54"/>
      <c r="W740" s="12"/>
      <c r="X740" s="34"/>
      <c r="Z740" s="12"/>
    </row>
    <row r="741" ht="15.75" customHeight="1">
      <c r="A741" s="34"/>
      <c r="B741" s="34"/>
      <c r="C741" s="34"/>
      <c r="E741" s="34"/>
      <c r="F741" s="35"/>
      <c r="J741" s="36"/>
      <c r="N741" s="13"/>
      <c r="P741" s="54"/>
      <c r="W741" s="12"/>
      <c r="X741" s="34"/>
      <c r="Z741" s="12"/>
    </row>
    <row r="742" ht="15.75" customHeight="1">
      <c r="A742" s="34"/>
      <c r="B742" s="34"/>
      <c r="C742" s="34"/>
      <c r="E742" s="34"/>
      <c r="F742" s="35"/>
      <c r="J742" s="36"/>
      <c r="N742" s="13"/>
      <c r="P742" s="54"/>
      <c r="W742" s="12"/>
      <c r="X742" s="34"/>
      <c r="Z742" s="12"/>
    </row>
    <row r="743" ht="15.75" customHeight="1">
      <c r="A743" s="34"/>
      <c r="B743" s="34"/>
      <c r="C743" s="34"/>
      <c r="E743" s="34"/>
      <c r="F743" s="35"/>
      <c r="J743" s="36"/>
      <c r="N743" s="13"/>
      <c r="P743" s="54"/>
      <c r="W743" s="12"/>
      <c r="X743" s="34"/>
      <c r="Z743" s="12"/>
    </row>
    <row r="744" ht="15.75" customHeight="1">
      <c r="A744" s="34"/>
      <c r="B744" s="34"/>
      <c r="C744" s="34"/>
      <c r="E744" s="34"/>
      <c r="F744" s="35"/>
      <c r="J744" s="36"/>
      <c r="N744" s="13"/>
      <c r="P744" s="54"/>
      <c r="W744" s="12"/>
      <c r="X744" s="34"/>
      <c r="Z744" s="12"/>
    </row>
    <row r="745" ht="15.75" customHeight="1">
      <c r="A745" s="34"/>
      <c r="B745" s="34"/>
      <c r="C745" s="34"/>
      <c r="E745" s="34"/>
      <c r="F745" s="35"/>
      <c r="J745" s="36"/>
      <c r="N745" s="13"/>
      <c r="P745" s="54"/>
      <c r="W745" s="12"/>
      <c r="X745" s="34"/>
      <c r="Z745" s="12"/>
    </row>
    <row r="746" ht="15.75" customHeight="1">
      <c r="A746" s="34"/>
      <c r="B746" s="34"/>
      <c r="C746" s="34"/>
      <c r="E746" s="34"/>
      <c r="F746" s="35"/>
      <c r="J746" s="36"/>
      <c r="N746" s="13"/>
      <c r="P746" s="54"/>
      <c r="W746" s="12"/>
      <c r="X746" s="34"/>
      <c r="Z746" s="12"/>
    </row>
    <row r="747" ht="15.75" customHeight="1">
      <c r="A747" s="34"/>
      <c r="B747" s="34"/>
      <c r="C747" s="34"/>
      <c r="E747" s="34"/>
      <c r="F747" s="35"/>
      <c r="J747" s="36"/>
      <c r="N747" s="13"/>
      <c r="P747" s="54"/>
      <c r="W747" s="12"/>
      <c r="X747" s="34"/>
      <c r="Z747" s="12"/>
    </row>
    <row r="748" ht="15.75" customHeight="1">
      <c r="A748" s="34"/>
      <c r="B748" s="34"/>
      <c r="C748" s="34"/>
      <c r="E748" s="34"/>
      <c r="F748" s="35"/>
      <c r="J748" s="36"/>
      <c r="N748" s="13"/>
      <c r="P748" s="54"/>
      <c r="W748" s="12"/>
      <c r="X748" s="34"/>
      <c r="Z748" s="12"/>
    </row>
    <row r="749" ht="15.75" customHeight="1">
      <c r="A749" s="34"/>
      <c r="B749" s="34"/>
      <c r="C749" s="34"/>
      <c r="E749" s="34"/>
      <c r="F749" s="35"/>
      <c r="J749" s="36"/>
      <c r="N749" s="13"/>
      <c r="P749" s="54"/>
      <c r="W749" s="12"/>
      <c r="X749" s="34"/>
      <c r="Z749" s="12"/>
    </row>
    <row r="750" ht="15.75" customHeight="1">
      <c r="A750" s="34"/>
      <c r="B750" s="34"/>
      <c r="C750" s="34"/>
      <c r="E750" s="34"/>
      <c r="F750" s="35"/>
      <c r="J750" s="36"/>
      <c r="N750" s="13"/>
      <c r="P750" s="54"/>
      <c r="W750" s="12"/>
      <c r="X750" s="34"/>
      <c r="Z750" s="12"/>
    </row>
    <row r="751" ht="15.75" customHeight="1">
      <c r="A751" s="34"/>
      <c r="B751" s="34"/>
      <c r="C751" s="34"/>
      <c r="E751" s="34"/>
      <c r="F751" s="35"/>
      <c r="J751" s="36"/>
      <c r="N751" s="13"/>
      <c r="P751" s="54"/>
      <c r="W751" s="12"/>
      <c r="X751" s="34"/>
      <c r="Z751" s="12"/>
    </row>
    <row r="752" ht="15.75" customHeight="1">
      <c r="A752" s="34"/>
      <c r="B752" s="34"/>
      <c r="C752" s="34"/>
      <c r="E752" s="34"/>
      <c r="F752" s="35"/>
      <c r="J752" s="36"/>
      <c r="N752" s="13"/>
      <c r="P752" s="54"/>
      <c r="W752" s="12"/>
      <c r="X752" s="34"/>
      <c r="Z752" s="12"/>
    </row>
    <row r="753" ht="15.75" customHeight="1">
      <c r="A753" s="34"/>
      <c r="B753" s="34"/>
      <c r="C753" s="34"/>
      <c r="E753" s="34"/>
      <c r="F753" s="35"/>
      <c r="J753" s="36"/>
      <c r="N753" s="13"/>
      <c r="P753" s="54"/>
      <c r="W753" s="12"/>
      <c r="X753" s="34"/>
      <c r="Z753" s="12"/>
    </row>
    <row r="754" ht="15.75" customHeight="1">
      <c r="A754" s="34"/>
      <c r="B754" s="34"/>
      <c r="C754" s="34"/>
      <c r="E754" s="34"/>
      <c r="F754" s="35"/>
      <c r="J754" s="36"/>
      <c r="N754" s="13"/>
      <c r="P754" s="54"/>
      <c r="W754" s="12"/>
      <c r="X754" s="34"/>
      <c r="Z754" s="12"/>
    </row>
    <row r="755" ht="15.75" customHeight="1">
      <c r="A755" s="34"/>
      <c r="B755" s="34"/>
      <c r="C755" s="34"/>
      <c r="E755" s="34"/>
      <c r="F755" s="35"/>
      <c r="J755" s="36"/>
      <c r="N755" s="13"/>
      <c r="P755" s="54"/>
      <c r="W755" s="12"/>
      <c r="X755" s="34"/>
      <c r="Z755" s="12"/>
    </row>
    <row r="756" ht="15.75" customHeight="1">
      <c r="A756" s="34"/>
      <c r="B756" s="34"/>
      <c r="C756" s="34"/>
      <c r="E756" s="34"/>
      <c r="F756" s="35"/>
      <c r="J756" s="36"/>
      <c r="N756" s="13"/>
      <c r="P756" s="54"/>
      <c r="W756" s="12"/>
      <c r="X756" s="34"/>
      <c r="Z756" s="12"/>
    </row>
    <row r="757" ht="15.75" customHeight="1">
      <c r="A757" s="34"/>
      <c r="B757" s="34"/>
      <c r="C757" s="34"/>
      <c r="E757" s="34"/>
      <c r="F757" s="35"/>
      <c r="J757" s="36"/>
      <c r="N757" s="13"/>
      <c r="P757" s="54"/>
      <c r="W757" s="12"/>
      <c r="X757" s="34"/>
      <c r="Z757" s="12"/>
    </row>
    <row r="758" ht="15.75" customHeight="1">
      <c r="A758" s="34"/>
      <c r="B758" s="34"/>
      <c r="C758" s="34"/>
      <c r="E758" s="34"/>
      <c r="F758" s="35"/>
      <c r="J758" s="36"/>
      <c r="N758" s="13"/>
      <c r="P758" s="54"/>
      <c r="W758" s="12"/>
      <c r="X758" s="34"/>
      <c r="Z758" s="12"/>
    </row>
    <row r="759" ht="15.75" customHeight="1">
      <c r="A759" s="34"/>
      <c r="B759" s="34"/>
      <c r="C759" s="34"/>
      <c r="E759" s="34"/>
      <c r="F759" s="35"/>
      <c r="J759" s="36"/>
      <c r="N759" s="13"/>
      <c r="P759" s="54"/>
      <c r="W759" s="12"/>
      <c r="X759" s="34"/>
      <c r="Z759" s="12"/>
    </row>
    <row r="760" ht="15.75" customHeight="1">
      <c r="A760" s="34"/>
      <c r="B760" s="34"/>
      <c r="C760" s="34"/>
      <c r="E760" s="34"/>
      <c r="F760" s="35"/>
      <c r="J760" s="36"/>
      <c r="N760" s="13"/>
      <c r="P760" s="54"/>
      <c r="W760" s="12"/>
      <c r="X760" s="34"/>
      <c r="Z760" s="12"/>
    </row>
    <row r="761" ht="15.75" customHeight="1">
      <c r="A761" s="34"/>
      <c r="B761" s="34"/>
      <c r="C761" s="34"/>
      <c r="E761" s="34"/>
      <c r="F761" s="35"/>
      <c r="J761" s="36"/>
      <c r="N761" s="13"/>
      <c r="P761" s="54"/>
      <c r="W761" s="12"/>
      <c r="X761" s="34"/>
      <c r="Z761" s="12"/>
    </row>
    <row r="762" ht="15.75" customHeight="1">
      <c r="A762" s="34"/>
      <c r="B762" s="34"/>
      <c r="C762" s="34"/>
      <c r="E762" s="34"/>
      <c r="F762" s="35"/>
      <c r="J762" s="36"/>
      <c r="N762" s="13"/>
      <c r="P762" s="54"/>
      <c r="W762" s="12"/>
      <c r="X762" s="34"/>
      <c r="Z762" s="12"/>
    </row>
    <row r="763" ht="15.75" customHeight="1">
      <c r="A763" s="34"/>
      <c r="B763" s="34"/>
      <c r="C763" s="34"/>
      <c r="E763" s="34"/>
      <c r="F763" s="35"/>
      <c r="J763" s="36"/>
      <c r="N763" s="13"/>
      <c r="P763" s="54"/>
      <c r="W763" s="12"/>
      <c r="X763" s="34"/>
      <c r="Z763" s="12"/>
    </row>
    <row r="764" ht="15.75" customHeight="1">
      <c r="A764" s="34"/>
      <c r="B764" s="34"/>
      <c r="C764" s="34"/>
      <c r="E764" s="34"/>
      <c r="F764" s="35"/>
      <c r="J764" s="36"/>
      <c r="N764" s="13"/>
      <c r="P764" s="54"/>
      <c r="W764" s="12"/>
      <c r="X764" s="34"/>
      <c r="Z764" s="12"/>
    </row>
    <row r="765" ht="15.75" customHeight="1">
      <c r="A765" s="34"/>
      <c r="B765" s="34"/>
      <c r="C765" s="34"/>
      <c r="E765" s="34"/>
      <c r="F765" s="35"/>
      <c r="J765" s="36"/>
      <c r="N765" s="13"/>
      <c r="P765" s="54"/>
      <c r="W765" s="12"/>
      <c r="X765" s="34"/>
      <c r="Z765" s="12"/>
    </row>
    <row r="766" ht="15.75" customHeight="1">
      <c r="A766" s="34"/>
      <c r="B766" s="34"/>
      <c r="C766" s="34"/>
      <c r="E766" s="34"/>
      <c r="F766" s="35"/>
      <c r="J766" s="36"/>
      <c r="N766" s="13"/>
      <c r="P766" s="54"/>
      <c r="W766" s="12"/>
      <c r="X766" s="34"/>
      <c r="Z766" s="12"/>
    </row>
    <row r="767" ht="15.75" customHeight="1">
      <c r="A767" s="34"/>
      <c r="B767" s="34"/>
      <c r="C767" s="34"/>
      <c r="E767" s="34"/>
      <c r="F767" s="35"/>
      <c r="J767" s="36"/>
      <c r="N767" s="13"/>
      <c r="P767" s="54"/>
      <c r="W767" s="12"/>
      <c r="X767" s="34"/>
      <c r="Z767" s="12"/>
    </row>
    <row r="768" ht="15.75" customHeight="1">
      <c r="A768" s="34"/>
      <c r="B768" s="34"/>
      <c r="C768" s="34"/>
      <c r="E768" s="34"/>
      <c r="F768" s="35"/>
      <c r="J768" s="36"/>
      <c r="N768" s="13"/>
      <c r="P768" s="54"/>
      <c r="W768" s="12"/>
      <c r="X768" s="34"/>
      <c r="Z768" s="12"/>
    </row>
    <row r="769" ht="15.75" customHeight="1">
      <c r="A769" s="34"/>
      <c r="B769" s="34"/>
      <c r="C769" s="34"/>
      <c r="E769" s="34"/>
      <c r="F769" s="35"/>
      <c r="J769" s="36"/>
      <c r="N769" s="13"/>
      <c r="P769" s="54"/>
      <c r="W769" s="12"/>
      <c r="X769" s="34"/>
      <c r="Z769" s="12"/>
    </row>
    <row r="770" ht="15.75" customHeight="1">
      <c r="A770" s="34"/>
      <c r="B770" s="34"/>
      <c r="C770" s="34"/>
      <c r="E770" s="34"/>
      <c r="F770" s="35"/>
      <c r="J770" s="36"/>
      <c r="N770" s="13"/>
      <c r="P770" s="54"/>
      <c r="W770" s="12"/>
      <c r="X770" s="34"/>
      <c r="Z770" s="12"/>
    </row>
    <row r="771" ht="15.75" customHeight="1">
      <c r="A771" s="34"/>
      <c r="B771" s="34"/>
      <c r="C771" s="34"/>
      <c r="E771" s="34"/>
      <c r="F771" s="35"/>
      <c r="J771" s="36"/>
      <c r="N771" s="13"/>
      <c r="P771" s="54"/>
      <c r="W771" s="12"/>
      <c r="X771" s="34"/>
      <c r="Z771" s="12"/>
    </row>
    <row r="772" ht="15.75" customHeight="1">
      <c r="A772" s="34"/>
      <c r="B772" s="34"/>
      <c r="C772" s="34"/>
      <c r="E772" s="34"/>
      <c r="F772" s="35"/>
      <c r="J772" s="36"/>
      <c r="N772" s="13"/>
      <c r="P772" s="54"/>
      <c r="W772" s="12"/>
      <c r="X772" s="34"/>
      <c r="Z772" s="12"/>
    </row>
    <row r="773" ht="15.75" customHeight="1">
      <c r="A773" s="34"/>
      <c r="B773" s="34"/>
      <c r="C773" s="34"/>
      <c r="E773" s="34"/>
      <c r="F773" s="35"/>
      <c r="J773" s="36"/>
      <c r="N773" s="13"/>
      <c r="P773" s="54"/>
      <c r="W773" s="12"/>
      <c r="X773" s="34"/>
      <c r="Z773" s="12"/>
    </row>
    <row r="774" ht="15.75" customHeight="1">
      <c r="A774" s="34"/>
      <c r="B774" s="34"/>
      <c r="C774" s="34"/>
      <c r="E774" s="34"/>
      <c r="F774" s="35"/>
      <c r="J774" s="36"/>
      <c r="N774" s="13"/>
      <c r="P774" s="54"/>
      <c r="W774" s="12"/>
      <c r="X774" s="34"/>
      <c r="Z774" s="12"/>
    </row>
    <row r="775" ht="15.75" customHeight="1">
      <c r="A775" s="34"/>
      <c r="B775" s="34"/>
      <c r="C775" s="34"/>
      <c r="E775" s="34"/>
      <c r="F775" s="35"/>
      <c r="J775" s="36"/>
      <c r="N775" s="13"/>
      <c r="P775" s="54"/>
      <c r="W775" s="12"/>
      <c r="X775" s="34"/>
      <c r="Z775" s="12"/>
    </row>
    <row r="776" ht="15.75" customHeight="1">
      <c r="A776" s="34"/>
      <c r="B776" s="34"/>
      <c r="C776" s="34"/>
      <c r="E776" s="34"/>
      <c r="F776" s="35"/>
      <c r="J776" s="36"/>
      <c r="N776" s="13"/>
      <c r="P776" s="54"/>
      <c r="W776" s="12"/>
      <c r="X776" s="34"/>
      <c r="Z776" s="12"/>
    </row>
    <row r="777" ht="15.75" customHeight="1">
      <c r="A777" s="34"/>
      <c r="B777" s="34"/>
      <c r="C777" s="34"/>
      <c r="E777" s="34"/>
      <c r="F777" s="35"/>
      <c r="J777" s="36"/>
      <c r="N777" s="13"/>
      <c r="P777" s="54"/>
      <c r="W777" s="12"/>
      <c r="X777" s="34"/>
      <c r="Z777" s="12"/>
    </row>
    <row r="778" ht="15.75" customHeight="1">
      <c r="A778" s="34"/>
      <c r="B778" s="34"/>
      <c r="C778" s="34"/>
      <c r="E778" s="34"/>
      <c r="F778" s="35"/>
      <c r="J778" s="36"/>
      <c r="N778" s="13"/>
      <c r="P778" s="54"/>
      <c r="W778" s="12"/>
      <c r="X778" s="34"/>
      <c r="Z778" s="12"/>
    </row>
    <row r="779" ht="15.75" customHeight="1">
      <c r="A779" s="34"/>
      <c r="B779" s="34"/>
      <c r="C779" s="34"/>
      <c r="E779" s="34"/>
      <c r="F779" s="35"/>
      <c r="J779" s="36"/>
      <c r="N779" s="13"/>
      <c r="P779" s="54"/>
      <c r="W779" s="12"/>
      <c r="X779" s="34"/>
      <c r="Z779" s="12"/>
    </row>
    <row r="780" ht="15.75" customHeight="1">
      <c r="A780" s="34"/>
      <c r="B780" s="34"/>
      <c r="C780" s="34"/>
      <c r="E780" s="34"/>
      <c r="F780" s="35"/>
      <c r="J780" s="36"/>
      <c r="N780" s="13"/>
      <c r="P780" s="54"/>
      <c r="W780" s="12"/>
      <c r="X780" s="34"/>
      <c r="Z780" s="12"/>
    </row>
    <row r="781" ht="15.75" customHeight="1">
      <c r="A781" s="34"/>
      <c r="B781" s="34"/>
      <c r="C781" s="34"/>
      <c r="E781" s="34"/>
      <c r="F781" s="35"/>
      <c r="J781" s="36"/>
      <c r="N781" s="13"/>
      <c r="P781" s="54"/>
      <c r="W781" s="12"/>
      <c r="X781" s="34"/>
      <c r="Z781" s="12"/>
    </row>
    <row r="782" ht="15.75" customHeight="1">
      <c r="A782" s="34"/>
      <c r="B782" s="34"/>
      <c r="C782" s="34"/>
      <c r="E782" s="34"/>
      <c r="F782" s="35"/>
      <c r="J782" s="36"/>
      <c r="N782" s="13"/>
      <c r="P782" s="54"/>
      <c r="W782" s="12"/>
      <c r="X782" s="34"/>
      <c r="Z782" s="12"/>
    </row>
    <row r="783" ht="15.75" customHeight="1">
      <c r="A783" s="34"/>
      <c r="B783" s="34"/>
      <c r="C783" s="34"/>
      <c r="E783" s="34"/>
      <c r="F783" s="35"/>
      <c r="J783" s="36"/>
      <c r="N783" s="13"/>
      <c r="P783" s="54"/>
      <c r="W783" s="12"/>
      <c r="X783" s="34"/>
      <c r="Z783" s="12"/>
    </row>
    <row r="784" ht="15.75" customHeight="1">
      <c r="A784" s="34"/>
      <c r="B784" s="34"/>
      <c r="C784" s="34"/>
      <c r="E784" s="34"/>
      <c r="F784" s="35"/>
      <c r="J784" s="36"/>
      <c r="N784" s="13"/>
      <c r="P784" s="54"/>
      <c r="W784" s="12"/>
      <c r="X784" s="34"/>
      <c r="Z784" s="12"/>
    </row>
    <row r="785" ht="15.75" customHeight="1">
      <c r="A785" s="34"/>
      <c r="B785" s="34"/>
      <c r="C785" s="34"/>
      <c r="E785" s="34"/>
      <c r="F785" s="35"/>
      <c r="J785" s="36"/>
      <c r="N785" s="13"/>
      <c r="P785" s="54"/>
      <c r="W785" s="12"/>
      <c r="X785" s="34"/>
      <c r="Z785" s="12"/>
    </row>
    <row r="786" ht="15.75" customHeight="1">
      <c r="A786" s="34"/>
      <c r="B786" s="34"/>
      <c r="C786" s="34"/>
      <c r="E786" s="34"/>
      <c r="F786" s="35"/>
      <c r="J786" s="36"/>
      <c r="N786" s="13"/>
      <c r="P786" s="54"/>
      <c r="W786" s="12"/>
      <c r="X786" s="34"/>
      <c r="Z786" s="12"/>
    </row>
    <row r="787" ht="15.75" customHeight="1">
      <c r="A787" s="34"/>
      <c r="B787" s="34"/>
      <c r="C787" s="34"/>
      <c r="E787" s="34"/>
      <c r="F787" s="35"/>
      <c r="J787" s="36"/>
      <c r="N787" s="13"/>
      <c r="P787" s="54"/>
      <c r="W787" s="12"/>
      <c r="X787" s="34"/>
      <c r="Z787" s="12"/>
    </row>
    <row r="788" ht="15.75" customHeight="1">
      <c r="A788" s="34"/>
      <c r="B788" s="34"/>
      <c r="C788" s="34"/>
      <c r="E788" s="34"/>
      <c r="F788" s="35"/>
      <c r="J788" s="36"/>
      <c r="N788" s="13"/>
      <c r="P788" s="54"/>
      <c r="W788" s="12"/>
      <c r="X788" s="34"/>
      <c r="Z788" s="12"/>
    </row>
    <row r="789" ht="15.75" customHeight="1">
      <c r="A789" s="34"/>
      <c r="B789" s="34"/>
      <c r="C789" s="34"/>
      <c r="E789" s="34"/>
      <c r="F789" s="35"/>
      <c r="J789" s="36"/>
      <c r="N789" s="13"/>
      <c r="P789" s="54"/>
      <c r="W789" s="12"/>
      <c r="X789" s="34"/>
      <c r="Z789" s="12"/>
    </row>
    <row r="790" ht="15.75" customHeight="1">
      <c r="A790" s="34"/>
      <c r="B790" s="34"/>
      <c r="C790" s="34"/>
      <c r="E790" s="34"/>
      <c r="F790" s="35"/>
      <c r="J790" s="36"/>
      <c r="N790" s="13"/>
      <c r="P790" s="54"/>
      <c r="W790" s="12"/>
      <c r="X790" s="34"/>
      <c r="Z790" s="12"/>
    </row>
    <row r="791" ht="15.75" customHeight="1">
      <c r="A791" s="34"/>
      <c r="B791" s="34"/>
      <c r="C791" s="34"/>
      <c r="E791" s="34"/>
      <c r="F791" s="35"/>
      <c r="J791" s="36"/>
      <c r="N791" s="13"/>
      <c r="P791" s="54"/>
      <c r="W791" s="12"/>
      <c r="X791" s="34"/>
      <c r="Z791" s="12"/>
    </row>
    <row r="792" ht="15.75" customHeight="1">
      <c r="A792" s="34"/>
      <c r="B792" s="34"/>
      <c r="C792" s="34"/>
      <c r="E792" s="34"/>
      <c r="F792" s="35"/>
      <c r="J792" s="36"/>
      <c r="N792" s="13"/>
      <c r="P792" s="54"/>
      <c r="W792" s="12"/>
      <c r="X792" s="34"/>
      <c r="Z792" s="12"/>
    </row>
    <row r="793" ht="15.75" customHeight="1">
      <c r="A793" s="34"/>
      <c r="B793" s="34"/>
      <c r="C793" s="34"/>
      <c r="E793" s="34"/>
      <c r="F793" s="35"/>
      <c r="J793" s="36"/>
      <c r="N793" s="13"/>
      <c r="P793" s="54"/>
      <c r="W793" s="12"/>
      <c r="X793" s="34"/>
      <c r="Z793" s="12"/>
    </row>
    <row r="794" ht="15.75" customHeight="1">
      <c r="A794" s="34"/>
      <c r="B794" s="34"/>
      <c r="C794" s="34"/>
      <c r="E794" s="34"/>
      <c r="F794" s="35"/>
      <c r="J794" s="36"/>
      <c r="N794" s="13"/>
      <c r="P794" s="54"/>
      <c r="W794" s="12"/>
      <c r="X794" s="34"/>
      <c r="Z794" s="12"/>
    </row>
    <row r="795" ht="15.75" customHeight="1">
      <c r="A795" s="34"/>
      <c r="B795" s="34"/>
      <c r="C795" s="34"/>
      <c r="E795" s="34"/>
      <c r="F795" s="35"/>
      <c r="J795" s="36"/>
      <c r="N795" s="13"/>
      <c r="P795" s="54"/>
      <c r="W795" s="12"/>
      <c r="X795" s="34"/>
      <c r="Z795" s="12"/>
    </row>
    <row r="796" ht="15.75" customHeight="1">
      <c r="A796" s="34"/>
      <c r="B796" s="34"/>
      <c r="C796" s="34"/>
      <c r="E796" s="34"/>
      <c r="F796" s="35"/>
      <c r="J796" s="36"/>
      <c r="N796" s="13"/>
      <c r="P796" s="54"/>
      <c r="W796" s="12"/>
      <c r="X796" s="34"/>
      <c r="Z796" s="12"/>
    </row>
    <row r="797" ht="15.75" customHeight="1">
      <c r="A797" s="34"/>
      <c r="B797" s="34"/>
      <c r="C797" s="34"/>
      <c r="E797" s="34"/>
      <c r="F797" s="35"/>
      <c r="J797" s="36"/>
      <c r="N797" s="13"/>
      <c r="P797" s="54"/>
      <c r="W797" s="12"/>
      <c r="X797" s="34"/>
      <c r="Z797" s="12"/>
    </row>
    <row r="798" ht="15.75" customHeight="1">
      <c r="A798" s="34"/>
      <c r="B798" s="34"/>
      <c r="C798" s="34"/>
      <c r="E798" s="34"/>
      <c r="F798" s="35"/>
      <c r="J798" s="36"/>
      <c r="N798" s="13"/>
      <c r="P798" s="54"/>
      <c r="W798" s="12"/>
      <c r="X798" s="34"/>
      <c r="Z798" s="12"/>
    </row>
    <row r="799" ht="15.75" customHeight="1">
      <c r="A799" s="34"/>
      <c r="B799" s="34"/>
      <c r="C799" s="34"/>
      <c r="E799" s="34"/>
      <c r="F799" s="35"/>
      <c r="J799" s="36"/>
      <c r="N799" s="13"/>
      <c r="P799" s="54"/>
      <c r="W799" s="12"/>
      <c r="X799" s="34"/>
      <c r="Z799" s="12"/>
    </row>
    <row r="800" ht="15.75" customHeight="1">
      <c r="A800" s="34"/>
      <c r="B800" s="34"/>
      <c r="C800" s="34"/>
      <c r="E800" s="34"/>
      <c r="F800" s="35"/>
      <c r="J800" s="36"/>
      <c r="N800" s="13"/>
      <c r="P800" s="54"/>
      <c r="W800" s="12"/>
      <c r="X800" s="34"/>
      <c r="Z800" s="12"/>
    </row>
    <row r="801" ht="15.75" customHeight="1">
      <c r="A801" s="34"/>
      <c r="B801" s="34"/>
      <c r="C801" s="34"/>
      <c r="E801" s="34"/>
      <c r="F801" s="35"/>
      <c r="J801" s="36"/>
      <c r="N801" s="13"/>
      <c r="P801" s="54"/>
      <c r="W801" s="12"/>
      <c r="X801" s="34"/>
      <c r="Z801" s="12"/>
    </row>
    <row r="802" ht="15.75" customHeight="1">
      <c r="A802" s="34"/>
      <c r="B802" s="34"/>
      <c r="C802" s="34"/>
      <c r="E802" s="34"/>
      <c r="F802" s="35"/>
      <c r="J802" s="36"/>
      <c r="N802" s="13"/>
      <c r="P802" s="54"/>
      <c r="W802" s="12"/>
      <c r="X802" s="34"/>
      <c r="Z802" s="12"/>
    </row>
    <row r="803" ht="15.75" customHeight="1">
      <c r="A803" s="34"/>
      <c r="B803" s="34"/>
      <c r="C803" s="34"/>
      <c r="E803" s="34"/>
      <c r="F803" s="35"/>
      <c r="J803" s="36"/>
      <c r="N803" s="13"/>
      <c r="P803" s="54"/>
      <c r="W803" s="12"/>
      <c r="X803" s="34"/>
      <c r="Z803" s="12"/>
    </row>
    <row r="804" ht="15.75" customHeight="1">
      <c r="A804" s="34"/>
      <c r="B804" s="34"/>
      <c r="C804" s="34"/>
      <c r="E804" s="34"/>
      <c r="F804" s="35"/>
      <c r="J804" s="36"/>
      <c r="N804" s="13"/>
      <c r="P804" s="54"/>
      <c r="W804" s="12"/>
      <c r="X804" s="34"/>
      <c r="Z804" s="12"/>
    </row>
    <row r="805" ht="15.75" customHeight="1">
      <c r="A805" s="34"/>
      <c r="B805" s="34"/>
      <c r="C805" s="34"/>
      <c r="E805" s="34"/>
      <c r="F805" s="35"/>
      <c r="J805" s="36"/>
      <c r="N805" s="13"/>
      <c r="P805" s="54"/>
      <c r="W805" s="12"/>
      <c r="X805" s="34"/>
      <c r="Z805" s="12"/>
    </row>
    <row r="806" ht="15.75" customHeight="1">
      <c r="A806" s="34"/>
      <c r="B806" s="34"/>
      <c r="C806" s="34"/>
      <c r="E806" s="34"/>
      <c r="F806" s="35"/>
      <c r="J806" s="36"/>
      <c r="N806" s="13"/>
      <c r="P806" s="54"/>
      <c r="W806" s="12"/>
      <c r="X806" s="34"/>
      <c r="Z806" s="12"/>
    </row>
    <row r="807" ht="15.75" customHeight="1">
      <c r="A807" s="34"/>
      <c r="B807" s="34"/>
      <c r="C807" s="34"/>
      <c r="E807" s="34"/>
      <c r="F807" s="35"/>
      <c r="J807" s="36"/>
      <c r="N807" s="13"/>
      <c r="P807" s="54"/>
      <c r="W807" s="12"/>
      <c r="X807" s="34"/>
      <c r="Z807" s="12"/>
    </row>
    <row r="808" ht="15.75" customHeight="1">
      <c r="A808" s="34"/>
      <c r="B808" s="34"/>
      <c r="C808" s="34"/>
      <c r="E808" s="34"/>
      <c r="F808" s="35"/>
      <c r="J808" s="36"/>
      <c r="N808" s="13"/>
      <c r="P808" s="54"/>
      <c r="W808" s="12"/>
      <c r="X808" s="34"/>
      <c r="Z808" s="12"/>
    </row>
    <row r="809" ht="15.75" customHeight="1">
      <c r="A809" s="34"/>
      <c r="B809" s="34"/>
      <c r="C809" s="34"/>
      <c r="E809" s="34"/>
      <c r="F809" s="35"/>
      <c r="J809" s="36"/>
      <c r="N809" s="13"/>
      <c r="P809" s="54"/>
      <c r="W809" s="12"/>
      <c r="X809" s="34"/>
      <c r="Z809" s="12"/>
    </row>
    <row r="810" ht="15.75" customHeight="1">
      <c r="A810" s="34"/>
      <c r="B810" s="34"/>
      <c r="C810" s="34"/>
      <c r="E810" s="34"/>
      <c r="F810" s="35"/>
      <c r="J810" s="36"/>
      <c r="N810" s="13"/>
      <c r="P810" s="54"/>
      <c r="W810" s="12"/>
      <c r="X810" s="34"/>
      <c r="Z810" s="12"/>
    </row>
    <row r="811" ht="15.75" customHeight="1">
      <c r="A811" s="34"/>
      <c r="B811" s="34"/>
      <c r="C811" s="34"/>
      <c r="E811" s="34"/>
      <c r="F811" s="35"/>
      <c r="J811" s="36"/>
      <c r="N811" s="13"/>
      <c r="P811" s="54"/>
      <c r="W811" s="12"/>
      <c r="X811" s="34"/>
      <c r="Z811" s="12"/>
    </row>
    <row r="812" ht="15.75" customHeight="1">
      <c r="A812" s="34"/>
      <c r="B812" s="34"/>
      <c r="C812" s="34"/>
      <c r="E812" s="34"/>
      <c r="F812" s="35"/>
      <c r="J812" s="36"/>
      <c r="N812" s="13"/>
      <c r="P812" s="54"/>
      <c r="W812" s="12"/>
      <c r="X812" s="34"/>
      <c r="Z812" s="12"/>
    </row>
    <row r="813" ht="15.75" customHeight="1">
      <c r="A813" s="34"/>
      <c r="B813" s="34"/>
      <c r="C813" s="34"/>
      <c r="E813" s="34"/>
      <c r="F813" s="35"/>
      <c r="J813" s="36"/>
      <c r="N813" s="13"/>
      <c r="P813" s="54"/>
      <c r="W813" s="12"/>
      <c r="X813" s="34"/>
      <c r="Z813" s="12"/>
    </row>
    <row r="814" ht="15.75" customHeight="1">
      <c r="A814" s="34"/>
      <c r="B814" s="34"/>
      <c r="C814" s="34"/>
      <c r="E814" s="34"/>
      <c r="F814" s="35"/>
      <c r="J814" s="36"/>
      <c r="N814" s="13"/>
      <c r="P814" s="54"/>
      <c r="W814" s="12"/>
      <c r="X814" s="34"/>
      <c r="Z814" s="12"/>
    </row>
    <row r="815" ht="15.75" customHeight="1">
      <c r="A815" s="34"/>
      <c r="B815" s="34"/>
      <c r="C815" s="34"/>
      <c r="E815" s="34"/>
      <c r="F815" s="35"/>
      <c r="J815" s="36"/>
      <c r="N815" s="13"/>
      <c r="P815" s="54"/>
      <c r="W815" s="12"/>
      <c r="X815" s="34"/>
      <c r="Z815" s="12"/>
    </row>
    <row r="816" ht="15.75" customHeight="1">
      <c r="A816" s="34"/>
      <c r="B816" s="34"/>
      <c r="C816" s="34"/>
      <c r="E816" s="34"/>
      <c r="F816" s="35"/>
      <c r="J816" s="36"/>
      <c r="N816" s="13"/>
      <c r="P816" s="54"/>
      <c r="W816" s="12"/>
      <c r="X816" s="34"/>
      <c r="Z816" s="12"/>
    </row>
    <row r="817" ht="15.75" customHeight="1">
      <c r="A817" s="34"/>
      <c r="B817" s="34"/>
      <c r="C817" s="34"/>
      <c r="E817" s="34"/>
      <c r="F817" s="35"/>
      <c r="J817" s="36"/>
      <c r="N817" s="13"/>
      <c r="P817" s="54"/>
      <c r="W817" s="12"/>
      <c r="X817" s="34"/>
      <c r="Z817" s="12"/>
    </row>
    <row r="818" ht="15.75" customHeight="1">
      <c r="A818" s="34"/>
      <c r="B818" s="34"/>
      <c r="C818" s="34"/>
      <c r="E818" s="34"/>
      <c r="F818" s="35"/>
      <c r="J818" s="36"/>
      <c r="N818" s="13"/>
      <c r="P818" s="54"/>
      <c r="W818" s="12"/>
      <c r="X818" s="34"/>
      <c r="Z818" s="12"/>
    </row>
    <row r="819" ht="15.75" customHeight="1">
      <c r="A819" s="34"/>
      <c r="B819" s="34"/>
      <c r="C819" s="34"/>
      <c r="E819" s="34"/>
      <c r="F819" s="35"/>
      <c r="J819" s="36"/>
      <c r="N819" s="13"/>
      <c r="P819" s="54"/>
      <c r="W819" s="12"/>
      <c r="X819" s="34"/>
      <c r="Z819" s="12"/>
    </row>
    <row r="820" ht="15.75" customHeight="1">
      <c r="A820" s="34"/>
      <c r="B820" s="34"/>
      <c r="C820" s="34"/>
      <c r="E820" s="34"/>
      <c r="F820" s="35"/>
      <c r="J820" s="36"/>
      <c r="N820" s="13"/>
      <c r="P820" s="54"/>
      <c r="W820" s="12"/>
      <c r="X820" s="34"/>
      <c r="Z820" s="12"/>
    </row>
    <row r="821" ht="15.75" customHeight="1">
      <c r="A821" s="34"/>
      <c r="B821" s="34"/>
      <c r="C821" s="34"/>
      <c r="E821" s="34"/>
      <c r="F821" s="35"/>
      <c r="J821" s="36"/>
      <c r="N821" s="13"/>
      <c r="P821" s="54"/>
      <c r="W821" s="12"/>
      <c r="X821" s="34"/>
      <c r="Z821" s="12"/>
    </row>
    <row r="822" ht="15.75" customHeight="1">
      <c r="A822" s="34"/>
      <c r="B822" s="34"/>
      <c r="C822" s="34"/>
      <c r="E822" s="34"/>
      <c r="F822" s="35"/>
      <c r="J822" s="36"/>
      <c r="N822" s="13"/>
      <c r="P822" s="54"/>
      <c r="W822" s="12"/>
      <c r="X822" s="34"/>
      <c r="Z822" s="12"/>
    </row>
    <row r="823" ht="15.75" customHeight="1">
      <c r="A823" s="34"/>
      <c r="B823" s="34"/>
      <c r="C823" s="34"/>
      <c r="E823" s="34"/>
      <c r="F823" s="35"/>
      <c r="J823" s="36"/>
      <c r="N823" s="13"/>
      <c r="P823" s="54"/>
      <c r="W823" s="12"/>
      <c r="X823" s="34"/>
      <c r="Z823" s="12"/>
    </row>
    <row r="824" ht="15.75" customHeight="1">
      <c r="A824" s="34"/>
      <c r="B824" s="34"/>
      <c r="C824" s="34"/>
      <c r="E824" s="34"/>
      <c r="F824" s="35"/>
      <c r="J824" s="36"/>
      <c r="N824" s="13"/>
      <c r="P824" s="54"/>
      <c r="W824" s="12"/>
      <c r="X824" s="34"/>
      <c r="Z824" s="12"/>
    </row>
    <row r="825" ht="15.75" customHeight="1">
      <c r="A825" s="34"/>
      <c r="B825" s="34"/>
      <c r="C825" s="34"/>
      <c r="E825" s="34"/>
      <c r="F825" s="35"/>
      <c r="J825" s="36"/>
      <c r="N825" s="13"/>
      <c r="P825" s="54"/>
      <c r="W825" s="12"/>
      <c r="X825" s="34"/>
      <c r="Z825" s="12"/>
    </row>
    <row r="826" ht="15.75" customHeight="1">
      <c r="A826" s="34"/>
      <c r="B826" s="34"/>
      <c r="C826" s="34"/>
      <c r="E826" s="34"/>
      <c r="F826" s="35"/>
      <c r="J826" s="36"/>
      <c r="N826" s="13"/>
      <c r="P826" s="54"/>
      <c r="W826" s="12"/>
      <c r="X826" s="34"/>
      <c r="Z826" s="12"/>
    </row>
    <row r="827" ht="15.75" customHeight="1">
      <c r="A827" s="34"/>
      <c r="B827" s="34"/>
      <c r="C827" s="34"/>
      <c r="E827" s="34"/>
      <c r="F827" s="35"/>
      <c r="J827" s="36"/>
      <c r="N827" s="13"/>
      <c r="P827" s="54"/>
      <c r="W827" s="12"/>
      <c r="X827" s="34"/>
      <c r="Z827" s="12"/>
    </row>
    <row r="828" ht="15.75" customHeight="1">
      <c r="A828" s="34"/>
      <c r="B828" s="34"/>
      <c r="C828" s="34"/>
      <c r="E828" s="34"/>
      <c r="F828" s="35"/>
      <c r="J828" s="36"/>
      <c r="N828" s="13"/>
      <c r="P828" s="54"/>
      <c r="W828" s="12"/>
      <c r="X828" s="34"/>
      <c r="Z828" s="12"/>
    </row>
    <row r="829" ht="15.75" customHeight="1">
      <c r="A829" s="34"/>
      <c r="B829" s="34"/>
      <c r="C829" s="34"/>
      <c r="E829" s="34"/>
      <c r="F829" s="35"/>
      <c r="J829" s="36"/>
      <c r="N829" s="13"/>
      <c r="P829" s="54"/>
      <c r="W829" s="12"/>
      <c r="X829" s="34"/>
      <c r="Z829" s="12"/>
    </row>
    <row r="830" ht="15.75" customHeight="1">
      <c r="A830" s="34"/>
      <c r="B830" s="34"/>
      <c r="C830" s="34"/>
      <c r="E830" s="34"/>
      <c r="F830" s="35"/>
      <c r="J830" s="36"/>
      <c r="N830" s="13"/>
      <c r="P830" s="54"/>
      <c r="W830" s="12"/>
      <c r="X830" s="34"/>
      <c r="Z830" s="12"/>
    </row>
    <row r="831" ht="15.75" customHeight="1">
      <c r="A831" s="34"/>
      <c r="B831" s="34"/>
      <c r="C831" s="34"/>
      <c r="E831" s="34"/>
      <c r="F831" s="35"/>
      <c r="J831" s="36"/>
      <c r="N831" s="13"/>
      <c r="P831" s="54"/>
      <c r="W831" s="12"/>
      <c r="X831" s="34"/>
      <c r="Z831" s="12"/>
    </row>
    <row r="832" ht="15.75" customHeight="1">
      <c r="A832" s="34"/>
      <c r="B832" s="34"/>
      <c r="C832" s="34"/>
      <c r="E832" s="34"/>
      <c r="F832" s="35"/>
      <c r="J832" s="36"/>
      <c r="N832" s="13"/>
      <c r="P832" s="54"/>
      <c r="W832" s="12"/>
      <c r="X832" s="34"/>
      <c r="Z832" s="12"/>
    </row>
    <row r="833" ht="15.75" customHeight="1">
      <c r="A833" s="34"/>
      <c r="B833" s="34"/>
      <c r="C833" s="34"/>
      <c r="E833" s="34"/>
      <c r="F833" s="35"/>
      <c r="J833" s="36"/>
      <c r="N833" s="13"/>
      <c r="P833" s="54"/>
      <c r="W833" s="12"/>
      <c r="X833" s="34"/>
      <c r="Z833" s="12"/>
    </row>
    <row r="834" ht="15.75" customHeight="1">
      <c r="A834" s="34"/>
      <c r="B834" s="34"/>
      <c r="C834" s="34"/>
      <c r="E834" s="34"/>
      <c r="F834" s="35"/>
      <c r="J834" s="36"/>
      <c r="N834" s="13"/>
      <c r="P834" s="54"/>
      <c r="W834" s="12"/>
      <c r="X834" s="34"/>
      <c r="Z834" s="12"/>
    </row>
    <row r="835" ht="15.75" customHeight="1">
      <c r="A835" s="34"/>
      <c r="B835" s="34"/>
      <c r="C835" s="34"/>
      <c r="E835" s="34"/>
      <c r="F835" s="35"/>
      <c r="J835" s="36"/>
      <c r="N835" s="13"/>
      <c r="P835" s="54"/>
      <c r="W835" s="12"/>
      <c r="X835" s="34"/>
      <c r="Z835" s="12"/>
    </row>
    <row r="836" ht="15.75" customHeight="1">
      <c r="A836" s="34"/>
      <c r="B836" s="34"/>
      <c r="C836" s="34"/>
      <c r="E836" s="34"/>
      <c r="F836" s="35"/>
      <c r="J836" s="36"/>
      <c r="N836" s="13"/>
      <c r="P836" s="54"/>
      <c r="W836" s="12"/>
      <c r="X836" s="34"/>
      <c r="Z836" s="12"/>
    </row>
    <row r="837" ht="15.75" customHeight="1">
      <c r="A837" s="34"/>
      <c r="B837" s="34"/>
      <c r="C837" s="34"/>
      <c r="E837" s="34"/>
      <c r="F837" s="35"/>
      <c r="J837" s="36"/>
      <c r="N837" s="13"/>
      <c r="P837" s="54"/>
      <c r="W837" s="12"/>
      <c r="X837" s="34"/>
      <c r="Z837" s="12"/>
    </row>
    <row r="838" ht="15.75" customHeight="1">
      <c r="A838" s="34"/>
      <c r="B838" s="34"/>
      <c r="C838" s="34"/>
      <c r="E838" s="34"/>
      <c r="F838" s="35"/>
      <c r="J838" s="36"/>
      <c r="N838" s="13"/>
      <c r="P838" s="54"/>
      <c r="W838" s="12"/>
      <c r="X838" s="34"/>
      <c r="Z838" s="12"/>
    </row>
    <row r="839" ht="15.75" customHeight="1">
      <c r="A839" s="34"/>
      <c r="B839" s="34"/>
      <c r="C839" s="34"/>
      <c r="E839" s="34"/>
      <c r="F839" s="35"/>
      <c r="J839" s="36"/>
      <c r="N839" s="13"/>
      <c r="P839" s="54"/>
      <c r="W839" s="12"/>
      <c r="X839" s="34"/>
      <c r="Z839" s="12"/>
    </row>
    <row r="840" ht="15.75" customHeight="1">
      <c r="A840" s="34"/>
      <c r="B840" s="34"/>
      <c r="C840" s="34"/>
      <c r="E840" s="34"/>
      <c r="F840" s="35"/>
      <c r="J840" s="36"/>
      <c r="N840" s="13"/>
      <c r="P840" s="54"/>
      <c r="W840" s="12"/>
      <c r="X840" s="34"/>
      <c r="Z840" s="12"/>
    </row>
    <row r="841" ht="15.75" customHeight="1">
      <c r="A841" s="34"/>
      <c r="B841" s="34"/>
      <c r="C841" s="34"/>
      <c r="E841" s="34"/>
      <c r="F841" s="35"/>
      <c r="J841" s="36"/>
      <c r="N841" s="13"/>
      <c r="P841" s="54"/>
      <c r="W841" s="12"/>
      <c r="X841" s="34"/>
      <c r="Z841" s="12"/>
    </row>
    <row r="842" ht="15.75" customHeight="1">
      <c r="A842" s="34"/>
      <c r="B842" s="34"/>
      <c r="C842" s="34"/>
      <c r="E842" s="34"/>
      <c r="F842" s="35"/>
      <c r="J842" s="36"/>
      <c r="N842" s="13"/>
      <c r="P842" s="54"/>
      <c r="W842" s="12"/>
      <c r="X842" s="34"/>
      <c r="Z842" s="12"/>
    </row>
    <row r="843" ht="15.75" customHeight="1">
      <c r="A843" s="34"/>
      <c r="B843" s="34"/>
      <c r="C843" s="34"/>
      <c r="E843" s="34"/>
      <c r="F843" s="35"/>
      <c r="J843" s="36"/>
      <c r="N843" s="13"/>
      <c r="P843" s="54"/>
      <c r="W843" s="12"/>
      <c r="X843" s="34"/>
      <c r="Z843" s="12"/>
    </row>
    <row r="844" ht="15.75" customHeight="1">
      <c r="A844" s="34"/>
      <c r="B844" s="34"/>
      <c r="C844" s="34"/>
      <c r="E844" s="34"/>
      <c r="F844" s="35"/>
      <c r="J844" s="36"/>
      <c r="N844" s="13"/>
      <c r="P844" s="54"/>
      <c r="W844" s="12"/>
      <c r="X844" s="34"/>
      <c r="Z844" s="12"/>
    </row>
    <row r="845" ht="15.75" customHeight="1">
      <c r="A845" s="34"/>
      <c r="B845" s="34"/>
      <c r="C845" s="34"/>
      <c r="E845" s="34"/>
      <c r="F845" s="35"/>
      <c r="J845" s="36"/>
      <c r="N845" s="13"/>
      <c r="P845" s="54"/>
      <c r="W845" s="12"/>
      <c r="X845" s="34"/>
      <c r="Z845" s="12"/>
    </row>
    <row r="846" ht="15.75" customHeight="1">
      <c r="A846" s="34"/>
      <c r="B846" s="34"/>
      <c r="C846" s="34"/>
      <c r="E846" s="34"/>
      <c r="F846" s="35"/>
      <c r="J846" s="36"/>
      <c r="N846" s="13"/>
      <c r="P846" s="54"/>
      <c r="W846" s="12"/>
      <c r="X846" s="34"/>
      <c r="Z846" s="12"/>
    </row>
    <row r="847" ht="15.75" customHeight="1">
      <c r="A847" s="34"/>
      <c r="B847" s="34"/>
      <c r="C847" s="34"/>
      <c r="E847" s="34"/>
      <c r="F847" s="35"/>
      <c r="J847" s="36"/>
      <c r="N847" s="13"/>
      <c r="P847" s="54"/>
      <c r="W847" s="12"/>
      <c r="X847" s="34"/>
      <c r="Z847" s="12"/>
    </row>
    <row r="848" ht="15.75" customHeight="1">
      <c r="A848" s="34"/>
      <c r="B848" s="34"/>
      <c r="C848" s="34"/>
      <c r="E848" s="34"/>
      <c r="F848" s="35"/>
      <c r="J848" s="36"/>
      <c r="N848" s="13"/>
      <c r="P848" s="54"/>
      <c r="W848" s="12"/>
      <c r="X848" s="34"/>
      <c r="Z848" s="12"/>
    </row>
    <row r="849" ht="15.75" customHeight="1">
      <c r="A849" s="34"/>
      <c r="B849" s="34"/>
      <c r="C849" s="34"/>
      <c r="E849" s="34"/>
      <c r="F849" s="35"/>
      <c r="J849" s="36"/>
      <c r="N849" s="13"/>
      <c r="P849" s="54"/>
      <c r="W849" s="12"/>
      <c r="X849" s="34"/>
      <c r="Z849" s="12"/>
    </row>
    <row r="850" ht="15.75" customHeight="1">
      <c r="A850" s="34"/>
      <c r="B850" s="34"/>
      <c r="C850" s="34"/>
      <c r="E850" s="34"/>
      <c r="F850" s="35"/>
      <c r="J850" s="36"/>
      <c r="N850" s="13"/>
      <c r="P850" s="54"/>
      <c r="W850" s="12"/>
      <c r="X850" s="34"/>
      <c r="Z850" s="12"/>
    </row>
    <row r="851" ht="15.75" customHeight="1">
      <c r="A851" s="34"/>
      <c r="B851" s="34"/>
      <c r="C851" s="34"/>
      <c r="E851" s="34"/>
      <c r="F851" s="35"/>
      <c r="J851" s="36"/>
      <c r="N851" s="13"/>
      <c r="P851" s="54"/>
      <c r="W851" s="12"/>
      <c r="X851" s="34"/>
      <c r="Z851" s="12"/>
    </row>
    <row r="852" ht="15.75" customHeight="1">
      <c r="A852" s="34"/>
      <c r="B852" s="34"/>
      <c r="C852" s="34"/>
      <c r="E852" s="34"/>
      <c r="F852" s="35"/>
      <c r="J852" s="36"/>
      <c r="N852" s="13"/>
      <c r="P852" s="54"/>
      <c r="W852" s="12"/>
      <c r="X852" s="34"/>
      <c r="Z852" s="12"/>
    </row>
    <row r="853" ht="15.75" customHeight="1">
      <c r="A853" s="34"/>
      <c r="B853" s="34"/>
      <c r="C853" s="34"/>
      <c r="E853" s="34"/>
      <c r="F853" s="35"/>
      <c r="J853" s="36"/>
      <c r="N853" s="13"/>
      <c r="P853" s="54"/>
      <c r="W853" s="12"/>
      <c r="X853" s="34"/>
      <c r="Z853" s="12"/>
    </row>
    <row r="854" ht="15.75" customHeight="1">
      <c r="A854" s="34"/>
      <c r="B854" s="34"/>
      <c r="C854" s="34"/>
      <c r="E854" s="34"/>
      <c r="F854" s="35"/>
      <c r="J854" s="36"/>
      <c r="N854" s="13"/>
      <c r="P854" s="54"/>
      <c r="W854" s="12"/>
      <c r="X854" s="34"/>
      <c r="Z854" s="12"/>
    </row>
    <row r="855" ht="15.75" customHeight="1">
      <c r="A855" s="34"/>
      <c r="B855" s="34"/>
      <c r="C855" s="34"/>
      <c r="E855" s="34"/>
      <c r="F855" s="35"/>
      <c r="J855" s="36"/>
      <c r="N855" s="13"/>
      <c r="P855" s="54"/>
      <c r="W855" s="12"/>
      <c r="X855" s="34"/>
      <c r="Z855" s="12"/>
    </row>
    <row r="856" ht="15.75" customHeight="1">
      <c r="A856" s="34"/>
      <c r="B856" s="34"/>
      <c r="C856" s="34"/>
      <c r="E856" s="34"/>
      <c r="F856" s="35"/>
      <c r="J856" s="36"/>
      <c r="N856" s="13"/>
      <c r="P856" s="54"/>
      <c r="W856" s="12"/>
      <c r="X856" s="34"/>
      <c r="Z856" s="12"/>
    </row>
    <row r="857" ht="15.75" customHeight="1">
      <c r="A857" s="34"/>
      <c r="B857" s="34"/>
      <c r="C857" s="34"/>
      <c r="E857" s="34"/>
      <c r="F857" s="35"/>
      <c r="J857" s="36"/>
      <c r="N857" s="13"/>
      <c r="P857" s="54"/>
      <c r="W857" s="12"/>
      <c r="X857" s="34"/>
      <c r="Z857" s="12"/>
    </row>
    <row r="858" ht="15.75" customHeight="1">
      <c r="A858" s="34"/>
      <c r="B858" s="34"/>
      <c r="C858" s="34"/>
      <c r="E858" s="34"/>
      <c r="F858" s="35"/>
      <c r="J858" s="36"/>
      <c r="N858" s="13"/>
      <c r="P858" s="54"/>
      <c r="W858" s="12"/>
      <c r="X858" s="34"/>
      <c r="Z858" s="12"/>
    </row>
    <row r="859" ht="15.75" customHeight="1">
      <c r="A859" s="34"/>
      <c r="B859" s="34"/>
      <c r="C859" s="34"/>
      <c r="E859" s="34"/>
      <c r="F859" s="35"/>
      <c r="J859" s="36"/>
      <c r="N859" s="13"/>
      <c r="P859" s="54"/>
      <c r="W859" s="12"/>
      <c r="X859" s="34"/>
      <c r="Z859" s="12"/>
    </row>
    <row r="860" ht="15.75" customHeight="1">
      <c r="A860" s="34"/>
      <c r="B860" s="34"/>
      <c r="C860" s="34"/>
      <c r="E860" s="34"/>
      <c r="F860" s="35"/>
      <c r="J860" s="36"/>
      <c r="N860" s="13"/>
      <c r="P860" s="54"/>
      <c r="W860" s="12"/>
      <c r="X860" s="34"/>
      <c r="Z860" s="12"/>
    </row>
    <row r="861" ht="15.75" customHeight="1">
      <c r="A861" s="34"/>
      <c r="B861" s="34"/>
      <c r="C861" s="34"/>
      <c r="E861" s="34"/>
      <c r="F861" s="35"/>
      <c r="J861" s="36"/>
      <c r="N861" s="13"/>
      <c r="P861" s="54"/>
      <c r="W861" s="12"/>
      <c r="X861" s="34"/>
      <c r="Z861" s="12"/>
    </row>
    <row r="862" ht="15.75" customHeight="1">
      <c r="A862" s="34"/>
      <c r="B862" s="34"/>
      <c r="C862" s="34"/>
      <c r="E862" s="34"/>
      <c r="F862" s="35"/>
      <c r="J862" s="36"/>
      <c r="N862" s="13"/>
      <c r="P862" s="54"/>
      <c r="W862" s="12"/>
      <c r="X862" s="34"/>
      <c r="Z862" s="12"/>
    </row>
    <row r="863" ht="15.75" customHeight="1">
      <c r="A863" s="34"/>
      <c r="B863" s="34"/>
      <c r="C863" s="34"/>
      <c r="E863" s="34"/>
      <c r="F863" s="35"/>
      <c r="J863" s="36"/>
      <c r="N863" s="13"/>
      <c r="P863" s="54"/>
      <c r="W863" s="12"/>
      <c r="X863" s="34"/>
      <c r="Z863" s="12"/>
    </row>
    <row r="864" ht="15.75" customHeight="1">
      <c r="A864" s="34"/>
      <c r="B864" s="34"/>
      <c r="C864" s="34"/>
      <c r="E864" s="34"/>
      <c r="F864" s="35"/>
      <c r="J864" s="36"/>
      <c r="N864" s="13"/>
      <c r="P864" s="54"/>
      <c r="W864" s="12"/>
      <c r="X864" s="34"/>
      <c r="Z864" s="12"/>
    </row>
    <row r="865" ht="15.75" customHeight="1">
      <c r="A865" s="34"/>
      <c r="B865" s="34"/>
      <c r="C865" s="34"/>
      <c r="E865" s="34"/>
      <c r="F865" s="35"/>
      <c r="J865" s="36"/>
      <c r="N865" s="13"/>
      <c r="P865" s="54"/>
      <c r="W865" s="12"/>
      <c r="X865" s="34"/>
      <c r="Z865" s="12"/>
    </row>
    <row r="866" ht="15.75" customHeight="1">
      <c r="A866" s="34"/>
      <c r="B866" s="34"/>
      <c r="C866" s="34"/>
      <c r="E866" s="34"/>
      <c r="F866" s="35"/>
      <c r="J866" s="36"/>
      <c r="N866" s="13"/>
      <c r="P866" s="54"/>
      <c r="W866" s="12"/>
      <c r="X866" s="34"/>
      <c r="Z866" s="12"/>
    </row>
    <row r="867" ht="15.75" customHeight="1">
      <c r="A867" s="34"/>
      <c r="B867" s="34"/>
      <c r="C867" s="34"/>
      <c r="E867" s="34"/>
      <c r="F867" s="35"/>
      <c r="J867" s="36"/>
      <c r="N867" s="13"/>
      <c r="P867" s="54"/>
      <c r="W867" s="12"/>
      <c r="X867" s="34"/>
      <c r="Z867" s="12"/>
    </row>
    <row r="868" ht="15.75" customHeight="1">
      <c r="A868" s="34"/>
      <c r="B868" s="34"/>
      <c r="C868" s="34"/>
      <c r="E868" s="34"/>
      <c r="F868" s="35"/>
      <c r="J868" s="36"/>
      <c r="N868" s="13"/>
      <c r="P868" s="54"/>
      <c r="W868" s="12"/>
      <c r="X868" s="34"/>
      <c r="Z868" s="12"/>
    </row>
    <row r="869" ht="15.75" customHeight="1">
      <c r="A869" s="34"/>
      <c r="B869" s="34"/>
      <c r="C869" s="34"/>
      <c r="E869" s="34"/>
      <c r="F869" s="35"/>
      <c r="J869" s="36"/>
      <c r="N869" s="13"/>
      <c r="P869" s="54"/>
      <c r="W869" s="12"/>
      <c r="X869" s="34"/>
      <c r="Z869" s="12"/>
    </row>
    <row r="870" ht="15.75" customHeight="1">
      <c r="A870" s="34"/>
      <c r="B870" s="34"/>
      <c r="C870" s="34"/>
      <c r="E870" s="34"/>
      <c r="F870" s="35"/>
      <c r="J870" s="36"/>
      <c r="N870" s="13"/>
      <c r="P870" s="54"/>
      <c r="W870" s="12"/>
      <c r="X870" s="34"/>
      <c r="Z870" s="12"/>
    </row>
    <row r="871" ht="15.75" customHeight="1">
      <c r="A871" s="34"/>
      <c r="B871" s="34"/>
      <c r="C871" s="34"/>
      <c r="E871" s="34"/>
      <c r="F871" s="35"/>
      <c r="J871" s="36"/>
      <c r="N871" s="13"/>
      <c r="P871" s="54"/>
      <c r="W871" s="12"/>
      <c r="X871" s="34"/>
      <c r="Z871" s="12"/>
    </row>
    <row r="872" ht="15.75" customHeight="1">
      <c r="A872" s="34"/>
      <c r="B872" s="34"/>
      <c r="C872" s="34"/>
      <c r="E872" s="34"/>
      <c r="F872" s="35"/>
      <c r="J872" s="36"/>
      <c r="N872" s="13"/>
      <c r="P872" s="54"/>
      <c r="W872" s="12"/>
      <c r="X872" s="34"/>
      <c r="Z872" s="12"/>
    </row>
    <row r="873" ht="15.75" customHeight="1">
      <c r="A873" s="34"/>
      <c r="B873" s="34"/>
      <c r="C873" s="34"/>
      <c r="E873" s="34"/>
      <c r="F873" s="35"/>
      <c r="J873" s="36"/>
      <c r="N873" s="13"/>
      <c r="P873" s="54"/>
      <c r="W873" s="12"/>
      <c r="X873" s="34"/>
      <c r="Z873" s="12"/>
    </row>
    <row r="874" ht="15.75" customHeight="1">
      <c r="A874" s="34"/>
      <c r="B874" s="34"/>
      <c r="C874" s="34"/>
      <c r="E874" s="34"/>
      <c r="F874" s="35"/>
      <c r="J874" s="36"/>
      <c r="N874" s="13"/>
      <c r="P874" s="54"/>
      <c r="W874" s="12"/>
      <c r="X874" s="34"/>
      <c r="Z874" s="12"/>
    </row>
    <row r="875" ht="15.75" customHeight="1">
      <c r="A875" s="34"/>
      <c r="B875" s="34"/>
      <c r="C875" s="34"/>
      <c r="E875" s="34"/>
      <c r="F875" s="35"/>
      <c r="J875" s="36"/>
      <c r="N875" s="13"/>
      <c r="P875" s="54"/>
      <c r="W875" s="12"/>
      <c r="X875" s="34"/>
      <c r="Z875" s="12"/>
    </row>
    <row r="876" ht="15.75" customHeight="1">
      <c r="A876" s="34"/>
      <c r="B876" s="34"/>
      <c r="C876" s="34"/>
      <c r="E876" s="34"/>
      <c r="F876" s="35"/>
      <c r="J876" s="36"/>
      <c r="N876" s="13"/>
      <c r="P876" s="54"/>
      <c r="W876" s="12"/>
      <c r="X876" s="34"/>
      <c r="Z876" s="12"/>
    </row>
    <row r="877" ht="15.75" customHeight="1">
      <c r="A877" s="34"/>
      <c r="B877" s="34"/>
      <c r="C877" s="34"/>
      <c r="E877" s="34"/>
      <c r="F877" s="35"/>
      <c r="J877" s="36"/>
      <c r="N877" s="13"/>
      <c r="P877" s="54"/>
      <c r="W877" s="12"/>
      <c r="X877" s="34"/>
      <c r="Z877" s="12"/>
    </row>
    <row r="878" ht="15.75" customHeight="1">
      <c r="A878" s="34"/>
      <c r="B878" s="34"/>
      <c r="C878" s="34"/>
      <c r="E878" s="34"/>
      <c r="F878" s="35"/>
      <c r="J878" s="36"/>
      <c r="N878" s="13"/>
      <c r="P878" s="54"/>
      <c r="W878" s="12"/>
      <c r="X878" s="34"/>
      <c r="Z878" s="12"/>
    </row>
    <row r="879" ht="15.75" customHeight="1">
      <c r="A879" s="34"/>
      <c r="B879" s="34"/>
      <c r="C879" s="34"/>
      <c r="E879" s="34"/>
      <c r="F879" s="35"/>
      <c r="J879" s="36"/>
      <c r="N879" s="13"/>
      <c r="P879" s="54"/>
      <c r="W879" s="12"/>
      <c r="X879" s="34"/>
      <c r="Z879" s="12"/>
    </row>
    <row r="880" ht="15.75" customHeight="1">
      <c r="A880" s="34"/>
      <c r="B880" s="34"/>
      <c r="C880" s="34"/>
      <c r="E880" s="34"/>
      <c r="F880" s="35"/>
      <c r="J880" s="36"/>
      <c r="N880" s="13"/>
      <c r="P880" s="54"/>
      <c r="W880" s="12"/>
      <c r="X880" s="34"/>
      <c r="Z880" s="12"/>
    </row>
    <row r="881" ht="15.75" customHeight="1">
      <c r="A881" s="34"/>
      <c r="B881" s="34"/>
      <c r="C881" s="34"/>
      <c r="E881" s="34"/>
      <c r="F881" s="35"/>
      <c r="J881" s="36"/>
      <c r="N881" s="13"/>
      <c r="P881" s="54"/>
      <c r="W881" s="12"/>
      <c r="X881" s="34"/>
      <c r="Z881" s="12"/>
    </row>
    <row r="882" ht="15.75" customHeight="1">
      <c r="A882" s="34"/>
      <c r="B882" s="34"/>
      <c r="C882" s="34"/>
      <c r="E882" s="34"/>
      <c r="F882" s="35"/>
      <c r="J882" s="36"/>
      <c r="N882" s="13"/>
      <c r="P882" s="54"/>
      <c r="W882" s="12"/>
      <c r="X882" s="34"/>
      <c r="Z882" s="12"/>
    </row>
    <row r="883" ht="15.75" customHeight="1">
      <c r="A883" s="34"/>
      <c r="B883" s="34"/>
      <c r="C883" s="34"/>
      <c r="E883" s="34"/>
      <c r="F883" s="35"/>
      <c r="J883" s="36"/>
      <c r="N883" s="13"/>
      <c r="P883" s="54"/>
      <c r="W883" s="12"/>
      <c r="X883" s="34"/>
      <c r="Z883" s="12"/>
    </row>
    <row r="884" ht="15.75" customHeight="1">
      <c r="A884" s="34"/>
      <c r="B884" s="34"/>
      <c r="C884" s="34"/>
      <c r="E884" s="34"/>
      <c r="F884" s="35"/>
      <c r="J884" s="36"/>
      <c r="N884" s="13"/>
      <c r="P884" s="54"/>
      <c r="W884" s="12"/>
      <c r="X884" s="34"/>
      <c r="Z884" s="12"/>
    </row>
    <row r="885" ht="15.75" customHeight="1">
      <c r="A885" s="34"/>
      <c r="B885" s="34"/>
      <c r="C885" s="34"/>
      <c r="E885" s="34"/>
      <c r="F885" s="35"/>
      <c r="J885" s="36"/>
      <c r="N885" s="13"/>
      <c r="P885" s="54"/>
      <c r="W885" s="12"/>
      <c r="X885" s="34"/>
      <c r="Z885" s="12"/>
    </row>
    <row r="886" ht="15.75" customHeight="1">
      <c r="A886" s="34"/>
      <c r="B886" s="34"/>
      <c r="C886" s="34"/>
      <c r="E886" s="34"/>
      <c r="F886" s="35"/>
      <c r="J886" s="36"/>
      <c r="N886" s="13"/>
      <c r="P886" s="54"/>
      <c r="W886" s="12"/>
      <c r="X886" s="34"/>
      <c r="Z886" s="12"/>
    </row>
    <row r="887" ht="15.75" customHeight="1">
      <c r="A887" s="34"/>
      <c r="B887" s="34"/>
      <c r="C887" s="34"/>
      <c r="E887" s="34"/>
      <c r="F887" s="35"/>
      <c r="J887" s="36"/>
      <c r="N887" s="13"/>
      <c r="P887" s="54"/>
      <c r="W887" s="12"/>
      <c r="X887" s="34"/>
      <c r="Z887" s="12"/>
    </row>
    <row r="888" ht="15.75" customHeight="1">
      <c r="A888" s="34"/>
      <c r="B888" s="34"/>
      <c r="C888" s="34"/>
      <c r="E888" s="34"/>
      <c r="F888" s="35"/>
      <c r="J888" s="36"/>
      <c r="N888" s="13"/>
      <c r="P888" s="54"/>
      <c r="W888" s="12"/>
      <c r="X888" s="34"/>
      <c r="Z888" s="12"/>
    </row>
    <row r="889" ht="15.75" customHeight="1">
      <c r="A889" s="34"/>
      <c r="B889" s="34"/>
      <c r="C889" s="34"/>
      <c r="E889" s="34"/>
      <c r="F889" s="35"/>
      <c r="J889" s="36"/>
      <c r="N889" s="13"/>
      <c r="P889" s="54"/>
      <c r="W889" s="12"/>
      <c r="X889" s="34"/>
      <c r="Z889" s="12"/>
    </row>
    <row r="890" ht="15.75" customHeight="1">
      <c r="A890" s="34"/>
      <c r="B890" s="34"/>
      <c r="C890" s="34"/>
      <c r="E890" s="34"/>
      <c r="F890" s="35"/>
      <c r="J890" s="36"/>
      <c r="N890" s="13"/>
      <c r="P890" s="54"/>
      <c r="W890" s="12"/>
      <c r="X890" s="34"/>
      <c r="Z890" s="12"/>
    </row>
    <row r="891" ht="15.75" customHeight="1">
      <c r="A891" s="34"/>
      <c r="B891" s="34"/>
      <c r="C891" s="34"/>
      <c r="E891" s="34"/>
      <c r="F891" s="35"/>
      <c r="J891" s="36"/>
      <c r="N891" s="13"/>
      <c r="P891" s="54"/>
      <c r="W891" s="12"/>
      <c r="X891" s="34"/>
      <c r="Z891" s="12"/>
    </row>
    <row r="892" ht="15.75" customHeight="1">
      <c r="A892" s="34"/>
      <c r="B892" s="34"/>
      <c r="C892" s="34"/>
      <c r="E892" s="34"/>
      <c r="F892" s="35"/>
      <c r="J892" s="36"/>
      <c r="N892" s="13"/>
      <c r="P892" s="54"/>
      <c r="W892" s="12"/>
      <c r="X892" s="34"/>
      <c r="Z892" s="12"/>
    </row>
    <row r="893" ht="15.75" customHeight="1">
      <c r="A893" s="34"/>
      <c r="B893" s="34"/>
      <c r="C893" s="34"/>
      <c r="E893" s="34"/>
      <c r="F893" s="35"/>
      <c r="J893" s="36"/>
      <c r="N893" s="13"/>
      <c r="P893" s="54"/>
      <c r="W893" s="12"/>
      <c r="X893" s="34"/>
      <c r="Z893" s="12"/>
    </row>
    <row r="894" ht="15.75" customHeight="1">
      <c r="A894" s="34"/>
      <c r="B894" s="34"/>
      <c r="C894" s="34"/>
      <c r="E894" s="34"/>
      <c r="F894" s="35"/>
      <c r="J894" s="36"/>
      <c r="N894" s="13"/>
      <c r="P894" s="54"/>
      <c r="W894" s="12"/>
      <c r="X894" s="34"/>
      <c r="Z894" s="12"/>
    </row>
    <row r="895" ht="15.75" customHeight="1">
      <c r="A895" s="34"/>
      <c r="B895" s="34"/>
      <c r="C895" s="34"/>
      <c r="E895" s="34"/>
      <c r="F895" s="35"/>
      <c r="J895" s="36"/>
      <c r="N895" s="13"/>
      <c r="P895" s="54"/>
      <c r="W895" s="12"/>
      <c r="X895" s="34"/>
      <c r="Z895" s="12"/>
    </row>
    <row r="896" ht="15.75" customHeight="1">
      <c r="A896" s="34"/>
      <c r="B896" s="34"/>
      <c r="C896" s="34"/>
      <c r="E896" s="34"/>
      <c r="F896" s="35"/>
      <c r="J896" s="36"/>
      <c r="N896" s="13"/>
      <c r="P896" s="54"/>
      <c r="W896" s="12"/>
      <c r="X896" s="34"/>
      <c r="Z896" s="12"/>
    </row>
    <row r="897" ht="15.75" customHeight="1">
      <c r="A897" s="34"/>
      <c r="B897" s="34"/>
      <c r="C897" s="34"/>
      <c r="E897" s="34"/>
      <c r="F897" s="35"/>
      <c r="J897" s="36"/>
      <c r="N897" s="13"/>
      <c r="P897" s="54"/>
      <c r="W897" s="12"/>
      <c r="X897" s="34"/>
      <c r="Z897" s="12"/>
    </row>
    <row r="898" ht="15.75" customHeight="1">
      <c r="A898" s="34"/>
      <c r="B898" s="34"/>
      <c r="C898" s="34"/>
      <c r="E898" s="34"/>
      <c r="F898" s="35"/>
      <c r="J898" s="36"/>
      <c r="N898" s="13"/>
      <c r="P898" s="54"/>
      <c r="W898" s="12"/>
      <c r="X898" s="34"/>
      <c r="Z898" s="12"/>
    </row>
    <row r="899" ht="15.75" customHeight="1">
      <c r="A899" s="34"/>
      <c r="B899" s="34"/>
      <c r="C899" s="34"/>
      <c r="E899" s="34"/>
      <c r="F899" s="35"/>
      <c r="J899" s="36"/>
      <c r="N899" s="13"/>
      <c r="P899" s="54"/>
      <c r="W899" s="12"/>
      <c r="X899" s="34"/>
      <c r="Z899" s="12"/>
    </row>
    <row r="900" ht="15.75" customHeight="1">
      <c r="A900" s="34"/>
      <c r="B900" s="34"/>
      <c r="C900" s="34"/>
      <c r="E900" s="34"/>
      <c r="F900" s="35"/>
      <c r="J900" s="36"/>
      <c r="N900" s="13"/>
      <c r="P900" s="54"/>
      <c r="W900" s="12"/>
      <c r="X900" s="34"/>
      <c r="Z900" s="12"/>
    </row>
    <row r="901" ht="15.75" customHeight="1">
      <c r="A901" s="34"/>
      <c r="B901" s="34"/>
      <c r="C901" s="34"/>
      <c r="E901" s="34"/>
      <c r="F901" s="35"/>
      <c r="J901" s="36"/>
      <c r="N901" s="13"/>
      <c r="P901" s="54"/>
      <c r="W901" s="12"/>
      <c r="X901" s="34"/>
      <c r="Z901" s="12"/>
    </row>
    <row r="902" ht="15.75" customHeight="1">
      <c r="A902" s="34"/>
      <c r="B902" s="34"/>
      <c r="C902" s="34"/>
      <c r="E902" s="34"/>
      <c r="F902" s="35"/>
      <c r="J902" s="36"/>
      <c r="N902" s="13"/>
      <c r="P902" s="54"/>
      <c r="W902" s="12"/>
      <c r="X902" s="34"/>
      <c r="Z902" s="12"/>
    </row>
    <row r="903" ht="15.75" customHeight="1">
      <c r="A903" s="34"/>
      <c r="B903" s="34"/>
      <c r="C903" s="34"/>
      <c r="E903" s="34"/>
      <c r="F903" s="35"/>
      <c r="J903" s="36"/>
      <c r="N903" s="13"/>
      <c r="P903" s="54"/>
      <c r="W903" s="12"/>
      <c r="X903" s="34"/>
      <c r="Z903" s="12"/>
    </row>
    <row r="904" ht="15.75" customHeight="1">
      <c r="A904" s="34"/>
      <c r="B904" s="34"/>
      <c r="C904" s="34"/>
      <c r="E904" s="34"/>
      <c r="F904" s="35"/>
      <c r="J904" s="36"/>
      <c r="N904" s="13"/>
      <c r="P904" s="54"/>
      <c r="W904" s="12"/>
      <c r="X904" s="34"/>
      <c r="Z904" s="12"/>
    </row>
    <row r="905" ht="15.75" customHeight="1">
      <c r="A905" s="34"/>
      <c r="B905" s="34"/>
      <c r="C905" s="34"/>
      <c r="E905" s="34"/>
      <c r="F905" s="35"/>
      <c r="J905" s="36"/>
      <c r="N905" s="13"/>
      <c r="P905" s="54"/>
      <c r="W905" s="12"/>
      <c r="X905" s="34"/>
      <c r="Z905" s="12"/>
    </row>
    <row r="906" ht="15.75" customHeight="1">
      <c r="A906" s="34"/>
      <c r="B906" s="34"/>
      <c r="C906" s="34"/>
      <c r="E906" s="34"/>
      <c r="F906" s="35"/>
      <c r="J906" s="36"/>
      <c r="N906" s="13"/>
      <c r="P906" s="54"/>
      <c r="W906" s="12"/>
      <c r="X906" s="34"/>
      <c r="Z906" s="12"/>
    </row>
    <row r="907" ht="15.75" customHeight="1">
      <c r="A907" s="34"/>
      <c r="B907" s="34"/>
      <c r="C907" s="34"/>
      <c r="E907" s="34"/>
      <c r="F907" s="35"/>
      <c r="J907" s="36"/>
      <c r="N907" s="13"/>
      <c r="P907" s="54"/>
      <c r="W907" s="12"/>
      <c r="X907" s="34"/>
      <c r="Z907" s="12"/>
    </row>
    <row r="908" ht="15.75" customHeight="1">
      <c r="A908" s="34"/>
      <c r="B908" s="34"/>
      <c r="C908" s="34"/>
      <c r="E908" s="34"/>
      <c r="F908" s="35"/>
      <c r="J908" s="36"/>
      <c r="N908" s="13"/>
      <c r="P908" s="54"/>
      <c r="W908" s="12"/>
      <c r="X908" s="34"/>
      <c r="Z908" s="12"/>
    </row>
    <row r="909" ht="15.75" customHeight="1">
      <c r="A909" s="34"/>
      <c r="B909" s="34"/>
      <c r="C909" s="34"/>
      <c r="E909" s="34"/>
      <c r="F909" s="35"/>
      <c r="J909" s="36"/>
      <c r="N909" s="13"/>
      <c r="P909" s="54"/>
      <c r="W909" s="12"/>
      <c r="X909" s="34"/>
      <c r="Z909" s="12"/>
    </row>
    <row r="910" ht="15.75" customHeight="1">
      <c r="A910" s="34"/>
      <c r="B910" s="34"/>
      <c r="C910" s="34"/>
      <c r="E910" s="34"/>
      <c r="F910" s="35"/>
      <c r="J910" s="36"/>
      <c r="N910" s="13"/>
      <c r="P910" s="54"/>
      <c r="W910" s="12"/>
      <c r="X910" s="34"/>
      <c r="Z910" s="12"/>
    </row>
    <row r="911" ht="15.75" customHeight="1">
      <c r="A911" s="34"/>
      <c r="B911" s="34"/>
      <c r="C911" s="34"/>
      <c r="E911" s="34"/>
      <c r="F911" s="35"/>
      <c r="J911" s="36"/>
      <c r="N911" s="13"/>
      <c r="P911" s="54"/>
      <c r="W911" s="12"/>
      <c r="X911" s="34"/>
      <c r="Z911" s="12"/>
    </row>
    <row r="912" ht="15.75" customHeight="1">
      <c r="A912" s="34"/>
      <c r="B912" s="34"/>
      <c r="C912" s="34"/>
      <c r="E912" s="34"/>
      <c r="F912" s="35"/>
      <c r="J912" s="36"/>
      <c r="N912" s="13"/>
      <c r="P912" s="54"/>
      <c r="W912" s="12"/>
      <c r="X912" s="34"/>
      <c r="Z912" s="12"/>
    </row>
    <row r="913" ht="15.75" customHeight="1">
      <c r="A913" s="34"/>
      <c r="B913" s="34"/>
      <c r="C913" s="34"/>
      <c r="E913" s="34"/>
      <c r="F913" s="35"/>
      <c r="J913" s="36"/>
      <c r="N913" s="13"/>
      <c r="P913" s="54"/>
      <c r="W913" s="12"/>
      <c r="X913" s="34"/>
      <c r="Z913" s="12"/>
    </row>
    <row r="914" ht="15.75" customHeight="1">
      <c r="A914" s="34"/>
      <c r="B914" s="34"/>
      <c r="C914" s="34"/>
      <c r="E914" s="34"/>
      <c r="F914" s="35"/>
      <c r="J914" s="36"/>
      <c r="N914" s="13"/>
      <c r="P914" s="54"/>
      <c r="W914" s="12"/>
      <c r="X914" s="34"/>
      <c r="Z914" s="12"/>
    </row>
    <row r="915" ht="15.75" customHeight="1">
      <c r="A915" s="34"/>
      <c r="B915" s="34"/>
      <c r="C915" s="34"/>
      <c r="E915" s="34"/>
      <c r="F915" s="35"/>
      <c r="J915" s="36"/>
      <c r="N915" s="13"/>
      <c r="P915" s="54"/>
      <c r="W915" s="12"/>
      <c r="X915" s="34"/>
      <c r="Z915" s="12"/>
    </row>
    <row r="916" ht="15.75" customHeight="1">
      <c r="A916" s="34"/>
      <c r="B916" s="34"/>
      <c r="C916" s="34"/>
      <c r="E916" s="34"/>
      <c r="F916" s="35"/>
      <c r="J916" s="36"/>
      <c r="N916" s="13"/>
      <c r="P916" s="54"/>
      <c r="W916" s="12"/>
      <c r="X916" s="34"/>
      <c r="Z916" s="12"/>
    </row>
    <row r="917" ht="15.75" customHeight="1">
      <c r="A917" s="34"/>
      <c r="B917" s="34"/>
      <c r="C917" s="34"/>
      <c r="E917" s="34"/>
      <c r="F917" s="35"/>
      <c r="J917" s="36"/>
      <c r="N917" s="13"/>
      <c r="P917" s="54"/>
      <c r="W917" s="12"/>
      <c r="X917" s="34"/>
      <c r="Z917" s="12"/>
    </row>
    <row r="918" ht="15.75" customHeight="1">
      <c r="A918" s="34"/>
      <c r="B918" s="34"/>
      <c r="C918" s="34"/>
      <c r="E918" s="34"/>
      <c r="F918" s="35"/>
      <c r="J918" s="36"/>
      <c r="N918" s="13"/>
      <c r="P918" s="54"/>
      <c r="W918" s="12"/>
      <c r="X918" s="34"/>
      <c r="Z918" s="12"/>
    </row>
    <row r="919" ht="15.75" customHeight="1">
      <c r="A919" s="34"/>
      <c r="B919" s="34"/>
      <c r="C919" s="34"/>
      <c r="E919" s="34"/>
      <c r="F919" s="35"/>
      <c r="J919" s="36"/>
      <c r="N919" s="13"/>
      <c r="P919" s="54"/>
      <c r="W919" s="12"/>
      <c r="X919" s="34"/>
      <c r="Z919" s="12"/>
    </row>
    <row r="920" ht="15.75" customHeight="1">
      <c r="A920" s="34"/>
      <c r="B920" s="34"/>
      <c r="C920" s="34"/>
      <c r="E920" s="34"/>
      <c r="F920" s="35"/>
      <c r="J920" s="36"/>
      <c r="N920" s="13"/>
      <c r="P920" s="54"/>
      <c r="W920" s="12"/>
      <c r="X920" s="34"/>
      <c r="Z920" s="12"/>
    </row>
    <row r="921" ht="15.75" customHeight="1">
      <c r="A921" s="34"/>
      <c r="B921" s="34"/>
      <c r="C921" s="34"/>
      <c r="E921" s="34"/>
      <c r="F921" s="35"/>
      <c r="J921" s="36"/>
      <c r="N921" s="13"/>
      <c r="P921" s="54"/>
      <c r="W921" s="12"/>
      <c r="X921" s="34"/>
      <c r="Z921" s="12"/>
    </row>
    <row r="922" ht="15.75" customHeight="1">
      <c r="A922" s="34"/>
      <c r="B922" s="34"/>
      <c r="C922" s="34"/>
      <c r="E922" s="34"/>
      <c r="F922" s="35"/>
      <c r="J922" s="36"/>
      <c r="N922" s="13"/>
      <c r="P922" s="54"/>
      <c r="W922" s="12"/>
      <c r="X922" s="34"/>
      <c r="Z922" s="12"/>
    </row>
    <row r="923" ht="15.75" customHeight="1">
      <c r="A923" s="34"/>
      <c r="B923" s="34"/>
      <c r="C923" s="34"/>
      <c r="E923" s="34"/>
      <c r="F923" s="35"/>
      <c r="J923" s="36"/>
      <c r="N923" s="13"/>
      <c r="P923" s="54"/>
      <c r="W923" s="12"/>
      <c r="X923" s="34"/>
      <c r="Z923" s="12"/>
    </row>
    <row r="924" ht="15.75" customHeight="1">
      <c r="A924" s="34"/>
      <c r="B924" s="34"/>
      <c r="C924" s="34"/>
      <c r="E924" s="34"/>
      <c r="F924" s="35"/>
      <c r="J924" s="36"/>
      <c r="N924" s="13"/>
      <c r="P924" s="54"/>
      <c r="W924" s="12"/>
      <c r="X924" s="34"/>
      <c r="Z924" s="12"/>
    </row>
    <row r="925" ht="15.75" customHeight="1">
      <c r="A925" s="34"/>
      <c r="B925" s="34"/>
      <c r="C925" s="34"/>
      <c r="E925" s="34"/>
      <c r="F925" s="35"/>
      <c r="J925" s="36"/>
      <c r="N925" s="13"/>
      <c r="P925" s="54"/>
      <c r="W925" s="12"/>
      <c r="X925" s="34"/>
      <c r="Z925" s="12"/>
    </row>
    <row r="926" ht="15.75" customHeight="1">
      <c r="A926" s="34"/>
      <c r="B926" s="34"/>
      <c r="C926" s="34"/>
      <c r="E926" s="34"/>
      <c r="F926" s="35"/>
      <c r="J926" s="36"/>
      <c r="N926" s="13"/>
      <c r="P926" s="54"/>
      <c r="W926" s="12"/>
      <c r="X926" s="34"/>
      <c r="Z926" s="12"/>
    </row>
    <row r="927" ht="15.75" customHeight="1">
      <c r="A927" s="34"/>
      <c r="B927" s="34"/>
      <c r="C927" s="34"/>
      <c r="E927" s="34"/>
      <c r="F927" s="35"/>
      <c r="J927" s="36"/>
      <c r="N927" s="13"/>
      <c r="P927" s="54"/>
      <c r="W927" s="12"/>
      <c r="X927" s="34"/>
      <c r="Z927" s="12"/>
    </row>
    <row r="928" ht="15.75" customHeight="1">
      <c r="A928" s="34"/>
      <c r="B928" s="34"/>
      <c r="C928" s="34"/>
      <c r="E928" s="34"/>
      <c r="F928" s="35"/>
      <c r="J928" s="36"/>
      <c r="N928" s="13"/>
      <c r="P928" s="54"/>
      <c r="W928" s="12"/>
      <c r="X928" s="34"/>
      <c r="Z928" s="12"/>
    </row>
    <row r="929" ht="15.75" customHeight="1">
      <c r="A929" s="34"/>
      <c r="B929" s="34"/>
      <c r="C929" s="34"/>
      <c r="E929" s="34"/>
      <c r="F929" s="35"/>
      <c r="J929" s="36"/>
      <c r="N929" s="13"/>
      <c r="P929" s="54"/>
      <c r="W929" s="12"/>
      <c r="X929" s="34"/>
      <c r="Z929" s="12"/>
    </row>
    <row r="930" ht="15.75" customHeight="1">
      <c r="A930" s="34"/>
      <c r="B930" s="34"/>
      <c r="C930" s="34"/>
      <c r="E930" s="34"/>
      <c r="F930" s="35"/>
      <c r="J930" s="36"/>
      <c r="N930" s="13"/>
      <c r="P930" s="54"/>
      <c r="W930" s="12"/>
      <c r="X930" s="34"/>
      <c r="Z930" s="12"/>
    </row>
    <row r="931" ht="15.75" customHeight="1">
      <c r="A931" s="34"/>
      <c r="B931" s="34"/>
      <c r="C931" s="34"/>
      <c r="E931" s="34"/>
      <c r="F931" s="35"/>
      <c r="J931" s="36"/>
      <c r="N931" s="13"/>
      <c r="P931" s="54"/>
      <c r="W931" s="12"/>
      <c r="X931" s="34"/>
      <c r="Z931" s="12"/>
    </row>
    <row r="932" ht="15.75" customHeight="1">
      <c r="A932" s="34"/>
      <c r="B932" s="34"/>
      <c r="C932" s="34"/>
      <c r="E932" s="34"/>
      <c r="F932" s="35"/>
      <c r="J932" s="36"/>
      <c r="N932" s="13"/>
      <c r="P932" s="54"/>
      <c r="W932" s="12"/>
      <c r="X932" s="34"/>
      <c r="Z932" s="12"/>
    </row>
    <row r="933" ht="15.75" customHeight="1">
      <c r="A933" s="34"/>
      <c r="B933" s="34"/>
      <c r="C933" s="34"/>
      <c r="E933" s="34"/>
      <c r="F933" s="35"/>
      <c r="J933" s="36"/>
      <c r="N933" s="13"/>
      <c r="P933" s="54"/>
      <c r="W933" s="12"/>
      <c r="X933" s="34"/>
      <c r="Z933" s="12"/>
    </row>
    <row r="934" ht="15.75" customHeight="1">
      <c r="A934" s="34"/>
      <c r="B934" s="34"/>
      <c r="C934" s="34"/>
      <c r="E934" s="34"/>
      <c r="F934" s="35"/>
      <c r="J934" s="36"/>
      <c r="N934" s="13"/>
      <c r="P934" s="54"/>
      <c r="W934" s="12"/>
      <c r="X934" s="34"/>
      <c r="Z934" s="12"/>
    </row>
    <row r="935" ht="15.75" customHeight="1">
      <c r="A935" s="34"/>
      <c r="B935" s="34"/>
      <c r="C935" s="34"/>
      <c r="E935" s="34"/>
      <c r="F935" s="35"/>
      <c r="J935" s="36"/>
      <c r="N935" s="13"/>
      <c r="P935" s="54"/>
      <c r="W935" s="12"/>
      <c r="X935" s="34"/>
      <c r="Z935" s="12"/>
    </row>
    <row r="936" ht="15.75" customHeight="1">
      <c r="A936" s="34"/>
      <c r="B936" s="34"/>
      <c r="C936" s="34"/>
      <c r="E936" s="34"/>
      <c r="F936" s="35"/>
      <c r="J936" s="36"/>
      <c r="N936" s="13"/>
      <c r="P936" s="54"/>
      <c r="W936" s="12"/>
      <c r="X936" s="34"/>
      <c r="Z936" s="12"/>
    </row>
    <row r="937" ht="15.75" customHeight="1">
      <c r="A937" s="34"/>
      <c r="B937" s="34"/>
      <c r="C937" s="34"/>
      <c r="E937" s="34"/>
      <c r="F937" s="35"/>
      <c r="J937" s="36"/>
      <c r="N937" s="13"/>
      <c r="P937" s="54"/>
      <c r="W937" s="12"/>
      <c r="X937" s="34"/>
      <c r="Z937" s="12"/>
    </row>
    <row r="938" ht="15.75" customHeight="1">
      <c r="A938" s="34"/>
      <c r="B938" s="34"/>
      <c r="C938" s="34"/>
      <c r="E938" s="34"/>
      <c r="F938" s="35"/>
      <c r="J938" s="36"/>
      <c r="N938" s="13"/>
      <c r="P938" s="54"/>
      <c r="W938" s="12"/>
      <c r="X938" s="34"/>
      <c r="Z938" s="12"/>
    </row>
    <row r="939" ht="15.75" customHeight="1">
      <c r="A939" s="34"/>
      <c r="B939" s="34"/>
      <c r="C939" s="34"/>
      <c r="E939" s="34"/>
      <c r="F939" s="35"/>
      <c r="J939" s="36"/>
      <c r="N939" s="13"/>
      <c r="P939" s="54"/>
      <c r="W939" s="12"/>
      <c r="X939" s="34"/>
      <c r="Z939" s="12"/>
    </row>
    <row r="940" ht="15.75" customHeight="1">
      <c r="A940" s="34"/>
      <c r="B940" s="34"/>
      <c r="C940" s="34"/>
      <c r="E940" s="34"/>
      <c r="F940" s="35"/>
      <c r="J940" s="36"/>
      <c r="N940" s="13"/>
      <c r="P940" s="54"/>
      <c r="W940" s="12"/>
      <c r="X940" s="34"/>
      <c r="Z940" s="12"/>
    </row>
    <row r="941" ht="15.75" customHeight="1">
      <c r="A941" s="34"/>
      <c r="B941" s="34"/>
      <c r="C941" s="34"/>
      <c r="E941" s="34"/>
      <c r="F941" s="35"/>
      <c r="J941" s="36"/>
      <c r="N941" s="13"/>
      <c r="P941" s="54"/>
      <c r="W941" s="12"/>
      <c r="X941" s="34"/>
      <c r="Z941" s="12"/>
    </row>
    <row r="942" ht="15.75" customHeight="1">
      <c r="A942" s="34"/>
      <c r="B942" s="34"/>
      <c r="C942" s="34"/>
      <c r="E942" s="34"/>
      <c r="F942" s="35"/>
      <c r="J942" s="36"/>
      <c r="N942" s="13"/>
      <c r="P942" s="54"/>
      <c r="W942" s="12"/>
      <c r="X942" s="34"/>
      <c r="Z942" s="12"/>
    </row>
    <row r="943" ht="15.75" customHeight="1">
      <c r="A943" s="34"/>
      <c r="B943" s="34"/>
      <c r="C943" s="34"/>
      <c r="E943" s="34"/>
      <c r="F943" s="35"/>
      <c r="J943" s="36"/>
      <c r="N943" s="13"/>
      <c r="P943" s="54"/>
      <c r="W943" s="12"/>
      <c r="X943" s="34"/>
      <c r="Z943" s="12"/>
    </row>
    <row r="944" ht="15.75" customHeight="1">
      <c r="A944" s="34"/>
      <c r="B944" s="34"/>
      <c r="C944" s="34"/>
      <c r="E944" s="34"/>
      <c r="F944" s="35"/>
      <c r="J944" s="36"/>
      <c r="N944" s="13"/>
      <c r="P944" s="54"/>
      <c r="W944" s="12"/>
      <c r="X944" s="34"/>
      <c r="Z944" s="12"/>
    </row>
    <row r="945" ht="15.75" customHeight="1">
      <c r="A945" s="34"/>
      <c r="B945" s="34"/>
      <c r="C945" s="34"/>
      <c r="E945" s="34"/>
      <c r="F945" s="35"/>
      <c r="J945" s="36"/>
      <c r="N945" s="13"/>
      <c r="P945" s="54"/>
      <c r="W945" s="12"/>
      <c r="X945" s="34"/>
      <c r="Z945" s="12"/>
    </row>
    <row r="946" ht="15.75" customHeight="1">
      <c r="A946" s="34"/>
      <c r="B946" s="34"/>
      <c r="C946" s="34"/>
      <c r="E946" s="34"/>
      <c r="F946" s="35"/>
      <c r="J946" s="36"/>
      <c r="N946" s="13"/>
      <c r="P946" s="54"/>
      <c r="W946" s="12"/>
      <c r="X946" s="34"/>
      <c r="Z946" s="12"/>
    </row>
    <row r="947" ht="15.75" customHeight="1">
      <c r="A947" s="34"/>
      <c r="B947" s="34"/>
      <c r="C947" s="34"/>
      <c r="E947" s="34"/>
      <c r="F947" s="35"/>
      <c r="J947" s="36"/>
      <c r="N947" s="13"/>
      <c r="P947" s="54"/>
      <c r="W947" s="12"/>
      <c r="X947" s="34"/>
      <c r="Z947" s="12"/>
    </row>
    <row r="948" ht="15.75" customHeight="1">
      <c r="A948" s="34"/>
      <c r="B948" s="34"/>
      <c r="C948" s="34"/>
      <c r="E948" s="34"/>
      <c r="F948" s="35"/>
      <c r="J948" s="36"/>
      <c r="N948" s="13"/>
      <c r="P948" s="54"/>
      <c r="W948" s="12"/>
      <c r="X948" s="34"/>
      <c r="Z948" s="12"/>
    </row>
    <row r="949" ht="15.75" customHeight="1">
      <c r="A949" s="34"/>
      <c r="B949" s="34"/>
      <c r="C949" s="34"/>
      <c r="E949" s="34"/>
      <c r="F949" s="35"/>
      <c r="J949" s="36"/>
      <c r="N949" s="13"/>
      <c r="P949" s="54"/>
      <c r="W949" s="12"/>
      <c r="X949" s="34"/>
      <c r="Z949" s="12"/>
    </row>
    <row r="950" ht="15.75" customHeight="1">
      <c r="A950" s="34"/>
      <c r="B950" s="34"/>
      <c r="C950" s="34"/>
      <c r="E950" s="34"/>
      <c r="F950" s="35"/>
      <c r="J950" s="36"/>
      <c r="N950" s="13"/>
      <c r="P950" s="54"/>
      <c r="W950" s="12"/>
      <c r="X950" s="34"/>
      <c r="Z950" s="12"/>
    </row>
    <row r="951" ht="15.75" customHeight="1">
      <c r="A951" s="34"/>
      <c r="B951" s="34"/>
      <c r="C951" s="34"/>
      <c r="E951" s="34"/>
      <c r="F951" s="35"/>
      <c r="J951" s="36"/>
      <c r="N951" s="13"/>
      <c r="P951" s="54"/>
      <c r="W951" s="12"/>
      <c r="X951" s="34"/>
      <c r="Z951" s="12"/>
    </row>
    <row r="952" ht="15.75" customHeight="1">
      <c r="A952" s="34"/>
      <c r="B952" s="34"/>
      <c r="C952" s="34"/>
      <c r="E952" s="34"/>
      <c r="F952" s="35"/>
      <c r="J952" s="36"/>
      <c r="N952" s="13"/>
      <c r="P952" s="54"/>
      <c r="W952" s="12"/>
      <c r="X952" s="34"/>
      <c r="Z952" s="12"/>
    </row>
    <row r="953" ht="15.75" customHeight="1">
      <c r="A953" s="34"/>
      <c r="B953" s="34"/>
      <c r="C953" s="34"/>
      <c r="E953" s="34"/>
      <c r="F953" s="35"/>
      <c r="J953" s="36"/>
      <c r="N953" s="13"/>
      <c r="P953" s="54"/>
      <c r="W953" s="12"/>
      <c r="X953" s="34"/>
      <c r="Z953" s="12"/>
    </row>
    <row r="954" ht="15.75" customHeight="1">
      <c r="A954" s="34"/>
      <c r="B954" s="34"/>
      <c r="C954" s="34"/>
      <c r="E954" s="34"/>
      <c r="F954" s="35"/>
      <c r="J954" s="36"/>
      <c r="N954" s="13"/>
      <c r="P954" s="54"/>
      <c r="W954" s="12"/>
      <c r="X954" s="34"/>
      <c r="Z954" s="12"/>
    </row>
    <row r="955" ht="15.75" customHeight="1">
      <c r="A955" s="34"/>
      <c r="B955" s="34"/>
      <c r="C955" s="34"/>
      <c r="E955" s="34"/>
      <c r="F955" s="35"/>
      <c r="J955" s="36"/>
      <c r="N955" s="13"/>
      <c r="P955" s="54"/>
      <c r="W955" s="12"/>
      <c r="X955" s="34"/>
      <c r="Z955" s="12"/>
    </row>
    <row r="956" ht="15.75" customHeight="1">
      <c r="A956" s="34"/>
      <c r="B956" s="34"/>
      <c r="C956" s="34"/>
      <c r="E956" s="34"/>
      <c r="F956" s="35"/>
      <c r="J956" s="36"/>
      <c r="N956" s="13"/>
      <c r="P956" s="54"/>
      <c r="W956" s="12"/>
      <c r="X956" s="34"/>
      <c r="Z956" s="12"/>
    </row>
    <row r="957" ht="15.75" customHeight="1">
      <c r="A957" s="34"/>
      <c r="B957" s="34"/>
      <c r="C957" s="34"/>
      <c r="E957" s="34"/>
      <c r="F957" s="35"/>
      <c r="J957" s="36"/>
      <c r="N957" s="13"/>
      <c r="P957" s="54"/>
      <c r="W957" s="12"/>
      <c r="X957" s="34"/>
      <c r="Z957" s="12"/>
    </row>
    <row r="958" ht="15.75" customHeight="1">
      <c r="A958" s="34"/>
      <c r="B958" s="34"/>
      <c r="C958" s="34"/>
      <c r="E958" s="34"/>
      <c r="F958" s="35"/>
      <c r="J958" s="36"/>
      <c r="N958" s="13"/>
      <c r="P958" s="54"/>
      <c r="W958" s="12"/>
      <c r="X958" s="34"/>
      <c r="Z958" s="12"/>
    </row>
    <row r="959" ht="15.75" customHeight="1">
      <c r="A959" s="34"/>
      <c r="B959" s="34"/>
      <c r="C959" s="34"/>
      <c r="E959" s="34"/>
      <c r="F959" s="35"/>
      <c r="J959" s="36"/>
      <c r="N959" s="13"/>
      <c r="P959" s="54"/>
      <c r="W959" s="12"/>
      <c r="X959" s="34"/>
      <c r="Z959" s="12"/>
    </row>
    <row r="960" ht="15.75" customHeight="1">
      <c r="A960" s="34"/>
      <c r="B960" s="34"/>
      <c r="C960" s="34"/>
      <c r="E960" s="34"/>
      <c r="F960" s="35"/>
      <c r="J960" s="36"/>
      <c r="N960" s="13"/>
      <c r="P960" s="54"/>
      <c r="W960" s="12"/>
      <c r="X960" s="34"/>
      <c r="Z960" s="12"/>
    </row>
    <row r="961" ht="15.75" customHeight="1">
      <c r="A961" s="34"/>
      <c r="B961" s="34"/>
      <c r="C961" s="34"/>
      <c r="E961" s="34"/>
      <c r="F961" s="35"/>
      <c r="J961" s="36"/>
      <c r="N961" s="13"/>
      <c r="P961" s="54"/>
      <c r="W961" s="12"/>
      <c r="X961" s="34"/>
      <c r="Z961" s="12"/>
    </row>
    <row r="962" ht="15.75" customHeight="1">
      <c r="A962" s="34"/>
      <c r="B962" s="34"/>
      <c r="C962" s="34"/>
      <c r="E962" s="34"/>
      <c r="F962" s="35"/>
      <c r="J962" s="36"/>
      <c r="N962" s="13"/>
      <c r="P962" s="54"/>
      <c r="W962" s="12"/>
      <c r="X962" s="34"/>
      <c r="Z962" s="12"/>
    </row>
    <row r="963" ht="15.75" customHeight="1">
      <c r="A963" s="34"/>
      <c r="B963" s="34"/>
      <c r="C963" s="34"/>
      <c r="E963" s="34"/>
      <c r="F963" s="35"/>
      <c r="J963" s="36"/>
      <c r="N963" s="13"/>
      <c r="P963" s="54"/>
      <c r="W963" s="12"/>
      <c r="X963" s="34"/>
      <c r="Z963" s="12"/>
    </row>
    <row r="964" ht="15.75" customHeight="1">
      <c r="A964" s="34"/>
      <c r="B964" s="34"/>
      <c r="C964" s="34"/>
      <c r="E964" s="34"/>
      <c r="F964" s="35"/>
      <c r="J964" s="36"/>
      <c r="N964" s="13"/>
      <c r="P964" s="54"/>
      <c r="W964" s="12"/>
      <c r="X964" s="34"/>
      <c r="Z964" s="12"/>
    </row>
    <row r="965" ht="15.75" customHeight="1">
      <c r="A965" s="34"/>
      <c r="B965" s="34"/>
      <c r="C965" s="34"/>
      <c r="E965" s="34"/>
      <c r="F965" s="35"/>
      <c r="J965" s="36"/>
      <c r="N965" s="13"/>
      <c r="P965" s="54"/>
      <c r="W965" s="12"/>
      <c r="X965" s="34"/>
      <c r="Z965" s="12"/>
    </row>
    <row r="966" ht="15.75" customHeight="1">
      <c r="A966" s="34"/>
      <c r="B966" s="34"/>
      <c r="C966" s="34"/>
      <c r="E966" s="34"/>
      <c r="F966" s="35"/>
      <c r="J966" s="36"/>
      <c r="N966" s="13"/>
      <c r="P966" s="54"/>
      <c r="W966" s="12"/>
      <c r="X966" s="34"/>
      <c r="Z966" s="12"/>
    </row>
    <row r="967" ht="15.75" customHeight="1">
      <c r="A967" s="34"/>
      <c r="B967" s="34"/>
      <c r="C967" s="34"/>
      <c r="E967" s="34"/>
      <c r="F967" s="35"/>
      <c r="J967" s="36"/>
      <c r="N967" s="13"/>
      <c r="P967" s="54"/>
      <c r="W967" s="12"/>
      <c r="X967" s="34"/>
      <c r="Z967" s="12"/>
    </row>
    <row r="968" ht="15.75" customHeight="1">
      <c r="A968" s="34"/>
      <c r="B968" s="34"/>
      <c r="C968" s="34"/>
      <c r="E968" s="34"/>
      <c r="F968" s="35"/>
      <c r="J968" s="36"/>
      <c r="N968" s="13"/>
      <c r="P968" s="54"/>
      <c r="W968" s="12"/>
      <c r="X968" s="34"/>
      <c r="Z968" s="12"/>
    </row>
    <row r="969" ht="15.75" customHeight="1">
      <c r="A969" s="34"/>
      <c r="B969" s="34"/>
      <c r="C969" s="34"/>
      <c r="E969" s="34"/>
      <c r="F969" s="35"/>
      <c r="J969" s="36"/>
      <c r="N969" s="13"/>
      <c r="P969" s="54"/>
      <c r="W969" s="12"/>
      <c r="X969" s="34"/>
      <c r="Z969" s="12"/>
    </row>
    <row r="970" ht="15.75" customHeight="1">
      <c r="A970" s="34"/>
      <c r="B970" s="34"/>
      <c r="C970" s="34"/>
      <c r="E970" s="34"/>
      <c r="F970" s="35"/>
      <c r="J970" s="36"/>
      <c r="N970" s="13"/>
      <c r="P970" s="54"/>
      <c r="W970" s="12"/>
      <c r="X970" s="34"/>
      <c r="Z970" s="12"/>
    </row>
    <row r="971" ht="15.75" customHeight="1">
      <c r="A971" s="34"/>
      <c r="B971" s="34"/>
      <c r="C971" s="34"/>
      <c r="E971" s="34"/>
      <c r="F971" s="35"/>
      <c r="J971" s="36"/>
      <c r="N971" s="13"/>
      <c r="P971" s="54"/>
      <c r="W971" s="12"/>
      <c r="X971" s="34"/>
      <c r="Z971" s="12"/>
    </row>
    <row r="972" ht="15.75" customHeight="1">
      <c r="A972" s="34"/>
      <c r="B972" s="34"/>
      <c r="C972" s="34"/>
      <c r="E972" s="34"/>
      <c r="F972" s="35"/>
      <c r="J972" s="36"/>
      <c r="N972" s="13"/>
      <c r="P972" s="54"/>
      <c r="W972" s="12"/>
      <c r="X972" s="34"/>
      <c r="Z972" s="12"/>
    </row>
    <row r="973" ht="15.75" customHeight="1">
      <c r="A973" s="34"/>
      <c r="B973" s="34"/>
      <c r="C973" s="34"/>
      <c r="E973" s="34"/>
      <c r="F973" s="35"/>
      <c r="J973" s="36"/>
      <c r="N973" s="13"/>
      <c r="P973" s="54"/>
      <c r="W973" s="12"/>
      <c r="X973" s="34"/>
      <c r="Z973" s="12"/>
    </row>
    <row r="974" ht="15.75" customHeight="1">
      <c r="A974" s="34"/>
      <c r="B974" s="34"/>
      <c r="C974" s="34"/>
      <c r="E974" s="34"/>
      <c r="F974" s="35"/>
      <c r="J974" s="36"/>
      <c r="N974" s="13"/>
      <c r="P974" s="54"/>
      <c r="W974" s="12"/>
      <c r="X974" s="34"/>
      <c r="Z974" s="12"/>
    </row>
    <row r="975" ht="15.75" customHeight="1">
      <c r="A975" s="34"/>
      <c r="B975" s="34"/>
      <c r="C975" s="34"/>
      <c r="E975" s="34"/>
      <c r="F975" s="35"/>
      <c r="J975" s="36"/>
      <c r="N975" s="13"/>
      <c r="P975" s="54"/>
      <c r="W975" s="12"/>
      <c r="X975" s="34"/>
      <c r="Z975" s="12"/>
    </row>
    <row r="976" ht="15.75" customHeight="1">
      <c r="A976" s="34"/>
      <c r="B976" s="34"/>
      <c r="C976" s="34"/>
      <c r="E976" s="34"/>
      <c r="F976" s="35"/>
      <c r="J976" s="36"/>
      <c r="N976" s="13"/>
      <c r="P976" s="54"/>
      <c r="W976" s="12"/>
      <c r="X976" s="34"/>
      <c r="Z976" s="12"/>
    </row>
    <row r="977" ht="15.75" customHeight="1">
      <c r="A977" s="34"/>
      <c r="B977" s="34"/>
      <c r="C977" s="34"/>
      <c r="E977" s="34"/>
      <c r="F977" s="35"/>
      <c r="J977" s="36"/>
      <c r="N977" s="13"/>
      <c r="P977" s="54"/>
      <c r="W977" s="12"/>
      <c r="X977" s="34"/>
      <c r="Z977" s="12"/>
    </row>
    <row r="978" ht="15.75" customHeight="1">
      <c r="A978" s="34"/>
      <c r="B978" s="34"/>
      <c r="C978" s="34"/>
      <c r="E978" s="34"/>
      <c r="F978" s="35"/>
      <c r="J978" s="36"/>
      <c r="N978" s="13"/>
      <c r="P978" s="54"/>
      <c r="W978" s="12"/>
      <c r="X978" s="34"/>
      <c r="Z978" s="12"/>
    </row>
    <row r="979" ht="15.75" customHeight="1">
      <c r="A979" s="34"/>
      <c r="B979" s="34"/>
      <c r="C979" s="34"/>
      <c r="E979" s="34"/>
      <c r="F979" s="35"/>
      <c r="J979" s="36"/>
      <c r="N979" s="13"/>
      <c r="P979" s="54"/>
      <c r="W979" s="12"/>
      <c r="X979" s="34"/>
      <c r="Z979" s="12"/>
    </row>
    <row r="980" ht="15.75" customHeight="1">
      <c r="A980" s="34"/>
      <c r="B980" s="34"/>
      <c r="C980" s="34"/>
      <c r="E980" s="34"/>
      <c r="F980" s="35"/>
      <c r="J980" s="36"/>
      <c r="N980" s="13"/>
      <c r="P980" s="54"/>
      <c r="W980" s="12"/>
      <c r="X980" s="34"/>
      <c r="Z980" s="12"/>
    </row>
    <row r="981" ht="15.75" customHeight="1">
      <c r="A981" s="34"/>
      <c r="B981" s="34"/>
      <c r="C981" s="34"/>
      <c r="E981" s="34"/>
      <c r="F981" s="35"/>
      <c r="J981" s="36"/>
      <c r="N981" s="13"/>
      <c r="P981" s="54"/>
      <c r="W981" s="12"/>
      <c r="X981" s="34"/>
      <c r="Z981" s="12"/>
    </row>
    <row r="982" ht="15.75" customHeight="1">
      <c r="A982" s="34"/>
      <c r="B982" s="34"/>
      <c r="C982" s="34"/>
      <c r="E982" s="34"/>
      <c r="F982" s="35"/>
      <c r="J982" s="36"/>
      <c r="N982" s="13"/>
      <c r="P982" s="54"/>
      <c r="W982" s="12"/>
      <c r="X982" s="34"/>
      <c r="Z982" s="12"/>
    </row>
    <row r="983" ht="15.75" customHeight="1">
      <c r="A983" s="34"/>
      <c r="B983" s="34"/>
      <c r="C983" s="34"/>
      <c r="E983" s="34"/>
      <c r="F983" s="35"/>
      <c r="J983" s="36"/>
      <c r="N983" s="13"/>
      <c r="P983" s="54"/>
      <c r="W983" s="12"/>
      <c r="X983" s="34"/>
      <c r="Z983" s="12"/>
    </row>
    <row r="984" ht="15.75" customHeight="1">
      <c r="A984" s="34"/>
      <c r="B984" s="34"/>
      <c r="C984" s="34"/>
      <c r="E984" s="34"/>
      <c r="F984" s="35"/>
      <c r="J984" s="36"/>
      <c r="N984" s="13"/>
      <c r="P984" s="54"/>
      <c r="W984" s="12"/>
      <c r="X984" s="34"/>
      <c r="Z984" s="12"/>
    </row>
    <row r="985" ht="15.75" customHeight="1">
      <c r="A985" s="34"/>
      <c r="B985" s="34"/>
      <c r="C985" s="34"/>
      <c r="E985" s="34"/>
      <c r="F985" s="35"/>
      <c r="J985" s="36"/>
      <c r="N985" s="13"/>
      <c r="P985" s="54"/>
      <c r="W985" s="12"/>
      <c r="X985" s="34"/>
      <c r="Z985" s="12"/>
    </row>
    <row r="986" ht="15.75" customHeight="1">
      <c r="A986" s="34"/>
      <c r="B986" s="34"/>
      <c r="C986" s="34"/>
      <c r="E986" s="34"/>
      <c r="F986" s="35"/>
      <c r="J986" s="36"/>
      <c r="N986" s="13"/>
      <c r="P986" s="54"/>
      <c r="W986" s="12"/>
      <c r="X986" s="34"/>
      <c r="Z986" s="12"/>
    </row>
    <row r="987" ht="15.75" customHeight="1">
      <c r="A987" s="34"/>
      <c r="B987" s="34"/>
      <c r="C987" s="34"/>
      <c r="E987" s="34"/>
      <c r="F987" s="35"/>
      <c r="J987" s="36"/>
      <c r="N987" s="13"/>
      <c r="P987" s="54"/>
      <c r="W987" s="12"/>
      <c r="X987" s="34"/>
      <c r="Z987" s="12"/>
    </row>
    <row r="988" ht="15.75" customHeight="1">
      <c r="A988" s="34"/>
      <c r="B988" s="34"/>
      <c r="C988" s="34"/>
      <c r="E988" s="34"/>
      <c r="F988" s="35"/>
      <c r="J988" s="36"/>
      <c r="N988" s="13"/>
      <c r="P988" s="54"/>
      <c r="W988" s="12"/>
      <c r="X988" s="34"/>
      <c r="Z988" s="12"/>
    </row>
    <row r="989" ht="15.75" customHeight="1">
      <c r="A989" s="34"/>
      <c r="B989" s="34"/>
      <c r="C989" s="34"/>
      <c r="E989" s="34"/>
      <c r="F989" s="35"/>
      <c r="J989" s="36"/>
      <c r="N989" s="13"/>
      <c r="P989" s="54"/>
      <c r="W989" s="12"/>
      <c r="X989" s="34"/>
      <c r="Z989" s="12"/>
    </row>
    <row r="990" ht="15.75" customHeight="1">
      <c r="A990" s="34"/>
      <c r="B990" s="34"/>
      <c r="C990" s="34"/>
      <c r="E990" s="34"/>
      <c r="F990" s="35"/>
      <c r="J990" s="36"/>
      <c r="N990" s="13"/>
      <c r="P990" s="54"/>
      <c r="W990" s="12"/>
      <c r="X990" s="34"/>
      <c r="Z990" s="12"/>
    </row>
    <row r="991" ht="15.75" customHeight="1">
      <c r="A991" s="34"/>
      <c r="B991" s="34"/>
      <c r="C991" s="34"/>
      <c r="E991" s="34"/>
      <c r="F991" s="35"/>
      <c r="J991" s="36"/>
      <c r="N991" s="13"/>
      <c r="P991" s="54"/>
      <c r="W991" s="12"/>
      <c r="X991" s="34"/>
      <c r="Z991" s="12"/>
    </row>
    <row r="992" ht="15.75" customHeight="1">
      <c r="A992" s="34"/>
      <c r="B992" s="34"/>
      <c r="C992" s="34"/>
      <c r="E992" s="34"/>
      <c r="F992" s="35"/>
      <c r="J992" s="36"/>
      <c r="N992" s="13"/>
      <c r="P992" s="54"/>
      <c r="W992" s="12"/>
      <c r="X992" s="34"/>
      <c r="Z992" s="12"/>
    </row>
    <row r="993" ht="15.75" customHeight="1">
      <c r="A993" s="34"/>
      <c r="B993" s="34"/>
      <c r="C993" s="34"/>
      <c r="E993" s="34"/>
      <c r="F993" s="35"/>
      <c r="J993" s="36"/>
      <c r="N993" s="13"/>
      <c r="P993" s="54"/>
      <c r="W993" s="12"/>
      <c r="X993" s="34"/>
      <c r="Z993" s="12"/>
    </row>
    <row r="994" ht="15.75" customHeight="1">
      <c r="A994" s="34"/>
      <c r="B994" s="34"/>
      <c r="C994" s="34"/>
      <c r="E994" s="34"/>
      <c r="F994" s="35"/>
      <c r="J994" s="36"/>
      <c r="N994" s="13"/>
      <c r="P994" s="54"/>
      <c r="W994" s="12"/>
      <c r="X994" s="34"/>
      <c r="Z994" s="12"/>
    </row>
    <row r="995" ht="15.75" customHeight="1">
      <c r="A995" s="34"/>
      <c r="B995" s="34"/>
      <c r="C995" s="34"/>
      <c r="E995" s="34"/>
      <c r="F995" s="35"/>
      <c r="J995" s="36"/>
      <c r="N995" s="13"/>
      <c r="P995" s="54"/>
      <c r="W995" s="12"/>
      <c r="X995" s="34"/>
      <c r="Z995" s="12"/>
    </row>
    <row r="996" ht="15.75" customHeight="1">
      <c r="A996" s="34"/>
      <c r="B996" s="34"/>
      <c r="C996" s="34"/>
      <c r="E996" s="34"/>
      <c r="F996" s="35"/>
      <c r="J996" s="36"/>
      <c r="N996" s="13"/>
      <c r="P996" s="54"/>
      <c r="W996" s="12"/>
      <c r="X996" s="34"/>
      <c r="Z996" s="12"/>
    </row>
    <row r="997" ht="15.75" customHeight="1">
      <c r="A997" s="34"/>
      <c r="B997" s="34"/>
      <c r="C997" s="34"/>
      <c r="E997" s="34"/>
      <c r="F997" s="35"/>
      <c r="J997" s="36"/>
      <c r="N997" s="13"/>
      <c r="P997" s="54"/>
      <c r="W997" s="12"/>
      <c r="X997" s="34"/>
      <c r="Z997" s="12"/>
    </row>
    <row r="998" ht="15.75" customHeight="1">
      <c r="A998" s="34"/>
      <c r="B998" s="34"/>
      <c r="C998" s="34"/>
      <c r="E998" s="34"/>
      <c r="F998" s="35"/>
      <c r="J998" s="36"/>
      <c r="N998" s="13"/>
      <c r="P998" s="54"/>
      <c r="W998" s="12"/>
      <c r="X998" s="34"/>
      <c r="Z998" s="12"/>
    </row>
    <row r="999" ht="15.75" customHeight="1">
      <c r="A999" s="34"/>
      <c r="B999" s="34"/>
      <c r="C999" s="34"/>
      <c r="E999" s="34"/>
      <c r="F999" s="35"/>
      <c r="J999" s="36"/>
      <c r="N999" s="13"/>
      <c r="P999" s="54"/>
      <c r="W999" s="12"/>
      <c r="X999" s="34"/>
      <c r="Z999" s="12"/>
    </row>
    <row r="1000" ht="15.75" customHeight="1">
      <c r="A1000" s="34"/>
      <c r="B1000" s="34"/>
      <c r="C1000" s="34"/>
      <c r="E1000" s="34"/>
      <c r="F1000" s="35"/>
      <c r="J1000" s="36"/>
      <c r="N1000" s="13"/>
      <c r="P1000" s="54"/>
      <c r="W1000" s="12"/>
      <c r="X1000" s="34"/>
      <c r="Z1000" s="12"/>
    </row>
  </sheetData>
  <conditionalFormatting sqref="F138:F1000">
    <cfRule type="cellIs" dxfId="4" priority="1" operator="greaterThan">
      <formula>0</formula>
    </cfRule>
  </conditionalFormatting>
  <conditionalFormatting sqref="L1:L137">
    <cfRule type="cellIs" dxfId="4" priority="2" operator="greaterThan">
      <formula>0</formula>
    </cfRule>
  </conditionalFormatting>
  <dataValidations>
    <dataValidation type="list" allowBlank="1" showErrorMessage="1" sqref="S1:S137 N138:N1000">
      <formula1>LISTAS!$A:$A</formula1>
    </dataValidation>
    <dataValidation type="list" allowBlank="1" showErrorMessage="1" sqref="U1:U137">
      <formula1>LISTAS!$E:$E</formula1>
    </dataValidation>
    <dataValidation type="list" allowBlank="1" showErrorMessage="1" sqref="T2:T137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14.0"/>
    <col customWidth="1" min="2" max="2" width="15.88"/>
    <col customWidth="1" min="3" max="3" width="12.75"/>
    <col customWidth="1" min="4" max="4" width="6.88"/>
    <col customWidth="1" min="5" max="5" width="50.75"/>
    <col customWidth="1" min="6" max="6" width="9.13"/>
    <col customWidth="1" min="7" max="7" width="6.88"/>
    <col customWidth="1" min="8" max="8" width="5.0"/>
    <col customWidth="1" min="9" max="9" width="6.13"/>
    <col customWidth="1" min="10" max="10" width="9.25"/>
    <col customWidth="1" min="11" max="11" width="10.25"/>
    <col customWidth="1" min="12" max="12" width="12.25"/>
    <col customWidth="1" min="13" max="13" width="9.75"/>
    <col customWidth="1" min="14" max="14" width="11.75"/>
    <col customWidth="1" min="15" max="15" width="8.38"/>
    <col customWidth="1" min="16" max="17" width="8.75"/>
    <col customWidth="1" min="18" max="18" width="11.75"/>
    <col customWidth="1" min="19" max="19" width="13.25"/>
    <col customWidth="1" min="20" max="20" width="12.75"/>
    <col customWidth="1" min="21" max="21" width="7.88"/>
    <col customWidth="1" min="22" max="22" width="9.25"/>
    <col customWidth="1" min="23" max="23" width="10.25"/>
    <col customWidth="1" min="24" max="24" width="9.0"/>
    <col customWidth="1" min="25" max="25" width="19.13"/>
    <col customWidth="1" min="26" max="26" width="12.25"/>
    <col customWidth="1" min="27" max="27" width="10.25"/>
    <col customWidth="1" min="28" max="28" width="12.25"/>
    <col customWidth="1" min="29" max="29" width="12.63"/>
    <col customWidth="1" min="30" max="30" width="11.25"/>
    <col customWidth="1" min="31" max="33" width="11.38"/>
    <col customWidth="1" min="34" max="34" width="9.25"/>
    <col customWidth="1" min="35" max="35" width="8.13"/>
    <col customWidth="1" min="36" max="36" width="10.0"/>
    <col customWidth="1" min="37" max="37" width="11.63"/>
    <col customWidth="1" min="38" max="38" width="20.0"/>
    <col customWidth="1" min="39" max="39" width="13.38"/>
    <col customWidth="1" min="40" max="40" width="11.63"/>
    <col customWidth="1" min="41" max="41" width="16.75"/>
    <col customWidth="1" min="42" max="42" width="8.88"/>
    <col customWidth="1" min="43" max="43" width="14.25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1909</v>
      </c>
      <c r="B2" s="28"/>
      <c r="C2" s="15" t="str">
        <f t="shared" ref="C2:C37" si="1">CONCATENATE(LEFT(T2,3),RIGHT(A2,8))</f>
        <v>BEB90580212</v>
      </c>
      <c r="D2" s="15" t="s">
        <v>11857</v>
      </c>
      <c r="E2" s="28" t="s">
        <v>1910</v>
      </c>
      <c r="F2" s="20"/>
      <c r="G2" s="29">
        <v>21.0</v>
      </c>
      <c r="H2" s="28" t="s">
        <v>12099</v>
      </c>
      <c r="I2" s="15">
        <v>8.0</v>
      </c>
      <c r="J2" s="15"/>
      <c r="K2" s="15"/>
      <c r="L2" s="23">
        <f>((GOLOMAX!$F2*(1+GOLOMAX!$G2%))/GOLOMAX!$J2)+GOLOMAX!$K2</f>
        <v>548.43</v>
      </c>
      <c r="M2" s="15">
        <v>30.0</v>
      </c>
      <c r="N2" s="24">
        <f t="shared" ref="N2:N37" si="2">IF(L2&gt;=5,MROUND(L2/(1-M2/100),20),10)</f>
        <v>780</v>
      </c>
      <c r="O2" s="29">
        <f>MROUND((QUENTO!$N2/0.6),10)</f>
        <v>1300</v>
      </c>
      <c r="P2" s="15" t="s">
        <v>11858</v>
      </c>
      <c r="Q2" s="15">
        <v>2.0</v>
      </c>
      <c r="R2" s="29">
        <f>QUENTO!$I2+QUENTO!$Q2</f>
        <v>10</v>
      </c>
      <c r="S2" s="15" t="s">
        <v>1911</v>
      </c>
      <c r="T2" s="15" t="s">
        <v>188</v>
      </c>
      <c r="U2" s="15" t="s">
        <v>11790</v>
      </c>
      <c r="V2" s="15" t="s">
        <v>12431</v>
      </c>
      <c r="W2" s="15" t="s">
        <v>11860</v>
      </c>
      <c r="X2" s="15">
        <v>1.0</v>
      </c>
      <c r="Y2" s="29"/>
      <c r="Z2" s="15"/>
      <c r="AA2" s="15"/>
      <c r="AB2" s="29">
        <f>QUENTO!$L2*QUENTO!$AA2</f>
        <v>0</v>
      </c>
      <c r="AC2" s="15"/>
      <c r="AD2" s="15"/>
      <c r="AE2" s="15"/>
      <c r="AF2" s="32"/>
      <c r="AG2" s="15"/>
      <c r="AH2" s="32" t="str">
        <f>IF(AND(QUENTO!$AF2=0,QUENTO!$AG2=0),"",QUENTO!$AF2-QUENTO!$AG2)</f>
        <v/>
      </c>
      <c r="AI2" s="15"/>
      <c r="AJ2" s="15"/>
      <c r="AK2" s="15"/>
      <c r="AL2" s="15"/>
      <c r="AM2" s="15"/>
      <c r="AN2" s="15"/>
      <c r="AO2" s="15"/>
      <c r="AP2" s="15"/>
      <c r="AQ2" s="15"/>
    </row>
    <row r="3" ht="15.75" customHeight="1">
      <c r="A3" s="28" t="s">
        <v>1912</v>
      </c>
      <c r="B3" s="28"/>
      <c r="C3" s="15" t="str">
        <f t="shared" si="1"/>
        <v>BEB90580205</v>
      </c>
      <c r="D3" s="15" t="s">
        <v>11857</v>
      </c>
      <c r="E3" s="28" t="s">
        <v>1913</v>
      </c>
      <c r="F3" s="20"/>
      <c r="G3" s="29">
        <v>21.0</v>
      </c>
      <c r="H3" s="28" t="s">
        <v>12099</v>
      </c>
      <c r="I3" s="15">
        <v>18.0</v>
      </c>
      <c r="J3" s="15"/>
      <c r="K3" s="15"/>
      <c r="L3" s="33">
        <v>125.0</v>
      </c>
      <c r="M3" s="15">
        <v>30.0</v>
      </c>
      <c r="N3" s="24">
        <f t="shared" si="2"/>
        <v>180</v>
      </c>
      <c r="O3" s="29">
        <f>MROUND((QUENTO!$N3/0.6),10)</f>
        <v>300</v>
      </c>
      <c r="P3" s="15" t="s">
        <v>11858</v>
      </c>
      <c r="Q3" s="15">
        <v>6.0</v>
      </c>
      <c r="R3" s="29">
        <f>QUENTO!$I3+QUENTO!$Q3</f>
        <v>24</v>
      </c>
      <c r="S3" s="15" t="s">
        <v>1911</v>
      </c>
      <c r="T3" s="15" t="s">
        <v>188</v>
      </c>
      <c r="U3" s="15" t="s">
        <v>11790</v>
      </c>
      <c r="V3" s="15" t="s">
        <v>12431</v>
      </c>
      <c r="W3" s="15" t="s">
        <v>11860</v>
      </c>
      <c r="X3" s="15">
        <v>1.0</v>
      </c>
      <c r="Y3" s="29"/>
      <c r="Z3" s="15"/>
      <c r="AA3" s="15"/>
      <c r="AB3" s="29">
        <f>QUENTO!$L3*QUENTO!$AA3</f>
        <v>0</v>
      </c>
      <c r="AC3" s="15"/>
      <c r="AD3" s="15"/>
      <c r="AE3" s="15"/>
      <c r="AF3" s="15"/>
      <c r="AG3" s="15"/>
      <c r="AH3" s="32" t="str">
        <f>IF(AND(QUENTO!$AF3=0,QUENTO!$AG3=0),"",QUENTO!$AF3-QUENTO!$AG3)</f>
        <v/>
      </c>
      <c r="AI3" s="15"/>
      <c r="AJ3" s="15"/>
      <c r="AK3" s="15"/>
      <c r="AL3" s="15"/>
      <c r="AM3" s="15"/>
      <c r="AN3" s="15"/>
      <c r="AO3" s="15"/>
      <c r="AP3" s="15"/>
      <c r="AQ3" s="15"/>
    </row>
    <row r="4" ht="15.75" customHeight="1">
      <c r="A4" s="28" t="s">
        <v>1914</v>
      </c>
      <c r="B4" s="28"/>
      <c r="C4" s="15" t="str">
        <f t="shared" si="1"/>
        <v>BEB90580144</v>
      </c>
      <c r="D4" s="15" t="s">
        <v>11857</v>
      </c>
      <c r="E4" s="28" t="s">
        <v>1915</v>
      </c>
      <c r="F4" s="20"/>
      <c r="G4" s="29">
        <v>21.0</v>
      </c>
      <c r="H4" s="28" t="s">
        <v>12099</v>
      </c>
      <c r="I4" s="15">
        <v>18.0</v>
      </c>
      <c r="J4" s="15"/>
      <c r="K4" s="15"/>
      <c r="L4" s="33">
        <v>134.0</v>
      </c>
      <c r="M4" s="15">
        <v>30.0</v>
      </c>
      <c r="N4" s="24">
        <f t="shared" si="2"/>
        <v>200</v>
      </c>
      <c r="O4" s="29">
        <f>MROUND((QUENTO!$N4/0.6),10)</f>
        <v>330</v>
      </c>
      <c r="P4" s="15" t="s">
        <v>11858</v>
      </c>
      <c r="Q4" s="15">
        <v>6.0</v>
      </c>
      <c r="R4" s="29">
        <f>QUENTO!$I4+QUENTO!$Q4</f>
        <v>24</v>
      </c>
      <c r="S4" s="15" t="s">
        <v>1911</v>
      </c>
      <c r="T4" s="15" t="s">
        <v>188</v>
      </c>
      <c r="U4" s="15" t="s">
        <v>11790</v>
      </c>
      <c r="V4" s="15" t="s">
        <v>12431</v>
      </c>
      <c r="W4" s="15" t="s">
        <v>11860</v>
      </c>
      <c r="X4" s="15">
        <v>1.0</v>
      </c>
      <c r="Y4" s="29"/>
      <c r="Z4" s="15"/>
      <c r="AA4" s="15"/>
      <c r="AB4" s="29">
        <f>QUENTO!$L4*QUENTO!$AA4</f>
        <v>0</v>
      </c>
      <c r="AC4" s="15"/>
      <c r="AD4" s="15"/>
      <c r="AE4" s="15"/>
      <c r="AF4" s="15"/>
      <c r="AG4" s="15"/>
      <c r="AH4" s="32" t="str">
        <f>IF(AND(QUENTO!$AF4=0,QUENTO!$AG4=0),"",QUENTO!$AF4-QUENTO!$AG4)</f>
        <v/>
      </c>
      <c r="AI4" s="15"/>
      <c r="AJ4" s="15"/>
      <c r="AK4" s="15"/>
      <c r="AL4" s="15"/>
      <c r="AM4" s="15"/>
      <c r="AN4" s="15"/>
      <c r="AO4" s="15"/>
      <c r="AP4" s="15"/>
      <c r="AQ4" s="15"/>
    </row>
    <row r="5" ht="15.75" customHeight="1">
      <c r="A5" s="28" t="s">
        <v>1916</v>
      </c>
      <c r="B5" s="28"/>
      <c r="C5" s="15" t="str">
        <f t="shared" si="1"/>
        <v>BEB90580083</v>
      </c>
      <c r="D5" s="15" t="s">
        <v>11857</v>
      </c>
      <c r="E5" s="28" t="s">
        <v>1917</v>
      </c>
      <c r="F5" s="20"/>
      <c r="G5" s="29">
        <v>21.0</v>
      </c>
      <c r="H5" s="28" t="s">
        <v>12099</v>
      </c>
      <c r="I5" s="15">
        <v>18.0</v>
      </c>
      <c r="J5" s="15"/>
      <c r="K5" s="15"/>
      <c r="L5" s="33">
        <v>134.0</v>
      </c>
      <c r="M5" s="15">
        <v>30.0</v>
      </c>
      <c r="N5" s="24">
        <f t="shared" si="2"/>
        <v>200</v>
      </c>
      <c r="O5" s="29">
        <f>MROUND((QUENTO!$N5/0.6),10)</f>
        <v>330</v>
      </c>
      <c r="P5" s="15" t="s">
        <v>11858</v>
      </c>
      <c r="Q5" s="15">
        <v>6.0</v>
      </c>
      <c r="R5" s="29">
        <f>QUENTO!$I5+QUENTO!$Q5</f>
        <v>24</v>
      </c>
      <c r="S5" s="15" t="s">
        <v>1911</v>
      </c>
      <c r="T5" s="15" t="s">
        <v>188</v>
      </c>
      <c r="U5" s="15" t="s">
        <v>11790</v>
      </c>
      <c r="V5" s="15" t="s">
        <v>12431</v>
      </c>
      <c r="W5" s="15" t="s">
        <v>11860</v>
      </c>
      <c r="X5" s="15">
        <v>1.0</v>
      </c>
      <c r="Y5" s="29"/>
      <c r="Z5" s="15"/>
      <c r="AA5" s="15"/>
      <c r="AB5" s="29">
        <f>QUENTO!$L5*QUENTO!$AA5</f>
        <v>0</v>
      </c>
      <c r="AC5" s="15"/>
      <c r="AD5" s="15"/>
      <c r="AE5" s="15"/>
      <c r="AF5" s="15"/>
      <c r="AG5" s="15"/>
      <c r="AH5" s="32" t="str">
        <f>IF(AND(QUENTO!$AF5=0,QUENTO!$AG5=0),"",QUENTO!$AF5-QUENTO!$AG5)</f>
        <v/>
      </c>
      <c r="AI5" s="15"/>
      <c r="AJ5" s="15"/>
      <c r="AK5" s="15"/>
      <c r="AL5" s="15"/>
      <c r="AM5" s="15"/>
      <c r="AN5" s="15"/>
      <c r="AO5" s="15"/>
      <c r="AP5" s="15"/>
      <c r="AQ5" s="15"/>
    </row>
    <row r="6" ht="15.75" customHeight="1">
      <c r="A6" s="28" t="s">
        <v>1918</v>
      </c>
      <c r="B6" s="28"/>
      <c r="C6" s="15" t="str">
        <f t="shared" si="1"/>
        <v>BEB90580113</v>
      </c>
      <c r="D6" s="15" t="s">
        <v>11857</v>
      </c>
      <c r="E6" s="28" t="s">
        <v>1919</v>
      </c>
      <c r="F6" s="20"/>
      <c r="G6" s="29">
        <v>21.0</v>
      </c>
      <c r="H6" s="28" t="s">
        <v>12099</v>
      </c>
      <c r="I6" s="15">
        <v>18.0</v>
      </c>
      <c r="J6" s="15"/>
      <c r="K6" s="15"/>
      <c r="L6" s="33">
        <v>134.0</v>
      </c>
      <c r="M6" s="15">
        <v>30.0</v>
      </c>
      <c r="N6" s="24">
        <f t="shared" si="2"/>
        <v>200</v>
      </c>
      <c r="O6" s="29">
        <f>MROUND((QUENTO!$N6/0.6),10)</f>
        <v>330</v>
      </c>
      <c r="P6" s="15" t="s">
        <v>11858</v>
      </c>
      <c r="Q6" s="15">
        <v>6.0</v>
      </c>
      <c r="R6" s="29">
        <f>QUENTO!$I6+QUENTO!$Q6</f>
        <v>24</v>
      </c>
      <c r="S6" s="15" t="s">
        <v>1911</v>
      </c>
      <c r="T6" s="15" t="s">
        <v>188</v>
      </c>
      <c r="U6" s="15" t="s">
        <v>11790</v>
      </c>
      <c r="V6" s="15" t="s">
        <v>12431</v>
      </c>
      <c r="W6" s="15" t="s">
        <v>11860</v>
      </c>
      <c r="X6" s="15">
        <v>1.0</v>
      </c>
      <c r="Y6" s="29"/>
      <c r="Z6" s="15"/>
      <c r="AA6" s="15"/>
      <c r="AB6" s="29">
        <f>QUENTO!$L6*QUENTO!$AA6</f>
        <v>0</v>
      </c>
      <c r="AC6" s="15"/>
      <c r="AD6" s="15"/>
      <c r="AE6" s="15"/>
      <c r="AF6" s="15"/>
      <c r="AG6" s="15"/>
      <c r="AH6" s="32" t="str">
        <f>IF(AND(QUENTO!$AF6=0,QUENTO!$AG6=0),"",QUENTO!$AF6-QUENTO!$AG6)</f>
        <v/>
      </c>
      <c r="AI6" s="15"/>
      <c r="AJ6" s="15"/>
      <c r="AK6" s="15"/>
      <c r="AL6" s="15"/>
      <c r="AM6" s="15"/>
      <c r="AN6" s="15"/>
      <c r="AO6" s="15"/>
      <c r="AP6" s="15"/>
      <c r="AQ6" s="15"/>
    </row>
    <row r="7" ht="15.75" customHeight="1">
      <c r="A7" s="28" t="s">
        <v>1920</v>
      </c>
      <c r="B7" s="28"/>
      <c r="C7" s="15" t="str">
        <f t="shared" si="1"/>
        <v>BEB90580052</v>
      </c>
      <c r="D7" s="15" t="s">
        <v>11857</v>
      </c>
      <c r="E7" s="28" t="s">
        <v>1921</v>
      </c>
      <c r="F7" s="20"/>
      <c r="G7" s="29">
        <v>21.0</v>
      </c>
      <c r="H7" s="28" t="s">
        <v>12099</v>
      </c>
      <c r="I7" s="15">
        <v>18.0</v>
      </c>
      <c r="J7" s="15"/>
      <c r="K7" s="15"/>
      <c r="L7" s="33">
        <v>134.0</v>
      </c>
      <c r="M7" s="15">
        <v>30.0</v>
      </c>
      <c r="N7" s="24">
        <f t="shared" si="2"/>
        <v>200</v>
      </c>
      <c r="O7" s="29">
        <f>MROUND((QUENTO!$N7/0.6),10)</f>
        <v>330</v>
      </c>
      <c r="P7" s="15" t="s">
        <v>11858</v>
      </c>
      <c r="Q7" s="15">
        <v>6.0</v>
      </c>
      <c r="R7" s="29">
        <f>QUENTO!$I7+QUENTO!$Q7</f>
        <v>24</v>
      </c>
      <c r="S7" s="15" t="s">
        <v>1911</v>
      </c>
      <c r="T7" s="15" t="s">
        <v>188</v>
      </c>
      <c r="U7" s="15" t="s">
        <v>11790</v>
      </c>
      <c r="V7" s="15" t="s">
        <v>12431</v>
      </c>
      <c r="W7" s="15" t="s">
        <v>11860</v>
      </c>
      <c r="X7" s="15">
        <v>1.0</v>
      </c>
      <c r="Y7" s="29"/>
      <c r="Z7" s="15"/>
      <c r="AA7" s="15"/>
      <c r="AB7" s="29">
        <f>QUENTO!$L7*QUENTO!$AA7</f>
        <v>0</v>
      </c>
      <c r="AC7" s="15"/>
      <c r="AD7" s="15"/>
      <c r="AE7" s="15"/>
      <c r="AF7" s="15"/>
      <c r="AG7" s="15"/>
      <c r="AH7" s="32" t="str">
        <f>IF(AND(QUENTO!$AF7=0,QUENTO!$AG7=0),"",QUENTO!$AF7-QUENTO!$AG7)</f>
        <v/>
      </c>
      <c r="AI7" s="15"/>
      <c r="AJ7" s="15"/>
      <c r="AK7" s="15"/>
      <c r="AL7" s="15"/>
      <c r="AM7" s="15"/>
      <c r="AN7" s="15"/>
      <c r="AO7" s="15"/>
      <c r="AP7" s="15"/>
      <c r="AQ7" s="15"/>
    </row>
    <row r="8" ht="15.75" customHeight="1">
      <c r="A8" s="28" t="s">
        <v>1922</v>
      </c>
      <c r="B8" s="28"/>
      <c r="C8" s="15" t="str">
        <f t="shared" si="1"/>
        <v>BEB90581837</v>
      </c>
      <c r="D8" s="15" t="s">
        <v>11857</v>
      </c>
      <c r="E8" s="28" t="s">
        <v>1923</v>
      </c>
      <c r="F8" s="20"/>
      <c r="G8" s="29">
        <v>21.0</v>
      </c>
      <c r="H8" s="28" t="s">
        <v>12099</v>
      </c>
      <c r="I8" s="15">
        <v>12.0</v>
      </c>
      <c r="J8" s="15"/>
      <c r="K8" s="15"/>
      <c r="L8" s="33">
        <v>413.0</v>
      </c>
      <c r="M8" s="15">
        <v>30.0</v>
      </c>
      <c r="N8" s="24">
        <f t="shared" si="2"/>
        <v>600</v>
      </c>
      <c r="O8" s="29">
        <f>MROUND((QUENTO!$N8/0.6),10)</f>
        <v>1000</v>
      </c>
      <c r="P8" s="15" t="s">
        <v>11858</v>
      </c>
      <c r="Q8" s="15">
        <v>3.0</v>
      </c>
      <c r="R8" s="29">
        <f>QUENTO!$I8+QUENTO!$Q8</f>
        <v>15</v>
      </c>
      <c r="S8" s="15" t="s">
        <v>1911</v>
      </c>
      <c r="T8" s="15" t="s">
        <v>188</v>
      </c>
      <c r="U8" s="15" t="s">
        <v>11790</v>
      </c>
      <c r="V8" s="15" t="s">
        <v>12431</v>
      </c>
      <c r="W8" s="15" t="s">
        <v>11860</v>
      </c>
      <c r="X8" s="15">
        <v>1.0</v>
      </c>
      <c r="Y8" s="29"/>
      <c r="Z8" s="15"/>
      <c r="AA8" s="15"/>
      <c r="AB8" s="29">
        <f>QUENTO!$L8*QUENTO!$AA8</f>
        <v>0</v>
      </c>
      <c r="AC8" s="15"/>
      <c r="AD8" s="15"/>
      <c r="AE8" s="15"/>
      <c r="AF8" s="15"/>
      <c r="AG8" s="15"/>
      <c r="AH8" s="32" t="str">
        <f>IF(AND(QUENTO!$AF8=0,QUENTO!$AG8=0),"",QUENTO!$AF8-QUENTO!$AG8)</f>
        <v/>
      </c>
      <c r="AI8" s="15"/>
      <c r="AJ8" s="15"/>
      <c r="AK8" s="15"/>
      <c r="AL8" s="15"/>
      <c r="AM8" s="15"/>
      <c r="AN8" s="15"/>
      <c r="AO8" s="15"/>
      <c r="AP8" s="15"/>
      <c r="AQ8" s="15"/>
    </row>
    <row r="9" ht="15.75" customHeight="1">
      <c r="A9" s="28" t="s">
        <v>1924</v>
      </c>
      <c r="B9" s="28"/>
      <c r="C9" s="15" t="str">
        <f t="shared" si="1"/>
        <v>BEB90581806</v>
      </c>
      <c r="D9" s="15" t="s">
        <v>11857</v>
      </c>
      <c r="E9" s="28" t="s">
        <v>1925</v>
      </c>
      <c r="F9" s="20"/>
      <c r="G9" s="29">
        <v>21.0</v>
      </c>
      <c r="H9" s="28" t="s">
        <v>12099</v>
      </c>
      <c r="I9" s="15">
        <v>12.0</v>
      </c>
      <c r="J9" s="15"/>
      <c r="K9" s="15"/>
      <c r="L9" s="33">
        <v>413.0</v>
      </c>
      <c r="M9" s="15">
        <v>30.0</v>
      </c>
      <c r="N9" s="24">
        <f t="shared" si="2"/>
        <v>600</v>
      </c>
      <c r="O9" s="29">
        <f>MROUND((QUENTO!$N9/0.6),10)</f>
        <v>1000</v>
      </c>
      <c r="P9" s="15" t="s">
        <v>11858</v>
      </c>
      <c r="Q9" s="15">
        <v>3.0</v>
      </c>
      <c r="R9" s="29">
        <f>QUENTO!$I9+QUENTO!$Q9</f>
        <v>15</v>
      </c>
      <c r="S9" s="15" t="s">
        <v>1911</v>
      </c>
      <c r="T9" s="15" t="s">
        <v>188</v>
      </c>
      <c r="U9" s="15" t="s">
        <v>11790</v>
      </c>
      <c r="V9" s="15" t="s">
        <v>12431</v>
      </c>
      <c r="W9" s="15" t="s">
        <v>11860</v>
      </c>
      <c r="X9" s="15">
        <v>1.0</v>
      </c>
      <c r="Y9" s="29"/>
      <c r="Z9" s="15"/>
      <c r="AA9" s="15"/>
      <c r="AB9" s="29">
        <f>QUENTO!$L9*QUENTO!$AA9</f>
        <v>0</v>
      </c>
      <c r="AC9" s="15"/>
      <c r="AD9" s="15"/>
      <c r="AE9" s="15"/>
      <c r="AF9" s="15"/>
      <c r="AG9" s="15"/>
      <c r="AH9" s="32" t="str">
        <f>IF(AND(QUENTO!$AF9=0,QUENTO!$AG9=0),"",QUENTO!$AF9-QUENTO!$AG9)</f>
        <v/>
      </c>
      <c r="AI9" s="15"/>
      <c r="AJ9" s="15"/>
      <c r="AK9" s="15"/>
      <c r="AL9" s="15"/>
      <c r="AM9" s="15"/>
      <c r="AN9" s="15"/>
      <c r="AO9" s="15"/>
      <c r="AP9" s="15"/>
      <c r="AQ9" s="15"/>
    </row>
    <row r="10" ht="15.75" customHeight="1">
      <c r="A10" s="69" t="s">
        <v>1926</v>
      </c>
      <c r="B10" s="69"/>
      <c r="C10" s="70" t="str">
        <f t="shared" si="1"/>
        <v>BEB90581721</v>
      </c>
      <c r="D10" s="70" t="s">
        <v>11857</v>
      </c>
      <c r="E10" s="69" t="s">
        <v>1927</v>
      </c>
      <c r="F10" s="71"/>
      <c r="G10" s="72">
        <v>21.0</v>
      </c>
      <c r="H10" s="69" t="s">
        <v>12099</v>
      </c>
      <c r="I10" s="70">
        <v>12.0</v>
      </c>
      <c r="J10" s="70"/>
      <c r="K10" s="70"/>
      <c r="L10" s="78">
        <v>413.0</v>
      </c>
      <c r="M10" s="70">
        <v>30.0</v>
      </c>
      <c r="N10" s="79">
        <f t="shared" si="2"/>
        <v>600</v>
      </c>
      <c r="O10" s="72">
        <f>MROUND((QUENTO!$N10/0.6),10)</f>
        <v>1000</v>
      </c>
      <c r="P10" s="70" t="s">
        <v>11858</v>
      </c>
      <c r="Q10" s="70">
        <v>3.0</v>
      </c>
      <c r="R10" s="72">
        <f>QUENTO!$I10+QUENTO!$Q10</f>
        <v>15</v>
      </c>
      <c r="S10" s="70" t="s">
        <v>1911</v>
      </c>
      <c r="T10" s="70" t="s">
        <v>188</v>
      </c>
      <c r="U10" s="70" t="s">
        <v>11790</v>
      </c>
      <c r="V10" s="70" t="s">
        <v>12431</v>
      </c>
      <c r="W10" s="70" t="s">
        <v>11860</v>
      </c>
      <c r="X10" s="70">
        <v>1.0</v>
      </c>
      <c r="Y10" s="72"/>
      <c r="Z10" s="70"/>
      <c r="AA10" s="70"/>
      <c r="AB10" s="72">
        <f>QUENTO!$L10*QUENTO!$AA10</f>
        <v>0</v>
      </c>
      <c r="AC10" s="70"/>
      <c r="AD10" s="70"/>
      <c r="AE10" s="70"/>
      <c r="AF10" s="70"/>
      <c r="AG10" s="70"/>
      <c r="AH10" s="80" t="str">
        <f>IF(AND(QUENTO!$AF10=0,QUENTO!$AG10=0),"",QUENTO!$AF10-QUENTO!$AG10)</f>
        <v/>
      </c>
      <c r="AI10" s="70"/>
      <c r="AJ10" s="70"/>
      <c r="AK10" s="70"/>
      <c r="AL10" s="70"/>
      <c r="AM10" s="70"/>
      <c r="AN10" s="70"/>
      <c r="AO10" s="70"/>
      <c r="AP10" s="70"/>
      <c r="AQ10" s="70"/>
    </row>
    <row r="11" ht="15.75" customHeight="1">
      <c r="A11" s="28" t="s">
        <v>1928</v>
      </c>
      <c r="B11" s="28"/>
      <c r="C11" s="15" t="str">
        <f t="shared" si="1"/>
        <v>ALM87211311</v>
      </c>
      <c r="D11" s="15" t="s">
        <v>11857</v>
      </c>
      <c r="E11" s="28" t="s">
        <v>1929</v>
      </c>
      <c r="F11" s="20"/>
      <c r="G11" s="29">
        <v>21.0</v>
      </c>
      <c r="H11" s="28" t="s">
        <v>12099</v>
      </c>
      <c r="I11" s="15">
        <v>6.0</v>
      </c>
      <c r="J11" s="15"/>
      <c r="K11" s="15"/>
      <c r="L11" s="33">
        <v>603.0</v>
      </c>
      <c r="M11" s="15">
        <v>30.0</v>
      </c>
      <c r="N11" s="24">
        <f t="shared" si="2"/>
        <v>860</v>
      </c>
      <c r="O11" s="29">
        <f>MROUND((QUENTO!$N11/0.6),10)</f>
        <v>1430</v>
      </c>
      <c r="P11" s="15" t="s">
        <v>11858</v>
      </c>
      <c r="Q11" s="15">
        <v>2.0</v>
      </c>
      <c r="R11" s="29">
        <f>QUENTO!$I11+QUENTO!$Q11</f>
        <v>8</v>
      </c>
      <c r="S11" s="15" t="s">
        <v>1911</v>
      </c>
      <c r="T11" s="15" t="s">
        <v>63</v>
      </c>
      <c r="U11" s="15" t="s">
        <v>11816</v>
      </c>
      <c r="V11" s="15" t="s">
        <v>1911</v>
      </c>
      <c r="W11" s="15" t="s">
        <v>11860</v>
      </c>
      <c r="X11" s="15">
        <v>1.0</v>
      </c>
      <c r="Y11" s="29"/>
      <c r="Z11" s="15"/>
      <c r="AA11" s="15"/>
      <c r="AB11" s="29">
        <f>QUENTO!$L11*QUENTO!$AA11</f>
        <v>0</v>
      </c>
      <c r="AC11" s="15"/>
      <c r="AD11" s="15"/>
      <c r="AE11" s="15"/>
      <c r="AF11" s="15"/>
      <c r="AG11" s="15"/>
      <c r="AH11" s="32" t="str">
        <f>IF(AND(QUENTO!$AF11=0,QUENTO!$AG11=0),"",QUENTO!$AF11-QUENTO!$AG11)</f>
        <v/>
      </c>
      <c r="AI11" s="15"/>
      <c r="AJ11" s="15"/>
      <c r="AK11" s="15"/>
      <c r="AL11" s="15"/>
      <c r="AM11" s="15"/>
      <c r="AN11" s="15"/>
      <c r="AO11" s="15"/>
      <c r="AP11" s="15"/>
      <c r="AQ11" s="15"/>
    </row>
    <row r="12" ht="15.75" customHeight="1">
      <c r="A12" s="28" t="s">
        <v>1930</v>
      </c>
      <c r="B12" s="28"/>
      <c r="C12" s="15" t="str">
        <f t="shared" si="1"/>
        <v>ALM87211335</v>
      </c>
      <c r="D12" s="15" t="s">
        <v>11857</v>
      </c>
      <c r="E12" s="28" t="s">
        <v>1931</v>
      </c>
      <c r="F12" s="20"/>
      <c r="G12" s="29">
        <v>21.0</v>
      </c>
      <c r="H12" s="28" t="s">
        <v>12099</v>
      </c>
      <c r="I12" s="15">
        <v>6.0</v>
      </c>
      <c r="J12" s="15"/>
      <c r="K12" s="15"/>
      <c r="L12" s="33">
        <v>603.0</v>
      </c>
      <c r="M12" s="15">
        <v>30.0</v>
      </c>
      <c r="N12" s="24">
        <f t="shared" si="2"/>
        <v>860</v>
      </c>
      <c r="O12" s="29">
        <f>MROUND((QUENTO!$N12/0.6),10)</f>
        <v>1430</v>
      </c>
      <c r="P12" s="15" t="s">
        <v>11858</v>
      </c>
      <c r="Q12" s="15">
        <v>2.0</v>
      </c>
      <c r="R12" s="29">
        <f>QUENTO!$I12+QUENTO!$Q12</f>
        <v>8</v>
      </c>
      <c r="S12" s="15" t="s">
        <v>1911</v>
      </c>
      <c r="T12" s="15" t="s">
        <v>63</v>
      </c>
      <c r="U12" s="15" t="s">
        <v>11816</v>
      </c>
      <c r="V12" s="15" t="s">
        <v>1911</v>
      </c>
      <c r="W12" s="15" t="s">
        <v>11860</v>
      </c>
      <c r="X12" s="15">
        <v>1.0</v>
      </c>
      <c r="Y12" s="29"/>
      <c r="Z12" s="15"/>
      <c r="AA12" s="15"/>
      <c r="AB12" s="29">
        <f>QUENTO!$L12*QUENTO!$AA12</f>
        <v>0</v>
      </c>
      <c r="AC12" s="15"/>
      <c r="AD12" s="15"/>
      <c r="AE12" s="15"/>
      <c r="AF12" s="15"/>
      <c r="AG12" s="15"/>
      <c r="AH12" s="32" t="str">
        <f>IF(AND(QUENTO!$AF12=0,QUENTO!$AG12=0),"",QUENTO!$AF12-QUENTO!$AG12)</f>
        <v/>
      </c>
      <c r="AI12" s="15"/>
      <c r="AJ12" s="15"/>
      <c r="AK12" s="15"/>
      <c r="AL12" s="15"/>
      <c r="AM12" s="15"/>
      <c r="AN12" s="15"/>
      <c r="AO12" s="15"/>
      <c r="AP12" s="15"/>
      <c r="AQ12" s="15"/>
    </row>
    <row r="13" ht="15.75" customHeight="1">
      <c r="A13" s="28" t="s">
        <v>1932</v>
      </c>
      <c r="B13" s="28"/>
      <c r="C13" s="15" t="str">
        <f t="shared" si="1"/>
        <v>ALM87210567</v>
      </c>
      <c r="D13" s="15" t="s">
        <v>11857</v>
      </c>
      <c r="E13" s="28" t="s">
        <v>1933</v>
      </c>
      <c r="F13" s="20"/>
      <c r="G13" s="29">
        <v>21.0</v>
      </c>
      <c r="H13" s="28" t="s">
        <v>12099</v>
      </c>
      <c r="I13" s="15">
        <v>6.0</v>
      </c>
      <c r="J13" s="15"/>
      <c r="K13" s="15"/>
      <c r="L13" s="33">
        <v>603.0</v>
      </c>
      <c r="M13" s="15">
        <v>30.0</v>
      </c>
      <c r="N13" s="24">
        <f t="shared" si="2"/>
        <v>860</v>
      </c>
      <c r="O13" s="29">
        <f>MROUND((QUENTO!$N13/0.6),10)</f>
        <v>1430</v>
      </c>
      <c r="P13" s="15" t="s">
        <v>11858</v>
      </c>
      <c r="Q13" s="15">
        <v>2.0</v>
      </c>
      <c r="R13" s="29">
        <f>QUENTO!$I13+QUENTO!$Q13</f>
        <v>8</v>
      </c>
      <c r="S13" s="15" t="s">
        <v>1911</v>
      </c>
      <c r="T13" s="15" t="s">
        <v>63</v>
      </c>
      <c r="U13" s="15" t="s">
        <v>11816</v>
      </c>
      <c r="V13" s="15" t="s">
        <v>1911</v>
      </c>
      <c r="W13" s="15" t="s">
        <v>11860</v>
      </c>
      <c r="X13" s="15">
        <v>1.0</v>
      </c>
      <c r="Y13" s="29"/>
      <c r="Z13" s="15"/>
      <c r="AA13" s="15"/>
      <c r="AB13" s="29">
        <f>QUENTO!$L13*QUENTO!$AA13</f>
        <v>0</v>
      </c>
      <c r="AC13" s="15"/>
      <c r="AD13" s="15"/>
      <c r="AE13" s="15"/>
      <c r="AF13" s="15"/>
      <c r="AG13" s="15"/>
      <c r="AH13" s="32" t="str">
        <f>IF(AND(QUENTO!$AF13=0,QUENTO!$AG13=0),"",QUENTO!$AF13-QUENTO!$AG13)</f>
        <v/>
      </c>
      <c r="AI13" s="15"/>
      <c r="AJ13" s="15"/>
      <c r="AK13" s="15"/>
      <c r="AL13" s="15"/>
      <c r="AM13" s="15"/>
      <c r="AN13" s="15"/>
      <c r="AO13" s="15"/>
      <c r="AP13" s="15"/>
      <c r="AQ13" s="15"/>
    </row>
    <row r="14" ht="15.75" customHeight="1">
      <c r="A14" s="28" t="s">
        <v>1934</v>
      </c>
      <c r="B14" s="28"/>
      <c r="C14" s="15" t="str">
        <f t="shared" si="1"/>
        <v>ALM87211465</v>
      </c>
      <c r="D14" s="15" t="s">
        <v>11857</v>
      </c>
      <c r="E14" s="28" t="s">
        <v>1935</v>
      </c>
      <c r="F14" s="20"/>
      <c r="G14" s="29">
        <v>21.0</v>
      </c>
      <c r="H14" s="28" t="s">
        <v>12099</v>
      </c>
      <c r="I14" s="15">
        <v>6.0</v>
      </c>
      <c r="J14" s="15"/>
      <c r="K14" s="15"/>
      <c r="L14" s="33">
        <v>603.0</v>
      </c>
      <c r="M14" s="15">
        <v>30.0</v>
      </c>
      <c r="N14" s="24">
        <f t="shared" si="2"/>
        <v>860</v>
      </c>
      <c r="O14" s="29">
        <f>MROUND((QUENTO!$N14/0.6),10)</f>
        <v>1430</v>
      </c>
      <c r="P14" s="15" t="s">
        <v>11858</v>
      </c>
      <c r="Q14" s="15">
        <v>2.0</v>
      </c>
      <c r="R14" s="29">
        <f>QUENTO!$I14+QUENTO!$Q14</f>
        <v>8</v>
      </c>
      <c r="S14" s="15" t="s">
        <v>1911</v>
      </c>
      <c r="T14" s="15" t="s">
        <v>63</v>
      </c>
      <c r="U14" s="15" t="s">
        <v>11816</v>
      </c>
      <c r="V14" s="15" t="s">
        <v>1911</v>
      </c>
      <c r="W14" s="15" t="s">
        <v>11860</v>
      </c>
      <c r="X14" s="15">
        <v>1.0</v>
      </c>
      <c r="Y14" s="29"/>
      <c r="Z14" s="15"/>
      <c r="AA14" s="15"/>
      <c r="AB14" s="29">
        <f>QUENTO!$L14*QUENTO!$AA14</f>
        <v>0</v>
      </c>
      <c r="AC14" s="15"/>
      <c r="AD14" s="15"/>
      <c r="AE14" s="15"/>
      <c r="AF14" s="15"/>
      <c r="AG14" s="15"/>
      <c r="AH14" s="32" t="str">
        <f>IF(AND(QUENTO!$AF14=0,QUENTO!$AG14=0),"",QUENTO!$AF14-QUENTO!$AG14)</f>
        <v/>
      </c>
      <c r="AI14" s="15"/>
      <c r="AJ14" s="15"/>
      <c r="AK14" s="15"/>
      <c r="AL14" s="15"/>
      <c r="AM14" s="15"/>
      <c r="AN14" s="15"/>
      <c r="AO14" s="15"/>
      <c r="AP14" s="15"/>
      <c r="AQ14" s="15"/>
    </row>
    <row r="15" ht="15.75" customHeight="1">
      <c r="A15" s="28" t="s">
        <v>1936</v>
      </c>
      <c r="B15" s="28"/>
      <c r="C15" s="15" t="str">
        <f t="shared" si="1"/>
        <v>ALM87211816</v>
      </c>
      <c r="D15" s="15" t="s">
        <v>11857</v>
      </c>
      <c r="E15" s="28" t="s">
        <v>1937</v>
      </c>
      <c r="F15" s="20"/>
      <c r="G15" s="29">
        <v>21.0</v>
      </c>
      <c r="H15" s="28" t="s">
        <v>12099</v>
      </c>
      <c r="I15" s="15">
        <v>6.0</v>
      </c>
      <c r="J15" s="15"/>
      <c r="K15" s="15"/>
      <c r="L15" s="33">
        <v>603.0</v>
      </c>
      <c r="M15" s="15">
        <v>30.0</v>
      </c>
      <c r="N15" s="24">
        <f t="shared" si="2"/>
        <v>860</v>
      </c>
      <c r="O15" s="29">
        <f>MROUND((QUENTO!$N15/0.6),10)</f>
        <v>1430</v>
      </c>
      <c r="P15" s="15" t="s">
        <v>11858</v>
      </c>
      <c r="Q15" s="15">
        <v>2.0</v>
      </c>
      <c r="R15" s="29">
        <f>QUENTO!$I15+QUENTO!$Q15</f>
        <v>8</v>
      </c>
      <c r="S15" s="15" t="s">
        <v>1911</v>
      </c>
      <c r="T15" s="15" t="s">
        <v>63</v>
      </c>
      <c r="U15" s="15" t="s">
        <v>11816</v>
      </c>
      <c r="V15" s="15" t="s">
        <v>1911</v>
      </c>
      <c r="W15" s="15" t="s">
        <v>11860</v>
      </c>
      <c r="X15" s="15">
        <v>1.0</v>
      </c>
      <c r="Y15" s="29"/>
      <c r="Z15" s="15"/>
      <c r="AA15" s="15"/>
      <c r="AB15" s="29">
        <f>QUENTO!$L15*QUENTO!$AA15</f>
        <v>0</v>
      </c>
      <c r="AC15" s="15"/>
      <c r="AD15" s="15"/>
      <c r="AE15" s="15"/>
      <c r="AF15" s="15"/>
      <c r="AG15" s="15"/>
      <c r="AH15" s="32" t="str">
        <f>IF(AND(QUENTO!$AF15=0,QUENTO!$AG15=0),"",QUENTO!$AF15-QUENTO!$AG15)</f>
        <v/>
      </c>
      <c r="AI15" s="15"/>
      <c r="AJ15" s="15"/>
      <c r="AK15" s="15"/>
      <c r="AL15" s="15"/>
      <c r="AM15" s="15"/>
      <c r="AN15" s="15"/>
      <c r="AO15" s="15"/>
      <c r="AP15" s="15"/>
      <c r="AQ15" s="15"/>
    </row>
    <row r="16" ht="15.75" customHeight="1">
      <c r="A16" s="28" t="s">
        <v>1938</v>
      </c>
      <c r="B16" s="28"/>
      <c r="C16" s="15" t="str">
        <f t="shared" si="1"/>
        <v>ALM87211427</v>
      </c>
      <c r="D16" s="15" t="s">
        <v>11857</v>
      </c>
      <c r="E16" s="28" t="s">
        <v>1939</v>
      </c>
      <c r="F16" s="20"/>
      <c r="G16" s="29">
        <v>21.0</v>
      </c>
      <c r="H16" s="28" t="s">
        <v>12099</v>
      </c>
      <c r="I16" s="15">
        <v>6.0</v>
      </c>
      <c r="J16" s="15"/>
      <c r="K16" s="15"/>
      <c r="L16" s="33">
        <v>603.0</v>
      </c>
      <c r="M16" s="15">
        <v>30.0</v>
      </c>
      <c r="N16" s="24">
        <f t="shared" si="2"/>
        <v>860</v>
      </c>
      <c r="O16" s="29">
        <f>MROUND((QUENTO!$N16/0.6),10)</f>
        <v>1430</v>
      </c>
      <c r="P16" s="15" t="s">
        <v>11858</v>
      </c>
      <c r="Q16" s="15">
        <v>2.0</v>
      </c>
      <c r="R16" s="29">
        <f>QUENTO!$I16+QUENTO!$Q16</f>
        <v>8</v>
      </c>
      <c r="S16" s="15" t="s">
        <v>1911</v>
      </c>
      <c r="T16" s="15" t="s">
        <v>63</v>
      </c>
      <c r="U16" s="15" t="s">
        <v>11816</v>
      </c>
      <c r="V16" s="15" t="s">
        <v>1911</v>
      </c>
      <c r="W16" s="15" t="s">
        <v>11860</v>
      </c>
      <c r="X16" s="15">
        <v>1.0</v>
      </c>
      <c r="Y16" s="29"/>
      <c r="Z16" s="15"/>
      <c r="AA16" s="15"/>
      <c r="AB16" s="29">
        <f>QUENTO!$L16*QUENTO!$AA16</f>
        <v>0</v>
      </c>
      <c r="AC16" s="15"/>
      <c r="AD16" s="15"/>
      <c r="AE16" s="15"/>
      <c r="AF16" s="15"/>
      <c r="AG16" s="15"/>
      <c r="AH16" s="32" t="str">
        <f>IF(AND(QUENTO!$AF16=0,QUENTO!$AG16=0),"",QUENTO!$AF16-QUENTO!$AG16)</f>
        <v/>
      </c>
      <c r="AI16" s="15"/>
      <c r="AJ16" s="15"/>
      <c r="AK16" s="15"/>
      <c r="AL16" s="15"/>
      <c r="AM16" s="15"/>
      <c r="AN16" s="15"/>
      <c r="AO16" s="15"/>
      <c r="AP16" s="15"/>
      <c r="AQ16" s="15"/>
    </row>
    <row r="17" ht="15.75" customHeight="1">
      <c r="A17" s="28" t="s">
        <v>1940</v>
      </c>
      <c r="B17" s="28"/>
      <c r="C17" s="15" t="str">
        <f t="shared" si="1"/>
        <v>ALM87211328</v>
      </c>
      <c r="D17" s="15" t="s">
        <v>11857</v>
      </c>
      <c r="E17" s="28" t="s">
        <v>1941</v>
      </c>
      <c r="F17" s="20"/>
      <c r="G17" s="29">
        <v>21.0</v>
      </c>
      <c r="H17" s="28" t="s">
        <v>12099</v>
      </c>
      <c r="I17" s="15">
        <v>6.0</v>
      </c>
      <c r="J17" s="15"/>
      <c r="K17" s="15"/>
      <c r="L17" s="33">
        <v>603.0</v>
      </c>
      <c r="M17" s="15">
        <v>30.0</v>
      </c>
      <c r="N17" s="24">
        <f t="shared" si="2"/>
        <v>860</v>
      </c>
      <c r="O17" s="29">
        <f>MROUND((QUENTO!$N17/0.6),10)</f>
        <v>1430</v>
      </c>
      <c r="P17" s="15" t="s">
        <v>11858</v>
      </c>
      <c r="Q17" s="15">
        <v>2.0</v>
      </c>
      <c r="R17" s="29">
        <f>QUENTO!$I17+QUENTO!$Q17</f>
        <v>8</v>
      </c>
      <c r="S17" s="15" t="s">
        <v>1911</v>
      </c>
      <c r="T17" s="15" t="s">
        <v>63</v>
      </c>
      <c r="U17" s="15" t="s">
        <v>11816</v>
      </c>
      <c r="V17" s="15" t="s">
        <v>1911</v>
      </c>
      <c r="W17" s="15" t="s">
        <v>11860</v>
      </c>
      <c r="X17" s="15">
        <v>1.0</v>
      </c>
      <c r="Y17" s="29"/>
      <c r="Z17" s="15"/>
      <c r="AA17" s="15"/>
      <c r="AB17" s="29">
        <f>QUENTO!$L17*QUENTO!$AA17</f>
        <v>0</v>
      </c>
      <c r="AC17" s="15"/>
      <c r="AD17" s="15"/>
      <c r="AE17" s="15"/>
      <c r="AF17" s="15"/>
      <c r="AG17" s="15"/>
      <c r="AH17" s="32" t="str">
        <f>IF(AND(QUENTO!$AF17=0,QUENTO!$AG17=0),"",QUENTO!$AF17-QUENTO!$AG17)</f>
        <v/>
      </c>
      <c r="AI17" s="15"/>
      <c r="AJ17" s="15"/>
      <c r="AK17" s="15"/>
      <c r="AL17" s="15"/>
      <c r="AM17" s="15"/>
      <c r="AN17" s="15"/>
      <c r="AO17" s="15"/>
      <c r="AP17" s="15"/>
      <c r="AQ17" s="15"/>
    </row>
    <row r="18" ht="15.75" customHeight="1">
      <c r="A18" s="28" t="s">
        <v>1942</v>
      </c>
      <c r="B18" s="28"/>
      <c r="C18" s="15" t="str">
        <f t="shared" si="1"/>
        <v>ALM87211786</v>
      </c>
      <c r="D18" s="15" t="s">
        <v>11857</v>
      </c>
      <c r="E18" s="28" t="s">
        <v>1943</v>
      </c>
      <c r="F18" s="20"/>
      <c r="G18" s="29">
        <v>21.0</v>
      </c>
      <c r="H18" s="28" t="s">
        <v>12099</v>
      </c>
      <c r="I18" s="15">
        <v>6.0</v>
      </c>
      <c r="J18" s="15"/>
      <c r="K18" s="15"/>
      <c r="L18" s="33">
        <v>603.0</v>
      </c>
      <c r="M18" s="15">
        <v>30.0</v>
      </c>
      <c r="N18" s="24">
        <f t="shared" si="2"/>
        <v>860</v>
      </c>
      <c r="O18" s="29">
        <f>MROUND((QUENTO!$N18/0.6),10)</f>
        <v>1430</v>
      </c>
      <c r="P18" s="15" t="s">
        <v>11858</v>
      </c>
      <c r="Q18" s="15">
        <v>2.0</v>
      </c>
      <c r="R18" s="29">
        <f>QUENTO!$I18+QUENTO!$Q18</f>
        <v>8</v>
      </c>
      <c r="S18" s="15" t="s">
        <v>1911</v>
      </c>
      <c r="T18" s="15" t="s">
        <v>63</v>
      </c>
      <c r="U18" s="15" t="s">
        <v>11816</v>
      </c>
      <c r="V18" s="15" t="s">
        <v>1911</v>
      </c>
      <c r="W18" s="15" t="s">
        <v>11860</v>
      </c>
      <c r="X18" s="15">
        <v>1.0</v>
      </c>
      <c r="Y18" s="29"/>
      <c r="Z18" s="15"/>
      <c r="AA18" s="15"/>
      <c r="AB18" s="29">
        <f>QUENTO!$L18*QUENTO!$AA18</f>
        <v>0</v>
      </c>
      <c r="AC18" s="15"/>
      <c r="AD18" s="15"/>
      <c r="AE18" s="15"/>
      <c r="AF18" s="15"/>
      <c r="AG18" s="15"/>
      <c r="AH18" s="32" t="str">
        <f>IF(AND(QUENTO!$AF18=0,QUENTO!$AG18=0),"",QUENTO!$AF18-QUENTO!$AG18)</f>
        <v/>
      </c>
      <c r="AI18" s="15"/>
      <c r="AJ18" s="15"/>
      <c r="AK18" s="15"/>
      <c r="AL18" s="15"/>
      <c r="AM18" s="15"/>
      <c r="AN18" s="15"/>
      <c r="AO18" s="15"/>
      <c r="AP18" s="15"/>
      <c r="AQ18" s="15"/>
    </row>
    <row r="19" ht="15.75" customHeight="1">
      <c r="A19" s="28" t="s">
        <v>1944</v>
      </c>
      <c r="B19" s="28"/>
      <c r="C19" s="15" t="str">
        <f t="shared" si="1"/>
        <v>ALM87211298</v>
      </c>
      <c r="D19" s="15" t="s">
        <v>11857</v>
      </c>
      <c r="E19" s="28" t="s">
        <v>1945</v>
      </c>
      <c r="F19" s="20"/>
      <c r="G19" s="29">
        <v>21.0</v>
      </c>
      <c r="H19" s="28" t="s">
        <v>12099</v>
      </c>
      <c r="I19" s="15">
        <v>6.0</v>
      </c>
      <c r="J19" s="15"/>
      <c r="K19" s="15"/>
      <c r="L19" s="33">
        <v>603.0</v>
      </c>
      <c r="M19" s="15">
        <v>30.0</v>
      </c>
      <c r="N19" s="24">
        <f t="shared" si="2"/>
        <v>860</v>
      </c>
      <c r="O19" s="29">
        <f>MROUND((QUENTO!$N19/0.6),10)</f>
        <v>1430</v>
      </c>
      <c r="P19" s="15" t="s">
        <v>11858</v>
      </c>
      <c r="Q19" s="15">
        <v>2.0</v>
      </c>
      <c r="R19" s="29">
        <f>QUENTO!$I19+QUENTO!$Q19</f>
        <v>8</v>
      </c>
      <c r="S19" s="15" t="s">
        <v>1911</v>
      </c>
      <c r="T19" s="15" t="s">
        <v>63</v>
      </c>
      <c r="U19" s="15" t="s">
        <v>11816</v>
      </c>
      <c r="V19" s="15" t="s">
        <v>1911</v>
      </c>
      <c r="W19" s="15" t="s">
        <v>11860</v>
      </c>
      <c r="X19" s="15">
        <v>1.0</v>
      </c>
      <c r="Y19" s="29"/>
      <c r="Z19" s="15"/>
      <c r="AA19" s="15"/>
      <c r="AB19" s="29">
        <f>QUENTO!$L19*QUENTO!$AA19</f>
        <v>0</v>
      </c>
      <c r="AC19" s="15"/>
      <c r="AD19" s="15"/>
      <c r="AE19" s="15"/>
      <c r="AF19" s="15"/>
      <c r="AG19" s="15"/>
      <c r="AH19" s="32" t="str">
        <f>IF(AND(QUENTO!$AF19=0,QUENTO!$AG19=0),"",QUENTO!$AF19-QUENTO!$AG19)</f>
        <v/>
      </c>
      <c r="AI19" s="15"/>
      <c r="AJ19" s="15"/>
      <c r="AK19" s="15"/>
      <c r="AL19" s="15"/>
      <c r="AM19" s="15"/>
      <c r="AN19" s="15"/>
      <c r="AO19" s="15"/>
      <c r="AP19" s="15"/>
      <c r="AQ19" s="15"/>
    </row>
    <row r="20" ht="15.75" customHeight="1">
      <c r="A20" s="28" t="s">
        <v>1946</v>
      </c>
      <c r="B20" s="28"/>
      <c r="C20" s="15" t="str">
        <f t="shared" si="1"/>
        <v>ALM87211281</v>
      </c>
      <c r="D20" s="15" t="s">
        <v>11857</v>
      </c>
      <c r="E20" s="28" t="s">
        <v>1947</v>
      </c>
      <c r="F20" s="20"/>
      <c r="G20" s="29">
        <v>21.0</v>
      </c>
      <c r="H20" s="28" t="s">
        <v>12099</v>
      </c>
      <c r="I20" s="15">
        <v>6.0</v>
      </c>
      <c r="J20" s="15"/>
      <c r="K20" s="15"/>
      <c r="L20" s="33">
        <v>603.0</v>
      </c>
      <c r="M20" s="15">
        <v>30.0</v>
      </c>
      <c r="N20" s="24">
        <f t="shared" si="2"/>
        <v>860</v>
      </c>
      <c r="O20" s="29">
        <f>MROUND((QUENTO!$N20/0.6),10)</f>
        <v>1430</v>
      </c>
      <c r="P20" s="15" t="s">
        <v>11858</v>
      </c>
      <c r="Q20" s="15">
        <v>2.0</v>
      </c>
      <c r="R20" s="29">
        <f>QUENTO!$I20+QUENTO!$Q20</f>
        <v>8</v>
      </c>
      <c r="S20" s="15" t="s">
        <v>1911</v>
      </c>
      <c r="T20" s="15" t="s">
        <v>63</v>
      </c>
      <c r="U20" s="15" t="s">
        <v>11816</v>
      </c>
      <c r="V20" s="15" t="s">
        <v>1911</v>
      </c>
      <c r="W20" s="15" t="s">
        <v>11860</v>
      </c>
      <c r="X20" s="15">
        <v>1.0</v>
      </c>
      <c r="Y20" s="29"/>
      <c r="Z20" s="15"/>
      <c r="AA20" s="15"/>
      <c r="AB20" s="29">
        <f>QUENTO!$L20*QUENTO!$AA20</f>
        <v>0</v>
      </c>
      <c r="AC20" s="15"/>
      <c r="AD20" s="15"/>
      <c r="AE20" s="15"/>
      <c r="AF20" s="15"/>
      <c r="AG20" s="15"/>
      <c r="AH20" s="32" t="str">
        <f>IF(AND(QUENTO!$AF20=0,QUENTO!$AG20=0),"",QUENTO!$AF20-QUENTO!$AG20)</f>
        <v/>
      </c>
      <c r="AI20" s="15"/>
      <c r="AJ20" s="15"/>
      <c r="AK20" s="15"/>
      <c r="AL20" s="15"/>
      <c r="AM20" s="15"/>
      <c r="AN20" s="15"/>
      <c r="AO20" s="15"/>
      <c r="AP20" s="15"/>
      <c r="AQ20" s="15"/>
    </row>
    <row r="21" ht="15.75" customHeight="1">
      <c r="A21" s="28" t="s">
        <v>1948</v>
      </c>
      <c r="B21" s="28"/>
      <c r="C21" s="15" t="str">
        <f t="shared" si="1"/>
        <v>ALM87211304</v>
      </c>
      <c r="D21" s="15" t="s">
        <v>11857</v>
      </c>
      <c r="E21" s="28" t="s">
        <v>1949</v>
      </c>
      <c r="F21" s="20"/>
      <c r="G21" s="29">
        <v>21.0</v>
      </c>
      <c r="H21" s="28" t="s">
        <v>12099</v>
      </c>
      <c r="I21" s="15">
        <v>6.0</v>
      </c>
      <c r="J21" s="15"/>
      <c r="K21" s="15"/>
      <c r="L21" s="33">
        <v>603.0</v>
      </c>
      <c r="M21" s="15">
        <v>30.0</v>
      </c>
      <c r="N21" s="24">
        <f t="shared" si="2"/>
        <v>860</v>
      </c>
      <c r="O21" s="29">
        <f>MROUND((QUENTO!$N21/0.6),10)</f>
        <v>1430</v>
      </c>
      <c r="P21" s="15" t="s">
        <v>11858</v>
      </c>
      <c r="Q21" s="15">
        <v>2.0</v>
      </c>
      <c r="R21" s="29">
        <f>QUENTO!$I21+QUENTO!$Q21</f>
        <v>8</v>
      </c>
      <c r="S21" s="15" t="s">
        <v>1911</v>
      </c>
      <c r="T21" s="15" t="s">
        <v>63</v>
      </c>
      <c r="U21" s="15" t="s">
        <v>11816</v>
      </c>
      <c r="V21" s="15" t="s">
        <v>1911</v>
      </c>
      <c r="W21" s="15" t="s">
        <v>11860</v>
      </c>
      <c r="X21" s="15">
        <v>1.0</v>
      </c>
      <c r="Y21" s="29"/>
      <c r="Z21" s="15"/>
      <c r="AA21" s="15"/>
      <c r="AB21" s="29">
        <f>QUENTO!$L21*QUENTO!$AA21</f>
        <v>0</v>
      </c>
      <c r="AC21" s="15"/>
      <c r="AD21" s="15"/>
      <c r="AE21" s="15"/>
      <c r="AF21" s="15"/>
      <c r="AG21" s="15"/>
      <c r="AH21" s="32" t="str">
        <f>IF(AND(QUENTO!$AF21=0,QUENTO!$AG21=0),"",QUENTO!$AF21-QUENTO!$AG21)</f>
        <v/>
      </c>
      <c r="AI21" s="15"/>
      <c r="AJ21" s="15"/>
      <c r="AK21" s="15"/>
      <c r="AL21" s="15"/>
      <c r="AM21" s="15"/>
      <c r="AN21" s="15"/>
      <c r="AO21" s="15"/>
      <c r="AP21" s="15"/>
      <c r="AQ21" s="15"/>
    </row>
    <row r="22" ht="15.75" customHeight="1">
      <c r="A22" s="28" t="s">
        <v>1950</v>
      </c>
      <c r="B22" s="28"/>
      <c r="C22" s="15" t="str">
        <f t="shared" si="1"/>
        <v>ALM87211564</v>
      </c>
      <c r="D22" s="15" t="s">
        <v>11857</v>
      </c>
      <c r="E22" s="28" t="s">
        <v>1951</v>
      </c>
      <c r="F22" s="20"/>
      <c r="G22" s="29">
        <v>21.0</v>
      </c>
      <c r="H22" s="28" t="s">
        <v>12099</v>
      </c>
      <c r="I22" s="15">
        <v>6.0</v>
      </c>
      <c r="J22" s="15"/>
      <c r="K22" s="15"/>
      <c r="L22" s="33">
        <v>603.0</v>
      </c>
      <c r="M22" s="15">
        <v>30.0</v>
      </c>
      <c r="N22" s="24">
        <f t="shared" si="2"/>
        <v>860</v>
      </c>
      <c r="O22" s="29">
        <f>MROUND((QUENTO!$N22/0.6),10)</f>
        <v>1430</v>
      </c>
      <c r="P22" s="15" t="s">
        <v>11858</v>
      </c>
      <c r="Q22" s="15">
        <v>2.0</v>
      </c>
      <c r="R22" s="29">
        <f>QUENTO!$I22+QUENTO!$Q22</f>
        <v>8</v>
      </c>
      <c r="S22" s="15" t="s">
        <v>1911</v>
      </c>
      <c r="T22" s="15" t="s">
        <v>63</v>
      </c>
      <c r="U22" s="15" t="s">
        <v>11816</v>
      </c>
      <c r="V22" s="15" t="s">
        <v>1911</v>
      </c>
      <c r="W22" s="15" t="s">
        <v>11860</v>
      </c>
      <c r="X22" s="15">
        <v>1.0</v>
      </c>
      <c r="Y22" s="29"/>
      <c r="Z22" s="15"/>
      <c r="AA22" s="15"/>
      <c r="AB22" s="29">
        <f>QUENTO!$L22*QUENTO!$AA22</f>
        <v>0</v>
      </c>
      <c r="AC22" s="15"/>
      <c r="AD22" s="15"/>
      <c r="AE22" s="15"/>
      <c r="AF22" s="15"/>
      <c r="AG22" s="15"/>
      <c r="AH22" s="32" t="str">
        <f>IF(AND(QUENTO!$AF22=0,QUENTO!$AG22=0),"",QUENTO!$AF22-QUENTO!$AG22)</f>
        <v/>
      </c>
      <c r="AI22" s="15"/>
      <c r="AJ22" s="15"/>
      <c r="AK22" s="15"/>
      <c r="AL22" s="15"/>
      <c r="AM22" s="15"/>
      <c r="AN22" s="15"/>
      <c r="AO22" s="15"/>
      <c r="AP22" s="15"/>
      <c r="AQ22" s="15"/>
    </row>
    <row r="23" ht="15.75" customHeight="1">
      <c r="A23" s="28" t="s">
        <v>1952</v>
      </c>
      <c r="B23" s="28"/>
      <c r="C23" s="15" t="str">
        <f t="shared" si="1"/>
        <v>ALM87211571</v>
      </c>
      <c r="D23" s="15" t="s">
        <v>11857</v>
      </c>
      <c r="E23" s="28" t="s">
        <v>1953</v>
      </c>
      <c r="F23" s="20"/>
      <c r="G23" s="29">
        <v>21.0</v>
      </c>
      <c r="H23" s="28" t="s">
        <v>12099</v>
      </c>
      <c r="I23" s="15">
        <v>6.0</v>
      </c>
      <c r="J23" s="15"/>
      <c r="K23" s="15"/>
      <c r="L23" s="33">
        <v>603.0</v>
      </c>
      <c r="M23" s="15">
        <v>30.0</v>
      </c>
      <c r="N23" s="24">
        <f t="shared" si="2"/>
        <v>860</v>
      </c>
      <c r="O23" s="29">
        <f>MROUND((QUENTO!$N23/0.6),10)</f>
        <v>1430</v>
      </c>
      <c r="P23" s="15" t="s">
        <v>11858</v>
      </c>
      <c r="Q23" s="15">
        <v>2.0</v>
      </c>
      <c r="R23" s="29">
        <f>QUENTO!$I23+QUENTO!$Q23</f>
        <v>8</v>
      </c>
      <c r="S23" s="15" t="s">
        <v>1911</v>
      </c>
      <c r="T23" s="15" t="s">
        <v>63</v>
      </c>
      <c r="U23" s="15" t="s">
        <v>11816</v>
      </c>
      <c r="V23" s="15" t="s">
        <v>1911</v>
      </c>
      <c r="W23" s="15" t="s">
        <v>11860</v>
      </c>
      <c r="X23" s="15">
        <v>1.0</v>
      </c>
      <c r="Y23" s="29"/>
      <c r="Z23" s="15"/>
      <c r="AA23" s="15"/>
      <c r="AB23" s="29">
        <f>QUENTO!$L23*QUENTO!$AA23</f>
        <v>0</v>
      </c>
      <c r="AC23" s="15"/>
      <c r="AD23" s="15"/>
      <c r="AE23" s="15"/>
      <c r="AF23" s="15"/>
      <c r="AG23" s="15"/>
      <c r="AH23" s="32" t="str">
        <f>IF(AND(QUENTO!$AF23=0,QUENTO!$AG23=0),"",QUENTO!$AF23-QUENTO!$AG23)</f>
        <v/>
      </c>
      <c r="AI23" s="15"/>
      <c r="AJ23" s="15"/>
      <c r="AK23" s="15"/>
      <c r="AL23" s="15"/>
      <c r="AM23" s="15"/>
      <c r="AN23" s="15"/>
      <c r="AO23" s="15"/>
      <c r="AP23" s="15"/>
      <c r="AQ23" s="15"/>
    </row>
    <row r="24" ht="15.75" customHeight="1">
      <c r="A24" s="28" t="s">
        <v>1954</v>
      </c>
      <c r="B24" s="28"/>
      <c r="C24" s="15" t="str">
        <f t="shared" si="1"/>
        <v>ALM87211410</v>
      </c>
      <c r="D24" s="15" t="s">
        <v>11857</v>
      </c>
      <c r="E24" s="28" t="s">
        <v>1955</v>
      </c>
      <c r="F24" s="20"/>
      <c r="G24" s="29">
        <v>21.0</v>
      </c>
      <c r="H24" s="28" t="s">
        <v>12099</v>
      </c>
      <c r="I24" s="15">
        <v>6.0</v>
      </c>
      <c r="J24" s="15"/>
      <c r="K24" s="15"/>
      <c r="L24" s="33">
        <v>603.0</v>
      </c>
      <c r="M24" s="15">
        <v>30.0</v>
      </c>
      <c r="N24" s="24">
        <f t="shared" si="2"/>
        <v>860</v>
      </c>
      <c r="O24" s="29">
        <f>MROUND((QUENTO!$N24/0.6),10)</f>
        <v>1430</v>
      </c>
      <c r="P24" s="15" t="s">
        <v>11858</v>
      </c>
      <c r="Q24" s="15">
        <v>2.0</v>
      </c>
      <c r="R24" s="29">
        <f>QUENTO!$I24+QUENTO!$Q24</f>
        <v>8</v>
      </c>
      <c r="S24" s="15" t="s">
        <v>1911</v>
      </c>
      <c r="T24" s="15" t="s">
        <v>63</v>
      </c>
      <c r="U24" s="15" t="s">
        <v>11816</v>
      </c>
      <c r="V24" s="15" t="s">
        <v>1911</v>
      </c>
      <c r="W24" s="15" t="s">
        <v>11860</v>
      </c>
      <c r="X24" s="15">
        <v>1.0</v>
      </c>
      <c r="Y24" s="29"/>
      <c r="Z24" s="15"/>
      <c r="AA24" s="15"/>
      <c r="AB24" s="29">
        <f>QUENTO!$L24*QUENTO!$AA24</f>
        <v>0</v>
      </c>
      <c r="AC24" s="15"/>
      <c r="AD24" s="15"/>
      <c r="AE24" s="15"/>
      <c r="AF24" s="15"/>
      <c r="AG24" s="15"/>
      <c r="AH24" s="32" t="str">
        <f>IF(AND(QUENTO!$AF24=0,QUENTO!$AG24=0),"",QUENTO!$AF24-QUENTO!$AG24)</f>
        <v/>
      </c>
      <c r="AI24" s="15"/>
      <c r="AJ24" s="15"/>
      <c r="AK24" s="15"/>
      <c r="AL24" s="15"/>
      <c r="AM24" s="15"/>
      <c r="AN24" s="15"/>
      <c r="AO24" s="15"/>
      <c r="AP24" s="15"/>
      <c r="AQ24" s="15"/>
    </row>
    <row r="25" ht="15.75" customHeight="1">
      <c r="A25" s="28" t="s">
        <v>1956</v>
      </c>
      <c r="B25" s="28"/>
      <c r="C25" s="15" t="str">
        <f t="shared" si="1"/>
        <v>ALM87211403</v>
      </c>
      <c r="D25" s="15" t="s">
        <v>11857</v>
      </c>
      <c r="E25" s="28" t="s">
        <v>1957</v>
      </c>
      <c r="F25" s="20"/>
      <c r="G25" s="29">
        <v>21.0</v>
      </c>
      <c r="H25" s="28" t="s">
        <v>12099</v>
      </c>
      <c r="I25" s="15">
        <v>6.0</v>
      </c>
      <c r="J25" s="15"/>
      <c r="K25" s="15"/>
      <c r="L25" s="33">
        <v>303.0</v>
      </c>
      <c r="M25" s="15">
        <v>30.0</v>
      </c>
      <c r="N25" s="24">
        <f t="shared" si="2"/>
        <v>440</v>
      </c>
      <c r="O25" s="29">
        <f>MROUND((QUENTO!$N25/0.6),10)</f>
        <v>730</v>
      </c>
      <c r="P25" s="15" t="s">
        <v>11858</v>
      </c>
      <c r="Q25" s="15">
        <v>2.0</v>
      </c>
      <c r="R25" s="29">
        <f>QUENTO!$I25+QUENTO!$Q25</f>
        <v>8</v>
      </c>
      <c r="S25" s="15" t="s">
        <v>1911</v>
      </c>
      <c r="T25" s="15" t="s">
        <v>63</v>
      </c>
      <c r="U25" s="15" t="s">
        <v>11816</v>
      </c>
      <c r="V25" s="15" t="s">
        <v>1911</v>
      </c>
      <c r="W25" s="15" t="s">
        <v>11860</v>
      </c>
      <c r="X25" s="15">
        <v>1.0</v>
      </c>
      <c r="Y25" s="29"/>
      <c r="Z25" s="15"/>
      <c r="AA25" s="15"/>
      <c r="AB25" s="29">
        <f>QUENTO!$L25*QUENTO!$AA25</f>
        <v>0</v>
      </c>
      <c r="AC25" s="15"/>
      <c r="AD25" s="15"/>
      <c r="AE25" s="15"/>
      <c r="AF25" s="15"/>
      <c r="AG25" s="15"/>
      <c r="AH25" s="32" t="str">
        <f>IF(AND(QUENTO!$AF25=0,QUENTO!$AG25=0),"",QUENTO!$AF25-QUENTO!$AG25)</f>
        <v/>
      </c>
      <c r="AI25" s="15"/>
      <c r="AJ25" s="15"/>
      <c r="AK25" s="15"/>
      <c r="AL25" s="15"/>
      <c r="AM25" s="15"/>
      <c r="AN25" s="15"/>
      <c r="AO25" s="15"/>
      <c r="AP25" s="15"/>
      <c r="AQ25" s="15"/>
    </row>
    <row r="26" ht="15.75" customHeight="1">
      <c r="A26" s="28" t="s">
        <v>1958</v>
      </c>
      <c r="B26" s="28"/>
      <c r="C26" s="15" t="str">
        <f t="shared" si="1"/>
        <v>ALM87211441</v>
      </c>
      <c r="D26" s="15" t="s">
        <v>11857</v>
      </c>
      <c r="E26" s="28" t="s">
        <v>1959</v>
      </c>
      <c r="F26" s="20"/>
      <c r="G26" s="29">
        <v>21.0</v>
      </c>
      <c r="H26" s="28" t="s">
        <v>12099</v>
      </c>
      <c r="I26" s="15">
        <v>6.0</v>
      </c>
      <c r="J26" s="15"/>
      <c r="K26" s="15"/>
      <c r="L26" s="33">
        <v>303.0</v>
      </c>
      <c r="M26" s="15">
        <v>30.0</v>
      </c>
      <c r="N26" s="24">
        <f t="shared" si="2"/>
        <v>440</v>
      </c>
      <c r="O26" s="29">
        <f>MROUND((QUENTO!$N26/0.6),10)</f>
        <v>730</v>
      </c>
      <c r="P26" s="15" t="s">
        <v>11858</v>
      </c>
      <c r="Q26" s="15">
        <v>2.0</v>
      </c>
      <c r="R26" s="29">
        <f>QUENTO!$I26+QUENTO!$Q26</f>
        <v>8</v>
      </c>
      <c r="S26" s="15" t="s">
        <v>1911</v>
      </c>
      <c r="T26" s="15" t="s">
        <v>63</v>
      </c>
      <c r="U26" s="15" t="s">
        <v>11816</v>
      </c>
      <c r="V26" s="15" t="s">
        <v>1911</v>
      </c>
      <c r="W26" s="15" t="s">
        <v>11860</v>
      </c>
      <c r="X26" s="15">
        <v>1.0</v>
      </c>
      <c r="Y26" s="29"/>
      <c r="Z26" s="15"/>
      <c r="AA26" s="15"/>
      <c r="AB26" s="29">
        <f>QUENTO!$L26*QUENTO!$AA26</f>
        <v>0</v>
      </c>
      <c r="AC26" s="15"/>
      <c r="AD26" s="15"/>
      <c r="AE26" s="15"/>
      <c r="AF26" s="15"/>
      <c r="AG26" s="15"/>
      <c r="AH26" s="32" t="str">
        <f>IF(AND(QUENTO!$AF26=0,QUENTO!$AG26=0),"",QUENTO!$AF26-QUENTO!$AG26)</f>
        <v/>
      </c>
      <c r="AI26" s="15"/>
      <c r="AJ26" s="15"/>
      <c r="AK26" s="15"/>
      <c r="AL26" s="15"/>
      <c r="AM26" s="15"/>
      <c r="AN26" s="15"/>
      <c r="AO26" s="15"/>
      <c r="AP26" s="15"/>
      <c r="AQ26" s="15"/>
    </row>
    <row r="27" ht="15.75" customHeight="1">
      <c r="A27" s="28" t="s">
        <v>1960</v>
      </c>
      <c r="B27" s="28"/>
      <c r="C27" s="15" t="str">
        <f t="shared" si="1"/>
        <v>ALM87210529</v>
      </c>
      <c r="D27" s="15" t="s">
        <v>11857</v>
      </c>
      <c r="E27" s="28" t="s">
        <v>1961</v>
      </c>
      <c r="F27" s="20"/>
      <c r="G27" s="29">
        <v>21.0</v>
      </c>
      <c r="H27" s="28" t="s">
        <v>12099</v>
      </c>
      <c r="I27" s="15">
        <v>6.0</v>
      </c>
      <c r="J27" s="15"/>
      <c r="K27" s="15"/>
      <c r="L27" s="33">
        <v>303.0</v>
      </c>
      <c r="M27" s="15">
        <v>30.0</v>
      </c>
      <c r="N27" s="24">
        <f t="shared" si="2"/>
        <v>440</v>
      </c>
      <c r="O27" s="29">
        <f>MROUND((QUENTO!$N27/0.6),10)</f>
        <v>730</v>
      </c>
      <c r="P27" s="15" t="s">
        <v>11858</v>
      </c>
      <c r="Q27" s="15">
        <v>2.0</v>
      </c>
      <c r="R27" s="29">
        <f>QUENTO!$I27+QUENTO!$Q27</f>
        <v>8</v>
      </c>
      <c r="S27" s="15" t="s">
        <v>1911</v>
      </c>
      <c r="T27" s="15" t="s">
        <v>63</v>
      </c>
      <c r="U27" s="15" t="s">
        <v>11816</v>
      </c>
      <c r="V27" s="15" t="s">
        <v>1911</v>
      </c>
      <c r="W27" s="15" t="s">
        <v>11860</v>
      </c>
      <c r="X27" s="15">
        <v>1.0</v>
      </c>
      <c r="Y27" s="29"/>
      <c r="Z27" s="15"/>
      <c r="AA27" s="15"/>
      <c r="AB27" s="29">
        <f>QUENTO!$L27*QUENTO!$AA27</f>
        <v>0</v>
      </c>
      <c r="AC27" s="15"/>
      <c r="AD27" s="15"/>
      <c r="AE27" s="15"/>
      <c r="AF27" s="15"/>
      <c r="AG27" s="15"/>
      <c r="AH27" s="32" t="str">
        <f>IF(AND(QUENTO!$AF27=0,QUENTO!$AG27=0),"",QUENTO!$AF27-QUENTO!$AG27)</f>
        <v/>
      </c>
      <c r="AI27" s="15"/>
      <c r="AJ27" s="15"/>
      <c r="AK27" s="15"/>
      <c r="AL27" s="15"/>
      <c r="AM27" s="15"/>
      <c r="AN27" s="15"/>
      <c r="AO27" s="15"/>
      <c r="AP27" s="15"/>
      <c r="AQ27" s="15"/>
    </row>
    <row r="28" ht="15.75" customHeight="1">
      <c r="A28" s="28" t="s">
        <v>1962</v>
      </c>
      <c r="B28" s="28"/>
      <c r="C28" s="15" t="str">
        <f t="shared" si="1"/>
        <v>ALM87210314</v>
      </c>
      <c r="D28" s="15" t="s">
        <v>11857</v>
      </c>
      <c r="E28" s="28" t="s">
        <v>1963</v>
      </c>
      <c r="F28" s="20"/>
      <c r="G28" s="29">
        <v>21.0</v>
      </c>
      <c r="H28" s="28" t="s">
        <v>12099</v>
      </c>
      <c r="I28" s="15">
        <v>6.0</v>
      </c>
      <c r="J28" s="15"/>
      <c r="K28" s="15"/>
      <c r="L28" s="33">
        <v>303.0</v>
      </c>
      <c r="M28" s="15">
        <v>30.0</v>
      </c>
      <c r="N28" s="24">
        <f t="shared" si="2"/>
        <v>440</v>
      </c>
      <c r="O28" s="29">
        <f>MROUND((QUENTO!$N28/0.6),10)</f>
        <v>730</v>
      </c>
      <c r="P28" s="15" t="s">
        <v>11858</v>
      </c>
      <c r="Q28" s="15">
        <v>2.0</v>
      </c>
      <c r="R28" s="29">
        <f>QUENTO!$I28+QUENTO!$Q28</f>
        <v>8</v>
      </c>
      <c r="S28" s="15" t="s">
        <v>1911</v>
      </c>
      <c r="T28" s="15" t="s">
        <v>63</v>
      </c>
      <c r="U28" s="15" t="s">
        <v>11816</v>
      </c>
      <c r="V28" s="15" t="s">
        <v>1911</v>
      </c>
      <c r="W28" s="15" t="s">
        <v>11860</v>
      </c>
      <c r="X28" s="15">
        <v>1.0</v>
      </c>
      <c r="Y28" s="29"/>
      <c r="Z28" s="15"/>
      <c r="AA28" s="15"/>
      <c r="AB28" s="29">
        <f>QUENTO!$L28*QUENTO!$AA28</f>
        <v>0</v>
      </c>
      <c r="AC28" s="15"/>
      <c r="AD28" s="15"/>
      <c r="AE28" s="15"/>
      <c r="AF28" s="15"/>
      <c r="AG28" s="15"/>
      <c r="AH28" s="32" t="str">
        <f>IF(AND(QUENTO!$AF28=0,QUENTO!$AG28=0),"",QUENTO!$AF28-QUENTO!$AG28)</f>
        <v/>
      </c>
      <c r="AI28" s="15"/>
      <c r="AJ28" s="15"/>
      <c r="AK28" s="15"/>
      <c r="AL28" s="15"/>
      <c r="AM28" s="15"/>
      <c r="AN28" s="15"/>
      <c r="AO28" s="15"/>
      <c r="AP28" s="15"/>
      <c r="AQ28" s="15"/>
    </row>
    <row r="29" ht="15.75" customHeight="1">
      <c r="A29" s="28" t="s">
        <v>1964</v>
      </c>
      <c r="B29" s="28"/>
      <c r="C29" s="15" t="str">
        <f t="shared" si="1"/>
        <v>ALM87211632</v>
      </c>
      <c r="D29" s="15" t="s">
        <v>11857</v>
      </c>
      <c r="E29" s="28" t="s">
        <v>1965</v>
      </c>
      <c r="F29" s="20"/>
      <c r="G29" s="29">
        <v>21.0</v>
      </c>
      <c r="H29" s="28" t="s">
        <v>12099</v>
      </c>
      <c r="I29" s="15">
        <v>6.0</v>
      </c>
      <c r="J29" s="15"/>
      <c r="K29" s="15"/>
      <c r="L29" s="33">
        <v>303.0</v>
      </c>
      <c r="M29" s="15">
        <v>30.0</v>
      </c>
      <c r="N29" s="24">
        <f t="shared" si="2"/>
        <v>440</v>
      </c>
      <c r="O29" s="29">
        <f>MROUND((QUENTO!$N29/0.6),10)</f>
        <v>730</v>
      </c>
      <c r="P29" s="15" t="s">
        <v>11858</v>
      </c>
      <c r="Q29" s="15">
        <v>2.0</v>
      </c>
      <c r="R29" s="29">
        <f>QUENTO!$I29+QUENTO!$Q29</f>
        <v>8</v>
      </c>
      <c r="S29" s="15" t="s">
        <v>1911</v>
      </c>
      <c r="T29" s="15" t="s">
        <v>63</v>
      </c>
      <c r="U29" s="15" t="s">
        <v>11816</v>
      </c>
      <c r="V29" s="15" t="s">
        <v>1911</v>
      </c>
      <c r="W29" s="15" t="s">
        <v>11860</v>
      </c>
      <c r="X29" s="15">
        <v>1.0</v>
      </c>
      <c r="Y29" s="29"/>
      <c r="Z29" s="15"/>
      <c r="AA29" s="15"/>
      <c r="AB29" s="29">
        <f>QUENTO!$L29*QUENTO!$AA29</f>
        <v>0</v>
      </c>
      <c r="AC29" s="15"/>
      <c r="AD29" s="15"/>
      <c r="AE29" s="15"/>
      <c r="AF29" s="15"/>
      <c r="AG29" s="15"/>
      <c r="AH29" s="32" t="str">
        <f>IF(AND(QUENTO!$AF29=0,QUENTO!$AG29=0),"",QUENTO!$AF29-QUENTO!$AG29)</f>
        <v/>
      </c>
      <c r="AI29" s="15"/>
      <c r="AJ29" s="15"/>
      <c r="AK29" s="15"/>
      <c r="AL29" s="15"/>
      <c r="AM29" s="15"/>
      <c r="AN29" s="15"/>
      <c r="AO29" s="15"/>
      <c r="AP29" s="15"/>
      <c r="AQ29" s="15"/>
    </row>
    <row r="30" ht="15.75" customHeight="1">
      <c r="A30" s="28" t="s">
        <v>1966</v>
      </c>
      <c r="B30" s="28"/>
      <c r="C30" s="15" t="str">
        <f t="shared" si="1"/>
        <v>ALM87210048</v>
      </c>
      <c r="D30" s="15" t="s">
        <v>11857</v>
      </c>
      <c r="E30" s="28" t="s">
        <v>1967</v>
      </c>
      <c r="F30" s="20"/>
      <c r="G30" s="29">
        <v>21.0</v>
      </c>
      <c r="H30" s="28" t="s">
        <v>12099</v>
      </c>
      <c r="I30" s="15">
        <v>6.0</v>
      </c>
      <c r="J30" s="15"/>
      <c r="K30" s="15"/>
      <c r="L30" s="33">
        <v>303.0</v>
      </c>
      <c r="M30" s="15">
        <v>30.0</v>
      </c>
      <c r="N30" s="24">
        <f t="shared" si="2"/>
        <v>440</v>
      </c>
      <c r="O30" s="29">
        <f>MROUND((QUENTO!$N30/0.6),10)</f>
        <v>730</v>
      </c>
      <c r="P30" s="15" t="s">
        <v>11858</v>
      </c>
      <c r="Q30" s="15">
        <v>2.0</v>
      </c>
      <c r="R30" s="29">
        <f>QUENTO!$I30+QUENTO!$Q30</f>
        <v>8</v>
      </c>
      <c r="S30" s="15" t="s">
        <v>1911</v>
      </c>
      <c r="T30" s="15" t="s">
        <v>63</v>
      </c>
      <c r="U30" s="15" t="s">
        <v>11816</v>
      </c>
      <c r="V30" s="15" t="s">
        <v>1911</v>
      </c>
      <c r="W30" s="15" t="s">
        <v>11860</v>
      </c>
      <c r="X30" s="15">
        <v>1.0</v>
      </c>
      <c r="Y30" s="29"/>
      <c r="Z30" s="15"/>
      <c r="AA30" s="15"/>
      <c r="AB30" s="29">
        <f>QUENTO!$L30*QUENTO!$AA30</f>
        <v>0</v>
      </c>
      <c r="AC30" s="15"/>
      <c r="AD30" s="15"/>
      <c r="AE30" s="15"/>
      <c r="AF30" s="15"/>
      <c r="AG30" s="15"/>
      <c r="AH30" s="32" t="str">
        <f>IF(AND(QUENTO!$AF30=0,QUENTO!$AG30=0),"",QUENTO!$AF30-QUENTO!$AG30)</f>
        <v/>
      </c>
      <c r="AI30" s="15"/>
      <c r="AJ30" s="15"/>
      <c r="AK30" s="15"/>
      <c r="AL30" s="15"/>
      <c r="AM30" s="15"/>
      <c r="AN30" s="15"/>
      <c r="AO30" s="15"/>
      <c r="AP30" s="15"/>
      <c r="AQ30" s="15"/>
    </row>
    <row r="31" ht="15.75" customHeight="1">
      <c r="A31" s="28" t="s">
        <v>1968</v>
      </c>
      <c r="B31" s="28"/>
      <c r="C31" s="15" t="str">
        <f t="shared" si="1"/>
        <v>ALM87210024</v>
      </c>
      <c r="D31" s="15" t="s">
        <v>11857</v>
      </c>
      <c r="E31" s="28" t="s">
        <v>1969</v>
      </c>
      <c r="F31" s="20"/>
      <c r="G31" s="29">
        <v>21.0</v>
      </c>
      <c r="H31" s="28" t="s">
        <v>12099</v>
      </c>
      <c r="I31" s="15">
        <v>6.0</v>
      </c>
      <c r="J31" s="15"/>
      <c r="K31" s="15"/>
      <c r="L31" s="33">
        <v>303.0</v>
      </c>
      <c r="M31" s="15">
        <v>30.0</v>
      </c>
      <c r="N31" s="24">
        <f t="shared" si="2"/>
        <v>440</v>
      </c>
      <c r="O31" s="29">
        <f>MROUND((QUENTO!$N31/0.6),10)</f>
        <v>730</v>
      </c>
      <c r="P31" s="15" t="s">
        <v>11858</v>
      </c>
      <c r="Q31" s="15">
        <v>2.0</v>
      </c>
      <c r="R31" s="29">
        <f>QUENTO!$I31+QUENTO!$Q31</f>
        <v>8</v>
      </c>
      <c r="S31" s="15" t="s">
        <v>1911</v>
      </c>
      <c r="T31" s="15" t="s">
        <v>63</v>
      </c>
      <c r="U31" s="15" t="s">
        <v>11816</v>
      </c>
      <c r="V31" s="15" t="s">
        <v>1911</v>
      </c>
      <c r="W31" s="15" t="s">
        <v>11860</v>
      </c>
      <c r="X31" s="15">
        <v>1.0</v>
      </c>
      <c r="Y31" s="29"/>
      <c r="Z31" s="15"/>
      <c r="AA31" s="15"/>
      <c r="AB31" s="29">
        <f>QUENTO!$L31*QUENTO!$AA31</f>
        <v>0</v>
      </c>
      <c r="AC31" s="15"/>
      <c r="AD31" s="15"/>
      <c r="AE31" s="15"/>
      <c r="AF31" s="15"/>
      <c r="AG31" s="15"/>
      <c r="AH31" s="32" t="str">
        <f>IF(AND(QUENTO!$AF31=0,QUENTO!$AG31=0),"",QUENTO!$AF31-QUENTO!$AG31)</f>
        <v/>
      </c>
      <c r="AI31" s="15"/>
      <c r="AJ31" s="15"/>
      <c r="AK31" s="15"/>
      <c r="AL31" s="15"/>
      <c r="AM31" s="15"/>
      <c r="AN31" s="15"/>
      <c r="AO31" s="15"/>
      <c r="AP31" s="15"/>
      <c r="AQ31" s="15"/>
    </row>
    <row r="32" ht="15.75" customHeight="1">
      <c r="A32" s="28" t="s">
        <v>1970</v>
      </c>
      <c r="B32" s="28"/>
      <c r="C32" s="15" t="str">
        <f t="shared" si="1"/>
        <v>ALM87210369</v>
      </c>
      <c r="D32" s="15" t="s">
        <v>11857</v>
      </c>
      <c r="E32" s="28" t="s">
        <v>1971</v>
      </c>
      <c r="F32" s="20"/>
      <c r="G32" s="29">
        <v>21.0</v>
      </c>
      <c r="H32" s="28" t="s">
        <v>12099</v>
      </c>
      <c r="I32" s="15">
        <v>6.0</v>
      </c>
      <c r="J32" s="15"/>
      <c r="K32" s="15"/>
      <c r="L32" s="33">
        <v>303.0</v>
      </c>
      <c r="M32" s="15">
        <v>30.0</v>
      </c>
      <c r="N32" s="24">
        <f t="shared" si="2"/>
        <v>440</v>
      </c>
      <c r="O32" s="29">
        <f>MROUND((QUENTO!$N32/0.6),10)</f>
        <v>730</v>
      </c>
      <c r="P32" s="15" t="s">
        <v>11858</v>
      </c>
      <c r="Q32" s="15">
        <v>2.0</v>
      </c>
      <c r="R32" s="29">
        <f>QUENTO!$I32+QUENTO!$Q32</f>
        <v>8</v>
      </c>
      <c r="S32" s="15" t="s">
        <v>1911</v>
      </c>
      <c r="T32" s="15" t="s">
        <v>63</v>
      </c>
      <c r="U32" s="15" t="s">
        <v>11816</v>
      </c>
      <c r="V32" s="15" t="s">
        <v>1911</v>
      </c>
      <c r="W32" s="15" t="s">
        <v>11860</v>
      </c>
      <c r="X32" s="15">
        <v>1.0</v>
      </c>
      <c r="Y32" s="29"/>
      <c r="Z32" s="15"/>
      <c r="AA32" s="15"/>
      <c r="AB32" s="29">
        <f>QUENTO!$L32*QUENTO!$AA32</f>
        <v>0</v>
      </c>
      <c r="AC32" s="15"/>
      <c r="AD32" s="15"/>
      <c r="AE32" s="15"/>
      <c r="AF32" s="15"/>
      <c r="AG32" s="15"/>
      <c r="AH32" s="32" t="str">
        <f>IF(AND(QUENTO!$AF32=0,QUENTO!$AG32=0),"",QUENTO!$AF32-QUENTO!$AG32)</f>
        <v/>
      </c>
      <c r="AI32" s="15"/>
      <c r="AJ32" s="15"/>
      <c r="AK32" s="15"/>
      <c r="AL32" s="15"/>
      <c r="AM32" s="15"/>
      <c r="AN32" s="15"/>
      <c r="AO32" s="15"/>
      <c r="AP32" s="15"/>
      <c r="AQ32" s="15"/>
    </row>
    <row r="33" ht="15.75" customHeight="1">
      <c r="A33" s="28" t="s">
        <v>1972</v>
      </c>
      <c r="B33" s="28"/>
      <c r="C33" s="15" t="str">
        <f t="shared" si="1"/>
        <v>ALM87210260</v>
      </c>
      <c r="D33" s="15" t="s">
        <v>11857</v>
      </c>
      <c r="E33" s="28" t="s">
        <v>1973</v>
      </c>
      <c r="F33" s="20"/>
      <c r="G33" s="29">
        <v>21.0</v>
      </c>
      <c r="H33" s="28" t="s">
        <v>12099</v>
      </c>
      <c r="I33" s="15">
        <v>6.0</v>
      </c>
      <c r="J33" s="15"/>
      <c r="K33" s="15"/>
      <c r="L33" s="33">
        <v>303.0</v>
      </c>
      <c r="M33" s="15">
        <v>30.0</v>
      </c>
      <c r="N33" s="24">
        <f t="shared" si="2"/>
        <v>440</v>
      </c>
      <c r="O33" s="29">
        <f>MROUND((QUENTO!$N33/0.6),10)</f>
        <v>730</v>
      </c>
      <c r="P33" s="15" t="s">
        <v>11858</v>
      </c>
      <c r="Q33" s="15">
        <v>2.0</v>
      </c>
      <c r="R33" s="29">
        <f>QUENTO!$I33+QUENTO!$Q33</f>
        <v>8</v>
      </c>
      <c r="S33" s="15" t="s">
        <v>1911</v>
      </c>
      <c r="T33" s="15" t="s">
        <v>63</v>
      </c>
      <c r="U33" s="15" t="s">
        <v>11816</v>
      </c>
      <c r="V33" s="15" t="s">
        <v>1911</v>
      </c>
      <c r="W33" s="15" t="s">
        <v>11860</v>
      </c>
      <c r="X33" s="15">
        <v>1.0</v>
      </c>
      <c r="Y33" s="29"/>
      <c r="Z33" s="15"/>
      <c r="AA33" s="15"/>
      <c r="AB33" s="29">
        <f>QUENTO!$L33*QUENTO!$AA33</f>
        <v>0</v>
      </c>
      <c r="AC33" s="15"/>
      <c r="AD33" s="15"/>
      <c r="AE33" s="15"/>
      <c r="AF33" s="15"/>
      <c r="AG33" s="15"/>
      <c r="AH33" s="32" t="str">
        <f>IF(AND(QUENTO!$AF33=0,QUENTO!$AG33=0),"",QUENTO!$AF33-QUENTO!$AG33)</f>
        <v/>
      </c>
      <c r="AI33" s="15"/>
      <c r="AJ33" s="15"/>
      <c r="AK33" s="15"/>
      <c r="AL33" s="15"/>
      <c r="AM33" s="15"/>
      <c r="AN33" s="15"/>
      <c r="AO33" s="15"/>
      <c r="AP33" s="15"/>
      <c r="AQ33" s="15"/>
    </row>
    <row r="34" ht="15.75" customHeight="1">
      <c r="A34" s="28" t="s">
        <v>1974</v>
      </c>
      <c r="B34" s="28"/>
      <c r="C34" s="15" t="str">
        <f t="shared" si="1"/>
        <v>ALM87211649</v>
      </c>
      <c r="D34" s="15" t="s">
        <v>11857</v>
      </c>
      <c r="E34" s="28" t="s">
        <v>1975</v>
      </c>
      <c r="F34" s="20"/>
      <c r="G34" s="29">
        <v>21.0</v>
      </c>
      <c r="H34" s="28" t="s">
        <v>12099</v>
      </c>
      <c r="I34" s="15">
        <v>6.0</v>
      </c>
      <c r="J34" s="15"/>
      <c r="K34" s="15"/>
      <c r="L34" s="33">
        <v>303.0</v>
      </c>
      <c r="M34" s="15">
        <v>30.0</v>
      </c>
      <c r="N34" s="24">
        <f t="shared" si="2"/>
        <v>440</v>
      </c>
      <c r="O34" s="29">
        <f>MROUND((QUENTO!$N34/0.6),10)</f>
        <v>730</v>
      </c>
      <c r="P34" s="15" t="s">
        <v>11858</v>
      </c>
      <c r="Q34" s="15">
        <v>2.0</v>
      </c>
      <c r="R34" s="29">
        <f>QUENTO!$I34+QUENTO!$Q34</f>
        <v>8</v>
      </c>
      <c r="S34" s="15" t="s">
        <v>1911</v>
      </c>
      <c r="T34" s="15" t="s">
        <v>63</v>
      </c>
      <c r="U34" s="15" t="s">
        <v>11816</v>
      </c>
      <c r="V34" s="15" t="s">
        <v>1911</v>
      </c>
      <c r="W34" s="15" t="s">
        <v>11860</v>
      </c>
      <c r="X34" s="15">
        <v>1.0</v>
      </c>
      <c r="Y34" s="29"/>
      <c r="Z34" s="15"/>
      <c r="AA34" s="15"/>
      <c r="AB34" s="29">
        <f>QUENTO!$L34*QUENTO!$AA34</f>
        <v>0</v>
      </c>
      <c r="AC34" s="15"/>
      <c r="AD34" s="15"/>
      <c r="AE34" s="15"/>
      <c r="AF34" s="15"/>
      <c r="AG34" s="15"/>
      <c r="AH34" s="32" t="str">
        <f>IF(AND(QUENTO!$AF34=0,QUENTO!$AG34=0),"",QUENTO!$AF34-QUENTO!$AG34)</f>
        <v/>
      </c>
      <c r="AI34" s="15"/>
      <c r="AJ34" s="15"/>
      <c r="AK34" s="15"/>
      <c r="AL34" s="15"/>
      <c r="AM34" s="15"/>
      <c r="AN34" s="15"/>
      <c r="AO34" s="15"/>
      <c r="AP34" s="15"/>
      <c r="AQ34" s="15"/>
    </row>
    <row r="35" ht="15.75" customHeight="1">
      <c r="A35" s="28" t="s">
        <v>1976</v>
      </c>
      <c r="B35" s="28"/>
      <c r="C35" s="15" t="str">
        <f t="shared" si="1"/>
        <v>ALM87211205</v>
      </c>
      <c r="D35" s="15" t="s">
        <v>11857</v>
      </c>
      <c r="E35" s="28" t="s">
        <v>1977</v>
      </c>
      <c r="F35" s="20"/>
      <c r="G35" s="29">
        <v>21.0</v>
      </c>
      <c r="H35" s="28" t="s">
        <v>12099</v>
      </c>
      <c r="I35" s="15">
        <v>6.0</v>
      </c>
      <c r="J35" s="15"/>
      <c r="K35" s="15"/>
      <c r="L35" s="33">
        <v>559.0</v>
      </c>
      <c r="M35" s="15">
        <v>30.0</v>
      </c>
      <c r="N35" s="24">
        <f t="shared" si="2"/>
        <v>800</v>
      </c>
      <c r="O35" s="29">
        <f>MROUND((QUENTO!$N35/0.6),10)</f>
        <v>1330</v>
      </c>
      <c r="P35" s="15" t="s">
        <v>11858</v>
      </c>
      <c r="Q35" s="15">
        <v>2.0</v>
      </c>
      <c r="R35" s="29">
        <f>QUENTO!$I35+QUENTO!$Q35</f>
        <v>8</v>
      </c>
      <c r="S35" s="15" t="s">
        <v>1911</v>
      </c>
      <c r="T35" s="15" t="s">
        <v>63</v>
      </c>
      <c r="U35" s="15" t="s">
        <v>11816</v>
      </c>
      <c r="V35" s="15" t="s">
        <v>1911</v>
      </c>
      <c r="W35" s="15" t="s">
        <v>11860</v>
      </c>
      <c r="X35" s="15">
        <v>1.0</v>
      </c>
      <c r="Y35" s="29"/>
      <c r="Z35" s="15"/>
      <c r="AA35" s="15"/>
      <c r="AB35" s="29">
        <f>QUENTO!$L35*QUENTO!$AA35</f>
        <v>0</v>
      </c>
      <c r="AC35" s="15"/>
      <c r="AD35" s="15"/>
      <c r="AE35" s="15"/>
      <c r="AF35" s="15"/>
      <c r="AG35" s="15"/>
      <c r="AH35" s="32" t="str">
        <f>IF(AND(QUENTO!$AF35=0,QUENTO!$AG35=0),"",QUENTO!$AF35-QUENTO!$AG35)</f>
        <v/>
      </c>
      <c r="AI35" s="15"/>
      <c r="AJ35" s="15"/>
      <c r="AK35" s="15"/>
      <c r="AL35" s="15"/>
      <c r="AM35" s="15"/>
      <c r="AN35" s="15"/>
      <c r="AO35" s="15"/>
      <c r="AP35" s="15"/>
      <c r="AQ35" s="15"/>
    </row>
    <row r="36" ht="15.75" customHeight="1">
      <c r="A36" s="28" t="s">
        <v>1978</v>
      </c>
      <c r="B36" s="28"/>
      <c r="C36" s="15" t="str">
        <f t="shared" si="1"/>
        <v>ALM87211694</v>
      </c>
      <c r="D36" s="15" t="s">
        <v>11857</v>
      </c>
      <c r="E36" s="28" t="s">
        <v>1979</v>
      </c>
      <c r="F36" s="20"/>
      <c r="G36" s="29">
        <v>21.0</v>
      </c>
      <c r="H36" s="28" t="s">
        <v>12099</v>
      </c>
      <c r="I36" s="15">
        <v>6.0</v>
      </c>
      <c r="J36" s="15"/>
      <c r="K36" s="15"/>
      <c r="L36" s="33">
        <v>328.0</v>
      </c>
      <c r="M36" s="15">
        <v>30.0</v>
      </c>
      <c r="N36" s="24">
        <f t="shared" si="2"/>
        <v>460</v>
      </c>
      <c r="O36" s="29">
        <f>MROUND((QUENTO!$N36/0.6),10)</f>
        <v>770</v>
      </c>
      <c r="P36" s="15" t="s">
        <v>11858</v>
      </c>
      <c r="Q36" s="15">
        <v>2.0</v>
      </c>
      <c r="R36" s="29">
        <f>QUENTO!$I36+QUENTO!$Q36</f>
        <v>8</v>
      </c>
      <c r="S36" s="15" t="s">
        <v>1911</v>
      </c>
      <c r="T36" s="15" t="s">
        <v>63</v>
      </c>
      <c r="U36" s="15" t="s">
        <v>11816</v>
      </c>
      <c r="V36" s="15" t="s">
        <v>1911</v>
      </c>
      <c r="W36" s="15" t="s">
        <v>11860</v>
      </c>
      <c r="X36" s="15">
        <v>1.0</v>
      </c>
      <c r="Y36" s="29"/>
      <c r="Z36" s="15"/>
      <c r="AA36" s="15"/>
      <c r="AB36" s="29">
        <f>QUENTO!$L36*QUENTO!$AA36</f>
        <v>0</v>
      </c>
      <c r="AC36" s="15"/>
      <c r="AD36" s="15"/>
      <c r="AE36" s="15"/>
      <c r="AF36" s="15"/>
      <c r="AG36" s="15"/>
      <c r="AH36" s="32" t="str">
        <f>IF(AND(QUENTO!$AF36=0,QUENTO!$AG36=0),"",QUENTO!$AF36-QUENTO!$AG36)</f>
        <v/>
      </c>
      <c r="AI36" s="15"/>
      <c r="AJ36" s="15"/>
      <c r="AK36" s="15"/>
      <c r="AL36" s="15"/>
      <c r="AM36" s="15"/>
      <c r="AN36" s="15"/>
      <c r="AO36" s="15"/>
      <c r="AP36" s="15"/>
      <c r="AQ36" s="15"/>
    </row>
    <row r="37" ht="15.75" customHeight="1">
      <c r="A37" s="28" t="s">
        <v>1980</v>
      </c>
      <c r="B37" s="28"/>
      <c r="C37" s="15" t="str">
        <f t="shared" si="1"/>
        <v>ALM87211809</v>
      </c>
      <c r="D37" s="15" t="s">
        <v>11857</v>
      </c>
      <c r="E37" s="28" t="s">
        <v>1981</v>
      </c>
      <c r="F37" s="20"/>
      <c r="G37" s="29">
        <v>21.0</v>
      </c>
      <c r="H37" s="28" t="s">
        <v>12099</v>
      </c>
      <c r="I37" s="15">
        <v>6.0</v>
      </c>
      <c r="J37" s="15"/>
      <c r="K37" s="15"/>
      <c r="L37" s="33">
        <v>343.0</v>
      </c>
      <c r="M37" s="15">
        <v>30.0</v>
      </c>
      <c r="N37" s="24">
        <f t="shared" si="2"/>
        <v>500</v>
      </c>
      <c r="O37" s="29">
        <f>MROUND((QUENTO!$N37/0.6),10)</f>
        <v>830</v>
      </c>
      <c r="P37" s="15" t="s">
        <v>11858</v>
      </c>
      <c r="Q37" s="15">
        <v>2.0</v>
      </c>
      <c r="R37" s="29">
        <f>QUENTO!$I37+QUENTO!$Q37</f>
        <v>8</v>
      </c>
      <c r="S37" s="15" t="s">
        <v>1911</v>
      </c>
      <c r="T37" s="15" t="s">
        <v>63</v>
      </c>
      <c r="U37" s="15" t="s">
        <v>11816</v>
      </c>
      <c r="V37" s="15" t="s">
        <v>1911</v>
      </c>
      <c r="W37" s="15" t="s">
        <v>11860</v>
      </c>
      <c r="X37" s="15">
        <v>1.0</v>
      </c>
      <c r="Y37" s="29"/>
      <c r="Z37" s="15"/>
      <c r="AA37" s="15"/>
      <c r="AB37" s="29">
        <f>QUENTO!$L37*QUENTO!$AA37</f>
        <v>0</v>
      </c>
      <c r="AC37" s="15"/>
      <c r="AD37" s="15"/>
      <c r="AE37" s="15"/>
      <c r="AF37" s="15"/>
      <c r="AG37" s="15"/>
      <c r="AH37" s="32" t="str">
        <f>IF(AND(QUENTO!$AF37=0,QUENTO!$AG37=0),"",QUENTO!$AF37-QUENTO!$AG37)</f>
        <v/>
      </c>
      <c r="AI37" s="15"/>
      <c r="AJ37" s="15"/>
      <c r="AK37" s="15"/>
      <c r="AL37" s="15"/>
      <c r="AM37" s="15"/>
      <c r="AN37" s="15"/>
      <c r="AO37" s="15"/>
      <c r="AP37" s="15"/>
      <c r="AQ37" s="15"/>
    </row>
    <row r="38" ht="15.75" customHeight="1">
      <c r="A38" s="34"/>
      <c r="B38" s="34"/>
      <c r="C38" s="34"/>
      <c r="E38" s="34"/>
      <c r="F38" s="35"/>
      <c r="J38" s="36"/>
      <c r="L38" s="37"/>
      <c r="X38" s="12"/>
      <c r="Y38" s="12"/>
      <c r="Z38" s="12"/>
      <c r="AB38" s="13"/>
      <c r="AD38" s="12"/>
      <c r="AH38" s="12"/>
      <c r="AK38" s="12"/>
      <c r="AM38" s="39"/>
    </row>
    <row r="39" ht="15.75" customHeight="1">
      <c r="A39" s="34"/>
      <c r="B39" s="34"/>
      <c r="C39" s="34"/>
      <c r="E39" s="34"/>
      <c r="F39" s="35"/>
      <c r="J39" s="36"/>
      <c r="L39" s="37"/>
      <c r="X39" s="12"/>
      <c r="Y39" s="12"/>
      <c r="Z39" s="12"/>
      <c r="AB39" s="13"/>
      <c r="AD39" s="12"/>
      <c r="AH39" s="12"/>
      <c r="AK39" s="12"/>
      <c r="AM39" s="39"/>
    </row>
    <row r="40" ht="15.75" customHeight="1">
      <c r="A40" s="34"/>
      <c r="B40" s="34"/>
      <c r="C40" s="34"/>
      <c r="E40" s="34"/>
      <c r="F40" s="35"/>
      <c r="J40" s="36"/>
      <c r="L40" s="37"/>
      <c r="X40" s="12"/>
      <c r="Y40" s="12"/>
      <c r="Z40" s="12"/>
      <c r="AB40" s="13"/>
      <c r="AD40" s="12"/>
      <c r="AH40" s="12"/>
      <c r="AK40" s="12"/>
      <c r="AM40" s="39"/>
    </row>
    <row r="41" ht="15.75" customHeight="1">
      <c r="A41" s="34"/>
      <c r="B41" s="34"/>
      <c r="C41" s="34"/>
      <c r="E41" s="34"/>
      <c r="F41" s="35"/>
      <c r="J41" s="36"/>
      <c r="L41" s="37"/>
      <c r="X41" s="12"/>
      <c r="Y41" s="12"/>
      <c r="Z41" s="12"/>
      <c r="AB41" s="13"/>
      <c r="AD41" s="12"/>
      <c r="AH41" s="12"/>
      <c r="AK41" s="12"/>
      <c r="AM41" s="39"/>
    </row>
    <row r="42" ht="15.75" customHeight="1">
      <c r="A42" s="34"/>
      <c r="B42" s="34"/>
      <c r="C42" s="34"/>
      <c r="E42" s="34"/>
      <c r="F42" s="35"/>
      <c r="J42" s="36"/>
      <c r="L42" s="37"/>
      <c r="X42" s="12"/>
      <c r="Y42" s="12"/>
      <c r="Z42" s="12"/>
      <c r="AB42" s="13"/>
      <c r="AD42" s="12"/>
      <c r="AH42" s="12"/>
      <c r="AK42" s="12"/>
      <c r="AM42" s="39"/>
    </row>
    <row r="43" ht="15.75" customHeight="1">
      <c r="A43" s="34"/>
      <c r="B43" s="34"/>
      <c r="C43" s="34"/>
      <c r="E43" s="34"/>
      <c r="F43" s="35"/>
      <c r="J43" s="36"/>
      <c r="L43" s="37"/>
      <c r="X43" s="12"/>
      <c r="Y43" s="12"/>
      <c r="Z43" s="12"/>
      <c r="AB43" s="13"/>
      <c r="AD43" s="12"/>
      <c r="AH43" s="12"/>
      <c r="AK43" s="12"/>
      <c r="AM43" s="39"/>
    </row>
    <row r="44" ht="15.75" customHeight="1">
      <c r="A44" s="34"/>
      <c r="B44" s="34"/>
      <c r="C44" s="34"/>
      <c r="E44" s="34"/>
      <c r="F44" s="35"/>
      <c r="J44" s="36"/>
      <c r="L44" s="37"/>
      <c r="X44" s="12"/>
      <c r="Y44" s="12"/>
      <c r="Z44" s="12"/>
      <c r="AB44" s="13"/>
      <c r="AD44" s="12"/>
      <c r="AH44" s="12"/>
      <c r="AK44" s="12"/>
      <c r="AM44" s="39"/>
    </row>
    <row r="45" ht="15.75" customHeight="1">
      <c r="A45" s="34"/>
      <c r="B45" s="34"/>
      <c r="C45" s="34"/>
      <c r="E45" s="34"/>
      <c r="F45" s="35"/>
      <c r="J45" s="36"/>
      <c r="L45" s="37"/>
      <c r="X45" s="12"/>
      <c r="Y45" s="12"/>
      <c r="Z45" s="12"/>
      <c r="AB45" s="13"/>
      <c r="AD45" s="12"/>
      <c r="AH45" s="12"/>
      <c r="AK45" s="12"/>
      <c r="AM45" s="39"/>
    </row>
    <row r="46" ht="15.75" customHeight="1">
      <c r="A46" s="34"/>
      <c r="B46" s="34"/>
      <c r="C46" s="34"/>
      <c r="E46" s="34"/>
      <c r="F46" s="35"/>
      <c r="J46" s="36"/>
      <c r="L46" s="37"/>
      <c r="X46" s="12"/>
      <c r="Y46" s="12"/>
      <c r="Z46" s="12"/>
      <c r="AB46" s="13"/>
      <c r="AD46" s="12"/>
      <c r="AH46" s="12"/>
      <c r="AK46" s="12"/>
      <c r="AM46" s="39"/>
    </row>
    <row r="47" ht="15.75" customHeight="1">
      <c r="A47" s="34"/>
      <c r="B47" s="34"/>
      <c r="C47" s="34"/>
      <c r="E47" s="34"/>
      <c r="F47" s="35"/>
      <c r="J47" s="36"/>
      <c r="L47" s="37"/>
      <c r="X47" s="12"/>
      <c r="Y47" s="12"/>
      <c r="Z47" s="12"/>
      <c r="AB47" s="13"/>
      <c r="AD47" s="12"/>
      <c r="AH47" s="12"/>
      <c r="AK47" s="12"/>
      <c r="AM47" s="39"/>
    </row>
    <row r="48" ht="15.75" customHeight="1">
      <c r="A48" s="34"/>
      <c r="B48" s="34"/>
      <c r="C48" s="34"/>
      <c r="E48" s="34"/>
      <c r="F48" s="35"/>
      <c r="J48" s="36"/>
      <c r="L48" s="37"/>
      <c r="X48" s="12"/>
      <c r="Y48" s="12"/>
      <c r="Z48" s="12"/>
      <c r="AB48" s="13"/>
      <c r="AD48" s="12"/>
      <c r="AH48" s="12"/>
      <c r="AK48" s="12"/>
      <c r="AM48" s="39"/>
    </row>
    <row r="49" ht="15.75" customHeight="1">
      <c r="A49" s="34"/>
      <c r="B49" s="34"/>
      <c r="C49" s="34"/>
      <c r="E49" s="34"/>
      <c r="F49" s="35"/>
      <c r="J49" s="36"/>
      <c r="L49" s="37"/>
      <c r="X49" s="12"/>
      <c r="Y49" s="12"/>
      <c r="Z49" s="12"/>
      <c r="AB49" s="13"/>
      <c r="AD49" s="12"/>
      <c r="AH49" s="12"/>
      <c r="AK49" s="12"/>
      <c r="AM49" s="39"/>
    </row>
    <row r="50" ht="15.75" customHeight="1">
      <c r="A50" s="34"/>
      <c r="B50" s="34"/>
      <c r="C50" s="34"/>
      <c r="E50" s="34"/>
      <c r="F50" s="35"/>
      <c r="J50" s="36"/>
      <c r="L50" s="37"/>
      <c r="X50" s="12"/>
      <c r="Y50" s="12"/>
      <c r="Z50" s="12"/>
      <c r="AB50" s="13"/>
      <c r="AD50" s="12"/>
      <c r="AH50" s="12"/>
      <c r="AK50" s="12"/>
      <c r="AM50" s="39"/>
    </row>
    <row r="51" ht="15.75" customHeight="1">
      <c r="A51" s="34"/>
      <c r="B51" s="34"/>
      <c r="C51" s="34"/>
      <c r="E51" s="34"/>
      <c r="F51" s="35"/>
      <c r="J51" s="36"/>
      <c r="L51" s="37"/>
      <c r="X51" s="12"/>
      <c r="Y51" s="12"/>
      <c r="Z51" s="12"/>
      <c r="AB51" s="13"/>
      <c r="AD51" s="12"/>
      <c r="AH51" s="12"/>
      <c r="AK51" s="12"/>
      <c r="AM51" s="39"/>
    </row>
    <row r="52" ht="15.75" customHeight="1">
      <c r="A52" s="34"/>
      <c r="B52" s="34"/>
      <c r="C52" s="34"/>
      <c r="E52" s="34"/>
      <c r="F52" s="35"/>
      <c r="J52" s="36"/>
      <c r="L52" s="37"/>
      <c r="X52" s="12"/>
      <c r="Y52" s="12"/>
      <c r="Z52" s="12"/>
      <c r="AB52" s="13"/>
      <c r="AD52" s="12"/>
      <c r="AH52" s="12"/>
      <c r="AK52" s="12"/>
      <c r="AM52" s="39"/>
    </row>
    <row r="53" ht="15.75" customHeight="1">
      <c r="A53" s="34"/>
      <c r="B53" s="34"/>
      <c r="C53" s="34"/>
      <c r="E53" s="34"/>
      <c r="F53" s="35"/>
      <c r="J53" s="36"/>
      <c r="L53" s="37"/>
      <c r="X53" s="12"/>
      <c r="Y53" s="12"/>
      <c r="Z53" s="12"/>
      <c r="AB53" s="13"/>
      <c r="AD53" s="12"/>
      <c r="AH53" s="12"/>
      <c r="AK53" s="12"/>
      <c r="AM53" s="39"/>
    </row>
    <row r="54" ht="15.75" customHeight="1">
      <c r="A54" s="34"/>
      <c r="B54" s="34"/>
      <c r="C54" s="34"/>
      <c r="E54" s="34"/>
      <c r="F54" s="35"/>
      <c r="J54" s="36"/>
      <c r="L54" s="37"/>
      <c r="X54" s="12"/>
      <c r="Y54" s="12"/>
      <c r="Z54" s="12"/>
      <c r="AB54" s="13"/>
      <c r="AD54" s="12"/>
      <c r="AH54" s="12"/>
      <c r="AK54" s="12"/>
      <c r="AM54" s="39"/>
    </row>
    <row r="55" ht="15.75" customHeight="1">
      <c r="A55" s="34"/>
      <c r="B55" s="34"/>
      <c r="C55" s="34"/>
      <c r="E55" s="34"/>
      <c r="F55" s="35"/>
      <c r="J55" s="36"/>
      <c r="L55" s="37"/>
      <c r="X55" s="12"/>
      <c r="Y55" s="12"/>
      <c r="Z55" s="12"/>
      <c r="AB55" s="13"/>
      <c r="AD55" s="12"/>
      <c r="AH55" s="12"/>
      <c r="AK55" s="12"/>
      <c r="AM55" s="39"/>
    </row>
    <row r="56" ht="15.75" customHeight="1">
      <c r="A56" s="34"/>
      <c r="B56" s="34"/>
      <c r="C56" s="34"/>
      <c r="E56" s="34"/>
      <c r="F56" s="35"/>
      <c r="J56" s="36"/>
      <c r="L56" s="37"/>
      <c r="X56" s="12"/>
      <c r="Y56" s="12"/>
      <c r="Z56" s="12"/>
      <c r="AB56" s="13"/>
      <c r="AD56" s="12"/>
      <c r="AH56" s="12"/>
      <c r="AK56" s="12"/>
      <c r="AM56" s="39"/>
    </row>
    <row r="57" ht="15.75" customHeight="1">
      <c r="A57" s="34"/>
      <c r="B57" s="34"/>
      <c r="C57" s="34"/>
      <c r="E57" s="34"/>
      <c r="F57" s="35"/>
      <c r="J57" s="36"/>
      <c r="L57" s="37"/>
      <c r="X57" s="12"/>
      <c r="Y57" s="12"/>
      <c r="Z57" s="12"/>
      <c r="AB57" s="13"/>
      <c r="AD57" s="12"/>
      <c r="AH57" s="12"/>
      <c r="AK57" s="12"/>
      <c r="AM57" s="39"/>
    </row>
    <row r="58" ht="15.75" customHeight="1">
      <c r="A58" s="34"/>
      <c r="B58" s="34"/>
      <c r="C58" s="34"/>
      <c r="E58" s="34"/>
      <c r="F58" s="35"/>
      <c r="J58" s="36"/>
      <c r="L58" s="37"/>
      <c r="X58" s="12"/>
      <c r="Y58" s="12"/>
      <c r="Z58" s="12"/>
      <c r="AB58" s="13"/>
      <c r="AD58" s="12"/>
      <c r="AH58" s="12"/>
      <c r="AK58" s="12"/>
      <c r="AM58" s="39"/>
    </row>
    <row r="59" ht="15.75" customHeight="1">
      <c r="A59" s="34"/>
      <c r="B59" s="34"/>
      <c r="C59" s="34"/>
      <c r="E59" s="34"/>
      <c r="F59" s="35"/>
      <c r="J59" s="36"/>
      <c r="L59" s="37"/>
      <c r="X59" s="12"/>
      <c r="Y59" s="12"/>
      <c r="Z59" s="12"/>
      <c r="AB59" s="13"/>
      <c r="AD59" s="12"/>
      <c r="AH59" s="12"/>
      <c r="AK59" s="12"/>
      <c r="AM59" s="39"/>
    </row>
    <row r="60" ht="15.75" customHeight="1">
      <c r="A60" s="34"/>
      <c r="B60" s="34"/>
      <c r="C60" s="34"/>
      <c r="E60" s="34"/>
      <c r="F60" s="35"/>
      <c r="J60" s="36"/>
      <c r="L60" s="37"/>
      <c r="X60" s="12"/>
      <c r="Y60" s="12"/>
      <c r="Z60" s="12"/>
      <c r="AB60" s="13"/>
      <c r="AD60" s="12"/>
      <c r="AH60" s="12"/>
      <c r="AK60" s="12"/>
      <c r="AM60" s="39"/>
    </row>
    <row r="61" ht="15.75" customHeight="1">
      <c r="A61" s="34"/>
      <c r="B61" s="34"/>
      <c r="C61" s="34"/>
      <c r="E61" s="34"/>
      <c r="F61" s="35"/>
      <c r="J61" s="36"/>
      <c r="L61" s="37"/>
      <c r="X61" s="12"/>
      <c r="Y61" s="12"/>
      <c r="Z61" s="12"/>
      <c r="AB61" s="13"/>
      <c r="AD61" s="12"/>
      <c r="AH61" s="12"/>
      <c r="AK61" s="12"/>
      <c r="AM61" s="39"/>
    </row>
    <row r="62" ht="15.75" customHeight="1">
      <c r="A62" s="34"/>
      <c r="B62" s="34"/>
      <c r="C62" s="34"/>
      <c r="E62" s="34"/>
      <c r="F62" s="35"/>
      <c r="J62" s="36"/>
      <c r="L62" s="37"/>
      <c r="X62" s="12"/>
      <c r="Y62" s="12"/>
      <c r="Z62" s="12"/>
      <c r="AB62" s="13"/>
      <c r="AD62" s="12"/>
      <c r="AH62" s="12"/>
      <c r="AK62" s="12"/>
      <c r="AM62" s="39"/>
    </row>
    <row r="63" ht="15.75" customHeight="1">
      <c r="A63" s="34"/>
      <c r="B63" s="34"/>
      <c r="C63" s="34"/>
      <c r="E63" s="34"/>
      <c r="F63" s="35"/>
      <c r="J63" s="36"/>
      <c r="L63" s="37"/>
      <c r="X63" s="12"/>
      <c r="Y63" s="12"/>
      <c r="Z63" s="12"/>
      <c r="AB63" s="13"/>
      <c r="AD63" s="12"/>
      <c r="AH63" s="12"/>
      <c r="AK63" s="12"/>
      <c r="AM63" s="39"/>
    </row>
    <row r="64" ht="15.75" customHeight="1">
      <c r="A64" s="34"/>
      <c r="B64" s="34"/>
      <c r="C64" s="34"/>
      <c r="E64" s="34"/>
      <c r="F64" s="35"/>
      <c r="J64" s="36"/>
      <c r="L64" s="37"/>
      <c r="X64" s="12"/>
      <c r="Y64" s="12"/>
      <c r="Z64" s="12"/>
      <c r="AB64" s="13"/>
      <c r="AD64" s="12"/>
      <c r="AH64" s="12"/>
      <c r="AK64" s="12"/>
      <c r="AM64" s="39"/>
    </row>
    <row r="65" ht="15.75" customHeight="1">
      <c r="A65" s="34"/>
      <c r="B65" s="34"/>
      <c r="C65" s="34"/>
      <c r="E65" s="34"/>
      <c r="F65" s="35"/>
      <c r="J65" s="36"/>
      <c r="L65" s="37"/>
      <c r="X65" s="12"/>
      <c r="Y65" s="12"/>
      <c r="Z65" s="12"/>
      <c r="AB65" s="13"/>
      <c r="AD65" s="12"/>
      <c r="AH65" s="12"/>
      <c r="AK65" s="12"/>
      <c r="AM65" s="39"/>
    </row>
    <row r="66" ht="15.75" customHeight="1">
      <c r="A66" s="34"/>
      <c r="B66" s="34"/>
      <c r="C66" s="34"/>
      <c r="E66" s="34"/>
      <c r="F66" s="35"/>
      <c r="J66" s="36"/>
      <c r="L66" s="37"/>
      <c r="X66" s="12"/>
      <c r="Y66" s="12"/>
      <c r="Z66" s="12"/>
      <c r="AB66" s="13"/>
      <c r="AD66" s="12"/>
      <c r="AH66" s="12"/>
      <c r="AK66" s="12"/>
      <c r="AM66" s="39"/>
    </row>
    <row r="67" ht="15.75" customHeight="1">
      <c r="A67" s="34"/>
      <c r="B67" s="34"/>
      <c r="C67" s="34"/>
      <c r="E67" s="34"/>
      <c r="F67" s="35"/>
      <c r="J67" s="36"/>
      <c r="L67" s="37"/>
      <c r="X67" s="12"/>
      <c r="Y67" s="12"/>
      <c r="Z67" s="12"/>
      <c r="AB67" s="13"/>
      <c r="AD67" s="12"/>
      <c r="AH67" s="12"/>
      <c r="AK67" s="12"/>
      <c r="AM67" s="39"/>
    </row>
    <row r="68" ht="15.75" customHeight="1">
      <c r="A68" s="34"/>
      <c r="B68" s="34"/>
      <c r="C68" s="34"/>
      <c r="E68" s="34"/>
      <c r="F68" s="35"/>
      <c r="J68" s="36"/>
      <c r="L68" s="37"/>
      <c r="X68" s="12"/>
      <c r="Y68" s="12"/>
      <c r="Z68" s="12"/>
      <c r="AB68" s="13"/>
      <c r="AD68" s="12"/>
      <c r="AH68" s="12"/>
      <c r="AK68" s="12"/>
      <c r="AM68" s="39"/>
    </row>
    <row r="69" ht="15.75" customHeight="1">
      <c r="A69" s="34"/>
      <c r="B69" s="34"/>
      <c r="C69" s="34"/>
      <c r="E69" s="34"/>
      <c r="F69" s="35"/>
      <c r="J69" s="36"/>
      <c r="L69" s="37"/>
      <c r="X69" s="12"/>
      <c r="Y69" s="12"/>
      <c r="Z69" s="12"/>
      <c r="AB69" s="13"/>
      <c r="AD69" s="12"/>
      <c r="AH69" s="12"/>
      <c r="AK69" s="12"/>
      <c r="AM69" s="39"/>
    </row>
    <row r="70" ht="15.75" customHeight="1">
      <c r="A70" s="34"/>
      <c r="B70" s="34"/>
      <c r="C70" s="34"/>
      <c r="E70" s="34"/>
      <c r="F70" s="35"/>
      <c r="J70" s="36"/>
      <c r="L70" s="37"/>
      <c r="X70" s="12"/>
      <c r="Y70" s="12"/>
      <c r="Z70" s="12"/>
      <c r="AB70" s="13"/>
      <c r="AD70" s="12"/>
      <c r="AH70" s="12"/>
      <c r="AK70" s="12"/>
      <c r="AM70" s="39"/>
    </row>
    <row r="71" ht="15.75" customHeight="1">
      <c r="A71" s="34"/>
      <c r="B71" s="34"/>
      <c r="C71" s="34"/>
      <c r="E71" s="34"/>
      <c r="F71" s="35"/>
      <c r="J71" s="36"/>
      <c r="L71" s="37"/>
      <c r="X71" s="12"/>
      <c r="Y71" s="12"/>
      <c r="Z71" s="12"/>
      <c r="AB71" s="13"/>
      <c r="AD71" s="12"/>
      <c r="AH71" s="12"/>
      <c r="AK71" s="12"/>
      <c r="AM71" s="39"/>
    </row>
    <row r="72" ht="15.75" customHeight="1">
      <c r="A72" s="34"/>
      <c r="B72" s="34"/>
      <c r="C72" s="34"/>
      <c r="E72" s="34"/>
      <c r="F72" s="35"/>
      <c r="J72" s="36"/>
      <c r="L72" s="37"/>
      <c r="X72" s="12"/>
      <c r="Y72" s="12"/>
      <c r="Z72" s="12"/>
      <c r="AB72" s="13"/>
      <c r="AD72" s="12"/>
      <c r="AH72" s="12"/>
      <c r="AK72" s="12"/>
      <c r="AM72" s="39"/>
    </row>
    <row r="73" ht="15.75" customHeight="1">
      <c r="A73" s="34"/>
      <c r="B73" s="34"/>
      <c r="C73" s="34"/>
      <c r="E73" s="34"/>
      <c r="F73" s="35"/>
      <c r="J73" s="36"/>
      <c r="L73" s="37"/>
      <c r="X73" s="12"/>
      <c r="Y73" s="12"/>
      <c r="Z73" s="12"/>
      <c r="AB73" s="13"/>
      <c r="AD73" s="12"/>
      <c r="AH73" s="12"/>
      <c r="AK73" s="12"/>
      <c r="AM73" s="39"/>
    </row>
    <row r="74" ht="15.75" customHeight="1">
      <c r="A74" s="34"/>
      <c r="B74" s="34"/>
      <c r="C74" s="34"/>
      <c r="E74" s="34"/>
      <c r="F74" s="35"/>
      <c r="J74" s="36"/>
      <c r="L74" s="37"/>
      <c r="X74" s="12"/>
      <c r="Y74" s="12"/>
      <c r="Z74" s="12"/>
      <c r="AB74" s="13"/>
      <c r="AD74" s="12"/>
      <c r="AH74" s="12"/>
      <c r="AK74" s="12"/>
      <c r="AM74" s="39"/>
    </row>
    <row r="75" ht="15.75" customHeight="1">
      <c r="A75" s="34"/>
      <c r="B75" s="34"/>
      <c r="C75" s="34"/>
      <c r="E75" s="34"/>
      <c r="F75" s="35"/>
      <c r="J75" s="36"/>
      <c r="L75" s="37"/>
      <c r="X75" s="12"/>
      <c r="Y75" s="12"/>
      <c r="Z75" s="12"/>
      <c r="AB75" s="13"/>
      <c r="AD75" s="12"/>
      <c r="AH75" s="12"/>
      <c r="AK75" s="12"/>
      <c r="AM75" s="39"/>
    </row>
    <row r="76" ht="15.75" customHeight="1">
      <c r="A76" s="34"/>
      <c r="B76" s="34"/>
      <c r="C76" s="34"/>
      <c r="E76" s="34"/>
      <c r="F76" s="35"/>
      <c r="J76" s="36"/>
      <c r="L76" s="37"/>
      <c r="X76" s="12"/>
      <c r="Y76" s="12"/>
      <c r="Z76" s="12"/>
      <c r="AB76" s="13"/>
      <c r="AD76" s="12"/>
      <c r="AH76" s="12"/>
      <c r="AK76" s="12"/>
      <c r="AM76" s="39"/>
    </row>
    <row r="77" ht="15.75" customHeight="1">
      <c r="A77" s="34"/>
      <c r="B77" s="34"/>
      <c r="C77" s="34"/>
      <c r="E77" s="34"/>
      <c r="F77" s="35"/>
      <c r="J77" s="36"/>
      <c r="L77" s="37"/>
      <c r="X77" s="12"/>
      <c r="Y77" s="12"/>
      <c r="Z77" s="12"/>
      <c r="AB77" s="13"/>
      <c r="AD77" s="12"/>
      <c r="AH77" s="12"/>
      <c r="AK77" s="12"/>
      <c r="AM77" s="39"/>
    </row>
    <row r="78" ht="15.75" customHeight="1">
      <c r="A78" s="34"/>
      <c r="B78" s="34"/>
      <c r="C78" s="34"/>
      <c r="E78" s="34"/>
      <c r="F78" s="35"/>
      <c r="J78" s="36"/>
      <c r="L78" s="37"/>
      <c r="X78" s="12"/>
      <c r="Y78" s="12"/>
      <c r="Z78" s="12"/>
      <c r="AB78" s="13"/>
      <c r="AD78" s="12"/>
      <c r="AH78" s="12"/>
      <c r="AK78" s="12"/>
      <c r="AM78" s="39"/>
    </row>
    <row r="79" ht="15.75" customHeight="1">
      <c r="A79" s="34"/>
      <c r="B79" s="34"/>
      <c r="C79" s="34"/>
      <c r="E79" s="34"/>
      <c r="F79" s="35"/>
      <c r="J79" s="36"/>
      <c r="L79" s="37"/>
      <c r="X79" s="12"/>
      <c r="Y79" s="12"/>
      <c r="Z79" s="12"/>
      <c r="AB79" s="13"/>
      <c r="AD79" s="12"/>
      <c r="AH79" s="12"/>
      <c r="AK79" s="12"/>
      <c r="AM79" s="39"/>
    </row>
    <row r="80" ht="15.75" customHeight="1">
      <c r="A80" s="34"/>
      <c r="B80" s="34"/>
      <c r="C80" s="34"/>
      <c r="E80" s="34"/>
      <c r="F80" s="35"/>
      <c r="J80" s="36"/>
      <c r="L80" s="37"/>
      <c r="X80" s="12"/>
      <c r="Y80" s="12"/>
      <c r="Z80" s="12"/>
      <c r="AB80" s="13"/>
      <c r="AD80" s="12"/>
      <c r="AH80" s="12"/>
      <c r="AK80" s="12"/>
      <c r="AM80" s="39"/>
    </row>
    <row r="81" ht="15.75" customHeight="1">
      <c r="A81" s="34"/>
      <c r="B81" s="34"/>
      <c r="C81" s="34"/>
      <c r="E81" s="34"/>
      <c r="F81" s="35"/>
      <c r="J81" s="36"/>
      <c r="L81" s="37"/>
      <c r="X81" s="12"/>
      <c r="Y81" s="12"/>
      <c r="Z81" s="12"/>
      <c r="AB81" s="13"/>
      <c r="AD81" s="12"/>
      <c r="AH81" s="12"/>
      <c r="AK81" s="12"/>
      <c r="AM81" s="39"/>
    </row>
    <row r="82" ht="15.75" customHeight="1">
      <c r="A82" s="34"/>
      <c r="B82" s="34"/>
      <c r="C82" s="34"/>
      <c r="E82" s="34"/>
      <c r="F82" s="35"/>
      <c r="J82" s="36"/>
      <c r="L82" s="37"/>
      <c r="X82" s="12"/>
      <c r="Y82" s="12"/>
      <c r="Z82" s="12"/>
      <c r="AB82" s="13"/>
      <c r="AD82" s="12"/>
      <c r="AH82" s="12"/>
      <c r="AK82" s="12"/>
      <c r="AM82" s="39"/>
    </row>
    <row r="83" ht="15.75" customHeight="1">
      <c r="A83" s="34"/>
      <c r="B83" s="34"/>
      <c r="C83" s="34"/>
      <c r="E83" s="34"/>
      <c r="F83" s="35"/>
      <c r="J83" s="36"/>
      <c r="L83" s="37"/>
      <c r="X83" s="12"/>
      <c r="Y83" s="12"/>
      <c r="Z83" s="12"/>
      <c r="AB83" s="13"/>
      <c r="AD83" s="12"/>
      <c r="AH83" s="12"/>
      <c r="AK83" s="12"/>
      <c r="AM83" s="39"/>
    </row>
    <row r="84" ht="15.75" customHeight="1">
      <c r="A84" s="34"/>
      <c r="B84" s="34"/>
      <c r="C84" s="34"/>
      <c r="E84" s="34"/>
      <c r="F84" s="35"/>
      <c r="J84" s="36"/>
      <c r="L84" s="37"/>
      <c r="X84" s="12"/>
      <c r="Y84" s="12"/>
      <c r="Z84" s="12"/>
      <c r="AB84" s="13"/>
      <c r="AD84" s="12"/>
      <c r="AH84" s="12"/>
      <c r="AK84" s="12"/>
      <c r="AM84" s="39"/>
    </row>
    <row r="85" ht="15.75" customHeight="1">
      <c r="A85" s="34"/>
      <c r="B85" s="34"/>
      <c r="C85" s="34"/>
      <c r="E85" s="34"/>
      <c r="F85" s="35"/>
      <c r="J85" s="36"/>
      <c r="L85" s="37"/>
      <c r="X85" s="12"/>
      <c r="Y85" s="12"/>
      <c r="Z85" s="12"/>
      <c r="AB85" s="13"/>
      <c r="AD85" s="12"/>
      <c r="AH85" s="12"/>
      <c r="AK85" s="12"/>
      <c r="AM85" s="39"/>
    </row>
    <row r="86" ht="15.75" customHeight="1">
      <c r="A86" s="34"/>
      <c r="B86" s="34"/>
      <c r="C86" s="34"/>
      <c r="E86" s="34"/>
      <c r="F86" s="35"/>
      <c r="J86" s="36"/>
      <c r="L86" s="37"/>
      <c r="X86" s="12"/>
      <c r="Y86" s="12"/>
      <c r="Z86" s="12"/>
      <c r="AB86" s="13"/>
      <c r="AD86" s="12"/>
      <c r="AH86" s="12"/>
      <c r="AK86" s="12"/>
      <c r="AM86" s="39"/>
    </row>
    <row r="87" ht="15.75" customHeight="1">
      <c r="A87" s="34"/>
      <c r="B87" s="34"/>
      <c r="C87" s="34"/>
      <c r="E87" s="34"/>
      <c r="F87" s="35"/>
      <c r="J87" s="36"/>
      <c r="L87" s="37"/>
      <c r="X87" s="12"/>
      <c r="Y87" s="12"/>
      <c r="Z87" s="12"/>
      <c r="AB87" s="13"/>
      <c r="AD87" s="12"/>
      <c r="AH87" s="12"/>
      <c r="AK87" s="12"/>
      <c r="AM87" s="39"/>
    </row>
    <row r="88" ht="15.75" customHeight="1">
      <c r="A88" s="34"/>
      <c r="B88" s="34"/>
      <c r="C88" s="34"/>
      <c r="E88" s="34"/>
      <c r="F88" s="35"/>
      <c r="J88" s="36"/>
      <c r="L88" s="37"/>
      <c r="X88" s="12"/>
      <c r="Y88" s="12"/>
      <c r="Z88" s="12"/>
      <c r="AB88" s="13"/>
      <c r="AD88" s="12"/>
      <c r="AH88" s="12"/>
      <c r="AK88" s="12"/>
      <c r="AM88" s="39"/>
    </row>
    <row r="89" ht="15.75" customHeight="1">
      <c r="A89" s="34"/>
      <c r="B89" s="34"/>
      <c r="C89" s="34"/>
      <c r="E89" s="34"/>
      <c r="F89" s="35"/>
      <c r="J89" s="36"/>
      <c r="L89" s="37"/>
      <c r="X89" s="12"/>
      <c r="Y89" s="12"/>
      <c r="Z89" s="12"/>
      <c r="AB89" s="13"/>
      <c r="AD89" s="12"/>
      <c r="AH89" s="12"/>
      <c r="AK89" s="12"/>
      <c r="AM89" s="39"/>
    </row>
    <row r="90" ht="15.75" customHeight="1">
      <c r="A90" s="34"/>
      <c r="B90" s="34"/>
      <c r="C90" s="34"/>
      <c r="E90" s="34"/>
      <c r="F90" s="35"/>
      <c r="J90" s="36"/>
      <c r="L90" s="37"/>
      <c r="X90" s="12"/>
      <c r="Y90" s="12"/>
      <c r="Z90" s="12"/>
      <c r="AB90" s="13"/>
      <c r="AD90" s="12"/>
      <c r="AH90" s="12"/>
      <c r="AK90" s="12"/>
      <c r="AM90" s="39"/>
    </row>
    <row r="91" ht="15.75" customHeight="1">
      <c r="A91" s="34"/>
      <c r="B91" s="34"/>
      <c r="C91" s="34"/>
      <c r="E91" s="34"/>
      <c r="F91" s="35"/>
      <c r="J91" s="36"/>
      <c r="L91" s="37"/>
      <c r="X91" s="12"/>
      <c r="Y91" s="12"/>
      <c r="Z91" s="12"/>
      <c r="AB91" s="13"/>
      <c r="AD91" s="12"/>
      <c r="AH91" s="12"/>
      <c r="AK91" s="12"/>
      <c r="AM91" s="39"/>
    </row>
    <row r="92" ht="15.75" customHeight="1">
      <c r="A92" s="34"/>
      <c r="B92" s="34"/>
      <c r="C92" s="34"/>
      <c r="E92" s="34"/>
      <c r="F92" s="35"/>
      <c r="J92" s="36"/>
      <c r="L92" s="37"/>
      <c r="X92" s="12"/>
      <c r="Y92" s="12"/>
      <c r="Z92" s="12"/>
      <c r="AB92" s="13"/>
      <c r="AD92" s="12"/>
      <c r="AH92" s="12"/>
      <c r="AK92" s="12"/>
      <c r="AM92" s="39"/>
    </row>
    <row r="93" ht="15.75" customHeight="1">
      <c r="A93" s="34"/>
      <c r="B93" s="34"/>
      <c r="C93" s="34"/>
      <c r="E93" s="34"/>
      <c r="F93" s="35"/>
      <c r="J93" s="36"/>
      <c r="L93" s="37"/>
      <c r="X93" s="12"/>
      <c r="Y93" s="12"/>
      <c r="Z93" s="12"/>
      <c r="AB93" s="13"/>
      <c r="AD93" s="12"/>
      <c r="AH93" s="12"/>
      <c r="AK93" s="12"/>
      <c r="AM93" s="39"/>
    </row>
    <row r="94" ht="15.75" customHeight="1">
      <c r="A94" s="34"/>
      <c r="B94" s="34"/>
      <c r="C94" s="34"/>
      <c r="E94" s="34"/>
      <c r="F94" s="35"/>
      <c r="J94" s="36"/>
      <c r="L94" s="37"/>
      <c r="X94" s="12"/>
      <c r="Y94" s="12"/>
      <c r="Z94" s="12"/>
      <c r="AB94" s="13"/>
      <c r="AD94" s="12"/>
      <c r="AH94" s="12"/>
      <c r="AK94" s="12"/>
      <c r="AM94" s="39"/>
    </row>
    <row r="95" ht="15.75" customHeight="1">
      <c r="A95" s="34"/>
      <c r="B95" s="34"/>
      <c r="C95" s="34"/>
      <c r="E95" s="34"/>
      <c r="F95" s="35"/>
      <c r="J95" s="36"/>
      <c r="L95" s="37"/>
      <c r="X95" s="12"/>
      <c r="Y95" s="12"/>
      <c r="Z95" s="12"/>
      <c r="AB95" s="13"/>
      <c r="AD95" s="12"/>
      <c r="AH95" s="12"/>
      <c r="AK95" s="12"/>
      <c r="AM95" s="39"/>
    </row>
    <row r="96" ht="15.75" customHeight="1">
      <c r="A96" s="34"/>
      <c r="B96" s="34"/>
      <c r="C96" s="34"/>
      <c r="E96" s="34"/>
      <c r="F96" s="35"/>
      <c r="J96" s="36"/>
      <c r="L96" s="37"/>
      <c r="X96" s="12"/>
      <c r="Y96" s="12"/>
      <c r="Z96" s="12"/>
      <c r="AB96" s="13"/>
      <c r="AD96" s="12"/>
      <c r="AH96" s="12"/>
      <c r="AK96" s="12"/>
      <c r="AM96" s="39"/>
    </row>
    <row r="97" ht="15.75" customHeight="1">
      <c r="A97" s="34"/>
      <c r="B97" s="34"/>
      <c r="C97" s="34"/>
      <c r="E97" s="34"/>
      <c r="F97" s="35"/>
      <c r="J97" s="36"/>
      <c r="L97" s="37"/>
      <c r="X97" s="12"/>
      <c r="Y97" s="12"/>
      <c r="Z97" s="12"/>
      <c r="AB97" s="13"/>
      <c r="AD97" s="12"/>
      <c r="AH97" s="12"/>
      <c r="AK97" s="12"/>
      <c r="AM97" s="39"/>
    </row>
    <row r="98" ht="15.75" customHeight="1">
      <c r="A98" s="34"/>
      <c r="B98" s="34"/>
      <c r="C98" s="34"/>
      <c r="E98" s="34"/>
      <c r="F98" s="35"/>
      <c r="J98" s="36"/>
      <c r="L98" s="37"/>
      <c r="X98" s="12"/>
      <c r="Y98" s="12"/>
      <c r="Z98" s="12"/>
      <c r="AB98" s="13"/>
      <c r="AD98" s="12"/>
      <c r="AH98" s="12"/>
      <c r="AK98" s="12"/>
      <c r="AM98" s="39"/>
    </row>
    <row r="99" ht="15.75" customHeight="1">
      <c r="A99" s="34"/>
      <c r="B99" s="34"/>
      <c r="C99" s="34"/>
      <c r="E99" s="34"/>
      <c r="F99" s="35"/>
      <c r="J99" s="36"/>
      <c r="L99" s="37"/>
      <c r="X99" s="12"/>
      <c r="Y99" s="12"/>
      <c r="Z99" s="12"/>
      <c r="AB99" s="13"/>
      <c r="AD99" s="12"/>
      <c r="AH99" s="12"/>
      <c r="AK99" s="12"/>
      <c r="AM99" s="39"/>
    </row>
    <row r="100" ht="15.75" customHeight="1">
      <c r="A100" s="34"/>
      <c r="B100" s="34"/>
      <c r="C100" s="34"/>
      <c r="E100" s="34"/>
      <c r="F100" s="35"/>
      <c r="J100" s="36"/>
      <c r="L100" s="37"/>
      <c r="X100" s="12"/>
      <c r="Y100" s="12"/>
      <c r="Z100" s="12"/>
      <c r="AB100" s="13"/>
      <c r="AD100" s="12"/>
      <c r="AH100" s="12"/>
      <c r="AK100" s="12"/>
      <c r="AM100" s="39"/>
    </row>
    <row r="101" ht="15.75" customHeight="1">
      <c r="A101" s="34"/>
      <c r="B101" s="34"/>
      <c r="C101" s="34"/>
      <c r="E101" s="34"/>
      <c r="F101" s="35"/>
      <c r="J101" s="36"/>
      <c r="L101" s="37"/>
      <c r="X101" s="12"/>
      <c r="Y101" s="12"/>
      <c r="Z101" s="12"/>
      <c r="AB101" s="13"/>
      <c r="AD101" s="12"/>
      <c r="AH101" s="12"/>
      <c r="AK101" s="12"/>
      <c r="AM101" s="39"/>
    </row>
    <row r="102" ht="15.75" customHeight="1">
      <c r="A102" s="34"/>
      <c r="B102" s="34"/>
      <c r="C102" s="34"/>
      <c r="E102" s="34"/>
      <c r="F102" s="35"/>
      <c r="J102" s="36"/>
      <c r="L102" s="37"/>
      <c r="X102" s="12"/>
      <c r="Y102" s="12"/>
      <c r="Z102" s="12"/>
      <c r="AB102" s="13"/>
      <c r="AD102" s="12"/>
      <c r="AH102" s="12"/>
      <c r="AK102" s="12"/>
      <c r="AM102" s="39"/>
    </row>
    <row r="103" ht="15.75" customHeight="1">
      <c r="A103" s="34"/>
      <c r="B103" s="34"/>
      <c r="C103" s="34"/>
      <c r="E103" s="34"/>
      <c r="F103" s="35"/>
      <c r="J103" s="36"/>
      <c r="L103" s="37"/>
      <c r="X103" s="12"/>
      <c r="Y103" s="12"/>
      <c r="Z103" s="12"/>
      <c r="AB103" s="13"/>
      <c r="AD103" s="12"/>
      <c r="AH103" s="12"/>
      <c r="AK103" s="12"/>
      <c r="AM103" s="39"/>
    </row>
    <row r="104" ht="15.75" customHeight="1">
      <c r="A104" s="34"/>
      <c r="B104" s="34"/>
      <c r="C104" s="34"/>
      <c r="E104" s="34"/>
      <c r="F104" s="35"/>
      <c r="J104" s="36"/>
      <c r="L104" s="37"/>
      <c r="X104" s="12"/>
      <c r="Y104" s="12"/>
      <c r="Z104" s="12"/>
      <c r="AB104" s="13"/>
      <c r="AD104" s="12"/>
      <c r="AH104" s="12"/>
      <c r="AK104" s="12"/>
      <c r="AM104" s="39"/>
    </row>
    <row r="105" ht="15.75" customHeight="1">
      <c r="A105" s="34"/>
      <c r="B105" s="34"/>
      <c r="C105" s="34"/>
      <c r="E105" s="34"/>
      <c r="F105" s="35"/>
      <c r="J105" s="36"/>
      <c r="L105" s="37"/>
      <c r="X105" s="12"/>
      <c r="Y105" s="12"/>
      <c r="Z105" s="12"/>
      <c r="AB105" s="13"/>
      <c r="AD105" s="12"/>
      <c r="AH105" s="12"/>
      <c r="AK105" s="12"/>
      <c r="AM105" s="39"/>
    </row>
    <row r="106" ht="15.75" customHeight="1">
      <c r="A106" s="34"/>
      <c r="B106" s="34"/>
      <c r="C106" s="34"/>
      <c r="E106" s="34"/>
      <c r="F106" s="35"/>
      <c r="J106" s="36"/>
      <c r="L106" s="37"/>
      <c r="X106" s="12"/>
      <c r="Y106" s="12"/>
      <c r="Z106" s="12"/>
      <c r="AB106" s="13"/>
      <c r="AD106" s="12"/>
      <c r="AH106" s="12"/>
      <c r="AK106" s="12"/>
      <c r="AM106" s="39"/>
    </row>
    <row r="107" ht="15.75" customHeight="1">
      <c r="A107" s="34"/>
      <c r="B107" s="34"/>
      <c r="C107" s="34"/>
      <c r="E107" s="34"/>
      <c r="F107" s="35"/>
      <c r="J107" s="36"/>
      <c r="L107" s="37"/>
      <c r="X107" s="12"/>
      <c r="Y107" s="12"/>
      <c r="Z107" s="12"/>
      <c r="AB107" s="13"/>
      <c r="AD107" s="12"/>
      <c r="AH107" s="12"/>
      <c r="AK107" s="12"/>
      <c r="AM107" s="39"/>
    </row>
    <row r="108" ht="15.75" customHeight="1">
      <c r="A108" s="34"/>
      <c r="B108" s="34"/>
      <c r="C108" s="34"/>
      <c r="E108" s="34"/>
      <c r="F108" s="35"/>
      <c r="J108" s="36"/>
      <c r="L108" s="37"/>
      <c r="X108" s="12"/>
      <c r="Y108" s="12"/>
      <c r="Z108" s="12"/>
      <c r="AB108" s="13"/>
      <c r="AD108" s="12"/>
      <c r="AH108" s="12"/>
      <c r="AK108" s="12"/>
      <c r="AM108" s="39"/>
    </row>
    <row r="109" ht="15.75" customHeight="1">
      <c r="A109" s="34"/>
      <c r="B109" s="34"/>
      <c r="C109" s="34"/>
      <c r="E109" s="34"/>
      <c r="F109" s="35"/>
      <c r="J109" s="36"/>
      <c r="L109" s="37"/>
      <c r="X109" s="12"/>
      <c r="Y109" s="12"/>
      <c r="Z109" s="12"/>
      <c r="AB109" s="13"/>
      <c r="AD109" s="12"/>
      <c r="AH109" s="12"/>
      <c r="AK109" s="12"/>
      <c r="AM109" s="39"/>
    </row>
    <row r="110" ht="15.75" customHeight="1">
      <c r="A110" s="34"/>
      <c r="B110" s="34"/>
      <c r="C110" s="34"/>
      <c r="E110" s="34"/>
      <c r="F110" s="35"/>
      <c r="J110" s="36"/>
      <c r="L110" s="37"/>
      <c r="X110" s="12"/>
      <c r="Y110" s="12"/>
      <c r="Z110" s="12"/>
      <c r="AB110" s="13"/>
      <c r="AD110" s="12"/>
      <c r="AH110" s="12"/>
      <c r="AK110" s="12"/>
      <c r="AM110" s="39"/>
    </row>
    <row r="111" ht="15.75" customHeight="1">
      <c r="A111" s="34"/>
      <c r="B111" s="34"/>
      <c r="C111" s="34"/>
      <c r="E111" s="34"/>
      <c r="F111" s="35"/>
      <c r="J111" s="36"/>
      <c r="L111" s="37"/>
      <c r="X111" s="12"/>
      <c r="Y111" s="12"/>
      <c r="Z111" s="12"/>
      <c r="AB111" s="13"/>
      <c r="AD111" s="12"/>
      <c r="AH111" s="12"/>
      <c r="AK111" s="12"/>
      <c r="AM111" s="39"/>
    </row>
    <row r="112" ht="15.75" customHeight="1">
      <c r="A112" s="34"/>
      <c r="B112" s="34"/>
      <c r="C112" s="34"/>
      <c r="E112" s="34"/>
      <c r="F112" s="35"/>
      <c r="J112" s="36"/>
      <c r="L112" s="37"/>
      <c r="X112" s="12"/>
      <c r="Y112" s="12"/>
      <c r="Z112" s="12"/>
      <c r="AB112" s="13"/>
      <c r="AD112" s="12"/>
      <c r="AH112" s="12"/>
      <c r="AK112" s="12"/>
      <c r="AM112" s="39"/>
    </row>
    <row r="113" ht="15.75" customHeight="1">
      <c r="A113" s="34"/>
      <c r="B113" s="34"/>
      <c r="C113" s="34"/>
      <c r="E113" s="34"/>
      <c r="F113" s="35"/>
      <c r="J113" s="36"/>
      <c r="L113" s="37"/>
      <c r="X113" s="12"/>
      <c r="Y113" s="12"/>
      <c r="Z113" s="12"/>
      <c r="AB113" s="13"/>
      <c r="AD113" s="12"/>
      <c r="AH113" s="12"/>
      <c r="AK113" s="12"/>
      <c r="AM113" s="39"/>
    </row>
    <row r="114" ht="15.75" customHeight="1">
      <c r="A114" s="34"/>
      <c r="B114" s="34"/>
      <c r="C114" s="34"/>
      <c r="E114" s="34"/>
      <c r="F114" s="35"/>
      <c r="J114" s="36"/>
      <c r="L114" s="37"/>
      <c r="X114" s="12"/>
      <c r="Y114" s="12"/>
      <c r="Z114" s="12"/>
      <c r="AB114" s="13"/>
      <c r="AD114" s="12"/>
      <c r="AH114" s="12"/>
      <c r="AK114" s="12"/>
      <c r="AM114" s="39"/>
    </row>
    <row r="115" ht="15.75" customHeight="1">
      <c r="A115" s="34"/>
      <c r="B115" s="34"/>
      <c r="C115" s="34"/>
      <c r="E115" s="34"/>
      <c r="F115" s="35"/>
      <c r="J115" s="36"/>
      <c r="L115" s="37"/>
      <c r="X115" s="12"/>
      <c r="Y115" s="12"/>
      <c r="Z115" s="12"/>
      <c r="AB115" s="13"/>
      <c r="AD115" s="12"/>
      <c r="AH115" s="12"/>
      <c r="AK115" s="12"/>
      <c r="AM115" s="39"/>
    </row>
    <row r="116" ht="15.75" customHeight="1">
      <c r="A116" s="34"/>
      <c r="B116" s="34"/>
      <c r="C116" s="34"/>
      <c r="E116" s="34"/>
      <c r="F116" s="35"/>
      <c r="J116" s="36"/>
      <c r="L116" s="37"/>
      <c r="X116" s="12"/>
      <c r="Y116" s="12"/>
      <c r="Z116" s="12"/>
      <c r="AB116" s="13"/>
      <c r="AD116" s="12"/>
      <c r="AH116" s="12"/>
      <c r="AK116" s="12"/>
      <c r="AM116" s="39"/>
    </row>
    <row r="117" ht="15.75" customHeight="1">
      <c r="A117" s="34"/>
      <c r="B117" s="34"/>
      <c r="C117" s="34"/>
      <c r="E117" s="34"/>
      <c r="F117" s="35"/>
      <c r="J117" s="36"/>
      <c r="L117" s="37"/>
      <c r="X117" s="12"/>
      <c r="Y117" s="12"/>
      <c r="Z117" s="12"/>
      <c r="AB117" s="13"/>
      <c r="AD117" s="12"/>
      <c r="AH117" s="12"/>
      <c r="AK117" s="12"/>
      <c r="AM117" s="39"/>
    </row>
    <row r="118" ht="15.75" customHeight="1">
      <c r="A118" s="34"/>
      <c r="B118" s="34"/>
      <c r="C118" s="34"/>
      <c r="E118" s="34"/>
      <c r="F118" s="35"/>
      <c r="J118" s="36"/>
      <c r="L118" s="37"/>
      <c r="X118" s="12"/>
      <c r="Y118" s="12"/>
      <c r="Z118" s="12"/>
      <c r="AB118" s="13"/>
      <c r="AD118" s="12"/>
      <c r="AH118" s="12"/>
      <c r="AK118" s="12"/>
      <c r="AM118" s="39"/>
    </row>
    <row r="119" ht="15.75" customHeight="1">
      <c r="A119" s="34"/>
      <c r="B119" s="34"/>
      <c r="C119" s="34"/>
      <c r="E119" s="34"/>
      <c r="F119" s="35"/>
      <c r="J119" s="36"/>
      <c r="L119" s="37"/>
      <c r="X119" s="12"/>
      <c r="Y119" s="12"/>
      <c r="Z119" s="12"/>
      <c r="AB119" s="13"/>
      <c r="AD119" s="12"/>
      <c r="AH119" s="12"/>
      <c r="AK119" s="12"/>
      <c r="AM119" s="39"/>
    </row>
    <row r="120" ht="15.75" customHeight="1">
      <c r="A120" s="34"/>
      <c r="B120" s="34"/>
      <c r="C120" s="34"/>
      <c r="E120" s="34"/>
      <c r="F120" s="35"/>
      <c r="J120" s="36"/>
      <c r="L120" s="37"/>
      <c r="X120" s="12"/>
      <c r="Y120" s="12"/>
      <c r="Z120" s="12"/>
      <c r="AB120" s="13"/>
      <c r="AD120" s="12"/>
      <c r="AH120" s="12"/>
      <c r="AK120" s="12"/>
      <c r="AM120" s="39"/>
    </row>
    <row r="121" ht="15.75" customHeight="1">
      <c r="A121" s="34"/>
      <c r="B121" s="34"/>
      <c r="C121" s="34"/>
      <c r="E121" s="34"/>
      <c r="F121" s="35"/>
      <c r="J121" s="36"/>
      <c r="L121" s="37"/>
      <c r="X121" s="12"/>
      <c r="Y121" s="12"/>
      <c r="Z121" s="12"/>
      <c r="AB121" s="13"/>
      <c r="AD121" s="12"/>
      <c r="AH121" s="12"/>
      <c r="AK121" s="12"/>
      <c r="AM121" s="39"/>
    </row>
    <row r="122" ht="15.75" customHeight="1">
      <c r="A122" s="34"/>
      <c r="B122" s="34"/>
      <c r="C122" s="34"/>
      <c r="E122" s="34"/>
      <c r="F122" s="35"/>
      <c r="J122" s="36"/>
      <c r="L122" s="37"/>
      <c r="X122" s="12"/>
      <c r="Y122" s="12"/>
      <c r="Z122" s="12"/>
      <c r="AB122" s="13"/>
      <c r="AD122" s="12"/>
      <c r="AH122" s="12"/>
      <c r="AK122" s="12"/>
      <c r="AM122" s="39"/>
    </row>
    <row r="123" ht="15.75" customHeight="1">
      <c r="A123" s="34"/>
      <c r="B123" s="34"/>
      <c r="C123" s="34"/>
      <c r="E123" s="34"/>
      <c r="F123" s="35"/>
      <c r="J123" s="36"/>
      <c r="L123" s="37"/>
      <c r="X123" s="12"/>
      <c r="Y123" s="12"/>
      <c r="Z123" s="12"/>
      <c r="AB123" s="13"/>
      <c r="AD123" s="12"/>
      <c r="AH123" s="12"/>
      <c r="AK123" s="12"/>
      <c r="AM123" s="39"/>
    </row>
    <row r="124" ht="15.75" customHeight="1">
      <c r="A124" s="34"/>
      <c r="B124" s="34"/>
      <c r="C124" s="34"/>
      <c r="E124" s="34"/>
      <c r="F124" s="35"/>
      <c r="J124" s="36"/>
      <c r="L124" s="37"/>
      <c r="X124" s="12"/>
      <c r="Y124" s="12"/>
      <c r="Z124" s="12"/>
      <c r="AB124" s="13"/>
      <c r="AD124" s="12"/>
      <c r="AH124" s="12"/>
      <c r="AK124" s="12"/>
      <c r="AM124" s="39"/>
    </row>
    <row r="125" ht="15.75" customHeight="1">
      <c r="A125" s="34"/>
      <c r="B125" s="34"/>
      <c r="C125" s="34"/>
      <c r="E125" s="34"/>
      <c r="F125" s="35"/>
      <c r="J125" s="36"/>
      <c r="L125" s="37"/>
      <c r="X125" s="12"/>
      <c r="Y125" s="12"/>
      <c r="Z125" s="12"/>
      <c r="AB125" s="13"/>
      <c r="AD125" s="12"/>
      <c r="AH125" s="12"/>
      <c r="AK125" s="12"/>
      <c r="AM125" s="39"/>
    </row>
    <row r="126" ht="15.75" customHeight="1">
      <c r="A126" s="34"/>
      <c r="B126" s="34"/>
      <c r="C126" s="34"/>
      <c r="E126" s="34"/>
      <c r="F126" s="35"/>
      <c r="J126" s="36"/>
      <c r="L126" s="37"/>
      <c r="X126" s="12"/>
      <c r="Y126" s="12"/>
      <c r="Z126" s="12"/>
      <c r="AB126" s="13"/>
      <c r="AD126" s="12"/>
      <c r="AH126" s="12"/>
      <c r="AK126" s="12"/>
      <c r="AM126" s="39"/>
    </row>
    <row r="127" ht="15.75" customHeight="1">
      <c r="A127" s="34"/>
      <c r="B127" s="34"/>
      <c r="C127" s="34"/>
      <c r="E127" s="34"/>
      <c r="F127" s="35"/>
      <c r="J127" s="36"/>
      <c r="L127" s="37"/>
      <c r="X127" s="12"/>
      <c r="Y127" s="12"/>
      <c r="Z127" s="12"/>
      <c r="AB127" s="13"/>
      <c r="AD127" s="12"/>
      <c r="AH127" s="12"/>
      <c r="AK127" s="12"/>
      <c r="AM127" s="39"/>
    </row>
    <row r="128" ht="15.75" customHeight="1">
      <c r="A128" s="34"/>
      <c r="B128" s="34"/>
      <c r="C128" s="34"/>
      <c r="E128" s="34"/>
      <c r="F128" s="35"/>
      <c r="J128" s="36"/>
      <c r="L128" s="37"/>
      <c r="X128" s="12"/>
      <c r="Y128" s="12"/>
      <c r="Z128" s="12"/>
      <c r="AB128" s="13"/>
      <c r="AD128" s="12"/>
      <c r="AH128" s="12"/>
      <c r="AK128" s="12"/>
      <c r="AM128" s="39"/>
    </row>
    <row r="129" ht="15.75" customHeight="1">
      <c r="A129" s="34"/>
      <c r="B129" s="34"/>
      <c r="C129" s="34"/>
      <c r="E129" s="34"/>
      <c r="F129" s="35"/>
      <c r="J129" s="36"/>
      <c r="L129" s="37"/>
      <c r="X129" s="12"/>
      <c r="Y129" s="12"/>
      <c r="Z129" s="12"/>
      <c r="AB129" s="13"/>
      <c r="AD129" s="12"/>
      <c r="AH129" s="12"/>
      <c r="AK129" s="12"/>
      <c r="AM129" s="39"/>
    </row>
    <row r="130" ht="15.75" customHeight="1">
      <c r="A130" s="34"/>
      <c r="B130" s="34"/>
      <c r="C130" s="34"/>
      <c r="E130" s="34"/>
      <c r="F130" s="35"/>
      <c r="J130" s="36"/>
      <c r="L130" s="37"/>
      <c r="X130" s="12"/>
      <c r="Y130" s="12"/>
      <c r="Z130" s="12"/>
      <c r="AB130" s="13"/>
      <c r="AD130" s="12"/>
      <c r="AH130" s="12"/>
      <c r="AK130" s="12"/>
      <c r="AM130" s="39"/>
    </row>
    <row r="131" ht="15.75" customHeight="1">
      <c r="A131" s="34"/>
      <c r="B131" s="34"/>
      <c r="C131" s="34"/>
      <c r="E131" s="34"/>
      <c r="F131" s="35"/>
      <c r="J131" s="36"/>
      <c r="L131" s="37"/>
      <c r="X131" s="12"/>
      <c r="Y131" s="12"/>
      <c r="Z131" s="12"/>
      <c r="AB131" s="13"/>
      <c r="AD131" s="12"/>
      <c r="AH131" s="12"/>
      <c r="AK131" s="12"/>
      <c r="AM131" s="39"/>
    </row>
    <row r="132" ht="15.75" customHeight="1">
      <c r="A132" s="34"/>
      <c r="B132" s="34"/>
      <c r="C132" s="34"/>
      <c r="E132" s="34"/>
      <c r="F132" s="35"/>
      <c r="J132" s="36"/>
      <c r="L132" s="37"/>
      <c r="X132" s="12"/>
      <c r="Y132" s="12"/>
      <c r="Z132" s="12"/>
      <c r="AB132" s="13"/>
      <c r="AD132" s="12"/>
      <c r="AH132" s="12"/>
      <c r="AK132" s="12"/>
      <c r="AM132" s="39"/>
    </row>
    <row r="133" ht="15.75" customHeight="1">
      <c r="A133" s="34"/>
      <c r="B133" s="34"/>
      <c r="C133" s="34"/>
      <c r="E133" s="34"/>
      <c r="F133" s="35"/>
      <c r="J133" s="36"/>
      <c r="L133" s="37"/>
      <c r="X133" s="12"/>
      <c r="Y133" s="12"/>
      <c r="Z133" s="12"/>
      <c r="AB133" s="13"/>
      <c r="AD133" s="12"/>
      <c r="AH133" s="12"/>
      <c r="AK133" s="12"/>
      <c r="AM133" s="39"/>
    </row>
    <row r="134" ht="15.75" customHeight="1">
      <c r="A134" s="34"/>
      <c r="B134" s="34"/>
      <c r="C134" s="34"/>
      <c r="E134" s="34"/>
      <c r="F134" s="35"/>
      <c r="J134" s="36"/>
      <c r="L134" s="37"/>
      <c r="X134" s="12"/>
      <c r="Y134" s="12"/>
      <c r="Z134" s="12"/>
      <c r="AB134" s="13"/>
      <c r="AD134" s="12"/>
      <c r="AH134" s="12"/>
      <c r="AK134" s="12"/>
      <c r="AM134" s="39"/>
    </row>
    <row r="135" ht="15.75" customHeight="1">
      <c r="A135" s="34"/>
      <c r="B135" s="34"/>
      <c r="C135" s="34"/>
      <c r="E135" s="34"/>
      <c r="F135" s="35"/>
      <c r="J135" s="36"/>
      <c r="L135" s="37"/>
      <c r="X135" s="12"/>
      <c r="Y135" s="12"/>
      <c r="Z135" s="12"/>
      <c r="AB135" s="13"/>
      <c r="AD135" s="12"/>
      <c r="AH135" s="12"/>
      <c r="AK135" s="12"/>
      <c r="AM135" s="39"/>
    </row>
    <row r="136" ht="15.75" customHeight="1">
      <c r="A136" s="34"/>
      <c r="B136" s="34"/>
      <c r="C136" s="34"/>
      <c r="E136" s="34"/>
      <c r="F136" s="35"/>
      <c r="J136" s="36"/>
      <c r="L136" s="37"/>
      <c r="X136" s="12"/>
      <c r="Y136" s="12"/>
      <c r="Z136" s="12"/>
      <c r="AB136" s="13"/>
      <c r="AD136" s="12"/>
      <c r="AH136" s="12"/>
      <c r="AK136" s="12"/>
      <c r="AM136" s="39"/>
    </row>
    <row r="137" ht="15.75" customHeight="1">
      <c r="A137" s="34"/>
      <c r="B137" s="34"/>
      <c r="C137" s="34"/>
      <c r="E137" s="34"/>
      <c r="F137" s="35"/>
      <c r="J137" s="36"/>
      <c r="L137" s="37"/>
      <c r="X137" s="12"/>
      <c r="Y137" s="12"/>
      <c r="Z137" s="12"/>
      <c r="AB137" s="13"/>
      <c r="AD137" s="12"/>
      <c r="AH137" s="12"/>
      <c r="AK137" s="12"/>
      <c r="AM137" s="39"/>
    </row>
    <row r="138" ht="15.75" customHeight="1">
      <c r="A138" s="34"/>
      <c r="B138" s="34"/>
      <c r="C138" s="34"/>
      <c r="E138" s="34"/>
      <c r="F138" s="35"/>
      <c r="J138" s="36"/>
      <c r="L138" s="37"/>
      <c r="X138" s="12"/>
      <c r="Y138" s="12"/>
      <c r="Z138" s="12"/>
      <c r="AB138" s="13"/>
      <c r="AD138" s="12"/>
      <c r="AH138" s="12"/>
      <c r="AK138" s="12"/>
      <c r="AM138" s="39"/>
    </row>
    <row r="139" ht="15.75" customHeight="1">
      <c r="A139" s="34"/>
      <c r="B139" s="34"/>
      <c r="C139" s="34"/>
      <c r="E139" s="34"/>
      <c r="F139" s="35"/>
      <c r="J139" s="36"/>
      <c r="L139" s="37"/>
      <c r="X139" s="12"/>
      <c r="Y139" s="12"/>
      <c r="Z139" s="12"/>
      <c r="AB139" s="13"/>
      <c r="AD139" s="12"/>
      <c r="AH139" s="12"/>
      <c r="AK139" s="12"/>
      <c r="AM139" s="39"/>
    </row>
    <row r="140" ht="15.75" customHeight="1">
      <c r="A140" s="34"/>
      <c r="B140" s="34"/>
      <c r="C140" s="34"/>
      <c r="E140" s="34"/>
      <c r="F140" s="35"/>
      <c r="J140" s="36"/>
      <c r="L140" s="37"/>
      <c r="X140" s="12"/>
      <c r="Y140" s="12"/>
      <c r="Z140" s="12"/>
      <c r="AB140" s="13"/>
      <c r="AD140" s="12"/>
      <c r="AH140" s="12"/>
      <c r="AK140" s="12"/>
      <c r="AM140" s="39"/>
    </row>
    <row r="141" ht="15.75" customHeight="1">
      <c r="A141" s="34"/>
      <c r="B141" s="34"/>
      <c r="C141" s="34"/>
      <c r="E141" s="34"/>
      <c r="F141" s="35"/>
      <c r="J141" s="36"/>
      <c r="L141" s="37"/>
      <c r="X141" s="12"/>
      <c r="Y141" s="12"/>
      <c r="Z141" s="12"/>
      <c r="AB141" s="13"/>
      <c r="AD141" s="12"/>
      <c r="AH141" s="12"/>
      <c r="AK141" s="12"/>
      <c r="AM141" s="39"/>
    </row>
    <row r="142" ht="15.75" customHeight="1">
      <c r="A142" s="34"/>
      <c r="B142" s="34"/>
      <c r="C142" s="34"/>
      <c r="E142" s="34"/>
      <c r="F142" s="35"/>
      <c r="J142" s="36"/>
      <c r="L142" s="37"/>
      <c r="X142" s="12"/>
      <c r="Y142" s="12"/>
      <c r="Z142" s="12"/>
      <c r="AB142" s="13"/>
      <c r="AD142" s="12"/>
      <c r="AH142" s="12"/>
      <c r="AK142" s="12"/>
      <c r="AM142" s="39"/>
    </row>
    <row r="143" ht="15.75" customHeight="1">
      <c r="A143" s="34"/>
      <c r="B143" s="34"/>
      <c r="C143" s="34"/>
      <c r="E143" s="34"/>
      <c r="F143" s="35"/>
      <c r="J143" s="36"/>
      <c r="L143" s="37"/>
      <c r="X143" s="12"/>
      <c r="Y143" s="12"/>
      <c r="Z143" s="12"/>
      <c r="AB143" s="13"/>
      <c r="AD143" s="12"/>
      <c r="AH143" s="12"/>
      <c r="AK143" s="12"/>
      <c r="AM143" s="39"/>
    </row>
    <row r="144" ht="15.75" customHeight="1">
      <c r="A144" s="34"/>
      <c r="B144" s="34"/>
      <c r="C144" s="34"/>
      <c r="E144" s="34"/>
      <c r="F144" s="35"/>
      <c r="J144" s="36"/>
      <c r="L144" s="37"/>
      <c r="X144" s="12"/>
      <c r="Y144" s="12"/>
      <c r="Z144" s="12"/>
      <c r="AB144" s="13"/>
      <c r="AD144" s="12"/>
      <c r="AH144" s="12"/>
      <c r="AK144" s="12"/>
      <c r="AM144" s="39"/>
    </row>
    <row r="145" ht="15.75" customHeight="1">
      <c r="A145" s="34"/>
      <c r="B145" s="34"/>
      <c r="C145" s="34"/>
      <c r="E145" s="34"/>
      <c r="F145" s="35"/>
      <c r="J145" s="36"/>
      <c r="L145" s="37"/>
      <c r="X145" s="12"/>
      <c r="Y145" s="12"/>
      <c r="Z145" s="12"/>
      <c r="AB145" s="13"/>
      <c r="AD145" s="12"/>
      <c r="AH145" s="12"/>
      <c r="AK145" s="12"/>
      <c r="AM145" s="39"/>
    </row>
    <row r="146" ht="15.75" customHeight="1">
      <c r="A146" s="34"/>
      <c r="B146" s="34"/>
      <c r="C146" s="34"/>
      <c r="E146" s="34"/>
      <c r="F146" s="35"/>
      <c r="J146" s="36"/>
      <c r="L146" s="37"/>
      <c r="X146" s="12"/>
      <c r="Y146" s="12"/>
      <c r="Z146" s="12"/>
      <c r="AB146" s="13"/>
      <c r="AD146" s="12"/>
      <c r="AH146" s="12"/>
      <c r="AK146" s="12"/>
      <c r="AM146" s="39"/>
    </row>
    <row r="147" ht="15.75" customHeight="1">
      <c r="A147" s="34"/>
      <c r="B147" s="34"/>
      <c r="C147" s="34"/>
      <c r="E147" s="34"/>
      <c r="F147" s="35"/>
      <c r="J147" s="36"/>
      <c r="L147" s="37"/>
      <c r="X147" s="12"/>
      <c r="Y147" s="12"/>
      <c r="Z147" s="12"/>
      <c r="AB147" s="13"/>
      <c r="AD147" s="12"/>
      <c r="AH147" s="12"/>
      <c r="AK147" s="12"/>
      <c r="AM147" s="39"/>
    </row>
    <row r="148" ht="15.75" customHeight="1">
      <c r="A148" s="34"/>
      <c r="B148" s="34"/>
      <c r="C148" s="34"/>
      <c r="E148" s="34"/>
      <c r="F148" s="35"/>
      <c r="J148" s="36"/>
      <c r="L148" s="37"/>
      <c r="X148" s="12"/>
      <c r="Y148" s="12"/>
      <c r="Z148" s="12"/>
      <c r="AB148" s="13"/>
      <c r="AD148" s="12"/>
      <c r="AH148" s="12"/>
      <c r="AK148" s="12"/>
      <c r="AM148" s="39"/>
    </row>
    <row r="149" ht="15.75" customHeight="1">
      <c r="A149" s="34"/>
      <c r="B149" s="34"/>
      <c r="C149" s="34"/>
      <c r="E149" s="34"/>
      <c r="F149" s="35"/>
      <c r="J149" s="36"/>
      <c r="L149" s="37"/>
      <c r="X149" s="12"/>
      <c r="Y149" s="12"/>
      <c r="Z149" s="12"/>
      <c r="AB149" s="13"/>
      <c r="AD149" s="12"/>
      <c r="AH149" s="12"/>
      <c r="AK149" s="12"/>
      <c r="AM149" s="39"/>
    </row>
    <row r="150" ht="15.75" customHeight="1">
      <c r="A150" s="34"/>
      <c r="B150" s="34"/>
      <c r="C150" s="34"/>
      <c r="E150" s="34"/>
      <c r="F150" s="35"/>
      <c r="J150" s="36"/>
      <c r="L150" s="37"/>
      <c r="X150" s="12"/>
      <c r="Y150" s="12"/>
      <c r="Z150" s="12"/>
      <c r="AB150" s="13"/>
      <c r="AD150" s="12"/>
      <c r="AH150" s="12"/>
      <c r="AK150" s="12"/>
      <c r="AM150" s="39"/>
    </row>
    <row r="151" ht="15.75" customHeight="1">
      <c r="A151" s="34"/>
      <c r="B151" s="34"/>
      <c r="C151" s="34"/>
      <c r="E151" s="34"/>
      <c r="F151" s="35"/>
      <c r="J151" s="36"/>
      <c r="L151" s="37"/>
      <c r="X151" s="12"/>
      <c r="Y151" s="12"/>
      <c r="Z151" s="12"/>
      <c r="AB151" s="13"/>
      <c r="AD151" s="12"/>
      <c r="AH151" s="12"/>
      <c r="AK151" s="12"/>
      <c r="AM151" s="39"/>
    </row>
    <row r="152" ht="15.75" customHeight="1">
      <c r="A152" s="34"/>
      <c r="B152" s="34"/>
      <c r="C152" s="34"/>
      <c r="E152" s="34"/>
      <c r="F152" s="35"/>
      <c r="J152" s="36"/>
      <c r="L152" s="37"/>
      <c r="X152" s="12"/>
      <c r="Y152" s="12"/>
      <c r="Z152" s="12"/>
      <c r="AB152" s="13"/>
      <c r="AD152" s="12"/>
      <c r="AH152" s="12"/>
      <c r="AK152" s="12"/>
      <c r="AM152" s="39"/>
    </row>
    <row r="153" ht="15.75" customHeight="1">
      <c r="A153" s="34"/>
      <c r="B153" s="34"/>
      <c r="C153" s="34"/>
      <c r="E153" s="34"/>
      <c r="F153" s="35"/>
      <c r="J153" s="36"/>
      <c r="L153" s="37"/>
      <c r="X153" s="12"/>
      <c r="Y153" s="12"/>
      <c r="Z153" s="12"/>
      <c r="AB153" s="13"/>
      <c r="AD153" s="12"/>
      <c r="AH153" s="12"/>
      <c r="AK153" s="12"/>
      <c r="AM153" s="39"/>
    </row>
    <row r="154" ht="15.75" customHeight="1">
      <c r="A154" s="34"/>
      <c r="B154" s="34"/>
      <c r="C154" s="34"/>
      <c r="E154" s="34"/>
      <c r="F154" s="35"/>
      <c r="J154" s="36"/>
      <c r="L154" s="37"/>
      <c r="X154" s="12"/>
      <c r="Y154" s="12"/>
      <c r="Z154" s="12"/>
      <c r="AB154" s="13"/>
      <c r="AD154" s="12"/>
      <c r="AH154" s="12"/>
      <c r="AK154" s="12"/>
      <c r="AM154" s="39"/>
    </row>
    <row r="155" ht="15.75" customHeight="1">
      <c r="A155" s="34"/>
      <c r="B155" s="34"/>
      <c r="C155" s="34"/>
      <c r="E155" s="34"/>
      <c r="F155" s="35"/>
      <c r="J155" s="36"/>
      <c r="L155" s="37"/>
      <c r="X155" s="12"/>
      <c r="Y155" s="12"/>
      <c r="Z155" s="12"/>
      <c r="AB155" s="13"/>
      <c r="AD155" s="12"/>
      <c r="AH155" s="12"/>
      <c r="AK155" s="12"/>
      <c r="AM155" s="39"/>
    </row>
    <row r="156" ht="15.75" customHeight="1">
      <c r="A156" s="34"/>
      <c r="B156" s="34"/>
      <c r="C156" s="34"/>
      <c r="E156" s="34"/>
      <c r="F156" s="35"/>
      <c r="J156" s="36"/>
      <c r="L156" s="37"/>
      <c r="X156" s="12"/>
      <c r="Y156" s="12"/>
      <c r="Z156" s="12"/>
      <c r="AB156" s="13"/>
      <c r="AD156" s="12"/>
      <c r="AH156" s="12"/>
      <c r="AK156" s="12"/>
      <c r="AM156" s="39"/>
    </row>
    <row r="157" ht="15.75" customHeight="1">
      <c r="A157" s="34"/>
      <c r="B157" s="34"/>
      <c r="C157" s="34"/>
      <c r="E157" s="34"/>
      <c r="F157" s="35"/>
      <c r="J157" s="36"/>
      <c r="L157" s="37"/>
      <c r="X157" s="12"/>
      <c r="Y157" s="12"/>
      <c r="Z157" s="12"/>
      <c r="AB157" s="13"/>
      <c r="AD157" s="12"/>
      <c r="AH157" s="12"/>
      <c r="AK157" s="12"/>
      <c r="AM157" s="39"/>
    </row>
    <row r="158" ht="15.75" customHeight="1">
      <c r="A158" s="34"/>
      <c r="B158" s="34"/>
      <c r="C158" s="34"/>
      <c r="E158" s="34"/>
      <c r="F158" s="35"/>
      <c r="J158" s="36"/>
      <c r="L158" s="37"/>
      <c r="X158" s="12"/>
      <c r="Y158" s="12"/>
      <c r="Z158" s="12"/>
      <c r="AB158" s="13"/>
      <c r="AD158" s="12"/>
      <c r="AH158" s="12"/>
      <c r="AK158" s="12"/>
      <c r="AM158" s="39"/>
    </row>
    <row r="159" ht="15.75" customHeight="1">
      <c r="A159" s="34"/>
      <c r="B159" s="34"/>
      <c r="C159" s="34"/>
      <c r="E159" s="34"/>
      <c r="F159" s="35"/>
      <c r="J159" s="36"/>
      <c r="L159" s="37"/>
      <c r="X159" s="12"/>
      <c r="Y159" s="12"/>
      <c r="Z159" s="12"/>
      <c r="AB159" s="13"/>
      <c r="AD159" s="12"/>
      <c r="AH159" s="12"/>
      <c r="AK159" s="12"/>
      <c r="AM159" s="39"/>
    </row>
    <row r="160" ht="15.75" customHeight="1">
      <c r="A160" s="34"/>
      <c r="B160" s="34"/>
      <c r="C160" s="34"/>
      <c r="E160" s="34"/>
      <c r="F160" s="35"/>
      <c r="J160" s="36"/>
      <c r="L160" s="37"/>
      <c r="X160" s="12"/>
      <c r="Y160" s="12"/>
      <c r="Z160" s="12"/>
      <c r="AB160" s="13"/>
      <c r="AD160" s="12"/>
      <c r="AH160" s="12"/>
      <c r="AK160" s="12"/>
      <c r="AM160" s="39"/>
    </row>
    <row r="161" ht="15.75" customHeight="1">
      <c r="A161" s="34"/>
      <c r="B161" s="34"/>
      <c r="C161" s="34"/>
      <c r="E161" s="34"/>
      <c r="F161" s="35"/>
      <c r="J161" s="36"/>
      <c r="L161" s="37"/>
      <c r="X161" s="12"/>
      <c r="Y161" s="12"/>
      <c r="Z161" s="12"/>
      <c r="AB161" s="13"/>
      <c r="AD161" s="12"/>
      <c r="AH161" s="12"/>
      <c r="AK161" s="12"/>
      <c r="AM161" s="39"/>
    </row>
    <row r="162" ht="15.75" customHeight="1">
      <c r="A162" s="34"/>
      <c r="B162" s="34"/>
      <c r="C162" s="34"/>
      <c r="E162" s="34"/>
      <c r="F162" s="35"/>
      <c r="J162" s="36"/>
      <c r="L162" s="37"/>
      <c r="X162" s="12"/>
      <c r="Y162" s="12"/>
      <c r="Z162" s="12"/>
      <c r="AB162" s="13"/>
      <c r="AD162" s="12"/>
      <c r="AH162" s="12"/>
      <c r="AK162" s="12"/>
      <c r="AM162" s="39"/>
    </row>
    <row r="163" ht="15.75" customHeight="1">
      <c r="A163" s="34"/>
      <c r="B163" s="34"/>
      <c r="C163" s="34"/>
      <c r="E163" s="34"/>
      <c r="F163" s="35"/>
      <c r="J163" s="36"/>
      <c r="L163" s="37"/>
      <c r="X163" s="12"/>
      <c r="Y163" s="12"/>
      <c r="Z163" s="12"/>
      <c r="AB163" s="13"/>
      <c r="AD163" s="12"/>
      <c r="AH163" s="12"/>
      <c r="AK163" s="12"/>
      <c r="AM163" s="39"/>
    </row>
    <row r="164" ht="15.75" customHeight="1">
      <c r="A164" s="34"/>
      <c r="B164" s="34"/>
      <c r="C164" s="34"/>
      <c r="E164" s="34"/>
      <c r="F164" s="35"/>
      <c r="J164" s="36"/>
      <c r="L164" s="37"/>
      <c r="X164" s="12"/>
      <c r="Y164" s="12"/>
      <c r="Z164" s="12"/>
      <c r="AB164" s="13"/>
      <c r="AD164" s="12"/>
      <c r="AH164" s="12"/>
      <c r="AK164" s="12"/>
      <c r="AM164" s="39"/>
    </row>
    <row r="165" ht="15.75" customHeight="1">
      <c r="A165" s="34"/>
      <c r="B165" s="34"/>
      <c r="C165" s="34"/>
      <c r="E165" s="34"/>
      <c r="F165" s="35"/>
      <c r="J165" s="36"/>
      <c r="L165" s="37"/>
      <c r="X165" s="12"/>
      <c r="Y165" s="12"/>
      <c r="Z165" s="12"/>
      <c r="AB165" s="13"/>
      <c r="AD165" s="12"/>
      <c r="AH165" s="12"/>
      <c r="AK165" s="12"/>
      <c r="AM165" s="39"/>
    </row>
    <row r="166" ht="15.75" customHeight="1">
      <c r="A166" s="34"/>
      <c r="B166" s="34"/>
      <c r="C166" s="34"/>
      <c r="E166" s="34"/>
      <c r="F166" s="35"/>
      <c r="J166" s="36"/>
      <c r="L166" s="37"/>
      <c r="X166" s="12"/>
      <c r="Y166" s="12"/>
      <c r="Z166" s="12"/>
      <c r="AB166" s="13"/>
      <c r="AD166" s="12"/>
      <c r="AH166" s="12"/>
      <c r="AK166" s="12"/>
      <c r="AM166" s="39"/>
    </row>
    <row r="167" ht="15.75" customHeight="1">
      <c r="A167" s="34"/>
      <c r="B167" s="34"/>
      <c r="C167" s="34"/>
      <c r="E167" s="34"/>
      <c r="F167" s="35"/>
      <c r="J167" s="36"/>
      <c r="L167" s="37"/>
      <c r="X167" s="12"/>
      <c r="Y167" s="12"/>
      <c r="Z167" s="12"/>
      <c r="AB167" s="13"/>
      <c r="AD167" s="12"/>
      <c r="AH167" s="12"/>
      <c r="AK167" s="12"/>
      <c r="AM167" s="39"/>
    </row>
    <row r="168" ht="15.75" customHeight="1">
      <c r="A168" s="34"/>
      <c r="B168" s="34"/>
      <c r="C168" s="34"/>
      <c r="E168" s="34"/>
      <c r="F168" s="35"/>
      <c r="J168" s="36"/>
      <c r="L168" s="37"/>
      <c r="X168" s="12"/>
      <c r="Y168" s="12"/>
      <c r="Z168" s="12"/>
      <c r="AB168" s="13"/>
      <c r="AD168" s="12"/>
      <c r="AH168" s="12"/>
      <c r="AK168" s="12"/>
      <c r="AM168" s="39"/>
    </row>
    <row r="169" ht="15.75" customHeight="1">
      <c r="A169" s="34"/>
      <c r="B169" s="34"/>
      <c r="C169" s="34"/>
      <c r="E169" s="34"/>
      <c r="F169" s="35"/>
      <c r="J169" s="36"/>
      <c r="L169" s="37"/>
      <c r="X169" s="12"/>
      <c r="Y169" s="12"/>
      <c r="Z169" s="12"/>
      <c r="AB169" s="13"/>
      <c r="AD169" s="12"/>
      <c r="AH169" s="12"/>
      <c r="AK169" s="12"/>
      <c r="AM169" s="39"/>
    </row>
    <row r="170" ht="15.75" customHeight="1">
      <c r="A170" s="34"/>
      <c r="B170" s="34"/>
      <c r="C170" s="34"/>
      <c r="E170" s="34"/>
      <c r="F170" s="35"/>
      <c r="J170" s="36"/>
      <c r="L170" s="37"/>
      <c r="X170" s="12"/>
      <c r="Y170" s="12"/>
      <c r="Z170" s="12"/>
      <c r="AB170" s="13"/>
      <c r="AD170" s="12"/>
      <c r="AH170" s="12"/>
      <c r="AK170" s="12"/>
      <c r="AM170" s="39"/>
    </row>
    <row r="171" ht="15.75" customHeight="1">
      <c r="A171" s="34"/>
      <c r="B171" s="34"/>
      <c r="C171" s="34"/>
      <c r="E171" s="34"/>
      <c r="F171" s="35"/>
      <c r="J171" s="36"/>
      <c r="L171" s="37"/>
      <c r="X171" s="12"/>
      <c r="Y171" s="12"/>
      <c r="Z171" s="12"/>
      <c r="AB171" s="13"/>
      <c r="AD171" s="12"/>
      <c r="AH171" s="12"/>
      <c r="AK171" s="12"/>
      <c r="AM171" s="39"/>
    </row>
    <row r="172" ht="15.75" customHeight="1">
      <c r="A172" s="34"/>
      <c r="B172" s="34"/>
      <c r="C172" s="34"/>
      <c r="E172" s="34"/>
      <c r="F172" s="35"/>
      <c r="J172" s="36"/>
      <c r="L172" s="37"/>
      <c r="X172" s="12"/>
      <c r="Y172" s="12"/>
      <c r="Z172" s="12"/>
      <c r="AB172" s="13"/>
      <c r="AD172" s="12"/>
      <c r="AH172" s="12"/>
      <c r="AK172" s="12"/>
      <c r="AM172" s="39"/>
    </row>
    <row r="173" ht="15.75" customHeight="1">
      <c r="A173" s="34"/>
      <c r="B173" s="34"/>
      <c r="C173" s="34"/>
      <c r="E173" s="34"/>
      <c r="F173" s="35"/>
      <c r="J173" s="36"/>
      <c r="L173" s="37"/>
      <c r="X173" s="12"/>
      <c r="Y173" s="12"/>
      <c r="Z173" s="12"/>
      <c r="AB173" s="13"/>
      <c r="AD173" s="12"/>
      <c r="AH173" s="12"/>
      <c r="AK173" s="12"/>
      <c r="AM173" s="39"/>
    </row>
    <row r="174" ht="15.75" customHeight="1">
      <c r="A174" s="34"/>
      <c r="B174" s="34"/>
      <c r="C174" s="34"/>
      <c r="E174" s="34"/>
      <c r="F174" s="35"/>
      <c r="J174" s="36"/>
      <c r="L174" s="37"/>
      <c r="X174" s="12"/>
      <c r="Y174" s="12"/>
      <c r="Z174" s="12"/>
      <c r="AB174" s="13"/>
      <c r="AD174" s="12"/>
      <c r="AH174" s="12"/>
      <c r="AK174" s="12"/>
      <c r="AM174" s="39"/>
    </row>
    <row r="175" ht="15.75" customHeight="1">
      <c r="A175" s="34"/>
      <c r="B175" s="34"/>
      <c r="C175" s="34"/>
      <c r="E175" s="34"/>
      <c r="F175" s="35"/>
      <c r="J175" s="36"/>
      <c r="L175" s="37"/>
      <c r="X175" s="12"/>
      <c r="Y175" s="12"/>
      <c r="Z175" s="12"/>
      <c r="AB175" s="13"/>
      <c r="AD175" s="12"/>
      <c r="AH175" s="12"/>
      <c r="AK175" s="12"/>
      <c r="AM175" s="39"/>
    </row>
    <row r="176" ht="15.75" customHeight="1">
      <c r="A176" s="34"/>
      <c r="B176" s="34"/>
      <c r="C176" s="34"/>
      <c r="E176" s="34"/>
      <c r="F176" s="35"/>
      <c r="J176" s="36"/>
      <c r="L176" s="37"/>
      <c r="X176" s="12"/>
      <c r="Y176" s="12"/>
      <c r="Z176" s="12"/>
      <c r="AB176" s="13"/>
      <c r="AD176" s="12"/>
      <c r="AH176" s="12"/>
      <c r="AK176" s="12"/>
      <c r="AM176" s="39"/>
    </row>
    <row r="177" ht="15.75" customHeight="1">
      <c r="A177" s="34"/>
      <c r="B177" s="34"/>
      <c r="C177" s="34"/>
      <c r="E177" s="34"/>
      <c r="F177" s="35"/>
      <c r="J177" s="36"/>
      <c r="L177" s="37"/>
      <c r="X177" s="12"/>
      <c r="Y177" s="12"/>
      <c r="Z177" s="12"/>
      <c r="AB177" s="13"/>
      <c r="AD177" s="12"/>
      <c r="AH177" s="12"/>
      <c r="AK177" s="12"/>
      <c r="AM177" s="39"/>
    </row>
    <row r="178" ht="15.75" customHeight="1">
      <c r="A178" s="34"/>
      <c r="B178" s="34"/>
      <c r="C178" s="34"/>
      <c r="E178" s="34"/>
      <c r="F178" s="35"/>
      <c r="J178" s="36"/>
      <c r="L178" s="37"/>
      <c r="X178" s="12"/>
      <c r="Y178" s="12"/>
      <c r="Z178" s="12"/>
      <c r="AB178" s="13"/>
      <c r="AD178" s="12"/>
      <c r="AH178" s="12"/>
      <c r="AK178" s="12"/>
      <c r="AM178" s="39"/>
    </row>
    <row r="179" ht="15.75" customHeight="1">
      <c r="A179" s="34"/>
      <c r="B179" s="34"/>
      <c r="C179" s="34"/>
      <c r="E179" s="34"/>
      <c r="F179" s="35"/>
      <c r="J179" s="36"/>
      <c r="L179" s="37"/>
      <c r="X179" s="12"/>
      <c r="Y179" s="12"/>
      <c r="Z179" s="12"/>
      <c r="AB179" s="13"/>
      <c r="AD179" s="12"/>
      <c r="AH179" s="12"/>
      <c r="AK179" s="12"/>
      <c r="AM179" s="39"/>
    </row>
    <row r="180" ht="15.75" customHeight="1">
      <c r="A180" s="34"/>
      <c r="B180" s="34"/>
      <c r="C180" s="34"/>
      <c r="E180" s="34"/>
      <c r="F180" s="35"/>
      <c r="J180" s="36"/>
      <c r="L180" s="37"/>
      <c r="X180" s="12"/>
      <c r="Y180" s="12"/>
      <c r="Z180" s="12"/>
      <c r="AB180" s="13"/>
      <c r="AD180" s="12"/>
      <c r="AH180" s="12"/>
      <c r="AK180" s="12"/>
      <c r="AM180" s="39"/>
    </row>
    <row r="181" ht="15.75" customHeight="1">
      <c r="A181" s="34"/>
      <c r="B181" s="34"/>
      <c r="C181" s="34"/>
      <c r="E181" s="34"/>
      <c r="F181" s="35"/>
      <c r="J181" s="36"/>
      <c r="L181" s="37"/>
      <c r="X181" s="12"/>
      <c r="Y181" s="12"/>
      <c r="Z181" s="12"/>
      <c r="AB181" s="13"/>
      <c r="AD181" s="12"/>
      <c r="AH181" s="12"/>
      <c r="AK181" s="12"/>
      <c r="AM181" s="39"/>
    </row>
    <row r="182" ht="15.75" customHeight="1">
      <c r="A182" s="34"/>
      <c r="B182" s="34"/>
      <c r="C182" s="34"/>
      <c r="E182" s="34"/>
      <c r="F182" s="35"/>
      <c r="J182" s="36"/>
      <c r="L182" s="37"/>
      <c r="X182" s="12"/>
      <c r="Y182" s="12"/>
      <c r="Z182" s="12"/>
      <c r="AB182" s="13"/>
      <c r="AD182" s="12"/>
      <c r="AH182" s="12"/>
      <c r="AK182" s="12"/>
      <c r="AM182" s="39"/>
    </row>
    <row r="183" ht="15.75" customHeight="1">
      <c r="A183" s="34"/>
      <c r="B183" s="34"/>
      <c r="C183" s="34"/>
      <c r="E183" s="34"/>
      <c r="F183" s="35"/>
      <c r="J183" s="36"/>
      <c r="L183" s="37"/>
      <c r="X183" s="12"/>
      <c r="Y183" s="12"/>
      <c r="Z183" s="12"/>
      <c r="AB183" s="13"/>
      <c r="AD183" s="12"/>
      <c r="AH183" s="12"/>
      <c r="AK183" s="12"/>
      <c r="AM183" s="39"/>
    </row>
    <row r="184" ht="15.75" customHeight="1">
      <c r="A184" s="34"/>
      <c r="B184" s="34"/>
      <c r="C184" s="34"/>
      <c r="E184" s="34"/>
      <c r="F184" s="35"/>
      <c r="J184" s="36"/>
      <c r="L184" s="37"/>
      <c r="X184" s="12"/>
      <c r="Y184" s="12"/>
      <c r="Z184" s="12"/>
      <c r="AB184" s="13"/>
      <c r="AD184" s="12"/>
      <c r="AH184" s="12"/>
      <c r="AK184" s="12"/>
      <c r="AM184" s="39"/>
    </row>
    <row r="185" ht="15.75" customHeight="1">
      <c r="A185" s="34"/>
      <c r="B185" s="34"/>
      <c r="C185" s="34"/>
      <c r="E185" s="34"/>
      <c r="F185" s="35"/>
      <c r="J185" s="36"/>
      <c r="L185" s="37"/>
      <c r="X185" s="12"/>
      <c r="Y185" s="12"/>
      <c r="Z185" s="12"/>
      <c r="AB185" s="13"/>
      <c r="AD185" s="12"/>
      <c r="AH185" s="12"/>
      <c r="AK185" s="12"/>
      <c r="AM185" s="39"/>
    </row>
    <row r="186" ht="15.75" customHeight="1">
      <c r="A186" s="34"/>
      <c r="B186" s="34"/>
      <c r="C186" s="34"/>
      <c r="E186" s="34"/>
      <c r="F186" s="35"/>
      <c r="J186" s="36"/>
      <c r="L186" s="37"/>
      <c r="X186" s="12"/>
      <c r="Y186" s="12"/>
      <c r="Z186" s="12"/>
      <c r="AB186" s="13"/>
      <c r="AD186" s="12"/>
      <c r="AH186" s="12"/>
      <c r="AK186" s="12"/>
      <c r="AM186" s="39"/>
    </row>
    <row r="187" ht="15.75" customHeight="1">
      <c r="A187" s="34"/>
      <c r="B187" s="34"/>
      <c r="C187" s="34"/>
      <c r="E187" s="34"/>
      <c r="F187" s="35"/>
      <c r="J187" s="36"/>
      <c r="L187" s="37"/>
      <c r="X187" s="12"/>
      <c r="Y187" s="12"/>
      <c r="Z187" s="12"/>
      <c r="AB187" s="13"/>
      <c r="AD187" s="12"/>
      <c r="AH187" s="12"/>
      <c r="AK187" s="12"/>
      <c r="AM187" s="39"/>
    </row>
    <row r="188" ht="15.75" customHeight="1">
      <c r="A188" s="34"/>
      <c r="B188" s="34"/>
      <c r="C188" s="34"/>
      <c r="E188" s="34"/>
      <c r="F188" s="35"/>
      <c r="J188" s="36"/>
      <c r="L188" s="37"/>
      <c r="X188" s="12"/>
      <c r="Y188" s="12"/>
      <c r="Z188" s="12"/>
      <c r="AB188" s="13"/>
      <c r="AD188" s="12"/>
      <c r="AH188" s="12"/>
      <c r="AK188" s="12"/>
      <c r="AM188" s="39"/>
    </row>
    <row r="189" ht="15.75" customHeight="1">
      <c r="A189" s="34"/>
      <c r="B189" s="34"/>
      <c r="C189" s="34"/>
      <c r="E189" s="34"/>
      <c r="F189" s="35"/>
      <c r="J189" s="36"/>
      <c r="L189" s="37"/>
      <c r="X189" s="12"/>
      <c r="Y189" s="12"/>
      <c r="Z189" s="12"/>
      <c r="AB189" s="13"/>
      <c r="AD189" s="12"/>
      <c r="AH189" s="12"/>
      <c r="AK189" s="12"/>
      <c r="AM189" s="39"/>
    </row>
    <row r="190" ht="15.75" customHeight="1">
      <c r="A190" s="34"/>
      <c r="B190" s="34"/>
      <c r="C190" s="34"/>
      <c r="E190" s="34"/>
      <c r="F190" s="35"/>
      <c r="J190" s="36"/>
      <c r="L190" s="37"/>
      <c r="X190" s="12"/>
      <c r="Y190" s="12"/>
      <c r="Z190" s="12"/>
      <c r="AB190" s="13"/>
      <c r="AD190" s="12"/>
      <c r="AH190" s="12"/>
      <c r="AK190" s="12"/>
      <c r="AM190" s="39"/>
    </row>
    <row r="191" ht="15.75" customHeight="1">
      <c r="A191" s="34"/>
      <c r="B191" s="34"/>
      <c r="C191" s="34"/>
      <c r="E191" s="34"/>
      <c r="F191" s="35"/>
      <c r="J191" s="36"/>
      <c r="L191" s="37"/>
      <c r="X191" s="12"/>
      <c r="Y191" s="12"/>
      <c r="Z191" s="12"/>
      <c r="AB191" s="13"/>
      <c r="AD191" s="12"/>
      <c r="AH191" s="12"/>
      <c r="AK191" s="12"/>
      <c r="AM191" s="39"/>
    </row>
    <row r="192" ht="15.75" customHeight="1">
      <c r="A192" s="34"/>
      <c r="B192" s="34"/>
      <c r="C192" s="34"/>
      <c r="E192" s="34"/>
      <c r="F192" s="35"/>
      <c r="J192" s="36"/>
      <c r="L192" s="37"/>
      <c r="X192" s="12"/>
      <c r="Y192" s="12"/>
      <c r="Z192" s="12"/>
      <c r="AB192" s="13"/>
      <c r="AD192" s="12"/>
      <c r="AH192" s="12"/>
      <c r="AK192" s="12"/>
      <c r="AM192" s="39"/>
    </row>
    <row r="193" ht="15.75" customHeight="1">
      <c r="A193" s="34"/>
      <c r="B193" s="34"/>
      <c r="C193" s="34"/>
      <c r="E193" s="34"/>
      <c r="F193" s="35"/>
      <c r="J193" s="36"/>
      <c r="L193" s="37"/>
      <c r="X193" s="12"/>
      <c r="Y193" s="12"/>
      <c r="Z193" s="12"/>
      <c r="AB193" s="13"/>
      <c r="AD193" s="12"/>
      <c r="AH193" s="12"/>
      <c r="AK193" s="12"/>
      <c r="AM193" s="39"/>
    </row>
    <row r="194" ht="15.75" customHeight="1">
      <c r="A194" s="34"/>
      <c r="B194" s="34"/>
      <c r="C194" s="34"/>
      <c r="E194" s="34"/>
      <c r="F194" s="35"/>
      <c r="J194" s="36"/>
      <c r="L194" s="37"/>
      <c r="X194" s="12"/>
      <c r="Y194" s="12"/>
      <c r="Z194" s="12"/>
      <c r="AB194" s="13"/>
      <c r="AD194" s="12"/>
      <c r="AH194" s="12"/>
      <c r="AK194" s="12"/>
      <c r="AM194" s="39"/>
    </row>
    <row r="195" ht="15.75" customHeight="1">
      <c r="A195" s="34"/>
      <c r="B195" s="34"/>
      <c r="C195" s="34"/>
      <c r="E195" s="34"/>
      <c r="F195" s="35"/>
      <c r="J195" s="36"/>
      <c r="L195" s="37"/>
      <c r="X195" s="12"/>
      <c r="Y195" s="12"/>
      <c r="Z195" s="12"/>
      <c r="AB195" s="13"/>
      <c r="AD195" s="12"/>
      <c r="AH195" s="12"/>
      <c r="AK195" s="12"/>
      <c r="AM195" s="39"/>
    </row>
    <row r="196" ht="15.75" customHeight="1">
      <c r="A196" s="34"/>
      <c r="B196" s="34"/>
      <c r="C196" s="34"/>
      <c r="E196" s="34"/>
      <c r="F196" s="35"/>
      <c r="J196" s="36"/>
      <c r="L196" s="37"/>
      <c r="X196" s="12"/>
      <c r="Y196" s="12"/>
      <c r="Z196" s="12"/>
      <c r="AB196" s="13"/>
      <c r="AD196" s="12"/>
      <c r="AH196" s="12"/>
      <c r="AK196" s="12"/>
      <c r="AM196" s="39"/>
    </row>
    <row r="197" ht="15.75" customHeight="1">
      <c r="A197" s="34"/>
      <c r="B197" s="34"/>
      <c r="C197" s="34"/>
      <c r="E197" s="34"/>
      <c r="F197" s="35"/>
      <c r="J197" s="36"/>
      <c r="L197" s="37"/>
      <c r="X197" s="12"/>
      <c r="Y197" s="12"/>
      <c r="Z197" s="12"/>
      <c r="AB197" s="13"/>
      <c r="AD197" s="12"/>
      <c r="AH197" s="12"/>
      <c r="AK197" s="12"/>
      <c r="AM197" s="39"/>
    </row>
    <row r="198" ht="15.75" customHeight="1">
      <c r="A198" s="34"/>
      <c r="B198" s="34"/>
      <c r="C198" s="34"/>
      <c r="E198" s="34"/>
      <c r="F198" s="35"/>
      <c r="J198" s="36"/>
      <c r="L198" s="37"/>
      <c r="X198" s="12"/>
      <c r="Y198" s="12"/>
      <c r="Z198" s="12"/>
      <c r="AB198" s="13"/>
      <c r="AD198" s="12"/>
      <c r="AH198" s="12"/>
      <c r="AK198" s="12"/>
      <c r="AM198" s="39"/>
    </row>
    <row r="199" ht="15.75" customHeight="1">
      <c r="A199" s="34"/>
      <c r="B199" s="34"/>
      <c r="C199" s="34"/>
      <c r="E199" s="34"/>
      <c r="F199" s="35"/>
      <c r="J199" s="36"/>
      <c r="L199" s="37"/>
      <c r="X199" s="12"/>
      <c r="Y199" s="12"/>
      <c r="Z199" s="12"/>
      <c r="AB199" s="13"/>
      <c r="AD199" s="12"/>
      <c r="AH199" s="12"/>
      <c r="AK199" s="12"/>
      <c r="AM199" s="39"/>
    </row>
    <row r="200" ht="15.75" customHeight="1">
      <c r="A200" s="34"/>
      <c r="B200" s="34"/>
      <c r="C200" s="34"/>
      <c r="E200" s="34"/>
      <c r="F200" s="35"/>
      <c r="J200" s="36"/>
      <c r="L200" s="37"/>
      <c r="X200" s="12"/>
      <c r="Y200" s="12"/>
      <c r="Z200" s="12"/>
      <c r="AB200" s="13"/>
      <c r="AD200" s="12"/>
      <c r="AH200" s="12"/>
      <c r="AK200" s="12"/>
      <c r="AM200" s="39"/>
    </row>
    <row r="201" ht="15.75" customHeight="1">
      <c r="A201" s="34"/>
      <c r="B201" s="34"/>
      <c r="C201" s="34"/>
      <c r="E201" s="34"/>
      <c r="F201" s="35"/>
      <c r="J201" s="36"/>
      <c r="L201" s="37"/>
      <c r="X201" s="12"/>
      <c r="Y201" s="12"/>
      <c r="Z201" s="12"/>
      <c r="AB201" s="13"/>
      <c r="AD201" s="12"/>
      <c r="AH201" s="12"/>
      <c r="AK201" s="12"/>
      <c r="AM201" s="39"/>
    </row>
    <row r="202" ht="15.75" customHeight="1">
      <c r="A202" s="34"/>
      <c r="B202" s="34"/>
      <c r="C202" s="34"/>
      <c r="E202" s="34"/>
      <c r="F202" s="35"/>
      <c r="J202" s="36"/>
      <c r="L202" s="37"/>
      <c r="X202" s="12"/>
      <c r="Y202" s="12"/>
      <c r="Z202" s="12"/>
      <c r="AB202" s="13"/>
      <c r="AD202" s="12"/>
      <c r="AH202" s="12"/>
      <c r="AK202" s="12"/>
      <c r="AM202" s="39"/>
    </row>
    <row r="203" ht="15.75" customHeight="1">
      <c r="A203" s="34"/>
      <c r="B203" s="34"/>
      <c r="C203" s="34"/>
      <c r="E203" s="34"/>
      <c r="F203" s="35"/>
      <c r="J203" s="36"/>
      <c r="L203" s="37"/>
      <c r="X203" s="12"/>
      <c r="Y203" s="12"/>
      <c r="Z203" s="12"/>
      <c r="AB203" s="13"/>
      <c r="AD203" s="12"/>
      <c r="AH203" s="12"/>
      <c r="AK203" s="12"/>
      <c r="AM203" s="39"/>
    </row>
    <row r="204" ht="15.75" customHeight="1">
      <c r="A204" s="34"/>
      <c r="B204" s="34"/>
      <c r="C204" s="34"/>
      <c r="E204" s="34"/>
      <c r="F204" s="35"/>
      <c r="J204" s="36"/>
      <c r="L204" s="37"/>
      <c r="X204" s="12"/>
      <c r="Y204" s="12"/>
      <c r="Z204" s="12"/>
      <c r="AB204" s="13"/>
      <c r="AD204" s="12"/>
      <c r="AH204" s="12"/>
      <c r="AK204" s="12"/>
      <c r="AM204" s="39"/>
    </row>
    <row r="205" ht="15.75" customHeight="1">
      <c r="A205" s="34"/>
      <c r="B205" s="34"/>
      <c r="C205" s="34"/>
      <c r="E205" s="34"/>
      <c r="F205" s="35"/>
      <c r="J205" s="36"/>
      <c r="L205" s="37"/>
      <c r="X205" s="12"/>
      <c r="Y205" s="12"/>
      <c r="Z205" s="12"/>
      <c r="AB205" s="13"/>
      <c r="AD205" s="12"/>
      <c r="AH205" s="12"/>
      <c r="AK205" s="12"/>
      <c r="AM205" s="39"/>
    </row>
    <row r="206" ht="15.75" customHeight="1">
      <c r="A206" s="34"/>
      <c r="B206" s="34"/>
      <c r="C206" s="34"/>
      <c r="E206" s="34"/>
      <c r="F206" s="35"/>
      <c r="J206" s="36"/>
      <c r="L206" s="37"/>
      <c r="X206" s="12"/>
      <c r="Y206" s="12"/>
      <c r="Z206" s="12"/>
      <c r="AB206" s="13"/>
      <c r="AD206" s="12"/>
      <c r="AH206" s="12"/>
      <c r="AK206" s="12"/>
      <c r="AM206" s="39"/>
    </row>
    <row r="207" ht="15.75" customHeight="1">
      <c r="A207" s="34"/>
      <c r="B207" s="34"/>
      <c r="C207" s="34"/>
      <c r="E207" s="34"/>
      <c r="F207" s="35"/>
      <c r="J207" s="36"/>
      <c r="L207" s="37"/>
      <c r="X207" s="12"/>
      <c r="Y207" s="12"/>
      <c r="Z207" s="12"/>
      <c r="AB207" s="13"/>
      <c r="AD207" s="12"/>
      <c r="AH207" s="12"/>
      <c r="AK207" s="12"/>
      <c r="AM207" s="39"/>
    </row>
    <row r="208" ht="15.75" customHeight="1">
      <c r="A208" s="34"/>
      <c r="B208" s="34"/>
      <c r="C208" s="34"/>
      <c r="E208" s="34"/>
      <c r="F208" s="35"/>
      <c r="J208" s="36"/>
      <c r="L208" s="37"/>
      <c r="X208" s="12"/>
      <c r="Y208" s="12"/>
      <c r="Z208" s="12"/>
      <c r="AB208" s="13"/>
      <c r="AD208" s="12"/>
      <c r="AH208" s="12"/>
      <c r="AK208" s="12"/>
      <c r="AM208" s="39"/>
    </row>
    <row r="209" ht="15.75" customHeight="1">
      <c r="A209" s="34"/>
      <c r="B209" s="34"/>
      <c r="C209" s="34"/>
      <c r="E209" s="34"/>
      <c r="F209" s="35"/>
      <c r="J209" s="36"/>
      <c r="L209" s="37"/>
      <c r="X209" s="12"/>
      <c r="Y209" s="12"/>
      <c r="Z209" s="12"/>
      <c r="AB209" s="13"/>
      <c r="AD209" s="12"/>
      <c r="AH209" s="12"/>
      <c r="AK209" s="12"/>
      <c r="AM209" s="39"/>
    </row>
    <row r="210" ht="15.75" customHeight="1">
      <c r="A210" s="34"/>
      <c r="B210" s="34"/>
      <c r="C210" s="34"/>
      <c r="E210" s="34"/>
      <c r="F210" s="35"/>
      <c r="J210" s="36"/>
      <c r="L210" s="37"/>
      <c r="X210" s="12"/>
      <c r="Y210" s="12"/>
      <c r="Z210" s="12"/>
      <c r="AB210" s="13"/>
      <c r="AD210" s="12"/>
      <c r="AH210" s="12"/>
      <c r="AK210" s="12"/>
      <c r="AM210" s="39"/>
    </row>
    <row r="211" ht="15.75" customHeight="1">
      <c r="A211" s="34"/>
      <c r="B211" s="34"/>
      <c r="C211" s="34"/>
      <c r="E211" s="34"/>
      <c r="F211" s="35"/>
      <c r="J211" s="36"/>
      <c r="L211" s="37"/>
      <c r="X211" s="12"/>
      <c r="Y211" s="12"/>
      <c r="Z211" s="12"/>
      <c r="AB211" s="13"/>
      <c r="AD211" s="12"/>
      <c r="AH211" s="12"/>
      <c r="AK211" s="12"/>
      <c r="AM211" s="39"/>
    </row>
    <row r="212" ht="15.75" customHeight="1">
      <c r="A212" s="34"/>
      <c r="B212" s="34"/>
      <c r="C212" s="34"/>
      <c r="E212" s="34"/>
      <c r="F212" s="35"/>
      <c r="J212" s="36"/>
      <c r="L212" s="37"/>
      <c r="X212" s="12"/>
      <c r="Y212" s="12"/>
      <c r="Z212" s="12"/>
      <c r="AB212" s="13"/>
      <c r="AD212" s="12"/>
      <c r="AH212" s="12"/>
      <c r="AK212" s="12"/>
      <c r="AM212" s="39"/>
    </row>
    <row r="213" ht="15.75" customHeight="1">
      <c r="A213" s="34"/>
      <c r="B213" s="34"/>
      <c r="C213" s="34"/>
      <c r="E213" s="34"/>
      <c r="F213" s="35"/>
      <c r="J213" s="36"/>
      <c r="L213" s="37"/>
      <c r="X213" s="12"/>
      <c r="Y213" s="12"/>
      <c r="Z213" s="12"/>
      <c r="AB213" s="13"/>
      <c r="AD213" s="12"/>
      <c r="AH213" s="12"/>
      <c r="AK213" s="12"/>
      <c r="AM213" s="39"/>
    </row>
    <row r="214" ht="15.75" customHeight="1">
      <c r="A214" s="34"/>
      <c r="B214" s="34"/>
      <c r="C214" s="34"/>
      <c r="E214" s="34"/>
      <c r="F214" s="35"/>
      <c r="J214" s="36"/>
      <c r="L214" s="37"/>
      <c r="X214" s="12"/>
      <c r="Y214" s="12"/>
      <c r="Z214" s="12"/>
      <c r="AB214" s="13"/>
      <c r="AD214" s="12"/>
      <c r="AH214" s="12"/>
      <c r="AK214" s="12"/>
      <c r="AM214" s="39"/>
    </row>
    <row r="215" ht="15.75" customHeight="1">
      <c r="A215" s="34"/>
      <c r="B215" s="34"/>
      <c r="C215" s="34"/>
      <c r="E215" s="34"/>
      <c r="F215" s="35"/>
      <c r="J215" s="36"/>
      <c r="L215" s="37"/>
      <c r="X215" s="12"/>
      <c r="Y215" s="12"/>
      <c r="Z215" s="12"/>
      <c r="AB215" s="13"/>
      <c r="AD215" s="12"/>
      <c r="AH215" s="12"/>
      <c r="AK215" s="12"/>
      <c r="AM215" s="39"/>
    </row>
    <row r="216" ht="15.75" customHeight="1">
      <c r="A216" s="34"/>
      <c r="B216" s="34"/>
      <c r="C216" s="34"/>
      <c r="E216" s="34"/>
      <c r="F216" s="35"/>
      <c r="J216" s="36"/>
      <c r="L216" s="37"/>
      <c r="X216" s="12"/>
      <c r="Y216" s="12"/>
      <c r="Z216" s="12"/>
      <c r="AB216" s="13"/>
      <c r="AD216" s="12"/>
      <c r="AH216" s="12"/>
      <c r="AK216" s="12"/>
      <c r="AM216" s="39"/>
    </row>
    <row r="217" ht="15.75" customHeight="1">
      <c r="A217" s="34"/>
      <c r="B217" s="34"/>
      <c r="C217" s="34"/>
      <c r="E217" s="34"/>
      <c r="F217" s="35"/>
      <c r="J217" s="36"/>
      <c r="L217" s="37"/>
      <c r="X217" s="12"/>
      <c r="Y217" s="12"/>
      <c r="Z217" s="12"/>
      <c r="AB217" s="13"/>
      <c r="AD217" s="12"/>
      <c r="AH217" s="12"/>
      <c r="AK217" s="12"/>
      <c r="AM217" s="39"/>
    </row>
    <row r="218" ht="15.75" customHeight="1">
      <c r="A218" s="34"/>
      <c r="B218" s="34"/>
      <c r="C218" s="34"/>
      <c r="E218" s="34"/>
      <c r="F218" s="35"/>
      <c r="J218" s="36"/>
      <c r="L218" s="37"/>
      <c r="X218" s="12"/>
      <c r="Y218" s="12"/>
      <c r="Z218" s="12"/>
      <c r="AB218" s="13"/>
      <c r="AD218" s="12"/>
      <c r="AH218" s="12"/>
      <c r="AK218" s="12"/>
      <c r="AM218" s="39"/>
    </row>
    <row r="219" ht="15.75" customHeight="1">
      <c r="A219" s="34"/>
      <c r="B219" s="34"/>
      <c r="C219" s="34"/>
      <c r="E219" s="34"/>
      <c r="F219" s="35"/>
      <c r="J219" s="36"/>
      <c r="L219" s="37"/>
      <c r="X219" s="12"/>
      <c r="Y219" s="12"/>
      <c r="Z219" s="12"/>
      <c r="AB219" s="13"/>
      <c r="AD219" s="12"/>
      <c r="AH219" s="12"/>
      <c r="AK219" s="12"/>
      <c r="AM219" s="39"/>
    </row>
    <row r="220" ht="15.75" customHeight="1">
      <c r="A220" s="34"/>
      <c r="B220" s="34"/>
      <c r="C220" s="34"/>
      <c r="E220" s="34"/>
      <c r="F220" s="35"/>
      <c r="J220" s="36"/>
      <c r="L220" s="37"/>
      <c r="X220" s="12"/>
      <c r="Y220" s="12"/>
      <c r="Z220" s="12"/>
      <c r="AB220" s="13"/>
      <c r="AD220" s="12"/>
      <c r="AH220" s="12"/>
      <c r="AK220" s="12"/>
      <c r="AM220" s="39"/>
    </row>
    <row r="221" ht="15.75" customHeight="1">
      <c r="A221" s="34"/>
      <c r="B221" s="34"/>
      <c r="C221" s="34"/>
      <c r="E221" s="34"/>
      <c r="F221" s="35"/>
      <c r="J221" s="36"/>
      <c r="L221" s="37"/>
      <c r="X221" s="12"/>
      <c r="Y221" s="12"/>
      <c r="Z221" s="12"/>
      <c r="AB221" s="13"/>
      <c r="AD221" s="12"/>
      <c r="AH221" s="12"/>
      <c r="AK221" s="12"/>
      <c r="AM221" s="39"/>
    </row>
    <row r="222" ht="15.75" customHeight="1">
      <c r="A222" s="34"/>
      <c r="B222" s="34"/>
      <c r="C222" s="34"/>
      <c r="E222" s="34"/>
      <c r="F222" s="35"/>
      <c r="J222" s="36"/>
      <c r="L222" s="37"/>
      <c r="X222" s="12"/>
      <c r="Y222" s="12"/>
      <c r="Z222" s="12"/>
      <c r="AB222" s="13"/>
      <c r="AD222" s="12"/>
      <c r="AH222" s="12"/>
      <c r="AK222" s="12"/>
      <c r="AM222" s="39"/>
    </row>
    <row r="223" ht="15.75" customHeight="1">
      <c r="A223" s="34"/>
      <c r="B223" s="34"/>
      <c r="C223" s="34"/>
      <c r="E223" s="34"/>
      <c r="F223" s="35"/>
      <c r="J223" s="36"/>
      <c r="L223" s="37"/>
      <c r="X223" s="12"/>
      <c r="Y223" s="12"/>
      <c r="Z223" s="12"/>
      <c r="AB223" s="13"/>
      <c r="AD223" s="12"/>
      <c r="AH223" s="12"/>
      <c r="AK223" s="12"/>
      <c r="AM223" s="39"/>
    </row>
    <row r="224" ht="15.75" customHeight="1">
      <c r="A224" s="34"/>
      <c r="B224" s="34"/>
      <c r="C224" s="34"/>
      <c r="E224" s="34"/>
      <c r="F224" s="35"/>
      <c r="J224" s="36"/>
      <c r="L224" s="37"/>
      <c r="X224" s="12"/>
      <c r="Y224" s="12"/>
      <c r="Z224" s="12"/>
      <c r="AB224" s="13"/>
      <c r="AD224" s="12"/>
      <c r="AH224" s="12"/>
      <c r="AK224" s="12"/>
      <c r="AM224" s="39"/>
    </row>
    <row r="225" ht="15.75" customHeight="1">
      <c r="A225" s="34"/>
      <c r="B225" s="34"/>
      <c r="C225" s="34"/>
      <c r="E225" s="34"/>
      <c r="F225" s="35"/>
      <c r="J225" s="36"/>
      <c r="L225" s="37"/>
      <c r="X225" s="12"/>
      <c r="Y225" s="12"/>
      <c r="Z225" s="12"/>
      <c r="AB225" s="13"/>
      <c r="AD225" s="12"/>
      <c r="AH225" s="12"/>
      <c r="AK225" s="12"/>
      <c r="AM225" s="39"/>
    </row>
    <row r="226" ht="15.75" customHeight="1">
      <c r="A226" s="34"/>
      <c r="B226" s="34"/>
      <c r="C226" s="34"/>
      <c r="E226" s="34"/>
      <c r="F226" s="35"/>
      <c r="J226" s="36"/>
      <c r="L226" s="37"/>
      <c r="X226" s="12"/>
      <c r="Y226" s="12"/>
      <c r="Z226" s="12"/>
      <c r="AB226" s="13"/>
      <c r="AD226" s="12"/>
      <c r="AH226" s="12"/>
      <c r="AK226" s="12"/>
      <c r="AM226" s="39"/>
    </row>
    <row r="227" ht="15.75" customHeight="1">
      <c r="A227" s="34"/>
      <c r="B227" s="34"/>
      <c r="C227" s="34"/>
      <c r="E227" s="34"/>
      <c r="F227" s="35"/>
      <c r="J227" s="36"/>
      <c r="L227" s="37"/>
      <c r="X227" s="12"/>
      <c r="Y227" s="12"/>
      <c r="Z227" s="12"/>
      <c r="AB227" s="13"/>
      <c r="AD227" s="12"/>
      <c r="AH227" s="12"/>
      <c r="AK227" s="12"/>
      <c r="AM227" s="39"/>
    </row>
    <row r="228" ht="15.75" customHeight="1">
      <c r="A228" s="34"/>
      <c r="B228" s="34"/>
      <c r="C228" s="34"/>
      <c r="E228" s="34"/>
      <c r="F228" s="35"/>
      <c r="J228" s="36"/>
      <c r="L228" s="37"/>
      <c r="X228" s="12"/>
      <c r="Y228" s="12"/>
      <c r="Z228" s="12"/>
      <c r="AB228" s="13"/>
      <c r="AD228" s="12"/>
      <c r="AH228" s="12"/>
      <c r="AK228" s="12"/>
      <c r="AM228" s="39"/>
    </row>
    <row r="229" ht="15.75" customHeight="1">
      <c r="A229" s="34"/>
      <c r="B229" s="34"/>
      <c r="C229" s="34"/>
      <c r="E229" s="34"/>
      <c r="F229" s="35"/>
      <c r="J229" s="36"/>
      <c r="L229" s="37"/>
      <c r="X229" s="12"/>
      <c r="Y229" s="12"/>
      <c r="Z229" s="12"/>
      <c r="AB229" s="13"/>
      <c r="AD229" s="12"/>
      <c r="AH229" s="12"/>
      <c r="AK229" s="12"/>
      <c r="AM229" s="39"/>
    </row>
    <row r="230" ht="15.75" customHeight="1">
      <c r="A230" s="34"/>
      <c r="B230" s="34"/>
      <c r="C230" s="34"/>
      <c r="E230" s="34"/>
      <c r="F230" s="35"/>
      <c r="J230" s="36"/>
      <c r="L230" s="37"/>
      <c r="X230" s="12"/>
      <c r="Y230" s="12"/>
      <c r="Z230" s="12"/>
      <c r="AB230" s="13"/>
      <c r="AD230" s="12"/>
      <c r="AH230" s="12"/>
      <c r="AK230" s="12"/>
      <c r="AM230" s="39"/>
    </row>
    <row r="231" ht="15.75" customHeight="1">
      <c r="A231" s="34"/>
      <c r="B231" s="34"/>
      <c r="C231" s="34"/>
      <c r="E231" s="34"/>
      <c r="F231" s="35"/>
      <c r="J231" s="36"/>
      <c r="L231" s="37"/>
      <c r="X231" s="12"/>
      <c r="Y231" s="12"/>
      <c r="Z231" s="12"/>
      <c r="AB231" s="13"/>
      <c r="AD231" s="12"/>
      <c r="AH231" s="12"/>
      <c r="AK231" s="12"/>
      <c r="AM231" s="39"/>
    </row>
    <row r="232" ht="15.75" customHeight="1">
      <c r="A232" s="34"/>
      <c r="B232" s="34"/>
      <c r="C232" s="34"/>
      <c r="E232" s="34"/>
      <c r="F232" s="35"/>
      <c r="J232" s="36"/>
      <c r="L232" s="37"/>
      <c r="X232" s="12"/>
      <c r="Y232" s="12"/>
      <c r="Z232" s="12"/>
      <c r="AB232" s="13"/>
      <c r="AD232" s="12"/>
      <c r="AH232" s="12"/>
      <c r="AK232" s="12"/>
      <c r="AM232" s="39"/>
    </row>
    <row r="233" ht="15.75" customHeight="1">
      <c r="A233" s="34"/>
      <c r="B233" s="34"/>
      <c r="C233" s="34"/>
      <c r="E233" s="34"/>
      <c r="F233" s="35"/>
      <c r="J233" s="36"/>
      <c r="L233" s="37"/>
      <c r="X233" s="12"/>
      <c r="Y233" s="12"/>
      <c r="Z233" s="12"/>
      <c r="AB233" s="13"/>
      <c r="AD233" s="12"/>
      <c r="AH233" s="12"/>
      <c r="AK233" s="12"/>
      <c r="AM233" s="39"/>
    </row>
    <row r="234" ht="15.75" customHeight="1">
      <c r="A234" s="34"/>
      <c r="B234" s="34"/>
      <c r="C234" s="34"/>
      <c r="E234" s="34"/>
      <c r="F234" s="35"/>
      <c r="J234" s="36"/>
      <c r="L234" s="37"/>
      <c r="X234" s="12"/>
      <c r="Y234" s="12"/>
      <c r="Z234" s="12"/>
      <c r="AB234" s="13"/>
      <c r="AD234" s="12"/>
      <c r="AH234" s="12"/>
      <c r="AK234" s="12"/>
      <c r="AM234" s="39"/>
    </row>
    <row r="235" ht="15.75" customHeight="1">
      <c r="A235" s="34"/>
      <c r="B235" s="34"/>
      <c r="C235" s="34"/>
      <c r="E235" s="34"/>
      <c r="F235" s="35"/>
      <c r="J235" s="36"/>
      <c r="L235" s="37"/>
      <c r="X235" s="12"/>
      <c r="Y235" s="12"/>
      <c r="Z235" s="12"/>
      <c r="AB235" s="13"/>
      <c r="AD235" s="12"/>
      <c r="AH235" s="12"/>
      <c r="AK235" s="12"/>
      <c r="AM235" s="39"/>
    </row>
    <row r="236" ht="15.75" customHeight="1">
      <c r="A236" s="34"/>
      <c r="B236" s="34"/>
      <c r="C236" s="34"/>
      <c r="E236" s="34"/>
      <c r="F236" s="35"/>
      <c r="J236" s="36"/>
      <c r="L236" s="37"/>
      <c r="X236" s="12"/>
      <c r="Y236" s="12"/>
      <c r="Z236" s="12"/>
      <c r="AB236" s="13"/>
      <c r="AD236" s="12"/>
      <c r="AH236" s="12"/>
      <c r="AK236" s="12"/>
      <c r="AM236" s="39"/>
    </row>
    <row r="237" ht="15.75" customHeight="1">
      <c r="A237" s="34"/>
      <c r="B237" s="34"/>
      <c r="C237" s="34"/>
      <c r="E237" s="34"/>
      <c r="F237" s="35"/>
      <c r="J237" s="36"/>
      <c r="L237" s="37"/>
      <c r="X237" s="12"/>
      <c r="Y237" s="12"/>
      <c r="Z237" s="12"/>
      <c r="AB237" s="13"/>
      <c r="AD237" s="12"/>
      <c r="AH237" s="12"/>
      <c r="AK237" s="12"/>
      <c r="AM237" s="39"/>
    </row>
    <row r="238" ht="15.75" customHeight="1">
      <c r="A238" s="34"/>
      <c r="B238" s="34"/>
      <c r="C238" s="34"/>
      <c r="E238" s="34"/>
      <c r="F238" s="35"/>
      <c r="J238" s="36"/>
      <c r="L238" s="37"/>
      <c r="X238" s="12"/>
      <c r="Y238" s="12"/>
      <c r="Z238" s="12"/>
      <c r="AB238" s="13"/>
      <c r="AD238" s="12"/>
      <c r="AH238" s="12"/>
      <c r="AK238" s="12"/>
      <c r="AM238" s="39"/>
    </row>
    <row r="239" ht="15.75" customHeight="1">
      <c r="A239" s="34"/>
      <c r="B239" s="34"/>
      <c r="C239" s="34"/>
      <c r="E239" s="34"/>
      <c r="F239" s="35"/>
      <c r="J239" s="36"/>
      <c r="L239" s="37"/>
      <c r="X239" s="12"/>
      <c r="Y239" s="12"/>
      <c r="Z239" s="12"/>
      <c r="AB239" s="13"/>
      <c r="AD239" s="12"/>
      <c r="AH239" s="12"/>
      <c r="AK239" s="12"/>
      <c r="AM239" s="39"/>
    </row>
    <row r="240" ht="15.75" customHeight="1">
      <c r="A240" s="34"/>
      <c r="B240" s="34"/>
      <c r="C240" s="34"/>
      <c r="E240" s="34"/>
      <c r="F240" s="35"/>
      <c r="J240" s="36"/>
      <c r="L240" s="37"/>
      <c r="X240" s="12"/>
      <c r="Y240" s="12"/>
      <c r="Z240" s="12"/>
      <c r="AB240" s="13"/>
      <c r="AD240" s="12"/>
      <c r="AH240" s="12"/>
      <c r="AK240" s="12"/>
      <c r="AM240" s="39"/>
    </row>
    <row r="241" ht="15.75" customHeight="1">
      <c r="A241" s="34"/>
      <c r="B241" s="34"/>
      <c r="C241" s="34"/>
      <c r="E241" s="34"/>
      <c r="F241" s="35"/>
      <c r="J241" s="36"/>
      <c r="L241" s="37"/>
      <c r="X241" s="12"/>
      <c r="Y241" s="12"/>
      <c r="Z241" s="12"/>
      <c r="AB241" s="13"/>
      <c r="AD241" s="12"/>
      <c r="AH241" s="12"/>
      <c r="AK241" s="12"/>
      <c r="AM241" s="39"/>
    </row>
    <row r="242" ht="15.75" customHeight="1">
      <c r="A242" s="34"/>
      <c r="B242" s="34"/>
      <c r="C242" s="34"/>
      <c r="E242" s="34"/>
      <c r="F242" s="35"/>
      <c r="J242" s="36"/>
      <c r="L242" s="37"/>
      <c r="X242" s="12"/>
      <c r="Y242" s="12"/>
      <c r="Z242" s="12"/>
      <c r="AB242" s="13"/>
      <c r="AD242" s="12"/>
      <c r="AH242" s="12"/>
      <c r="AK242" s="12"/>
      <c r="AM242" s="39"/>
    </row>
    <row r="243" ht="15.75" customHeight="1">
      <c r="A243" s="34"/>
      <c r="B243" s="34"/>
      <c r="C243" s="34"/>
      <c r="E243" s="34"/>
      <c r="F243" s="35"/>
      <c r="J243" s="36"/>
      <c r="L243" s="37"/>
      <c r="X243" s="12"/>
      <c r="Y243" s="12"/>
      <c r="Z243" s="12"/>
      <c r="AB243" s="13"/>
      <c r="AD243" s="12"/>
      <c r="AH243" s="12"/>
      <c r="AK243" s="12"/>
      <c r="AM243" s="39"/>
    </row>
    <row r="244" ht="15.75" customHeight="1">
      <c r="A244" s="34"/>
      <c r="B244" s="34"/>
      <c r="C244" s="34"/>
      <c r="E244" s="34"/>
      <c r="F244" s="35"/>
      <c r="J244" s="36"/>
      <c r="L244" s="37"/>
      <c r="X244" s="12"/>
      <c r="Y244" s="12"/>
      <c r="Z244" s="12"/>
      <c r="AB244" s="13"/>
      <c r="AD244" s="12"/>
      <c r="AH244" s="12"/>
      <c r="AK244" s="12"/>
      <c r="AM244" s="39"/>
    </row>
    <row r="245" ht="15.75" customHeight="1">
      <c r="A245" s="34"/>
      <c r="B245" s="34"/>
      <c r="C245" s="34"/>
      <c r="E245" s="34"/>
      <c r="F245" s="35"/>
      <c r="J245" s="36"/>
      <c r="L245" s="37"/>
      <c r="X245" s="12"/>
      <c r="Y245" s="12"/>
      <c r="Z245" s="12"/>
      <c r="AB245" s="13"/>
      <c r="AD245" s="12"/>
      <c r="AH245" s="12"/>
      <c r="AK245" s="12"/>
      <c r="AM245" s="39"/>
    </row>
    <row r="246" ht="15.75" customHeight="1">
      <c r="A246" s="34"/>
      <c r="B246" s="34"/>
      <c r="C246" s="34"/>
      <c r="E246" s="34"/>
      <c r="F246" s="35"/>
      <c r="J246" s="36"/>
      <c r="L246" s="37"/>
      <c r="X246" s="12"/>
      <c r="Y246" s="12"/>
      <c r="Z246" s="12"/>
      <c r="AB246" s="13"/>
      <c r="AD246" s="12"/>
      <c r="AH246" s="12"/>
      <c r="AK246" s="12"/>
      <c r="AM246" s="39"/>
    </row>
    <row r="247" ht="15.75" customHeight="1">
      <c r="A247" s="34"/>
      <c r="B247" s="34"/>
      <c r="C247" s="34"/>
      <c r="E247" s="34"/>
      <c r="F247" s="35"/>
      <c r="J247" s="36"/>
      <c r="L247" s="37"/>
      <c r="X247" s="12"/>
      <c r="Y247" s="12"/>
      <c r="Z247" s="12"/>
      <c r="AB247" s="13"/>
      <c r="AD247" s="12"/>
      <c r="AH247" s="12"/>
      <c r="AK247" s="12"/>
      <c r="AM247" s="39"/>
    </row>
    <row r="248" ht="15.75" customHeight="1">
      <c r="A248" s="34"/>
      <c r="B248" s="34"/>
      <c r="C248" s="34"/>
      <c r="E248" s="34"/>
      <c r="F248" s="35"/>
      <c r="J248" s="36"/>
      <c r="L248" s="37"/>
      <c r="X248" s="12"/>
      <c r="Y248" s="12"/>
      <c r="Z248" s="12"/>
      <c r="AB248" s="13"/>
      <c r="AD248" s="12"/>
      <c r="AH248" s="12"/>
      <c r="AK248" s="12"/>
      <c r="AM248" s="39"/>
    </row>
    <row r="249" ht="15.75" customHeight="1">
      <c r="A249" s="34"/>
      <c r="B249" s="34"/>
      <c r="C249" s="34"/>
      <c r="E249" s="34"/>
      <c r="F249" s="35"/>
      <c r="J249" s="36"/>
      <c r="L249" s="37"/>
      <c r="X249" s="12"/>
      <c r="Y249" s="12"/>
      <c r="Z249" s="12"/>
      <c r="AB249" s="13"/>
      <c r="AD249" s="12"/>
      <c r="AH249" s="12"/>
      <c r="AK249" s="12"/>
      <c r="AM249" s="39"/>
    </row>
    <row r="250" ht="15.75" customHeight="1">
      <c r="A250" s="34"/>
      <c r="B250" s="34"/>
      <c r="C250" s="34"/>
      <c r="E250" s="34"/>
      <c r="F250" s="35"/>
      <c r="J250" s="36"/>
      <c r="L250" s="37"/>
      <c r="X250" s="12"/>
      <c r="Y250" s="12"/>
      <c r="Z250" s="12"/>
      <c r="AB250" s="13"/>
      <c r="AD250" s="12"/>
      <c r="AH250" s="12"/>
      <c r="AK250" s="12"/>
      <c r="AM250" s="39"/>
    </row>
    <row r="251" ht="15.75" customHeight="1">
      <c r="A251" s="34"/>
      <c r="B251" s="34"/>
      <c r="C251" s="34"/>
      <c r="E251" s="34"/>
      <c r="F251" s="35"/>
      <c r="J251" s="36"/>
      <c r="L251" s="37"/>
      <c r="X251" s="12"/>
      <c r="Y251" s="12"/>
      <c r="Z251" s="12"/>
      <c r="AB251" s="13"/>
      <c r="AD251" s="12"/>
      <c r="AH251" s="12"/>
      <c r="AK251" s="12"/>
      <c r="AM251" s="39"/>
    </row>
    <row r="252" ht="15.75" customHeight="1">
      <c r="A252" s="34"/>
      <c r="B252" s="34"/>
      <c r="C252" s="34"/>
      <c r="E252" s="34"/>
      <c r="F252" s="35"/>
      <c r="J252" s="36"/>
      <c r="L252" s="37"/>
      <c r="X252" s="12"/>
      <c r="Y252" s="12"/>
      <c r="Z252" s="12"/>
      <c r="AB252" s="13"/>
      <c r="AD252" s="12"/>
      <c r="AH252" s="12"/>
      <c r="AK252" s="12"/>
      <c r="AM252" s="39"/>
    </row>
    <row r="253" ht="15.75" customHeight="1">
      <c r="A253" s="34"/>
      <c r="B253" s="34"/>
      <c r="C253" s="34"/>
      <c r="E253" s="34"/>
      <c r="F253" s="35"/>
      <c r="J253" s="36"/>
      <c r="L253" s="37"/>
      <c r="X253" s="12"/>
      <c r="Y253" s="12"/>
      <c r="Z253" s="12"/>
      <c r="AB253" s="13"/>
      <c r="AD253" s="12"/>
      <c r="AH253" s="12"/>
      <c r="AK253" s="12"/>
      <c r="AM253" s="39"/>
    </row>
    <row r="254" ht="15.75" customHeight="1">
      <c r="A254" s="34"/>
      <c r="B254" s="34"/>
      <c r="C254" s="34"/>
      <c r="E254" s="34"/>
      <c r="F254" s="35"/>
      <c r="J254" s="36"/>
      <c r="L254" s="37"/>
      <c r="X254" s="12"/>
      <c r="Y254" s="12"/>
      <c r="Z254" s="12"/>
      <c r="AB254" s="13"/>
      <c r="AD254" s="12"/>
      <c r="AH254" s="12"/>
      <c r="AK254" s="12"/>
      <c r="AM254" s="39"/>
    </row>
    <row r="255" ht="15.75" customHeight="1">
      <c r="A255" s="34"/>
      <c r="B255" s="34"/>
      <c r="C255" s="34"/>
      <c r="E255" s="34"/>
      <c r="F255" s="35"/>
      <c r="J255" s="36"/>
      <c r="L255" s="37"/>
      <c r="X255" s="12"/>
      <c r="Y255" s="12"/>
      <c r="Z255" s="12"/>
      <c r="AB255" s="13"/>
      <c r="AD255" s="12"/>
      <c r="AH255" s="12"/>
      <c r="AK255" s="12"/>
      <c r="AM255" s="39"/>
    </row>
    <row r="256" ht="15.75" customHeight="1">
      <c r="A256" s="34"/>
      <c r="B256" s="34"/>
      <c r="C256" s="34"/>
      <c r="E256" s="34"/>
      <c r="F256" s="35"/>
      <c r="J256" s="36"/>
      <c r="L256" s="37"/>
      <c r="X256" s="12"/>
      <c r="Y256" s="12"/>
      <c r="Z256" s="12"/>
      <c r="AB256" s="13"/>
      <c r="AD256" s="12"/>
      <c r="AH256" s="12"/>
      <c r="AK256" s="12"/>
      <c r="AM256" s="39"/>
    </row>
    <row r="257" ht="15.75" customHeight="1">
      <c r="A257" s="34"/>
      <c r="B257" s="34"/>
      <c r="C257" s="34"/>
      <c r="E257" s="34"/>
      <c r="F257" s="35"/>
      <c r="J257" s="36"/>
      <c r="L257" s="37"/>
      <c r="X257" s="12"/>
      <c r="Y257" s="12"/>
      <c r="Z257" s="12"/>
      <c r="AB257" s="13"/>
      <c r="AD257" s="12"/>
      <c r="AH257" s="12"/>
      <c r="AK257" s="12"/>
      <c r="AM257" s="39"/>
    </row>
    <row r="258" ht="15.75" customHeight="1">
      <c r="A258" s="34"/>
      <c r="B258" s="34"/>
      <c r="C258" s="34"/>
      <c r="E258" s="34"/>
      <c r="F258" s="35"/>
      <c r="J258" s="36"/>
      <c r="L258" s="37"/>
      <c r="X258" s="12"/>
      <c r="Y258" s="12"/>
      <c r="Z258" s="12"/>
      <c r="AB258" s="13"/>
      <c r="AD258" s="12"/>
      <c r="AH258" s="12"/>
      <c r="AK258" s="12"/>
      <c r="AM258" s="39"/>
    </row>
    <row r="259" ht="15.75" customHeight="1">
      <c r="A259" s="34"/>
      <c r="B259" s="34"/>
      <c r="C259" s="34"/>
      <c r="E259" s="34"/>
      <c r="F259" s="35"/>
      <c r="J259" s="36"/>
      <c r="L259" s="37"/>
      <c r="X259" s="12"/>
      <c r="Y259" s="12"/>
      <c r="Z259" s="12"/>
      <c r="AB259" s="13"/>
      <c r="AD259" s="12"/>
      <c r="AH259" s="12"/>
      <c r="AK259" s="12"/>
      <c r="AM259" s="39"/>
    </row>
    <row r="260" ht="15.75" customHeight="1">
      <c r="A260" s="34"/>
      <c r="B260" s="34"/>
      <c r="C260" s="34"/>
      <c r="E260" s="34"/>
      <c r="F260" s="35"/>
      <c r="J260" s="36"/>
      <c r="L260" s="37"/>
      <c r="X260" s="12"/>
      <c r="Y260" s="12"/>
      <c r="Z260" s="12"/>
      <c r="AB260" s="13"/>
      <c r="AD260" s="12"/>
      <c r="AH260" s="12"/>
      <c r="AK260" s="12"/>
      <c r="AM260" s="39"/>
    </row>
    <row r="261" ht="15.75" customHeight="1">
      <c r="A261" s="34"/>
      <c r="B261" s="34"/>
      <c r="C261" s="34"/>
      <c r="E261" s="34"/>
      <c r="F261" s="35"/>
      <c r="J261" s="36"/>
      <c r="L261" s="37"/>
      <c r="X261" s="12"/>
      <c r="Y261" s="12"/>
      <c r="Z261" s="12"/>
      <c r="AB261" s="13"/>
      <c r="AD261" s="12"/>
      <c r="AH261" s="12"/>
      <c r="AK261" s="12"/>
      <c r="AM261" s="39"/>
    </row>
    <row r="262" ht="15.75" customHeight="1">
      <c r="A262" s="34"/>
      <c r="B262" s="34"/>
      <c r="C262" s="34"/>
      <c r="E262" s="34"/>
      <c r="F262" s="35"/>
      <c r="J262" s="36"/>
      <c r="L262" s="37"/>
      <c r="X262" s="12"/>
      <c r="Y262" s="12"/>
      <c r="Z262" s="12"/>
      <c r="AB262" s="13"/>
      <c r="AD262" s="12"/>
      <c r="AH262" s="12"/>
      <c r="AK262" s="12"/>
      <c r="AM262" s="39"/>
    </row>
    <row r="263" ht="15.75" customHeight="1">
      <c r="A263" s="34"/>
      <c r="B263" s="34"/>
      <c r="C263" s="34"/>
      <c r="E263" s="34"/>
      <c r="F263" s="35"/>
      <c r="J263" s="36"/>
      <c r="L263" s="37"/>
      <c r="X263" s="12"/>
      <c r="Y263" s="12"/>
      <c r="Z263" s="12"/>
      <c r="AB263" s="13"/>
      <c r="AD263" s="12"/>
      <c r="AH263" s="12"/>
      <c r="AK263" s="12"/>
      <c r="AM263" s="39"/>
    </row>
    <row r="264" ht="15.75" customHeight="1">
      <c r="A264" s="34"/>
      <c r="B264" s="34"/>
      <c r="C264" s="34"/>
      <c r="E264" s="34"/>
      <c r="F264" s="35"/>
      <c r="J264" s="36"/>
      <c r="L264" s="37"/>
      <c r="X264" s="12"/>
      <c r="Y264" s="12"/>
      <c r="Z264" s="12"/>
      <c r="AB264" s="13"/>
      <c r="AD264" s="12"/>
      <c r="AH264" s="12"/>
      <c r="AK264" s="12"/>
      <c r="AM264" s="39"/>
    </row>
    <row r="265" ht="15.75" customHeight="1">
      <c r="A265" s="34"/>
      <c r="B265" s="34"/>
      <c r="C265" s="34"/>
      <c r="E265" s="34"/>
      <c r="F265" s="35"/>
      <c r="J265" s="36"/>
      <c r="L265" s="37"/>
      <c r="X265" s="12"/>
      <c r="Y265" s="12"/>
      <c r="Z265" s="12"/>
      <c r="AB265" s="13"/>
      <c r="AD265" s="12"/>
      <c r="AH265" s="12"/>
      <c r="AK265" s="12"/>
      <c r="AM265" s="39"/>
    </row>
    <row r="266" ht="15.75" customHeight="1">
      <c r="A266" s="34"/>
      <c r="B266" s="34"/>
      <c r="C266" s="34"/>
      <c r="E266" s="34"/>
      <c r="F266" s="35"/>
      <c r="J266" s="36"/>
      <c r="L266" s="37"/>
      <c r="X266" s="12"/>
      <c r="Y266" s="12"/>
      <c r="Z266" s="12"/>
      <c r="AB266" s="13"/>
      <c r="AD266" s="12"/>
      <c r="AH266" s="12"/>
      <c r="AK266" s="12"/>
      <c r="AM266" s="39"/>
    </row>
    <row r="267" ht="15.75" customHeight="1">
      <c r="A267" s="34"/>
      <c r="B267" s="34"/>
      <c r="C267" s="34"/>
      <c r="E267" s="34"/>
      <c r="F267" s="35"/>
      <c r="J267" s="36"/>
      <c r="L267" s="37"/>
      <c r="X267" s="12"/>
      <c r="Y267" s="12"/>
      <c r="Z267" s="12"/>
      <c r="AB267" s="13"/>
      <c r="AD267" s="12"/>
      <c r="AH267" s="12"/>
      <c r="AK267" s="12"/>
      <c r="AM267" s="39"/>
    </row>
    <row r="268" ht="15.75" customHeight="1">
      <c r="A268" s="34"/>
      <c r="B268" s="34"/>
      <c r="C268" s="34"/>
      <c r="E268" s="34"/>
      <c r="F268" s="35"/>
      <c r="J268" s="36"/>
      <c r="L268" s="37"/>
      <c r="X268" s="12"/>
      <c r="Y268" s="12"/>
      <c r="Z268" s="12"/>
      <c r="AB268" s="13"/>
      <c r="AD268" s="12"/>
      <c r="AH268" s="12"/>
      <c r="AK268" s="12"/>
      <c r="AM268" s="39"/>
    </row>
    <row r="269" ht="15.75" customHeight="1">
      <c r="A269" s="34"/>
      <c r="B269" s="34"/>
      <c r="C269" s="34"/>
      <c r="E269" s="34"/>
      <c r="F269" s="35"/>
      <c r="J269" s="36"/>
      <c r="L269" s="37"/>
      <c r="X269" s="12"/>
      <c r="Y269" s="12"/>
      <c r="Z269" s="12"/>
      <c r="AB269" s="13"/>
      <c r="AD269" s="12"/>
      <c r="AH269" s="12"/>
      <c r="AK269" s="12"/>
      <c r="AM269" s="39"/>
    </row>
    <row r="270" ht="15.75" customHeight="1">
      <c r="A270" s="34"/>
      <c r="B270" s="34"/>
      <c r="C270" s="34"/>
      <c r="E270" s="34"/>
      <c r="F270" s="35"/>
      <c r="J270" s="36"/>
      <c r="L270" s="37"/>
      <c r="X270" s="12"/>
      <c r="Y270" s="12"/>
      <c r="Z270" s="12"/>
      <c r="AB270" s="13"/>
      <c r="AD270" s="12"/>
      <c r="AH270" s="12"/>
      <c r="AK270" s="12"/>
      <c r="AM270" s="39"/>
    </row>
    <row r="271" ht="15.75" customHeight="1">
      <c r="A271" s="34"/>
      <c r="B271" s="34"/>
      <c r="C271" s="34"/>
      <c r="E271" s="34"/>
      <c r="F271" s="35"/>
      <c r="J271" s="36"/>
      <c r="L271" s="37"/>
      <c r="X271" s="12"/>
      <c r="Y271" s="12"/>
      <c r="Z271" s="12"/>
      <c r="AB271" s="13"/>
      <c r="AD271" s="12"/>
      <c r="AH271" s="12"/>
      <c r="AK271" s="12"/>
      <c r="AM271" s="39"/>
    </row>
    <row r="272" ht="15.75" customHeight="1">
      <c r="A272" s="34"/>
      <c r="B272" s="34"/>
      <c r="C272" s="34"/>
      <c r="E272" s="34"/>
      <c r="F272" s="35"/>
      <c r="J272" s="36"/>
      <c r="L272" s="37"/>
      <c r="X272" s="12"/>
      <c r="Y272" s="12"/>
      <c r="Z272" s="12"/>
      <c r="AB272" s="13"/>
      <c r="AD272" s="12"/>
      <c r="AH272" s="12"/>
      <c r="AK272" s="12"/>
      <c r="AM272" s="39"/>
    </row>
    <row r="273" ht="15.75" customHeight="1">
      <c r="A273" s="34"/>
      <c r="B273" s="34"/>
      <c r="C273" s="34"/>
      <c r="E273" s="34"/>
      <c r="F273" s="35"/>
      <c r="J273" s="36"/>
      <c r="L273" s="37"/>
      <c r="X273" s="12"/>
      <c r="Y273" s="12"/>
      <c r="Z273" s="12"/>
      <c r="AB273" s="13"/>
      <c r="AD273" s="12"/>
      <c r="AH273" s="12"/>
      <c r="AK273" s="12"/>
      <c r="AM273" s="39"/>
    </row>
    <row r="274" ht="15.75" customHeight="1">
      <c r="A274" s="34"/>
      <c r="B274" s="34"/>
      <c r="C274" s="34"/>
      <c r="E274" s="34"/>
      <c r="F274" s="35"/>
      <c r="J274" s="36"/>
      <c r="L274" s="37"/>
      <c r="X274" s="12"/>
      <c r="Y274" s="12"/>
      <c r="Z274" s="12"/>
      <c r="AB274" s="13"/>
      <c r="AD274" s="12"/>
      <c r="AH274" s="12"/>
      <c r="AK274" s="12"/>
      <c r="AM274" s="39"/>
    </row>
    <row r="275" ht="15.75" customHeight="1">
      <c r="A275" s="34"/>
      <c r="B275" s="34"/>
      <c r="C275" s="34"/>
      <c r="E275" s="34"/>
      <c r="F275" s="35"/>
      <c r="J275" s="36"/>
      <c r="L275" s="37"/>
      <c r="X275" s="12"/>
      <c r="Y275" s="12"/>
      <c r="Z275" s="12"/>
      <c r="AB275" s="13"/>
      <c r="AD275" s="12"/>
      <c r="AH275" s="12"/>
      <c r="AK275" s="12"/>
      <c r="AM275" s="39"/>
    </row>
    <row r="276" ht="15.75" customHeight="1">
      <c r="A276" s="34"/>
      <c r="B276" s="34"/>
      <c r="C276" s="34"/>
      <c r="E276" s="34"/>
      <c r="F276" s="35"/>
      <c r="J276" s="36"/>
      <c r="L276" s="37"/>
      <c r="X276" s="12"/>
      <c r="Y276" s="12"/>
      <c r="Z276" s="12"/>
      <c r="AB276" s="13"/>
      <c r="AD276" s="12"/>
      <c r="AH276" s="12"/>
      <c r="AK276" s="12"/>
      <c r="AM276" s="39"/>
    </row>
    <row r="277" ht="15.75" customHeight="1">
      <c r="A277" s="34"/>
      <c r="B277" s="34"/>
      <c r="C277" s="34"/>
      <c r="E277" s="34"/>
      <c r="F277" s="35"/>
      <c r="J277" s="36"/>
      <c r="L277" s="37"/>
      <c r="X277" s="12"/>
      <c r="Y277" s="12"/>
      <c r="Z277" s="12"/>
      <c r="AB277" s="13"/>
      <c r="AD277" s="12"/>
      <c r="AH277" s="12"/>
      <c r="AK277" s="12"/>
      <c r="AM277" s="39"/>
    </row>
    <row r="278" ht="15.75" customHeight="1">
      <c r="A278" s="34"/>
      <c r="B278" s="34"/>
      <c r="C278" s="34"/>
      <c r="E278" s="34"/>
      <c r="F278" s="35"/>
      <c r="J278" s="36"/>
      <c r="L278" s="37"/>
      <c r="X278" s="12"/>
      <c r="Y278" s="12"/>
      <c r="Z278" s="12"/>
      <c r="AB278" s="13"/>
      <c r="AD278" s="12"/>
      <c r="AH278" s="12"/>
      <c r="AK278" s="12"/>
      <c r="AM278" s="39"/>
    </row>
    <row r="279" ht="15.75" customHeight="1">
      <c r="A279" s="34"/>
      <c r="B279" s="34"/>
      <c r="C279" s="34"/>
      <c r="E279" s="34"/>
      <c r="F279" s="35"/>
      <c r="J279" s="36"/>
      <c r="L279" s="37"/>
      <c r="X279" s="12"/>
      <c r="Y279" s="12"/>
      <c r="Z279" s="12"/>
      <c r="AB279" s="13"/>
      <c r="AD279" s="12"/>
      <c r="AH279" s="12"/>
      <c r="AK279" s="12"/>
      <c r="AM279" s="39"/>
    </row>
    <row r="280" ht="15.75" customHeight="1">
      <c r="A280" s="34"/>
      <c r="B280" s="34"/>
      <c r="C280" s="34"/>
      <c r="E280" s="34"/>
      <c r="F280" s="35"/>
      <c r="J280" s="36"/>
      <c r="L280" s="37"/>
      <c r="X280" s="12"/>
      <c r="Y280" s="12"/>
      <c r="Z280" s="12"/>
      <c r="AB280" s="13"/>
      <c r="AD280" s="12"/>
      <c r="AH280" s="12"/>
      <c r="AK280" s="12"/>
      <c r="AM280" s="39"/>
    </row>
    <row r="281" ht="15.75" customHeight="1">
      <c r="A281" s="34"/>
      <c r="B281" s="34"/>
      <c r="C281" s="34"/>
      <c r="E281" s="34"/>
      <c r="F281" s="35"/>
      <c r="J281" s="36"/>
      <c r="L281" s="37"/>
      <c r="X281" s="12"/>
      <c r="Y281" s="12"/>
      <c r="Z281" s="12"/>
      <c r="AB281" s="13"/>
      <c r="AD281" s="12"/>
      <c r="AH281" s="12"/>
      <c r="AK281" s="12"/>
      <c r="AM281" s="39"/>
    </row>
    <row r="282" ht="15.75" customHeight="1">
      <c r="A282" s="34"/>
      <c r="B282" s="34"/>
      <c r="C282" s="34"/>
      <c r="E282" s="34"/>
      <c r="F282" s="35"/>
      <c r="J282" s="36"/>
      <c r="L282" s="37"/>
      <c r="X282" s="12"/>
      <c r="Y282" s="12"/>
      <c r="Z282" s="12"/>
      <c r="AB282" s="13"/>
      <c r="AD282" s="12"/>
      <c r="AH282" s="12"/>
      <c r="AK282" s="12"/>
      <c r="AM282" s="39"/>
    </row>
    <row r="283" ht="15.75" customHeight="1">
      <c r="A283" s="34"/>
      <c r="B283" s="34"/>
      <c r="C283" s="34"/>
      <c r="E283" s="34"/>
      <c r="F283" s="35"/>
      <c r="J283" s="36"/>
      <c r="L283" s="37"/>
      <c r="X283" s="12"/>
      <c r="Y283" s="12"/>
      <c r="Z283" s="12"/>
      <c r="AB283" s="13"/>
      <c r="AD283" s="12"/>
      <c r="AH283" s="12"/>
      <c r="AK283" s="12"/>
      <c r="AM283" s="39"/>
    </row>
    <row r="284" ht="15.75" customHeight="1">
      <c r="A284" s="34"/>
      <c r="B284" s="34"/>
      <c r="C284" s="34"/>
      <c r="E284" s="34"/>
      <c r="F284" s="35"/>
      <c r="J284" s="36"/>
      <c r="L284" s="37"/>
      <c r="X284" s="12"/>
      <c r="Y284" s="12"/>
      <c r="Z284" s="12"/>
      <c r="AB284" s="13"/>
      <c r="AD284" s="12"/>
      <c r="AH284" s="12"/>
      <c r="AK284" s="12"/>
      <c r="AM284" s="39"/>
    </row>
    <row r="285" ht="15.75" customHeight="1">
      <c r="A285" s="34"/>
      <c r="B285" s="34"/>
      <c r="C285" s="34"/>
      <c r="E285" s="34"/>
      <c r="F285" s="35"/>
      <c r="J285" s="36"/>
      <c r="L285" s="37"/>
      <c r="X285" s="12"/>
      <c r="Y285" s="12"/>
      <c r="Z285" s="12"/>
      <c r="AB285" s="13"/>
      <c r="AD285" s="12"/>
      <c r="AH285" s="12"/>
      <c r="AK285" s="12"/>
      <c r="AM285" s="39"/>
    </row>
    <row r="286" ht="15.75" customHeight="1">
      <c r="A286" s="34"/>
      <c r="B286" s="34"/>
      <c r="C286" s="34"/>
      <c r="E286" s="34"/>
      <c r="F286" s="35"/>
      <c r="J286" s="36"/>
      <c r="L286" s="37"/>
      <c r="X286" s="12"/>
      <c r="Y286" s="12"/>
      <c r="Z286" s="12"/>
      <c r="AB286" s="13"/>
      <c r="AD286" s="12"/>
      <c r="AH286" s="12"/>
      <c r="AK286" s="12"/>
      <c r="AM286" s="39"/>
    </row>
    <row r="287" ht="15.75" customHeight="1">
      <c r="A287" s="34"/>
      <c r="B287" s="34"/>
      <c r="C287" s="34"/>
      <c r="E287" s="34"/>
      <c r="F287" s="35"/>
      <c r="J287" s="36"/>
      <c r="L287" s="37"/>
      <c r="X287" s="12"/>
      <c r="Y287" s="12"/>
      <c r="Z287" s="12"/>
      <c r="AB287" s="13"/>
      <c r="AD287" s="12"/>
      <c r="AH287" s="12"/>
      <c r="AK287" s="12"/>
      <c r="AM287" s="39"/>
    </row>
    <row r="288" ht="15.75" customHeight="1">
      <c r="A288" s="34"/>
      <c r="B288" s="34"/>
      <c r="C288" s="34"/>
      <c r="E288" s="34"/>
      <c r="F288" s="35"/>
      <c r="J288" s="36"/>
      <c r="L288" s="37"/>
      <c r="X288" s="12"/>
      <c r="Y288" s="12"/>
      <c r="Z288" s="12"/>
      <c r="AB288" s="13"/>
      <c r="AD288" s="12"/>
      <c r="AH288" s="12"/>
      <c r="AK288" s="12"/>
      <c r="AM288" s="39"/>
    </row>
    <row r="289" ht="15.75" customHeight="1">
      <c r="A289" s="34"/>
      <c r="B289" s="34"/>
      <c r="C289" s="34"/>
      <c r="E289" s="34"/>
      <c r="F289" s="35"/>
      <c r="J289" s="36"/>
      <c r="L289" s="37"/>
      <c r="X289" s="12"/>
      <c r="Y289" s="12"/>
      <c r="Z289" s="12"/>
      <c r="AB289" s="13"/>
      <c r="AD289" s="12"/>
      <c r="AH289" s="12"/>
      <c r="AK289" s="12"/>
      <c r="AM289" s="39"/>
    </row>
    <row r="290" ht="15.75" customHeight="1">
      <c r="A290" s="34"/>
      <c r="B290" s="34"/>
      <c r="C290" s="34"/>
      <c r="E290" s="34"/>
      <c r="F290" s="35"/>
      <c r="J290" s="36"/>
      <c r="L290" s="37"/>
      <c r="X290" s="12"/>
      <c r="Y290" s="12"/>
      <c r="Z290" s="12"/>
      <c r="AB290" s="13"/>
      <c r="AD290" s="12"/>
      <c r="AH290" s="12"/>
      <c r="AK290" s="12"/>
      <c r="AM290" s="39"/>
    </row>
    <row r="291" ht="15.75" customHeight="1">
      <c r="A291" s="34"/>
      <c r="B291" s="34"/>
      <c r="C291" s="34"/>
      <c r="E291" s="34"/>
      <c r="F291" s="35"/>
      <c r="J291" s="36"/>
      <c r="L291" s="37"/>
      <c r="X291" s="12"/>
      <c r="Y291" s="12"/>
      <c r="Z291" s="12"/>
      <c r="AB291" s="13"/>
      <c r="AD291" s="12"/>
      <c r="AH291" s="12"/>
      <c r="AK291" s="12"/>
      <c r="AM291" s="39"/>
    </row>
    <row r="292" ht="15.75" customHeight="1">
      <c r="A292" s="34"/>
      <c r="B292" s="34"/>
      <c r="C292" s="34"/>
      <c r="E292" s="34"/>
      <c r="F292" s="35"/>
      <c r="J292" s="36"/>
      <c r="L292" s="37"/>
      <c r="X292" s="12"/>
      <c r="Y292" s="12"/>
      <c r="Z292" s="12"/>
      <c r="AB292" s="13"/>
      <c r="AD292" s="12"/>
      <c r="AH292" s="12"/>
      <c r="AK292" s="12"/>
      <c r="AM292" s="39"/>
    </row>
    <row r="293" ht="15.75" customHeight="1">
      <c r="A293" s="34"/>
      <c r="B293" s="34"/>
      <c r="C293" s="34"/>
      <c r="E293" s="34"/>
      <c r="F293" s="35"/>
      <c r="J293" s="36"/>
      <c r="L293" s="37"/>
      <c r="X293" s="12"/>
      <c r="Y293" s="12"/>
      <c r="Z293" s="12"/>
      <c r="AB293" s="13"/>
      <c r="AD293" s="12"/>
      <c r="AH293" s="12"/>
      <c r="AK293" s="12"/>
      <c r="AM293" s="39"/>
    </row>
    <row r="294" ht="15.75" customHeight="1">
      <c r="A294" s="34"/>
      <c r="B294" s="34"/>
      <c r="C294" s="34"/>
      <c r="E294" s="34"/>
      <c r="F294" s="35"/>
      <c r="J294" s="36"/>
      <c r="L294" s="37"/>
      <c r="X294" s="12"/>
      <c r="Y294" s="12"/>
      <c r="Z294" s="12"/>
      <c r="AB294" s="13"/>
      <c r="AD294" s="12"/>
      <c r="AH294" s="12"/>
      <c r="AK294" s="12"/>
      <c r="AM294" s="39"/>
    </row>
    <row r="295" ht="15.75" customHeight="1">
      <c r="A295" s="34"/>
      <c r="B295" s="34"/>
      <c r="C295" s="34"/>
      <c r="E295" s="34"/>
      <c r="F295" s="35"/>
      <c r="J295" s="36"/>
      <c r="L295" s="37"/>
      <c r="X295" s="12"/>
      <c r="Y295" s="12"/>
      <c r="Z295" s="12"/>
      <c r="AB295" s="13"/>
      <c r="AD295" s="12"/>
      <c r="AH295" s="12"/>
      <c r="AK295" s="12"/>
      <c r="AM295" s="39"/>
    </row>
    <row r="296" ht="15.75" customHeight="1">
      <c r="A296" s="34"/>
      <c r="B296" s="34"/>
      <c r="C296" s="34"/>
      <c r="E296" s="34"/>
      <c r="F296" s="35"/>
      <c r="J296" s="36"/>
      <c r="L296" s="37"/>
      <c r="X296" s="12"/>
      <c r="Y296" s="12"/>
      <c r="Z296" s="12"/>
      <c r="AB296" s="13"/>
      <c r="AD296" s="12"/>
      <c r="AH296" s="12"/>
      <c r="AK296" s="12"/>
      <c r="AM296" s="39"/>
    </row>
    <row r="297" ht="15.75" customHeight="1">
      <c r="A297" s="34"/>
      <c r="B297" s="34"/>
      <c r="C297" s="34"/>
      <c r="E297" s="34"/>
      <c r="F297" s="35"/>
      <c r="J297" s="36"/>
      <c r="L297" s="37"/>
      <c r="X297" s="12"/>
      <c r="Y297" s="12"/>
      <c r="Z297" s="12"/>
      <c r="AB297" s="13"/>
      <c r="AD297" s="12"/>
      <c r="AH297" s="12"/>
      <c r="AK297" s="12"/>
      <c r="AM297" s="39"/>
    </row>
    <row r="298" ht="15.75" customHeight="1">
      <c r="A298" s="34"/>
      <c r="B298" s="34"/>
      <c r="C298" s="34"/>
      <c r="E298" s="34"/>
      <c r="F298" s="35"/>
      <c r="J298" s="36"/>
      <c r="L298" s="37"/>
      <c r="X298" s="12"/>
      <c r="Y298" s="12"/>
      <c r="Z298" s="12"/>
      <c r="AB298" s="13"/>
      <c r="AD298" s="12"/>
      <c r="AH298" s="12"/>
      <c r="AK298" s="12"/>
      <c r="AM298" s="39"/>
    </row>
    <row r="299" ht="15.75" customHeight="1">
      <c r="A299" s="34"/>
      <c r="B299" s="34"/>
      <c r="C299" s="34"/>
      <c r="E299" s="34"/>
      <c r="F299" s="35"/>
      <c r="J299" s="36"/>
      <c r="L299" s="37"/>
      <c r="X299" s="12"/>
      <c r="Y299" s="12"/>
      <c r="Z299" s="12"/>
      <c r="AB299" s="13"/>
      <c r="AD299" s="12"/>
      <c r="AH299" s="12"/>
      <c r="AK299" s="12"/>
      <c r="AM299" s="39"/>
    </row>
    <row r="300" ht="15.75" customHeight="1">
      <c r="A300" s="34"/>
      <c r="B300" s="34"/>
      <c r="C300" s="34"/>
      <c r="E300" s="34"/>
      <c r="F300" s="35"/>
      <c r="J300" s="36"/>
      <c r="L300" s="37"/>
      <c r="X300" s="12"/>
      <c r="Y300" s="12"/>
      <c r="Z300" s="12"/>
      <c r="AB300" s="13"/>
      <c r="AD300" s="12"/>
      <c r="AH300" s="12"/>
      <c r="AK300" s="12"/>
      <c r="AM300" s="39"/>
    </row>
    <row r="301" ht="15.75" customHeight="1">
      <c r="A301" s="34"/>
      <c r="B301" s="34"/>
      <c r="C301" s="34"/>
      <c r="E301" s="34"/>
      <c r="F301" s="35"/>
      <c r="J301" s="36"/>
      <c r="L301" s="37"/>
      <c r="X301" s="12"/>
      <c r="Y301" s="12"/>
      <c r="Z301" s="12"/>
      <c r="AB301" s="13"/>
      <c r="AD301" s="12"/>
      <c r="AH301" s="12"/>
      <c r="AK301" s="12"/>
      <c r="AM301" s="39"/>
    </row>
    <row r="302" ht="15.75" customHeight="1">
      <c r="A302" s="34"/>
      <c r="B302" s="34"/>
      <c r="C302" s="34"/>
      <c r="E302" s="34"/>
      <c r="F302" s="35"/>
      <c r="J302" s="36"/>
      <c r="L302" s="37"/>
      <c r="X302" s="12"/>
      <c r="Y302" s="12"/>
      <c r="Z302" s="12"/>
      <c r="AB302" s="13"/>
      <c r="AD302" s="12"/>
      <c r="AH302" s="12"/>
      <c r="AK302" s="12"/>
      <c r="AM302" s="39"/>
    </row>
    <row r="303" ht="15.75" customHeight="1">
      <c r="A303" s="34"/>
      <c r="B303" s="34"/>
      <c r="C303" s="34"/>
      <c r="E303" s="34"/>
      <c r="F303" s="35"/>
      <c r="J303" s="36"/>
      <c r="L303" s="37"/>
      <c r="X303" s="12"/>
      <c r="Y303" s="12"/>
      <c r="Z303" s="12"/>
      <c r="AB303" s="13"/>
      <c r="AD303" s="12"/>
      <c r="AH303" s="12"/>
      <c r="AK303" s="12"/>
      <c r="AM303" s="39"/>
    </row>
    <row r="304" ht="15.75" customHeight="1">
      <c r="A304" s="34"/>
      <c r="B304" s="34"/>
      <c r="C304" s="34"/>
      <c r="E304" s="34"/>
      <c r="F304" s="35"/>
      <c r="J304" s="36"/>
      <c r="L304" s="37"/>
      <c r="X304" s="12"/>
      <c r="Y304" s="12"/>
      <c r="Z304" s="12"/>
      <c r="AB304" s="13"/>
      <c r="AD304" s="12"/>
      <c r="AH304" s="12"/>
      <c r="AK304" s="12"/>
      <c r="AM304" s="39"/>
    </row>
    <row r="305" ht="15.75" customHeight="1">
      <c r="A305" s="34"/>
      <c r="B305" s="34"/>
      <c r="C305" s="34"/>
      <c r="E305" s="34"/>
      <c r="F305" s="35"/>
      <c r="J305" s="36"/>
      <c r="L305" s="37"/>
      <c r="X305" s="12"/>
      <c r="Y305" s="12"/>
      <c r="Z305" s="12"/>
      <c r="AB305" s="13"/>
      <c r="AD305" s="12"/>
      <c r="AH305" s="12"/>
      <c r="AK305" s="12"/>
      <c r="AM305" s="39"/>
    </row>
    <row r="306" ht="15.75" customHeight="1">
      <c r="A306" s="34"/>
      <c r="B306" s="34"/>
      <c r="C306" s="34"/>
      <c r="E306" s="34"/>
      <c r="F306" s="35"/>
      <c r="J306" s="36"/>
      <c r="L306" s="37"/>
      <c r="X306" s="12"/>
      <c r="Y306" s="12"/>
      <c r="Z306" s="12"/>
      <c r="AB306" s="13"/>
      <c r="AD306" s="12"/>
      <c r="AH306" s="12"/>
      <c r="AK306" s="12"/>
      <c r="AM306" s="39"/>
    </row>
    <row r="307" ht="15.75" customHeight="1">
      <c r="A307" s="34"/>
      <c r="B307" s="34"/>
      <c r="C307" s="34"/>
      <c r="E307" s="34"/>
      <c r="F307" s="35"/>
      <c r="J307" s="36"/>
      <c r="L307" s="37"/>
      <c r="X307" s="12"/>
      <c r="Y307" s="12"/>
      <c r="Z307" s="12"/>
      <c r="AB307" s="13"/>
      <c r="AD307" s="12"/>
      <c r="AH307" s="12"/>
      <c r="AK307" s="12"/>
      <c r="AM307" s="39"/>
    </row>
    <row r="308" ht="15.75" customHeight="1">
      <c r="A308" s="34"/>
      <c r="B308" s="34"/>
      <c r="C308" s="34"/>
      <c r="E308" s="34"/>
      <c r="F308" s="35"/>
      <c r="J308" s="36"/>
      <c r="L308" s="37"/>
      <c r="X308" s="12"/>
      <c r="Y308" s="12"/>
      <c r="Z308" s="12"/>
      <c r="AB308" s="13"/>
      <c r="AD308" s="12"/>
      <c r="AH308" s="12"/>
      <c r="AK308" s="12"/>
      <c r="AM308" s="39"/>
    </row>
    <row r="309" ht="15.75" customHeight="1">
      <c r="A309" s="34"/>
      <c r="B309" s="34"/>
      <c r="C309" s="34"/>
      <c r="E309" s="34"/>
      <c r="F309" s="35"/>
      <c r="J309" s="36"/>
      <c r="L309" s="37"/>
      <c r="X309" s="12"/>
      <c r="Y309" s="12"/>
      <c r="Z309" s="12"/>
      <c r="AB309" s="13"/>
      <c r="AD309" s="12"/>
      <c r="AH309" s="12"/>
      <c r="AK309" s="12"/>
      <c r="AM309" s="39"/>
    </row>
    <row r="310" ht="15.75" customHeight="1">
      <c r="A310" s="34"/>
      <c r="B310" s="34"/>
      <c r="C310" s="34"/>
      <c r="E310" s="34"/>
      <c r="F310" s="35"/>
      <c r="J310" s="36"/>
      <c r="L310" s="37"/>
      <c r="X310" s="12"/>
      <c r="Y310" s="12"/>
      <c r="Z310" s="12"/>
      <c r="AB310" s="13"/>
      <c r="AD310" s="12"/>
      <c r="AH310" s="12"/>
      <c r="AK310" s="12"/>
      <c r="AM310" s="39"/>
    </row>
    <row r="311" ht="15.75" customHeight="1">
      <c r="A311" s="34"/>
      <c r="B311" s="34"/>
      <c r="C311" s="34"/>
      <c r="E311" s="34"/>
      <c r="F311" s="35"/>
      <c r="J311" s="36"/>
      <c r="L311" s="37"/>
      <c r="X311" s="12"/>
      <c r="Y311" s="12"/>
      <c r="Z311" s="12"/>
      <c r="AB311" s="13"/>
      <c r="AD311" s="12"/>
      <c r="AH311" s="12"/>
      <c r="AK311" s="12"/>
      <c r="AM311" s="39"/>
    </row>
    <row r="312" ht="15.75" customHeight="1">
      <c r="A312" s="34"/>
      <c r="B312" s="34"/>
      <c r="C312" s="34"/>
      <c r="E312" s="34"/>
      <c r="F312" s="35"/>
      <c r="J312" s="36"/>
      <c r="L312" s="37"/>
      <c r="X312" s="12"/>
      <c r="Y312" s="12"/>
      <c r="Z312" s="12"/>
      <c r="AB312" s="13"/>
      <c r="AD312" s="12"/>
      <c r="AH312" s="12"/>
      <c r="AK312" s="12"/>
      <c r="AM312" s="39"/>
    </row>
    <row r="313" ht="15.75" customHeight="1">
      <c r="A313" s="34"/>
      <c r="B313" s="34"/>
      <c r="C313" s="34"/>
      <c r="E313" s="34"/>
      <c r="F313" s="35"/>
      <c r="J313" s="36"/>
      <c r="L313" s="37"/>
      <c r="X313" s="12"/>
      <c r="Y313" s="12"/>
      <c r="Z313" s="12"/>
      <c r="AB313" s="13"/>
      <c r="AD313" s="12"/>
      <c r="AH313" s="12"/>
      <c r="AK313" s="12"/>
      <c r="AM313" s="39"/>
    </row>
    <row r="314" ht="15.75" customHeight="1">
      <c r="A314" s="34"/>
      <c r="B314" s="34"/>
      <c r="C314" s="34"/>
      <c r="E314" s="34"/>
      <c r="F314" s="35"/>
      <c r="J314" s="36"/>
      <c r="L314" s="37"/>
      <c r="X314" s="12"/>
      <c r="Y314" s="12"/>
      <c r="Z314" s="12"/>
      <c r="AB314" s="13"/>
      <c r="AD314" s="12"/>
      <c r="AH314" s="12"/>
      <c r="AK314" s="12"/>
      <c r="AM314" s="39"/>
    </row>
    <row r="315" ht="15.75" customHeight="1">
      <c r="A315" s="34"/>
      <c r="B315" s="34"/>
      <c r="C315" s="34"/>
      <c r="E315" s="34"/>
      <c r="F315" s="35"/>
      <c r="J315" s="36"/>
      <c r="L315" s="37"/>
      <c r="X315" s="12"/>
      <c r="Y315" s="12"/>
      <c r="Z315" s="12"/>
      <c r="AB315" s="13"/>
      <c r="AD315" s="12"/>
      <c r="AH315" s="12"/>
      <c r="AK315" s="12"/>
      <c r="AM315" s="39"/>
    </row>
    <row r="316" ht="15.75" customHeight="1">
      <c r="A316" s="34"/>
      <c r="B316" s="34"/>
      <c r="C316" s="34"/>
      <c r="E316" s="34"/>
      <c r="F316" s="35"/>
      <c r="J316" s="36"/>
      <c r="L316" s="37"/>
      <c r="X316" s="12"/>
      <c r="Y316" s="12"/>
      <c r="Z316" s="12"/>
      <c r="AB316" s="13"/>
      <c r="AD316" s="12"/>
      <c r="AH316" s="12"/>
      <c r="AK316" s="12"/>
      <c r="AM316" s="39"/>
    </row>
    <row r="317" ht="15.75" customHeight="1">
      <c r="A317" s="34"/>
      <c r="B317" s="34"/>
      <c r="C317" s="34"/>
      <c r="E317" s="34"/>
      <c r="F317" s="35"/>
      <c r="J317" s="36"/>
      <c r="L317" s="37"/>
      <c r="X317" s="12"/>
      <c r="Y317" s="12"/>
      <c r="Z317" s="12"/>
      <c r="AB317" s="13"/>
      <c r="AD317" s="12"/>
      <c r="AH317" s="12"/>
      <c r="AK317" s="12"/>
      <c r="AM317" s="39"/>
    </row>
    <row r="318" ht="15.75" customHeight="1">
      <c r="A318" s="34"/>
      <c r="B318" s="34"/>
      <c r="C318" s="34"/>
      <c r="E318" s="34"/>
      <c r="F318" s="35"/>
      <c r="J318" s="36"/>
      <c r="L318" s="37"/>
      <c r="X318" s="12"/>
      <c r="Y318" s="12"/>
      <c r="Z318" s="12"/>
      <c r="AB318" s="13"/>
      <c r="AD318" s="12"/>
      <c r="AH318" s="12"/>
      <c r="AK318" s="12"/>
      <c r="AM318" s="39"/>
    </row>
    <row r="319" ht="15.75" customHeight="1">
      <c r="A319" s="34"/>
      <c r="B319" s="34"/>
      <c r="C319" s="34"/>
      <c r="E319" s="34"/>
      <c r="F319" s="35"/>
      <c r="J319" s="36"/>
      <c r="L319" s="37"/>
      <c r="X319" s="12"/>
      <c r="Y319" s="12"/>
      <c r="Z319" s="12"/>
      <c r="AB319" s="13"/>
      <c r="AD319" s="12"/>
      <c r="AH319" s="12"/>
      <c r="AK319" s="12"/>
      <c r="AM319" s="39"/>
    </row>
    <row r="320" ht="15.75" customHeight="1">
      <c r="A320" s="34"/>
      <c r="B320" s="34"/>
      <c r="C320" s="34"/>
      <c r="E320" s="34"/>
      <c r="F320" s="35"/>
      <c r="J320" s="36"/>
      <c r="L320" s="37"/>
      <c r="X320" s="12"/>
      <c r="Y320" s="12"/>
      <c r="Z320" s="12"/>
      <c r="AB320" s="13"/>
      <c r="AD320" s="12"/>
      <c r="AH320" s="12"/>
      <c r="AK320" s="12"/>
      <c r="AM320" s="39"/>
    </row>
    <row r="321" ht="15.75" customHeight="1">
      <c r="A321" s="34"/>
      <c r="B321" s="34"/>
      <c r="C321" s="34"/>
      <c r="E321" s="34"/>
      <c r="F321" s="35"/>
      <c r="J321" s="36"/>
      <c r="L321" s="37"/>
      <c r="X321" s="12"/>
      <c r="Y321" s="12"/>
      <c r="Z321" s="12"/>
      <c r="AB321" s="13"/>
      <c r="AD321" s="12"/>
      <c r="AH321" s="12"/>
      <c r="AK321" s="12"/>
      <c r="AM321" s="39"/>
    </row>
    <row r="322" ht="15.75" customHeight="1">
      <c r="A322" s="34"/>
      <c r="B322" s="34"/>
      <c r="C322" s="34"/>
      <c r="E322" s="34"/>
      <c r="F322" s="35"/>
      <c r="J322" s="36"/>
      <c r="L322" s="37"/>
      <c r="X322" s="12"/>
      <c r="Y322" s="12"/>
      <c r="Z322" s="12"/>
      <c r="AB322" s="13"/>
      <c r="AD322" s="12"/>
      <c r="AH322" s="12"/>
      <c r="AK322" s="12"/>
      <c r="AM322" s="39"/>
    </row>
    <row r="323" ht="15.75" customHeight="1">
      <c r="A323" s="34"/>
      <c r="B323" s="34"/>
      <c r="C323" s="34"/>
      <c r="E323" s="34"/>
      <c r="F323" s="35"/>
      <c r="J323" s="36"/>
      <c r="L323" s="37"/>
      <c r="X323" s="12"/>
      <c r="Y323" s="12"/>
      <c r="Z323" s="12"/>
      <c r="AB323" s="13"/>
      <c r="AD323" s="12"/>
      <c r="AH323" s="12"/>
      <c r="AK323" s="12"/>
      <c r="AM323" s="39"/>
    </row>
    <row r="324" ht="15.75" customHeight="1">
      <c r="A324" s="34"/>
      <c r="B324" s="34"/>
      <c r="C324" s="34"/>
      <c r="E324" s="34"/>
      <c r="F324" s="35"/>
      <c r="J324" s="36"/>
      <c r="L324" s="37"/>
      <c r="X324" s="12"/>
      <c r="Y324" s="12"/>
      <c r="Z324" s="12"/>
      <c r="AB324" s="13"/>
      <c r="AD324" s="12"/>
      <c r="AH324" s="12"/>
      <c r="AK324" s="12"/>
      <c r="AM324" s="39"/>
    </row>
    <row r="325" ht="15.75" customHeight="1">
      <c r="A325" s="34"/>
      <c r="B325" s="34"/>
      <c r="C325" s="34"/>
      <c r="E325" s="34"/>
      <c r="F325" s="35"/>
      <c r="J325" s="36"/>
      <c r="L325" s="37"/>
      <c r="X325" s="12"/>
      <c r="Y325" s="12"/>
      <c r="Z325" s="12"/>
      <c r="AB325" s="13"/>
      <c r="AD325" s="12"/>
      <c r="AH325" s="12"/>
      <c r="AK325" s="12"/>
      <c r="AM325" s="39"/>
    </row>
    <row r="326" ht="15.75" customHeight="1">
      <c r="A326" s="34"/>
      <c r="B326" s="34"/>
      <c r="C326" s="34"/>
      <c r="E326" s="34"/>
      <c r="F326" s="35"/>
      <c r="J326" s="36"/>
      <c r="L326" s="37"/>
      <c r="X326" s="12"/>
      <c r="Y326" s="12"/>
      <c r="Z326" s="12"/>
      <c r="AB326" s="13"/>
      <c r="AD326" s="12"/>
      <c r="AH326" s="12"/>
      <c r="AK326" s="12"/>
      <c r="AM326" s="39"/>
    </row>
    <row r="327" ht="15.75" customHeight="1">
      <c r="A327" s="34"/>
      <c r="B327" s="34"/>
      <c r="C327" s="34"/>
      <c r="E327" s="34"/>
      <c r="F327" s="35"/>
      <c r="J327" s="36"/>
      <c r="L327" s="37"/>
      <c r="X327" s="12"/>
      <c r="Y327" s="12"/>
      <c r="Z327" s="12"/>
      <c r="AB327" s="13"/>
      <c r="AD327" s="12"/>
      <c r="AH327" s="12"/>
      <c r="AK327" s="12"/>
      <c r="AM327" s="39"/>
    </row>
    <row r="328" ht="15.75" customHeight="1">
      <c r="A328" s="34"/>
      <c r="B328" s="34"/>
      <c r="C328" s="34"/>
      <c r="E328" s="34"/>
      <c r="F328" s="35"/>
      <c r="J328" s="36"/>
      <c r="L328" s="37"/>
      <c r="X328" s="12"/>
      <c r="Y328" s="12"/>
      <c r="Z328" s="12"/>
      <c r="AB328" s="13"/>
      <c r="AD328" s="12"/>
      <c r="AH328" s="12"/>
      <c r="AK328" s="12"/>
      <c r="AM328" s="39"/>
    </row>
    <row r="329" ht="15.75" customHeight="1">
      <c r="A329" s="34"/>
      <c r="B329" s="34"/>
      <c r="C329" s="34"/>
      <c r="E329" s="34"/>
      <c r="F329" s="35"/>
      <c r="J329" s="36"/>
      <c r="L329" s="37"/>
      <c r="X329" s="12"/>
      <c r="Y329" s="12"/>
      <c r="Z329" s="12"/>
      <c r="AB329" s="13"/>
      <c r="AD329" s="12"/>
      <c r="AH329" s="12"/>
      <c r="AK329" s="12"/>
      <c r="AM329" s="39"/>
    </row>
    <row r="330" ht="15.75" customHeight="1">
      <c r="A330" s="34"/>
      <c r="B330" s="34"/>
      <c r="C330" s="34"/>
      <c r="E330" s="34"/>
      <c r="F330" s="35"/>
      <c r="J330" s="36"/>
      <c r="L330" s="37"/>
      <c r="X330" s="12"/>
      <c r="Y330" s="12"/>
      <c r="Z330" s="12"/>
      <c r="AB330" s="13"/>
      <c r="AD330" s="12"/>
      <c r="AH330" s="12"/>
      <c r="AK330" s="12"/>
      <c r="AM330" s="39"/>
    </row>
    <row r="331" ht="15.75" customHeight="1">
      <c r="A331" s="34"/>
      <c r="B331" s="34"/>
      <c r="C331" s="34"/>
      <c r="E331" s="34"/>
      <c r="F331" s="35"/>
      <c r="J331" s="36"/>
      <c r="L331" s="37"/>
      <c r="X331" s="12"/>
      <c r="Y331" s="12"/>
      <c r="Z331" s="12"/>
      <c r="AB331" s="13"/>
      <c r="AD331" s="12"/>
      <c r="AH331" s="12"/>
      <c r="AK331" s="12"/>
      <c r="AM331" s="39"/>
    </row>
    <row r="332" ht="15.75" customHeight="1">
      <c r="A332" s="34"/>
      <c r="B332" s="34"/>
      <c r="C332" s="34"/>
      <c r="E332" s="34"/>
      <c r="F332" s="35"/>
      <c r="J332" s="36"/>
      <c r="L332" s="37"/>
      <c r="X332" s="12"/>
      <c r="Y332" s="12"/>
      <c r="Z332" s="12"/>
      <c r="AB332" s="13"/>
      <c r="AD332" s="12"/>
      <c r="AH332" s="12"/>
      <c r="AK332" s="12"/>
      <c r="AM332" s="39"/>
    </row>
    <row r="333" ht="15.75" customHeight="1">
      <c r="A333" s="34"/>
      <c r="B333" s="34"/>
      <c r="C333" s="34"/>
      <c r="E333" s="34"/>
      <c r="F333" s="35"/>
      <c r="J333" s="36"/>
      <c r="L333" s="37"/>
      <c r="X333" s="12"/>
      <c r="Y333" s="12"/>
      <c r="Z333" s="12"/>
      <c r="AB333" s="13"/>
      <c r="AD333" s="12"/>
      <c r="AH333" s="12"/>
      <c r="AK333" s="12"/>
      <c r="AM333" s="39"/>
    </row>
    <row r="334" ht="15.75" customHeight="1">
      <c r="A334" s="34"/>
      <c r="B334" s="34"/>
      <c r="C334" s="34"/>
      <c r="E334" s="34"/>
      <c r="F334" s="35"/>
      <c r="J334" s="36"/>
      <c r="L334" s="37"/>
      <c r="X334" s="12"/>
      <c r="Y334" s="12"/>
      <c r="Z334" s="12"/>
      <c r="AB334" s="13"/>
      <c r="AD334" s="12"/>
      <c r="AH334" s="12"/>
      <c r="AK334" s="12"/>
      <c r="AM334" s="39"/>
    </row>
    <row r="335" ht="15.75" customHeight="1">
      <c r="A335" s="34"/>
      <c r="B335" s="34"/>
      <c r="C335" s="34"/>
      <c r="E335" s="34"/>
      <c r="F335" s="35"/>
      <c r="J335" s="36"/>
      <c r="L335" s="37"/>
      <c r="X335" s="12"/>
      <c r="Y335" s="12"/>
      <c r="Z335" s="12"/>
      <c r="AB335" s="13"/>
      <c r="AD335" s="12"/>
      <c r="AH335" s="12"/>
      <c r="AK335" s="12"/>
      <c r="AM335" s="39"/>
    </row>
    <row r="336" ht="15.75" customHeight="1">
      <c r="A336" s="34"/>
      <c r="B336" s="34"/>
      <c r="C336" s="34"/>
      <c r="E336" s="34"/>
      <c r="F336" s="35"/>
      <c r="J336" s="36"/>
      <c r="L336" s="37"/>
      <c r="X336" s="12"/>
      <c r="Y336" s="12"/>
      <c r="Z336" s="12"/>
      <c r="AB336" s="13"/>
      <c r="AD336" s="12"/>
      <c r="AH336" s="12"/>
      <c r="AK336" s="12"/>
      <c r="AM336" s="39"/>
    </row>
    <row r="337" ht="15.75" customHeight="1">
      <c r="A337" s="34"/>
      <c r="B337" s="34"/>
      <c r="C337" s="34"/>
      <c r="E337" s="34"/>
      <c r="F337" s="35"/>
      <c r="J337" s="36"/>
      <c r="L337" s="37"/>
      <c r="X337" s="12"/>
      <c r="Y337" s="12"/>
      <c r="Z337" s="12"/>
      <c r="AB337" s="13"/>
      <c r="AD337" s="12"/>
      <c r="AH337" s="12"/>
      <c r="AK337" s="12"/>
      <c r="AM337" s="39"/>
    </row>
    <row r="338" ht="15.75" customHeight="1">
      <c r="A338" s="34"/>
      <c r="B338" s="34"/>
      <c r="C338" s="34"/>
      <c r="E338" s="34"/>
      <c r="F338" s="35"/>
      <c r="J338" s="36"/>
      <c r="L338" s="37"/>
      <c r="X338" s="12"/>
      <c r="Y338" s="12"/>
      <c r="Z338" s="12"/>
      <c r="AB338" s="13"/>
      <c r="AD338" s="12"/>
      <c r="AH338" s="12"/>
      <c r="AK338" s="12"/>
      <c r="AM338" s="39"/>
    </row>
    <row r="339" ht="15.75" customHeight="1">
      <c r="A339" s="34"/>
      <c r="B339" s="34"/>
      <c r="C339" s="34"/>
      <c r="E339" s="34"/>
      <c r="F339" s="35"/>
      <c r="J339" s="36"/>
      <c r="L339" s="37"/>
      <c r="X339" s="12"/>
      <c r="Y339" s="12"/>
      <c r="Z339" s="12"/>
      <c r="AB339" s="13"/>
      <c r="AD339" s="12"/>
      <c r="AH339" s="12"/>
      <c r="AK339" s="12"/>
      <c r="AM339" s="39"/>
    </row>
    <row r="340" ht="15.75" customHeight="1">
      <c r="A340" s="34"/>
      <c r="B340" s="34"/>
      <c r="C340" s="34"/>
      <c r="E340" s="34"/>
      <c r="F340" s="35"/>
      <c r="J340" s="36"/>
      <c r="L340" s="37"/>
      <c r="X340" s="12"/>
      <c r="Y340" s="12"/>
      <c r="Z340" s="12"/>
      <c r="AB340" s="13"/>
      <c r="AD340" s="12"/>
      <c r="AH340" s="12"/>
      <c r="AK340" s="12"/>
      <c r="AM340" s="39"/>
    </row>
    <row r="341" ht="15.75" customHeight="1">
      <c r="A341" s="34"/>
      <c r="B341" s="34"/>
      <c r="C341" s="34"/>
      <c r="E341" s="34"/>
      <c r="F341" s="35"/>
      <c r="J341" s="36"/>
      <c r="L341" s="37"/>
      <c r="X341" s="12"/>
      <c r="Y341" s="12"/>
      <c r="Z341" s="12"/>
      <c r="AB341" s="13"/>
      <c r="AD341" s="12"/>
      <c r="AH341" s="12"/>
      <c r="AK341" s="12"/>
      <c r="AM341" s="39"/>
    </row>
    <row r="342" ht="15.75" customHeight="1">
      <c r="A342" s="34"/>
      <c r="B342" s="34"/>
      <c r="C342" s="34"/>
      <c r="E342" s="34"/>
      <c r="F342" s="35"/>
      <c r="J342" s="36"/>
      <c r="L342" s="37"/>
      <c r="X342" s="12"/>
      <c r="Y342" s="12"/>
      <c r="Z342" s="12"/>
      <c r="AB342" s="13"/>
      <c r="AD342" s="12"/>
      <c r="AH342" s="12"/>
      <c r="AK342" s="12"/>
      <c r="AM342" s="39"/>
    </row>
    <row r="343" ht="15.75" customHeight="1">
      <c r="A343" s="34"/>
      <c r="B343" s="34"/>
      <c r="C343" s="34"/>
      <c r="E343" s="34"/>
      <c r="F343" s="35"/>
      <c r="J343" s="36"/>
      <c r="L343" s="37"/>
      <c r="X343" s="12"/>
      <c r="Y343" s="12"/>
      <c r="Z343" s="12"/>
      <c r="AB343" s="13"/>
      <c r="AD343" s="12"/>
      <c r="AH343" s="12"/>
      <c r="AK343" s="12"/>
      <c r="AM343" s="39"/>
    </row>
    <row r="344" ht="15.75" customHeight="1">
      <c r="A344" s="34"/>
      <c r="B344" s="34"/>
      <c r="C344" s="34"/>
      <c r="E344" s="34"/>
      <c r="F344" s="35"/>
      <c r="J344" s="36"/>
      <c r="L344" s="37"/>
      <c r="X344" s="12"/>
      <c r="Y344" s="12"/>
      <c r="Z344" s="12"/>
      <c r="AB344" s="13"/>
      <c r="AD344" s="12"/>
      <c r="AH344" s="12"/>
      <c r="AK344" s="12"/>
      <c r="AM344" s="39"/>
    </row>
    <row r="345" ht="15.75" customHeight="1">
      <c r="A345" s="34"/>
      <c r="B345" s="34"/>
      <c r="C345" s="34"/>
      <c r="E345" s="34"/>
      <c r="F345" s="35"/>
      <c r="J345" s="36"/>
      <c r="L345" s="37"/>
      <c r="X345" s="12"/>
      <c r="Y345" s="12"/>
      <c r="Z345" s="12"/>
      <c r="AB345" s="13"/>
      <c r="AD345" s="12"/>
      <c r="AH345" s="12"/>
      <c r="AK345" s="12"/>
      <c r="AM345" s="39"/>
    </row>
    <row r="346" ht="15.75" customHeight="1">
      <c r="A346" s="34"/>
      <c r="B346" s="34"/>
      <c r="C346" s="34"/>
      <c r="E346" s="34"/>
      <c r="F346" s="35"/>
      <c r="J346" s="36"/>
      <c r="L346" s="37"/>
      <c r="X346" s="12"/>
      <c r="Y346" s="12"/>
      <c r="Z346" s="12"/>
      <c r="AB346" s="13"/>
      <c r="AD346" s="12"/>
      <c r="AH346" s="12"/>
      <c r="AK346" s="12"/>
      <c r="AM346" s="39"/>
    </row>
    <row r="347" ht="15.75" customHeight="1">
      <c r="A347" s="34"/>
      <c r="B347" s="34"/>
      <c r="C347" s="34"/>
      <c r="E347" s="34"/>
      <c r="F347" s="35"/>
      <c r="J347" s="36"/>
      <c r="L347" s="37"/>
      <c r="X347" s="12"/>
      <c r="Y347" s="12"/>
      <c r="Z347" s="12"/>
      <c r="AB347" s="13"/>
      <c r="AD347" s="12"/>
      <c r="AH347" s="12"/>
      <c r="AK347" s="12"/>
      <c r="AM347" s="39"/>
    </row>
    <row r="348" ht="15.75" customHeight="1">
      <c r="A348" s="34"/>
      <c r="B348" s="34"/>
      <c r="C348" s="34"/>
      <c r="E348" s="34"/>
      <c r="F348" s="35"/>
      <c r="J348" s="36"/>
      <c r="L348" s="37"/>
      <c r="X348" s="12"/>
      <c r="Y348" s="12"/>
      <c r="Z348" s="12"/>
      <c r="AB348" s="13"/>
      <c r="AD348" s="12"/>
      <c r="AH348" s="12"/>
      <c r="AK348" s="12"/>
      <c r="AM348" s="39"/>
    </row>
    <row r="349" ht="15.75" customHeight="1">
      <c r="A349" s="34"/>
      <c r="B349" s="34"/>
      <c r="C349" s="34"/>
      <c r="E349" s="34"/>
      <c r="F349" s="35"/>
      <c r="J349" s="36"/>
      <c r="L349" s="37"/>
      <c r="X349" s="12"/>
      <c r="Y349" s="12"/>
      <c r="Z349" s="12"/>
      <c r="AB349" s="13"/>
      <c r="AD349" s="12"/>
      <c r="AH349" s="12"/>
      <c r="AK349" s="12"/>
      <c r="AM349" s="39"/>
    </row>
    <row r="350" ht="15.75" customHeight="1">
      <c r="A350" s="34"/>
      <c r="B350" s="34"/>
      <c r="C350" s="34"/>
      <c r="E350" s="34"/>
      <c r="F350" s="35"/>
      <c r="J350" s="36"/>
      <c r="L350" s="37"/>
      <c r="X350" s="12"/>
      <c r="Y350" s="12"/>
      <c r="Z350" s="12"/>
      <c r="AB350" s="13"/>
      <c r="AD350" s="12"/>
      <c r="AH350" s="12"/>
      <c r="AK350" s="12"/>
      <c r="AM350" s="39"/>
    </row>
    <row r="351" ht="15.75" customHeight="1">
      <c r="A351" s="34"/>
      <c r="B351" s="34"/>
      <c r="C351" s="34"/>
      <c r="E351" s="34"/>
      <c r="F351" s="35"/>
      <c r="J351" s="36"/>
      <c r="L351" s="37"/>
      <c r="X351" s="12"/>
      <c r="Y351" s="12"/>
      <c r="Z351" s="12"/>
      <c r="AB351" s="13"/>
      <c r="AD351" s="12"/>
      <c r="AH351" s="12"/>
      <c r="AK351" s="12"/>
      <c r="AM351" s="39"/>
    </row>
    <row r="352" ht="15.75" customHeight="1">
      <c r="A352" s="34"/>
      <c r="B352" s="34"/>
      <c r="C352" s="34"/>
      <c r="E352" s="34"/>
      <c r="F352" s="35"/>
      <c r="J352" s="36"/>
      <c r="L352" s="37"/>
      <c r="X352" s="12"/>
      <c r="Y352" s="12"/>
      <c r="Z352" s="12"/>
      <c r="AB352" s="13"/>
      <c r="AD352" s="12"/>
      <c r="AH352" s="12"/>
      <c r="AK352" s="12"/>
      <c r="AM352" s="39"/>
    </row>
    <row r="353" ht="15.75" customHeight="1">
      <c r="A353" s="34"/>
      <c r="B353" s="34"/>
      <c r="C353" s="34"/>
      <c r="E353" s="34"/>
      <c r="F353" s="35"/>
      <c r="J353" s="36"/>
      <c r="L353" s="37"/>
      <c r="X353" s="12"/>
      <c r="Y353" s="12"/>
      <c r="Z353" s="12"/>
      <c r="AB353" s="13"/>
      <c r="AD353" s="12"/>
      <c r="AH353" s="12"/>
      <c r="AK353" s="12"/>
      <c r="AM353" s="39"/>
    </row>
    <row r="354" ht="15.75" customHeight="1">
      <c r="A354" s="34"/>
      <c r="B354" s="34"/>
      <c r="C354" s="34"/>
      <c r="E354" s="34"/>
      <c r="F354" s="35"/>
      <c r="J354" s="36"/>
      <c r="L354" s="37"/>
      <c r="X354" s="12"/>
      <c r="Y354" s="12"/>
      <c r="Z354" s="12"/>
      <c r="AB354" s="13"/>
      <c r="AD354" s="12"/>
      <c r="AH354" s="12"/>
      <c r="AK354" s="12"/>
      <c r="AM354" s="39"/>
    </row>
    <row r="355" ht="15.75" customHeight="1">
      <c r="A355" s="34"/>
      <c r="B355" s="34"/>
      <c r="C355" s="34"/>
      <c r="E355" s="34"/>
      <c r="F355" s="35"/>
      <c r="J355" s="36"/>
      <c r="L355" s="37"/>
      <c r="X355" s="12"/>
      <c r="Y355" s="12"/>
      <c r="Z355" s="12"/>
      <c r="AB355" s="13"/>
      <c r="AD355" s="12"/>
      <c r="AH355" s="12"/>
      <c r="AK355" s="12"/>
      <c r="AM355" s="39"/>
    </row>
    <row r="356" ht="15.75" customHeight="1">
      <c r="A356" s="34"/>
      <c r="B356" s="34"/>
      <c r="C356" s="34"/>
      <c r="E356" s="34"/>
      <c r="F356" s="35"/>
      <c r="J356" s="36"/>
      <c r="L356" s="37"/>
      <c r="X356" s="12"/>
      <c r="Y356" s="12"/>
      <c r="Z356" s="12"/>
      <c r="AB356" s="13"/>
      <c r="AD356" s="12"/>
      <c r="AH356" s="12"/>
      <c r="AK356" s="12"/>
      <c r="AM356" s="39"/>
    </row>
    <row r="357" ht="15.75" customHeight="1">
      <c r="A357" s="34"/>
      <c r="B357" s="34"/>
      <c r="C357" s="34"/>
      <c r="E357" s="34"/>
      <c r="F357" s="35"/>
      <c r="J357" s="36"/>
      <c r="L357" s="37"/>
      <c r="X357" s="12"/>
      <c r="Y357" s="12"/>
      <c r="Z357" s="12"/>
      <c r="AB357" s="13"/>
      <c r="AD357" s="12"/>
      <c r="AH357" s="12"/>
      <c r="AK357" s="12"/>
      <c r="AM357" s="39"/>
    </row>
    <row r="358" ht="15.75" customHeight="1">
      <c r="A358" s="34"/>
      <c r="B358" s="34"/>
      <c r="C358" s="34"/>
      <c r="E358" s="34"/>
      <c r="F358" s="35"/>
      <c r="J358" s="36"/>
      <c r="L358" s="37"/>
      <c r="X358" s="12"/>
      <c r="Y358" s="12"/>
      <c r="Z358" s="12"/>
      <c r="AB358" s="13"/>
      <c r="AD358" s="12"/>
      <c r="AH358" s="12"/>
      <c r="AK358" s="12"/>
      <c r="AM358" s="39"/>
    </row>
    <row r="359" ht="15.75" customHeight="1">
      <c r="A359" s="34"/>
      <c r="B359" s="34"/>
      <c r="C359" s="34"/>
      <c r="E359" s="34"/>
      <c r="F359" s="35"/>
      <c r="J359" s="36"/>
      <c r="L359" s="37"/>
      <c r="X359" s="12"/>
      <c r="Y359" s="12"/>
      <c r="Z359" s="12"/>
      <c r="AB359" s="13"/>
      <c r="AD359" s="12"/>
      <c r="AH359" s="12"/>
      <c r="AK359" s="12"/>
      <c r="AM359" s="39"/>
    </row>
    <row r="360" ht="15.75" customHeight="1">
      <c r="A360" s="34"/>
      <c r="B360" s="34"/>
      <c r="C360" s="34"/>
      <c r="E360" s="34"/>
      <c r="F360" s="35"/>
      <c r="J360" s="36"/>
      <c r="L360" s="37"/>
      <c r="X360" s="12"/>
      <c r="Y360" s="12"/>
      <c r="Z360" s="12"/>
      <c r="AB360" s="13"/>
      <c r="AD360" s="12"/>
      <c r="AH360" s="12"/>
      <c r="AK360" s="12"/>
      <c r="AM360" s="39"/>
    </row>
    <row r="361" ht="15.75" customHeight="1">
      <c r="A361" s="34"/>
      <c r="B361" s="34"/>
      <c r="C361" s="34"/>
      <c r="E361" s="34"/>
      <c r="F361" s="35"/>
      <c r="J361" s="36"/>
      <c r="L361" s="37"/>
      <c r="X361" s="12"/>
      <c r="Y361" s="12"/>
      <c r="Z361" s="12"/>
      <c r="AB361" s="13"/>
      <c r="AD361" s="12"/>
      <c r="AH361" s="12"/>
      <c r="AK361" s="12"/>
      <c r="AM361" s="39"/>
    </row>
    <row r="362" ht="15.75" customHeight="1">
      <c r="A362" s="34"/>
      <c r="B362" s="34"/>
      <c r="C362" s="34"/>
      <c r="E362" s="34"/>
      <c r="F362" s="35"/>
      <c r="J362" s="36"/>
      <c r="L362" s="37"/>
      <c r="X362" s="12"/>
      <c r="Y362" s="12"/>
      <c r="Z362" s="12"/>
      <c r="AB362" s="13"/>
      <c r="AD362" s="12"/>
      <c r="AH362" s="12"/>
      <c r="AK362" s="12"/>
      <c r="AM362" s="39"/>
    </row>
    <row r="363" ht="15.75" customHeight="1">
      <c r="A363" s="34"/>
      <c r="B363" s="34"/>
      <c r="C363" s="34"/>
      <c r="E363" s="34"/>
      <c r="F363" s="35"/>
      <c r="J363" s="36"/>
      <c r="L363" s="37"/>
      <c r="X363" s="12"/>
      <c r="Y363" s="12"/>
      <c r="Z363" s="12"/>
      <c r="AB363" s="13"/>
      <c r="AD363" s="12"/>
      <c r="AH363" s="12"/>
      <c r="AK363" s="12"/>
      <c r="AM363" s="39"/>
    </row>
    <row r="364" ht="15.75" customHeight="1">
      <c r="A364" s="34"/>
      <c r="B364" s="34"/>
      <c r="C364" s="34"/>
      <c r="E364" s="34"/>
      <c r="F364" s="35"/>
      <c r="J364" s="36"/>
      <c r="L364" s="37"/>
      <c r="X364" s="12"/>
      <c r="Y364" s="12"/>
      <c r="Z364" s="12"/>
      <c r="AB364" s="13"/>
      <c r="AD364" s="12"/>
      <c r="AH364" s="12"/>
      <c r="AK364" s="12"/>
      <c r="AM364" s="39"/>
    </row>
    <row r="365" ht="15.75" customHeight="1">
      <c r="A365" s="34"/>
      <c r="B365" s="34"/>
      <c r="C365" s="34"/>
      <c r="E365" s="34"/>
      <c r="F365" s="35"/>
      <c r="J365" s="36"/>
      <c r="L365" s="37"/>
      <c r="X365" s="12"/>
      <c r="Y365" s="12"/>
      <c r="Z365" s="12"/>
      <c r="AB365" s="13"/>
      <c r="AD365" s="12"/>
      <c r="AH365" s="12"/>
      <c r="AK365" s="12"/>
      <c r="AM365" s="39"/>
    </row>
    <row r="366" ht="15.75" customHeight="1">
      <c r="A366" s="34"/>
      <c r="B366" s="34"/>
      <c r="C366" s="34"/>
      <c r="E366" s="34"/>
      <c r="F366" s="35"/>
      <c r="J366" s="36"/>
      <c r="L366" s="37"/>
      <c r="X366" s="12"/>
      <c r="Y366" s="12"/>
      <c r="Z366" s="12"/>
      <c r="AB366" s="13"/>
      <c r="AD366" s="12"/>
      <c r="AH366" s="12"/>
      <c r="AK366" s="12"/>
      <c r="AM366" s="39"/>
    </row>
    <row r="367" ht="15.75" customHeight="1">
      <c r="A367" s="34"/>
      <c r="B367" s="34"/>
      <c r="C367" s="34"/>
      <c r="E367" s="34"/>
      <c r="F367" s="35"/>
      <c r="J367" s="36"/>
      <c r="L367" s="37"/>
      <c r="X367" s="12"/>
      <c r="Y367" s="12"/>
      <c r="Z367" s="12"/>
      <c r="AB367" s="13"/>
      <c r="AD367" s="12"/>
      <c r="AH367" s="12"/>
      <c r="AK367" s="12"/>
      <c r="AM367" s="39"/>
    </row>
    <row r="368" ht="15.75" customHeight="1">
      <c r="A368" s="34"/>
      <c r="B368" s="34"/>
      <c r="C368" s="34"/>
      <c r="E368" s="34"/>
      <c r="F368" s="35"/>
      <c r="J368" s="36"/>
      <c r="L368" s="37"/>
      <c r="X368" s="12"/>
      <c r="Y368" s="12"/>
      <c r="Z368" s="12"/>
      <c r="AB368" s="13"/>
      <c r="AD368" s="12"/>
      <c r="AH368" s="12"/>
      <c r="AK368" s="12"/>
      <c r="AM368" s="39"/>
    </row>
    <row r="369" ht="15.75" customHeight="1">
      <c r="A369" s="34"/>
      <c r="B369" s="34"/>
      <c r="C369" s="34"/>
      <c r="E369" s="34"/>
      <c r="F369" s="35"/>
      <c r="J369" s="36"/>
      <c r="L369" s="37"/>
      <c r="X369" s="12"/>
      <c r="Y369" s="12"/>
      <c r="Z369" s="12"/>
      <c r="AB369" s="13"/>
      <c r="AD369" s="12"/>
      <c r="AH369" s="12"/>
      <c r="AK369" s="12"/>
      <c r="AM369" s="39"/>
    </row>
    <row r="370" ht="15.75" customHeight="1">
      <c r="A370" s="34"/>
      <c r="B370" s="34"/>
      <c r="C370" s="34"/>
      <c r="E370" s="34"/>
      <c r="F370" s="35"/>
      <c r="J370" s="36"/>
      <c r="L370" s="37"/>
      <c r="X370" s="12"/>
      <c r="Y370" s="12"/>
      <c r="Z370" s="12"/>
      <c r="AB370" s="13"/>
      <c r="AD370" s="12"/>
      <c r="AH370" s="12"/>
      <c r="AK370" s="12"/>
      <c r="AM370" s="39"/>
    </row>
    <row r="371" ht="15.75" customHeight="1">
      <c r="A371" s="34"/>
      <c r="B371" s="34"/>
      <c r="C371" s="34"/>
      <c r="E371" s="34"/>
      <c r="F371" s="35"/>
      <c r="J371" s="36"/>
      <c r="L371" s="37"/>
      <c r="X371" s="12"/>
      <c r="Y371" s="12"/>
      <c r="Z371" s="12"/>
      <c r="AB371" s="13"/>
      <c r="AD371" s="12"/>
      <c r="AH371" s="12"/>
      <c r="AK371" s="12"/>
      <c r="AM371" s="39"/>
    </row>
    <row r="372" ht="15.75" customHeight="1">
      <c r="A372" s="34"/>
      <c r="B372" s="34"/>
      <c r="C372" s="34"/>
      <c r="E372" s="34"/>
      <c r="F372" s="35"/>
      <c r="J372" s="36"/>
      <c r="L372" s="37"/>
      <c r="X372" s="12"/>
      <c r="Y372" s="12"/>
      <c r="Z372" s="12"/>
      <c r="AB372" s="13"/>
      <c r="AD372" s="12"/>
      <c r="AH372" s="12"/>
      <c r="AK372" s="12"/>
      <c r="AM372" s="39"/>
    </row>
    <row r="373" ht="15.75" customHeight="1">
      <c r="A373" s="34"/>
      <c r="B373" s="34"/>
      <c r="C373" s="34"/>
      <c r="E373" s="34"/>
      <c r="F373" s="35"/>
      <c r="J373" s="36"/>
      <c r="L373" s="37"/>
      <c r="X373" s="12"/>
      <c r="Y373" s="12"/>
      <c r="Z373" s="12"/>
      <c r="AB373" s="13"/>
      <c r="AD373" s="12"/>
      <c r="AH373" s="12"/>
      <c r="AK373" s="12"/>
      <c r="AM373" s="39"/>
    </row>
    <row r="374" ht="15.75" customHeight="1">
      <c r="A374" s="34"/>
      <c r="B374" s="34"/>
      <c r="C374" s="34"/>
      <c r="E374" s="34"/>
      <c r="F374" s="35"/>
      <c r="J374" s="36"/>
      <c r="L374" s="37"/>
      <c r="X374" s="12"/>
      <c r="Y374" s="12"/>
      <c r="Z374" s="12"/>
      <c r="AB374" s="13"/>
      <c r="AD374" s="12"/>
      <c r="AH374" s="12"/>
      <c r="AK374" s="12"/>
      <c r="AM374" s="39"/>
    </row>
    <row r="375" ht="15.75" customHeight="1">
      <c r="A375" s="34"/>
      <c r="B375" s="34"/>
      <c r="C375" s="34"/>
      <c r="E375" s="34"/>
      <c r="F375" s="35"/>
      <c r="J375" s="36"/>
      <c r="L375" s="37"/>
      <c r="X375" s="12"/>
      <c r="Y375" s="12"/>
      <c r="Z375" s="12"/>
      <c r="AB375" s="13"/>
      <c r="AD375" s="12"/>
      <c r="AH375" s="12"/>
      <c r="AK375" s="12"/>
      <c r="AM375" s="39"/>
    </row>
    <row r="376" ht="15.75" customHeight="1">
      <c r="A376" s="34"/>
      <c r="B376" s="34"/>
      <c r="C376" s="34"/>
      <c r="E376" s="34"/>
      <c r="F376" s="35"/>
      <c r="J376" s="36"/>
      <c r="L376" s="37"/>
      <c r="X376" s="12"/>
      <c r="Y376" s="12"/>
      <c r="Z376" s="12"/>
      <c r="AB376" s="13"/>
      <c r="AD376" s="12"/>
      <c r="AH376" s="12"/>
      <c r="AK376" s="12"/>
      <c r="AM376" s="39"/>
    </row>
    <row r="377" ht="15.75" customHeight="1">
      <c r="A377" s="34"/>
      <c r="B377" s="34"/>
      <c r="C377" s="34"/>
      <c r="E377" s="34"/>
      <c r="F377" s="35"/>
      <c r="J377" s="36"/>
      <c r="L377" s="37"/>
      <c r="X377" s="12"/>
      <c r="Y377" s="12"/>
      <c r="Z377" s="12"/>
      <c r="AB377" s="13"/>
      <c r="AD377" s="12"/>
      <c r="AH377" s="12"/>
      <c r="AK377" s="12"/>
      <c r="AM377" s="39"/>
    </row>
    <row r="378" ht="15.75" customHeight="1">
      <c r="A378" s="34"/>
      <c r="B378" s="34"/>
      <c r="C378" s="34"/>
      <c r="E378" s="34"/>
      <c r="F378" s="35"/>
      <c r="J378" s="36"/>
      <c r="L378" s="37"/>
      <c r="X378" s="12"/>
      <c r="Y378" s="12"/>
      <c r="Z378" s="12"/>
      <c r="AB378" s="13"/>
      <c r="AD378" s="12"/>
      <c r="AH378" s="12"/>
      <c r="AK378" s="12"/>
      <c r="AM378" s="39"/>
    </row>
    <row r="379" ht="15.75" customHeight="1">
      <c r="A379" s="34"/>
      <c r="B379" s="34"/>
      <c r="C379" s="34"/>
      <c r="E379" s="34"/>
      <c r="F379" s="35"/>
      <c r="J379" s="36"/>
      <c r="L379" s="37"/>
      <c r="X379" s="12"/>
      <c r="Y379" s="12"/>
      <c r="Z379" s="12"/>
      <c r="AB379" s="13"/>
      <c r="AD379" s="12"/>
      <c r="AH379" s="12"/>
      <c r="AK379" s="12"/>
      <c r="AM379" s="39"/>
    </row>
    <row r="380" ht="15.75" customHeight="1">
      <c r="A380" s="34"/>
      <c r="B380" s="34"/>
      <c r="C380" s="34"/>
      <c r="E380" s="34"/>
      <c r="F380" s="35"/>
      <c r="J380" s="36"/>
      <c r="L380" s="37"/>
      <c r="X380" s="12"/>
      <c r="Y380" s="12"/>
      <c r="Z380" s="12"/>
      <c r="AB380" s="13"/>
      <c r="AD380" s="12"/>
      <c r="AH380" s="12"/>
      <c r="AK380" s="12"/>
      <c r="AM380" s="39"/>
    </row>
    <row r="381" ht="15.75" customHeight="1">
      <c r="A381" s="34"/>
      <c r="B381" s="34"/>
      <c r="C381" s="34"/>
      <c r="E381" s="34"/>
      <c r="F381" s="35"/>
      <c r="J381" s="36"/>
      <c r="L381" s="37"/>
      <c r="X381" s="12"/>
      <c r="Y381" s="12"/>
      <c r="Z381" s="12"/>
      <c r="AB381" s="13"/>
      <c r="AD381" s="12"/>
      <c r="AH381" s="12"/>
      <c r="AK381" s="12"/>
      <c r="AM381" s="39"/>
    </row>
    <row r="382" ht="15.75" customHeight="1">
      <c r="A382" s="34"/>
      <c r="B382" s="34"/>
      <c r="C382" s="34"/>
      <c r="E382" s="34"/>
      <c r="F382" s="35"/>
      <c r="J382" s="36"/>
      <c r="L382" s="37"/>
      <c r="X382" s="12"/>
      <c r="Y382" s="12"/>
      <c r="Z382" s="12"/>
      <c r="AB382" s="13"/>
      <c r="AD382" s="12"/>
      <c r="AH382" s="12"/>
      <c r="AK382" s="12"/>
      <c r="AM382" s="39"/>
    </row>
    <row r="383" ht="15.75" customHeight="1">
      <c r="A383" s="34"/>
      <c r="B383" s="34"/>
      <c r="C383" s="34"/>
      <c r="E383" s="34"/>
      <c r="F383" s="35"/>
      <c r="J383" s="36"/>
      <c r="L383" s="37"/>
      <c r="X383" s="12"/>
      <c r="Y383" s="12"/>
      <c r="Z383" s="12"/>
      <c r="AB383" s="13"/>
      <c r="AD383" s="12"/>
      <c r="AH383" s="12"/>
      <c r="AK383" s="12"/>
      <c r="AM383" s="39"/>
    </row>
    <row r="384" ht="15.75" customHeight="1">
      <c r="A384" s="34"/>
      <c r="B384" s="34"/>
      <c r="C384" s="34"/>
      <c r="E384" s="34"/>
      <c r="F384" s="35"/>
      <c r="J384" s="36"/>
      <c r="L384" s="37"/>
      <c r="X384" s="12"/>
      <c r="Y384" s="12"/>
      <c r="Z384" s="12"/>
      <c r="AB384" s="13"/>
      <c r="AD384" s="12"/>
      <c r="AH384" s="12"/>
      <c r="AK384" s="12"/>
      <c r="AM384" s="39"/>
    </row>
    <row r="385" ht="15.75" customHeight="1">
      <c r="A385" s="34"/>
      <c r="B385" s="34"/>
      <c r="C385" s="34"/>
      <c r="E385" s="34"/>
      <c r="F385" s="35"/>
      <c r="J385" s="36"/>
      <c r="L385" s="37"/>
      <c r="X385" s="12"/>
      <c r="Y385" s="12"/>
      <c r="Z385" s="12"/>
      <c r="AB385" s="13"/>
      <c r="AD385" s="12"/>
      <c r="AH385" s="12"/>
      <c r="AK385" s="12"/>
      <c r="AM385" s="39"/>
    </row>
    <row r="386" ht="15.75" customHeight="1">
      <c r="A386" s="34"/>
      <c r="B386" s="34"/>
      <c r="C386" s="34"/>
      <c r="E386" s="34"/>
      <c r="F386" s="35"/>
      <c r="J386" s="36"/>
      <c r="L386" s="37"/>
      <c r="X386" s="12"/>
      <c r="Y386" s="12"/>
      <c r="Z386" s="12"/>
      <c r="AB386" s="13"/>
      <c r="AD386" s="12"/>
      <c r="AH386" s="12"/>
      <c r="AK386" s="12"/>
      <c r="AM386" s="39"/>
    </row>
    <row r="387" ht="15.75" customHeight="1">
      <c r="A387" s="34"/>
      <c r="B387" s="34"/>
      <c r="C387" s="34"/>
      <c r="E387" s="34"/>
      <c r="F387" s="35"/>
      <c r="J387" s="36"/>
      <c r="L387" s="37"/>
      <c r="X387" s="12"/>
      <c r="Y387" s="12"/>
      <c r="Z387" s="12"/>
      <c r="AB387" s="13"/>
      <c r="AD387" s="12"/>
      <c r="AH387" s="12"/>
      <c r="AK387" s="12"/>
      <c r="AM387" s="39"/>
    </row>
    <row r="388" ht="15.75" customHeight="1">
      <c r="A388" s="34"/>
      <c r="B388" s="34"/>
      <c r="C388" s="34"/>
      <c r="E388" s="34"/>
      <c r="F388" s="35"/>
      <c r="J388" s="36"/>
      <c r="L388" s="37"/>
      <c r="X388" s="12"/>
      <c r="Y388" s="12"/>
      <c r="Z388" s="12"/>
      <c r="AB388" s="13"/>
      <c r="AD388" s="12"/>
      <c r="AH388" s="12"/>
      <c r="AK388" s="12"/>
      <c r="AM388" s="39"/>
    </row>
    <row r="389" ht="15.75" customHeight="1">
      <c r="A389" s="34"/>
      <c r="B389" s="34"/>
      <c r="C389" s="34"/>
      <c r="E389" s="34"/>
      <c r="F389" s="35"/>
      <c r="J389" s="36"/>
      <c r="L389" s="37"/>
      <c r="X389" s="12"/>
      <c r="Y389" s="12"/>
      <c r="Z389" s="12"/>
      <c r="AB389" s="13"/>
      <c r="AD389" s="12"/>
      <c r="AH389" s="12"/>
      <c r="AK389" s="12"/>
      <c r="AM389" s="39"/>
    </row>
    <row r="390" ht="15.75" customHeight="1">
      <c r="A390" s="34"/>
      <c r="B390" s="34"/>
      <c r="C390" s="34"/>
      <c r="E390" s="34"/>
      <c r="F390" s="35"/>
      <c r="J390" s="36"/>
      <c r="L390" s="37"/>
      <c r="X390" s="12"/>
      <c r="Y390" s="12"/>
      <c r="Z390" s="12"/>
      <c r="AB390" s="13"/>
      <c r="AD390" s="12"/>
      <c r="AH390" s="12"/>
      <c r="AK390" s="12"/>
      <c r="AM390" s="39"/>
    </row>
    <row r="391" ht="15.75" customHeight="1">
      <c r="A391" s="34"/>
      <c r="B391" s="34"/>
      <c r="C391" s="34"/>
      <c r="E391" s="34"/>
      <c r="F391" s="35"/>
      <c r="J391" s="36"/>
      <c r="L391" s="37"/>
      <c r="X391" s="12"/>
      <c r="Y391" s="12"/>
      <c r="Z391" s="12"/>
      <c r="AB391" s="13"/>
      <c r="AD391" s="12"/>
      <c r="AH391" s="12"/>
      <c r="AK391" s="12"/>
      <c r="AM391" s="39"/>
    </row>
    <row r="392" ht="15.75" customHeight="1">
      <c r="A392" s="34"/>
      <c r="B392" s="34"/>
      <c r="C392" s="34"/>
      <c r="E392" s="34"/>
      <c r="F392" s="35"/>
      <c r="J392" s="36"/>
      <c r="L392" s="37"/>
      <c r="X392" s="12"/>
      <c r="Y392" s="12"/>
      <c r="Z392" s="12"/>
      <c r="AB392" s="13"/>
      <c r="AD392" s="12"/>
      <c r="AH392" s="12"/>
      <c r="AK392" s="12"/>
      <c r="AM392" s="39"/>
    </row>
    <row r="393" ht="15.75" customHeight="1">
      <c r="A393" s="34"/>
      <c r="B393" s="34"/>
      <c r="C393" s="34"/>
      <c r="E393" s="34"/>
      <c r="F393" s="35"/>
      <c r="J393" s="36"/>
      <c r="L393" s="37"/>
      <c r="X393" s="12"/>
      <c r="Y393" s="12"/>
      <c r="Z393" s="12"/>
      <c r="AB393" s="13"/>
      <c r="AD393" s="12"/>
      <c r="AH393" s="12"/>
      <c r="AK393" s="12"/>
      <c r="AM393" s="39"/>
    </row>
    <row r="394" ht="15.75" customHeight="1">
      <c r="A394" s="34"/>
      <c r="B394" s="34"/>
      <c r="C394" s="34"/>
      <c r="E394" s="34"/>
      <c r="F394" s="35"/>
      <c r="J394" s="36"/>
      <c r="L394" s="37"/>
      <c r="X394" s="12"/>
      <c r="Y394" s="12"/>
      <c r="Z394" s="12"/>
      <c r="AB394" s="13"/>
      <c r="AD394" s="12"/>
      <c r="AH394" s="12"/>
      <c r="AK394" s="12"/>
      <c r="AM394" s="39"/>
    </row>
    <row r="395" ht="15.75" customHeight="1">
      <c r="A395" s="34"/>
      <c r="B395" s="34"/>
      <c r="C395" s="34"/>
      <c r="E395" s="34"/>
      <c r="F395" s="35"/>
      <c r="J395" s="36"/>
      <c r="L395" s="37"/>
      <c r="X395" s="12"/>
      <c r="Y395" s="12"/>
      <c r="Z395" s="12"/>
      <c r="AB395" s="13"/>
      <c r="AD395" s="12"/>
      <c r="AH395" s="12"/>
      <c r="AK395" s="12"/>
      <c r="AM395" s="39"/>
    </row>
    <row r="396" ht="15.75" customHeight="1">
      <c r="A396" s="34"/>
      <c r="B396" s="34"/>
      <c r="C396" s="34"/>
      <c r="E396" s="34"/>
      <c r="F396" s="35"/>
      <c r="J396" s="36"/>
      <c r="L396" s="37"/>
      <c r="X396" s="12"/>
      <c r="Y396" s="12"/>
      <c r="Z396" s="12"/>
      <c r="AB396" s="13"/>
      <c r="AD396" s="12"/>
      <c r="AH396" s="12"/>
      <c r="AK396" s="12"/>
      <c r="AM396" s="39"/>
    </row>
    <row r="397" ht="15.75" customHeight="1">
      <c r="A397" s="34"/>
      <c r="B397" s="34"/>
      <c r="C397" s="34"/>
      <c r="E397" s="34"/>
      <c r="F397" s="35"/>
      <c r="J397" s="36"/>
      <c r="L397" s="37"/>
      <c r="X397" s="12"/>
      <c r="Y397" s="12"/>
      <c r="Z397" s="12"/>
      <c r="AB397" s="13"/>
      <c r="AD397" s="12"/>
      <c r="AH397" s="12"/>
      <c r="AK397" s="12"/>
      <c r="AM397" s="39"/>
    </row>
    <row r="398" ht="15.75" customHeight="1">
      <c r="A398" s="34"/>
      <c r="B398" s="34"/>
      <c r="C398" s="34"/>
      <c r="E398" s="34"/>
      <c r="F398" s="35"/>
      <c r="J398" s="36"/>
      <c r="L398" s="37"/>
      <c r="X398" s="12"/>
      <c r="Y398" s="12"/>
      <c r="Z398" s="12"/>
      <c r="AB398" s="13"/>
      <c r="AD398" s="12"/>
      <c r="AH398" s="12"/>
      <c r="AK398" s="12"/>
      <c r="AM398" s="39"/>
    </row>
    <row r="399" ht="15.75" customHeight="1">
      <c r="A399" s="34"/>
      <c r="B399" s="34"/>
      <c r="C399" s="34"/>
      <c r="E399" s="34"/>
      <c r="F399" s="35"/>
      <c r="J399" s="36"/>
      <c r="L399" s="37"/>
      <c r="X399" s="12"/>
      <c r="Y399" s="12"/>
      <c r="Z399" s="12"/>
      <c r="AB399" s="13"/>
      <c r="AD399" s="12"/>
      <c r="AH399" s="12"/>
      <c r="AK399" s="12"/>
      <c r="AM399" s="39"/>
    </row>
    <row r="400" ht="15.75" customHeight="1">
      <c r="A400" s="34"/>
      <c r="B400" s="34"/>
      <c r="C400" s="34"/>
      <c r="E400" s="34"/>
      <c r="F400" s="35"/>
      <c r="J400" s="36"/>
      <c r="L400" s="37"/>
      <c r="X400" s="12"/>
      <c r="Y400" s="12"/>
      <c r="Z400" s="12"/>
      <c r="AB400" s="13"/>
      <c r="AD400" s="12"/>
      <c r="AH400" s="12"/>
      <c r="AK400" s="12"/>
      <c r="AM400" s="39"/>
    </row>
    <row r="401" ht="15.75" customHeight="1">
      <c r="A401" s="34"/>
      <c r="B401" s="34"/>
      <c r="C401" s="34"/>
      <c r="E401" s="34"/>
      <c r="F401" s="35"/>
      <c r="J401" s="36"/>
      <c r="L401" s="37"/>
      <c r="X401" s="12"/>
      <c r="Y401" s="12"/>
      <c r="Z401" s="12"/>
      <c r="AB401" s="13"/>
      <c r="AD401" s="12"/>
      <c r="AH401" s="12"/>
      <c r="AK401" s="12"/>
      <c r="AM401" s="39"/>
    </row>
    <row r="402" ht="15.75" customHeight="1">
      <c r="A402" s="34"/>
      <c r="B402" s="34"/>
      <c r="C402" s="34"/>
      <c r="E402" s="34"/>
      <c r="F402" s="35"/>
      <c r="J402" s="36"/>
      <c r="L402" s="37"/>
      <c r="X402" s="12"/>
      <c r="Y402" s="12"/>
      <c r="Z402" s="12"/>
      <c r="AB402" s="13"/>
      <c r="AD402" s="12"/>
      <c r="AH402" s="12"/>
      <c r="AK402" s="12"/>
      <c r="AM402" s="39"/>
    </row>
    <row r="403" ht="15.75" customHeight="1">
      <c r="A403" s="34"/>
      <c r="B403" s="34"/>
      <c r="C403" s="34"/>
      <c r="E403" s="34"/>
      <c r="F403" s="35"/>
      <c r="J403" s="36"/>
      <c r="L403" s="37"/>
      <c r="X403" s="12"/>
      <c r="Y403" s="12"/>
      <c r="Z403" s="12"/>
      <c r="AB403" s="13"/>
      <c r="AD403" s="12"/>
      <c r="AH403" s="12"/>
      <c r="AK403" s="12"/>
      <c r="AM403" s="39"/>
    </row>
    <row r="404" ht="15.75" customHeight="1">
      <c r="A404" s="34"/>
      <c r="B404" s="34"/>
      <c r="C404" s="34"/>
      <c r="E404" s="34"/>
      <c r="F404" s="35"/>
      <c r="J404" s="36"/>
      <c r="L404" s="37"/>
      <c r="X404" s="12"/>
      <c r="Y404" s="12"/>
      <c r="Z404" s="12"/>
      <c r="AB404" s="13"/>
      <c r="AD404" s="12"/>
      <c r="AH404" s="12"/>
      <c r="AK404" s="12"/>
      <c r="AM404" s="39"/>
    </row>
    <row r="405" ht="15.75" customHeight="1">
      <c r="A405" s="34"/>
      <c r="B405" s="34"/>
      <c r="C405" s="34"/>
      <c r="E405" s="34"/>
      <c r="F405" s="35"/>
      <c r="J405" s="36"/>
      <c r="L405" s="37"/>
      <c r="X405" s="12"/>
      <c r="Y405" s="12"/>
      <c r="Z405" s="12"/>
      <c r="AB405" s="13"/>
      <c r="AD405" s="12"/>
      <c r="AH405" s="12"/>
      <c r="AK405" s="12"/>
      <c r="AM405" s="39"/>
    </row>
    <row r="406" ht="15.75" customHeight="1">
      <c r="A406" s="34"/>
      <c r="B406" s="34"/>
      <c r="C406" s="34"/>
      <c r="E406" s="34"/>
      <c r="F406" s="35"/>
      <c r="J406" s="36"/>
      <c r="L406" s="37"/>
      <c r="X406" s="12"/>
      <c r="Y406" s="12"/>
      <c r="Z406" s="12"/>
      <c r="AB406" s="13"/>
      <c r="AD406" s="12"/>
      <c r="AH406" s="12"/>
      <c r="AK406" s="12"/>
      <c r="AM406" s="39"/>
    </row>
    <row r="407" ht="15.75" customHeight="1">
      <c r="A407" s="34"/>
      <c r="B407" s="34"/>
      <c r="C407" s="34"/>
      <c r="E407" s="34"/>
      <c r="F407" s="35"/>
      <c r="J407" s="36"/>
      <c r="L407" s="37"/>
      <c r="X407" s="12"/>
      <c r="Y407" s="12"/>
      <c r="Z407" s="12"/>
      <c r="AB407" s="13"/>
      <c r="AD407" s="12"/>
      <c r="AH407" s="12"/>
      <c r="AK407" s="12"/>
      <c r="AM407" s="39"/>
    </row>
    <row r="408" ht="15.75" customHeight="1">
      <c r="A408" s="34"/>
      <c r="B408" s="34"/>
      <c r="C408" s="34"/>
      <c r="E408" s="34"/>
      <c r="F408" s="35"/>
      <c r="J408" s="36"/>
      <c r="L408" s="37"/>
      <c r="X408" s="12"/>
      <c r="Y408" s="12"/>
      <c r="Z408" s="12"/>
      <c r="AB408" s="13"/>
      <c r="AD408" s="12"/>
      <c r="AH408" s="12"/>
      <c r="AK408" s="12"/>
      <c r="AM408" s="39"/>
    </row>
    <row r="409" ht="15.75" customHeight="1">
      <c r="A409" s="34"/>
      <c r="B409" s="34"/>
      <c r="C409" s="34"/>
      <c r="E409" s="34"/>
      <c r="F409" s="35"/>
      <c r="J409" s="36"/>
      <c r="L409" s="37"/>
      <c r="X409" s="12"/>
      <c r="Y409" s="12"/>
      <c r="Z409" s="12"/>
      <c r="AB409" s="13"/>
      <c r="AD409" s="12"/>
      <c r="AH409" s="12"/>
      <c r="AK409" s="12"/>
      <c r="AM409" s="39"/>
    </row>
    <row r="410" ht="15.75" customHeight="1">
      <c r="A410" s="34"/>
      <c r="B410" s="34"/>
      <c r="C410" s="34"/>
      <c r="E410" s="34"/>
      <c r="F410" s="35"/>
      <c r="J410" s="36"/>
      <c r="L410" s="37"/>
      <c r="X410" s="12"/>
      <c r="Y410" s="12"/>
      <c r="Z410" s="12"/>
      <c r="AB410" s="13"/>
      <c r="AD410" s="12"/>
      <c r="AH410" s="12"/>
      <c r="AK410" s="12"/>
      <c r="AM410" s="39"/>
    </row>
    <row r="411" ht="15.75" customHeight="1">
      <c r="A411" s="34"/>
      <c r="B411" s="34"/>
      <c r="C411" s="34"/>
      <c r="E411" s="34"/>
      <c r="F411" s="35"/>
      <c r="J411" s="36"/>
      <c r="L411" s="37"/>
      <c r="X411" s="12"/>
      <c r="Y411" s="12"/>
      <c r="Z411" s="12"/>
      <c r="AB411" s="13"/>
      <c r="AD411" s="12"/>
      <c r="AH411" s="12"/>
      <c r="AK411" s="12"/>
      <c r="AM411" s="39"/>
    </row>
    <row r="412" ht="15.75" customHeight="1">
      <c r="A412" s="34"/>
      <c r="B412" s="34"/>
      <c r="C412" s="34"/>
      <c r="E412" s="34"/>
      <c r="F412" s="35"/>
      <c r="J412" s="36"/>
      <c r="L412" s="37"/>
      <c r="X412" s="12"/>
      <c r="Y412" s="12"/>
      <c r="Z412" s="12"/>
      <c r="AB412" s="13"/>
      <c r="AD412" s="12"/>
      <c r="AH412" s="12"/>
      <c r="AK412" s="12"/>
      <c r="AM412" s="39"/>
    </row>
    <row r="413" ht="15.75" customHeight="1">
      <c r="A413" s="34"/>
      <c r="B413" s="34"/>
      <c r="C413" s="34"/>
      <c r="E413" s="34"/>
      <c r="F413" s="35"/>
      <c r="J413" s="36"/>
      <c r="L413" s="37"/>
      <c r="X413" s="12"/>
      <c r="Y413" s="12"/>
      <c r="Z413" s="12"/>
      <c r="AB413" s="13"/>
      <c r="AD413" s="12"/>
      <c r="AH413" s="12"/>
      <c r="AK413" s="12"/>
      <c r="AM413" s="39"/>
    </row>
    <row r="414" ht="15.75" customHeight="1">
      <c r="A414" s="34"/>
      <c r="B414" s="34"/>
      <c r="C414" s="34"/>
      <c r="E414" s="34"/>
      <c r="F414" s="35"/>
      <c r="J414" s="36"/>
      <c r="L414" s="37"/>
      <c r="X414" s="12"/>
      <c r="Y414" s="12"/>
      <c r="Z414" s="12"/>
      <c r="AB414" s="13"/>
      <c r="AD414" s="12"/>
      <c r="AH414" s="12"/>
      <c r="AK414" s="12"/>
      <c r="AM414" s="39"/>
    </row>
    <row r="415" ht="15.75" customHeight="1">
      <c r="A415" s="34"/>
      <c r="B415" s="34"/>
      <c r="C415" s="34"/>
      <c r="E415" s="34"/>
      <c r="F415" s="35"/>
      <c r="J415" s="36"/>
      <c r="L415" s="37"/>
      <c r="X415" s="12"/>
      <c r="Y415" s="12"/>
      <c r="Z415" s="12"/>
      <c r="AB415" s="13"/>
      <c r="AD415" s="12"/>
      <c r="AH415" s="12"/>
      <c r="AK415" s="12"/>
      <c r="AM415" s="39"/>
    </row>
    <row r="416" ht="15.75" customHeight="1">
      <c r="A416" s="34"/>
      <c r="B416" s="34"/>
      <c r="C416" s="34"/>
      <c r="E416" s="34"/>
      <c r="F416" s="35"/>
      <c r="J416" s="36"/>
      <c r="L416" s="37"/>
      <c r="X416" s="12"/>
      <c r="Y416" s="12"/>
      <c r="Z416" s="12"/>
      <c r="AB416" s="13"/>
      <c r="AD416" s="12"/>
      <c r="AH416" s="12"/>
      <c r="AK416" s="12"/>
      <c r="AM416" s="39"/>
    </row>
    <row r="417" ht="15.75" customHeight="1">
      <c r="A417" s="34"/>
      <c r="B417" s="34"/>
      <c r="C417" s="34"/>
      <c r="E417" s="34"/>
      <c r="F417" s="35"/>
      <c r="J417" s="36"/>
      <c r="L417" s="37"/>
      <c r="X417" s="12"/>
      <c r="Y417" s="12"/>
      <c r="Z417" s="12"/>
      <c r="AB417" s="13"/>
      <c r="AD417" s="12"/>
      <c r="AH417" s="12"/>
      <c r="AK417" s="12"/>
      <c r="AM417" s="39"/>
    </row>
    <row r="418" ht="15.75" customHeight="1">
      <c r="A418" s="34"/>
      <c r="B418" s="34"/>
      <c r="C418" s="34"/>
      <c r="E418" s="34"/>
      <c r="F418" s="35"/>
      <c r="J418" s="36"/>
      <c r="L418" s="37"/>
      <c r="X418" s="12"/>
      <c r="Y418" s="12"/>
      <c r="Z418" s="12"/>
      <c r="AB418" s="13"/>
      <c r="AD418" s="12"/>
      <c r="AH418" s="12"/>
      <c r="AK418" s="12"/>
      <c r="AM418" s="39"/>
    </row>
    <row r="419" ht="15.75" customHeight="1">
      <c r="A419" s="34"/>
      <c r="B419" s="34"/>
      <c r="C419" s="34"/>
      <c r="E419" s="34"/>
      <c r="F419" s="35"/>
      <c r="J419" s="36"/>
      <c r="L419" s="37"/>
      <c r="X419" s="12"/>
      <c r="Y419" s="12"/>
      <c r="Z419" s="12"/>
      <c r="AB419" s="13"/>
      <c r="AD419" s="12"/>
      <c r="AH419" s="12"/>
      <c r="AK419" s="12"/>
      <c r="AM419" s="39"/>
    </row>
    <row r="420" ht="15.75" customHeight="1">
      <c r="A420" s="34"/>
      <c r="B420" s="34"/>
      <c r="C420" s="34"/>
      <c r="E420" s="34"/>
      <c r="F420" s="35"/>
      <c r="J420" s="36"/>
      <c r="L420" s="37"/>
      <c r="X420" s="12"/>
      <c r="Y420" s="12"/>
      <c r="Z420" s="12"/>
      <c r="AB420" s="13"/>
      <c r="AD420" s="12"/>
      <c r="AH420" s="12"/>
      <c r="AK420" s="12"/>
      <c r="AM420" s="39"/>
    </row>
    <row r="421" ht="15.75" customHeight="1">
      <c r="A421" s="34"/>
      <c r="B421" s="34"/>
      <c r="C421" s="34"/>
      <c r="E421" s="34"/>
      <c r="F421" s="35"/>
      <c r="J421" s="36"/>
      <c r="L421" s="37"/>
      <c r="X421" s="12"/>
      <c r="Y421" s="12"/>
      <c r="Z421" s="12"/>
      <c r="AB421" s="13"/>
      <c r="AD421" s="12"/>
      <c r="AH421" s="12"/>
      <c r="AK421" s="12"/>
      <c r="AM421" s="39"/>
    </row>
    <row r="422" ht="15.75" customHeight="1">
      <c r="A422" s="34"/>
      <c r="B422" s="34"/>
      <c r="C422" s="34"/>
      <c r="E422" s="34"/>
      <c r="F422" s="35"/>
      <c r="J422" s="36"/>
      <c r="L422" s="37"/>
      <c r="X422" s="12"/>
      <c r="Y422" s="12"/>
      <c r="Z422" s="12"/>
      <c r="AB422" s="13"/>
      <c r="AD422" s="12"/>
      <c r="AH422" s="12"/>
      <c r="AK422" s="12"/>
      <c r="AM422" s="39"/>
    </row>
    <row r="423" ht="15.75" customHeight="1">
      <c r="A423" s="34"/>
      <c r="B423" s="34"/>
      <c r="C423" s="34"/>
      <c r="E423" s="34"/>
      <c r="F423" s="35"/>
      <c r="J423" s="36"/>
      <c r="L423" s="37"/>
      <c r="X423" s="12"/>
      <c r="Y423" s="12"/>
      <c r="Z423" s="12"/>
      <c r="AB423" s="13"/>
      <c r="AD423" s="12"/>
      <c r="AH423" s="12"/>
      <c r="AK423" s="12"/>
      <c r="AM423" s="39"/>
    </row>
    <row r="424" ht="15.75" customHeight="1">
      <c r="A424" s="34"/>
      <c r="B424" s="34"/>
      <c r="C424" s="34"/>
      <c r="E424" s="34"/>
      <c r="F424" s="35"/>
      <c r="J424" s="36"/>
      <c r="L424" s="37"/>
      <c r="X424" s="12"/>
      <c r="Y424" s="12"/>
      <c r="Z424" s="12"/>
      <c r="AB424" s="13"/>
      <c r="AD424" s="12"/>
      <c r="AH424" s="12"/>
      <c r="AK424" s="12"/>
      <c r="AM424" s="39"/>
    </row>
    <row r="425" ht="15.75" customHeight="1">
      <c r="A425" s="34"/>
      <c r="B425" s="34"/>
      <c r="C425" s="34"/>
      <c r="E425" s="34"/>
      <c r="F425" s="35"/>
      <c r="J425" s="36"/>
      <c r="L425" s="37"/>
      <c r="X425" s="12"/>
      <c r="Y425" s="12"/>
      <c r="Z425" s="12"/>
      <c r="AB425" s="13"/>
      <c r="AD425" s="12"/>
      <c r="AH425" s="12"/>
      <c r="AK425" s="12"/>
      <c r="AM425" s="39"/>
    </row>
    <row r="426" ht="15.75" customHeight="1">
      <c r="A426" s="34"/>
      <c r="B426" s="34"/>
      <c r="C426" s="34"/>
      <c r="E426" s="34"/>
      <c r="F426" s="35"/>
      <c r="J426" s="36"/>
      <c r="L426" s="37"/>
      <c r="X426" s="12"/>
      <c r="Y426" s="12"/>
      <c r="Z426" s="12"/>
      <c r="AB426" s="13"/>
      <c r="AD426" s="12"/>
      <c r="AH426" s="12"/>
      <c r="AK426" s="12"/>
      <c r="AM426" s="39"/>
    </row>
    <row r="427" ht="15.75" customHeight="1">
      <c r="A427" s="34"/>
      <c r="B427" s="34"/>
      <c r="C427" s="34"/>
      <c r="E427" s="34"/>
      <c r="F427" s="35"/>
      <c r="J427" s="36"/>
      <c r="L427" s="37"/>
      <c r="X427" s="12"/>
      <c r="Y427" s="12"/>
      <c r="Z427" s="12"/>
      <c r="AB427" s="13"/>
      <c r="AD427" s="12"/>
      <c r="AH427" s="12"/>
      <c r="AK427" s="12"/>
      <c r="AM427" s="39"/>
    </row>
    <row r="428" ht="15.75" customHeight="1">
      <c r="A428" s="34"/>
      <c r="B428" s="34"/>
      <c r="C428" s="34"/>
      <c r="E428" s="34"/>
      <c r="F428" s="35"/>
      <c r="J428" s="36"/>
      <c r="L428" s="37"/>
      <c r="X428" s="12"/>
      <c r="Y428" s="12"/>
      <c r="Z428" s="12"/>
      <c r="AB428" s="13"/>
      <c r="AD428" s="12"/>
      <c r="AH428" s="12"/>
      <c r="AK428" s="12"/>
      <c r="AM428" s="39"/>
    </row>
    <row r="429" ht="15.75" customHeight="1">
      <c r="A429" s="34"/>
      <c r="B429" s="34"/>
      <c r="C429" s="34"/>
      <c r="E429" s="34"/>
      <c r="F429" s="35"/>
      <c r="J429" s="36"/>
      <c r="L429" s="37"/>
      <c r="X429" s="12"/>
      <c r="Y429" s="12"/>
      <c r="Z429" s="12"/>
      <c r="AB429" s="13"/>
      <c r="AD429" s="12"/>
      <c r="AH429" s="12"/>
      <c r="AK429" s="12"/>
      <c r="AM429" s="39"/>
    </row>
    <row r="430" ht="15.75" customHeight="1">
      <c r="A430" s="34"/>
      <c r="B430" s="34"/>
      <c r="C430" s="34"/>
      <c r="E430" s="34"/>
      <c r="F430" s="35"/>
      <c r="J430" s="36"/>
      <c r="L430" s="37"/>
      <c r="X430" s="12"/>
      <c r="Y430" s="12"/>
      <c r="Z430" s="12"/>
      <c r="AB430" s="13"/>
      <c r="AD430" s="12"/>
      <c r="AH430" s="12"/>
      <c r="AK430" s="12"/>
      <c r="AM430" s="39"/>
    </row>
    <row r="431" ht="15.75" customHeight="1">
      <c r="A431" s="34"/>
      <c r="B431" s="34"/>
      <c r="C431" s="34"/>
      <c r="E431" s="34"/>
      <c r="F431" s="35"/>
      <c r="J431" s="36"/>
      <c r="L431" s="37"/>
      <c r="X431" s="12"/>
      <c r="Y431" s="12"/>
      <c r="Z431" s="12"/>
      <c r="AB431" s="13"/>
      <c r="AD431" s="12"/>
      <c r="AH431" s="12"/>
      <c r="AK431" s="12"/>
      <c r="AM431" s="39"/>
    </row>
    <row r="432" ht="15.75" customHeight="1">
      <c r="A432" s="34"/>
      <c r="B432" s="34"/>
      <c r="C432" s="34"/>
      <c r="E432" s="34"/>
      <c r="F432" s="35"/>
      <c r="J432" s="36"/>
      <c r="L432" s="37"/>
      <c r="X432" s="12"/>
      <c r="Y432" s="12"/>
      <c r="Z432" s="12"/>
      <c r="AB432" s="13"/>
      <c r="AD432" s="12"/>
      <c r="AH432" s="12"/>
      <c r="AK432" s="12"/>
      <c r="AM432" s="39"/>
    </row>
    <row r="433" ht="15.75" customHeight="1">
      <c r="A433" s="34"/>
      <c r="B433" s="34"/>
      <c r="C433" s="34"/>
      <c r="E433" s="34"/>
      <c r="F433" s="35"/>
      <c r="J433" s="36"/>
      <c r="L433" s="37"/>
      <c r="X433" s="12"/>
      <c r="Y433" s="12"/>
      <c r="Z433" s="12"/>
      <c r="AB433" s="13"/>
      <c r="AD433" s="12"/>
      <c r="AH433" s="12"/>
      <c r="AK433" s="12"/>
      <c r="AM433" s="39"/>
    </row>
    <row r="434" ht="15.75" customHeight="1">
      <c r="A434" s="34"/>
      <c r="B434" s="34"/>
      <c r="C434" s="34"/>
      <c r="E434" s="34"/>
      <c r="F434" s="35"/>
      <c r="J434" s="36"/>
      <c r="L434" s="37"/>
      <c r="X434" s="12"/>
      <c r="Y434" s="12"/>
      <c r="Z434" s="12"/>
      <c r="AB434" s="13"/>
      <c r="AD434" s="12"/>
      <c r="AH434" s="12"/>
      <c r="AK434" s="12"/>
      <c r="AM434" s="39"/>
    </row>
    <row r="435" ht="15.75" customHeight="1">
      <c r="A435" s="34"/>
      <c r="B435" s="34"/>
      <c r="C435" s="34"/>
      <c r="E435" s="34"/>
      <c r="F435" s="35"/>
      <c r="J435" s="36"/>
      <c r="L435" s="37"/>
      <c r="X435" s="12"/>
      <c r="Y435" s="12"/>
      <c r="Z435" s="12"/>
      <c r="AB435" s="13"/>
      <c r="AD435" s="12"/>
      <c r="AH435" s="12"/>
      <c r="AK435" s="12"/>
      <c r="AM435" s="39"/>
    </row>
    <row r="436" ht="15.75" customHeight="1">
      <c r="A436" s="34"/>
      <c r="B436" s="34"/>
      <c r="C436" s="34"/>
      <c r="E436" s="34"/>
      <c r="F436" s="35"/>
      <c r="J436" s="36"/>
      <c r="L436" s="37"/>
      <c r="X436" s="12"/>
      <c r="Y436" s="12"/>
      <c r="Z436" s="12"/>
      <c r="AB436" s="13"/>
      <c r="AD436" s="12"/>
      <c r="AH436" s="12"/>
      <c r="AK436" s="12"/>
      <c r="AM436" s="39"/>
    </row>
    <row r="437" ht="15.75" customHeight="1">
      <c r="A437" s="34"/>
      <c r="B437" s="34"/>
      <c r="C437" s="34"/>
      <c r="E437" s="34"/>
      <c r="F437" s="35"/>
      <c r="J437" s="36"/>
      <c r="L437" s="37"/>
      <c r="X437" s="12"/>
      <c r="Y437" s="12"/>
      <c r="Z437" s="12"/>
      <c r="AB437" s="13"/>
      <c r="AD437" s="12"/>
      <c r="AH437" s="12"/>
      <c r="AK437" s="12"/>
      <c r="AM437" s="39"/>
    </row>
    <row r="438" ht="15.75" customHeight="1">
      <c r="A438" s="34"/>
      <c r="B438" s="34"/>
      <c r="C438" s="34"/>
      <c r="E438" s="34"/>
      <c r="F438" s="35"/>
      <c r="J438" s="36"/>
      <c r="L438" s="37"/>
      <c r="X438" s="12"/>
      <c r="Y438" s="12"/>
      <c r="Z438" s="12"/>
      <c r="AB438" s="13"/>
      <c r="AD438" s="12"/>
      <c r="AH438" s="12"/>
      <c r="AK438" s="12"/>
      <c r="AM438" s="39"/>
    </row>
    <row r="439" ht="15.75" customHeight="1">
      <c r="A439" s="34"/>
      <c r="B439" s="34"/>
      <c r="C439" s="34"/>
      <c r="E439" s="34"/>
      <c r="F439" s="35"/>
      <c r="J439" s="36"/>
      <c r="L439" s="37"/>
      <c r="X439" s="12"/>
      <c r="Y439" s="12"/>
      <c r="Z439" s="12"/>
      <c r="AB439" s="13"/>
      <c r="AD439" s="12"/>
      <c r="AH439" s="12"/>
      <c r="AK439" s="12"/>
      <c r="AM439" s="39"/>
    </row>
    <row r="440" ht="15.75" customHeight="1">
      <c r="A440" s="34"/>
      <c r="B440" s="34"/>
      <c r="C440" s="34"/>
      <c r="E440" s="34"/>
      <c r="F440" s="35"/>
      <c r="J440" s="36"/>
      <c r="L440" s="37"/>
      <c r="X440" s="12"/>
      <c r="Y440" s="12"/>
      <c r="Z440" s="12"/>
      <c r="AB440" s="13"/>
      <c r="AD440" s="12"/>
      <c r="AH440" s="12"/>
      <c r="AK440" s="12"/>
      <c r="AM440" s="39"/>
    </row>
    <row r="441" ht="15.75" customHeight="1">
      <c r="A441" s="34"/>
      <c r="B441" s="34"/>
      <c r="C441" s="34"/>
      <c r="E441" s="34"/>
      <c r="F441" s="35"/>
      <c r="J441" s="36"/>
      <c r="L441" s="37"/>
      <c r="X441" s="12"/>
      <c r="Y441" s="12"/>
      <c r="Z441" s="12"/>
      <c r="AB441" s="13"/>
      <c r="AD441" s="12"/>
      <c r="AH441" s="12"/>
      <c r="AK441" s="12"/>
      <c r="AM441" s="39"/>
    </row>
    <row r="442" ht="15.75" customHeight="1">
      <c r="A442" s="34"/>
      <c r="B442" s="34"/>
      <c r="C442" s="34"/>
      <c r="E442" s="34"/>
      <c r="F442" s="35"/>
      <c r="J442" s="36"/>
      <c r="L442" s="37"/>
      <c r="X442" s="12"/>
      <c r="Y442" s="12"/>
      <c r="Z442" s="12"/>
      <c r="AB442" s="13"/>
      <c r="AD442" s="12"/>
      <c r="AH442" s="12"/>
      <c r="AK442" s="12"/>
      <c r="AM442" s="39"/>
    </row>
    <row r="443" ht="15.75" customHeight="1">
      <c r="A443" s="34"/>
      <c r="B443" s="34"/>
      <c r="C443" s="34"/>
      <c r="E443" s="34"/>
      <c r="F443" s="35"/>
      <c r="J443" s="36"/>
      <c r="L443" s="37"/>
      <c r="X443" s="12"/>
      <c r="Y443" s="12"/>
      <c r="Z443" s="12"/>
      <c r="AB443" s="13"/>
      <c r="AD443" s="12"/>
      <c r="AH443" s="12"/>
      <c r="AK443" s="12"/>
      <c r="AM443" s="39"/>
    </row>
    <row r="444" ht="15.75" customHeight="1">
      <c r="A444" s="34"/>
      <c r="B444" s="34"/>
      <c r="C444" s="34"/>
      <c r="E444" s="34"/>
      <c r="F444" s="35"/>
      <c r="J444" s="36"/>
      <c r="L444" s="37"/>
      <c r="X444" s="12"/>
      <c r="Y444" s="12"/>
      <c r="Z444" s="12"/>
      <c r="AB444" s="13"/>
      <c r="AD444" s="12"/>
      <c r="AH444" s="12"/>
      <c r="AK444" s="12"/>
      <c r="AM444" s="39"/>
    </row>
    <row r="445" ht="15.75" customHeight="1">
      <c r="A445" s="34"/>
      <c r="B445" s="34"/>
      <c r="C445" s="34"/>
      <c r="E445" s="34"/>
      <c r="F445" s="35"/>
      <c r="J445" s="36"/>
      <c r="L445" s="37"/>
      <c r="X445" s="12"/>
      <c r="Y445" s="12"/>
      <c r="Z445" s="12"/>
      <c r="AB445" s="13"/>
      <c r="AD445" s="12"/>
      <c r="AH445" s="12"/>
      <c r="AK445" s="12"/>
      <c r="AM445" s="39"/>
    </row>
    <row r="446" ht="15.75" customHeight="1">
      <c r="A446" s="34"/>
      <c r="B446" s="34"/>
      <c r="C446" s="34"/>
      <c r="E446" s="34"/>
      <c r="F446" s="35"/>
      <c r="J446" s="36"/>
      <c r="L446" s="37"/>
      <c r="X446" s="12"/>
      <c r="Y446" s="12"/>
      <c r="Z446" s="12"/>
      <c r="AB446" s="13"/>
      <c r="AD446" s="12"/>
      <c r="AH446" s="12"/>
      <c r="AK446" s="12"/>
      <c r="AM446" s="39"/>
    </row>
    <row r="447" ht="15.75" customHeight="1">
      <c r="A447" s="34"/>
      <c r="B447" s="34"/>
      <c r="C447" s="34"/>
      <c r="E447" s="34"/>
      <c r="F447" s="35"/>
      <c r="J447" s="36"/>
      <c r="L447" s="37"/>
      <c r="X447" s="12"/>
      <c r="Y447" s="12"/>
      <c r="Z447" s="12"/>
      <c r="AB447" s="13"/>
      <c r="AD447" s="12"/>
      <c r="AH447" s="12"/>
      <c r="AK447" s="12"/>
      <c r="AM447" s="39"/>
    </row>
    <row r="448" ht="15.75" customHeight="1">
      <c r="A448" s="34"/>
      <c r="B448" s="34"/>
      <c r="C448" s="34"/>
      <c r="E448" s="34"/>
      <c r="F448" s="35"/>
      <c r="J448" s="36"/>
      <c r="L448" s="37"/>
      <c r="X448" s="12"/>
      <c r="Y448" s="12"/>
      <c r="Z448" s="12"/>
      <c r="AB448" s="13"/>
      <c r="AD448" s="12"/>
      <c r="AH448" s="12"/>
      <c r="AK448" s="12"/>
      <c r="AM448" s="39"/>
    </row>
    <row r="449" ht="15.75" customHeight="1">
      <c r="A449" s="34"/>
      <c r="B449" s="34"/>
      <c r="C449" s="34"/>
      <c r="E449" s="34"/>
      <c r="F449" s="35"/>
      <c r="J449" s="36"/>
      <c r="L449" s="37"/>
      <c r="X449" s="12"/>
      <c r="Y449" s="12"/>
      <c r="Z449" s="12"/>
      <c r="AB449" s="13"/>
      <c r="AD449" s="12"/>
      <c r="AH449" s="12"/>
      <c r="AK449" s="12"/>
      <c r="AM449" s="39"/>
    </row>
    <row r="450" ht="15.75" customHeight="1">
      <c r="A450" s="34"/>
      <c r="B450" s="34"/>
      <c r="C450" s="34"/>
      <c r="E450" s="34"/>
      <c r="F450" s="35"/>
      <c r="J450" s="36"/>
      <c r="L450" s="37"/>
      <c r="X450" s="12"/>
      <c r="Y450" s="12"/>
      <c r="Z450" s="12"/>
      <c r="AB450" s="13"/>
      <c r="AD450" s="12"/>
      <c r="AH450" s="12"/>
      <c r="AK450" s="12"/>
      <c r="AM450" s="39"/>
    </row>
    <row r="451" ht="15.75" customHeight="1">
      <c r="A451" s="34"/>
      <c r="B451" s="34"/>
      <c r="C451" s="34"/>
      <c r="E451" s="34"/>
      <c r="F451" s="35"/>
      <c r="J451" s="36"/>
      <c r="L451" s="37"/>
      <c r="X451" s="12"/>
      <c r="Y451" s="12"/>
      <c r="Z451" s="12"/>
      <c r="AB451" s="13"/>
      <c r="AD451" s="12"/>
      <c r="AH451" s="12"/>
      <c r="AK451" s="12"/>
      <c r="AM451" s="39"/>
    </row>
    <row r="452" ht="15.75" customHeight="1">
      <c r="A452" s="34"/>
      <c r="B452" s="34"/>
      <c r="C452" s="34"/>
      <c r="E452" s="34"/>
      <c r="F452" s="35"/>
      <c r="J452" s="36"/>
      <c r="L452" s="37"/>
      <c r="X452" s="12"/>
      <c r="Y452" s="12"/>
      <c r="Z452" s="12"/>
      <c r="AB452" s="13"/>
      <c r="AD452" s="12"/>
      <c r="AH452" s="12"/>
      <c r="AK452" s="12"/>
      <c r="AM452" s="39"/>
    </row>
    <row r="453" ht="15.75" customHeight="1">
      <c r="A453" s="34"/>
      <c r="B453" s="34"/>
      <c r="C453" s="34"/>
      <c r="E453" s="34"/>
      <c r="F453" s="35"/>
      <c r="J453" s="36"/>
      <c r="L453" s="37"/>
      <c r="X453" s="12"/>
      <c r="Y453" s="12"/>
      <c r="Z453" s="12"/>
      <c r="AB453" s="13"/>
      <c r="AD453" s="12"/>
      <c r="AH453" s="12"/>
      <c r="AK453" s="12"/>
      <c r="AM453" s="39"/>
    </row>
    <row r="454" ht="15.75" customHeight="1">
      <c r="A454" s="34"/>
      <c r="B454" s="34"/>
      <c r="C454" s="34"/>
      <c r="E454" s="34"/>
      <c r="F454" s="35"/>
      <c r="J454" s="36"/>
      <c r="L454" s="37"/>
      <c r="X454" s="12"/>
      <c r="Y454" s="12"/>
      <c r="Z454" s="12"/>
      <c r="AB454" s="13"/>
      <c r="AD454" s="12"/>
      <c r="AH454" s="12"/>
      <c r="AK454" s="12"/>
      <c r="AM454" s="39"/>
    </row>
    <row r="455" ht="15.75" customHeight="1">
      <c r="A455" s="34"/>
      <c r="B455" s="34"/>
      <c r="C455" s="34"/>
      <c r="E455" s="34"/>
      <c r="F455" s="35"/>
      <c r="J455" s="36"/>
      <c r="L455" s="37"/>
      <c r="X455" s="12"/>
      <c r="Y455" s="12"/>
      <c r="Z455" s="12"/>
      <c r="AB455" s="13"/>
      <c r="AD455" s="12"/>
      <c r="AH455" s="12"/>
      <c r="AK455" s="12"/>
      <c r="AM455" s="39"/>
    </row>
    <row r="456" ht="15.75" customHeight="1">
      <c r="A456" s="34"/>
      <c r="B456" s="34"/>
      <c r="C456" s="34"/>
      <c r="E456" s="34"/>
      <c r="F456" s="35"/>
      <c r="J456" s="36"/>
      <c r="L456" s="37"/>
      <c r="X456" s="12"/>
      <c r="Y456" s="12"/>
      <c r="Z456" s="12"/>
      <c r="AB456" s="13"/>
      <c r="AD456" s="12"/>
      <c r="AH456" s="12"/>
      <c r="AK456" s="12"/>
      <c r="AM456" s="39"/>
    </row>
    <row r="457" ht="15.75" customHeight="1">
      <c r="A457" s="34"/>
      <c r="B457" s="34"/>
      <c r="C457" s="34"/>
      <c r="E457" s="34"/>
      <c r="F457" s="35"/>
      <c r="J457" s="36"/>
      <c r="L457" s="37"/>
      <c r="X457" s="12"/>
      <c r="Y457" s="12"/>
      <c r="Z457" s="12"/>
      <c r="AB457" s="13"/>
      <c r="AD457" s="12"/>
      <c r="AH457" s="12"/>
      <c r="AK457" s="12"/>
      <c r="AM457" s="39"/>
    </row>
    <row r="458" ht="15.75" customHeight="1">
      <c r="A458" s="34"/>
      <c r="B458" s="34"/>
      <c r="C458" s="34"/>
      <c r="E458" s="34"/>
      <c r="F458" s="35"/>
      <c r="J458" s="36"/>
      <c r="L458" s="37"/>
      <c r="X458" s="12"/>
      <c r="Y458" s="12"/>
      <c r="Z458" s="12"/>
      <c r="AB458" s="13"/>
      <c r="AD458" s="12"/>
      <c r="AH458" s="12"/>
      <c r="AK458" s="12"/>
      <c r="AM458" s="39"/>
    </row>
    <row r="459" ht="15.75" customHeight="1">
      <c r="A459" s="34"/>
      <c r="B459" s="34"/>
      <c r="C459" s="34"/>
      <c r="E459" s="34"/>
      <c r="F459" s="35"/>
      <c r="J459" s="36"/>
      <c r="L459" s="37"/>
      <c r="X459" s="12"/>
      <c r="Y459" s="12"/>
      <c r="Z459" s="12"/>
      <c r="AB459" s="13"/>
      <c r="AD459" s="12"/>
      <c r="AH459" s="12"/>
      <c r="AK459" s="12"/>
      <c r="AM459" s="39"/>
    </row>
    <row r="460" ht="15.75" customHeight="1">
      <c r="A460" s="34"/>
      <c r="B460" s="34"/>
      <c r="C460" s="34"/>
      <c r="E460" s="34"/>
      <c r="F460" s="35"/>
      <c r="J460" s="36"/>
      <c r="L460" s="37"/>
      <c r="X460" s="12"/>
      <c r="Y460" s="12"/>
      <c r="Z460" s="12"/>
      <c r="AB460" s="13"/>
      <c r="AD460" s="12"/>
      <c r="AH460" s="12"/>
      <c r="AK460" s="12"/>
      <c r="AM460" s="39"/>
    </row>
    <row r="461" ht="15.75" customHeight="1">
      <c r="A461" s="34"/>
      <c r="B461" s="34"/>
      <c r="C461" s="34"/>
      <c r="E461" s="34"/>
      <c r="F461" s="35"/>
      <c r="J461" s="36"/>
      <c r="L461" s="37"/>
      <c r="X461" s="12"/>
      <c r="Y461" s="12"/>
      <c r="Z461" s="12"/>
      <c r="AB461" s="13"/>
      <c r="AD461" s="12"/>
      <c r="AH461" s="12"/>
      <c r="AK461" s="12"/>
      <c r="AM461" s="39"/>
    </row>
    <row r="462" ht="15.75" customHeight="1">
      <c r="A462" s="34"/>
      <c r="B462" s="34"/>
      <c r="C462" s="34"/>
      <c r="E462" s="34"/>
      <c r="F462" s="35"/>
      <c r="J462" s="36"/>
      <c r="L462" s="37"/>
      <c r="X462" s="12"/>
      <c r="Y462" s="12"/>
      <c r="Z462" s="12"/>
      <c r="AB462" s="13"/>
      <c r="AD462" s="12"/>
      <c r="AH462" s="12"/>
      <c r="AK462" s="12"/>
      <c r="AM462" s="39"/>
    </row>
    <row r="463" ht="15.75" customHeight="1">
      <c r="A463" s="34"/>
      <c r="B463" s="34"/>
      <c r="C463" s="34"/>
      <c r="E463" s="34"/>
      <c r="F463" s="35"/>
      <c r="J463" s="36"/>
      <c r="L463" s="37"/>
      <c r="X463" s="12"/>
      <c r="Y463" s="12"/>
      <c r="Z463" s="12"/>
      <c r="AB463" s="13"/>
      <c r="AD463" s="12"/>
      <c r="AH463" s="12"/>
      <c r="AK463" s="12"/>
      <c r="AM463" s="39"/>
    </row>
    <row r="464" ht="15.75" customHeight="1">
      <c r="A464" s="34"/>
      <c r="B464" s="34"/>
      <c r="C464" s="34"/>
      <c r="E464" s="34"/>
      <c r="F464" s="35"/>
      <c r="J464" s="36"/>
      <c r="L464" s="37"/>
      <c r="X464" s="12"/>
      <c r="Y464" s="12"/>
      <c r="Z464" s="12"/>
      <c r="AB464" s="13"/>
      <c r="AD464" s="12"/>
      <c r="AH464" s="12"/>
      <c r="AK464" s="12"/>
      <c r="AM464" s="39"/>
    </row>
    <row r="465" ht="15.75" customHeight="1">
      <c r="A465" s="34"/>
      <c r="B465" s="34"/>
      <c r="C465" s="34"/>
      <c r="E465" s="34"/>
      <c r="F465" s="35"/>
      <c r="J465" s="36"/>
      <c r="L465" s="37"/>
      <c r="X465" s="12"/>
      <c r="Y465" s="12"/>
      <c r="Z465" s="12"/>
      <c r="AB465" s="13"/>
      <c r="AD465" s="12"/>
      <c r="AH465" s="12"/>
      <c r="AK465" s="12"/>
      <c r="AM465" s="39"/>
    </row>
    <row r="466" ht="15.75" customHeight="1">
      <c r="A466" s="34"/>
      <c r="B466" s="34"/>
      <c r="C466" s="34"/>
      <c r="E466" s="34"/>
      <c r="F466" s="35"/>
      <c r="J466" s="36"/>
      <c r="L466" s="37"/>
      <c r="X466" s="12"/>
      <c r="Y466" s="12"/>
      <c r="Z466" s="12"/>
      <c r="AB466" s="13"/>
      <c r="AD466" s="12"/>
      <c r="AH466" s="12"/>
      <c r="AK466" s="12"/>
      <c r="AM466" s="39"/>
    </row>
    <row r="467" ht="15.75" customHeight="1">
      <c r="A467" s="34"/>
      <c r="B467" s="34"/>
      <c r="C467" s="34"/>
      <c r="E467" s="34"/>
      <c r="F467" s="35"/>
      <c r="J467" s="36"/>
      <c r="L467" s="37"/>
      <c r="X467" s="12"/>
      <c r="Y467" s="12"/>
      <c r="Z467" s="12"/>
      <c r="AB467" s="13"/>
      <c r="AD467" s="12"/>
      <c r="AH467" s="12"/>
      <c r="AK467" s="12"/>
      <c r="AM467" s="39"/>
    </row>
    <row r="468" ht="15.75" customHeight="1">
      <c r="A468" s="34"/>
      <c r="B468" s="34"/>
      <c r="C468" s="34"/>
      <c r="E468" s="34"/>
      <c r="F468" s="35"/>
      <c r="J468" s="36"/>
      <c r="L468" s="37"/>
      <c r="X468" s="12"/>
      <c r="Y468" s="12"/>
      <c r="Z468" s="12"/>
      <c r="AB468" s="13"/>
      <c r="AD468" s="12"/>
      <c r="AH468" s="12"/>
      <c r="AK468" s="12"/>
      <c r="AM468" s="39"/>
    </row>
    <row r="469" ht="15.75" customHeight="1">
      <c r="A469" s="34"/>
      <c r="B469" s="34"/>
      <c r="C469" s="34"/>
      <c r="E469" s="34"/>
      <c r="F469" s="35"/>
      <c r="J469" s="36"/>
      <c r="L469" s="37"/>
      <c r="X469" s="12"/>
      <c r="Y469" s="12"/>
      <c r="Z469" s="12"/>
      <c r="AB469" s="13"/>
      <c r="AD469" s="12"/>
      <c r="AH469" s="12"/>
      <c r="AK469" s="12"/>
      <c r="AM469" s="39"/>
    </row>
    <row r="470" ht="15.75" customHeight="1">
      <c r="A470" s="34"/>
      <c r="B470" s="34"/>
      <c r="C470" s="34"/>
      <c r="E470" s="34"/>
      <c r="F470" s="35"/>
      <c r="J470" s="36"/>
      <c r="L470" s="37"/>
      <c r="X470" s="12"/>
      <c r="Y470" s="12"/>
      <c r="Z470" s="12"/>
      <c r="AB470" s="13"/>
      <c r="AD470" s="12"/>
      <c r="AH470" s="12"/>
      <c r="AK470" s="12"/>
      <c r="AM470" s="39"/>
    </row>
    <row r="471" ht="15.75" customHeight="1">
      <c r="A471" s="34"/>
      <c r="B471" s="34"/>
      <c r="C471" s="34"/>
      <c r="E471" s="34"/>
      <c r="F471" s="35"/>
      <c r="J471" s="36"/>
      <c r="L471" s="37"/>
      <c r="X471" s="12"/>
      <c r="Y471" s="12"/>
      <c r="Z471" s="12"/>
      <c r="AB471" s="13"/>
      <c r="AD471" s="12"/>
      <c r="AH471" s="12"/>
      <c r="AK471" s="12"/>
      <c r="AM471" s="39"/>
    </row>
    <row r="472" ht="15.75" customHeight="1">
      <c r="A472" s="34"/>
      <c r="B472" s="34"/>
      <c r="C472" s="34"/>
      <c r="E472" s="34"/>
      <c r="F472" s="35"/>
      <c r="J472" s="36"/>
      <c r="L472" s="37"/>
      <c r="X472" s="12"/>
      <c r="Y472" s="12"/>
      <c r="Z472" s="12"/>
      <c r="AB472" s="13"/>
      <c r="AD472" s="12"/>
      <c r="AH472" s="12"/>
      <c r="AK472" s="12"/>
      <c r="AM472" s="39"/>
    </row>
    <row r="473" ht="15.75" customHeight="1">
      <c r="A473" s="34"/>
      <c r="B473" s="34"/>
      <c r="C473" s="34"/>
      <c r="E473" s="34"/>
      <c r="F473" s="35"/>
      <c r="J473" s="36"/>
      <c r="L473" s="37"/>
      <c r="X473" s="12"/>
      <c r="Y473" s="12"/>
      <c r="Z473" s="12"/>
      <c r="AB473" s="13"/>
      <c r="AD473" s="12"/>
      <c r="AH473" s="12"/>
      <c r="AK473" s="12"/>
      <c r="AM473" s="39"/>
    </row>
    <row r="474" ht="15.75" customHeight="1">
      <c r="A474" s="34"/>
      <c r="B474" s="34"/>
      <c r="C474" s="34"/>
      <c r="E474" s="34"/>
      <c r="F474" s="35"/>
      <c r="J474" s="36"/>
      <c r="L474" s="37"/>
      <c r="X474" s="12"/>
      <c r="Y474" s="12"/>
      <c r="Z474" s="12"/>
      <c r="AB474" s="13"/>
      <c r="AD474" s="12"/>
      <c r="AH474" s="12"/>
      <c r="AK474" s="12"/>
      <c r="AM474" s="39"/>
    </row>
    <row r="475" ht="15.75" customHeight="1">
      <c r="A475" s="34"/>
      <c r="B475" s="34"/>
      <c r="C475" s="34"/>
      <c r="E475" s="34"/>
      <c r="F475" s="35"/>
      <c r="J475" s="36"/>
      <c r="L475" s="37"/>
      <c r="X475" s="12"/>
      <c r="Y475" s="12"/>
      <c r="Z475" s="12"/>
      <c r="AB475" s="13"/>
      <c r="AD475" s="12"/>
      <c r="AH475" s="12"/>
      <c r="AK475" s="12"/>
      <c r="AM475" s="39"/>
    </row>
    <row r="476" ht="15.75" customHeight="1">
      <c r="A476" s="34"/>
      <c r="B476" s="34"/>
      <c r="C476" s="34"/>
      <c r="E476" s="34"/>
      <c r="F476" s="35"/>
      <c r="J476" s="36"/>
      <c r="L476" s="37"/>
      <c r="X476" s="12"/>
      <c r="Y476" s="12"/>
      <c r="Z476" s="12"/>
      <c r="AB476" s="13"/>
      <c r="AD476" s="12"/>
      <c r="AH476" s="12"/>
      <c r="AK476" s="12"/>
      <c r="AM476" s="39"/>
    </row>
    <row r="477" ht="15.75" customHeight="1">
      <c r="A477" s="34"/>
      <c r="B477" s="34"/>
      <c r="C477" s="34"/>
      <c r="E477" s="34"/>
      <c r="F477" s="35"/>
      <c r="J477" s="36"/>
      <c r="L477" s="37"/>
      <c r="X477" s="12"/>
      <c r="Y477" s="12"/>
      <c r="Z477" s="12"/>
      <c r="AB477" s="13"/>
      <c r="AD477" s="12"/>
      <c r="AH477" s="12"/>
      <c r="AK477" s="12"/>
      <c r="AM477" s="39"/>
    </row>
    <row r="478" ht="15.75" customHeight="1">
      <c r="A478" s="34"/>
      <c r="B478" s="34"/>
      <c r="C478" s="34"/>
      <c r="E478" s="34"/>
      <c r="F478" s="35"/>
      <c r="J478" s="36"/>
      <c r="L478" s="37"/>
      <c r="X478" s="12"/>
      <c r="Y478" s="12"/>
      <c r="Z478" s="12"/>
      <c r="AB478" s="13"/>
      <c r="AD478" s="12"/>
      <c r="AH478" s="12"/>
      <c r="AK478" s="12"/>
      <c r="AM478" s="39"/>
    </row>
    <row r="479" ht="15.75" customHeight="1">
      <c r="A479" s="34"/>
      <c r="B479" s="34"/>
      <c r="C479" s="34"/>
      <c r="E479" s="34"/>
      <c r="F479" s="35"/>
      <c r="J479" s="36"/>
      <c r="L479" s="37"/>
      <c r="X479" s="12"/>
      <c r="Y479" s="12"/>
      <c r="Z479" s="12"/>
      <c r="AB479" s="13"/>
      <c r="AD479" s="12"/>
      <c r="AH479" s="12"/>
      <c r="AK479" s="12"/>
      <c r="AM479" s="39"/>
    </row>
    <row r="480" ht="15.75" customHeight="1">
      <c r="A480" s="34"/>
      <c r="B480" s="34"/>
      <c r="C480" s="34"/>
      <c r="E480" s="34"/>
      <c r="F480" s="35"/>
      <c r="J480" s="36"/>
      <c r="L480" s="37"/>
      <c r="X480" s="12"/>
      <c r="Y480" s="12"/>
      <c r="Z480" s="12"/>
      <c r="AB480" s="13"/>
      <c r="AD480" s="12"/>
      <c r="AH480" s="12"/>
      <c r="AK480" s="12"/>
      <c r="AM480" s="39"/>
    </row>
    <row r="481" ht="15.75" customHeight="1">
      <c r="A481" s="34"/>
      <c r="B481" s="34"/>
      <c r="C481" s="34"/>
      <c r="E481" s="34"/>
      <c r="F481" s="35"/>
      <c r="J481" s="36"/>
      <c r="L481" s="37"/>
      <c r="X481" s="12"/>
      <c r="Y481" s="12"/>
      <c r="Z481" s="12"/>
      <c r="AB481" s="13"/>
      <c r="AD481" s="12"/>
      <c r="AH481" s="12"/>
      <c r="AK481" s="12"/>
      <c r="AM481" s="39"/>
    </row>
    <row r="482" ht="15.75" customHeight="1">
      <c r="A482" s="34"/>
      <c r="B482" s="34"/>
      <c r="C482" s="34"/>
      <c r="E482" s="34"/>
      <c r="F482" s="35"/>
      <c r="J482" s="36"/>
      <c r="L482" s="37"/>
      <c r="X482" s="12"/>
      <c r="Y482" s="12"/>
      <c r="Z482" s="12"/>
      <c r="AB482" s="13"/>
      <c r="AD482" s="12"/>
      <c r="AH482" s="12"/>
      <c r="AK482" s="12"/>
      <c r="AM482" s="39"/>
    </row>
    <row r="483" ht="15.75" customHeight="1">
      <c r="A483" s="34"/>
      <c r="B483" s="34"/>
      <c r="C483" s="34"/>
      <c r="E483" s="34"/>
      <c r="F483" s="35"/>
      <c r="J483" s="36"/>
      <c r="L483" s="37"/>
      <c r="X483" s="12"/>
      <c r="Y483" s="12"/>
      <c r="Z483" s="12"/>
      <c r="AB483" s="13"/>
      <c r="AD483" s="12"/>
      <c r="AH483" s="12"/>
      <c r="AK483" s="12"/>
      <c r="AM483" s="39"/>
    </row>
    <row r="484" ht="15.75" customHeight="1">
      <c r="A484" s="34"/>
      <c r="B484" s="34"/>
      <c r="C484" s="34"/>
      <c r="E484" s="34"/>
      <c r="F484" s="35"/>
      <c r="J484" s="36"/>
      <c r="L484" s="37"/>
      <c r="X484" s="12"/>
      <c r="Y484" s="12"/>
      <c r="Z484" s="12"/>
      <c r="AB484" s="13"/>
      <c r="AD484" s="12"/>
      <c r="AH484" s="12"/>
      <c r="AK484" s="12"/>
      <c r="AM484" s="39"/>
    </row>
    <row r="485" ht="15.75" customHeight="1">
      <c r="A485" s="34"/>
      <c r="B485" s="34"/>
      <c r="C485" s="34"/>
      <c r="E485" s="34"/>
      <c r="F485" s="35"/>
      <c r="J485" s="36"/>
      <c r="L485" s="37"/>
      <c r="X485" s="12"/>
      <c r="Y485" s="12"/>
      <c r="Z485" s="12"/>
      <c r="AB485" s="13"/>
      <c r="AD485" s="12"/>
      <c r="AH485" s="12"/>
      <c r="AK485" s="12"/>
      <c r="AM485" s="39"/>
    </row>
    <row r="486" ht="15.75" customHeight="1">
      <c r="A486" s="34"/>
      <c r="B486" s="34"/>
      <c r="C486" s="34"/>
      <c r="E486" s="34"/>
      <c r="F486" s="35"/>
      <c r="J486" s="36"/>
      <c r="L486" s="37"/>
      <c r="X486" s="12"/>
      <c r="Y486" s="12"/>
      <c r="Z486" s="12"/>
      <c r="AB486" s="13"/>
      <c r="AD486" s="12"/>
      <c r="AH486" s="12"/>
      <c r="AK486" s="12"/>
      <c r="AM486" s="39"/>
    </row>
    <row r="487" ht="15.75" customHeight="1">
      <c r="A487" s="34"/>
      <c r="B487" s="34"/>
      <c r="C487" s="34"/>
      <c r="E487" s="34"/>
      <c r="F487" s="35"/>
      <c r="J487" s="36"/>
      <c r="L487" s="37"/>
      <c r="X487" s="12"/>
      <c r="Y487" s="12"/>
      <c r="Z487" s="12"/>
      <c r="AB487" s="13"/>
      <c r="AD487" s="12"/>
      <c r="AH487" s="12"/>
      <c r="AK487" s="12"/>
      <c r="AM487" s="39"/>
    </row>
    <row r="488" ht="15.75" customHeight="1">
      <c r="A488" s="34"/>
      <c r="B488" s="34"/>
      <c r="C488" s="34"/>
      <c r="E488" s="34"/>
      <c r="F488" s="35"/>
      <c r="J488" s="36"/>
      <c r="L488" s="37"/>
      <c r="X488" s="12"/>
      <c r="Y488" s="12"/>
      <c r="Z488" s="12"/>
      <c r="AB488" s="13"/>
      <c r="AD488" s="12"/>
      <c r="AH488" s="12"/>
      <c r="AK488" s="12"/>
      <c r="AM488" s="39"/>
    </row>
    <row r="489" ht="15.75" customHeight="1">
      <c r="A489" s="34"/>
      <c r="B489" s="34"/>
      <c r="C489" s="34"/>
      <c r="E489" s="34"/>
      <c r="F489" s="35"/>
      <c r="J489" s="36"/>
      <c r="L489" s="37"/>
      <c r="X489" s="12"/>
      <c r="Y489" s="12"/>
      <c r="Z489" s="12"/>
      <c r="AB489" s="13"/>
      <c r="AD489" s="12"/>
      <c r="AH489" s="12"/>
      <c r="AK489" s="12"/>
      <c r="AM489" s="39"/>
    </row>
    <row r="490" ht="15.75" customHeight="1">
      <c r="A490" s="34"/>
      <c r="B490" s="34"/>
      <c r="C490" s="34"/>
      <c r="E490" s="34"/>
      <c r="F490" s="35"/>
      <c r="J490" s="36"/>
      <c r="L490" s="37"/>
      <c r="X490" s="12"/>
      <c r="Y490" s="12"/>
      <c r="Z490" s="12"/>
      <c r="AB490" s="13"/>
      <c r="AD490" s="12"/>
      <c r="AH490" s="12"/>
      <c r="AK490" s="12"/>
      <c r="AM490" s="39"/>
    </row>
    <row r="491" ht="15.75" customHeight="1">
      <c r="A491" s="34"/>
      <c r="B491" s="34"/>
      <c r="C491" s="34"/>
      <c r="E491" s="34"/>
      <c r="F491" s="35"/>
      <c r="J491" s="36"/>
      <c r="L491" s="37"/>
      <c r="X491" s="12"/>
      <c r="Y491" s="12"/>
      <c r="Z491" s="12"/>
      <c r="AB491" s="13"/>
      <c r="AD491" s="12"/>
      <c r="AH491" s="12"/>
      <c r="AK491" s="12"/>
      <c r="AM491" s="39"/>
    </row>
    <row r="492" ht="15.75" customHeight="1">
      <c r="A492" s="34"/>
      <c r="B492" s="34"/>
      <c r="C492" s="34"/>
      <c r="E492" s="34"/>
      <c r="F492" s="35"/>
      <c r="J492" s="36"/>
      <c r="L492" s="37"/>
      <c r="X492" s="12"/>
      <c r="Y492" s="12"/>
      <c r="Z492" s="12"/>
      <c r="AB492" s="13"/>
      <c r="AD492" s="12"/>
      <c r="AH492" s="12"/>
      <c r="AK492" s="12"/>
      <c r="AM492" s="39"/>
    </row>
    <row r="493" ht="15.75" customHeight="1">
      <c r="A493" s="34"/>
      <c r="B493" s="34"/>
      <c r="C493" s="34"/>
      <c r="E493" s="34"/>
      <c r="F493" s="35"/>
      <c r="J493" s="36"/>
      <c r="L493" s="37"/>
      <c r="X493" s="12"/>
      <c r="Y493" s="12"/>
      <c r="Z493" s="12"/>
      <c r="AB493" s="13"/>
      <c r="AD493" s="12"/>
      <c r="AH493" s="12"/>
      <c r="AK493" s="12"/>
      <c r="AM493" s="39"/>
    </row>
    <row r="494" ht="15.75" customHeight="1">
      <c r="A494" s="34"/>
      <c r="B494" s="34"/>
      <c r="C494" s="34"/>
      <c r="E494" s="34"/>
      <c r="F494" s="35"/>
      <c r="J494" s="36"/>
      <c r="L494" s="37"/>
      <c r="X494" s="12"/>
      <c r="Y494" s="12"/>
      <c r="Z494" s="12"/>
      <c r="AB494" s="13"/>
      <c r="AD494" s="12"/>
      <c r="AH494" s="12"/>
      <c r="AK494" s="12"/>
      <c r="AM494" s="39"/>
    </row>
    <row r="495" ht="15.75" customHeight="1">
      <c r="A495" s="34"/>
      <c r="B495" s="34"/>
      <c r="C495" s="34"/>
      <c r="E495" s="34"/>
      <c r="F495" s="35"/>
      <c r="J495" s="36"/>
      <c r="L495" s="37"/>
      <c r="X495" s="12"/>
      <c r="Y495" s="12"/>
      <c r="Z495" s="12"/>
      <c r="AB495" s="13"/>
      <c r="AD495" s="12"/>
      <c r="AH495" s="12"/>
      <c r="AK495" s="12"/>
      <c r="AM495" s="39"/>
    </row>
    <row r="496" ht="15.75" customHeight="1">
      <c r="A496" s="34"/>
      <c r="B496" s="34"/>
      <c r="C496" s="34"/>
      <c r="E496" s="34"/>
      <c r="F496" s="35"/>
      <c r="J496" s="36"/>
      <c r="L496" s="37"/>
      <c r="X496" s="12"/>
      <c r="Y496" s="12"/>
      <c r="Z496" s="12"/>
      <c r="AB496" s="13"/>
      <c r="AD496" s="12"/>
      <c r="AH496" s="12"/>
      <c r="AK496" s="12"/>
      <c r="AM496" s="39"/>
    </row>
    <row r="497" ht="15.75" customHeight="1">
      <c r="A497" s="34"/>
      <c r="B497" s="34"/>
      <c r="C497" s="34"/>
      <c r="E497" s="34"/>
      <c r="F497" s="35"/>
      <c r="J497" s="36"/>
      <c r="L497" s="37"/>
      <c r="X497" s="12"/>
      <c r="Y497" s="12"/>
      <c r="Z497" s="12"/>
      <c r="AB497" s="13"/>
      <c r="AD497" s="12"/>
      <c r="AH497" s="12"/>
      <c r="AK497" s="12"/>
      <c r="AM497" s="39"/>
    </row>
    <row r="498" ht="15.75" customHeight="1">
      <c r="A498" s="34"/>
      <c r="B498" s="34"/>
      <c r="C498" s="34"/>
      <c r="E498" s="34"/>
      <c r="F498" s="35"/>
      <c r="J498" s="36"/>
      <c r="L498" s="37"/>
      <c r="X498" s="12"/>
      <c r="Y498" s="12"/>
      <c r="Z498" s="12"/>
      <c r="AB498" s="13"/>
      <c r="AD498" s="12"/>
      <c r="AH498" s="12"/>
      <c r="AK498" s="12"/>
      <c r="AM498" s="39"/>
    </row>
    <row r="499" ht="15.75" customHeight="1">
      <c r="A499" s="34"/>
      <c r="B499" s="34"/>
      <c r="C499" s="34"/>
      <c r="E499" s="34"/>
      <c r="F499" s="35"/>
      <c r="J499" s="36"/>
      <c r="L499" s="37"/>
      <c r="X499" s="12"/>
      <c r="Y499" s="12"/>
      <c r="Z499" s="12"/>
      <c r="AB499" s="13"/>
      <c r="AD499" s="12"/>
      <c r="AH499" s="12"/>
      <c r="AK499" s="12"/>
      <c r="AM499" s="39"/>
    </row>
    <row r="500" ht="15.75" customHeight="1">
      <c r="A500" s="34"/>
      <c r="B500" s="34"/>
      <c r="C500" s="34"/>
      <c r="E500" s="34"/>
      <c r="F500" s="35"/>
      <c r="J500" s="36"/>
      <c r="L500" s="37"/>
      <c r="X500" s="12"/>
      <c r="Y500" s="12"/>
      <c r="Z500" s="12"/>
      <c r="AB500" s="13"/>
      <c r="AD500" s="12"/>
      <c r="AH500" s="12"/>
      <c r="AK500" s="12"/>
      <c r="AM500" s="39"/>
    </row>
    <row r="501" ht="15.75" customHeight="1">
      <c r="A501" s="34"/>
      <c r="B501" s="34"/>
      <c r="C501" s="34"/>
      <c r="E501" s="34"/>
      <c r="F501" s="35"/>
      <c r="J501" s="36"/>
      <c r="L501" s="37"/>
      <c r="X501" s="12"/>
      <c r="Y501" s="12"/>
      <c r="Z501" s="12"/>
      <c r="AB501" s="13"/>
      <c r="AD501" s="12"/>
      <c r="AH501" s="12"/>
      <c r="AK501" s="12"/>
      <c r="AM501" s="39"/>
    </row>
    <row r="502" ht="15.75" customHeight="1">
      <c r="A502" s="34"/>
      <c r="B502" s="34"/>
      <c r="C502" s="34"/>
      <c r="E502" s="34"/>
      <c r="F502" s="35"/>
      <c r="J502" s="36"/>
      <c r="L502" s="37"/>
      <c r="X502" s="12"/>
      <c r="Y502" s="12"/>
      <c r="Z502" s="12"/>
      <c r="AB502" s="13"/>
      <c r="AD502" s="12"/>
      <c r="AH502" s="12"/>
      <c r="AK502" s="12"/>
      <c r="AM502" s="39"/>
    </row>
    <row r="503" ht="15.75" customHeight="1">
      <c r="A503" s="34"/>
      <c r="B503" s="34"/>
      <c r="C503" s="34"/>
      <c r="E503" s="34"/>
      <c r="F503" s="35"/>
      <c r="J503" s="36"/>
      <c r="L503" s="37"/>
      <c r="X503" s="12"/>
      <c r="Y503" s="12"/>
      <c r="Z503" s="12"/>
      <c r="AB503" s="13"/>
      <c r="AD503" s="12"/>
      <c r="AH503" s="12"/>
      <c r="AK503" s="12"/>
      <c r="AM503" s="39"/>
    </row>
    <row r="504" ht="15.75" customHeight="1">
      <c r="A504" s="34"/>
      <c r="B504" s="34"/>
      <c r="C504" s="34"/>
      <c r="E504" s="34"/>
      <c r="F504" s="35"/>
      <c r="J504" s="36"/>
      <c r="L504" s="37"/>
      <c r="X504" s="12"/>
      <c r="Y504" s="12"/>
      <c r="Z504" s="12"/>
      <c r="AB504" s="13"/>
      <c r="AD504" s="12"/>
      <c r="AH504" s="12"/>
      <c r="AK504" s="12"/>
      <c r="AM504" s="39"/>
    </row>
    <row r="505" ht="15.75" customHeight="1">
      <c r="A505" s="34"/>
      <c r="B505" s="34"/>
      <c r="C505" s="34"/>
      <c r="E505" s="34"/>
      <c r="F505" s="35"/>
      <c r="J505" s="36"/>
      <c r="L505" s="37"/>
      <c r="X505" s="12"/>
      <c r="Y505" s="12"/>
      <c r="Z505" s="12"/>
      <c r="AB505" s="13"/>
      <c r="AD505" s="12"/>
      <c r="AH505" s="12"/>
      <c r="AK505" s="12"/>
      <c r="AM505" s="39"/>
    </row>
    <row r="506" ht="15.75" customHeight="1">
      <c r="A506" s="34"/>
      <c r="B506" s="34"/>
      <c r="C506" s="34"/>
      <c r="E506" s="34"/>
      <c r="F506" s="35"/>
      <c r="J506" s="36"/>
      <c r="L506" s="37"/>
      <c r="X506" s="12"/>
      <c r="Y506" s="12"/>
      <c r="Z506" s="12"/>
      <c r="AB506" s="13"/>
      <c r="AD506" s="12"/>
      <c r="AH506" s="12"/>
      <c r="AK506" s="12"/>
      <c r="AM506" s="39"/>
    </row>
    <row r="507" ht="15.75" customHeight="1">
      <c r="A507" s="34"/>
      <c r="B507" s="34"/>
      <c r="C507" s="34"/>
      <c r="E507" s="34"/>
      <c r="F507" s="35"/>
      <c r="J507" s="36"/>
      <c r="L507" s="37"/>
      <c r="X507" s="12"/>
      <c r="Y507" s="12"/>
      <c r="Z507" s="12"/>
      <c r="AB507" s="13"/>
      <c r="AD507" s="12"/>
      <c r="AH507" s="12"/>
      <c r="AK507" s="12"/>
      <c r="AM507" s="39"/>
    </row>
    <row r="508" ht="15.75" customHeight="1">
      <c r="A508" s="34"/>
      <c r="B508" s="34"/>
      <c r="C508" s="34"/>
      <c r="E508" s="34"/>
      <c r="F508" s="35"/>
      <c r="J508" s="36"/>
      <c r="L508" s="37"/>
      <c r="X508" s="12"/>
      <c r="Y508" s="12"/>
      <c r="Z508" s="12"/>
      <c r="AB508" s="13"/>
      <c r="AD508" s="12"/>
      <c r="AH508" s="12"/>
      <c r="AK508" s="12"/>
      <c r="AM508" s="39"/>
    </row>
    <row r="509" ht="15.75" customHeight="1">
      <c r="A509" s="34"/>
      <c r="B509" s="34"/>
      <c r="C509" s="34"/>
      <c r="E509" s="34"/>
      <c r="F509" s="35"/>
      <c r="J509" s="36"/>
      <c r="L509" s="37"/>
      <c r="X509" s="12"/>
      <c r="Y509" s="12"/>
      <c r="Z509" s="12"/>
      <c r="AB509" s="13"/>
      <c r="AD509" s="12"/>
      <c r="AH509" s="12"/>
      <c r="AK509" s="12"/>
      <c r="AM509" s="39"/>
    </row>
    <row r="510" ht="15.75" customHeight="1">
      <c r="A510" s="34"/>
      <c r="B510" s="34"/>
      <c r="C510" s="34"/>
      <c r="E510" s="34"/>
      <c r="F510" s="35"/>
      <c r="J510" s="36"/>
      <c r="L510" s="37"/>
      <c r="X510" s="12"/>
      <c r="Y510" s="12"/>
      <c r="Z510" s="12"/>
      <c r="AB510" s="13"/>
      <c r="AD510" s="12"/>
      <c r="AH510" s="12"/>
      <c r="AK510" s="12"/>
      <c r="AM510" s="39"/>
    </row>
    <row r="511" ht="15.75" customHeight="1">
      <c r="A511" s="34"/>
      <c r="B511" s="34"/>
      <c r="C511" s="34"/>
      <c r="E511" s="34"/>
      <c r="F511" s="35"/>
      <c r="J511" s="36"/>
      <c r="L511" s="37"/>
      <c r="X511" s="12"/>
      <c r="Y511" s="12"/>
      <c r="Z511" s="12"/>
      <c r="AB511" s="13"/>
      <c r="AD511" s="12"/>
      <c r="AH511" s="12"/>
      <c r="AK511" s="12"/>
      <c r="AM511" s="39"/>
    </row>
    <row r="512" ht="15.75" customHeight="1">
      <c r="A512" s="34"/>
      <c r="B512" s="34"/>
      <c r="C512" s="34"/>
      <c r="E512" s="34"/>
      <c r="F512" s="35"/>
      <c r="J512" s="36"/>
      <c r="L512" s="37"/>
      <c r="X512" s="12"/>
      <c r="Y512" s="12"/>
      <c r="Z512" s="12"/>
      <c r="AB512" s="13"/>
      <c r="AD512" s="12"/>
      <c r="AH512" s="12"/>
      <c r="AK512" s="12"/>
      <c r="AM512" s="39"/>
    </row>
    <row r="513" ht="15.75" customHeight="1">
      <c r="A513" s="34"/>
      <c r="B513" s="34"/>
      <c r="C513" s="34"/>
      <c r="E513" s="34"/>
      <c r="F513" s="35"/>
      <c r="J513" s="36"/>
      <c r="L513" s="37"/>
      <c r="X513" s="12"/>
      <c r="Y513" s="12"/>
      <c r="Z513" s="12"/>
      <c r="AB513" s="13"/>
      <c r="AD513" s="12"/>
      <c r="AH513" s="12"/>
      <c r="AK513" s="12"/>
      <c r="AM513" s="39"/>
    </row>
    <row r="514" ht="15.75" customHeight="1">
      <c r="A514" s="34"/>
      <c r="B514" s="34"/>
      <c r="C514" s="34"/>
      <c r="E514" s="34"/>
      <c r="F514" s="35"/>
      <c r="J514" s="36"/>
      <c r="L514" s="37"/>
      <c r="X514" s="12"/>
      <c r="Y514" s="12"/>
      <c r="Z514" s="12"/>
      <c r="AB514" s="13"/>
      <c r="AD514" s="12"/>
      <c r="AH514" s="12"/>
      <c r="AK514" s="12"/>
      <c r="AM514" s="39"/>
    </row>
    <row r="515" ht="15.75" customHeight="1">
      <c r="A515" s="34"/>
      <c r="B515" s="34"/>
      <c r="C515" s="34"/>
      <c r="E515" s="34"/>
      <c r="F515" s="35"/>
      <c r="J515" s="36"/>
      <c r="L515" s="37"/>
      <c r="X515" s="12"/>
      <c r="Y515" s="12"/>
      <c r="Z515" s="12"/>
      <c r="AB515" s="13"/>
      <c r="AD515" s="12"/>
      <c r="AH515" s="12"/>
      <c r="AK515" s="12"/>
      <c r="AM515" s="39"/>
    </row>
    <row r="516" ht="15.75" customHeight="1">
      <c r="A516" s="34"/>
      <c r="B516" s="34"/>
      <c r="C516" s="34"/>
      <c r="E516" s="34"/>
      <c r="F516" s="35"/>
      <c r="J516" s="36"/>
      <c r="L516" s="37"/>
      <c r="X516" s="12"/>
      <c r="Y516" s="12"/>
      <c r="Z516" s="12"/>
      <c r="AB516" s="13"/>
      <c r="AD516" s="12"/>
      <c r="AH516" s="12"/>
      <c r="AK516" s="12"/>
      <c r="AM516" s="39"/>
    </row>
    <row r="517" ht="15.75" customHeight="1">
      <c r="A517" s="34"/>
      <c r="B517" s="34"/>
      <c r="C517" s="34"/>
      <c r="E517" s="34"/>
      <c r="F517" s="35"/>
      <c r="J517" s="36"/>
      <c r="L517" s="37"/>
      <c r="X517" s="12"/>
      <c r="Y517" s="12"/>
      <c r="Z517" s="12"/>
      <c r="AB517" s="13"/>
      <c r="AD517" s="12"/>
      <c r="AH517" s="12"/>
      <c r="AK517" s="12"/>
      <c r="AM517" s="39"/>
    </row>
    <row r="518" ht="15.75" customHeight="1">
      <c r="A518" s="34"/>
      <c r="B518" s="34"/>
      <c r="C518" s="34"/>
      <c r="E518" s="34"/>
      <c r="F518" s="35"/>
      <c r="J518" s="36"/>
      <c r="L518" s="37"/>
      <c r="X518" s="12"/>
      <c r="Y518" s="12"/>
      <c r="Z518" s="12"/>
      <c r="AB518" s="13"/>
      <c r="AD518" s="12"/>
      <c r="AH518" s="12"/>
      <c r="AK518" s="12"/>
      <c r="AM518" s="39"/>
    </row>
    <row r="519" ht="15.75" customHeight="1">
      <c r="A519" s="34"/>
      <c r="B519" s="34"/>
      <c r="C519" s="34"/>
      <c r="E519" s="34"/>
      <c r="F519" s="35"/>
      <c r="J519" s="36"/>
      <c r="L519" s="37"/>
      <c r="X519" s="12"/>
      <c r="Y519" s="12"/>
      <c r="Z519" s="12"/>
      <c r="AB519" s="13"/>
      <c r="AD519" s="12"/>
      <c r="AH519" s="12"/>
      <c r="AK519" s="12"/>
      <c r="AM519" s="39"/>
    </row>
    <row r="520" ht="15.75" customHeight="1">
      <c r="A520" s="34"/>
      <c r="B520" s="34"/>
      <c r="C520" s="34"/>
      <c r="E520" s="34"/>
      <c r="F520" s="35"/>
      <c r="J520" s="36"/>
      <c r="L520" s="37"/>
      <c r="X520" s="12"/>
      <c r="Y520" s="12"/>
      <c r="Z520" s="12"/>
      <c r="AB520" s="13"/>
      <c r="AD520" s="12"/>
      <c r="AH520" s="12"/>
      <c r="AK520" s="12"/>
      <c r="AM520" s="39"/>
    </row>
    <row r="521" ht="15.75" customHeight="1">
      <c r="A521" s="34"/>
      <c r="B521" s="34"/>
      <c r="C521" s="34"/>
      <c r="E521" s="34"/>
      <c r="F521" s="35"/>
      <c r="J521" s="36"/>
      <c r="L521" s="37"/>
      <c r="X521" s="12"/>
      <c r="Y521" s="12"/>
      <c r="Z521" s="12"/>
      <c r="AB521" s="13"/>
      <c r="AD521" s="12"/>
      <c r="AH521" s="12"/>
      <c r="AK521" s="12"/>
      <c r="AM521" s="39"/>
    </row>
    <row r="522" ht="15.75" customHeight="1">
      <c r="A522" s="34"/>
      <c r="B522" s="34"/>
      <c r="C522" s="34"/>
      <c r="E522" s="34"/>
      <c r="F522" s="35"/>
      <c r="J522" s="36"/>
      <c r="L522" s="37"/>
      <c r="X522" s="12"/>
      <c r="Y522" s="12"/>
      <c r="Z522" s="12"/>
      <c r="AB522" s="13"/>
      <c r="AD522" s="12"/>
      <c r="AH522" s="12"/>
      <c r="AK522" s="12"/>
      <c r="AM522" s="39"/>
    </row>
    <row r="523" ht="15.75" customHeight="1">
      <c r="A523" s="34"/>
      <c r="B523" s="34"/>
      <c r="C523" s="34"/>
      <c r="E523" s="34"/>
      <c r="F523" s="35"/>
      <c r="J523" s="36"/>
      <c r="L523" s="37"/>
      <c r="X523" s="12"/>
      <c r="Y523" s="12"/>
      <c r="Z523" s="12"/>
      <c r="AB523" s="13"/>
      <c r="AD523" s="12"/>
      <c r="AH523" s="12"/>
      <c r="AK523" s="12"/>
      <c r="AM523" s="39"/>
    </row>
    <row r="524" ht="15.75" customHeight="1">
      <c r="A524" s="34"/>
      <c r="B524" s="34"/>
      <c r="C524" s="34"/>
      <c r="E524" s="34"/>
      <c r="F524" s="35"/>
      <c r="J524" s="36"/>
      <c r="L524" s="37"/>
      <c r="X524" s="12"/>
      <c r="Y524" s="12"/>
      <c r="Z524" s="12"/>
      <c r="AB524" s="13"/>
      <c r="AD524" s="12"/>
      <c r="AH524" s="12"/>
      <c r="AK524" s="12"/>
      <c r="AM524" s="39"/>
    </row>
    <row r="525" ht="15.75" customHeight="1">
      <c r="A525" s="34"/>
      <c r="B525" s="34"/>
      <c r="C525" s="34"/>
      <c r="E525" s="34"/>
      <c r="F525" s="35"/>
      <c r="J525" s="36"/>
      <c r="L525" s="37"/>
      <c r="X525" s="12"/>
      <c r="Y525" s="12"/>
      <c r="Z525" s="12"/>
      <c r="AB525" s="13"/>
      <c r="AD525" s="12"/>
      <c r="AH525" s="12"/>
      <c r="AK525" s="12"/>
      <c r="AM525" s="39"/>
    </row>
    <row r="526" ht="15.75" customHeight="1">
      <c r="A526" s="34"/>
      <c r="B526" s="34"/>
      <c r="C526" s="34"/>
      <c r="E526" s="34"/>
      <c r="F526" s="35"/>
      <c r="J526" s="36"/>
      <c r="L526" s="37"/>
      <c r="X526" s="12"/>
      <c r="Y526" s="12"/>
      <c r="Z526" s="12"/>
      <c r="AB526" s="13"/>
      <c r="AD526" s="12"/>
      <c r="AH526" s="12"/>
      <c r="AK526" s="12"/>
      <c r="AM526" s="39"/>
    </row>
    <row r="527" ht="15.75" customHeight="1">
      <c r="A527" s="34"/>
      <c r="B527" s="34"/>
      <c r="C527" s="34"/>
      <c r="E527" s="34"/>
      <c r="F527" s="35"/>
      <c r="J527" s="36"/>
      <c r="L527" s="37"/>
      <c r="X527" s="12"/>
      <c r="Y527" s="12"/>
      <c r="Z527" s="12"/>
      <c r="AB527" s="13"/>
      <c r="AD527" s="12"/>
      <c r="AH527" s="12"/>
      <c r="AK527" s="12"/>
      <c r="AM527" s="39"/>
    </row>
    <row r="528" ht="15.75" customHeight="1">
      <c r="A528" s="34"/>
      <c r="B528" s="34"/>
      <c r="C528" s="34"/>
      <c r="E528" s="34"/>
      <c r="F528" s="35"/>
      <c r="J528" s="36"/>
      <c r="L528" s="37"/>
      <c r="X528" s="12"/>
      <c r="Y528" s="12"/>
      <c r="Z528" s="12"/>
      <c r="AB528" s="13"/>
      <c r="AD528" s="12"/>
      <c r="AH528" s="12"/>
      <c r="AK528" s="12"/>
      <c r="AM528" s="39"/>
    </row>
    <row r="529" ht="15.75" customHeight="1">
      <c r="A529" s="34"/>
      <c r="B529" s="34"/>
      <c r="C529" s="34"/>
      <c r="E529" s="34"/>
      <c r="F529" s="35"/>
      <c r="J529" s="36"/>
      <c r="L529" s="37"/>
      <c r="X529" s="12"/>
      <c r="Y529" s="12"/>
      <c r="Z529" s="12"/>
      <c r="AB529" s="13"/>
      <c r="AD529" s="12"/>
      <c r="AH529" s="12"/>
      <c r="AK529" s="12"/>
      <c r="AM529" s="39"/>
    </row>
    <row r="530" ht="15.75" customHeight="1">
      <c r="A530" s="34"/>
      <c r="B530" s="34"/>
      <c r="C530" s="34"/>
      <c r="E530" s="34"/>
      <c r="F530" s="35"/>
      <c r="J530" s="36"/>
      <c r="L530" s="37"/>
      <c r="X530" s="12"/>
      <c r="Y530" s="12"/>
      <c r="Z530" s="12"/>
      <c r="AB530" s="13"/>
      <c r="AD530" s="12"/>
      <c r="AH530" s="12"/>
      <c r="AK530" s="12"/>
      <c r="AM530" s="39"/>
    </row>
    <row r="531" ht="15.75" customHeight="1">
      <c r="A531" s="34"/>
      <c r="B531" s="34"/>
      <c r="C531" s="34"/>
      <c r="E531" s="34"/>
      <c r="F531" s="35"/>
      <c r="J531" s="36"/>
      <c r="L531" s="37"/>
      <c r="X531" s="12"/>
      <c r="Y531" s="12"/>
      <c r="Z531" s="12"/>
      <c r="AB531" s="13"/>
      <c r="AD531" s="12"/>
      <c r="AH531" s="12"/>
      <c r="AK531" s="12"/>
      <c r="AM531" s="39"/>
    </row>
    <row r="532" ht="15.75" customHeight="1">
      <c r="A532" s="34"/>
      <c r="B532" s="34"/>
      <c r="C532" s="34"/>
      <c r="E532" s="34"/>
      <c r="F532" s="35"/>
      <c r="J532" s="36"/>
      <c r="L532" s="37"/>
      <c r="X532" s="12"/>
      <c r="Y532" s="12"/>
      <c r="Z532" s="12"/>
      <c r="AB532" s="13"/>
      <c r="AD532" s="12"/>
      <c r="AH532" s="12"/>
      <c r="AK532" s="12"/>
      <c r="AM532" s="39"/>
    </row>
    <row r="533" ht="15.75" customHeight="1">
      <c r="A533" s="34"/>
      <c r="B533" s="34"/>
      <c r="C533" s="34"/>
      <c r="E533" s="34"/>
      <c r="F533" s="35"/>
      <c r="J533" s="36"/>
      <c r="L533" s="37"/>
      <c r="X533" s="12"/>
      <c r="Y533" s="12"/>
      <c r="Z533" s="12"/>
      <c r="AB533" s="13"/>
      <c r="AD533" s="12"/>
      <c r="AH533" s="12"/>
      <c r="AK533" s="12"/>
      <c r="AM533" s="39"/>
    </row>
    <row r="534" ht="15.75" customHeight="1">
      <c r="A534" s="34"/>
      <c r="B534" s="34"/>
      <c r="C534" s="34"/>
      <c r="E534" s="34"/>
      <c r="F534" s="35"/>
      <c r="J534" s="36"/>
      <c r="L534" s="37"/>
      <c r="X534" s="12"/>
      <c r="Y534" s="12"/>
      <c r="Z534" s="12"/>
      <c r="AB534" s="13"/>
      <c r="AD534" s="12"/>
      <c r="AH534" s="12"/>
      <c r="AK534" s="12"/>
      <c r="AM534" s="39"/>
    </row>
    <row r="535" ht="15.75" customHeight="1">
      <c r="A535" s="34"/>
      <c r="B535" s="34"/>
      <c r="C535" s="34"/>
      <c r="E535" s="34"/>
      <c r="F535" s="35"/>
      <c r="J535" s="36"/>
      <c r="L535" s="37"/>
      <c r="X535" s="12"/>
      <c r="Y535" s="12"/>
      <c r="Z535" s="12"/>
      <c r="AB535" s="13"/>
      <c r="AD535" s="12"/>
      <c r="AH535" s="12"/>
      <c r="AK535" s="12"/>
      <c r="AM535" s="39"/>
    </row>
    <row r="536" ht="15.75" customHeight="1">
      <c r="A536" s="34"/>
      <c r="B536" s="34"/>
      <c r="C536" s="34"/>
      <c r="E536" s="34"/>
      <c r="F536" s="35"/>
      <c r="J536" s="36"/>
      <c r="L536" s="37"/>
      <c r="X536" s="12"/>
      <c r="Y536" s="12"/>
      <c r="Z536" s="12"/>
      <c r="AB536" s="13"/>
      <c r="AD536" s="12"/>
      <c r="AH536" s="12"/>
      <c r="AK536" s="12"/>
      <c r="AM536" s="39"/>
    </row>
    <row r="537" ht="15.75" customHeight="1">
      <c r="A537" s="34"/>
      <c r="B537" s="34"/>
      <c r="C537" s="34"/>
      <c r="E537" s="34"/>
      <c r="F537" s="35"/>
      <c r="J537" s="36"/>
      <c r="L537" s="37"/>
      <c r="X537" s="12"/>
      <c r="Y537" s="12"/>
      <c r="Z537" s="12"/>
      <c r="AB537" s="13"/>
      <c r="AD537" s="12"/>
      <c r="AH537" s="12"/>
      <c r="AK537" s="12"/>
      <c r="AM537" s="39"/>
    </row>
    <row r="538" ht="15.75" customHeight="1">
      <c r="A538" s="34"/>
      <c r="B538" s="34"/>
      <c r="C538" s="34"/>
      <c r="E538" s="34"/>
      <c r="F538" s="35"/>
      <c r="J538" s="36"/>
      <c r="L538" s="37"/>
      <c r="X538" s="12"/>
      <c r="Y538" s="12"/>
      <c r="Z538" s="12"/>
      <c r="AB538" s="13"/>
      <c r="AD538" s="12"/>
      <c r="AH538" s="12"/>
      <c r="AK538" s="12"/>
      <c r="AM538" s="39"/>
    </row>
    <row r="539" ht="15.75" customHeight="1">
      <c r="A539" s="34"/>
      <c r="B539" s="34"/>
      <c r="C539" s="34"/>
      <c r="E539" s="34"/>
      <c r="F539" s="35"/>
      <c r="J539" s="36"/>
      <c r="L539" s="37"/>
      <c r="X539" s="12"/>
      <c r="Y539" s="12"/>
      <c r="Z539" s="12"/>
      <c r="AB539" s="13"/>
      <c r="AD539" s="12"/>
      <c r="AH539" s="12"/>
      <c r="AK539" s="12"/>
      <c r="AM539" s="39"/>
    </row>
    <row r="540" ht="15.75" customHeight="1">
      <c r="A540" s="34"/>
      <c r="B540" s="34"/>
      <c r="C540" s="34"/>
      <c r="E540" s="34"/>
      <c r="F540" s="35"/>
      <c r="J540" s="36"/>
      <c r="L540" s="37"/>
      <c r="X540" s="12"/>
      <c r="Y540" s="12"/>
      <c r="Z540" s="12"/>
      <c r="AB540" s="13"/>
      <c r="AD540" s="12"/>
      <c r="AH540" s="12"/>
      <c r="AK540" s="12"/>
      <c r="AM540" s="39"/>
    </row>
    <row r="541" ht="15.75" customHeight="1">
      <c r="A541" s="34"/>
      <c r="B541" s="34"/>
      <c r="C541" s="34"/>
      <c r="E541" s="34"/>
      <c r="F541" s="35"/>
      <c r="J541" s="36"/>
      <c r="L541" s="37"/>
      <c r="X541" s="12"/>
      <c r="Y541" s="12"/>
      <c r="Z541" s="12"/>
      <c r="AB541" s="13"/>
      <c r="AD541" s="12"/>
      <c r="AH541" s="12"/>
      <c r="AK541" s="12"/>
      <c r="AM541" s="39"/>
    </row>
    <row r="542" ht="15.75" customHeight="1">
      <c r="A542" s="34"/>
      <c r="B542" s="34"/>
      <c r="C542" s="34"/>
      <c r="E542" s="34"/>
      <c r="F542" s="35"/>
      <c r="J542" s="36"/>
      <c r="L542" s="37"/>
      <c r="X542" s="12"/>
      <c r="Y542" s="12"/>
      <c r="Z542" s="12"/>
      <c r="AB542" s="13"/>
      <c r="AD542" s="12"/>
      <c r="AH542" s="12"/>
      <c r="AK542" s="12"/>
      <c r="AM542" s="39"/>
    </row>
    <row r="543" ht="15.75" customHeight="1">
      <c r="A543" s="34"/>
      <c r="B543" s="34"/>
      <c r="C543" s="34"/>
      <c r="E543" s="34"/>
      <c r="F543" s="35"/>
      <c r="J543" s="36"/>
      <c r="L543" s="37"/>
      <c r="X543" s="12"/>
      <c r="Y543" s="12"/>
      <c r="Z543" s="12"/>
      <c r="AB543" s="13"/>
      <c r="AD543" s="12"/>
      <c r="AH543" s="12"/>
      <c r="AK543" s="12"/>
      <c r="AM543" s="39"/>
    </row>
    <row r="544" ht="15.75" customHeight="1">
      <c r="A544" s="34"/>
      <c r="B544" s="34"/>
      <c r="C544" s="34"/>
      <c r="E544" s="34"/>
      <c r="F544" s="35"/>
      <c r="J544" s="36"/>
      <c r="L544" s="37"/>
      <c r="X544" s="12"/>
      <c r="Y544" s="12"/>
      <c r="Z544" s="12"/>
      <c r="AB544" s="13"/>
      <c r="AD544" s="12"/>
      <c r="AH544" s="12"/>
      <c r="AK544" s="12"/>
      <c r="AM544" s="39"/>
    </row>
    <row r="545" ht="15.75" customHeight="1">
      <c r="A545" s="34"/>
      <c r="B545" s="34"/>
      <c r="C545" s="34"/>
      <c r="E545" s="34"/>
      <c r="F545" s="35"/>
      <c r="J545" s="36"/>
      <c r="L545" s="37"/>
      <c r="X545" s="12"/>
      <c r="Y545" s="12"/>
      <c r="Z545" s="12"/>
      <c r="AB545" s="13"/>
      <c r="AD545" s="12"/>
      <c r="AH545" s="12"/>
      <c r="AK545" s="12"/>
      <c r="AM545" s="39"/>
    </row>
    <row r="546" ht="15.75" customHeight="1">
      <c r="A546" s="34"/>
      <c r="B546" s="34"/>
      <c r="C546" s="34"/>
      <c r="E546" s="34"/>
      <c r="F546" s="35"/>
      <c r="J546" s="36"/>
      <c r="L546" s="37"/>
      <c r="X546" s="12"/>
      <c r="Y546" s="12"/>
      <c r="Z546" s="12"/>
      <c r="AB546" s="13"/>
      <c r="AD546" s="12"/>
      <c r="AH546" s="12"/>
      <c r="AK546" s="12"/>
      <c r="AM546" s="39"/>
    </row>
    <row r="547" ht="15.75" customHeight="1">
      <c r="A547" s="34"/>
      <c r="B547" s="34"/>
      <c r="C547" s="34"/>
      <c r="E547" s="34"/>
      <c r="F547" s="35"/>
      <c r="J547" s="36"/>
      <c r="L547" s="37"/>
      <c r="X547" s="12"/>
      <c r="Y547" s="12"/>
      <c r="Z547" s="12"/>
      <c r="AB547" s="13"/>
      <c r="AD547" s="12"/>
      <c r="AH547" s="12"/>
      <c r="AK547" s="12"/>
      <c r="AM547" s="39"/>
    </row>
    <row r="548" ht="15.75" customHeight="1">
      <c r="A548" s="34"/>
      <c r="B548" s="34"/>
      <c r="C548" s="34"/>
      <c r="E548" s="34"/>
      <c r="F548" s="35"/>
      <c r="J548" s="36"/>
      <c r="L548" s="37"/>
      <c r="X548" s="12"/>
      <c r="Y548" s="12"/>
      <c r="Z548" s="12"/>
      <c r="AB548" s="13"/>
      <c r="AD548" s="12"/>
      <c r="AH548" s="12"/>
      <c r="AK548" s="12"/>
      <c r="AM548" s="39"/>
    </row>
    <row r="549" ht="15.75" customHeight="1">
      <c r="A549" s="34"/>
      <c r="B549" s="34"/>
      <c r="C549" s="34"/>
      <c r="E549" s="34"/>
      <c r="F549" s="35"/>
      <c r="J549" s="36"/>
      <c r="L549" s="37"/>
      <c r="X549" s="12"/>
      <c r="Y549" s="12"/>
      <c r="Z549" s="12"/>
      <c r="AB549" s="13"/>
      <c r="AD549" s="12"/>
      <c r="AH549" s="12"/>
      <c r="AK549" s="12"/>
      <c r="AM549" s="39"/>
    </row>
    <row r="550" ht="15.75" customHeight="1">
      <c r="A550" s="34"/>
      <c r="B550" s="34"/>
      <c r="C550" s="34"/>
      <c r="E550" s="34"/>
      <c r="F550" s="35"/>
      <c r="J550" s="36"/>
      <c r="L550" s="37"/>
      <c r="X550" s="12"/>
      <c r="Y550" s="12"/>
      <c r="Z550" s="12"/>
      <c r="AB550" s="13"/>
      <c r="AD550" s="12"/>
      <c r="AH550" s="12"/>
      <c r="AK550" s="12"/>
      <c r="AM550" s="39"/>
    </row>
    <row r="551" ht="15.75" customHeight="1">
      <c r="A551" s="34"/>
      <c r="B551" s="34"/>
      <c r="C551" s="34"/>
      <c r="E551" s="34"/>
      <c r="F551" s="35"/>
      <c r="J551" s="36"/>
      <c r="L551" s="37"/>
      <c r="X551" s="12"/>
      <c r="Y551" s="12"/>
      <c r="Z551" s="12"/>
      <c r="AB551" s="13"/>
      <c r="AD551" s="12"/>
      <c r="AH551" s="12"/>
      <c r="AK551" s="12"/>
      <c r="AM551" s="39"/>
    </row>
    <row r="552" ht="15.75" customHeight="1">
      <c r="A552" s="34"/>
      <c r="B552" s="34"/>
      <c r="C552" s="34"/>
      <c r="E552" s="34"/>
      <c r="F552" s="35"/>
      <c r="J552" s="36"/>
      <c r="L552" s="37"/>
      <c r="X552" s="12"/>
      <c r="Y552" s="12"/>
      <c r="Z552" s="12"/>
      <c r="AB552" s="13"/>
      <c r="AD552" s="12"/>
      <c r="AH552" s="12"/>
      <c r="AK552" s="12"/>
      <c r="AM552" s="39"/>
    </row>
    <row r="553" ht="15.75" customHeight="1">
      <c r="A553" s="34"/>
      <c r="B553" s="34"/>
      <c r="C553" s="34"/>
      <c r="E553" s="34"/>
      <c r="F553" s="35"/>
      <c r="J553" s="36"/>
      <c r="L553" s="37"/>
      <c r="X553" s="12"/>
      <c r="Y553" s="12"/>
      <c r="Z553" s="12"/>
      <c r="AB553" s="13"/>
      <c r="AD553" s="12"/>
      <c r="AH553" s="12"/>
      <c r="AK553" s="12"/>
      <c r="AM553" s="39"/>
    </row>
    <row r="554" ht="15.75" customHeight="1">
      <c r="A554" s="34"/>
      <c r="B554" s="34"/>
      <c r="C554" s="34"/>
      <c r="E554" s="34"/>
      <c r="F554" s="35"/>
      <c r="J554" s="36"/>
      <c r="L554" s="37"/>
      <c r="X554" s="12"/>
      <c r="Y554" s="12"/>
      <c r="Z554" s="12"/>
      <c r="AB554" s="13"/>
      <c r="AD554" s="12"/>
      <c r="AH554" s="12"/>
      <c r="AK554" s="12"/>
      <c r="AM554" s="39"/>
    </row>
    <row r="555" ht="15.75" customHeight="1">
      <c r="A555" s="34"/>
      <c r="B555" s="34"/>
      <c r="C555" s="34"/>
      <c r="E555" s="34"/>
      <c r="F555" s="35"/>
      <c r="J555" s="36"/>
      <c r="L555" s="37"/>
      <c r="X555" s="12"/>
      <c r="Y555" s="12"/>
      <c r="Z555" s="12"/>
      <c r="AB555" s="13"/>
      <c r="AD555" s="12"/>
      <c r="AH555" s="12"/>
      <c r="AK555" s="12"/>
      <c r="AM555" s="39"/>
    </row>
    <row r="556" ht="15.75" customHeight="1">
      <c r="A556" s="34"/>
      <c r="B556" s="34"/>
      <c r="C556" s="34"/>
      <c r="E556" s="34"/>
      <c r="F556" s="35"/>
      <c r="J556" s="36"/>
      <c r="L556" s="37"/>
      <c r="X556" s="12"/>
      <c r="Y556" s="12"/>
      <c r="Z556" s="12"/>
      <c r="AB556" s="13"/>
      <c r="AD556" s="12"/>
      <c r="AH556" s="12"/>
      <c r="AK556" s="12"/>
      <c r="AM556" s="39"/>
    </row>
    <row r="557" ht="15.75" customHeight="1">
      <c r="A557" s="34"/>
      <c r="B557" s="34"/>
      <c r="C557" s="34"/>
      <c r="E557" s="34"/>
      <c r="F557" s="35"/>
      <c r="J557" s="36"/>
      <c r="L557" s="37"/>
      <c r="X557" s="12"/>
      <c r="Y557" s="12"/>
      <c r="Z557" s="12"/>
      <c r="AB557" s="13"/>
      <c r="AD557" s="12"/>
      <c r="AH557" s="12"/>
      <c r="AK557" s="12"/>
      <c r="AM557" s="39"/>
    </row>
    <row r="558" ht="15.75" customHeight="1">
      <c r="A558" s="34"/>
      <c r="B558" s="34"/>
      <c r="C558" s="34"/>
      <c r="E558" s="34"/>
      <c r="F558" s="35"/>
      <c r="J558" s="36"/>
      <c r="L558" s="37"/>
      <c r="X558" s="12"/>
      <c r="Y558" s="12"/>
      <c r="Z558" s="12"/>
      <c r="AB558" s="13"/>
      <c r="AD558" s="12"/>
      <c r="AH558" s="12"/>
      <c r="AK558" s="12"/>
      <c r="AM558" s="39"/>
    </row>
    <row r="559" ht="15.75" customHeight="1">
      <c r="A559" s="34"/>
      <c r="B559" s="34"/>
      <c r="C559" s="34"/>
      <c r="E559" s="34"/>
      <c r="F559" s="35"/>
      <c r="J559" s="36"/>
      <c r="L559" s="37"/>
      <c r="X559" s="12"/>
      <c r="Y559" s="12"/>
      <c r="Z559" s="12"/>
      <c r="AB559" s="13"/>
      <c r="AD559" s="12"/>
      <c r="AH559" s="12"/>
      <c r="AK559" s="12"/>
      <c r="AM559" s="39"/>
    </row>
    <row r="560" ht="15.75" customHeight="1">
      <c r="A560" s="34"/>
      <c r="B560" s="34"/>
      <c r="C560" s="34"/>
      <c r="E560" s="34"/>
      <c r="F560" s="35"/>
      <c r="J560" s="36"/>
      <c r="L560" s="37"/>
      <c r="X560" s="12"/>
      <c r="Y560" s="12"/>
      <c r="Z560" s="12"/>
      <c r="AB560" s="13"/>
      <c r="AD560" s="12"/>
      <c r="AH560" s="12"/>
      <c r="AK560" s="12"/>
      <c r="AM560" s="39"/>
    </row>
    <row r="561" ht="15.75" customHeight="1">
      <c r="A561" s="34"/>
      <c r="B561" s="34"/>
      <c r="C561" s="34"/>
      <c r="E561" s="34"/>
      <c r="F561" s="35"/>
      <c r="J561" s="36"/>
      <c r="L561" s="37"/>
      <c r="X561" s="12"/>
      <c r="Y561" s="12"/>
      <c r="Z561" s="12"/>
      <c r="AB561" s="13"/>
      <c r="AD561" s="12"/>
      <c r="AH561" s="12"/>
      <c r="AK561" s="12"/>
      <c r="AM561" s="39"/>
    </row>
    <row r="562" ht="15.75" customHeight="1">
      <c r="A562" s="34"/>
      <c r="B562" s="34"/>
      <c r="C562" s="34"/>
      <c r="E562" s="34"/>
      <c r="F562" s="35"/>
      <c r="J562" s="36"/>
      <c r="L562" s="37"/>
      <c r="X562" s="12"/>
      <c r="Y562" s="12"/>
      <c r="Z562" s="12"/>
      <c r="AB562" s="13"/>
      <c r="AD562" s="12"/>
      <c r="AH562" s="12"/>
      <c r="AK562" s="12"/>
      <c r="AM562" s="39"/>
    </row>
    <row r="563" ht="15.75" customHeight="1">
      <c r="A563" s="34"/>
      <c r="B563" s="34"/>
      <c r="C563" s="34"/>
      <c r="E563" s="34"/>
      <c r="F563" s="35"/>
      <c r="J563" s="36"/>
      <c r="L563" s="37"/>
      <c r="X563" s="12"/>
      <c r="Y563" s="12"/>
      <c r="Z563" s="12"/>
      <c r="AB563" s="13"/>
      <c r="AD563" s="12"/>
      <c r="AH563" s="12"/>
      <c r="AK563" s="12"/>
      <c r="AM563" s="39"/>
    </row>
    <row r="564" ht="15.75" customHeight="1">
      <c r="A564" s="34"/>
      <c r="B564" s="34"/>
      <c r="C564" s="34"/>
      <c r="E564" s="34"/>
      <c r="F564" s="35"/>
      <c r="J564" s="36"/>
      <c r="L564" s="37"/>
      <c r="X564" s="12"/>
      <c r="Y564" s="12"/>
      <c r="Z564" s="12"/>
      <c r="AB564" s="13"/>
      <c r="AD564" s="12"/>
      <c r="AH564" s="12"/>
      <c r="AK564" s="12"/>
      <c r="AM564" s="39"/>
    </row>
    <row r="565" ht="15.75" customHeight="1">
      <c r="A565" s="34"/>
      <c r="B565" s="34"/>
      <c r="C565" s="34"/>
      <c r="E565" s="34"/>
      <c r="F565" s="35"/>
      <c r="J565" s="36"/>
      <c r="L565" s="37"/>
      <c r="X565" s="12"/>
      <c r="Y565" s="12"/>
      <c r="Z565" s="12"/>
      <c r="AB565" s="13"/>
      <c r="AD565" s="12"/>
      <c r="AH565" s="12"/>
      <c r="AK565" s="12"/>
      <c r="AM565" s="39"/>
    </row>
    <row r="566" ht="15.75" customHeight="1">
      <c r="A566" s="34"/>
      <c r="B566" s="34"/>
      <c r="C566" s="34"/>
      <c r="E566" s="34"/>
      <c r="F566" s="35"/>
      <c r="J566" s="36"/>
      <c r="L566" s="37"/>
      <c r="X566" s="12"/>
      <c r="Y566" s="12"/>
      <c r="Z566" s="12"/>
      <c r="AB566" s="13"/>
      <c r="AD566" s="12"/>
      <c r="AH566" s="12"/>
      <c r="AK566" s="12"/>
      <c r="AM566" s="39"/>
    </row>
    <row r="567" ht="15.75" customHeight="1">
      <c r="A567" s="34"/>
      <c r="B567" s="34"/>
      <c r="C567" s="34"/>
      <c r="E567" s="34"/>
      <c r="F567" s="35"/>
      <c r="J567" s="36"/>
      <c r="L567" s="37"/>
      <c r="X567" s="12"/>
      <c r="Y567" s="12"/>
      <c r="Z567" s="12"/>
      <c r="AB567" s="13"/>
      <c r="AD567" s="12"/>
      <c r="AH567" s="12"/>
      <c r="AK567" s="12"/>
      <c r="AM567" s="39"/>
    </row>
    <row r="568" ht="15.75" customHeight="1">
      <c r="A568" s="34"/>
      <c r="B568" s="34"/>
      <c r="C568" s="34"/>
      <c r="E568" s="34"/>
      <c r="F568" s="35"/>
      <c r="J568" s="36"/>
      <c r="L568" s="37"/>
      <c r="X568" s="12"/>
      <c r="Y568" s="12"/>
      <c r="Z568" s="12"/>
      <c r="AB568" s="13"/>
      <c r="AD568" s="12"/>
      <c r="AH568" s="12"/>
      <c r="AK568" s="12"/>
      <c r="AM568" s="39"/>
    </row>
    <row r="569" ht="15.75" customHeight="1">
      <c r="A569" s="34"/>
      <c r="B569" s="34"/>
      <c r="C569" s="34"/>
      <c r="E569" s="34"/>
      <c r="F569" s="35"/>
      <c r="J569" s="36"/>
      <c r="L569" s="37"/>
      <c r="X569" s="12"/>
      <c r="Y569" s="12"/>
      <c r="Z569" s="12"/>
      <c r="AB569" s="13"/>
      <c r="AD569" s="12"/>
      <c r="AH569" s="12"/>
      <c r="AK569" s="12"/>
      <c r="AM569" s="39"/>
    </row>
    <row r="570" ht="15.75" customHeight="1">
      <c r="A570" s="34"/>
      <c r="B570" s="34"/>
      <c r="C570" s="34"/>
      <c r="E570" s="34"/>
      <c r="F570" s="35"/>
      <c r="J570" s="36"/>
      <c r="L570" s="37"/>
      <c r="X570" s="12"/>
      <c r="Y570" s="12"/>
      <c r="Z570" s="12"/>
      <c r="AB570" s="13"/>
      <c r="AD570" s="12"/>
      <c r="AH570" s="12"/>
      <c r="AK570" s="12"/>
      <c r="AM570" s="39"/>
    </row>
    <row r="571" ht="15.75" customHeight="1">
      <c r="A571" s="34"/>
      <c r="B571" s="34"/>
      <c r="C571" s="34"/>
      <c r="E571" s="34"/>
      <c r="F571" s="35"/>
      <c r="J571" s="36"/>
      <c r="L571" s="37"/>
      <c r="X571" s="12"/>
      <c r="Y571" s="12"/>
      <c r="Z571" s="12"/>
      <c r="AB571" s="13"/>
      <c r="AD571" s="12"/>
      <c r="AH571" s="12"/>
      <c r="AK571" s="12"/>
      <c r="AM571" s="39"/>
    </row>
    <row r="572" ht="15.75" customHeight="1">
      <c r="A572" s="34"/>
      <c r="B572" s="34"/>
      <c r="C572" s="34"/>
      <c r="E572" s="34"/>
      <c r="F572" s="35"/>
      <c r="J572" s="36"/>
      <c r="L572" s="37"/>
      <c r="X572" s="12"/>
      <c r="Y572" s="12"/>
      <c r="Z572" s="12"/>
      <c r="AB572" s="13"/>
      <c r="AD572" s="12"/>
      <c r="AH572" s="12"/>
      <c r="AK572" s="12"/>
      <c r="AM572" s="39"/>
    </row>
    <row r="573" ht="15.75" customHeight="1">
      <c r="A573" s="34"/>
      <c r="B573" s="34"/>
      <c r="C573" s="34"/>
      <c r="E573" s="34"/>
      <c r="F573" s="35"/>
      <c r="J573" s="36"/>
      <c r="L573" s="37"/>
      <c r="X573" s="12"/>
      <c r="Y573" s="12"/>
      <c r="Z573" s="12"/>
      <c r="AB573" s="13"/>
      <c r="AD573" s="12"/>
      <c r="AH573" s="12"/>
      <c r="AK573" s="12"/>
      <c r="AM573" s="39"/>
    </row>
    <row r="574" ht="15.75" customHeight="1">
      <c r="A574" s="34"/>
      <c r="B574" s="34"/>
      <c r="C574" s="34"/>
      <c r="E574" s="34"/>
      <c r="F574" s="35"/>
      <c r="J574" s="36"/>
      <c r="L574" s="37"/>
      <c r="X574" s="12"/>
      <c r="Y574" s="12"/>
      <c r="Z574" s="12"/>
      <c r="AB574" s="13"/>
      <c r="AD574" s="12"/>
      <c r="AH574" s="12"/>
      <c r="AK574" s="12"/>
      <c r="AM574" s="39"/>
    </row>
    <row r="575" ht="15.75" customHeight="1">
      <c r="A575" s="34"/>
      <c r="B575" s="34"/>
      <c r="C575" s="34"/>
      <c r="E575" s="34"/>
      <c r="F575" s="35"/>
      <c r="J575" s="36"/>
      <c r="L575" s="37"/>
      <c r="X575" s="12"/>
      <c r="Y575" s="12"/>
      <c r="Z575" s="12"/>
      <c r="AB575" s="13"/>
      <c r="AD575" s="12"/>
      <c r="AH575" s="12"/>
      <c r="AK575" s="12"/>
      <c r="AM575" s="39"/>
    </row>
    <row r="576" ht="15.75" customHeight="1">
      <c r="A576" s="34"/>
      <c r="B576" s="34"/>
      <c r="C576" s="34"/>
      <c r="E576" s="34"/>
      <c r="F576" s="35"/>
      <c r="J576" s="36"/>
      <c r="L576" s="37"/>
      <c r="X576" s="12"/>
      <c r="Y576" s="12"/>
      <c r="Z576" s="12"/>
      <c r="AB576" s="13"/>
      <c r="AD576" s="12"/>
      <c r="AH576" s="12"/>
      <c r="AK576" s="12"/>
      <c r="AM576" s="39"/>
    </row>
    <row r="577" ht="15.75" customHeight="1">
      <c r="A577" s="34"/>
      <c r="B577" s="34"/>
      <c r="C577" s="34"/>
      <c r="E577" s="34"/>
      <c r="F577" s="35"/>
      <c r="J577" s="36"/>
      <c r="L577" s="37"/>
      <c r="X577" s="12"/>
      <c r="Y577" s="12"/>
      <c r="Z577" s="12"/>
      <c r="AB577" s="13"/>
      <c r="AD577" s="12"/>
      <c r="AH577" s="12"/>
      <c r="AK577" s="12"/>
      <c r="AM577" s="39"/>
    </row>
    <row r="578" ht="15.75" customHeight="1">
      <c r="A578" s="34"/>
      <c r="B578" s="34"/>
      <c r="C578" s="34"/>
      <c r="E578" s="34"/>
      <c r="F578" s="35"/>
      <c r="J578" s="36"/>
      <c r="L578" s="37"/>
      <c r="X578" s="12"/>
      <c r="Y578" s="12"/>
      <c r="Z578" s="12"/>
      <c r="AB578" s="13"/>
      <c r="AD578" s="12"/>
      <c r="AH578" s="12"/>
      <c r="AK578" s="12"/>
      <c r="AM578" s="39"/>
    </row>
    <row r="579" ht="15.75" customHeight="1">
      <c r="A579" s="34"/>
      <c r="B579" s="34"/>
      <c r="C579" s="34"/>
      <c r="E579" s="34"/>
      <c r="F579" s="35"/>
      <c r="J579" s="36"/>
      <c r="L579" s="37"/>
      <c r="X579" s="12"/>
      <c r="Y579" s="12"/>
      <c r="Z579" s="12"/>
      <c r="AB579" s="13"/>
      <c r="AD579" s="12"/>
      <c r="AH579" s="12"/>
      <c r="AK579" s="12"/>
      <c r="AM579" s="39"/>
    </row>
    <row r="580" ht="15.75" customHeight="1">
      <c r="A580" s="34"/>
      <c r="B580" s="34"/>
      <c r="C580" s="34"/>
      <c r="E580" s="34"/>
      <c r="F580" s="35"/>
      <c r="J580" s="36"/>
      <c r="L580" s="37"/>
      <c r="X580" s="12"/>
      <c r="Y580" s="12"/>
      <c r="Z580" s="12"/>
      <c r="AB580" s="13"/>
      <c r="AD580" s="12"/>
      <c r="AH580" s="12"/>
      <c r="AK580" s="12"/>
      <c r="AM580" s="39"/>
    </row>
    <row r="581" ht="15.75" customHeight="1">
      <c r="A581" s="34"/>
      <c r="B581" s="34"/>
      <c r="C581" s="34"/>
      <c r="E581" s="34"/>
      <c r="F581" s="35"/>
      <c r="J581" s="36"/>
      <c r="L581" s="37"/>
      <c r="X581" s="12"/>
      <c r="Y581" s="12"/>
      <c r="Z581" s="12"/>
      <c r="AB581" s="13"/>
      <c r="AD581" s="12"/>
      <c r="AH581" s="12"/>
      <c r="AK581" s="12"/>
      <c r="AM581" s="39"/>
    </row>
    <row r="582" ht="15.75" customHeight="1">
      <c r="A582" s="34"/>
      <c r="B582" s="34"/>
      <c r="C582" s="34"/>
      <c r="E582" s="34"/>
      <c r="F582" s="35"/>
      <c r="J582" s="36"/>
      <c r="L582" s="37"/>
      <c r="X582" s="12"/>
      <c r="Y582" s="12"/>
      <c r="Z582" s="12"/>
      <c r="AB582" s="13"/>
      <c r="AD582" s="12"/>
      <c r="AH582" s="12"/>
      <c r="AK582" s="12"/>
      <c r="AM582" s="39"/>
    </row>
    <row r="583" ht="15.75" customHeight="1">
      <c r="A583" s="34"/>
      <c r="B583" s="34"/>
      <c r="C583" s="34"/>
      <c r="E583" s="34"/>
      <c r="F583" s="35"/>
      <c r="J583" s="36"/>
      <c r="L583" s="37"/>
      <c r="X583" s="12"/>
      <c r="Y583" s="12"/>
      <c r="Z583" s="12"/>
      <c r="AB583" s="13"/>
      <c r="AD583" s="12"/>
      <c r="AH583" s="12"/>
      <c r="AK583" s="12"/>
      <c r="AM583" s="39"/>
    </row>
    <row r="584" ht="15.75" customHeight="1">
      <c r="A584" s="34"/>
      <c r="B584" s="34"/>
      <c r="C584" s="34"/>
      <c r="E584" s="34"/>
      <c r="F584" s="35"/>
      <c r="J584" s="36"/>
      <c r="L584" s="37"/>
      <c r="X584" s="12"/>
      <c r="Y584" s="12"/>
      <c r="Z584" s="12"/>
      <c r="AB584" s="13"/>
      <c r="AD584" s="12"/>
      <c r="AH584" s="12"/>
      <c r="AK584" s="12"/>
      <c r="AM584" s="39"/>
    </row>
    <row r="585" ht="15.75" customHeight="1">
      <c r="A585" s="34"/>
      <c r="B585" s="34"/>
      <c r="C585" s="34"/>
      <c r="E585" s="34"/>
      <c r="F585" s="35"/>
      <c r="J585" s="36"/>
      <c r="L585" s="37"/>
      <c r="X585" s="12"/>
      <c r="Y585" s="12"/>
      <c r="Z585" s="12"/>
      <c r="AB585" s="13"/>
      <c r="AD585" s="12"/>
      <c r="AH585" s="12"/>
      <c r="AK585" s="12"/>
      <c r="AM585" s="39"/>
    </row>
    <row r="586" ht="15.75" customHeight="1">
      <c r="A586" s="34"/>
      <c r="B586" s="34"/>
      <c r="C586" s="34"/>
      <c r="E586" s="34"/>
      <c r="F586" s="35"/>
      <c r="J586" s="36"/>
      <c r="L586" s="37"/>
      <c r="X586" s="12"/>
      <c r="Y586" s="12"/>
      <c r="Z586" s="12"/>
      <c r="AB586" s="13"/>
      <c r="AD586" s="12"/>
      <c r="AH586" s="12"/>
      <c r="AK586" s="12"/>
      <c r="AM586" s="39"/>
    </row>
    <row r="587" ht="15.75" customHeight="1">
      <c r="A587" s="34"/>
      <c r="B587" s="34"/>
      <c r="C587" s="34"/>
      <c r="E587" s="34"/>
      <c r="F587" s="35"/>
      <c r="J587" s="36"/>
      <c r="L587" s="37"/>
      <c r="X587" s="12"/>
      <c r="Y587" s="12"/>
      <c r="Z587" s="12"/>
      <c r="AB587" s="13"/>
      <c r="AD587" s="12"/>
      <c r="AH587" s="12"/>
      <c r="AK587" s="12"/>
      <c r="AM587" s="39"/>
    </row>
    <row r="588" ht="15.75" customHeight="1">
      <c r="A588" s="34"/>
      <c r="B588" s="34"/>
      <c r="C588" s="34"/>
      <c r="E588" s="34"/>
      <c r="F588" s="35"/>
      <c r="J588" s="36"/>
      <c r="L588" s="37"/>
      <c r="X588" s="12"/>
      <c r="Y588" s="12"/>
      <c r="Z588" s="12"/>
      <c r="AB588" s="13"/>
      <c r="AD588" s="12"/>
      <c r="AH588" s="12"/>
      <c r="AK588" s="12"/>
      <c r="AM588" s="39"/>
    </row>
    <row r="589" ht="15.75" customHeight="1">
      <c r="A589" s="34"/>
      <c r="B589" s="34"/>
      <c r="C589" s="34"/>
      <c r="E589" s="34"/>
      <c r="F589" s="35"/>
      <c r="J589" s="36"/>
      <c r="L589" s="37"/>
      <c r="X589" s="12"/>
      <c r="Y589" s="12"/>
      <c r="Z589" s="12"/>
      <c r="AB589" s="13"/>
      <c r="AD589" s="12"/>
      <c r="AH589" s="12"/>
      <c r="AK589" s="12"/>
      <c r="AM589" s="39"/>
    </row>
    <row r="590" ht="15.75" customHeight="1">
      <c r="A590" s="34"/>
      <c r="B590" s="34"/>
      <c r="C590" s="34"/>
      <c r="E590" s="34"/>
      <c r="F590" s="35"/>
      <c r="J590" s="36"/>
      <c r="L590" s="37"/>
      <c r="X590" s="12"/>
      <c r="Y590" s="12"/>
      <c r="Z590" s="12"/>
      <c r="AB590" s="13"/>
      <c r="AD590" s="12"/>
      <c r="AH590" s="12"/>
      <c r="AK590" s="12"/>
      <c r="AM590" s="39"/>
    </row>
    <row r="591" ht="15.75" customHeight="1">
      <c r="A591" s="34"/>
      <c r="B591" s="34"/>
      <c r="C591" s="34"/>
      <c r="E591" s="34"/>
      <c r="F591" s="35"/>
      <c r="J591" s="36"/>
      <c r="L591" s="37"/>
      <c r="X591" s="12"/>
      <c r="Y591" s="12"/>
      <c r="Z591" s="12"/>
      <c r="AB591" s="13"/>
      <c r="AD591" s="12"/>
      <c r="AH591" s="12"/>
      <c r="AK591" s="12"/>
      <c r="AM591" s="39"/>
    </row>
    <row r="592" ht="15.75" customHeight="1">
      <c r="A592" s="34"/>
      <c r="B592" s="34"/>
      <c r="C592" s="34"/>
      <c r="E592" s="34"/>
      <c r="F592" s="35"/>
      <c r="J592" s="36"/>
      <c r="L592" s="37"/>
      <c r="X592" s="12"/>
      <c r="Y592" s="12"/>
      <c r="Z592" s="12"/>
      <c r="AB592" s="13"/>
      <c r="AD592" s="12"/>
      <c r="AH592" s="12"/>
      <c r="AK592" s="12"/>
      <c r="AM592" s="39"/>
    </row>
    <row r="593" ht="15.75" customHeight="1">
      <c r="A593" s="34"/>
      <c r="B593" s="34"/>
      <c r="C593" s="34"/>
      <c r="E593" s="34"/>
      <c r="F593" s="35"/>
      <c r="J593" s="36"/>
      <c r="L593" s="37"/>
      <c r="X593" s="12"/>
      <c r="Y593" s="12"/>
      <c r="Z593" s="12"/>
      <c r="AB593" s="13"/>
      <c r="AD593" s="12"/>
      <c r="AH593" s="12"/>
      <c r="AK593" s="12"/>
      <c r="AM593" s="39"/>
    </row>
    <row r="594" ht="15.75" customHeight="1">
      <c r="A594" s="34"/>
      <c r="B594" s="34"/>
      <c r="C594" s="34"/>
      <c r="E594" s="34"/>
      <c r="F594" s="35"/>
      <c r="J594" s="36"/>
      <c r="L594" s="37"/>
      <c r="X594" s="12"/>
      <c r="Y594" s="12"/>
      <c r="Z594" s="12"/>
      <c r="AB594" s="13"/>
      <c r="AD594" s="12"/>
      <c r="AH594" s="12"/>
      <c r="AK594" s="12"/>
      <c r="AM594" s="39"/>
    </row>
    <row r="595" ht="15.75" customHeight="1">
      <c r="A595" s="34"/>
      <c r="B595" s="34"/>
      <c r="C595" s="34"/>
      <c r="E595" s="34"/>
      <c r="F595" s="35"/>
      <c r="J595" s="36"/>
      <c r="L595" s="37"/>
      <c r="X595" s="12"/>
      <c r="Y595" s="12"/>
      <c r="Z595" s="12"/>
      <c r="AB595" s="13"/>
      <c r="AD595" s="12"/>
      <c r="AH595" s="12"/>
      <c r="AK595" s="12"/>
      <c r="AM595" s="39"/>
    </row>
    <row r="596" ht="15.75" customHeight="1">
      <c r="A596" s="34"/>
      <c r="B596" s="34"/>
      <c r="C596" s="34"/>
      <c r="E596" s="34"/>
      <c r="F596" s="35"/>
      <c r="J596" s="36"/>
      <c r="L596" s="37"/>
      <c r="X596" s="12"/>
      <c r="Y596" s="12"/>
      <c r="Z596" s="12"/>
      <c r="AB596" s="13"/>
      <c r="AD596" s="12"/>
      <c r="AH596" s="12"/>
      <c r="AK596" s="12"/>
      <c r="AM596" s="39"/>
    </row>
    <row r="597" ht="15.75" customHeight="1">
      <c r="A597" s="34"/>
      <c r="B597" s="34"/>
      <c r="C597" s="34"/>
      <c r="E597" s="34"/>
      <c r="F597" s="35"/>
      <c r="J597" s="36"/>
      <c r="L597" s="37"/>
      <c r="X597" s="12"/>
      <c r="Y597" s="12"/>
      <c r="Z597" s="12"/>
      <c r="AB597" s="13"/>
      <c r="AD597" s="12"/>
      <c r="AH597" s="12"/>
      <c r="AK597" s="12"/>
      <c r="AM597" s="39"/>
    </row>
    <row r="598" ht="15.75" customHeight="1">
      <c r="A598" s="34"/>
      <c r="B598" s="34"/>
      <c r="C598" s="34"/>
      <c r="E598" s="34"/>
      <c r="F598" s="35"/>
      <c r="J598" s="36"/>
      <c r="L598" s="37"/>
      <c r="X598" s="12"/>
      <c r="Y598" s="12"/>
      <c r="Z598" s="12"/>
      <c r="AB598" s="13"/>
      <c r="AD598" s="12"/>
      <c r="AH598" s="12"/>
      <c r="AK598" s="12"/>
      <c r="AM598" s="39"/>
    </row>
    <row r="599" ht="15.75" customHeight="1">
      <c r="A599" s="34"/>
      <c r="B599" s="34"/>
      <c r="C599" s="34"/>
      <c r="E599" s="34"/>
      <c r="F599" s="35"/>
      <c r="J599" s="36"/>
      <c r="L599" s="37"/>
      <c r="X599" s="12"/>
      <c r="Y599" s="12"/>
      <c r="Z599" s="12"/>
      <c r="AB599" s="13"/>
      <c r="AD599" s="12"/>
      <c r="AH599" s="12"/>
      <c r="AK599" s="12"/>
      <c r="AM599" s="39"/>
    </row>
    <row r="600" ht="15.75" customHeight="1">
      <c r="A600" s="34"/>
      <c r="B600" s="34"/>
      <c r="C600" s="34"/>
      <c r="E600" s="34"/>
      <c r="F600" s="35"/>
      <c r="J600" s="36"/>
      <c r="L600" s="37"/>
      <c r="X600" s="12"/>
      <c r="Y600" s="12"/>
      <c r="Z600" s="12"/>
      <c r="AB600" s="13"/>
      <c r="AD600" s="12"/>
      <c r="AH600" s="12"/>
      <c r="AK600" s="12"/>
      <c r="AM600" s="39"/>
    </row>
    <row r="601" ht="15.75" customHeight="1">
      <c r="A601" s="34"/>
      <c r="B601" s="34"/>
      <c r="C601" s="34"/>
      <c r="E601" s="34"/>
      <c r="F601" s="35"/>
      <c r="J601" s="36"/>
      <c r="L601" s="37"/>
      <c r="X601" s="12"/>
      <c r="Y601" s="12"/>
      <c r="Z601" s="12"/>
      <c r="AB601" s="13"/>
      <c r="AD601" s="12"/>
      <c r="AH601" s="12"/>
      <c r="AK601" s="12"/>
      <c r="AM601" s="39"/>
    </row>
    <row r="602" ht="15.75" customHeight="1">
      <c r="A602" s="34"/>
      <c r="B602" s="34"/>
      <c r="C602" s="34"/>
      <c r="E602" s="34"/>
      <c r="F602" s="35"/>
      <c r="J602" s="36"/>
      <c r="L602" s="37"/>
      <c r="X602" s="12"/>
      <c r="Y602" s="12"/>
      <c r="Z602" s="12"/>
      <c r="AB602" s="13"/>
      <c r="AD602" s="12"/>
      <c r="AH602" s="12"/>
      <c r="AK602" s="12"/>
      <c r="AM602" s="39"/>
    </row>
    <row r="603" ht="15.75" customHeight="1">
      <c r="A603" s="34"/>
      <c r="B603" s="34"/>
      <c r="C603" s="34"/>
      <c r="E603" s="34"/>
      <c r="F603" s="35"/>
      <c r="J603" s="36"/>
      <c r="L603" s="37"/>
      <c r="X603" s="12"/>
      <c r="Y603" s="12"/>
      <c r="Z603" s="12"/>
      <c r="AB603" s="13"/>
      <c r="AD603" s="12"/>
      <c r="AH603" s="12"/>
      <c r="AK603" s="12"/>
      <c r="AM603" s="39"/>
    </row>
    <row r="604" ht="15.75" customHeight="1">
      <c r="A604" s="34"/>
      <c r="B604" s="34"/>
      <c r="C604" s="34"/>
      <c r="E604" s="34"/>
      <c r="F604" s="35"/>
      <c r="J604" s="36"/>
      <c r="L604" s="37"/>
      <c r="X604" s="12"/>
      <c r="Y604" s="12"/>
      <c r="Z604" s="12"/>
      <c r="AB604" s="13"/>
      <c r="AD604" s="12"/>
      <c r="AH604" s="12"/>
      <c r="AK604" s="12"/>
      <c r="AM604" s="39"/>
    </row>
    <row r="605" ht="15.75" customHeight="1">
      <c r="A605" s="34"/>
      <c r="B605" s="34"/>
      <c r="C605" s="34"/>
      <c r="E605" s="34"/>
      <c r="F605" s="35"/>
      <c r="J605" s="36"/>
      <c r="L605" s="37"/>
      <c r="X605" s="12"/>
      <c r="Y605" s="12"/>
      <c r="Z605" s="12"/>
      <c r="AB605" s="13"/>
      <c r="AD605" s="12"/>
      <c r="AH605" s="12"/>
      <c r="AK605" s="12"/>
      <c r="AM605" s="39"/>
    </row>
    <row r="606" ht="15.75" customHeight="1">
      <c r="A606" s="34"/>
      <c r="B606" s="34"/>
      <c r="C606" s="34"/>
      <c r="E606" s="34"/>
      <c r="F606" s="35"/>
      <c r="J606" s="36"/>
      <c r="L606" s="37"/>
      <c r="X606" s="12"/>
      <c r="Y606" s="12"/>
      <c r="Z606" s="12"/>
      <c r="AB606" s="13"/>
      <c r="AD606" s="12"/>
      <c r="AH606" s="12"/>
      <c r="AK606" s="12"/>
      <c r="AM606" s="39"/>
    </row>
    <row r="607" ht="15.75" customHeight="1">
      <c r="A607" s="34"/>
      <c r="B607" s="34"/>
      <c r="C607" s="34"/>
      <c r="E607" s="34"/>
      <c r="F607" s="35"/>
      <c r="J607" s="36"/>
      <c r="L607" s="37"/>
      <c r="X607" s="12"/>
      <c r="Y607" s="12"/>
      <c r="Z607" s="12"/>
      <c r="AB607" s="13"/>
      <c r="AD607" s="12"/>
      <c r="AH607" s="12"/>
      <c r="AK607" s="12"/>
      <c r="AM607" s="39"/>
    </row>
    <row r="608" ht="15.75" customHeight="1">
      <c r="A608" s="34"/>
      <c r="B608" s="34"/>
      <c r="C608" s="34"/>
      <c r="E608" s="34"/>
      <c r="F608" s="35"/>
      <c r="J608" s="36"/>
      <c r="L608" s="37"/>
      <c r="X608" s="12"/>
      <c r="Y608" s="12"/>
      <c r="Z608" s="12"/>
      <c r="AB608" s="13"/>
      <c r="AD608" s="12"/>
      <c r="AH608" s="12"/>
      <c r="AK608" s="12"/>
      <c r="AM608" s="39"/>
    </row>
    <row r="609" ht="15.75" customHeight="1">
      <c r="A609" s="34"/>
      <c r="B609" s="34"/>
      <c r="C609" s="34"/>
      <c r="E609" s="34"/>
      <c r="F609" s="35"/>
      <c r="J609" s="36"/>
      <c r="L609" s="37"/>
      <c r="X609" s="12"/>
      <c r="Y609" s="12"/>
      <c r="Z609" s="12"/>
      <c r="AB609" s="13"/>
      <c r="AD609" s="12"/>
      <c r="AH609" s="12"/>
      <c r="AK609" s="12"/>
      <c r="AM609" s="39"/>
    </row>
    <row r="610" ht="15.75" customHeight="1">
      <c r="A610" s="34"/>
      <c r="B610" s="34"/>
      <c r="C610" s="34"/>
      <c r="E610" s="34"/>
      <c r="F610" s="35"/>
      <c r="J610" s="36"/>
      <c r="L610" s="37"/>
      <c r="X610" s="12"/>
      <c r="Y610" s="12"/>
      <c r="Z610" s="12"/>
      <c r="AB610" s="13"/>
      <c r="AD610" s="12"/>
      <c r="AH610" s="12"/>
      <c r="AK610" s="12"/>
      <c r="AM610" s="39"/>
    </row>
    <row r="611" ht="15.75" customHeight="1">
      <c r="A611" s="34"/>
      <c r="B611" s="34"/>
      <c r="C611" s="34"/>
      <c r="E611" s="34"/>
      <c r="F611" s="35"/>
      <c r="J611" s="36"/>
      <c r="L611" s="37"/>
      <c r="X611" s="12"/>
      <c r="Y611" s="12"/>
      <c r="Z611" s="12"/>
      <c r="AB611" s="13"/>
      <c r="AD611" s="12"/>
      <c r="AH611" s="12"/>
      <c r="AK611" s="12"/>
      <c r="AM611" s="39"/>
    </row>
    <row r="612" ht="15.75" customHeight="1">
      <c r="A612" s="34"/>
      <c r="B612" s="34"/>
      <c r="C612" s="34"/>
      <c r="E612" s="34"/>
      <c r="F612" s="35"/>
      <c r="J612" s="36"/>
      <c r="L612" s="37"/>
      <c r="X612" s="12"/>
      <c r="Y612" s="12"/>
      <c r="Z612" s="12"/>
      <c r="AB612" s="13"/>
      <c r="AD612" s="12"/>
      <c r="AH612" s="12"/>
      <c r="AK612" s="12"/>
      <c r="AM612" s="39"/>
    </row>
    <row r="613" ht="15.75" customHeight="1">
      <c r="A613" s="34"/>
      <c r="B613" s="34"/>
      <c r="C613" s="34"/>
      <c r="E613" s="34"/>
      <c r="F613" s="35"/>
      <c r="J613" s="36"/>
      <c r="L613" s="37"/>
      <c r="X613" s="12"/>
      <c r="Y613" s="12"/>
      <c r="Z613" s="12"/>
      <c r="AB613" s="13"/>
      <c r="AD613" s="12"/>
      <c r="AH613" s="12"/>
      <c r="AK613" s="12"/>
      <c r="AM613" s="39"/>
    </row>
    <row r="614" ht="15.75" customHeight="1">
      <c r="A614" s="34"/>
      <c r="B614" s="34"/>
      <c r="C614" s="34"/>
      <c r="E614" s="34"/>
      <c r="F614" s="35"/>
      <c r="J614" s="36"/>
      <c r="L614" s="37"/>
      <c r="X614" s="12"/>
      <c r="Y614" s="12"/>
      <c r="Z614" s="12"/>
      <c r="AB614" s="13"/>
      <c r="AD614" s="12"/>
      <c r="AH614" s="12"/>
      <c r="AK614" s="12"/>
      <c r="AM614" s="39"/>
    </row>
    <row r="615" ht="15.75" customHeight="1">
      <c r="A615" s="34"/>
      <c r="B615" s="34"/>
      <c r="C615" s="34"/>
      <c r="E615" s="34"/>
      <c r="F615" s="35"/>
      <c r="J615" s="36"/>
      <c r="L615" s="37"/>
      <c r="X615" s="12"/>
      <c r="Y615" s="12"/>
      <c r="Z615" s="12"/>
      <c r="AB615" s="13"/>
      <c r="AD615" s="12"/>
      <c r="AH615" s="12"/>
      <c r="AK615" s="12"/>
      <c r="AM615" s="39"/>
    </row>
    <row r="616" ht="15.75" customHeight="1">
      <c r="A616" s="34"/>
      <c r="B616" s="34"/>
      <c r="C616" s="34"/>
      <c r="E616" s="34"/>
      <c r="F616" s="35"/>
      <c r="J616" s="36"/>
      <c r="L616" s="37"/>
      <c r="X616" s="12"/>
      <c r="Y616" s="12"/>
      <c r="Z616" s="12"/>
      <c r="AB616" s="13"/>
      <c r="AD616" s="12"/>
      <c r="AH616" s="12"/>
      <c r="AK616" s="12"/>
      <c r="AM616" s="39"/>
    </row>
    <row r="617" ht="15.75" customHeight="1">
      <c r="A617" s="34"/>
      <c r="B617" s="34"/>
      <c r="C617" s="34"/>
      <c r="E617" s="34"/>
      <c r="F617" s="35"/>
      <c r="J617" s="36"/>
      <c r="L617" s="37"/>
      <c r="X617" s="12"/>
      <c r="Y617" s="12"/>
      <c r="Z617" s="12"/>
      <c r="AB617" s="13"/>
      <c r="AD617" s="12"/>
      <c r="AH617" s="12"/>
      <c r="AK617" s="12"/>
      <c r="AM617" s="39"/>
    </row>
    <row r="618" ht="15.75" customHeight="1">
      <c r="A618" s="34"/>
      <c r="B618" s="34"/>
      <c r="C618" s="34"/>
      <c r="E618" s="34"/>
      <c r="F618" s="35"/>
      <c r="J618" s="36"/>
      <c r="L618" s="37"/>
      <c r="X618" s="12"/>
      <c r="Y618" s="12"/>
      <c r="Z618" s="12"/>
      <c r="AB618" s="13"/>
      <c r="AD618" s="12"/>
      <c r="AH618" s="12"/>
      <c r="AK618" s="12"/>
      <c r="AM618" s="39"/>
    </row>
    <row r="619" ht="15.75" customHeight="1">
      <c r="A619" s="34"/>
      <c r="B619" s="34"/>
      <c r="C619" s="34"/>
      <c r="E619" s="34"/>
      <c r="F619" s="35"/>
      <c r="J619" s="36"/>
      <c r="L619" s="37"/>
      <c r="X619" s="12"/>
      <c r="Y619" s="12"/>
      <c r="Z619" s="12"/>
      <c r="AB619" s="13"/>
      <c r="AD619" s="12"/>
      <c r="AH619" s="12"/>
      <c r="AK619" s="12"/>
      <c r="AM619" s="39"/>
    </row>
    <row r="620" ht="15.75" customHeight="1">
      <c r="A620" s="34"/>
      <c r="B620" s="34"/>
      <c r="C620" s="34"/>
      <c r="E620" s="34"/>
      <c r="F620" s="35"/>
      <c r="J620" s="36"/>
      <c r="L620" s="37"/>
      <c r="X620" s="12"/>
      <c r="Y620" s="12"/>
      <c r="Z620" s="12"/>
      <c r="AB620" s="13"/>
      <c r="AD620" s="12"/>
      <c r="AH620" s="12"/>
      <c r="AK620" s="12"/>
      <c r="AM620" s="39"/>
    </row>
    <row r="621" ht="15.75" customHeight="1">
      <c r="A621" s="34"/>
      <c r="B621" s="34"/>
      <c r="C621" s="34"/>
      <c r="E621" s="34"/>
      <c r="F621" s="35"/>
      <c r="J621" s="36"/>
      <c r="L621" s="37"/>
      <c r="X621" s="12"/>
      <c r="Y621" s="12"/>
      <c r="Z621" s="12"/>
      <c r="AB621" s="13"/>
      <c r="AD621" s="12"/>
      <c r="AH621" s="12"/>
      <c r="AK621" s="12"/>
      <c r="AM621" s="39"/>
    </row>
    <row r="622" ht="15.75" customHeight="1">
      <c r="A622" s="34"/>
      <c r="B622" s="34"/>
      <c r="C622" s="34"/>
      <c r="E622" s="34"/>
      <c r="F622" s="35"/>
      <c r="J622" s="36"/>
      <c r="L622" s="37"/>
      <c r="X622" s="12"/>
      <c r="Y622" s="12"/>
      <c r="Z622" s="12"/>
      <c r="AB622" s="13"/>
      <c r="AD622" s="12"/>
      <c r="AH622" s="12"/>
      <c r="AK622" s="12"/>
      <c r="AM622" s="39"/>
    </row>
    <row r="623" ht="15.75" customHeight="1">
      <c r="A623" s="34"/>
      <c r="B623" s="34"/>
      <c r="C623" s="34"/>
      <c r="E623" s="34"/>
      <c r="F623" s="35"/>
      <c r="J623" s="36"/>
      <c r="L623" s="37"/>
      <c r="X623" s="12"/>
      <c r="Y623" s="12"/>
      <c r="Z623" s="12"/>
      <c r="AB623" s="13"/>
      <c r="AD623" s="12"/>
      <c r="AH623" s="12"/>
      <c r="AK623" s="12"/>
      <c r="AM623" s="39"/>
    </row>
    <row r="624" ht="15.75" customHeight="1">
      <c r="A624" s="34"/>
      <c r="B624" s="34"/>
      <c r="C624" s="34"/>
      <c r="E624" s="34"/>
      <c r="F624" s="35"/>
      <c r="J624" s="36"/>
      <c r="L624" s="37"/>
      <c r="X624" s="12"/>
      <c r="Y624" s="12"/>
      <c r="Z624" s="12"/>
      <c r="AB624" s="13"/>
      <c r="AD624" s="12"/>
      <c r="AH624" s="12"/>
      <c r="AK624" s="12"/>
      <c r="AM624" s="39"/>
    </row>
    <row r="625" ht="15.75" customHeight="1">
      <c r="A625" s="34"/>
      <c r="B625" s="34"/>
      <c r="C625" s="34"/>
      <c r="E625" s="34"/>
      <c r="F625" s="35"/>
      <c r="J625" s="36"/>
      <c r="L625" s="37"/>
      <c r="X625" s="12"/>
      <c r="Y625" s="12"/>
      <c r="Z625" s="12"/>
      <c r="AB625" s="13"/>
      <c r="AD625" s="12"/>
      <c r="AH625" s="12"/>
      <c r="AK625" s="12"/>
      <c r="AM625" s="39"/>
    </row>
    <row r="626" ht="15.75" customHeight="1">
      <c r="A626" s="34"/>
      <c r="B626" s="34"/>
      <c r="C626" s="34"/>
      <c r="E626" s="34"/>
      <c r="F626" s="35"/>
      <c r="J626" s="36"/>
      <c r="L626" s="37"/>
      <c r="X626" s="12"/>
      <c r="Y626" s="12"/>
      <c r="Z626" s="12"/>
      <c r="AB626" s="13"/>
      <c r="AD626" s="12"/>
      <c r="AH626" s="12"/>
      <c r="AK626" s="12"/>
      <c r="AM626" s="39"/>
    </row>
    <row r="627" ht="15.75" customHeight="1">
      <c r="A627" s="34"/>
      <c r="B627" s="34"/>
      <c r="C627" s="34"/>
      <c r="E627" s="34"/>
      <c r="F627" s="35"/>
      <c r="J627" s="36"/>
      <c r="L627" s="37"/>
      <c r="X627" s="12"/>
      <c r="Y627" s="12"/>
      <c r="Z627" s="12"/>
      <c r="AB627" s="13"/>
      <c r="AD627" s="12"/>
      <c r="AH627" s="12"/>
      <c r="AK627" s="12"/>
      <c r="AM627" s="39"/>
    </row>
    <row r="628" ht="15.75" customHeight="1">
      <c r="A628" s="34"/>
      <c r="B628" s="34"/>
      <c r="C628" s="34"/>
      <c r="E628" s="34"/>
      <c r="F628" s="35"/>
      <c r="J628" s="36"/>
      <c r="L628" s="37"/>
      <c r="X628" s="12"/>
      <c r="Y628" s="12"/>
      <c r="Z628" s="12"/>
      <c r="AB628" s="13"/>
      <c r="AD628" s="12"/>
      <c r="AH628" s="12"/>
      <c r="AK628" s="12"/>
      <c r="AM628" s="39"/>
    </row>
    <row r="629" ht="15.75" customHeight="1">
      <c r="A629" s="34"/>
      <c r="B629" s="34"/>
      <c r="C629" s="34"/>
      <c r="E629" s="34"/>
      <c r="F629" s="35"/>
      <c r="J629" s="36"/>
      <c r="L629" s="37"/>
      <c r="X629" s="12"/>
      <c r="Y629" s="12"/>
      <c r="Z629" s="12"/>
      <c r="AB629" s="13"/>
      <c r="AD629" s="12"/>
      <c r="AH629" s="12"/>
      <c r="AK629" s="12"/>
      <c r="AM629" s="39"/>
    </row>
    <row r="630" ht="15.75" customHeight="1">
      <c r="A630" s="34"/>
      <c r="B630" s="34"/>
      <c r="C630" s="34"/>
      <c r="E630" s="34"/>
      <c r="F630" s="35"/>
      <c r="J630" s="36"/>
      <c r="L630" s="37"/>
      <c r="X630" s="12"/>
      <c r="Y630" s="12"/>
      <c r="Z630" s="12"/>
      <c r="AB630" s="13"/>
      <c r="AD630" s="12"/>
      <c r="AH630" s="12"/>
      <c r="AK630" s="12"/>
      <c r="AM630" s="39"/>
    </row>
    <row r="631" ht="15.75" customHeight="1">
      <c r="A631" s="34"/>
      <c r="B631" s="34"/>
      <c r="C631" s="34"/>
      <c r="E631" s="34"/>
      <c r="F631" s="35"/>
      <c r="J631" s="36"/>
      <c r="L631" s="37"/>
      <c r="X631" s="12"/>
      <c r="Y631" s="12"/>
      <c r="Z631" s="12"/>
      <c r="AB631" s="13"/>
      <c r="AD631" s="12"/>
      <c r="AH631" s="12"/>
      <c r="AK631" s="12"/>
      <c r="AM631" s="39"/>
    </row>
    <row r="632" ht="15.75" customHeight="1">
      <c r="A632" s="34"/>
      <c r="B632" s="34"/>
      <c r="C632" s="34"/>
      <c r="E632" s="34"/>
      <c r="F632" s="35"/>
      <c r="J632" s="36"/>
      <c r="L632" s="37"/>
      <c r="X632" s="12"/>
      <c r="Y632" s="12"/>
      <c r="Z632" s="12"/>
      <c r="AB632" s="13"/>
      <c r="AD632" s="12"/>
      <c r="AH632" s="12"/>
      <c r="AK632" s="12"/>
      <c r="AM632" s="39"/>
    </row>
    <row r="633" ht="15.75" customHeight="1">
      <c r="A633" s="34"/>
      <c r="B633" s="34"/>
      <c r="C633" s="34"/>
      <c r="E633" s="34"/>
      <c r="F633" s="35"/>
      <c r="J633" s="36"/>
      <c r="L633" s="37"/>
      <c r="X633" s="12"/>
      <c r="Y633" s="12"/>
      <c r="Z633" s="12"/>
      <c r="AB633" s="13"/>
      <c r="AD633" s="12"/>
      <c r="AH633" s="12"/>
      <c r="AK633" s="12"/>
      <c r="AM633" s="39"/>
    </row>
    <row r="634" ht="15.75" customHeight="1">
      <c r="A634" s="34"/>
      <c r="B634" s="34"/>
      <c r="C634" s="34"/>
      <c r="E634" s="34"/>
      <c r="F634" s="35"/>
      <c r="J634" s="36"/>
      <c r="L634" s="37"/>
      <c r="X634" s="12"/>
      <c r="Y634" s="12"/>
      <c r="Z634" s="12"/>
      <c r="AB634" s="13"/>
      <c r="AD634" s="12"/>
      <c r="AH634" s="12"/>
      <c r="AK634" s="12"/>
      <c r="AM634" s="39"/>
    </row>
    <row r="635" ht="15.75" customHeight="1">
      <c r="A635" s="34"/>
      <c r="B635" s="34"/>
      <c r="C635" s="34"/>
      <c r="E635" s="34"/>
      <c r="F635" s="35"/>
      <c r="J635" s="36"/>
      <c r="L635" s="37"/>
      <c r="X635" s="12"/>
      <c r="Y635" s="12"/>
      <c r="Z635" s="12"/>
      <c r="AB635" s="13"/>
      <c r="AD635" s="12"/>
      <c r="AH635" s="12"/>
      <c r="AK635" s="12"/>
      <c r="AM635" s="39"/>
    </row>
    <row r="636" ht="15.75" customHeight="1">
      <c r="A636" s="34"/>
      <c r="B636" s="34"/>
      <c r="C636" s="34"/>
      <c r="E636" s="34"/>
      <c r="F636" s="35"/>
      <c r="J636" s="36"/>
      <c r="L636" s="37"/>
      <c r="X636" s="12"/>
      <c r="Y636" s="12"/>
      <c r="Z636" s="12"/>
      <c r="AB636" s="13"/>
      <c r="AD636" s="12"/>
      <c r="AH636" s="12"/>
      <c r="AK636" s="12"/>
      <c r="AM636" s="39"/>
    </row>
    <row r="637" ht="15.75" customHeight="1">
      <c r="A637" s="34"/>
      <c r="B637" s="34"/>
      <c r="C637" s="34"/>
      <c r="E637" s="34"/>
      <c r="F637" s="35"/>
      <c r="J637" s="36"/>
      <c r="L637" s="37"/>
      <c r="X637" s="12"/>
      <c r="Y637" s="12"/>
      <c r="Z637" s="12"/>
      <c r="AB637" s="13"/>
      <c r="AD637" s="12"/>
      <c r="AH637" s="12"/>
      <c r="AK637" s="12"/>
      <c r="AM637" s="39"/>
    </row>
    <row r="638" ht="15.75" customHeight="1">
      <c r="A638" s="34"/>
      <c r="B638" s="34"/>
      <c r="C638" s="34"/>
      <c r="E638" s="34"/>
      <c r="F638" s="35"/>
      <c r="J638" s="36"/>
      <c r="L638" s="37"/>
      <c r="X638" s="12"/>
      <c r="Y638" s="12"/>
      <c r="Z638" s="12"/>
      <c r="AB638" s="13"/>
      <c r="AD638" s="12"/>
      <c r="AH638" s="12"/>
      <c r="AK638" s="12"/>
      <c r="AM638" s="39"/>
    </row>
    <row r="639" ht="15.75" customHeight="1">
      <c r="A639" s="34"/>
      <c r="B639" s="34"/>
      <c r="C639" s="34"/>
      <c r="E639" s="34"/>
      <c r="F639" s="35"/>
      <c r="J639" s="36"/>
      <c r="L639" s="37"/>
      <c r="X639" s="12"/>
      <c r="Y639" s="12"/>
      <c r="Z639" s="12"/>
      <c r="AB639" s="13"/>
      <c r="AD639" s="12"/>
      <c r="AH639" s="12"/>
      <c r="AK639" s="12"/>
      <c r="AM639" s="39"/>
    </row>
    <row r="640" ht="15.75" customHeight="1">
      <c r="A640" s="34"/>
      <c r="B640" s="34"/>
      <c r="C640" s="34"/>
      <c r="E640" s="34"/>
      <c r="F640" s="35"/>
      <c r="J640" s="36"/>
      <c r="L640" s="37"/>
      <c r="X640" s="12"/>
      <c r="Y640" s="12"/>
      <c r="Z640" s="12"/>
      <c r="AB640" s="13"/>
      <c r="AD640" s="12"/>
      <c r="AH640" s="12"/>
      <c r="AK640" s="12"/>
      <c r="AM640" s="39"/>
    </row>
    <row r="641" ht="15.75" customHeight="1">
      <c r="A641" s="34"/>
      <c r="B641" s="34"/>
      <c r="C641" s="34"/>
      <c r="E641" s="34"/>
      <c r="F641" s="35"/>
      <c r="J641" s="36"/>
      <c r="L641" s="37"/>
      <c r="X641" s="12"/>
      <c r="Y641" s="12"/>
      <c r="Z641" s="12"/>
      <c r="AB641" s="13"/>
      <c r="AD641" s="12"/>
      <c r="AH641" s="12"/>
      <c r="AK641" s="12"/>
      <c r="AM641" s="39"/>
    </row>
    <row r="642" ht="15.75" customHeight="1">
      <c r="A642" s="34"/>
      <c r="B642" s="34"/>
      <c r="C642" s="34"/>
      <c r="E642" s="34"/>
      <c r="F642" s="35"/>
      <c r="J642" s="36"/>
      <c r="L642" s="37"/>
      <c r="X642" s="12"/>
      <c r="Y642" s="12"/>
      <c r="Z642" s="12"/>
      <c r="AB642" s="13"/>
      <c r="AD642" s="12"/>
      <c r="AH642" s="12"/>
      <c r="AK642" s="12"/>
      <c r="AM642" s="39"/>
    </row>
    <row r="643" ht="15.75" customHeight="1">
      <c r="A643" s="34"/>
      <c r="B643" s="34"/>
      <c r="C643" s="34"/>
      <c r="E643" s="34"/>
      <c r="F643" s="35"/>
      <c r="J643" s="36"/>
      <c r="L643" s="37"/>
      <c r="X643" s="12"/>
      <c r="Y643" s="12"/>
      <c r="Z643" s="12"/>
      <c r="AB643" s="13"/>
      <c r="AD643" s="12"/>
      <c r="AH643" s="12"/>
      <c r="AK643" s="12"/>
      <c r="AM643" s="39"/>
    </row>
    <row r="644" ht="15.75" customHeight="1">
      <c r="A644" s="34"/>
      <c r="B644" s="34"/>
      <c r="C644" s="34"/>
      <c r="E644" s="34"/>
      <c r="F644" s="35"/>
      <c r="J644" s="36"/>
      <c r="L644" s="37"/>
      <c r="X644" s="12"/>
      <c r="Y644" s="12"/>
      <c r="Z644" s="12"/>
      <c r="AB644" s="13"/>
      <c r="AD644" s="12"/>
      <c r="AH644" s="12"/>
      <c r="AK644" s="12"/>
      <c r="AM644" s="39"/>
    </row>
    <row r="645" ht="15.75" customHeight="1">
      <c r="A645" s="34"/>
      <c r="B645" s="34"/>
      <c r="C645" s="34"/>
      <c r="E645" s="34"/>
      <c r="F645" s="35"/>
      <c r="J645" s="36"/>
      <c r="L645" s="37"/>
      <c r="X645" s="12"/>
      <c r="Y645" s="12"/>
      <c r="Z645" s="12"/>
      <c r="AB645" s="13"/>
      <c r="AD645" s="12"/>
      <c r="AH645" s="12"/>
      <c r="AK645" s="12"/>
      <c r="AM645" s="39"/>
    </row>
    <row r="646" ht="15.75" customHeight="1">
      <c r="A646" s="34"/>
      <c r="B646" s="34"/>
      <c r="C646" s="34"/>
      <c r="E646" s="34"/>
      <c r="F646" s="35"/>
      <c r="J646" s="36"/>
      <c r="L646" s="37"/>
      <c r="X646" s="12"/>
      <c r="Y646" s="12"/>
      <c r="Z646" s="12"/>
      <c r="AB646" s="13"/>
      <c r="AD646" s="12"/>
      <c r="AH646" s="12"/>
      <c r="AK646" s="12"/>
      <c r="AM646" s="39"/>
    </row>
    <row r="647" ht="15.75" customHeight="1">
      <c r="A647" s="34"/>
      <c r="B647" s="34"/>
      <c r="C647" s="34"/>
      <c r="E647" s="34"/>
      <c r="F647" s="35"/>
      <c r="J647" s="36"/>
      <c r="L647" s="37"/>
      <c r="X647" s="12"/>
      <c r="Y647" s="12"/>
      <c r="Z647" s="12"/>
      <c r="AB647" s="13"/>
      <c r="AD647" s="12"/>
      <c r="AH647" s="12"/>
      <c r="AK647" s="12"/>
      <c r="AM647" s="39"/>
    </row>
    <row r="648" ht="15.75" customHeight="1">
      <c r="A648" s="34"/>
      <c r="B648" s="34"/>
      <c r="C648" s="34"/>
      <c r="E648" s="34"/>
      <c r="F648" s="35"/>
      <c r="J648" s="36"/>
      <c r="L648" s="37"/>
      <c r="X648" s="12"/>
      <c r="Y648" s="12"/>
      <c r="Z648" s="12"/>
      <c r="AB648" s="13"/>
      <c r="AD648" s="12"/>
      <c r="AH648" s="12"/>
      <c r="AK648" s="12"/>
      <c r="AM648" s="39"/>
    </row>
    <row r="649" ht="15.75" customHeight="1">
      <c r="A649" s="34"/>
      <c r="B649" s="34"/>
      <c r="C649" s="34"/>
      <c r="E649" s="34"/>
      <c r="F649" s="35"/>
      <c r="J649" s="36"/>
      <c r="L649" s="37"/>
      <c r="X649" s="12"/>
      <c r="Y649" s="12"/>
      <c r="Z649" s="12"/>
      <c r="AB649" s="13"/>
      <c r="AD649" s="12"/>
      <c r="AH649" s="12"/>
      <c r="AK649" s="12"/>
      <c r="AM649" s="39"/>
    </row>
    <row r="650" ht="15.75" customHeight="1">
      <c r="A650" s="34"/>
      <c r="B650" s="34"/>
      <c r="C650" s="34"/>
      <c r="E650" s="34"/>
      <c r="F650" s="35"/>
      <c r="J650" s="36"/>
      <c r="L650" s="37"/>
      <c r="X650" s="12"/>
      <c r="Y650" s="12"/>
      <c r="Z650" s="12"/>
      <c r="AB650" s="13"/>
      <c r="AD650" s="12"/>
      <c r="AH650" s="12"/>
      <c r="AK650" s="12"/>
      <c r="AM650" s="39"/>
    </row>
    <row r="651" ht="15.75" customHeight="1">
      <c r="A651" s="34"/>
      <c r="B651" s="34"/>
      <c r="C651" s="34"/>
      <c r="E651" s="34"/>
      <c r="F651" s="35"/>
      <c r="J651" s="36"/>
      <c r="L651" s="37"/>
      <c r="X651" s="12"/>
      <c r="Y651" s="12"/>
      <c r="Z651" s="12"/>
      <c r="AB651" s="13"/>
      <c r="AD651" s="12"/>
      <c r="AH651" s="12"/>
      <c r="AK651" s="12"/>
      <c r="AM651" s="39"/>
    </row>
    <row r="652" ht="15.75" customHeight="1">
      <c r="A652" s="34"/>
      <c r="B652" s="34"/>
      <c r="C652" s="34"/>
      <c r="E652" s="34"/>
      <c r="F652" s="35"/>
      <c r="J652" s="36"/>
      <c r="L652" s="37"/>
      <c r="X652" s="12"/>
      <c r="Y652" s="12"/>
      <c r="Z652" s="12"/>
      <c r="AB652" s="13"/>
      <c r="AD652" s="12"/>
      <c r="AH652" s="12"/>
      <c r="AK652" s="12"/>
      <c r="AM652" s="39"/>
    </row>
    <row r="653" ht="15.75" customHeight="1">
      <c r="A653" s="34"/>
      <c r="B653" s="34"/>
      <c r="C653" s="34"/>
      <c r="E653" s="34"/>
      <c r="F653" s="35"/>
      <c r="J653" s="36"/>
      <c r="L653" s="37"/>
      <c r="X653" s="12"/>
      <c r="Y653" s="12"/>
      <c r="Z653" s="12"/>
      <c r="AB653" s="13"/>
      <c r="AD653" s="12"/>
      <c r="AH653" s="12"/>
      <c r="AK653" s="12"/>
      <c r="AM653" s="39"/>
    </row>
    <row r="654" ht="15.75" customHeight="1">
      <c r="A654" s="34"/>
      <c r="B654" s="34"/>
      <c r="C654" s="34"/>
      <c r="E654" s="34"/>
      <c r="F654" s="35"/>
      <c r="J654" s="36"/>
      <c r="L654" s="37"/>
      <c r="X654" s="12"/>
      <c r="Y654" s="12"/>
      <c r="Z654" s="12"/>
      <c r="AB654" s="13"/>
      <c r="AD654" s="12"/>
      <c r="AH654" s="12"/>
      <c r="AK654" s="12"/>
      <c r="AM654" s="39"/>
    </row>
    <row r="655" ht="15.75" customHeight="1">
      <c r="A655" s="34"/>
      <c r="B655" s="34"/>
      <c r="C655" s="34"/>
      <c r="E655" s="34"/>
      <c r="F655" s="35"/>
      <c r="J655" s="36"/>
      <c r="L655" s="37"/>
      <c r="X655" s="12"/>
      <c r="Y655" s="12"/>
      <c r="Z655" s="12"/>
      <c r="AB655" s="13"/>
      <c r="AD655" s="12"/>
      <c r="AH655" s="12"/>
      <c r="AK655" s="12"/>
      <c r="AM655" s="39"/>
    </row>
    <row r="656" ht="15.75" customHeight="1">
      <c r="A656" s="34"/>
      <c r="B656" s="34"/>
      <c r="C656" s="34"/>
      <c r="E656" s="34"/>
      <c r="F656" s="35"/>
      <c r="J656" s="36"/>
      <c r="L656" s="37"/>
      <c r="X656" s="12"/>
      <c r="Y656" s="12"/>
      <c r="Z656" s="12"/>
      <c r="AB656" s="13"/>
      <c r="AD656" s="12"/>
      <c r="AH656" s="12"/>
      <c r="AK656" s="12"/>
      <c r="AM656" s="39"/>
    </row>
    <row r="657" ht="15.75" customHeight="1">
      <c r="A657" s="34"/>
      <c r="B657" s="34"/>
      <c r="C657" s="34"/>
      <c r="E657" s="34"/>
      <c r="F657" s="35"/>
      <c r="J657" s="36"/>
      <c r="L657" s="37"/>
      <c r="X657" s="12"/>
      <c r="Y657" s="12"/>
      <c r="Z657" s="12"/>
      <c r="AB657" s="13"/>
      <c r="AD657" s="12"/>
      <c r="AH657" s="12"/>
      <c r="AK657" s="12"/>
      <c r="AM657" s="39"/>
    </row>
    <row r="658" ht="15.75" customHeight="1">
      <c r="A658" s="34"/>
      <c r="B658" s="34"/>
      <c r="C658" s="34"/>
      <c r="E658" s="34"/>
      <c r="F658" s="35"/>
      <c r="J658" s="36"/>
      <c r="L658" s="37"/>
      <c r="X658" s="12"/>
      <c r="Y658" s="12"/>
      <c r="Z658" s="12"/>
      <c r="AB658" s="13"/>
      <c r="AD658" s="12"/>
      <c r="AH658" s="12"/>
      <c r="AK658" s="12"/>
      <c r="AM658" s="39"/>
    </row>
    <row r="659" ht="15.75" customHeight="1">
      <c r="A659" s="34"/>
      <c r="B659" s="34"/>
      <c r="C659" s="34"/>
      <c r="E659" s="34"/>
      <c r="F659" s="35"/>
      <c r="J659" s="36"/>
      <c r="L659" s="37"/>
      <c r="X659" s="12"/>
      <c r="Y659" s="12"/>
      <c r="Z659" s="12"/>
      <c r="AB659" s="13"/>
      <c r="AD659" s="12"/>
      <c r="AH659" s="12"/>
      <c r="AK659" s="12"/>
      <c r="AM659" s="39"/>
    </row>
    <row r="660" ht="15.75" customHeight="1">
      <c r="A660" s="34"/>
      <c r="B660" s="34"/>
      <c r="C660" s="34"/>
      <c r="E660" s="34"/>
      <c r="F660" s="35"/>
      <c r="J660" s="36"/>
      <c r="L660" s="37"/>
      <c r="X660" s="12"/>
      <c r="Y660" s="12"/>
      <c r="Z660" s="12"/>
      <c r="AB660" s="13"/>
      <c r="AD660" s="12"/>
      <c r="AH660" s="12"/>
      <c r="AK660" s="12"/>
      <c r="AM660" s="39"/>
    </row>
    <row r="661" ht="15.75" customHeight="1">
      <c r="A661" s="34"/>
      <c r="B661" s="34"/>
      <c r="C661" s="34"/>
      <c r="E661" s="34"/>
      <c r="F661" s="35"/>
      <c r="J661" s="36"/>
      <c r="L661" s="37"/>
      <c r="X661" s="12"/>
      <c r="Y661" s="12"/>
      <c r="Z661" s="12"/>
      <c r="AB661" s="13"/>
      <c r="AD661" s="12"/>
      <c r="AH661" s="12"/>
      <c r="AK661" s="12"/>
      <c r="AM661" s="39"/>
    </row>
    <row r="662" ht="15.75" customHeight="1">
      <c r="A662" s="34"/>
      <c r="B662" s="34"/>
      <c r="C662" s="34"/>
      <c r="E662" s="34"/>
      <c r="F662" s="35"/>
      <c r="J662" s="36"/>
      <c r="L662" s="37"/>
      <c r="X662" s="12"/>
      <c r="Y662" s="12"/>
      <c r="Z662" s="12"/>
      <c r="AB662" s="13"/>
      <c r="AD662" s="12"/>
      <c r="AH662" s="12"/>
      <c r="AK662" s="12"/>
      <c r="AM662" s="39"/>
    </row>
    <row r="663" ht="15.75" customHeight="1">
      <c r="A663" s="34"/>
      <c r="B663" s="34"/>
      <c r="C663" s="34"/>
      <c r="E663" s="34"/>
      <c r="F663" s="35"/>
      <c r="J663" s="36"/>
      <c r="L663" s="37"/>
      <c r="X663" s="12"/>
      <c r="Y663" s="12"/>
      <c r="Z663" s="12"/>
      <c r="AB663" s="13"/>
      <c r="AD663" s="12"/>
      <c r="AH663" s="12"/>
      <c r="AK663" s="12"/>
      <c r="AM663" s="39"/>
    </row>
    <row r="664" ht="15.75" customHeight="1">
      <c r="A664" s="34"/>
      <c r="B664" s="34"/>
      <c r="C664" s="34"/>
      <c r="E664" s="34"/>
      <c r="F664" s="35"/>
      <c r="J664" s="36"/>
      <c r="L664" s="37"/>
      <c r="X664" s="12"/>
      <c r="Y664" s="12"/>
      <c r="Z664" s="12"/>
      <c r="AB664" s="13"/>
      <c r="AD664" s="12"/>
      <c r="AH664" s="12"/>
      <c r="AK664" s="12"/>
      <c r="AM664" s="39"/>
    </row>
    <row r="665" ht="15.75" customHeight="1">
      <c r="A665" s="34"/>
      <c r="B665" s="34"/>
      <c r="C665" s="34"/>
      <c r="E665" s="34"/>
      <c r="F665" s="35"/>
      <c r="J665" s="36"/>
      <c r="L665" s="37"/>
      <c r="X665" s="12"/>
      <c r="Y665" s="12"/>
      <c r="Z665" s="12"/>
      <c r="AB665" s="13"/>
      <c r="AD665" s="12"/>
      <c r="AH665" s="12"/>
      <c r="AK665" s="12"/>
      <c r="AM665" s="39"/>
    </row>
    <row r="666" ht="15.75" customHeight="1">
      <c r="A666" s="34"/>
      <c r="B666" s="34"/>
      <c r="C666" s="34"/>
      <c r="E666" s="34"/>
      <c r="F666" s="35"/>
      <c r="J666" s="36"/>
      <c r="L666" s="37"/>
      <c r="X666" s="12"/>
      <c r="Y666" s="12"/>
      <c r="Z666" s="12"/>
      <c r="AB666" s="13"/>
      <c r="AD666" s="12"/>
      <c r="AH666" s="12"/>
      <c r="AK666" s="12"/>
      <c r="AM666" s="39"/>
    </row>
    <row r="667" ht="15.75" customHeight="1">
      <c r="A667" s="34"/>
      <c r="B667" s="34"/>
      <c r="C667" s="34"/>
      <c r="E667" s="34"/>
      <c r="F667" s="35"/>
      <c r="J667" s="36"/>
      <c r="L667" s="37"/>
      <c r="X667" s="12"/>
      <c r="Y667" s="12"/>
      <c r="Z667" s="12"/>
      <c r="AB667" s="13"/>
      <c r="AD667" s="12"/>
      <c r="AH667" s="12"/>
      <c r="AK667" s="12"/>
      <c r="AM667" s="39"/>
    </row>
    <row r="668" ht="15.75" customHeight="1">
      <c r="A668" s="34"/>
      <c r="B668" s="34"/>
      <c r="C668" s="34"/>
      <c r="E668" s="34"/>
      <c r="F668" s="35"/>
      <c r="J668" s="36"/>
      <c r="L668" s="37"/>
      <c r="X668" s="12"/>
      <c r="Y668" s="12"/>
      <c r="Z668" s="12"/>
      <c r="AB668" s="13"/>
      <c r="AD668" s="12"/>
      <c r="AH668" s="12"/>
      <c r="AK668" s="12"/>
      <c r="AM668" s="39"/>
    </row>
    <row r="669" ht="15.75" customHeight="1">
      <c r="A669" s="34"/>
      <c r="B669" s="34"/>
      <c r="C669" s="34"/>
      <c r="E669" s="34"/>
      <c r="F669" s="35"/>
      <c r="J669" s="36"/>
      <c r="L669" s="37"/>
      <c r="X669" s="12"/>
      <c r="Y669" s="12"/>
      <c r="Z669" s="12"/>
      <c r="AB669" s="13"/>
      <c r="AD669" s="12"/>
      <c r="AH669" s="12"/>
      <c r="AK669" s="12"/>
      <c r="AM669" s="39"/>
    </row>
    <row r="670" ht="15.75" customHeight="1">
      <c r="A670" s="34"/>
      <c r="B670" s="34"/>
      <c r="C670" s="34"/>
      <c r="E670" s="34"/>
      <c r="F670" s="35"/>
      <c r="J670" s="36"/>
      <c r="L670" s="37"/>
      <c r="X670" s="12"/>
      <c r="Y670" s="12"/>
      <c r="Z670" s="12"/>
      <c r="AB670" s="13"/>
      <c r="AD670" s="12"/>
      <c r="AH670" s="12"/>
      <c r="AK670" s="12"/>
      <c r="AM670" s="39"/>
    </row>
    <row r="671" ht="15.75" customHeight="1">
      <c r="A671" s="34"/>
      <c r="B671" s="34"/>
      <c r="C671" s="34"/>
      <c r="E671" s="34"/>
      <c r="F671" s="35"/>
      <c r="J671" s="36"/>
      <c r="L671" s="37"/>
      <c r="X671" s="12"/>
      <c r="Y671" s="12"/>
      <c r="Z671" s="12"/>
      <c r="AB671" s="13"/>
      <c r="AD671" s="12"/>
      <c r="AH671" s="12"/>
      <c r="AK671" s="12"/>
      <c r="AM671" s="39"/>
    </row>
    <row r="672" ht="15.75" customHeight="1">
      <c r="A672" s="34"/>
      <c r="B672" s="34"/>
      <c r="C672" s="34"/>
      <c r="E672" s="34"/>
      <c r="F672" s="35"/>
      <c r="J672" s="36"/>
      <c r="L672" s="37"/>
      <c r="X672" s="12"/>
      <c r="Y672" s="12"/>
      <c r="Z672" s="12"/>
      <c r="AB672" s="13"/>
      <c r="AD672" s="12"/>
      <c r="AH672" s="12"/>
      <c r="AK672" s="12"/>
      <c r="AM672" s="39"/>
    </row>
    <row r="673" ht="15.75" customHeight="1">
      <c r="A673" s="34"/>
      <c r="B673" s="34"/>
      <c r="C673" s="34"/>
      <c r="E673" s="34"/>
      <c r="F673" s="35"/>
      <c r="J673" s="36"/>
      <c r="L673" s="37"/>
      <c r="X673" s="12"/>
      <c r="Y673" s="12"/>
      <c r="Z673" s="12"/>
      <c r="AB673" s="13"/>
      <c r="AD673" s="12"/>
      <c r="AH673" s="12"/>
      <c r="AK673" s="12"/>
      <c r="AM673" s="39"/>
    </row>
    <row r="674" ht="15.75" customHeight="1">
      <c r="A674" s="34"/>
      <c r="B674" s="34"/>
      <c r="C674" s="34"/>
      <c r="E674" s="34"/>
      <c r="F674" s="35"/>
      <c r="J674" s="36"/>
      <c r="L674" s="37"/>
      <c r="X674" s="12"/>
      <c r="Y674" s="12"/>
      <c r="Z674" s="12"/>
      <c r="AB674" s="13"/>
      <c r="AD674" s="12"/>
      <c r="AH674" s="12"/>
      <c r="AK674" s="12"/>
      <c r="AM674" s="39"/>
    </row>
    <row r="675" ht="15.75" customHeight="1">
      <c r="A675" s="34"/>
      <c r="B675" s="34"/>
      <c r="C675" s="34"/>
      <c r="E675" s="34"/>
      <c r="F675" s="35"/>
      <c r="J675" s="36"/>
      <c r="L675" s="37"/>
      <c r="X675" s="12"/>
      <c r="Y675" s="12"/>
      <c r="Z675" s="12"/>
      <c r="AB675" s="13"/>
      <c r="AD675" s="12"/>
      <c r="AH675" s="12"/>
      <c r="AK675" s="12"/>
      <c r="AM675" s="39"/>
    </row>
    <row r="676" ht="15.75" customHeight="1">
      <c r="A676" s="34"/>
      <c r="B676" s="34"/>
      <c r="C676" s="34"/>
      <c r="E676" s="34"/>
      <c r="F676" s="35"/>
      <c r="J676" s="36"/>
      <c r="L676" s="37"/>
      <c r="X676" s="12"/>
      <c r="Y676" s="12"/>
      <c r="Z676" s="12"/>
      <c r="AB676" s="13"/>
      <c r="AD676" s="12"/>
      <c r="AH676" s="12"/>
      <c r="AK676" s="12"/>
      <c r="AM676" s="39"/>
    </row>
    <row r="677" ht="15.75" customHeight="1">
      <c r="A677" s="34"/>
      <c r="B677" s="34"/>
      <c r="C677" s="34"/>
      <c r="E677" s="34"/>
      <c r="F677" s="35"/>
      <c r="J677" s="36"/>
      <c r="L677" s="37"/>
      <c r="X677" s="12"/>
      <c r="Y677" s="12"/>
      <c r="Z677" s="12"/>
      <c r="AB677" s="13"/>
      <c r="AD677" s="12"/>
      <c r="AH677" s="12"/>
      <c r="AK677" s="12"/>
      <c r="AM677" s="39"/>
    </row>
    <row r="678" ht="15.75" customHeight="1">
      <c r="A678" s="34"/>
      <c r="B678" s="34"/>
      <c r="C678" s="34"/>
      <c r="E678" s="34"/>
      <c r="F678" s="35"/>
      <c r="J678" s="36"/>
      <c r="L678" s="37"/>
      <c r="X678" s="12"/>
      <c r="Y678" s="12"/>
      <c r="Z678" s="12"/>
      <c r="AB678" s="13"/>
      <c r="AD678" s="12"/>
      <c r="AH678" s="12"/>
      <c r="AK678" s="12"/>
      <c r="AM678" s="39"/>
    </row>
    <row r="679" ht="15.75" customHeight="1">
      <c r="A679" s="34"/>
      <c r="B679" s="34"/>
      <c r="C679" s="34"/>
      <c r="E679" s="34"/>
      <c r="F679" s="35"/>
      <c r="J679" s="36"/>
      <c r="L679" s="37"/>
      <c r="X679" s="12"/>
      <c r="Y679" s="12"/>
      <c r="Z679" s="12"/>
      <c r="AB679" s="13"/>
      <c r="AD679" s="12"/>
      <c r="AH679" s="12"/>
      <c r="AK679" s="12"/>
      <c r="AM679" s="39"/>
    </row>
    <row r="680" ht="15.75" customHeight="1">
      <c r="A680" s="34"/>
      <c r="B680" s="34"/>
      <c r="C680" s="34"/>
      <c r="E680" s="34"/>
      <c r="F680" s="35"/>
      <c r="J680" s="36"/>
      <c r="L680" s="37"/>
      <c r="X680" s="12"/>
      <c r="Y680" s="12"/>
      <c r="Z680" s="12"/>
      <c r="AB680" s="13"/>
      <c r="AD680" s="12"/>
      <c r="AH680" s="12"/>
      <c r="AK680" s="12"/>
      <c r="AM680" s="39"/>
    </row>
    <row r="681" ht="15.75" customHeight="1">
      <c r="A681" s="34"/>
      <c r="B681" s="34"/>
      <c r="C681" s="34"/>
      <c r="E681" s="34"/>
      <c r="F681" s="35"/>
      <c r="J681" s="36"/>
      <c r="L681" s="37"/>
      <c r="X681" s="12"/>
      <c r="Y681" s="12"/>
      <c r="Z681" s="12"/>
      <c r="AB681" s="13"/>
      <c r="AD681" s="12"/>
      <c r="AH681" s="12"/>
      <c r="AK681" s="12"/>
      <c r="AM681" s="39"/>
    </row>
    <row r="682" ht="15.75" customHeight="1">
      <c r="A682" s="34"/>
      <c r="B682" s="34"/>
      <c r="C682" s="34"/>
      <c r="E682" s="34"/>
      <c r="F682" s="35"/>
      <c r="J682" s="36"/>
      <c r="L682" s="37"/>
      <c r="X682" s="12"/>
      <c r="Y682" s="12"/>
      <c r="Z682" s="12"/>
      <c r="AB682" s="13"/>
      <c r="AD682" s="12"/>
      <c r="AH682" s="12"/>
      <c r="AK682" s="12"/>
      <c r="AM682" s="39"/>
    </row>
    <row r="683" ht="15.75" customHeight="1">
      <c r="A683" s="34"/>
      <c r="B683" s="34"/>
      <c r="C683" s="34"/>
      <c r="E683" s="34"/>
      <c r="F683" s="35"/>
      <c r="J683" s="36"/>
      <c r="L683" s="37"/>
      <c r="X683" s="12"/>
      <c r="Y683" s="12"/>
      <c r="Z683" s="12"/>
      <c r="AB683" s="13"/>
      <c r="AD683" s="12"/>
      <c r="AH683" s="12"/>
      <c r="AK683" s="12"/>
      <c r="AM683" s="39"/>
    </row>
    <row r="684" ht="15.75" customHeight="1">
      <c r="A684" s="34"/>
      <c r="B684" s="34"/>
      <c r="C684" s="34"/>
      <c r="E684" s="34"/>
      <c r="F684" s="35"/>
      <c r="J684" s="36"/>
      <c r="L684" s="37"/>
      <c r="X684" s="12"/>
      <c r="Y684" s="12"/>
      <c r="Z684" s="12"/>
      <c r="AB684" s="13"/>
      <c r="AD684" s="12"/>
      <c r="AH684" s="12"/>
      <c r="AK684" s="12"/>
      <c r="AM684" s="39"/>
    </row>
    <row r="685" ht="15.75" customHeight="1">
      <c r="A685" s="34"/>
      <c r="B685" s="34"/>
      <c r="C685" s="34"/>
      <c r="E685" s="34"/>
      <c r="F685" s="35"/>
      <c r="J685" s="36"/>
      <c r="L685" s="37"/>
      <c r="X685" s="12"/>
      <c r="Y685" s="12"/>
      <c r="Z685" s="12"/>
      <c r="AB685" s="13"/>
      <c r="AD685" s="12"/>
      <c r="AH685" s="12"/>
      <c r="AK685" s="12"/>
      <c r="AM685" s="39"/>
    </row>
    <row r="686" ht="15.75" customHeight="1">
      <c r="A686" s="34"/>
      <c r="B686" s="34"/>
      <c r="C686" s="34"/>
      <c r="E686" s="34"/>
      <c r="F686" s="35"/>
      <c r="J686" s="36"/>
      <c r="L686" s="37"/>
      <c r="X686" s="12"/>
      <c r="Y686" s="12"/>
      <c r="Z686" s="12"/>
      <c r="AB686" s="13"/>
      <c r="AD686" s="12"/>
      <c r="AH686" s="12"/>
      <c r="AK686" s="12"/>
      <c r="AM686" s="39"/>
    </row>
    <row r="687" ht="15.75" customHeight="1">
      <c r="A687" s="34"/>
      <c r="B687" s="34"/>
      <c r="C687" s="34"/>
      <c r="E687" s="34"/>
      <c r="F687" s="35"/>
      <c r="J687" s="36"/>
      <c r="L687" s="37"/>
      <c r="X687" s="12"/>
      <c r="Y687" s="12"/>
      <c r="Z687" s="12"/>
      <c r="AB687" s="13"/>
      <c r="AD687" s="12"/>
      <c r="AH687" s="12"/>
      <c r="AK687" s="12"/>
      <c r="AM687" s="39"/>
    </row>
    <row r="688" ht="15.75" customHeight="1">
      <c r="A688" s="34"/>
      <c r="B688" s="34"/>
      <c r="C688" s="34"/>
      <c r="E688" s="34"/>
      <c r="F688" s="35"/>
      <c r="J688" s="36"/>
      <c r="L688" s="37"/>
      <c r="X688" s="12"/>
      <c r="Y688" s="12"/>
      <c r="Z688" s="12"/>
      <c r="AB688" s="13"/>
      <c r="AD688" s="12"/>
      <c r="AH688" s="12"/>
      <c r="AK688" s="12"/>
      <c r="AM688" s="39"/>
    </row>
    <row r="689" ht="15.75" customHeight="1">
      <c r="A689" s="34"/>
      <c r="B689" s="34"/>
      <c r="C689" s="34"/>
      <c r="E689" s="34"/>
      <c r="F689" s="35"/>
      <c r="J689" s="36"/>
      <c r="L689" s="37"/>
      <c r="X689" s="12"/>
      <c r="Y689" s="12"/>
      <c r="Z689" s="12"/>
      <c r="AB689" s="13"/>
      <c r="AD689" s="12"/>
      <c r="AH689" s="12"/>
      <c r="AK689" s="12"/>
      <c r="AM689" s="39"/>
    </row>
    <row r="690" ht="15.75" customHeight="1">
      <c r="A690" s="34"/>
      <c r="B690" s="34"/>
      <c r="C690" s="34"/>
      <c r="E690" s="34"/>
      <c r="F690" s="35"/>
      <c r="J690" s="36"/>
      <c r="L690" s="37"/>
      <c r="X690" s="12"/>
      <c r="Y690" s="12"/>
      <c r="Z690" s="12"/>
      <c r="AB690" s="13"/>
      <c r="AD690" s="12"/>
      <c r="AH690" s="12"/>
      <c r="AK690" s="12"/>
      <c r="AM690" s="39"/>
    </row>
    <row r="691" ht="15.75" customHeight="1">
      <c r="A691" s="34"/>
      <c r="B691" s="34"/>
      <c r="C691" s="34"/>
      <c r="E691" s="34"/>
      <c r="F691" s="35"/>
      <c r="J691" s="36"/>
      <c r="L691" s="37"/>
      <c r="X691" s="12"/>
      <c r="Y691" s="12"/>
      <c r="Z691" s="12"/>
      <c r="AB691" s="13"/>
      <c r="AD691" s="12"/>
      <c r="AH691" s="12"/>
      <c r="AK691" s="12"/>
      <c r="AM691" s="39"/>
    </row>
    <row r="692" ht="15.75" customHeight="1">
      <c r="A692" s="34"/>
      <c r="B692" s="34"/>
      <c r="C692" s="34"/>
      <c r="E692" s="34"/>
      <c r="F692" s="35"/>
      <c r="J692" s="36"/>
      <c r="L692" s="37"/>
      <c r="X692" s="12"/>
      <c r="Y692" s="12"/>
      <c r="Z692" s="12"/>
      <c r="AB692" s="13"/>
      <c r="AD692" s="12"/>
      <c r="AH692" s="12"/>
      <c r="AK692" s="12"/>
      <c r="AM692" s="39"/>
    </row>
    <row r="693" ht="15.75" customHeight="1">
      <c r="A693" s="34"/>
      <c r="B693" s="34"/>
      <c r="C693" s="34"/>
      <c r="E693" s="34"/>
      <c r="F693" s="35"/>
      <c r="J693" s="36"/>
      <c r="L693" s="37"/>
      <c r="X693" s="12"/>
      <c r="Y693" s="12"/>
      <c r="Z693" s="12"/>
      <c r="AB693" s="13"/>
      <c r="AD693" s="12"/>
      <c r="AH693" s="12"/>
      <c r="AK693" s="12"/>
      <c r="AM693" s="39"/>
    </row>
    <row r="694" ht="15.75" customHeight="1">
      <c r="A694" s="34"/>
      <c r="B694" s="34"/>
      <c r="C694" s="34"/>
      <c r="E694" s="34"/>
      <c r="F694" s="35"/>
      <c r="J694" s="36"/>
      <c r="L694" s="37"/>
      <c r="X694" s="12"/>
      <c r="Y694" s="12"/>
      <c r="Z694" s="12"/>
      <c r="AB694" s="13"/>
      <c r="AD694" s="12"/>
      <c r="AH694" s="12"/>
      <c r="AK694" s="12"/>
      <c r="AM694" s="39"/>
    </row>
    <row r="695" ht="15.75" customHeight="1">
      <c r="A695" s="34"/>
      <c r="B695" s="34"/>
      <c r="C695" s="34"/>
      <c r="E695" s="34"/>
      <c r="F695" s="35"/>
      <c r="J695" s="36"/>
      <c r="L695" s="37"/>
      <c r="X695" s="12"/>
      <c r="Y695" s="12"/>
      <c r="Z695" s="12"/>
      <c r="AB695" s="13"/>
      <c r="AD695" s="12"/>
      <c r="AH695" s="12"/>
      <c r="AK695" s="12"/>
      <c r="AM695" s="39"/>
    </row>
    <row r="696" ht="15.75" customHeight="1">
      <c r="A696" s="34"/>
      <c r="B696" s="34"/>
      <c r="C696" s="34"/>
      <c r="E696" s="34"/>
      <c r="F696" s="35"/>
      <c r="J696" s="36"/>
      <c r="L696" s="37"/>
      <c r="X696" s="12"/>
      <c r="Y696" s="12"/>
      <c r="Z696" s="12"/>
      <c r="AB696" s="13"/>
      <c r="AD696" s="12"/>
      <c r="AH696" s="12"/>
      <c r="AK696" s="12"/>
      <c r="AM696" s="39"/>
    </row>
    <row r="697" ht="15.75" customHeight="1">
      <c r="A697" s="34"/>
      <c r="B697" s="34"/>
      <c r="C697" s="34"/>
      <c r="E697" s="34"/>
      <c r="F697" s="35"/>
      <c r="J697" s="36"/>
      <c r="L697" s="37"/>
      <c r="X697" s="12"/>
      <c r="Y697" s="12"/>
      <c r="Z697" s="12"/>
      <c r="AB697" s="13"/>
      <c r="AD697" s="12"/>
      <c r="AH697" s="12"/>
      <c r="AK697" s="12"/>
      <c r="AM697" s="39"/>
    </row>
    <row r="698" ht="15.75" customHeight="1">
      <c r="A698" s="34"/>
      <c r="B698" s="34"/>
      <c r="C698" s="34"/>
      <c r="E698" s="34"/>
      <c r="F698" s="35"/>
      <c r="J698" s="36"/>
      <c r="L698" s="37"/>
      <c r="X698" s="12"/>
      <c r="Y698" s="12"/>
      <c r="Z698" s="12"/>
      <c r="AB698" s="13"/>
      <c r="AD698" s="12"/>
      <c r="AH698" s="12"/>
      <c r="AK698" s="12"/>
      <c r="AM698" s="39"/>
    </row>
    <row r="699" ht="15.75" customHeight="1">
      <c r="A699" s="34"/>
      <c r="B699" s="34"/>
      <c r="C699" s="34"/>
      <c r="E699" s="34"/>
      <c r="F699" s="35"/>
      <c r="J699" s="36"/>
      <c r="L699" s="37"/>
      <c r="X699" s="12"/>
      <c r="Y699" s="12"/>
      <c r="Z699" s="12"/>
      <c r="AB699" s="13"/>
      <c r="AD699" s="12"/>
      <c r="AH699" s="12"/>
      <c r="AK699" s="12"/>
      <c r="AM699" s="39"/>
    </row>
    <row r="700" ht="15.75" customHeight="1">
      <c r="A700" s="34"/>
      <c r="B700" s="34"/>
      <c r="C700" s="34"/>
      <c r="E700" s="34"/>
      <c r="F700" s="35"/>
      <c r="J700" s="36"/>
      <c r="L700" s="37"/>
      <c r="X700" s="12"/>
      <c r="Y700" s="12"/>
      <c r="Z700" s="12"/>
      <c r="AB700" s="13"/>
      <c r="AD700" s="12"/>
      <c r="AH700" s="12"/>
      <c r="AK700" s="12"/>
      <c r="AM700" s="39"/>
    </row>
    <row r="701" ht="15.75" customHeight="1">
      <c r="A701" s="34"/>
      <c r="B701" s="34"/>
      <c r="C701" s="34"/>
      <c r="E701" s="34"/>
      <c r="F701" s="35"/>
      <c r="J701" s="36"/>
      <c r="L701" s="37"/>
      <c r="X701" s="12"/>
      <c r="Y701" s="12"/>
      <c r="Z701" s="12"/>
      <c r="AB701" s="13"/>
      <c r="AD701" s="12"/>
      <c r="AH701" s="12"/>
      <c r="AK701" s="12"/>
      <c r="AM701" s="39"/>
    </row>
    <row r="702" ht="15.75" customHeight="1">
      <c r="A702" s="34"/>
      <c r="B702" s="34"/>
      <c r="C702" s="34"/>
      <c r="E702" s="34"/>
      <c r="F702" s="35"/>
      <c r="J702" s="36"/>
      <c r="L702" s="37"/>
      <c r="X702" s="12"/>
      <c r="Y702" s="12"/>
      <c r="Z702" s="12"/>
      <c r="AB702" s="13"/>
      <c r="AD702" s="12"/>
      <c r="AH702" s="12"/>
      <c r="AK702" s="12"/>
      <c r="AM702" s="39"/>
    </row>
    <row r="703" ht="15.75" customHeight="1">
      <c r="A703" s="34"/>
      <c r="B703" s="34"/>
      <c r="C703" s="34"/>
      <c r="E703" s="34"/>
      <c r="F703" s="35"/>
      <c r="J703" s="36"/>
      <c r="L703" s="37"/>
      <c r="X703" s="12"/>
      <c r="Y703" s="12"/>
      <c r="Z703" s="12"/>
      <c r="AB703" s="13"/>
      <c r="AD703" s="12"/>
      <c r="AH703" s="12"/>
      <c r="AK703" s="12"/>
      <c r="AM703" s="39"/>
    </row>
    <row r="704" ht="15.75" customHeight="1">
      <c r="A704" s="34"/>
      <c r="B704" s="34"/>
      <c r="C704" s="34"/>
      <c r="E704" s="34"/>
      <c r="F704" s="35"/>
      <c r="J704" s="36"/>
      <c r="L704" s="37"/>
      <c r="X704" s="12"/>
      <c r="Y704" s="12"/>
      <c r="Z704" s="12"/>
      <c r="AB704" s="13"/>
      <c r="AD704" s="12"/>
      <c r="AH704" s="12"/>
      <c r="AK704" s="12"/>
      <c r="AM704" s="39"/>
    </row>
    <row r="705" ht="15.75" customHeight="1">
      <c r="A705" s="34"/>
      <c r="B705" s="34"/>
      <c r="C705" s="34"/>
      <c r="E705" s="34"/>
      <c r="F705" s="35"/>
      <c r="J705" s="36"/>
      <c r="L705" s="37"/>
      <c r="X705" s="12"/>
      <c r="Y705" s="12"/>
      <c r="Z705" s="12"/>
      <c r="AB705" s="13"/>
      <c r="AD705" s="12"/>
      <c r="AH705" s="12"/>
      <c r="AK705" s="12"/>
      <c r="AM705" s="39"/>
    </row>
    <row r="706" ht="15.75" customHeight="1">
      <c r="A706" s="34"/>
      <c r="B706" s="34"/>
      <c r="C706" s="34"/>
      <c r="E706" s="34"/>
      <c r="F706" s="35"/>
      <c r="J706" s="36"/>
      <c r="L706" s="37"/>
      <c r="X706" s="12"/>
      <c r="Y706" s="12"/>
      <c r="Z706" s="12"/>
      <c r="AB706" s="13"/>
      <c r="AD706" s="12"/>
      <c r="AH706" s="12"/>
      <c r="AK706" s="12"/>
      <c r="AM706" s="39"/>
    </row>
    <row r="707" ht="15.75" customHeight="1">
      <c r="A707" s="34"/>
      <c r="B707" s="34"/>
      <c r="C707" s="34"/>
      <c r="E707" s="34"/>
      <c r="F707" s="35"/>
      <c r="J707" s="36"/>
      <c r="L707" s="37"/>
      <c r="X707" s="12"/>
      <c r="Y707" s="12"/>
      <c r="Z707" s="12"/>
      <c r="AB707" s="13"/>
      <c r="AD707" s="12"/>
      <c r="AH707" s="12"/>
      <c r="AK707" s="12"/>
      <c r="AM707" s="39"/>
    </row>
    <row r="708" ht="15.75" customHeight="1">
      <c r="A708" s="34"/>
      <c r="B708" s="34"/>
      <c r="C708" s="34"/>
      <c r="E708" s="34"/>
      <c r="F708" s="35"/>
      <c r="J708" s="36"/>
      <c r="L708" s="37"/>
      <c r="X708" s="12"/>
      <c r="Y708" s="12"/>
      <c r="Z708" s="12"/>
      <c r="AB708" s="13"/>
      <c r="AD708" s="12"/>
      <c r="AH708" s="12"/>
      <c r="AK708" s="12"/>
      <c r="AM708" s="39"/>
    </row>
    <row r="709" ht="15.75" customHeight="1">
      <c r="A709" s="34"/>
      <c r="B709" s="34"/>
      <c r="C709" s="34"/>
      <c r="E709" s="34"/>
      <c r="F709" s="35"/>
      <c r="J709" s="36"/>
      <c r="L709" s="37"/>
      <c r="X709" s="12"/>
      <c r="Y709" s="12"/>
      <c r="Z709" s="12"/>
      <c r="AB709" s="13"/>
      <c r="AD709" s="12"/>
      <c r="AH709" s="12"/>
      <c r="AK709" s="12"/>
      <c r="AM709" s="39"/>
    </row>
    <row r="710" ht="15.75" customHeight="1">
      <c r="A710" s="34"/>
      <c r="B710" s="34"/>
      <c r="C710" s="34"/>
      <c r="E710" s="34"/>
      <c r="F710" s="35"/>
      <c r="J710" s="36"/>
      <c r="L710" s="37"/>
      <c r="X710" s="12"/>
      <c r="Y710" s="12"/>
      <c r="Z710" s="12"/>
      <c r="AB710" s="13"/>
      <c r="AD710" s="12"/>
      <c r="AH710" s="12"/>
      <c r="AK710" s="12"/>
      <c r="AM710" s="39"/>
    </row>
    <row r="711" ht="15.75" customHeight="1">
      <c r="A711" s="34"/>
      <c r="B711" s="34"/>
      <c r="C711" s="34"/>
      <c r="E711" s="34"/>
      <c r="F711" s="35"/>
      <c r="J711" s="36"/>
      <c r="L711" s="37"/>
      <c r="X711" s="12"/>
      <c r="Y711" s="12"/>
      <c r="Z711" s="12"/>
      <c r="AB711" s="13"/>
      <c r="AD711" s="12"/>
      <c r="AH711" s="12"/>
      <c r="AK711" s="12"/>
      <c r="AM711" s="39"/>
    </row>
    <row r="712" ht="15.75" customHeight="1">
      <c r="A712" s="34"/>
      <c r="B712" s="34"/>
      <c r="C712" s="34"/>
      <c r="E712" s="34"/>
      <c r="F712" s="35"/>
      <c r="J712" s="36"/>
      <c r="L712" s="37"/>
      <c r="X712" s="12"/>
      <c r="Y712" s="12"/>
      <c r="Z712" s="12"/>
      <c r="AB712" s="13"/>
      <c r="AD712" s="12"/>
      <c r="AH712" s="12"/>
      <c r="AK712" s="12"/>
      <c r="AM712" s="39"/>
    </row>
    <row r="713" ht="15.75" customHeight="1">
      <c r="A713" s="34"/>
      <c r="B713" s="34"/>
      <c r="C713" s="34"/>
      <c r="E713" s="34"/>
      <c r="F713" s="35"/>
      <c r="J713" s="36"/>
      <c r="L713" s="37"/>
      <c r="X713" s="12"/>
      <c r="Y713" s="12"/>
      <c r="Z713" s="12"/>
      <c r="AB713" s="13"/>
      <c r="AD713" s="12"/>
      <c r="AH713" s="12"/>
      <c r="AK713" s="12"/>
      <c r="AM713" s="39"/>
    </row>
    <row r="714" ht="15.75" customHeight="1">
      <c r="A714" s="34"/>
      <c r="B714" s="34"/>
      <c r="C714" s="34"/>
      <c r="E714" s="34"/>
      <c r="F714" s="35"/>
      <c r="J714" s="36"/>
      <c r="L714" s="37"/>
      <c r="X714" s="12"/>
      <c r="Y714" s="12"/>
      <c r="Z714" s="12"/>
      <c r="AB714" s="13"/>
      <c r="AD714" s="12"/>
      <c r="AH714" s="12"/>
      <c r="AK714" s="12"/>
      <c r="AM714" s="39"/>
    </row>
    <row r="715" ht="15.75" customHeight="1">
      <c r="A715" s="34"/>
      <c r="B715" s="34"/>
      <c r="C715" s="34"/>
      <c r="E715" s="34"/>
      <c r="F715" s="35"/>
      <c r="J715" s="36"/>
      <c r="L715" s="37"/>
      <c r="X715" s="12"/>
      <c r="Y715" s="12"/>
      <c r="Z715" s="12"/>
      <c r="AB715" s="13"/>
      <c r="AD715" s="12"/>
      <c r="AH715" s="12"/>
      <c r="AK715" s="12"/>
      <c r="AM715" s="39"/>
    </row>
    <row r="716" ht="15.75" customHeight="1">
      <c r="A716" s="34"/>
      <c r="B716" s="34"/>
      <c r="C716" s="34"/>
      <c r="E716" s="34"/>
      <c r="F716" s="35"/>
      <c r="J716" s="36"/>
      <c r="L716" s="37"/>
      <c r="X716" s="12"/>
      <c r="Y716" s="12"/>
      <c r="Z716" s="12"/>
      <c r="AB716" s="13"/>
      <c r="AD716" s="12"/>
      <c r="AH716" s="12"/>
      <c r="AK716" s="12"/>
      <c r="AM716" s="39"/>
    </row>
    <row r="717" ht="15.75" customHeight="1">
      <c r="A717" s="34"/>
      <c r="B717" s="34"/>
      <c r="C717" s="34"/>
      <c r="E717" s="34"/>
      <c r="F717" s="35"/>
      <c r="J717" s="36"/>
      <c r="L717" s="37"/>
      <c r="X717" s="12"/>
      <c r="Y717" s="12"/>
      <c r="Z717" s="12"/>
      <c r="AB717" s="13"/>
      <c r="AD717" s="12"/>
      <c r="AH717" s="12"/>
      <c r="AK717" s="12"/>
      <c r="AM717" s="39"/>
    </row>
    <row r="718" ht="15.75" customHeight="1">
      <c r="A718" s="34"/>
      <c r="B718" s="34"/>
      <c r="C718" s="34"/>
      <c r="E718" s="34"/>
      <c r="F718" s="35"/>
      <c r="J718" s="36"/>
      <c r="L718" s="37"/>
      <c r="X718" s="12"/>
      <c r="Y718" s="12"/>
      <c r="Z718" s="12"/>
      <c r="AB718" s="13"/>
      <c r="AD718" s="12"/>
      <c r="AH718" s="12"/>
      <c r="AK718" s="12"/>
      <c r="AM718" s="39"/>
    </row>
    <row r="719" ht="15.75" customHeight="1">
      <c r="A719" s="34"/>
      <c r="B719" s="34"/>
      <c r="C719" s="34"/>
      <c r="E719" s="34"/>
      <c r="F719" s="35"/>
      <c r="J719" s="36"/>
      <c r="L719" s="37"/>
      <c r="X719" s="12"/>
      <c r="Y719" s="12"/>
      <c r="Z719" s="12"/>
      <c r="AB719" s="13"/>
      <c r="AD719" s="12"/>
      <c r="AH719" s="12"/>
      <c r="AK719" s="12"/>
      <c r="AM719" s="39"/>
    </row>
    <row r="720" ht="15.75" customHeight="1">
      <c r="A720" s="34"/>
      <c r="B720" s="34"/>
      <c r="C720" s="34"/>
      <c r="E720" s="34"/>
      <c r="F720" s="35"/>
      <c r="J720" s="36"/>
      <c r="L720" s="37"/>
      <c r="X720" s="12"/>
      <c r="Y720" s="12"/>
      <c r="Z720" s="12"/>
      <c r="AB720" s="13"/>
      <c r="AD720" s="12"/>
      <c r="AH720" s="12"/>
      <c r="AK720" s="12"/>
      <c r="AM720" s="39"/>
    </row>
    <row r="721" ht="15.75" customHeight="1">
      <c r="A721" s="34"/>
      <c r="B721" s="34"/>
      <c r="C721" s="34"/>
      <c r="E721" s="34"/>
      <c r="F721" s="35"/>
      <c r="J721" s="36"/>
      <c r="L721" s="37"/>
      <c r="X721" s="12"/>
      <c r="Y721" s="12"/>
      <c r="Z721" s="12"/>
      <c r="AB721" s="13"/>
      <c r="AD721" s="12"/>
      <c r="AH721" s="12"/>
      <c r="AK721" s="12"/>
      <c r="AM721" s="39"/>
    </row>
    <row r="722" ht="15.75" customHeight="1">
      <c r="A722" s="34"/>
      <c r="B722" s="34"/>
      <c r="C722" s="34"/>
      <c r="E722" s="34"/>
      <c r="F722" s="35"/>
      <c r="J722" s="36"/>
      <c r="L722" s="37"/>
      <c r="X722" s="12"/>
      <c r="Y722" s="12"/>
      <c r="Z722" s="12"/>
      <c r="AB722" s="13"/>
      <c r="AD722" s="12"/>
      <c r="AH722" s="12"/>
      <c r="AK722" s="12"/>
      <c r="AM722" s="39"/>
    </row>
    <row r="723" ht="15.75" customHeight="1">
      <c r="A723" s="34"/>
      <c r="B723" s="34"/>
      <c r="C723" s="34"/>
      <c r="E723" s="34"/>
      <c r="F723" s="35"/>
      <c r="J723" s="36"/>
      <c r="L723" s="37"/>
      <c r="X723" s="12"/>
      <c r="Y723" s="12"/>
      <c r="Z723" s="12"/>
      <c r="AB723" s="13"/>
      <c r="AD723" s="12"/>
      <c r="AH723" s="12"/>
      <c r="AK723" s="12"/>
      <c r="AM723" s="39"/>
    </row>
    <row r="724" ht="15.75" customHeight="1">
      <c r="A724" s="34"/>
      <c r="B724" s="34"/>
      <c r="C724" s="34"/>
      <c r="E724" s="34"/>
      <c r="F724" s="35"/>
      <c r="J724" s="36"/>
      <c r="L724" s="37"/>
      <c r="X724" s="12"/>
      <c r="Y724" s="12"/>
      <c r="Z724" s="12"/>
      <c r="AB724" s="13"/>
      <c r="AD724" s="12"/>
      <c r="AH724" s="12"/>
      <c r="AK724" s="12"/>
      <c r="AM724" s="39"/>
    </row>
    <row r="725" ht="15.75" customHeight="1">
      <c r="A725" s="34"/>
      <c r="B725" s="34"/>
      <c r="C725" s="34"/>
      <c r="E725" s="34"/>
      <c r="F725" s="35"/>
      <c r="J725" s="36"/>
      <c r="L725" s="37"/>
      <c r="X725" s="12"/>
      <c r="Y725" s="12"/>
      <c r="Z725" s="12"/>
      <c r="AB725" s="13"/>
      <c r="AD725" s="12"/>
      <c r="AH725" s="12"/>
      <c r="AK725" s="12"/>
      <c r="AM725" s="39"/>
    </row>
    <row r="726" ht="15.75" customHeight="1">
      <c r="A726" s="34"/>
      <c r="B726" s="34"/>
      <c r="C726" s="34"/>
      <c r="E726" s="34"/>
      <c r="F726" s="35"/>
      <c r="J726" s="36"/>
      <c r="L726" s="37"/>
      <c r="X726" s="12"/>
      <c r="Y726" s="12"/>
      <c r="Z726" s="12"/>
      <c r="AB726" s="13"/>
      <c r="AD726" s="12"/>
      <c r="AH726" s="12"/>
      <c r="AK726" s="12"/>
      <c r="AM726" s="39"/>
    </row>
    <row r="727" ht="15.75" customHeight="1">
      <c r="A727" s="34"/>
      <c r="B727" s="34"/>
      <c r="C727" s="34"/>
      <c r="E727" s="34"/>
      <c r="F727" s="35"/>
      <c r="J727" s="36"/>
      <c r="L727" s="37"/>
      <c r="X727" s="12"/>
      <c r="Y727" s="12"/>
      <c r="Z727" s="12"/>
      <c r="AB727" s="13"/>
      <c r="AD727" s="12"/>
      <c r="AH727" s="12"/>
      <c r="AK727" s="12"/>
      <c r="AM727" s="39"/>
    </row>
    <row r="728" ht="15.75" customHeight="1">
      <c r="A728" s="34"/>
      <c r="B728" s="34"/>
      <c r="C728" s="34"/>
      <c r="E728" s="34"/>
      <c r="F728" s="35"/>
      <c r="J728" s="36"/>
      <c r="L728" s="37"/>
      <c r="X728" s="12"/>
      <c r="Y728" s="12"/>
      <c r="Z728" s="12"/>
      <c r="AB728" s="13"/>
      <c r="AD728" s="12"/>
      <c r="AH728" s="12"/>
      <c r="AK728" s="12"/>
      <c r="AM728" s="39"/>
    </row>
    <row r="729" ht="15.75" customHeight="1">
      <c r="A729" s="34"/>
      <c r="B729" s="34"/>
      <c r="C729" s="34"/>
      <c r="E729" s="34"/>
      <c r="F729" s="35"/>
      <c r="J729" s="36"/>
      <c r="L729" s="37"/>
      <c r="X729" s="12"/>
      <c r="Y729" s="12"/>
      <c r="Z729" s="12"/>
      <c r="AB729" s="13"/>
      <c r="AD729" s="12"/>
      <c r="AH729" s="12"/>
      <c r="AK729" s="12"/>
      <c r="AM729" s="39"/>
    </row>
    <row r="730" ht="15.75" customHeight="1">
      <c r="A730" s="34"/>
      <c r="B730" s="34"/>
      <c r="C730" s="34"/>
      <c r="E730" s="34"/>
      <c r="F730" s="35"/>
      <c r="J730" s="36"/>
      <c r="L730" s="37"/>
      <c r="X730" s="12"/>
      <c r="Y730" s="12"/>
      <c r="Z730" s="12"/>
      <c r="AB730" s="13"/>
      <c r="AD730" s="12"/>
      <c r="AH730" s="12"/>
      <c r="AK730" s="12"/>
      <c r="AM730" s="39"/>
    </row>
    <row r="731" ht="15.75" customHeight="1">
      <c r="A731" s="34"/>
      <c r="B731" s="34"/>
      <c r="C731" s="34"/>
      <c r="E731" s="34"/>
      <c r="F731" s="35"/>
      <c r="J731" s="36"/>
      <c r="L731" s="37"/>
      <c r="X731" s="12"/>
      <c r="Y731" s="12"/>
      <c r="Z731" s="12"/>
      <c r="AB731" s="13"/>
      <c r="AD731" s="12"/>
      <c r="AH731" s="12"/>
      <c r="AK731" s="12"/>
      <c r="AM731" s="39"/>
    </row>
    <row r="732" ht="15.75" customHeight="1">
      <c r="A732" s="34"/>
      <c r="B732" s="34"/>
      <c r="C732" s="34"/>
      <c r="E732" s="34"/>
      <c r="F732" s="35"/>
      <c r="J732" s="36"/>
      <c r="L732" s="37"/>
      <c r="X732" s="12"/>
      <c r="Y732" s="12"/>
      <c r="Z732" s="12"/>
      <c r="AB732" s="13"/>
      <c r="AD732" s="12"/>
      <c r="AH732" s="12"/>
      <c r="AK732" s="12"/>
      <c r="AM732" s="39"/>
    </row>
    <row r="733" ht="15.75" customHeight="1">
      <c r="A733" s="34"/>
      <c r="B733" s="34"/>
      <c r="C733" s="34"/>
      <c r="E733" s="34"/>
      <c r="F733" s="35"/>
      <c r="J733" s="36"/>
      <c r="L733" s="37"/>
      <c r="X733" s="12"/>
      <c r="Y733" s="12"/>
      <c r="Z733" s="12"/>
      <c r="AB733" s="13"/>
      <c r="AD733" s="12"/>
      <c r="AH733" s="12"/>
      <c r="AK733" s="12"/>
      <c r="AM733" s="39"/>
    </row>
    <row r="734" ht="15.75" customHeight="1">
      <c r="A734" s="34"/>
      <c r="B734" s="34"/>
      <c r="C734" s="34"/>
      <c r="E734" s="34"/>
      <c r="F734" s="35"/>
      <c r="J734" s="36"/>
      <c r="L734" s="37"/>
      <c r="X734" s="12"/>
      <c r="Y734" s="12"/>
      <c r="Z734" s="12"/>
      <c r="AB734" s="13"/>
      <c r="AD734" s="12"/>
      <c r="AH734" s="12"/>
      <c r="AK734" s="12"/>
      <c r="AM734" s="39"/>
    </row>
    <row r="735" ht="15.75" customHeight="1">
      <c r="A735" s="34"/>
      <c r="B735" s="34"/>
      <c r="C735" s="34"/>
      <c r="E735" s="34"/>
      <c r="F735" s="35"/>
      <c r="J735" s="36"/>
      <c r="L735" s="37"/>
      <c r="X735" s="12"/>
      <c r="Y735" s="12"/>
      <c r="Z735" s="12"/>
      <c r="AB735" s="13"/>
      <c r="AD735" s="12"/>
      <c r="AH735" s="12"/>
      <c r="AK735" s="12"/>
      <c r="AM735" s="39"/>
    </row>
    <row r="736" ht="15.75" customHeight="1">
      <c r="A736" s="34"/>
      <c r="B736" s="34"/>
      <c r="C736" s="34"/>
      <c r="E736" s="34"/>
      <c r="F736" s="35"/>
      <c r="J736" s="36"/>
      <c r="L736" s="37"/>
      <c r="X736" s="12"/>
      <c r="Y736" s="12"/>
      <c r="Z736" s="12"/>
      <c r="AB736" s="13"/>
      <c r="AD736" s="12"/>
      <c r="AH736" s="12"/>
      <c r="AK736" s="12"/>
      <c r="AM736" s="39"/>
    </row>
    <row r="737" ht="15.75" customHeight="1">
      <c r="A737" s="34"/>
      <c r="B737" s="34"/>
      <c r="C737" s="34"/>
      <c r="E737" s="34"/>
      <c r="F737" s="35"/>
      <c r="J737" s="36"/>
      <c r="L737" s="37"/>
      <c r="X737" s="12"/>
      <c r="Y737" s="12"/>
      <c r="Z737" s="12"/>
      <c r="AB737" s="13"/>
      <c r="AD737" s="12"/>
      <c r="AH737" s="12"/>
      <c r="AK737" s="12"/>
      <c r="AM737" s="39"/>
    </row>
    <row r="738" ht="15.75" customHeight="1">
      <c r="A738" s="34"/>
      <c r="B738" s="34"/>
      <c r="C738" s="34"/>
      <c r="E738" s="34"/>
      <c r="F738" s="35"/>
      <c r="J738" s="36"/>
      <c r="L738" s="37"/>
      <c r="X738" s="12"/>
      <c r="Y738" s="12"/>
      <c r="Z738" s="12"/>
      <c r="AB738" s="13"/>
      <c r="AD738" s="12"/>
      <c r="AH738" s="12"/>
      <c r="AK738" s="12"/>
      <c r="AM738" s="39"/>
    </row>
    <row r="739" ht="15.75" customHeight="1">
      <c r="A739" s="34"/>
      <c r="B739" s="34"/>
      <c r="C739" s="34"/>
      <c r="E739" s="34"/>
      <c r="F739" s="35"/>
      <c r="J739" s="36"/>
      <c r="L739" s="37"/>
      <c r="X739" s="12"/>
      <c r="Y739" s="12"/>
      <c r="Z739" s="12"/>
      <c r="AB739" s="13"/>
      <c r="AD739" s="12"/>
      <c r="AH739" s="12"/>
      <c r="AK739" s="12"/>
      <c r="AM739" s="39"/>
    </row>
    <row r="740" ht="15.75" customHeight="1">
      <c r="A740" s="34"/>
      <c r="B740" s="34"/>
      <c r="C740" s="34"/>
      <c r="E740" s="34"/>
      <c r="F740" s="35"/>
      <c r="J740" s="36"/>
      <c r="L740" s="37"/>
      <c r="X740" s="12"/>
      <c r="Y740" s="12"/>
      <c r="Z740" s="12"/>
      <c r="AB740" s="13"/>
      <c r="AD740" s="12"/>
      <c r="AH740" s="12"/>
      <c r="AK740" s="12"/>
      <c r="AM740" s="39"/>
    </row>
    <row r="741" ht="15.75" customHeight="1">
      <c r="A741" s="34"/>
      <c r="B741" s="34"/>
      <c r="C741" s="34"/>
      <c r="E741" s="34"/>
      <c r="F741" s="35"/>
      <c r="J741" s="36"/>
      <c r="L741" s="37"/>
      <c r="X741" s="12"/>
      <c r="Y741" s="12"/>
      <c r="Z741" s="12"/>
      <c r="AB741" s="13"/>
      <c r="AD741" s="12"/>
      <c r="AH741" s="12"/>
      <c r="AK741" s="12"/>
      <c r="AM741" s="39"/>
    </row>
    <row r="742" ht="15.75" customHeight="1">
      <c r="A742" s="34"/>
      <c r="B742" s="34"/>
      <c r="C742" s="34"/>
      <c r="E742" s="34"/>
      <c r="F742" s="35"/>
      <c r="J742" s="36"/>
      <c r="L742" s="37"/>
      <c r="X742" s="12"/>
      <c r="Y742" s="12"/>
      <c r="Z742" s="12"/>
      <c r="AB742" s="13"/>
      <c r="AD742" s="12"/>
      <c r="AH742" s="12"/>
      <c r="AK742" s="12"/>
      <c r="AM742" s="39"/>
    </row>
    <row r="743" ht="15.75" customHeight="1">
      <c r="A743" s="34"/>
      <c r="B743" s="34"/>
      <c r="C743" s="34"/>
      <c r="E743" s="34"/>
      <c r="F743" s="35"/>
      <c r="J743" s="36"/>
      <c r="L743" s="37"/>
      <c r="X743" s="12"/>
      <c r="Y743" s="12"/>
      <c r="Z743" s="12"/>
      <c r="AB743" s="13"/>
      <c r="AD743" s="12"/>
      <c r="AH743" s="12"/>
      <c r="AK743" s="12"/>
      <c r="AM743" s="39"/>
    </row>
    <row r="744" ht="15.75" customHeight="1">
      <c r="A744" s="34"/>
      <c r="B744" s="34"/>
      <c r="C744" s="34"/>
      <c r="E744" s="34"/>
      <c r="F744" s="35"/>
      <c r="J744" s="36"/>
      <c r="L744" s="37"/>
      <c r="X744" s="12"/>
      <c r="Y744" s="12"/>
      <c r="Z744" s="12"/>
      <c r="AB744" s="13"/>
      <c r="AD744" s="12"/>
      <c r="AH744" s="12"/>
      <c r="AK744" s="12"/>
      <c r="AM744" s="39"/>
    </row>
    <row r="745" ht="15.75" customHeight="1">
      <c r="A745" s="34"/>
      <c r="B745" s="34"/>
      <c r="C745" s="34"/>
      <c r="E745" s="34"/>
      <c r="F745" s="35"/>
      <c r="J745" s="36"/>
      <c r="L745" s="37"/>
      <c r="X745" s="12"/>
      <c r="Y745" s="12"/>
      <c r="Z745" s="12"/>
      <c r="AB745" s="13"/>
      <c r="AD745" s="12"/>
      <c r="AH745" s="12"/>
      <c r="AK745" s="12"/>
      <c r="AM745" s="39"/>
    </row>
    <row r="746" ht="15.75" customHeight="1">
      <c r="A746" s="34"/>
      <c r="B746" s="34"/>
      <c r="C746" s="34"/>
      <c r="E746" s="34"/>
      <c r="F746" s="35"/>
      <c r="J746" s="36"/>
      <c r="L746" s="37"/>
      <c r="X746" s="12"/>
      <c r="Y746" s="12"/>
      <c r="Z746" s="12"/>
      <c r="AB746" s="13"/>
      <c r="AD746" s="12"/>
      <c r="AH746" s="12"/>
      <c r="AK746" s="12"/>
      <c r="AM746" s="39"/>
    </row>
    <row r="747" ht="15.75" customHeight="1">
      <c r="A747" s="34"/>
      <c r="B747" s="34"/>
      <c r="C747" s="34"/>
      <c r="E747" s="34"/>
      <c r="F747" s="35"/>
      <c r="J747" s="36"/>
      <c r="L747" s="37"/>
      <c r="X747" s="12"/>
      <c r="Y747" s="12"/>
      <c r="Z747" s="12"/>
      <c r="AB747" s="13"/>
      <c r="AD747" s="12"/>
      <c r="AH747" s="12"/>
      <c r="AK747" s="12"/>
      <c r="AM747" s="39"/>
    </row>
    <row r="748" ht="15.75" customHeight="1">
      <c r="A748" s="34"/>
      <c r="B748" s="34"/>
      <c r="C748" s="34"/>
      <c r="E748" s="34"/>
      <c r="F748" s="35"/>
      <c r="J748" s="36"/>
      <c r="L748" s="37"/>
      <c r="X748" s="12"/>
      <c r="Y748" s="12"/>
      <c r="Z748" s="12"/>
      <c r="AB748" s="13"/>
      <c r="AD748" s="12"/>
      <c r="AH748" s="12"/>
      <c r="AK748" s="12"/>
      <c r="AM748" s="39"/>
    </row>
    <row r="749" ht="15.75" customHeight="1">
      <c r="A749" s="34"/>
      <c r="B749" s="34"/>
      <c r="C749" s="34"/>
      <c r="E749" s="34"/>
      <c r="F749" s="35"/>
      <c r="J749" s="36"/>
      <c r="L749" s="37"/>
      <c r="X749" s="12"/>
      <c r="Y749" s="12"/>
      <c r="Z749" s="12"/>
      <c r="AB749" s="13"/>
      <c r="AD749" s="12"/>
      <c r="AH749" s="12"/>
      <c r="AK749" s="12"/>
      <c r="AM749" s="39"/>
    </row>
    <row r="750" ht="15.75" customHeight="1">
      <c r="A750" s="34"/>
      <c r="B750" s="34"/>
      <c r="C750" s="34"/>
      <c r="E750" s="34"/>
      <c r="F750" s="35"/>
      <c r="J750" s="36"/>
      <c r="L750" s="37"/>
      <c r="X750" s="12"/>
      <c r="Y750" s="12"/>
      <c r="Z750" s="12"/>
      <c r="AB750" s="13"/>
      <c r="AD750" s="12"/>
      <c r="AH750" s="12"/>
      <c r="AK750" s="12"/>
      <c r="AM750" s="39"/>
    </row>
    <row r="751" ht="15.75" customHeight="1">
      <c r="A751" s="34"/>
      <c r="B751" s="34"/>
      <c r="C751" s="34"/>
      <c r="E751" s="34"/>
      <c r="F751" s="35"/>
      <c r="J751" s="36"/>
      <c r="L751" s="37"/>
      <c r="X751" s="12"/>
      <c r="Y751" s="12"/>
      <c r="Z751" s="12"/>
      <c r="AB751" s="13"/>
      <c r="AD751" s="12"/>
      <c r="AH751" s="12"/>
      <c r="AK751" s="12"/>
      <c r="AM751" s="39"/>
    </row>
    <row r="752" ht="15.75" customHeight="1">
      <c r="A752" s="34"/>
      <c r="B752" s="34"/>
      <c r="C752" s="34"/>
      <c r="E752" s="34"/>
      <c r="F752" s="35"/>
      <c r="J752" s="36"/>
      <c r="L752" s="37"/>
      <c r="X752" s="12"/>
      <c r="Y752" s="12"/>
      <c r="Z752" s="12"/>
      <c r="AB752" s="13"/>
      <c r="AD752" s="12"/>
      <c r="AH752" s="12"/>
      <c r="AK752" s="12"/>
      <c r="AM752" s="39"/>
    </row>
    <row r="753" ht="15.75" customHeight="1">
      <c r="A753" s="34"/>
      <c r="B753" s="34"/>
      <c r="C753" s="34"/>
      <c r="E753" s="34"/>
      <c r="F753" s="35"/>
      <c r="J753" s="36"/>
      <c r="L753" s="37"/>
      <c r="X753" s="12"/>
      <c r="Y753" s="12"/>
      <c r="Z753" s="12"/>
      <c r="AB753" s="13"/>
      <c r="AD753" s="12"/>
      <c r="AH753" s="12"/>
      <c r="AK753" s="12"/>
      <c r="AM753" s="39"/>
    </row>
    <row r="754" ht="15.75" customHeight="1">
      <c r="A754" s="34"/>
      <c r="B754" s="34"/>
      <c r="C754" s="34"/>
      <c r="E754" s="34"/>
      <c r="F754" s="35"/>
      <c r="J754" s="36"/>
      <c r="L754" s="37"/>
      <c r="X754" s="12"/>
      <c r="Y754" s="12"/>
      <c r="Z754" s="12"/>
      <c r="AB754" s="13"/>
      <c r="AD754" s="12"/>
      <c r="AH754" s="12"/>
      <c r="AK754" s="12"/>
      <c r="AM754" s="39"/>
    </row>
    <row r="755" ht="15.75" customHeight="1">
      <c r="A755" s="34"/>
      <c r="B755" s="34"/>
      <c r="C755" s="34"/>
      <c r="E755" s="34"/>
      <c r="F755" s="35"/>
      <c r="J755" s="36"/>
      <c r="L755" s="37"/>
      <c r="X755" s="12"/>
      <c r="Y755" s="12"/>
      <c r="Z755" s="12"/>
      <c r="AB755" s="13"/>
      <c r="AD755" s="12"/>
      <c r="AH755" s="12"/>
      <c r="AK755" s="12"/>
      <c r="AM755" s="39"/>
    </row>
    <row r="756" ht="15.75" customHeight="1">
      <c r="A756" s="34"/>
      <c r="B756" s="34"/>
      <c r="C756" s="34"/>
      <c r="E756" s="34"/>
      <c r="F756" s="35"/>
      <c r="J756" s="36"/>
      <c r="L756" s="37"/>
      <c r="X756" s="12"/>
      <c r="Y756" s="12"/>
      <c r="Z756" s="12"/>
      <c r="AB756" s="13"/>
      <c r="AD756" s="12"/>
      <c r="AH756" s="12"/>
      <c r="AK756" s="12"/>
      <c r="AM756" s="39"/>
    </row>
    <row r="757" ht="15.75" customHeight="1">
      <c r="A757" s="34"/>
      <c r="B757" s="34"/>
      <c r="C757" s="34"/>
      <c r="E757" s="34"/>
      <c r="F757" s="35"/>
      <c r="J757" s="36"/>
      <c r="L757" s="37"/>
      <c r="X757" s="12"/>
      <c r="Y757" s="12"/>
      <c r="Z757" s="12"/>
      <c r="AB757" s="13"/>
      <c r="AD757" s="12"/>
      <c r="AH757" s="12"/>
      <c r="AK757" s="12"/>
      <c r="AM757" s="39"/>
    </row>
    <row r="758" ht="15.75" customHeight="1">
      <c r="A758" s="34"/>
      <c r="B758" s="34"/>
      <c r="C758" s="34"/>
      <c r="E758" s="34"/>
      <c r="F758" s="35"/>
      <c r="J758" s="36"/>
      <c r="L758" s="37"/>
      <c r="X758" s="12"/>
      <c r="Y758" s="12"/>
      <c r="Z758" s="12"/>
      <c r="AB758" s="13"/>
      <c r="AD758" s="12"/>
      <c r="AH758" s="12"/>
      <c r="AK758" s="12"/>
      <c r="AM758" s="39"/>
    </row>
    <row r="759" ht="15.75" customHeight="1">
      <c r="A759" s="34"/>
      <c r="B759" s="34"/>
      <c r="C759" s="34"/>
      <c r="E759" s="34"/>
      <c r="F759" s="35"/>
      <c r="J759" s="36"/>
      <c r="L759" s="37"/>
      <c r="X759" s="12"/>
      <c r="Y759" s="12"/>
      <c r="Z759" s="12"/>
      <c r="AB759" s="13"/>
      <c r="AD759" s="12"/>
      <c r="AH759" s="12"/>
      <c r="AK759" s="12"/>
      <c r="AM759" s="39"/>
    </row>
    <row r="760" ht="15.75" customHeight="1">
      <c r="A760" s="34"/>
      <c r="B760" s="34"/>
      <c r="C760" s="34"/>
      <c r="E760" s="34"/>
      <c r="F760" s="35"/>
      <c r="J760" s="36"/>
      <c r="L760" s="37"/>
      <c r="X760" s="12"/>
      <c r="Y760" s="12"/>
      <c r="Z760" s="12"/>
      <c r="AB760" s="13"/>
      <c r="AD760" s="12"/>
      <c r="AH760" s="12"/>
      <c r="AK760" s="12"/>
      <c r="AM760" s="39"/>
    </row>
    <row r="761" ht="15.75" customHeight="1">
      <c r="A761" s="34"/>
      <c r="B761" s="34"/>
      <c r="C761" s="34"/>
      <c r="E761" s="34"/>
      <c r="F761" s="35"/>
      <c r="J761" s="36"/>
      <c r="L761" s="37"/>
      <c r="X761" s="12"/>
      <c r="Y761" s="12"/>
      <c r="Z761" s="12"/>
      <c r="AB761" s="13"/>
      <c r="AD761" s="12"/>
      <c r="AH761" s="12"/>
      <c r="AK761" s="12"/>
      <c r="AM761" s="39"/>
    </row>
    <row r="762" ht="15.75" customHeight="1">
      <c r="A762" s="34"/>
      <c r="B762" s="34"/>
      <c r="C762" s="34"/>
      <c r="E762" s="34"/>
      <c r="F762" s="35"/>
      <c r="J762" s="36"/>
      <c r="L762" s="37"/>
      <c r="X762" s="12"/>
      <c r="Y762" s="12"/>
      <c r="Z762" s="12"/>
      <c r="AB762" s="13"/>
      <c r="AD762" s="12"/>
      <c r="AH762" s="12"/>
      <c r="AK762" s="12"/>
      <c r="AM762" s="39"/>
    </row>
    <row r="763" ht="15.75" customHeight="1">
      <c r="A763" s="34"/>
      <c r="B763" s="34"/>
      <c r="C763" s="34"/>
      <c r="E763" s="34"/>
      <c r="F763" s="35"/>
      <c r="J763" s="36"/>
      <c r="L763" s="37"/>
      <c r="X763" s="12"/>
      <c r="Y763" s="12"/>
      <c r="Z763" s="12"/>
      <c r="AB763" s="13"/>
      <c r="AD763" s="12"/>
      <c r="AH763" s="12"/>
      <c r="AK763" s="12"/>
      <c r="AM763" s="39"/>
    </row>
    <row r="764" ht="15.75" customHeight="1">
      <c r="A764" s="34"/>
      <c r="B764" s="34"/>
      <c r="C764" s="34"/>
      <c r="E764" s="34"/>
      <c r="F764" s="35"/>
      <c r="J764" s="36"/>
      <c r="L764" s="37"/>
      <c r="X764" s="12"/>
      <c r="Y764" s="12"/>
      <c r="Z764" s="12"/>
      <c r="AB764" s="13"/>
      <c r="AD764" s="12"/>
      <c r="AH764" s="12"/>
      <c r="AK764" s="12"/>
      <c r="AM764" s="39"/>
    </row>
    <row r="765" ht="15.75" customHeight="1">
      <c r="A765" s="34"/>
      <c r="B765" s="34"/>
      <c r="C765" s="34"/>
      <c r="E765" s="34"/>
      <c r="F765" s="35"/>
      <c r="J765" s="36"/>
      <c r="L765" s="37"/>
      <c r="X765" s="12"/>
      <c r="Y765" s="12"/>
      <c r="Z765" s="12"/>
      <c r="AB765" s="13"/>
      <c r="AD765" s="12"/>
      <c r="AH765" s="12"/>
      <c r="AK765" s="12"/>
      <c r="AM765" s="39"/>
    </row>
    <row r="766" ht="15.75" customHeight="1">
      <c r="A766" s="34"/>
      <c r="B766" s="34"/>
      <c r="C766" s="34"/>
      <c r="E766" s="34"/>
      <c r="F766" s="35"/>
      <c r="J766" s="36"/>
      <c r="L766" s="37"/>
      <c r="X766" s="12"/>
      <c r="Y766" s="12"/>
      <c r="Z766" s="12"/>
      <c r="AB766" s="13"/>
      <c r="AD766" s="12"/>
      <c r="AH766" s="12"/>
      <c r="AK766" s="12"/>
      <c r="AM766" s="39"/>
    </row>
    <row r="767" ht="15.75" customHeight="1">
      <c r="A767" s="34"/>
      <c r="B767" s="34"/>
      <c r="C767" s="34"/>
      <c r="E767" s="34"/>
      <c r="F767" s="35"/>
      <c r="J767" s="36"/>
      <c r="L767" s="37"/>
      <c r="X767" s="12"/>
      <c r="Y767" s="12"/>
      <c r="Z767" s="12"/>
      <c r="AB767" s="13"/>
      <c r="AD767" s="12"/>
      <c r="AH767" s="12"/>
      <c r="AK767" s="12"/>
      <c r="AM767" s="39"/>
    </row>
    <row r="768" ht="15.75" customHeight="1">
      <c r="A768" s="34"/>
      <c r="B768" s="34"/>
      <c r="C768" s="34"/>
      <c r="E768" s="34"/>
      <c r="F768" s="35"/>
      <c r="J768" s="36"/>
      <c r="L768" s="37"/>
      <c r="X768" s="12"/>
      <c r="Y768" s="12"/>
      <c r="Z768" s="12"/>
      <c r="AB768" s="13"/>
      <c r="AD768" s="12"/>
      <c r="AH768" s="12"/>
      <c r="AK768" s="12"/>
      <c r="AM768" s="39"/>
    </row>
    <row r="769" ht="15.75" customHeight="1">
      <c r="A769" s="34"/>
      <c r="B769" s="34"/>
      <c r="C769" s="34"/>
      <c r="E769" s="34"/>
      <c r="F769" s="35"/>
      <c r="J769" s="36"/>
      <c r="L769" s="37"/>
      <c r="X769" s="12"/>
      <c r="Y769" s="12"/>
      <c r="Z769" s="12"/>
      <c r="AB769" s="13"/>
      <c r="AD769" s="12"/>
      <c r="AH769" s="12"/>
      <c r="AK769" s="12"/>
      <c r="AM769" s="39"/>
    </row>
    <row r="770" ht="15.75" customHeight="1">
      <c r="A770" s="34"/>
      <c r="B770" s="34"/>
      <c r="C770" s="34"/>
      <c r="E770" s="34"/>
      <c r="F770" s="35"/>
      <c r="J770" s="36"/>
      <c r="L770" s="37"/>
      <c r="X770" s="12"/>
      <c r="Y770" s="12"/>
      <c r="Z770" s="12"/>
      <c r="AB770" s="13"/>
      <c r="AD770" s="12"/>
      <c r="AH770" s="12"/>
      <c r="AK770" s="12"/>
      <c r="AM770" s="39"/>
    </row>
    <row r="771" ht="15.75" customHeight="1">
      <c r="A771" s="34"/>
      <c r="B771" s="34"/>
      <c r="C771" s="34"/>
      <c r="E771" s="34"/>
      <c r="F771" s="35"/>
      <c r="J771" s="36"/>
      <c r="L771" s="37"/>
      <c r="X771" s="12"/>
      <c r="Y771" s="12"/>
      <c r="Z771" s="12"/>
      <c r="AB771" s="13"/>
      <c r="AD771" s="12"/>
      <c r="AH771" s="12"/>
      <c r="AK771" s="12"/>
      <c r="AM771" s="39"/>
    </row>
    <row r="772" ht="15.75" customHeight="1">
      <c r="A772" s="34"/>
      <c r="B772" s="34"/>
      <c r="C772" s="34"/>
      <c r="E772" s="34"/>
      <c r="F772" s="35"/>
      <c r="J772" s="36"/>
      <c r="L772" s="37"/>
      <c r="X772" s="12"/>
      <c r="Y772" s="12"/>
      <c r="Z772" s="12"/>
      <c r="AB772" s="13"/>
      <c r="AD772" s="12"/>
      <c r="AH772" s="12"/>
      <c r="AK772" s="12"/>
      <c r="AM772" s="39"/>
    </row>
    <row r="773" ht="15.75" customHeight="1">
      <c r="A773" s="34"/>
      <c r="B773" s="34"/>
      <c r="C773" s="34"/>
      <c r="E773" s="34"/>
      <c r="F773" s="35"/>
      <c r="J773" s="36"/>
      <c r="L773" s="37"/>
      <c r="X773" s="12"/>
      <c r="Y773" s="12"/>
      <c r="Z773" s="12"/>
      <c r="AB773" s="13"/>
      <c r="AD773" s="12"/>
      <c r="AH773" s="12"/>
      <c r="AK773" s="12"/>
      <c r="AM773" s="39"/>
    </row>
    <row r="774" ht="15.75" customHeight="1">
      <c r="A774" s="34"/>
      <c r="B774" s="34"/>
      <c r="C774" s="34"/>
      <c r="E774" s="34"/>
      <c r="F774" s="35"/>
      <c r="J774" s="36"/>
      <c r="L774" s="37"/>
      <c r="X774" s="12"/>
      <c r="Y774" s="12"/>
      <c r="Z774" s="12"/>
      <c r="AB774" s="13"/>
      <c r="AD774" s="12"/>
      <c r="AH774" s="12"/>
      <c r="AK774" s="12"/>
      <c r="AM774" s="39"/>
    </row>
    <row r="775" ht="15.75" customHeight="1">
      <c r="A775" s="34"/>
      <c r="B775" s="34"/>
      <c r="C775" s="34"/>
      <c r="E775" s="34"/>
      <c r="F775" s="35"/>
      <c r="J775" s="36"/>
      <c r="L775" s="37"/>
      <c r="X775" s="12"/>
      <c r="Y775" s="12"/>
      <c r="Z775" s="12"/>
      <c r="AB775" s="13"/>
      <c r="AD775" s="12"/>
      <c r="AH775" s="12"/>
      <c r="AK775" s="12"/>
      <c r="AM775" s="39"/>
    </row>
    <row r="776" ht="15.75" customHeight="1">
      <c r="A776" s="34"/>
      <c r="B776" s="34"/>
      <c r="C776" s="34"/>
      <c r="E776" s="34"/>
      <c r="F776" s="35"/>
      <c r="J776" s="36"/>
      <c r="L776" s="37"/>
      <c r="X776" s="12"/>
      <c r="Y776" s="12"/>
      <c r="Z776" s="12"/>
      <c r="AB776" s="13"/>
      <c r="AD776" s="12"/>
      <c r="AH776" s="12"/>
      <c r="AK776" s="12"/>
      <c r="AM776" s="39"/>
    </row>
    <row r="777" ht="15.75" customHeight="1">
      <c r="A777" s="34"/>
      <c r="B777" s="34"/>
      <c r="C777" s="34"/>
      <c r="E777" s="34"/>
      <c r="F777" s="35"/>
      <c r="J777" s="36"/>
      <c r="L777" s="37"/>
      <c r="X777" s="12"/>
      <c r="Y777" s="12"/>
      <c r="Z777" s="12"/>
      <c r="AB777" s="13"/>
      <c r="AD777" s="12"/>
      <c r="AH777" s="12"/>
      <c r="AK777" s="12"/>
      <c r="AM777" s="39"/>
    </row>
    <row r="778" ht="15.75" customHeight="1">
      <c r="A778" s="34"/>
      <c r="B778" s="34"/>
      <c r="C778" s="34"/>
      <c r="E778" s="34"/>
      <c r="F778" s="35"/>
      <c r="J778" s="36"/>
      <c r="L778" s="37"/>
      <c r="X778" s="12"/>
      <c r="Y778" s="12"/>
      <c r="Z778" s="12"/>
      <c r="AB778" s="13"/>
      <c r="AD778" s="12"/>
      <c r="AH778" s="12"/>
      <c r="AK778" s="12"/>
      <c r="AM778" s="39"/>
    </row>
    <row r="779" ht="15.75" customHeight="1">
      <c r="A779" s="34"/>
      <c r="B779" s="34"/>
      <c r="C779" s="34"/>
      <c r="E779" s="34"/>
      <c r="F779" s="35"/>
      <c r="J779" s="36"/>
      <c r="L779" s="37"/>
      <c r="X779" s="12"/>
      <c r="Y779" s="12"/>
      <c r="Z779" s="12"/>
      <c r="AB779" s="13"/>
      <c r="AD779" s="12"/>
      <c r="AH779" s="12"/>
      <c r="AK779" s="12"/>
      <c r="AM779" s="39"/>
    </row>
    <row r="780" ht="15.75" customHeight="1">
      <c r="A780" s="34"/>
      <c r="B780" s="34"/>
      <c r="C780" s="34"/>
      <c r="E780" s="34"/>
      <c r="F780" s="35"/>
      <c r="J780" s="36"/>
      <c r="L780" s="37"/>
      <c r="X780" s="12"/>
      <c r="Y780" s="12"/>
      <c r="Z780" s="12"/>
      <c r="AB780" s="13"/>
      <c r="AD780" s="12"/>
      <c r="AH780" s="12"/>
      <c r="AK780" s="12"/>
      <c r="AM780" s="39"/>
    </row>
    <row r="781" ht="15.75" customHeight="1">
      <c r="A781" s="34"/>
      <c r="B781" s="34"/>
      <c r="C781" s="34"/>
      <c r="E781" s="34"/>
      <c r="F781" s="35"/>
      <c r="J781" s="36"/>
      <c r="L781" s="37"/>
      <c r="X781" s="12"/>
      <c r="Y781" s="12"/>
      <c r="Z781" s="12"/>
      <c r="AB781" s="13"/>
      <c r="AD781" s="12"/>
      <c r="AH781" s="12"/>
      <c r="AK781" s="12"/>
      <c r="AM781" s="39"/>
    </row>
    <row r="782" ht="15.75" customHeight="1">
      <c r="A782" s="34"/>
      <c r="B782" s="34"/>
      <c r="C782" s="34"/>
      <c r="E782" s="34"/>
      <c r="F782" s="35"/>
      <c r="J782" s="36"/>
      <c r="L782" s="37"/>
      <c r="X782" s="12"/>
      <c r="Y782" s="12"/>
      <c r="Z782" s="12"/>
      <c r="AB782" s="13"/>
      <c r="AD782" s="12"/>
      <c r="AH782" s="12"/>
      <c r="AK782" s="12"/>
      <c r="AM782" s="39"/>
    </row>
    <row r="783" ht="15.75" customHeight="1">
      <c r="A783" s="34"/>
      <c r="B783" s="34"/>
      <c r="C783" s="34"/>
      <c r="E783" s="34"/>
      <c r="F783" s="35"/>
      <c r="J783" s="36"/>
      <c r="L783" s="37"/>
      <c r="X783" s="12"/>
      <c r="Y783" s="12"/>
      <c r="Z783" s="12"/>
      <c r="AB783" s="13"/>
      <c r="AD783" s="12"/>
      <c r="AH783" s="12"/>
      <c r="AK783" s="12"/>
      <c r="AM783" s="39"/>
    </row>
    <row r="784" ht="15.75" customHeight="1">
      <c r="A784" s="34"/>
      <c r="B784" s="34"/>
      <c r="C784" s="34"/>
      <c r="E784" s="34"/>
      <c r="F784" s="35"/>
      <c r="J784" s="36"/>
      <c r="L784" s="37"/>
      <c r="X784" s="12"/>
      <c r="Y784" s="12"/>
      <c r="Z784" s="12"/>
      <c r="AB784" s="13"/>
      <c r="AD784" s="12"/>
      <c r="AH784" s="12"/>
      <c r="AK784" s="12"/>
      <c r="AM784" s="39"/>
    </row>
    <row r="785" ht="15.75" customHeight="1">
      <c r="A785" s="34"/>
      <c r="B785" s="34"/>
      <c r="C785" s="34"/>
      <c r="E785" s="34"/>
      <c r="F785" s="35"/>
      <c r="J785" s="36"/>
      <c r="L785" s="37"/>
      <c r="X785" s="12"/>
      <c r="Y785" s="12"/>
      <c r="Z785" s="12"/>
      <c r="AB785" s="13"/>
      <c r="AD785" s="12"/>
      <c r="AH785" s="12"/>
      <c r="AK785" s="12"/>
      <c r="AM785" s="39"/>
    </row>
    <row r="786" ht="15.75" customHeight="1">
      <c r="A786" s="34"/>
      <c r="B786" s="34"/>
      <c r="C786" s="34"/>
      <c r="E786" s="34"/>
      <c r="F786" s="35"/>
      <c r="J786" s="36"/>
      <c r="L786" s="37"/>
      <c r="X786" s="12"/>
      <c r="Y786" s="12"/>
      <c r="Z786" s="12"/>
      <c r="AB786" s="13"/>
      <c r="AD786" s="12"/>
      <c r="AH786" s="12"/>
      <c r="AK786" s="12"/>
      <c r="AM786" s="39"/>
    </row>
    <row r="787" ht="15.75" customHeight="1">
      <c r="A787" s="34"/>
      <c r="B787" s="34"/>
      <c r="C787" s="34"/>
      <c r="E787" s="34"/>
      <c r="F787" s="35"/>
      <c r="J787" s="36"/>
      <c r="L787" s="37"/>
      <c r="X787" s="12"/>
      <c r="Y787" s="12"/>
      <c r="Z787" s="12"/>
      <c r="AB787" s="13"/>
      <c r="AD787" s="12"/>
      <c r="AH787" s="12"/>
      <c r="AK787" s="12"/>
      <c r="AM787" s="39"/>
    </row>
    <row r="788" ht="15.75" customHeight="1">
      <c r="A788" s="34"/>
      <c r="B788" s="34"/>
      <c r="C788" s="34"/>
      <c r="E788" s="34"/>
      <c r="F788" s="35"/>
      <c r="J788" s="36"/>
      <c r="L788" s="37"/>
      <c r="X788" s="12"/>
      <c r="Y788" s="12"/>
      <c r="Z788" s="12"/>
      <c r="AB788" s="13"/>
      <c r="AD788" s="12"/>
      <c r="AH788" s="12"/>
      <c r="AK788" s="12"/>
      <c r="AM788" s="39"/>
    </row>
    <row r="789" ht="15.75" customHeight="1">
      <c r="A789" s="34"/>
      <c r="B789" s="34"/>
      <c r="C789" s="34"/>
      <c r="E789" s="34"/>
      <c r="F789" s="35"/>
      <c r="J789" s="36"/>
      <c r="L789" s="37"/>
      <c r="X789" s="12"/>
      <c r="Y789" s="12"/>
      <c r="Z789" s="12"/>
      <c r="AB789" s="13"/>
      <c r="AD789" s="12"/>
      <c r="AH789" s="12"/>
      <c r="AK789" s="12"/>
      <c r="AM789" s="39"/>
    </row>
    <row r="790" ht="15.75" customHeight="1">
      <c r="A790" s="34"/>
      <c r="B790" s="34"/>
      <c r="C790" s="34"/>
      <c r="E790" s="34"/>
      <c r="F790" s="35"/>
      <c r="J790" s="36"/>
      <c r="L790" s="37"/>
      <c r="X790" s="12"/>
      <c r="Y790" s="12"/>
      <c r="Z790" s="12"/>
      <c r="AB790" s="13"/>
      <c r="AD790" s="12"/>
      <c r="AH790" s="12"/>
      <c r="AK790" s="12"/>
      <c r="AM790" s="39"/>
    </row>
    <row r="791" ht="15.75" customHeight="1">
      <c r="A791" s="34"/>
      <c r="B791" s="34"/>
      <c r="C791" s="34"/>
      <c r="E791" s="34"/>
      <c r="F791" s="35"/>
      <c r="J791" s="36"/>
      <c r="L791" s="37"/>
      <c r="X791" s="12"/>
      <c r="Y791" s="12"/>
      <c r="Z791" s="12"/>
      <c r="AB791" s="13"/>
      <c r="AD791" s="12"/>
      <c r="AH791" s="12"/>
      <c r="AK791" s="12"/>
      <c r="AM791" s="39"/>
    </row>
    <row r="792" ht="15.75" customHeight="1">
      <c r="A792" s="34"/>
      <c r="B792" s="34"/>
      <c r="C792" s="34"/>
      <c r="E792" s="34"/>
      <c r="F792" s="35"/>
      <c r="J792" s="36"/>
      <c r="L792" s="37"/>
      <c r="X792" s="12"/>
      <c r="Y792" s="12"/>
      <c r="Z792" s="12"/>
      <c r="AB792" s="13"/>
      <c r="AD792" s="12"/>
      <c r="AH792" s="12"/>
      <c r="AK792" s="12"/>
      <c r="AM792" s="39"/>
    </row>
    <row r="793" ht="15.75" customHeight="1">
      <c r="A793" s="34"/>
      <c r="B793" s="34"/>
      <c r="C793" s="34"/>
      <c r="E793" s="34"/>
      <c r="F793" s="35"/>
      <c r="J793" s="36"/>
      <c r="L793" s="37"/>
      <c r="X793" s="12"/>
      <c r="Y793" s="12"/>
      <c r="Z793" s="12"/>
      <c r="AB793" s="13"/>
      <c r="AD793" s="12"/>
      <c r="AH793" s="12"/>
      <c r="AK793" s="12"/>
      <c r="AM793" s="39"/>
    </row>
    <row r="794" ht="15.75" customHeight="1">
      <c r="A794" s="34"/>
      <c r="B794" s="34"/>
      <c r="C794" s="34"/>
      <c r="E794" s="34"/>
      <c r="F794" s="35"/>
      <c r="J794" s="36"/>
      <c r="L794" s="37"/>
      <c r="X794" s="12"/>
      <c r="Y794" s="12"/>
      <c r="Z794" s="12"/>
      <c r="AB794" s="13"/>
      <c r="AD794" s="12"/>
      <c r="AH794" s="12"/>
      <c r="AK794" s="12"/>
      <c r="AM794" s="39"/>
    </row>
    <row r="795" ht="15.75" customHeight="1">
      <c r="A795" s="34"/>
      <c r="B795" s="34"/>
      <c r="C795" s="34"/>
      <c r="E795" s="34"/>
      <c r="F795" s="35"/>
      <c r="J795" s="36"/>
      <c r="L795" s="37"/>
      <c r="X795" s="12"/>
      <c r="Y795" s="12"/>
      <c r="Z795" s="12"/>
      <c r="AB795" s="13"/>
      <c r="AD795" s="12"/>
      <c r="AH795" s="12"/>
      <c r="AK795" s="12"/>
      <c r="AM795" s="39"/>
    </row>
    <row r="796" ht="15.75" customHeight="1">
      <c r="A796" s="34"/>
      <c r="B796" s="34"/>
      <c r="C796" s="34"/>
      <c r="E796" s="34"/>
      <c r="F796" s="35"/>
      <c r="J796" s="36"/>
      <c r="L796" s="37"/>
      <c r="X796" s="12"/>
      <c r="Y796" s="12"/>
      <c r="Z796" s="12"/>
      <c r="AB796" s="13"/>
      <c r="AD796" s="12"/>
      <c r="AH796" s="12"/>
      <c r="AK796" s="12"/>
      <c r="AM796" s="39"/>
    </row>
    <row r="797" ht="15.75" customHeight="1">
      <c r="A797" s="34"/>
      <c r="B797" s="34"/>
      <c r="C797" s="34"/>
      <c r="E797" s="34"/>
      <c r="F797" s="35"/>
      <c r="J797" s="36"/>
      <c r="L797" s="37"/>
      <c r="X797" s="12"/>
      <c r="Y797" s="12"/>
      <c r="Z797" s="12"/>
      <c r="AB797" s="13"/>
      <c r="AD797" s="12"/>
      <c r="AH797" s="12"/>
      <c r="AK797" s="12"/>
      <c r="AM797" s="39"/>
    </row>
    <row r="798" ht="15.75" customHeight="1">
      <c r="A798" s="34"/>
      <c r="B798" s="34"/>
      <c r="C798" s="34"/>
      <c r="E798" s="34"/>
      <c r="F798" s="35"/>
      <c r="J798" s="36"/>
      <c r="L798" s="37"/>
      <c r="X798" s="12"/>
      <c r="Y798" s="12"/>
      <c r="Z798" s="12"/>
      <c r="AB798" s="13"/>
      <c r="AD798" s="12"/>
      <c r="AH798" s="12"/>
      <c r="AK798" s="12"/>
      <c r="AM798" s="39"/>
    </row>
    <row r="799" ht="15.75" customHeight="1">
      <c r="A799" s="34"/>
      <c r="B799" s="34"/>
      <c r="C799" s="34"/>
      <c r="E799" s="34"/>
      <c r="F799" s="35"/>
      <c r="J799" s="36"/>
      <c r="L799" s="37"/>
      <c r="X799" s="12"/>
      <c r="Y799" s="12"/>
      <c r="Z799" s="12"/>
      <c r="AB799" s="13"/>
      <c r="AD799" s="12"/>
      <c r="AH799" s="12"/>
      <c r="AK799" s="12"/>
      <c r="AM799" s="39"/>
    </row>
    <row r="800" ht="15.75" customHeight="1">
      <c r="A800" s="34"/>
      <c r="B800" s="34"/>
      <c r="C800" s="34"/>
      <c r="E800" s="34"/>
      <c r="F800" s="35"/>
      <c r="J800" s="36"/>
      <c r="L800" s="37"/>
      <c r="X800" s="12"/>
      <c r="Y800" s="12"/>
      <c r="Z800" s="12"/>
      <c r="AB800" s="13"/>
      <c r="AD800" s="12"/>
      <c r="AH800" s="12"/>
      <c r="AK800" s="12"/>
      <c r="AM800" s="39"/>
    </row>
    <row r="801" ht="15.75" customHeight="1">
      <c r="A801" s="34"/>
      <c r="B801" s="34"/>
      <c r="C801" s="34"/>
      <c r="E801" s="34"/>
      <c r="F801" s="35"/>
      <c r="J801" s="36"/>
      <c r="L801" s="37"/>
      <c r="X801" s="12"/>
      <c r="Y801" s="12"/>
      <c r="Z801" s="12"/>
      <c r="AB801" s="13"/>
      <c r="AD801" s="12"/>
      <c r="AH801" s="12"/>
      <c r="AK801" s="12"/>
      <c r="AM801" s="39"/>
    </row>
    <row r="802" ht="15.75" customHeight="1">
      <c r="A802" s="34"/>
      <c r="B802" s="34"/>
      <c r="C802" s="34"/>
      <c r="E802" s="34"/>
      <c r="F802" s="35"/>
      <c r="J802" s="36"/>
      <c r="L802" s="37"/>
      <c r="X802" s="12"/>
      <c r="Y802" s="12"/>
      <c r="Z802" s="12"/>
      <c r="AB802" s="13"/>
      <c r="AD802" s="12"/>
      <c r="AH802" s="12"/>
      <c r="AK802" s="12"/>
      <c r="AM802" s="39"/>
    </row>
    <row r="803" ht="15.75" customHeight="1">
      <c r="A803" s="34"/>
      <c r="B803" s="34"/>
      <c r="C803" s="34"/>
      <c r="E803" s="34"/>
      <c r="F803" s="35"/>
      <c r="J803" s="36"/>
      <c r="L803" s="37"/>
      <c r="X803" s="12"/>
      <c r="Y803" s="12"/>
      <c r="Z803" s="12"/>
      <c r="AB803" s="13"/>
      <c r="AD803" s="12"/>
      <c r="AH803" s="12"/>
      <c r="AK803" s="12"/>
      <c r="AM803" s="39"/>
    </row>
    <row r="804" ht="15.75" customHeight="1">
      <c r="A804" s="34"/>
      <c r="B804" s="34"/>
      <c r="C804" s="34"/>
      <c r="E804" s="34"/>
      <c r="F804" s="35"/>
      <c r="J804" s="36"/>
      <c r="L804" s="37"/>
      <c r="X804" s="12"/>
      <c r="Y804" s="12"/>
      <c r="Z804" s="12"/>
      <c r="AB804" s="13"/>
      <c r="AD804" s="12"/>
      <c r="AH804" s="12"/>
      <c r="AK804" s="12"/>
      <c r="AM804" s="39"/>
    </row>
    <row r="805" ht="15.75" customHeight="1">
      <c r="A805" s="34"/>
      <c r="B805" s="34"/>
      <c r="C805" s="34"/>
      <c r="E805" s="34"/>
      <c r="F805" s="35"/>
      <c r="J805" s="36"/>
      <c r="L805" s="37"/>
      <c r="X805" s="12"/>
      <c r="Y805" s="12"/>
      <c r="Z805" s="12"/>
      <c r="AB805" s="13"/>
      <c r="AD805" s="12"/>
      <c r="AH805" s="12"/>
      <c r="AK805" s="12"/>
      <c r="AM805" s="39"/>
    </row>
    <row r="806" ht="15.75" customHeight="1">
      <c r="A806" s="34"/>
      <c r="B806" s="34"/>
      <c r="C806" s="34"/>
      <c r="E806" s="34"/>
      <c r="F806" s="35"/>
      <c r="J806" s="36"/>
      <c r="L806" s="37"/>
      <c r="X806" s="12"/>
      <c r="Y806" s="12"/>
      <c r="Z806" s="12"/>
      <c r="AB806" s="13"/>
      <c r="AD806" s="12"/>
      <c r="AH806" s="12"/>
      <c r="AK806" s="12"/>
      <c r="AM806" s="39"/>
    </row>
    <row r="807" ht="15.75" customHeight="1">
      <c r="A807" s="34"/>
      <c r="B807" s="34"/>
      <c r="C807" s="34"/>
      <c r="E807" s="34"/>
      <c r="F807" s="35"/>
      <c r="J807" s="36"/>
      <c r="L807" s="37"/>
      <c r="X807" s="12"/>
      <c r="Y807" s="12"/>
      <c r="Z807" s="12"/>
      <c r="AB807" s="13"/>
      <c r="AD807" s="12"/>
      <c r="AH807" s="12"/>
      <c r="AK807" s="12"/>
      <c r="AM807" s="39"/>
    </row>
    <row r="808" ht="15.75" customHeight="1">
      <c r="A808" s="34"/>
      <c r="B808" s="34"/>
      <c r="C808" s="34"/>
      <c r="E808" s="34"/>
      <c r="F808" s="35"/>
      <c r="J808" s="36"/>
      <c r="L808" s="37"/>
      <c r="X808" s="12"/>
      <c r="Y808" s="12"/>
      <c r="Z808" s="12"/>
      <c r="AB808" s="13"/>
      <c r="AD808" s="12"/>
      <c r="AH808" s="12"/>
      <c r="AK808" s="12"/>
      <c r="AM808" s="39"/>
    </row>
    <row r="809" ht="15.75" customHeight="1">
      <c r="A809" s="34"/>
      <c r="B809" s="34"/>
      <c r="C809" s="34"/>
      <c r="E809" s="34"/>
      <c r="F809" s="35"/>
      <c r="J809" s="36"/>
      <c r="L809" s="37"/>
      <c r="X809" s="12"/>
      <c r="Y809" s="12"/>
      <c r="Z809" s="12"/>
      <c r="AB809" s="13"/>
      <c r="AD809" s="12"/>
      <c r="AH809" s="12"/>
      <c r="AK809" s="12"/>
      <c r="AM809" s="39"/>
    </row>
    <row r="810" ht="15.75" customHeight="1">
      <c r="A810" s="34"/>
      <c r="B810" s="34"/>
      <c r="C810" s="34"/>
      <c r="E810" s="34"/>
      <c r="F810" s="35"/>
      <c r="J810" s="36"/>
      <c r="L810" s="37"/>
      <c r="X810" s="12"/>
      <c r="Y810" s="12"/>
      <c r="Z810" s="12"/>
      <c r="AB810" s="13"/>
      <c r="AD810" s="12"/>
      <c r="AH810" s="12"/>
      <c r="AK810" s="12"/>
      <c r="AM810" s="39"/>
    </row>
    <row r="811" ht="15.75" customHeight="1">
      <c r="A811" s="34"/>
      <c r="B811" s="34"/>
      <c r="C811" s="34"/>
      <c r="E811" s="34"/>
      <c r="F811" s="35"/>
      <c r="J811" s="36"/>
      <c r="L811" s="37"/>
      <c r="X811" s="12"/>
      <c r="Y811" s="12"/>
      <c r="Z811" s="12"/>
      <c r="AB811" s="13"/>
      <c r="AD811" s="12"/>
      <c r="AH811" s="12"/>
      <c r="AK811" s="12"/>
      <c r="AM811" s="39"/>
    </row>
    <row r="812" ht="15.75" customHeight="1">
      <c r="A812" s="34"/>
      <c r="B812" s="34"/>
      <c r="C812" s="34"/>
      <c r="E812" s="34"/>
      <c r="F812" s="35"/>
      <c r="J812" s="36"/>
      <c r="L812" s="37"/>
      <c r="X812" s="12"/>
      <c r="Y812" s="12"/>
      <c r="Z812" s="12"/>
      <c r="AB812" s="13"/>
      <c r="AD812" s="12"/>
      <c r="AH812" s="12"/>
      <c r="AK812" s="12"/>
      <c r="AM812" s="39"/>
    </row>
    <row r="813" ht="15.75" customHeight="1">
      <c r="A813" s="34"/>
      <c r="B813" s="34"/>
      <c r="C813" s="34"/>
      <c r="E813" s="34"/>
      <c r="F813" s="35"/>
      <c r="J813" s="36"/>
      <c r="L813" s="37"/>
      <c r="X813" s="12"/>
      <c r="Y813" s="12"/>
      <c r="Z813" s="12"/>
      <c r="AB813" s="13"/>
      <c r="AD813" s="12"/>
      <c r="AH813" s="12"/>
      <c r="AK813" s="12"/>
      <c r="AM813" s="39"/>
    </row>
    <row r="814" ht="15.75" customHeight="1">
      <c r="A814" s="34"/>
      <c r="B814" s="34"/>
      <c r="C814" s="34"/>
      <c r="E814" s="34"/>
      <c r="F814" s="35"/>
      <c r="J814" s="36"/>
      <c r="L814" s="37"/>
      <c r="X814" s="12"/>
      <c r="Y814" s="12"/>
      <c r="Z814" s="12"/>
      <c r="AB814" s="13"/>
      <c r="AD814" s="12"/>
      <c r="AH814" s="12"/>
      <c r="AK814" s="12"/>
      <c r="AM814" s="39"/>
    </row>
    <row r="815" ht="15.75" customHeight="1">
      <c r="A815" s="34"/>
      <c r="B815" s="34"/>
      <c r="C815" s="34"/>
      <c r="E815" s="34"/>
      <c r="F815" s="35"/>
      <c r="J815" s="36"/>
      <c r="L815" s="37"/>
      <c r="X815" s="12"/>
      <c r="Y815" s="12"/>
      <c r="Z815" s="12"/>
      <c r="AB815" s="13"/>
      <c r="AD815" s="12"/>
      <c r="AH815" s="12"/>
      <c r="AK815" s="12"/>
      <c r="AM815" s="39"/>
    </row>
    <row r="816" ht="15.75" customHeight="1">
      <c r="A816" s="34"/>
      <c r="B816" s="34"/>
      <c r="C816" s="34"/>
      <c r="E816" s="34"/>
      <c r="F816" s="35"/>
      <c r="J816" s="36"/>
      <c r="L816" s="37"/>
      <c r="X816" s="12"/>
      <c r="Y816" s="12"/>
      <c r="Z816" s="12"/>
      <c r="AB816" s="13"/>
      <c r="AD816" s="12"/>
      <c r="AH816" s="12"/>
      <c r="AK816" s="12"/>
      <c r="AM816" s="39"/>
    </row>
    <row r="817" ht="15.75" customHeight="1">
      <c r="A817" s="34"/>
      <c r="B817" s="34"/>
      <c r="C817" s="34"/>
      <c r="E817" s="34"/>
      <c r="F817" s="35"/>
      <c r="J817" s="36"/>
      <c r="L817" s="37"/>
      <c r="X817" s="12"/>
      <c r="Y817" s="12"/>
      <c r="Z817" s="12"/>
      <c r="AB817" s="13"/>
      <c r="AD817" s="12"/>
      <c r="AH817" s="12"/>
      <c r="AK817" s="12"/>
      <c r="AM817" s="39"/>
    </row>
    <row r="818" ht="15.75" customHeight="1">
      <c r="A818" s="34"/>
      <c r="B818" s="34"/>
      <c r="C818" s="34"/>
      <c r="E818" s="34"/>
      <c r="F818" s="35"/>
      <c r="J818" s="36"/>
      <c r="L818" s="37"/>
      <c r="X818" s="12"/>
      <c r="Y818" s="12"/>
      <c r="Z818" s="12"/>
      <c r="AB818" s="13"/>
      <c r="AD818" s="12"/>
      <c r="AH818" s="12"/>
      <c r="AK818" s="12"/>
      <c r="AM818" s="39"/>
    </row>
    <row r="819" ht="15.75" customHeight="1">
      <c r="A819" s="34"/>
      <c r="B819" s="34"/>
      <c r="C819" s="34"/>
      <c r="E819" s="34"/>
      <c r="F819" s="35"/>
      <c r="J819" s="36"/>
      <c r="L819" s="37"/>
      <c r="X819" s="12"/>
      <c r="Y819" s="12"/>
      <c r="Z819" s="12"/>
      <c r="AB819" s="13"/>
      <c r="AD819" s="12"/>
      <c r="AH819" s="12"/>
      <c r="AK819" s="12"/>
      <c r="AM819" s="39"/>
    </row>
    <row r="820" ht="15.75" customHeight="1">
      <c r="A820" s="34"/>
      <c r="B820" s="34"/>
      <c r="C820" s="34"/>
      <c r="E820" s="34"/>
      <c r="F820" s="35"/>
      <c r="J820" s="36"/>
      <c r="L820" s="37"/>
      <c r="X820" s="12"/>
      <c r="Y820" s="12"/>
      <c r="Z820" s="12"/>
      <c r="AB820" s="13"/>
      <c r="AD820" s="12"/>
      <c r="AH820" s="12"/>
      <c r="AK820" s="12"/>
      <c r="AM820" s="39"/>
    </row>
    <row r="821" ht="15.75" customHeight="1">
      <c r="A821" s="34"/>
      <c r="B821" s="34"/>
      <c r="C821" s="34"/>
      <c r="E821" s="34"/>
      <c r="F821" s="35"/>
      <c r="J821" s="36"/>
      <c r="L821" s="37"/>
      <c r="X821" s="12"/>
      <c r="Y821" s="12"/>
      <c r="Z821" s="12"/>
      <c r="AB821" s="13"/>
      <c r="AD821" s="12"/>
      <c r="AH821" s="12"/>
      <c r="AK821" s="12"/>
      <c r="AM821" s="39"/>
    </row>
    <row r="822" ht="15.75" customHeight="1">
      <c r="A822" s="34"/>
      <c r="B822" s="34"/>
      <c r="C822" s="34"/>
      <c r="E822" s="34"/>
      <c r="F822" s="35"/>
      <c r="J822" s="36"/>
      <c r="L822" s="37"/>
      <c r="X822" s="12"/>
      <c r="Y822" s="12"/>
      <c r="Z822" s="12"/>
      <c r="AB822" s="13"/>
      <c r="AD822" s="12"/>
      <c r="AH822" s="12"/>
      <c r="AK822" s="12"/>
      <c r="AM822" s="39"/>
    </row>
    <row r="823" ht="15.75" customHeight="1">
      <c r="A823" s="34"/>
      <c r="B823" s="34"/>
      <c r="C823" s="34"/>
      <c r="E823" s="34"/>
      <c r="F823" s="35"/>
      <c r="J823" s="36"/>
      <c r="L823" s="37"/>
      <c r="X823" s="12"/>
      <c r="Y823" s="12"/>
      <c r="Z823" s="12"/>
      <c r="AB823" s="13"/>
      <c r="AD823" s="12"/>
      <c r="AH823" s="12"/>
      <c r="AK823" s="12"/>
      <c r="AM823" s="39"/>
    </row>
    <row r="824" ht="15.75" customHeight="1">
      <c r="A824" s="34"/>
      <c r="B824" s="34"/>
      <c r="C824" s="34"/>
      <c r="E824" s="34"/>
      <c r="F824" s="35"/>
      <c r="J824" s="36"/>
      <c r="L824" s="37"/>
      <c r="X824" s="12"/>
      <c r="Y824" s="12"/>
      <c r="Z824" s="12"/>
      <c r="AB824" s="13"/>
      <c r="AD824" s="12"/>
      <c r="AH824" s="12"/>
      <c r="AK824" s="12"/>
      <c r="AM824" s="39"/>
    </row>
    <row r="825" ht="15.75" customHeight="1">
      <c r="A825" s="34"/>
      <c r="B825" s="34"/>
      <c r="C825" s="34"/>
      <c r="E825" s="34"/>
      <c r="F825" s="35"/>
      <c r="J825" s="36"/>
      <c r="L825" s="37"/>
      <c r="X825" s="12"/>
      <c r="Y825" s="12"/>
      <c r="Z825" s="12"/>
      <c r="AB825" s="13"/>
      <c r="AD825" s="12"/>
      <c r="AH825" s="12"/>
      <c r="AK825" s="12"/>
      <c r="AM825" s="39"/>
    </row>
    <row r="826" ht="15.75" customHeight="1">
      <c r="A826" s="34"/>
      <c r="B826" s="34"/>
      <c r="C826" s="34"/>
      <c r="E826" s="34"/>
      <c r="F826" s="35"/>
      <c r="J826" s="36"/>
      <c r="L826" s="37"/>
      <c r="X826" s="12"/>
      <c r="Y826" s="12"/>
      <c r="Z826" s="12"/>
      <c r="AB826" s="13"/>
      <c r="AD826" s="12"/>
      <c r="AH826" s="12"/>
      <c r="AK826" s="12"/>
      <c r="AM826" s="39"/>
    </row>
    <row r="827" ht="15.75" customHeight="1">
      <c r="A827" s="34"/>
      <c r="B827" s="34"/>
      <c r="C827" s="34"/>
      <c r="E827" s="34"/>
      <c r="F827" s="35"/>
      <c r="J827" s="36"/>
      <c r="L827" s="37"/>
      <c r="X827" s="12"/>
      <c r="Y827" s="12"/>
      <c r="Z827" s="12"/>
      <c r="AB827" s="13"/>
      <c r="AD827" s="12"/>
      <c r="AH827" s="12"/>
      <c r="AK827" s="12"/>
      <c r="AM827" s="39"/>
    </row>
    <row r="828" ht="15.75" customHeight="1">
      <c r="A828" s="34"/>
      <c r="B828" s="34"/>
      <c r="C828" s="34"/>
      <c r="E828" s="34"/>
      <c r="F828" s="35"/>
      <c r="J828" s="36"/>
      <c r="L828" s="37"/>
      <c r="X828" s="12"/>
      <c r="Y828" s="12"/>
      <c r="Z828" s="12"/>
      <c r="AB828" s="13"/>
      <c r="AD828" s="12"/>
      <c r="AH828" s="12"/>
      <c r="AK828" s="12"/>
      <c r="AM828" s="39"/>
    </row>
    <row r="829" ht="15.75" customHeight="1">
      <c r="A829" s="34"/>
      <c r="B829" s="34"/>
      <c r="C829" s="34"/>
      <c r="E829" s="34"/>
      <c r="F829" s="35"/>
      <c r="J829" s="36"/>
      <c r="L829" s="37"/>
      <c r="X829" s="12"/>
      <c r="Y829" s="12"/>
      <c r="Z829" s="12"/>
      <c r="AB829" s="13"/>
      <c r="AD829" s="12"/>
      <c r="AH829" s="12"/>
      <c r="AK829" s="12"/>
      <c r="AM829" s="39"/>
    </row>
    <row r="830" ht="15.75" customHeight="1">
      <c r="A830" s="34"/>
      <c r="B830" s="34"/>
      <c r="C830" s="34"/>
      <c r="E830" s="34"/>
      <c r="F830" s="35"/>
      <c r="J830" s="36"/>
      <c r="L830" s="37"/>
      <c r="X830" s="12"/>
      <c r="Y830" s="12"/>
      <c r="Z830" s="12"/>
      <c r="AB830" s="13"/>
      <c r="AD830" s="12"/>
      <c r="AH830" s="12"/>
      <c r="AK830" s="12"/>
      <c r="AM830" s="39"/>
    </row>
    <row r="831" ht="15.75" customHeight="1">
      <c r="A831" s="34"/>
      <c r="B831" s="34"/>
      <c r="C831" s="34"/>
      <c r="E831" s="34"/>
      <c r="F831" s="35"/>
      <c r="J831" s="36"/>
      <c r="L831" s="37"/>
      <c r="X831" s="12"/>
      <c r="Y831" s="12"/>
      <c r="Z831" s="12"/>
      <c r="AB831" s="13"/>
      <c r="AD831" s="12"/>
      <c r="AH831" s="12"/>
      <c r="AK831" s="12"/>
      <c r="AM831" s="39"/>
    </row>
    <row r="832" ht="15.75" customHeight="1">
      <c r="A832" s="34"/>
      <c r="B832" s="34"/>
      <c r="C832" s="34"/>
      <c r="E832" s="34"/>
      <c r="F832" s="35"/>
      <c r="J832" s="36"/>
      <c r="L832" s="37"/>
      <c r="X832" s="12"/>
      <c r="Y832" s="12"/>
      <c r="Z832" s="12"/>
      <c r="AB832" s="13"/>
      <c r="AD832" s="12"/>
      <c r="AH832" s="12"/>
      <c r="AK832" s="12"/>
      <c r="AM832" s="39"/>
    </row>
    <row r="833" ht="15.75" customHeight="1">
      <c r="A833" s="34"/>
      <c r="B833" s="34"/>
      <c r="C833" s="34"/>
      <c r="E833" s="34"/>
      <c r="F833" s="35"/>
      <c r="J833" s="36"/>
      <c r="L833" s="37"/>
      <c r="X833" s="12"/>
      <c r="Y833" s="12"/>
      <c r="Z833" s="12"/>
      <c r="AB833" s="13"/>
      <c r="AD833" s="12"/>
      <c r="AH833" s="12"/>
      <c r="AK833" s="12"/>
      <c r="AM833" s="39"/>
    </row>
    <row r="834" ht="15.75" customHeight="1">
      <c r="A834" s="34"/>
      <c r="B834" s="34"/>
      <c r="C834" s="34"/>
      <c r="E834" s="34"/>
      <c r="F834" s="35"/>
      <c r="J834" s="36"/>
      <c r="L834" s="37"/>
      <c r="X834" s="12"/>
      <c r="Y834" s="12"/>
      <c r="Z834" s="12"/>
      <c r="AB834" s="13"/>
      <c r="AD834" s="12"/>
      <c r="AH834" s="12"/>
      <c r="AK834" s="12"/>
      <c r="AM834" s="39"/>
    </row>
    <row r="835" ht="15.75" customHeight="1">
      <c r="A835" s="34"/>
      <c r="B835" s="34"/>
      <c r="C835" s="34"/>
      <c r="E835" s="34"/>
      <c r="F835" s="35"/>
      <c r="J835" s="36"/>
      <c r="L835" s="37"/>
      <c r="X835" s="12"/>
      <c r="Y835" s="12"/>
      <c r="Z835" s="12"/>
      <c r="AB835" s="13"/>
      <c r="AD835" s="12"/>
      <c r="AH835" s="12"/>
      <c r="AK835" s="12"/>
      <c r="AM835" s="39"/>
    </row>
    <row r="836" ht="15.75" customHeight="1">
      <c r="A836" s="34"/>
      <c r="B836" s="34"/>
      <c r="C836" s="34"/>
      <c r="E836" s="34"/>
      <c r="F836" s="35"/>
      <c r="J836" s="36"/>
      <c r="L836" s="37"/>
      <c r="X836" s="12"/>
      <c r="Y836" s="12"/>
      <c r="Z836" s="12"/>
      <c r="AB836" s="13"/>
      <c r="AD836" s="12"/>
      <c r="AH836" s="12"/>
      <c r="AK836" s="12"/>
      <c r="AM836" s="39"/>
    </row>
    <row r="837" ht="15.75" customHeight="1">
      <c r="A837" s="34"/>
      <c r="B837" s="34"/>
      <c r="C837" s="34"/>
      <c r="E837" s="34"/>
      <c r="F837" s="35"/>
      <c r="J837" s="36"/>
      <c r="L837" s="37"/>
      <c r="X837" s="12"/>
      <c r="Y837" s="12"/>
      <c r="Z837" s="12"/>
      <c r="AB837" s="13"/>
      <c r="AD837" s="12"/>
      <c r="AH837" s="12"/>
      <c r="AK837" s="12"/>
      <c r="AM837" s="39"/>
    </row>
    <row r="838" ht="15.75" customHeight="1">
      <c r="A838" s="34"/>
      <c r="B838" s="34"/>
      <c r="C838" s="34"/>
      <c r="E838" s="34"/>
      <c r="F838" s="35"/>
      <c r="J838" s="36"/>
      <c r="L838" s="37"/>
      <c r="X838" s="12"/>
      <c r="Y838" s="12"/>
      <c r="Z838" s="12"/>
      <c r="AB838" s="13"/>
      <c r="AD838" s="12"/>
      <c r="AH838" s="12"/>
      <c r="AK838" s="12"/>
      <c r="AM838" s="39"/>
    </row>
    <row r="839" ht="15.75" customHeight="1">
      <c r="A839" s="34"/>
      <c r="B839" s="34"/>
      <c r="C839" s="34"/>
      <c r="E839" s="34"/>
      <c r="F839" s="35"/>
      <c r="J839" s="36"/>
      <c r="L839" s="37"/>
      <c r="X839" s="12"/>
      <c r="Y839" s="12"/>
      <c r="Z839" s="12"/>
      <c r="AB839" s="13"/>
      <c r="AD839" s="12"/>
      <c r="AH839" s="12"/>
      <c r="AK839" s="12"/>
      <c r="AM839" s="39"/>
    </row>
    <row r="840" ht="15.75" customHeight="1">
      <c r="A840" s="34"/>
      <c r="B840" s="34"/>
      <c r="C840" s="34"/>
      <c r="E840" s="34"/>
      <c r="F840" s="35"/>
      <c r="J840" s="36"/>
      <c r="L840" s="37"/>
      <c r="X840" s="12"/>
      <c r="Y840" s="12"/>
      <c r="Z840" s="12"/>
      <c r="AB840" s="13"/>
      <c r="AD840" s="12"/>
      <c r="AH840" s="12"/>
      <c r="AK840" s="12"/>
      <c r="AM840" s="39"/>
    </row>
    <row r="841" ht="15.75" customHeight="1">
      <c r="A841" s="34"/>
      <c r="B841" s="34"/>
      <c r="C841" s="34"/>
      <c r="E841" s="34"/>
      <c r="F841" s="35"/>
      <c r="J841" s="36"/>
      <c r="L841" s="37"/>
      <c r="X841" s="12"/>
      <c r="Y841" s="12"/>
      <c r="Z841" s="12"/>
      <c r="AB841" s="13"/>
      <c r="AD841" s="12"/>
      <c r="AH841" s="12"/>
      <c r="AK841" s="12"/>
      <c r="AM841" s="39"/>
    </row>
    <row r="842" ht="15.75" customHeight="1">
      <c r="A842" s="34"/>
      <c r="B842" s="34"/>
      <c r="C842" s="34"/>
      <c r="E842" s="34"/>
      <c r="F842" s="35"/>
      <c r="J842" s="36"/>
      <c r="L842" s="37"/>
      <c r="X842" s="12"/>
      <c r="Y842" s="12"/>
      <c r="Z842" s="12"/>
      <c r="AB842" s="13"/>
      <c r="AD842" s="12"/>
      <c r="AH842" s="12"/>
      <c r="AK842" s="12"/>
      <c r="AM842" s="39"/>
    </row>
    <row r="843" ht="15.75" customHeight="1">
      <c r="A843" s="34"/>
      <c r="B843" s="34"/>
      <c r="C843" s="34"/>
      <c r="E843" s="34"/>
      <c r="F843" s="35"/>
      <c r="J843" s="36"/>
      <c r="L843" s="37"/>
      <c r="X843" s="12"/>
      <c r="Y843" s="12"/>
      <c r="Z843" s="12"/>
      <c r="AB843" s="13"/>
      <c r="AD843" s="12"/>
      <c r="AH843" s="12"/>
      <c r="AK843" s="12"/>
      <c r="AM843" s="39"/>
    </row>
    <row r="844" ht="15.75" customHeight="1">
      <c r="A844" s="34"/>
      <c r="B844" s="34"/>
      <c r="C844" s="34"/>
      <c r="E844" s="34"/>
      <c r="F844" s="35"/>
      <c r="J844" s="36"/>
      <c r="L844" s="37"/>
      <c r="X844" s="12"/>
      <c r="Y844" s="12"/>
      <c r="Z844" s="12"/>
      <c r="AB844" s="13"/>
      <c r="AD844" s="12"/>
      <c r="AH844" s="12"/>
      <c r="AK844" s="12"/>
      <c r="AM844" s="39"/>
    </row>
    <row r="845" ht="15.75" customHeight="1">
      <c r="A845" s="34"/>
      <c r="B845" s="34"/>
      <c r="C845" s="34"/>
      <c r="E845" s="34"/>
      <c r="F845" s="35"/>
      <c r="J845" s="36"/>
      <c r="L845" s="37"/>
      <c r="X845" s="12"/>
      <c r="Y845" s="12"/>
      <c r="Z845" s="12"/>
      <c r="AB845" s="13"/>
      <c r="AD845" s="12"/>
      <c r="AH845" s="12"/>
      <c r="AK845" s="12"/>
      <c r="AM845" s="39"/>
    </row>
    <row r="846" ht="15.75" customHeight="1">
      <c r="A846" s="34"/>
      <c r="B846" s="34"/>
      <c r="C846" s="34"/>
      <c r="E846" s="34"/>
      <c r="F846" s="35"/>
      <c r="J846" s="36"/>
      <c r="L846" s="37"/>
      <c r="X846" s="12"/>
      <c r="Y846" s="12"/>
      <c r="Z846" s="12"/>
      <c r="AB846" s="13"/>
      <c r="AD846" s="12"/>
      <c r="AH846" s="12"/>
      <c r="AK846" s="12"/>
      <c r="AM846" s="39"/>
    </row>
    <row r="847" ht="15.75" customHeight="1">
      <c r="A847" s="34"/>
      <c r="B847" s="34"/>
      <c r="C847" s="34"/>
      <c r="E847" s="34"/>
      <c r="F847" s="35"/>
      <c r="J847" s="36"/>
      <c r="L847" s="37"/>
      <c r="X847" s="12"/>
      <c r="Y847" s="12"/>
      <c r="Z847" s="12"/>
      <c r="AB847" s="13"/>
      <c r="AD847" s="12"/>
      <c r="AH847" s="12"/>
      <c r="AK847" s="12"/>
      <c r="AM847" s="39"/>
    </row>
    <row r="848" ht="15.75" customHeight="1">
      <c r="A848" s="34"/>
      <c r="B848" s="34"/>
      <c r="C848" s="34"/>
      <c r="E848" s="34"/>
      <c r="F848" s="35"/>
      <c r="J848" s="36"/>
      <c r="L848" s="37"/>
      <c r="X848" s="12"/>
      <c r="Y848" s="12"/>
      <c r="Z848" s="12"/>
      <c r="AB848" s="13"/>
      <c r="AD848" s="12"/>
      <c r="AH848" s="12"/>
      <c r="AK848" s="12"/>
      <c r="AM848" s="39"/>
    </row>
    <row r="849" ht="15.75" customHeight="1">
      <c r="A849" s="34"/>
      <c r="B849" s="34"/>
      <c r="C849" s="34"/>
      <c r="E849" s="34"/>
      <c r="F849" s="35"/>
      <c r="J849" s="36"/>
      <c r="L849" s="37"/>
      <c r="X849" s="12"/>
      <c r="Y849" s="12"/>
      <c r="Z849" s="12"/>
      <c r="AB849" s="13"/>
      <c r="AD849" s="12"/>
      <c r="AH849" s="12"/>
      <c r="AK849" s="12"/>
      <c r="AM849" s="39"/>
    </row>
    <row r="850" ht="15.75" customHeight="1">
      <c r="A850" s="34"/>
      <c r="B850" s="34"/>
      <c r="C850" s="34"/>
      <c r="E850" s="34"/>
      <c r="F850" s="35"/>
      <c r="J850" s="36"/>
      <c r="L850" s="37"/>
      <c r="X850" s="12"/>
      <c r="Y850" s="12"/>
      <c r="Z850" s="12"/>
      <c r="AB850" s="13"/>
      <c r="AD850" s="12"/>
      <c r="AH850" s="12"/>
      <c r="AK850" s="12"/>
      <c r="AM850" s="39"/>
    </row>
    <row r="851" ht="15.75" customHeight="1">
      <c r="A851" s="34"/>
      <c r="B851" s="34"/>
      <c r="C851" s="34"/>
      <c r="E851" s="34"/>
      <c r="F851" s="35"/>
      <c r="J851" s="36"/>
      <c r="L851" s="37"/>
      <c r="X851" s="12"/>
      <c r="Y851" s="12"/>
      <c r="Z851" s="12"/>
      <c r="AB851" s="13"/>
      <c r="AD851" s="12"/>
      <c r="AH851" s="12"/>
      <c r="AK851" s="12"/>
      <c r="AM851" s="39"/>
    </row>
    <row r="852" ht="15.75" customHeight="1">
      <c r="A852" s="34"/>
      <c r="B852" s="34"/>
      <c r="C852" s="34"/>
      <c r="E852" s="34"/>
      <c r="F852" s="35"/>
      <c r="J852" s="36"/>
      <c r="L852" s="37"/>
      <c r="X852" s="12"/>
      <c r="Y852" s="12"/>
      <c r="Z852" s="12"/>
      <c r="AB852" s="13"/>
      <c r="AD852" s="12"/>
      <c r="AH852" s="12"/>
      <c r="AK852" s="12"/>
      <c r="AM852" s="39"/>
    </row>
    <row r="853" ht="15.75" customHeight="1">
      <c r="A853" s="34"/>
      <c r="B853" s="34"/>
      <c r="C853" s="34"/>
      <c r="E853" s="34"/>
      <c r="F853" s="35"/>
      <c r="J853" s="36"/>
      <c r="L853" s="37"/>
      <c r="X853" s="12"/>
      <c r="Y853" s="12"/>
      <c r="Z853" s="12"/>
      <c r="AB853" s="13"/>
      <c r="AD853" s="12"/>
      <c r="AH853" s="12"/>
      <c r="AK853" s="12"/>
      <c r="AM853" s="39"/>
    </row>
    <row r="854" ht="15.75" customHeight="1">
      <c r="A854" s="34"/>
      <c r="B854" s="34"/>
      <c r="C854" s="34"/>
      <c r="E854" s="34"/>
      <c r="F854" s="35"/>
      <c r="J854" s="36"/>
      <c r="L854" s="37"/>
      <c r="X854" s="12"/>
      <c r="Y854" s="12"/>
      <c r="Z854" s="12"/>
      <c r="AB854" s="13"/>
      <c r="AD854" s="12"/>
      <c r="AH854" s="12"/>
      <c r="AK854" s="12"/>
      <c r="AM854" s="39"/>
    </row>
    <row r="855" ht="15.75" customHeight="1">
      <c r="A855" s="34"/>
      <c r="B855" s="34"/>
      <c r="C855" s="34"/>
      <c r="E855" s="34"/>
      <c r="F855" s="35"/>
      <c r="J855" s="36"/>
      <c r="L855" s="37"/>
      <c r="X855" s="12"/>
      <c r="Y855" s="12"/>
      <c r="Z855" s="12"/>
      <c r="AB855" s="13"/>
      <c r="AD855" s="12"/>
      <c r="AH855" s="12"/>
      <c r="AK855" s="12"/>
      <c r="AM855" s="39"/>
    </row>
    <row r="856" ht="15.75" customHeight="1">
      <c r="A856" s="34"/>
      <c r="B856" s="34"/>
      <c r="C856" s="34"/>
      <c r="E856" s="34"/>
      <c r="F856" s="35"/>
      <c r="J856" s="36"/>
      <c r="L856" s="37"/>
      <c r="X856" s="12"/>
      <c r="Y856" s="12"/>
      <c r="Z856" s="12"/>
      <c r="AB856" s="13"/>
      <c r="AD856" s="12"/>
      <c r="AH856" s="12"/>
      <c r="AK856" s="12"/>
      <c r="AM856" s="39"/>
    </row>
    <row r="857" ht="15.75" customHeight="1">
      <c r="A857" s="34"/>
      <c r="B857" s="34"/>
      <c r="C857" s="34"/>
      <c r="E857" s="34"/>
      <c r="F857" s="35"/>
      <c r="J857" s="36"/>
      <c r="L857" s="37"/>
      <c r="X857" s="12"/>
      <c r="Y857" s="12"/>
      <c r="Z857" s="12"/>
      <c r="AB857" s="13"/>
      <c r="AD857" s="12"/>
      <c r="AH857" s="12"/>
      <c r="AK857" s="12"/>
      <c r="AM857" s="39"/>
    </row>
    <row r="858" ht="15.75" customHeight="1">
      <c r="A858" s="34"/>
      <c r="B858" s="34"/>
      <c r="C858" s="34"/>
      <c r="E858" s="34"/>
      <c r="F858" s="35"/>
      <c r="J858" s="36"/>
      <c r="L858" s="37"/>
      <c r="X858" s="12"/>
      <c r="Y858" s="12"/>
      <c r="Z858" s="12"/>
      <c r="AB858" s="13"/>
      <c r="AD858" s="12"/>
      <c r="AH858" s="12"/>
      <c r="AK858" s="12"/>
      <c r="AM858" s="39"/>
    </row>
    <row r="859" ht="15.75" customHeight="1">
      <c r="A859" s="34"/>
      <c r="B859" s="34"/>
      <c r="C859" s="34"/>
      <c r="E859" s="34"/>
      <c r="F859" s="35"/>
      <c r="J859" s="36"/>
      <c r="L859" s="37"/>
      <c r="X859" s="12"/>
      <c r="Y859" s="12"/>
      <c r="Z859" s="12"/>
      <c r="AB859" s="13"/>
      <c r="AD859" s="12"/>
      <c r="AH859" s="12"/>
      <c r="AK859" s="12"/>
      <c r="AM859" s="39"/>
    </row>
    <row r="860" ht="15.75" customHeight="1">
      <c r="A860" s="34"/>
      <c r="B860" s="34"/>
      <c r="C860" s="34"/>
      <c r="E860" s="34"/>
      <c r="F860" s="35"/>
      <c r="J860" s="36"/>
      <c r="L860" s="37"/>
      <c r="X860" s="12"/>
      <c r="Y860" s="12"/>
      <c r="Z860" s="12"/>
      <c r="AB860" s="13"/>
      <c r="AD860" s="12"/>
      <c r="AH860" s="12"/>
      <c r="AK860" s="12"/>
      <c r="AM860" s="39"/>
    </row>
    <row r="861" ht="15.75" customHeight="1">
      <c r="A861" s="34"/>
      <c r="B861" s="34"/>
      <c r="C861" s="34"/>
      <c r="E861" s="34"/>
      <c r="F861" s="35"/>
      <c r="J861" s="36"/>
      <c r="L861" s="37"/>
      <c r="X861" s="12"/>
      <c r="Y861" s="12"/>
      <c r="Z861" s="12"/>
      <c r="AB861" s="13"/>
      <c r="AD861" s="12"/>
      <c r="AH861" s="12"/>
      <c r="AK861" s="12"/>
      <c r="AM861" s="39"/>
    </row>
    <row r="862" ht="15.75" customHeight="1">
      <c r="A862" s="34"/>
      <c r="B862" s="34"/>
      <c r="C862" s="34"/>
      <c r="E862" s="34"/>
      <c r="F862" s="35"/>
      <c r="J862" s="36"/>
      <c r="L862" s="37"/>
      <c r="X862" s="12"/>
      <c r="Y862" s="12"/>
      <c r="Z862" s="12"/>
      <c r="AB862" s="13"/>
      <c r="AD862" s="12"/>
      <c r="AH862" s="12"/>
      <c r="AK862" s="12"/>
      <c r="AM862" s="39"/>
    </row>
    <row r="863" ht="15.75" customHeight="1">
      <c r="A863" s="34"/>
      <c r="B863" s="34"/>
      <c r="C863" s="34"/>
      <c r="E863" s="34"/>
      <c r="F863" s="35"/>
      <c r="J863" s="36"/>
      <c r="L863" s="37"/>
      <c r="X863" s="12"/>
      <c r="Y863" s="12"/>
      <c r="Z863" s="12"/>
      <c r="AB863" s="13"/>
      <c r="AD863" s="12"/>
      <c r="AH863" s="12"/>
      <c r="AK863" s="12"/>
      <c r="AM863" s="39"/>
    </row>
    <row r="864" ht="15.75" customHeight="1">
      <c r="A864" s="34"/>
      <c r="B864" s="34"/>
      <c r="C864" s="34"/>
      <c r="E864" s="34"/>
      <c r="F864" s="35"/>
      <c r="J864" s="36"/>
      <c r="L864" s="37"/>
      <c r="X864" s="12"/>
      <c r="Y864" s="12"/>
      <c r="Z864" s="12"/>
      <c r="AB864" s="13"/>
      <c r="AD864" s="12"/>
      <c r="AH864" s="12"/>
      <c r="AK864" s="12"/>
      <c r="AM864" s="39"/>
    </row>
    <row r="865" ht="15.75" customHeight="1">
      <c r="A865" s="34"/>
      <c r="B865" s="34"/>
      <c r="C865" s="34"/>
      <c r="E865" s="34"/>
      <c r="F865" s="35"/>
      <c r="J865" s="36"/>
      <c r="L865" s="37"/>
      <c r="X865" s="12"/>
      <c r="Y865" s="12"/>
      <c r="Z865" s="12"/>
      <c r="AB865" s="13"/>
      <c r="AD865" s="12"/>
      <c r="AH865" s="12"/>
      <c r="AK865" s="12"/>
      <c r="AM865" s="39"/>
    </row>
    <row r="866" ht="15.75" customHeight="1">
      <c r="A866" s="34"/>
      <c r="B866" s="34"/>
      <c r="C866" s="34"/>
      <c r="E866" s="34"/>
      <c r="F866" s="35"/>
      <c r="J866" s="36"/>
      <c r="L866" s="37"/>
      <c r="X866" s="12"/>
      <c r="Y866" s="12"/>
      <c r="Z866" s="12"/>
      <c r="AB866" s="13"/>
      <c r="AD866" s="12"/>
      <c r="AH866" s="12"/>
      <c r="AK866" s="12"/>
      <c r="AM866" s="39"/>
    </row>
    <row r="867" ht="15.75" customHeight="1">
      <c r="A867" s="34"/>
      <c r="B867" s="34"/>
      <c r="C867" s="34"/>
      <c r="E867" s="34"/>
      <c r="F867" s="35"/>
      <c r="J867" s="36"/>
      <c r="L867" s="37"/>
      <c r="X867" s="12"/>
      <c r="Y867" s="12"/>
      <c r="Z867" s="12"/>
      <c r="AB867" s="13"/>
      <c r="AD867" s="12"/>
      <c r="AH867" s="12"/>
      <c r="AK867" s="12"/>
      <c r="AM867" s="39"/>
    </row>
    <row r="868" ht="15.75" customHeight="1">
      <c r="A868" s="34"/>
      <c r="B868" s="34"/>
      <c r="C868" s="34"/>
      <c r="E868" s="34"/>
      <c r="F868" s="35"/>
      <c r="J868" s="36"/>
      <c r="L868" s="37"/>
      <c r="X868" s="12"/>
      <c r="Y868" s="12"/>
      <c r="Z868" s="12"/>
      <c r="AB868" s="13"/>
      <c r="AD868" s="12"/>
      <c r="AH868" s="12"/>
      <c r="AK868" s="12"/>
      <c r="AM868" s="39"/>
    </row>
    <row r="869" ht="15.75" customHeight="1">
      <c r="A869" s="34"/>
      <c r="B869" s="34"/>
      <c r="C869" s="34"/>
      <c r="E869" s="34"/>
      <c r="F869" s="35"/>
      <c r="J869" s="36"/>
      <c r="L869" s="37"/>
      <c r="X869" s="12"/>
      <c r="Y869" s="12"/>
      <c r="Z869" s="12"/>
      <c r="AB869" s="13"/>
      <c r="AD869" s="12"/>
      <c r="AH869" s="12"/>
      <c r="AK869" s="12"/>
      <c r="AM869" s="39"/>
    </row>
    <row r="870" ht="15.75" customHeight="1">
      <c r="A870" s="34"/>
      <c r="B870" s="34"/>
      <c r="C870" s="34"/>
      <c r="E870" s="34"/>
      <c r="F870" s="35"/>
      <c r="J870" s="36"/>
      <c r="L870" s="37"/>
      <c r="X870" s="12"/>
      <c r="Y870" s="12"/>
      <c r="Z870" s="12"/>
      <c r="AB870" s="13"/>
      <c r="AD870" s="12"/>
      <c r="AH870" s="12"/>
      <c r="AK870" s="12"/>
      <c r="AM870" s="39"/>
    </row>
    <row r="871" ht="15.75" customHeight="1">
      <c r="A871" s="34"/>
      <c r="B871" s="34"/>
      <c r="C871" s="34"/>
      <c r="E871" s="34"/>
      <c r="F871" s="35"/>
      <c r="J871" s="36"/>
      <c r="L871" s="37"/>
      <c r="X871" s="12"/>
      <c r="Y871" s="12"/>
      <c r="Z871" s="12"/>
      <c r="AB871" s="13"/>
      <c r="AD871" s="12"/>
      <c r="AH871" s="12"/>
      <c r="AK871" s="12"/>
      <c r="AM871" s="39"/>
    </row>
    <row r="872" ht="15.75" customHeight="1">
      <c r="A872" s="34"/>
      <c r="B872" s="34"/>
      <c r="C872" s="34"/>
      <c r="E872" s="34"/>
      <c r="F872" s="35"/>
      <c r="J872" s="36"/>
      <c r="L872" s="37"/>
      <c r="X872" s="12"/>
      <c r="Y872" s="12"/>
      <c r="Z872" s="12"/>
      <c r="AB872" s="13"/>
      <c r="AD872" s="12"/>
      <c r="AH872" s="12"/>
      <c r="AK872" s="12"/>
      <c r="AM872" s="39"/>
    </row>
    <row r="873" ht="15.75" customHeight="1">
      <c r="A873" s="34"/>
      <c r="B873" s="34"/>
      <c r="C873" s="34"/>
      <c r="E873" s="34"/>
      <c r="F873" s="35"/>
      <c r="J873" s="36"/>
      <c r="L873" s="37"/>
      <c r="X873" s="12"/>
      <c r="Y873" s="12"/>
      <c r="Z873" s="12"/>
      <c r="AB873" s="13"/>
      <c r="AD873" s="12"/>
      <c r="AH873" s="12"/>
      <c r="AK873" s="12"/>
      <c r="AM873" s="39"/>
    </row>
    <row r="874" ht="15.75" customHeight="1">
      <c r="A874" s="34"/>
      <c r="B874" s="34"/>
      <c r="C874" s="34"/>
      <c r="E874" s="34"/>
      <c r="F874" s="35"/>
      <c r="J874" s="36"/>
      <c r="L874" s="37"/>
      <c r="X874" s="12"/>
      <c r="Y874" s="12"/>
      <c r="Z874" s="12"/>
      <c r="AB874" s="13"/>
      <c r="AD874" s="12"/>
      <c r="AH874" s="12"/>
      <c r="AK874" s="12"/>
      <c r="AM874" s="39"/>
    </row>
    <row r="875" ht="15.75" customHeight="1">
      <c r="A875" s="34"/>
      <c r="B875" s="34"/>
      <c r="C875" s="34"/>
      <c r="E875" s="34"/>
      <c r="F875" s="35"/>
      <c r="J875" s="36"/>
      <c r="L875" s="37"/>
      <c r="X875" s="12"/>
      <c r="Y875" s="12"/>
      <c r="Z875" s="12"/>
      <c r="AB875" s="13"/>
      <c r="AD875" s="12"/>
      <c r="AH875" s="12"/>
      <c r="AK875" s="12"/>
      <c r="AM875" s="39"/>
    </row>
    <row r="876" ht="15.75" customHeight="1">
      <c r="A876" s="34"/>
      <c r="B876" s="34"/>
      <c r="C876" s="34"/>
      <c r="E876" s="34"/>
      <c r="F876" s="35"/>
      <c r="J876" s="36"/>
      <c r="L876" s="37"/>
      <c r="X876" s="12"/>
      <c r="Y876" s="12"/>
      <c r="Z876" s="12"/>
      <c r="AB876" s="13"/>
      <c r="AD876" s="12"/>
      <c r="AH876" s="12"/>
      <c r="AK876" s="12"/>
      <c r="AM876" s="39"/>
    </row>
    <row r="877" ht="15.75" customHeight="1">
      <c r="A877" s="34"/>
      <c r="B877" s="34"/>
      <c r="C877" s="34"/>
      <c r="E877" s="34"/>
      <c r="F877" s="35"/>
      <c r="J877" s="36"/>
      <c r="L877" s="37"/>
      <c r="X877" s="12"/>
      <c r="Y877" s="12"/>
      <c r="Z877" s="12"/>
      <c r="AB877" s="13"/>
      <c r="AD877" s="12"/>
      <c r="AH877" s="12"/>
      <c r="AK877" s="12"/>
      <c r="AM877" s="39"/>
    </row>
    <row r="878" ht="15.75" customHeight="1">
      <c r="A878" s="34"/>
      <c r="B878" s="34"/>
      <c r="C878" s="34"/>
      <c r="E878" s="34"/>
      <c r="F878" s="35"/>
      <c r="J878" s="36"/>
      <c r="L878" s="37"/>
      <c r="X878" s="12"/>
      <c r="Y878" s="12"/>
      <c r="Z878" s="12"/>
      <c r="AB878" s="13"/>
      <c r="AD878" s="12"/>
      <c r="AH878" s="12"/>
      <c r="AK878" s="12"/>
      <c r="AM878" s="39"/>
    </row>
    <row r="879" ht="15.75" customHeight="1">
      <c r="A879" s="34"/>
      <c r="B879" s="34"/>
      <c r="C879" s="34"/>
      <c r="E879" s="34"/>
      <c r="F879" s="35"/>
      <c r="J879" s="36"/>
      <c r="L879" s="37"/>
      <c r="X879" s="12"/>
      <c r="Y879" s="12"/>
      <c r="Z879" s="12"/>
      <c r="AB879" s="13"/>
      <c r="AD879" s="12"/>
      <c r="AH879" s="12"/>
      <c r="AK879" s="12"/>
      <c r="AM879" s="39"/>
    </row>
    <row r="880" ht="15.75" customHeight="1">
      <c r="A880" s="34"/>
      <c r="B880" s="34"/>
      <c r="C880" s="34"/>
      <c r="E880" s="34"/>
      <c r="F880" s="35"/>
      <c r="J880" s="36"/>
      <c r="L880" s="37"/>
      <c r="X880" s="12"/>
      <c r="Y880" s="12"/>
      <c r="Z880" s="12"/>
      <c r="AB880" s="13"/>
      <c r="AD880" s="12"/>
      <c r="AH880" s="12"/>
      <c r="AK880" s="12"/>
      <c r="AM880" s="39"/>
    </row>
    <row r="881" ht="15.75" customHeight="1">
      <c r="A881" s="34"/>
      <c r="B881" s="34"/>
      <c r="C881" s="34"/>
      <c r="E881" s="34"/>
      <c r="F881" s="35"/>
      <c r="J881" s="36"/>
      <c r="L881" s="37"/>
      <c r="X881" s="12"/>
      <c r="Y881" s="12"/>
      <c r="Z881" s="12"/>
      <c r="AB881" s="13"/>
      <c r="AD881" s="12"/>
      <c r="AH881" s="12"/>
      <c r="AK881" s="12"/>
      <c r="AM881" s="39"/>
    </row>
    <row r="882" ht="15.75" customHeight="1">
      <c r="A882" s="34"/>
      <c r="B882" s="34"/>
      <c r="C882" s="34"/>
      <c r="E882" s="34"/>
      <c r="F882" s="35"/>
      <c r="J882" s="36"/>
      <c r="L882" s="37"/>
      <c r="X882" s="12"/>
      <c r="Y882" s="12"/>
      <c r="Z882" s="12"/>
      <c r="AB882" s="13"/>
      <c r="AD882" s="12"/>
      <c r="AH882" s="12"/>
      <c r="AK882" s="12"/>
      <c r="AM882" s="39"/>
    </row>
    <row r="883" ht="15.75" customHeight="1">
      <c r="A883" s="34"/>
      <c r="B883" s="34"/>
      <c r="C883" s="34"/>
      <c r="E883" s="34"/>
      <c r="F883" s="35"/>
      <c r="J883" s="36"/>
      <c r="L883" s="37"/>
      <c r="X883" s="12"/>
      <c r="Y883" s="12"/>
      <c r="Z883" s="12"/>
      <c r="AB883" s="13"/>
      <c r="AD883" s="12"/>
      <c r="AH883" s="12"/>
      <c r="AK883" s="12"/>
      <c r="AM883" s="39"/>
    </row>
    <row r="884" ht="15.75" customHeight="1">
      <c r="A884" s="34"/>
      <c r="B884" s="34"/>
      <c r="C884" s="34"/>
      <c r="E884" s="34"/>
      <c r="F884" s="35"/>
      <c r="J884" s="36"/>
      <c r="L884" s="37"/>
      <c r="X884" s="12"/>
      <c r="Y884" s="12"/>
      <c r="Z884" s="12"/>
      <c r="AB884" s="13"/>
      <c r="AD884" s="12"/>
      <c r="AH884" s="12"/>
      <c r="AK884" s="12"/>
      <c r="AM884" s="39"/>
    </row>
    <row r="885" ht="15.75" customHeight="1">
      <c r="A885" s="34"/>
      <c r="B885" s="34"/>
      <c r="C885" s="34"/>
      <c r="E885" s="34"/>
      <c r="F885" s="35"/>
      <c r="J885" s="36"/>
      <c r="L885" s="37"/>
      <c r="X885" s="12"/>
      <c r="Y885" s="12"/>
      <c r="Z885" s="12"/>
      <c r="AB885" s="13"/>
      <c r="AD885" s="12"/>
      <c r="AH885" s="12"/>
      <c r="AK885" s="12"/>
      <c r="AM885" s="39"/>
    </row>
    <row r="886" ht="15.75" customHeight="1">
      <c r="A886" s="34"/>
      <c r="B886" s="34"/>
      <c r="C886" s="34"/>
      <c r="E886" s="34"/>
      <c r="F886" s="35"/>
      <c r="J886" s="36"/>
      <c r="L886" s="37"/>
      <c r="X886" s="12"/>
      <c r="Y886" s="12"/>
      <c r="Z886" s="12"/>
      <c r="AB886" s="13"/>
      <c r="AD886" s="12"/>
      <c r="AH886" s="12"/>
      <c r="AK886" s="12"/>
      <c r="AM886" s="39"/>
    </row>
    <row r="887" ht="15.75" customHeight="1">
      <c r="A887" s="34"/>
      <c r="B887" s="34"/>
      <c r="C887" s="34"/>
      <c r="E887" s="34"/>
      <c r="F887" s="35"/>
      <c r="J887" s="36"/>
      <c r="L887" s="37"/>
      <c r="X887" s="12"/>
      <c r="Y887" s="12"/>
      <c r="Z887" s="12"/>
      <c r="AB887" s="13"/>
      <c r="AD887" s="12"/>
      <c r="AH887" s="12"/>
      <c r="AK887" s="12"/>
      <c r="AM887" s="39"/>
    </row>
    <row r="888" ht="15.75" customHeight="1">
      <c r="A888" s="34"/>
      <c r="B888" s="34"/>
      <c r="C888" s="34"/>
      <c r="E888" s="34"/>
      <c r="F888" s="35"/>
      <c r="J888" s="36"/>
      <c r="L888" s="37"/>
      <c r="X888" s="12"/>
      <c r="Y888" s="12"/>
      <c r="Z888" s="12"/>
      <c r="AB888" s="13"/>
      <c r="AD888" s="12"/>
      <c r="AH888" s="12"/>
      <c r="AK888" s="12"/>
      <c r="AM888" s="39"/>
    </row>
    <row r="889" ht="15.75" customHeight="1">
      <c r="A889" s="34"/>
      <c r="B889" s="34"/>
      <c r="C889" s="34"/>
      <c r="E889" s="34"/>
      <c r="F889" s="35"/>
      <c r="J889" s="36"/>
      <c r="L889" s="37"/>
      <c r="X889" s="12"/>
      <c r="Y889" s="12"/>
      <c r="Z889" s="12"/>
      <c r="AB889" s="13"/>
      <c r="AD889" s="12"/>
      <c r="AH889" s="12"/>
      <c r="AK889" s="12"/>
      <c r="AM889" s="39"/>
    </row>
    <row r="890" ht="15.75" customHeight="1">
      <c r="A890" s="34"/>
      <c r="B890" s="34"/>
      <c r="C890" s="34"/>
      <c r="E890" s="34"/>
      <c r="F890" s="35"/>
      <c r="J890" s="36"/>
      <c r="L890" s="37"/>
      <c r="X890" s="12"/>
      <c r="Y890" s="12"/>
      <c r="Z890" s="12"/>
      <c r="AB890" s="13"/>
      <c r="AD890" s="12"/>
      <c r="AH890" s="12"/>
      <c r="AK890" s="12"/>
      <c r="AM890" s="39"/>
    </row>
    <row r="891" ht="15.75" customHeight="1">
      <c r="A891" s="34"/>
      <c r="B891" s="34"/>
      <c r="C891" s="34"/>
      <c r="E891" s="34"/>
      <c r="F891" s="35"/>
      <c r="J891" s="36"/>
      <c r="L891" s="37"/>
      <c r="X891" s="12"/>
      <c r="Y891" s="12"/>
      <c r="Z891" s="12"/>
      <c r="AB891" s="13"/>
      <c r="AD891" s="12"/>
      <c r="AH891" s="12"/>
      <c r="AK891" s="12"/>
      <c r="AM891" s="39"/>
    </row>
    <row r="892" ht="15.75" customHeight="1">
      <c r="A892" s="34"/>
      <c r="B892" s="34"/>
      <c r="C892" s="34"/>
      <c r="E892" s="34"/>
      <c r="F892" s="35"/>
      <c r="J892" s="36"/>
      <c r="L892" s="37"/>
      <c r="X892" s="12"/>
      <c r="Y892" s="12"/>
      <c r="Z892" s="12"/>
      <c r="AB892" s="13"/>
      <c r="AD892" s="12"/>
      <c r="AH892" s="12"/>
      <c r="AK892" s="12"/>
      <c r="AM892" s="39"/>
    </row>
    <row r="893" ht="15.75" customHeight="1">
      <c r="A893" s="34"/>
      <c r="B893" s="34"/>
      <c r="C893" s="34"/>
      <c r="E893" s="34"/>
      <c r="F893" s="35"/>
      <c r="J893" s="36"/>
      <c r="L893" s="37"/>
      <c r="X893" s="12"/>
      <c r="Y893" s="12"/>
      <c r="Z893" s="12"/>
      <c r="AB893" s="13"/>
      <c r="AD893" s="12"/>
      <c r="AH893" s="12"/>
      <c r="AK893" s="12"/>
      <c r="AM893" s="39"/>
    </row>
    <row r="894" ht="15.75" customHeight="1">
      <c r="A894" s="34"/>
      <c r="B894" s="34"/>
      <c r="C894" s="34"/>
      <c r="E894" s="34"/>
      <c r="F894" s="35"/>
      <c r="J894" s="36"/>
      <c r="L894" s="37"/>
      <c r="X894" s="12"/>
      <c r="Y894" s="12"/>
      <c r="Z894" s="12"/>
      <c r="AB894" s="13"/>
      <c r="AD894" s="12"/>
      <c r="AH894" s="12"/>
      <c r="AK894" s="12"/>
      <c r="AM894" s="39"/>
    </row>
    <row r="895" ht="15.75" customHeight="1">
      <c r="A895" s="34"/>
      <c r="B895" s="34"/>
      <c r="C895" s="34"/>
      <c r="E895" s="34"/>
      <c r="F895" s="35"/>
      <c r="J895" s="36"/>
      <c r="L895" s="37"/>
      <c r="X895" s="12"/>
      <c r="Y895" s="12"/>
      <c r="Z895" s="12"/>
      <c r="AB895" s="13"/>
      <c r="AD895" s="12"/>
      <c r="AH895" s="12"/>
      <c r="AK895" s="12"/>
      <c r="AM895" s="39"/>
    </row>
    <row r="896" ht="15.75" customHeight="1">
      <c r="A896" s="34"/>
      <c r="B896" s="34"/>
      <c r="C896" s="34"/>
      <c r="E896" s="34"/>
      <c r="F896" s="35"/>
      <c r="J896" s="36"/>
      <c r="L896" s="37"/>
      <c r="X896" s="12"/>
      <c r="Y896" s="12"/>
      <c r="Z896" s="12"/>
      <c r="AB896" s="13"/>
      <c r="AD896" s="12"/>
      <c r="AH896" s="12"/>
      <c r="AK896" s="12"/>
      <c r="AM896" s="39"/>
    </row>
    <row r="897" ht="15.75" customHeight="1">
      <c r="A897" s="34"/>
      <c r="B897" s="34"/>
      <c r="C897" s="34"/>
      <c r="E897" s="34"/>
      <c r="F897" s="35"/>
      <c r="J897" s="36"/>
      <c r="L897" s="37"/>
      <c r="X897" s="12"/>
      <c r="Y897" s="12"/>
      <c r="Z897" s="12"/>
      <c r="AB897" s="13"/>
      <c r="AD897" s="12"/>
      <c r="AH897" s="12"/>
      <c r="AK897" s="12"/>
      <c r="AM897" s="39"/>
    </row>
    <row r="898" ht="15.75" customHeight="1">
      <c r="A898" s="34"/>
      <c r="B898" s="34"/>
      <c r="C898" s="34"/>
      <c r="E898" s="34"/>
      <c r="F898" s="35"/>
      <c r="J898" s="36"/>
      <c r="L898" s="37"/>
      <c r="X898" s="12"/>
      <c r="Y898" s="12"/>
      <c r="Z898" s="12"/>
      <c r="AB898" s="13"/>
      <c r="AD898" s="12"/>
      <c r="AH898" s="12"/>
      <c r="AK898" s="12"/>
      <c r="AM898" s="39"/>
    </row>
    <row r="899" ht="15.75" customHeight="1">
      <c r="A899" s="34"/>
      <c r="B899" s="34"/>
      <c r="C899" s="34"/>
      <c r="E899" s="34"/>
      <c r="F899" s="35"/>
      <c r="J899" s="36"/>
      <c r="L899" s="37"/>
      <c r="X899" s="12"/>
      <c r="Y899" s="12"/>
      <c r="Z899" s="12"/>
      <c r="AB899" s="13"/>
      <c r="AD899" s="12"/>
      <c r="AH899" s="12"/>
      <c r="AK899" s="12"/>
      <c r="AM899" s="39"/>
    </row>
    <row r="900" ht="15.75" customHeight="1">
      <c r="A900" s="34"/>
      <c r="B900" s="34"/>
      <c r="C900" s="34"/>
      <c r="E900" s="34"/>
      <c r="F900" s="35"/>
      <c r="J900" s="36"/>
      <c r="L900" s="37"/>
      <c r="X900" s="12"/>
      <c r="Y900" s="12"/>
      <c r="Z900" s="12"/>
      <c r="AB900" s="13"/>
      <c r="AD900" s="12"/>
      <c r="AH900" s="12"/>
      <c r="AK900" s="12"/>
      <c r="AM900" s="39"/>
    </row>
    <row r="901" ht="15.75" customHeight="1">
      <c r="A901" s="34"/>
      <c r="B901" s="34"/>
      <c r="C901" s="34"/>
      <c r="E901" s="34"/>
      <c r="F901" s="35"/>
      <c r="J901" s="36"/>
      <c r="L901" s="37"/>
      <c r="X901" s="12"/>
      <c r="Y901" s="12"/>
      <c r="Z901" s="12"/>
      <c r="AB901" s="13"/>
      <c r="AD901" s="12"/>
      <c r="AH901" s="12"/>
      <c r="AK901" s="12"/>
      <c r="AM901" s="39"/>
    </row>
    <row r="902" ht="15.75" customHeight="1">
      <c r="A902" s="34"/>
      <c r="B902" s="34"/>
      <c r="C902" s="34"/>
      <c r="E902" s="34"/>
      <c r="F902" s="35"/>
      <c r="J902" s="36"/>
      <c r="L902" s="37"/>
      <c r="X902" s="12"/>
      <c r="Y902" s="12"/>
      <c r="Z902" s="12"/>
      <c r="AB902" s="13"/>
      <c r="AD902" s="12"/>
      <c r="AH902" s="12"/>
      <c r="AK902" s="12"/>
      <c r="AM902" s="39"/>
    </row>
    <row r="903" ht="15.75" customHeight="1">
      <c r="A903" s="34"/>
      <c r="B903" s="34"/>
      <c r="C903" s="34"/>
      <c r="E903" s="34"/>
      <c r="F903" s="35"/>
      <c r="J903" s="36"/>
      <c r="L903" s="37"/>
      <c r="X903" s="12"/>
      <c r="Y903" s="12"/>
      <c r="Z903" s="12"/>
      <c r="AB903" s="13"/>
      <c r="AD903" s="12"/>
      <c r="AH903" s="12"/>
      <c r="AK903" s="12"/>
      <c r="AM903" s="39"/>
    </row>
    <row r="904" ht="15.75" customHeight="1">
      <c r="A904" s="34"/>
      <c r="B904" s="34"/>
      <c r="C904" s="34"/>
      <c r="E904" s="34"/>
      <c r="F904" s="35"/>
      <c r="J904" s="36"/>
      <c r="L904" s="37"/>
      <c r="X904" s="12"/>
      <c r="Y904" s="12"/>
      <c r="Z904" s="12"/>
      <c r="AB904" s="13"/>
      <c r="AD904" s="12"/>
      <c r="AH904" s="12"/>
      <c r="AK904" s="12"/>
      <c r="AM904" s="39"/>
    </row>
    <row r="905" ht="15.75" customHeight="1">
      <c r="A905" s="34"/>
      <c r="B905" s="34"/>
      <c r="C905" s="34"/>
      <c r="E905" s="34"/>
      <c r="F905" s="35"/>
      <c r="J905" s="36"/>
      <c r="L905" s="37"/>
      <c r="X905" s="12"/>
      <c r="Y905" s="12"/>
      <c r="Z905" s="12"/>
      <c r="AB905" s="13"/>
      <c r="AD905" s="12"/>
      <c r="AH905" s="12"/>
      <c r="AK905" s="12"/>
      <c r="AM905" s="39"/>
    </row>
    <row r="906" ht="15.75" customHeight="1">
      <c r="A906" s="34"/>
      <c r="B906" s="34"/>
      <c r="C906" s="34"/>
      <c r="E906" s="34"/>
      <c r="F906" s="35"/>
      <c r="J906" s="36"/>
      <c r="L906" s="37"/>
      <c r="X906" s="12"/>
      <c r="Y906" s="12"/>
      <c r="Z906" s="12"/>
      <c r="AB906" s="13"/>
      <c r="AD906" s="12"/>
      <c r="AH906" s="12"/>
      <c r="AK906" s="12"/>
      <c r="AM906" s="39"/>
    </row>
    <row r="907" ht="15.75" customHeight="1">
      <c r="A907" s="34"/>
      <c r="B907" s="34"/>
      <c r="C907" s="34"/>
      <c r="E907" s="34"/>
      <c r="F907" s="35"/>
      <c r="J907" s="36"/>
      <c r="L907" s="37"/>
      <c r="X907" s="12"/>
      <c r="Y907" s="12"/>
      <c r="Z907" s="12"/>
      <c r="AB907" s="13"/>
      <c r="AD907" s="12"/>
      <c r="AH907" s="12"/>
      <c r="AK907" s="12"/>
      <c r="AM907" s="39"/>
    </row>
    <row r="908" ht="15.75" customHeight="1">
      <c r="A908" s="34"/>
      <c r="B908" s="34"/>
      <c r="C908" s="34"/>
      <c r="E908" s="34"/>
      <c r="F908" s="35"/>
      <c r="J908" s="36"/>
      <c r="L908" s="37"/>
      <c r="X908" s="12"/>
      <c r="Y908" s="12"/>
      <c r="Z908" s="12"/>
      <c r="AB908" s="13"/>
      <c r="AD908" s="12"/>
      <c r="AH908" s="12"/>
      <c r="AK908" s="12"/>
      <c r="AM908" s="39"/>
    </row>
    <row r="909" ht="15.75" customHeight="1">
      <c r="A909" s="34"/>
      <c r="B909" s="34"/>
      <c r="C909" s="34"/>
      <c r="E909" s="34"/>
      <c r="F909" s="35"/>
      <c r="J909" s="36"/>
      <c r="L909" s="37"/>
      <c r="X909" s="12"/>
      <c r="Y909" s="12"/>
      <c r="Z909" s="12"/>
      <c r="AB909" s="13"/>
      <c r="AD909" s="12"/>
      <c r="AH909" s="12"/>
      <c r="AK909" s="12"/>
      <c r="AM909" s="39"/>
    </row>
    <row r="910" ht="15.75" customHeight="1">
      <c r="A910" s="34"/>
      <c r="B910" s="34"/>
      <c r="C910" s="34"/>
      <c r="E910" s="34"/>
      <c r="F910" s="35"/>
      <c r="J910" s="36"/>
      <c r="L910" s="37"/>
      <c r="X910" s="12"/>
      <c r="Y910" s="12"/>
      <c r="Z910" s="12"/>
      <c r="AB910" s="13"/>
      <c r="AD910" s="12"/>
      <c r="AH910" s="12"/>
      <c r="AK910" s="12"/>
      <c r="AM910" s="39"/>
    </row>
    <row r="911" ht="15.75" customHeight="1">
      <c r="A911" s="34"/>
      <c r="B911" s="34"/>
      <c r="C911" s="34"/>
      <c r="E911" s="34"/>
      <c r="F911" s="35"/>
      <c r="J911" s="36"/>
      <c r="L911" s="37"/>
      <c r="X911" s="12"/>
      <c r="Y911" s="12"/>
      <c r="Z911" s="12"/>
      <c r="AB911" s="13"/>
      <c r="AD911" s="12"/>
      <c r="AH911" s="12"/>
      <c r="AK911" s="12"/>
      <c r="AM911" s="39"/>
    </row>
    <row r="912" ht="15.75" customHeight="1">
      <c r="A912" s="34"/>
      <c r="B912" s="34"/>
      <c r="C912" s="34"/>
      <c r="E912" s="34"/>
      <c r="F912" s="35"/>
      <c r="J912" s="36"/>
      <c r="L912" s="37"/>
      <c r="X912" s="12"/>
      <c r="Y912" s="12"/>
      <c r="Z912" s="12"/>
      <c r="AB912" s="13"/>
      <c r="AD912" s="12"/>
      <c r="AH912" s="12"/>
      <c r="AK912" s="12"/>
      <c r="AM912" s="39"/>
    </row>
    <row r="913" ht="15.75" customHeight="1">
      <c r="A913" s="34"/>
      <c r="B913" s="34"/>
      <c r="C913" s="34"/>
      <c r="E913" s="34"/>
      <c r="F913" s="35"/>
      <c r="J913" s="36"/>
      <c r="L913" s="37"/>
      <c r="X913" s="12"/>
      <c r="Y913" s="12"/>
      <c r="Z913" s="12"/>
      <c r="AB913" s="13"/>
      <c r="AD913" s="12"/>
      <c r="AH913" s="12"/>
      <c r="AK913" s="12"/>
      <c r="AM913" s="39"/>
    </row>
    <row r="914" ht="15.75" customHeight="1">
      <c r="A914" s="34"/>
      <c r="B914" s="34"/>
      <c r="C914" s="34"/>
      <c r="E914" s="34"/>
      <c r="F914" s="35"/>
      <c r="J914" s="36"/>
      <c r="L914" s="37"/>
      <c r="X914" s="12"/>
      <c r="Y914" s="12"/>
      <c r="Z914" s="12"/>
      <c r="AB914" s="13"/>
      <c r="AD914" s="12"/>
      <c r="AH914" s="12"/>
      <c r="AK914" s="12"/>
      <c r="AM914" s="39"/>
    </row>
    <row r="915" ht="15.75" customHeight="1">
      <c r="A915" s="34"/>
      <c r="B915" s="34"/>
      <c r="C915" s="34"/>
      <c r="E915" s="34"/>
      <c r="F915" s="35"/>
      <c r="J915" s="36"/>
      <c r="L915" s="37"/>
      <c r="X915" s="12"/>
      <c r="Y915" s="12"/>
      <c r="Z915" s="12"/>
      <c r="AB915" s="13"/>
      <c r="AD915" s="12"/>
      <c r="AH915" s="12"/>
      <c r="AK915" s="12"/>
      <c r="AM915" s="39"/>
    </row>
    <row r="916" ht="15.75" customHeight="1">
      <c r="A916" s="34"/>
      <c r="B916" s="34"/>
      <c r="C916" s="34"/>
      <c r="E916" s="34"/>
      <c r="F916" s="35"/>
      <c r="J916" s="36"/>
      <c r="L916" s="37"/>
      <c r="X916" s="12"/>
      <c r="Y916" s="12"/>
      <c r="Z916" s="12"/>
      <c r="AB916" s="13"/>
      <c r="AD916" s="12"/>
      <c r="AH916" s="12"/>
      <c r="AK916" s="12"/>
      <c r="AM916" s="39"/>
    </row>
    <row r="917" ht="15.75" customHeight="1">
      <c r="A917" s="34"/>
      <c r="B917" s="34"/>
      <c r="C917" s="34"/>
      <c r="E917" s="34"/>
      <c r="F917" s="35"/>
      <c r="J917" s="36"/>
      <c r="L917" s="37"/>
      <c r="X917" s="12"/>
      <c r="Y917" s="12"/>
      <c r="Z917" s="12"/>
      <c r="AB917" s="13"/>
      <c r="AD917" s="12"/>
      <c r="AH917" s="12"/>
      <c r="AK917" s="12"/>
      <c r="AM917" s="39"/>
    </row>
    <row r="918" ht="15.75" customHeight="1">
      <c r="A918" s="34"/>
      <c r="B918" s="34"/>
      <c r="C918" s="34"/>
      <c r="E918" s="34"/>
      <c r="F918" s="35"/>
      <c r="J918" s="36"/>
      <c r="L918" s="37"/>
      <c r="X918" s="12"/>
      <c r="Y918" s="12"/>
      <c r="Z918" s="12"/>
      <c r="AB918" s="13"/>
      <c r="AD918" s="12"/>
      <c r="AH918" s="12"/>
      <c r="AK918" s="12"/>
      <c r="AM918" s="39"/>
    </row>
    <row r="919" ht="15.75" customHeight="1">
      <c r="A919" s="34"/>
      <c r="B919" s="34"/>
      <c r="C919" s="34"/>
      <c r="E919" s="34"/>
      <c r="F919" s="35"/>
      <c r="J919" s="36"/>
      <c r="L919" s="37"/>
      <c r="X919" s="12"/>
      <c r="Y919" s="12"/>
      <c r="Z919" s="12"/>
      <c r="AB919" s="13"/>
      <c r="AD919" s="12"/>
      <c r="AH919" s="12"/>
      <c r="AK919" s="12"/>
      <c r="AM919" s="39"/>
    </row>
    <row r="920" ht="15.75" customHeight="1">
      <c r="A920" s="34"/>
      <c r="B920" s="34"/>
      <c r="C920" s="34"/>
      <c r="E920" s="34"/>
      <c r="F920" s="35"/>
      <c r="J920" s="36"/>
      <c r="L920" s="37"/>
      <c r="X920" s="12"/>
      <c r="Y920" s="12"/>
      <c r="Z920" s="12"/>
      <c r="AB920" s="13"/>
      <c r="AD920" s="12"/>
      <c r="AH920" s="12"/>
      <c r="AK920" s="12"/>
      <c r="AM920" s="39"/>
    </row>
    <row r="921" ht="15.75" customHeight="1">
      <c r="A921" s="34"/>
      <c r="B921" s="34"/>
      <c r="C921" s="34"/>
      <c r="E921" s="34"/>
      <c r="F921" s="35"/>
      <c r="J921" s="36"/>
      <c r="L921" s="37"/>
      <c r="X921" s="12"/>
      <c r="Y921" s="12"/>
      <c r="Z921" s="12"/>
      <c r="AB921" s="13"/>
      <c r="AD921" s="12"/>
      <c r="AH921" s="12"/>
      <c r="AK921" s="12"/>
      <c r="AM921" s="39"/>
    </row>
    <row r="922" ht="15.75" customHeight="1">
      <c r="A922" s="34"/>
      <c r="B922" s="34"/>
      <c r="C922" s="34"/>
      <c r="E922" s="34"/>
      <c r="F922" s="35"/>
      <c r="J922" s="36"/>
      <c r="L922" s="37"/>
      <c r="X922" s="12"/>
      <c r="Y922" s="12"/>
      <c r="Z922" s="12"/>
      <c r="AB922" s="13"/>
      <c r="AD922" s="12"/>
      <c r="AH922" s="12"/>
      <c r="AK922" s="12"/>
      <c r="AM922" s="39"/>
    </row>
    <row r="923" ht="15.75" customHeight="1">
      <c r="A923" s="34"/>
      <c r="B923" s="34"/>
      <c r="C923" s="34"/>
      <c r="E923" s="34"/>
      <c r="F923" s="35"/>
      <c r="J923" s="36"/>
      <c r="L923" s="37"/>
      <c r="X923" s="12"/>
      <c r="Y923" s="12"/>
      <c r="Z923" s="12"/>
      <c r="AB923" s="13"/>
      <c r="AD923" s="12"/>
      <c r="AH923" s="12"/>
      <c r="AK923" s="12"/>
      <c r="AM923" s="39"/>
    </row>
    <row r="924" ht="15.75" customHeight="1">
      <c r="A924" s="34"/>
      <c r="B924" s="34"/>
      <c r="C924" s="34"/>
      <c r="E924" s="34"/>
      <c r="F924" s="35"/>
      <c r="J924" s="36"/>
      <c r="L924" s="37"/>
      <c r="X924" s="12"/>
      <c r="Y924" s="12"/>
      <c r="Z924" s="12"/>
      <c r="AB924" s="13"/>
      <c r="AD924" s="12"/>
      <c r="AH924" s="12"/>
      <c r="AK924" s="12"/>
      <c r="AM924" s="39"/>
    </row>
    <row r="925" ht="15.75" customHeight="1">
      <c r="A925" s="34"/>
      <c r="B925" s="34"/>
      <c r="C925" s="34"/>
      <c r="E925" s="34"/>
      <c r="F925" s="35"/>
      <c r="J925" s="36"/>
      <c r="L925" s="37"/>
      <c r="X925" s="12"/>
      <c r="Y925" s="12"/>
      <c r="Z925" s="12"/>
      <c r="AB925" s="13"/>
      <c r="AD925" s="12"/>
      <c r="AH925" s="12"/>
      <c r="AK925" s="12"/>
      <c r="AM925" s="39"/>
    </row>
    <row r="926" ht="15.75" customHeight="1">
      <c r="A926" s="34"/>
      <c r="B926" s="34"/>
      <c r="C926" s="34"/>
      <c r="E926" s="34"/>
      <c r="F926" s="35"/>
      <c r="J926" s="36"/>
      <c r="L926" s="37"/>
      <c r="X926" s="12"/>
      <c r="Y926" s="12"/>
      <c r="Z926" s="12"/>
      <c r="AB926" s="13"/>
      <c r="AD926" s="12"/>
      <c r="AH926" s="12"/>
      <c r="AK926" s="12"/>
      <c r="AM926" s="39"/>
    </row>
    <row r="927" ht="15.75" customHeight="1">
      <c r="A927" s="34"/>
      <c r="B927" s="34"/>
      <c r="C927" s="34"/>
      <c r="E927" s="34"/>
      <c r="F927" s="35"/>
      <c r="J927" s="36"/>
      <c r="L927" s="37"/>
      <c r="X927" s="12"/>
      <c r="Y927" s="12"/>
      <c r="Z927" s="12"/>
      <c r="AB927" s="13"/>
      <c r="AD927" s="12"/>
      <c r="AH927" s="12"/>
      <c r="AK927" s="12"/>
      <c r="AM927" s="39"/>
    </row>
    <row r="928" ht="15.75" customHeight="1">
      <c r="A928" s="34"/>
      <c r="B928" s="34"/>
      <c r="C928" s="34"/>
      <c r="E928" s="34"/>
      <c r="F928" s="35"/>
      <c r="J928" s="36"/>
      <c r="L928" s="37"/>
      <c r="X928" s="12"/>
      <c r="Y928" s="12"/>
      <c r="Z928" s="12"/>
      <c r="AB928" s="13"/>
      <c r="AD928" s="12"/>
      <c r="AH928" s="12"/>
      <c r="AK928" s="12"/>
      <c r="AM928" s="39"/>
    </row>
    <row r="929" ht="15.75" customHeight="1">
      <c r="A929" s="34"/>
      <c r="B929" s="34"/>
      <c r="C929" s="34"/>
      <c r="E929" s="34"/>
      <c r="F929" s="35"/>
      <c r="J929" s="36"/>
      <c r="L929" s="37"/>
      <c r="X929" s="12"/>
      <c r="Y929" s="12"/>
      <c r="Z929" s="12"/>
      <c r="AB929" s="13"/>
      <c r="AD929" s="12"/>
      <c r="AH929" s="12"/>
      <c r="AK929" s="12"/>
      <c r="AM929" s="39"/>
    </row>
    <row r="930" ht="15.75" customHeight="1">
      <c r="A930" s="34"/>
      <c r="B930" s="34"/>
      <c r="C930" s="34"/>
      <c r="E930" s="34"/>
      <c r="F930" s="35"/>
      <c r="J930" s="36"/>
      <c r="L930" s="37"/>
      <c r="X930" s="12"/>
      <c r="Y930" s="12"/>
      <c r="Z930" s="12"/>
      <c r="AB930" s="13"/>
      <c r="AD930" s="12"/>
      <c r="AH930" s="12"/>
      <c r="AK930" s="12"/>
      <c r="AM930" s="39"/>
    </row>
    <row r="931" ht="15.75" customHeight="1">
      <c r="A931" s="34"/>
      <c r="B931" s="34"/>
      <c r="C931" s="34"/>
      <c r="E931" s="34"/>
      <c r="F931" s="35"/>
      <c r="J931" s="36"/>
      <c r="L931" s="37"/>
      <c r="X931" s="12"/>
      <c r="Y931" s="12"/>
      <c r="Z931" s="12"/>
      <c r="AB931" s="13"/>
      <c r="AD931" s="12"/>
      <c r="AH931" s="12"/>
      <c r="AK931" s="12"/>
      <c r="AM931" s="39"/>
    </row>
    <row r="932" ht="15.75" customHeight="1">
      <c r="A932" s="34"/>
      <c r="B932" s="34"/>
      <c r="C932" s="34"/>
      <c r="E932" s="34"/>
      <c r="F932" s="35"/>
      <c r="J932" s="36"/>
      <c r="L932" s="37"/>
      <c r="X932" s="12"/>
      <c r="Y932" s="12"/>
      <c r="Z932" s="12"/>
      <c r="AB932" s="13"/>
      <c r="AD932" s="12"/>
      <c r="AH932" s="12"/>
      <c r="AK932" s="12"/>
      <c r="AM932" s="39"/>
    </row>
    <row r="933" ht="15.75" customHeight="1">
      <c r="A933" s="34"/>
      <c r="B933" s="34"/>
      <c r="C933" s="34"/>
      <c r="E933" s="34"/>
      <c r="F933" s="35"/>
      <c r="J933" s="36"/>
      <c r="L933" s="37"/>
      <c r="X933" s="12"/>
      <c r="Y933" s="12"/>
      <c r="Z933" s="12"/>
      <c r="AB933" s="13"/>
      <c r="AD933" s="12"/>
      <c r="AH933" s="12"/>
      <c r="AK933" s="12"/>
      <c r="AM933" s="39"/>
    </row>
    <row r="934" ht="15.75" customHeight="1">
      <c r="A934" s="34"/>
      <c r="B934" s="34"/>
      <c r="C934" s="34"/>
      <c r="E934" s="34"/>
      <c r="F934" s="35"/>
      <c r="J934" s="36"/>
      <c r="L934" s="37"/>
      <c r="X934" s="12"/>
      <c r="Y934" s="12"/>
      <c r="Z934" s="12"/>
      <c r="AB934" s="13"/>
      <c r="AD934" s="12"/>
      <c r="AH934" s="12"/>
      <c r="AK934" s="12"/>
      <c r="AM934" s="39"/>
    </row>
    <row r="935" ht="15.75" customHeight="1">
      <c r="A935" s="34"/>
      <c r="B935" s="34"/>
      <c r="C935" s="34"/>
      <c r="E935" s="34"/>
      <c r="F935" s="35"/>
      <c r="J935" s="36"/>
      <c r="L935" s="37"/>
      <c r="X935" s="12"/>
      <c r="Y935" s="12"/>
      <c r="Z935" s="12"/>
      <c r="AB935" s="13"/>
      <c r="AD935" s="12"/>
      <c r="AH935" s="12"/>
      <c r="AK935" s="12"/>
      <c r="AM935" s="39"/>
    </row>
    <row r="936" ht="15.75" customHeight="1">
      <c r="A936" s="34"/>
      <c r="B936" s="34"/>
      <c r="C936" s="34"/>
      <c r="E936" s="34"/>
      <c r="F936" s="35"/>
      <c r="J936" s="36"/>
      <c r="L936" s="37"/>
      <c r="X936" s="12"/>
      <c r="Y936" s="12"/>
      <c r="Z936" s="12"/>
      <c r="AB936" s="13"/>
      <c r="AD936" s="12"/>
      <c r="AH936" s="12"/>
      <c r="AK936" s="12"/>
      <c r="AM936" s="39"/>
    </row>
    <row r="937" ht="15.75" customHeight="1">
      <c r="A937" s="34"/>
      <c r="B937" s="34"/>
      <c r="C937" s="34"/>
      <c r="E937" s="34"/>
      <c r="F937" s="35"/>
      <c r="J937" s="36"/>
      <c r="L937" s="37"/>
      <c r="X937" s="12"/>
      <c r="Y937" s="12"/>
      <c r="Z937" s="12"/>
      <c r="AB937" s="13"/>
      <c r="AD937" s="12"/>
      <c r="AH937" s="12"/>
      <c r="AK937" s="12"/>
      <c r="AM937" s="39"/>
    </row>
    <row r="938" ht="15.75" customHeight="1">
      <c r="A938" s="34"/>
      <c r="B938" s="34"/>
      <c r="C938" s="34"/>
      <c r="E938" s="34"/>
      <c r="F938" s="35"/>
      <c r="J938" s="36"/>
      <c r="L938" s="37"/>
      <c r="X938" s="12"/>
      <c r="Y938" s="12"/>
      <c r="Z938" s="12"/>
      <c r="AB938" s="13"/>
      <c r="AD938" s="12"/>
      <c r="AH938" s="12"/>
      <c r="AK938" s="12"/>
      <c r="AM938" s="39"/>
    </row>
    <row r="939" ht="15.75" customHeight="1">
      <c r="A939" s="34"/>
      <c r="B939" s="34"/>
      <c r="C939" s="34"/>
      <c r="E939" s="34"/>
      <c r="F939" s="35"/>
      <c r="J939" s="36"/>
      <c r="L939" s="37"/>
      <c r="X939" s="12"/>
      <c r="Y939" s="12"/>
      <c r="Z939" s="12"/>
      <c r="AB939" s="13"/>
      <c r="AD939" s="12"/>
      <c r="AH939" s="12"/>
      <c r="AK939" s="12"/>
      <c r="AM939" s="39"/>
    </row>
    <row r="940" ht="15.75" customHeight="1">
      <c r="A940" s="34"/>
      <c r="B940" s="34"/>
      <c r="C940" s="34"/>
      <c r="E940" s="34"/>
      <c r="F940" s="35"/>
      <c r="J940" s="36"/>
      <c r="L940" s="37"/>
      <c r="X940" s="12"/>
      <c r="Y940" s="12"/>
      <c r="Z940" s="12"/>
      <c r="AB940" s="13"/>
      <c r="AD940" s="12"/>
      <c r="AH940" s="12"/>
      <c r="AK940" s="12"/>
      <c r="AM940" s="39"/>
    </row>
    <row r="941" ht="15.75" customHeight="1">
      <c r="A941" s="34"/>
      <c r="B941" s="34"/>
      <c r="C941" s="34"/>
      <c r="E941" s="34"/>
      <c r="F941" s="35"/>
      <c r="J941" s="36"/>
      <c r="L941" s="37"/>
      <c r="X941" s="12"/>
      <c r="Y941" s="12"/>
      <c r="Z941" s="12"/>
      <c r="AB941" s="13"/>
      <c r="AD941" s="12"/>
      <c r="AH941" s="12"/>
      <c r="AK941" s="12"/>
      <c r="AM941" s="39"/>
    </row>
    <row r="942" ht="15.75" customHeight="1">
      <c r="A942" s="34"/>
      <c r="B942" s="34"/>
      <c r="C942" s="34"/>
      <c r="E942" s="34"/>
      <c r="F942" s="35"/>
      <c r="J942" s="36"/>
      <c r="L942" s="37"/>
      <c r="X942" s="12"/>
      <c r="Y942" s="12"/>
      <c r="Z942" s="12"/>
      <c r="AB942" s="13"/>
      <c r="AD942" s="12"/>
      <c r="AH942" s="12"/>
      <c r="AK942" s="12"/>
      <c r="AM942" s="39"/>
    </row>
    <row r="943" ht="15.75" customHeight="1">
      <c r="A943" s="34"/>
      <c r="B943" s="34"/>
      <c r="C943" s="34"/>
      <c r="E943" s="34"/>
      <c r="F943" s="35"/>
      <c r="J943" s="36"/>
      <c r="L943" s="37"/>
      <c r="X943" s="12"/>
      <c r="Y943" s="12"/>
      <c r="Z943" s="12"/>
      <c r="AB943" s="13"/>
      <c r="AD943" s="12"/>
      <c r="AH943" s="12"/>
      <c r="AK943" s="12"/>
      <c r="AM943" s="39"/>
    </row>
    <row r="944" ht="15.75" customHeight="1">
      <c r="A944" s="34"/>
      <c r="B944" s="34"/>
      <c r="C944" s="34"/>
      <c r="E944" s="34"/>
      <c r="F944" s="35"/>
      <c r="J944" s="36"/>
      <c r="L944" s="37"/>
      <c r="X944" s="12"/>
      <c r="Y944" s="12"/>
      <c r="Z944" s="12"/>
      <c r="AB944" s="13"/>
      <c r="AD944" s="12"/>
      <c r="AH944" s="12"/>
      <c r="AK944" s="12"/>
      <c r="AM944" s="39"/>
    </row>
    <row r="945" ht="15.75" customHeight="1">
      <c r="A945" s="34"/>
      <c r="B945" s="34"/>
      <c r="C945" s="34"/>
      <c r="E945" s="34"/>
      <c r="F945" s="35"/>
      <c r="J945" s="36"/>
      <c r="L945" s="37"/>
      <c r="X945" s="12"/>
      <c r="Y945" s="12"/>
      <c r="Z945" s="12"/>
      <c r="AB945" s="13"/>
      <c r="AD945" s="12"/>
      <c r="AH945" s="12"/>
      <c r="AK945" s="12"/>
      <c r="AM945" s="39"/>
    </row>
    <row r="946" ht="15.75" customHeight="1">
      <c r="A946" s="34"/>
      <c r="B946" s="34"/>
      <c r="C946" s="34"/>
      <c r="E946" s="34"/>
      <c r="F946" s="35"/>
      <c r="J946" s="36"/>
      <c r="L946" s="37"/>
      <c r="X946" s="12"/>
      <c r="Y946" s="12"/>
      <c r="Z946" s="12"/>
      <c r="AB946" s="13"/>
      <c r="AD946" s="12"/>
      <c r="AH946" s="12"/>
      <c r="AK946" s="12"/>
      <c r="AM946" s="39"/>
    </row>
    <row r="947" ht="15.75" customHeight="1">
      <c r="A947" s="34"/>
      <c r="B947" s="34"/>
      <c r="C947" s="34"/>
      <c r="E947" s="34"/>
      <c r="F947" s="35"/>
      <c r="J947" s="36"/>
      <c r="L947" s="37"/>
      <c r="X947" s="12"/>
      <c r="Y947" s="12"/>
      <c r="Z947" s="12"/>
      <c r="AB947" s="13"/>
      <c r="AD947" s="12"/>
      <c r="AH947" s="12"/>
      <c r="AK947" s="12"/>
      <c r="AM947" s="39"/>
    </row>
    <row r="948" ht="15.75" customHeight="1">
      <c r="A948" s="34"/>
      <c r="B948" s="34"/>
      <c r="C948" s="34"/>
      <c r="E948" s="34"/>
      <c r="F948" s="35"/>
      <c r="J948" s="36"/>
      <c r="L948" s="37"/>
      <c r="X948" s="12"/>
      <c r="Y948" s="12"/>
      <c r="Z948" s="12"/>
      <c r="AB948" s="13"/>
      <c r="AD948" s="12"/>
      <c r="AH948" s="12"/>
      <c r="AK948" s="12"/>
      <c r="AM948" s="39"/>
    </row>
    <row r="949" ht="15.75" customHeight="1">
      <c r="A949" s="34"/>
      <c r="B949" s="34"/>
      <c r="C949" s="34"/>
      <c r="E949" s="34"/>
      <c r="F949" s="35"/>
      <c r="J949" s="36"/>
      <c r="L949" s="37"/>
      <c r="X949" s="12"/>
      <c r="Y949" s="12"/>
      <c r="Z949" s="12"/>
      <c r="AB949" s="13"/>
      <c r="AD949" s="12"/>
      <c r="AH949" s="12"/>
      <c r="AK949" s="12"/>
      <c r="AM949" s="39"/>
    </row>
    <row r="950" ht="15.75" customHeight="1">
      <c r="A950" s="34"/>
      <c r="B950" s="34"/>
      <c r="C950" s="34"/>
      <c r="E950" s="34"/>
      <c r="F950" s="35"/>
      <c r="J950" s="36"/>
      <c r="L950" s="37"/>
      <c r="X950" s="12"/>
      <c r="Y950" s="12"/>
      <c r="Z950" s="12"/>
      <c r="AB950" s="13"/>
      <c r="AD950" s="12"/>
      <c r="AH950" s="12"/>
      <c r="AK950" s="12"/>
      <c r="AM950" s="39"/>
    </row>
    <row r="951" ht="15.75" customHeight="1">
      <c r="A951" s="34"/>
      <c r="B951" s="34"/>
      <c r="C951" s="34"/>
      <c r="E951" s="34"/>
      <c r="F951" s="35"/>
      <c r="J951" s="36"/>
      <c r="L951" s="37"/>
      <c r="X951" s="12"/>
      <c r="Y951" s="12"/>
      <c r="Z951" s="12"/>
      <c r="AB951" s="13"/>
      <c r="AD951" s="12"/>
      <c r="AH951" s="12"/>
      <c r="AK951" s="12"/>
      <c r="AM951" s="39"/>
    </row>
    <row r="952" ht="15.75" customHeight="1">
      <c r="A952" s="34"/>
      <c r="B952" s="34"/>
      <c r="C952" s="34"/>
      <c r="E952" s="34"/>
      <c r="F952" s="35"/>
      <c r="J952" s="36"/>
      <c r="L952" s="37"/>
      <c r="X952" s="12"/>
      <c r="Y952" s="12"/>
      <c r="Z952" s="12"/>
      <c r="AB952" s="13"/>
      <c r="AD952" s="12"/>
      <c r="AH952" s="12"/>
      <c r="AK952" s="12"/>
      <c r="AM952" s="39"/>
    </row>
    <row r="953" ht="15.75" customHeight="1">
      <c r="A953" s="34"/>
      <c r="B953" s="34"/>
      <c r="C953" s="34"/>
      <c r="E953" s="34"/>
      <c r="F953" s="35"/>
      <c r="J953" s="36"/>
      <c r="L953" s="37"/>
      <c r="X953" s="12"/>
      <c r="Y953" s="12"/>
      <c r="Z953" s="12"/>
      <c r="AB953" s="13"/>
      <c r="AD953" s="12"/>
      <c r="AH953" s="12"/>
      <c r="AK953" s="12"/>
      <c r="AM953" s="39"/>
    </row>
    <row r="954" ht="15.75" customHeight="1">
      <c r="A954" s="34"/>
      <c r="B954" s="34"/>
      <c r="C954" s="34"/>
      <c r="E954" s="34"/>
      <c r="F954" s="35"/>
      <c r="J954" s="36"/>
      <c r="L954" s="37"/>
      <c r="X954" s="12"/>
      <c r="Y954" s="12"/>
      <c r="Z954" s="12"/>
      <c r="AB954" s="13"/>
      <c r="AD954" s="12"/>
      <c r="AH954" s="12"/>
      <c r="AK954" s="12"/>
      <c r="AM954" s="39"/>
    </row>
    <row r="955" ht="15.75" customHeight="1">
      <c r="A955" s="34"/>
      <c r="B955" s="34"/>
      <c r="C955" s="34"/>
      <c r="E955" s="34"/>
      <c r="F955" s="35"/>
      <c r="J955" s="36"/>
      <c r="L955" s="37"/>
      <c r="X955" s="12"/>
      <c r="Y955" s="12"/>
      <c r="Z955" s="12"/>
      <c r="AB955" s="13"/>
      <c r="AD955" s="12"/>
      <c r="AH955" s="12"/>
      <c r="AK955" s="12"/>
      <c r="AM955" s="39"/>
    </row>
    <row r="956" ht="15.75" customHeight="1">
      <c r="A956" s="34"/>
      <c r="B956" s="34"/>
      <c r="C956" s="34"/>
      <c r="E956" s="34"/>
      <c r="F956" s="35"/>
      <c r="J956" s="36"/>
      <c r="L956" s="37"/>
      <c r="X956" s="12"/>
      <c r="Y956" s="12"/>
      <c r="Z956" s="12"/>
      <c r="AB956" s="13"/>
      <c r="AD956" s="12"/>
      <c r="AH956" s="12"/>
      <c r="AK956" s="12"/>
      <c r="AM956" s="39"/>
    </row>
    <row r="957" ht="15.75" customHeight="1">
      <c r="A957" s="34"/>
      <c r="B957" s="34"/>
      <c r="C957" s="34"/>
      <c r="E957" s="34"/>
      <c r="F957" s="35"/>
      <c r="J957" s="36"/>
      <c r="L957" s="37"/>
      <c r="X957" s="12"/>
      <c r="Y957" s="12"/>
      <c r="Z957" s="12"/>
      <c r="AB957" s="13"/>
      <c r="AD957" s="12"/>
      <c r="AH957" s="12"/>
      <c r="AK957" s="12"/>
      <c r="AM957" s="39"/>
    </row>
    <row r="958" ht="15.75" customHeight="1">
      <c r="A958" s="34"/>
      <c r="B958" s="34"/>
      <c r="C958" s="34"/>
      <c r="E958" s="34"/>
      <c r="F958" s="35"/>
      <c r="J958" s="36"/>
      <c r="L958" s="37"/>
      <c r="X958" s="12"/>
      <c r="Y958" s="12"/>
      <c r="Z958" s="12"/>
      <c r="AB958" s="13"/>
      <c r="AD958" s="12"/>
      <c r="AH958" s="12"/>
      <c r="AK958" s="12"/>
      <c r="AM958" s="39"/>
    </row>
    <row r="959" ht="15.75" customHeight="1">
      <c r="A959" s="34"/>
      <c r="B959" s="34"/>
      <c r="C959" s="34"/>
      <c r="E959" s="34"/>
      <c r="F959" s="35"/>
      <c r="J959" s="36"/>
      <c r="L959" s="37"/>
      <c r="X959" s="12"/>
      <c r="Y959" s="12"/>
      <c r="Z959" s="12"/>
      <c r="AB959" s="13"/>
      <c r="AD959" s="12"/>
      <c r="AH959" s="12"/>
      <c r="AK959" s="12"/>
      <c r="AM959" s="39"/>
    </row>
    <row r="960" ht="15.75" customHeight="1">
      <c r="A960" s="34"/>
      <c r="B960" s="34"/>
      <c r="C960" s="34"/>
      <c r="E960" s="34"/>
      <c r="F960" s="35"/>
      <c r="J960" s="36"/>
      <c r="L960" s="37"/>
      <c r="X960" s="12"/>
      <c r="Y960" s="12"/>
      <c r="Z960" s="12"/>
      <c r="AB960" s="13"/>
      <c r="AD960" s="12"/>
      <c r="AH960" s="12"/>
      <c r="AK960" s="12"/>
      <c r="AM960" s="39"/>
    </row>
    <row r="961" ht="15.75" customHeight="1">
      <c r="A961" s="34"/>
      <c r="B961" s="34"/>
      <c r="C961" s="34"/>
      <c r="E961" s="34"/>
      <c r="F961" s="35"/>
      <c r="J961" s="36"/>
      <c r="L961" s="37"/>
      <c r="X961" s="12"/>
      <c r="Y961" s="12"/>
      <c r="Z961" s="12"/>
      <c r="AB961" s="13"/>
      <c r="AD961" s="12"/>
      <c r="AH961" s="12"/>
      <c r="AK961" s="12"/>
      <c r="AM961" s="39"/>
    </row>
    <row r="962" ht="15.75" customHeight="1">
      <c r="A962" s="34"/>
      <c r="B962" s="34"/>
      <c r="C962" s="34"/>
      <c r="E962" s="34"/>
      <c r="F962" s="35"/>
      <c r="J962" s="36"/>
      <c r="L962" s="37"/>
      <c r="X962" s="12"/>
      <c r="Y962" s="12"/>
      <c r="Z962" s="12"/>
      <c r="AB962" s="13"/>
      <c r="AD962" s="12"/>
      <c r="AH962" s="12"/>
      <c r="AK962" s="12"/>
      <c r="AM962" s="39"/>
    </row>
    <row r="963" ht="15.75" customHeight="1">
      <c r="A963" s="34"/>
      <c r="B963" s="34"/>
      <c r="C963" s="34"/>
      <c r="E963" s="34"/>
      <c r="F963" s="35"/>
      <c r="J963" s="36"/>
      <c r="L963" s="37"/>
      <c r="X963" s="12"/>
      <c r="Y963" s="12"/>
      <c r="Z963" s="12"/>
      <c r="AB963" s="13"/>
      <c r="AD963" s="12"/>
      <c r="AH963" s="12"/>
      <c r="AK963" s="12"/>
      <c r="AM963" s="39"/>
    </row>
    <row r="964" ht="15.75" customHeight="1">
      <c r="A964" s="34"/>
      <c r="B964" s="34"/>
      <c r="C964" s="34"/>
      <c r="E964" s="34"/>
      <c r="F964" s="35"/>
      <c r="J964" s="36"/>
      <c r="L964" s="37"/>
      <c r="X964" s="12"/>
      <c r="Y964" s="12"/>
      <c r="Z964" s="12"/>
      <c r="AB964" s="13"/>
      <c r="AD964" s="12"/>
      <c r="AH964" s="12"/>
      <c r="AK964" s="12"/>
      <c r="AM964" s="39"/>
    </row>
    <row r="965" ht="15.75" customHeight="1">
      <c r="A965" s="34"/>
      <c r="B965" s="34"/>
      <c r="C965" s="34"/>
      <c r="E965" s="34"/>
      <c r="F965" s="35"/>
      <c r="J965" s="36"/>
      <c r="L965" s="37"/>
      <c r="X965" s="12"/>
      <c r="Y965" s="12"/>
      <c r="Z965" s="12"/>
      <c r="AB965" s="13"/>
      <c r="AD965" s="12"/>
      <c r="AH965" s="12"/>
      <c r="AK965" s="12"/>
      <c r="AM965" s="39"/>
    </row>
    <row r="966" ht="15.75" customHeight="1">
      <c r="A966" s="34"/>
      <c r="B966" s="34"/>
      <c r="C966" s="34"/>
      <c r="E966" s="34"/>
      <c r="F966" s="35"/>
      <c r="J966" s="36"/>
      <c r="L966" s="37"/>
      <c r="X966" s="12"/>
      <c r="Y966" s="12"/>
      <c r="Z966" s="12"/>
      <c r="AB966" s="13"/>
      <c r="AD966" s="12"/>
      <c r="AH966" s="12"/>
      <c r="AK966" s="12"/>
      <c r="AM966" s="39"/>
    </row>
    <row r="967" ht="15.75" customHeight="1">
      <c r="A967" s="34"/>
      <c r="B967" s="34"/>
      <c r="C967" s="34"/>
      <c r="E967" s="34"/>
      <c r="F967" s="35"/>
      <c r="J967" s="36"/>
      <c r="L967" s="37"/>
      <c r="X967" s="12"/>
      <c r="Y967" s="12"/>
      <c r="Z967" s="12"/>
      <c r="AB967" s="13"/>
      <c r="AD967" s="12"/>
      <c r="AH967" s="12"/>
      <c r="AK967" s="12"/>
      <c r="AM967" s="39"/>
    </row>
    <row r="968" ht="15.75" customHeight="1">
      <c r="A968" s="34"/>
      <c r="B968" s="34"/>
      <c r="C968" s="34"/>
      <c r="E968" s="34"/>
      <c r="F968" s="35"/>
      <c r="J968" s="36"/>
      <c r="L968" s="37"/>
      <c r="X968" s="12"/>
      <c r="Y968" s="12"/>
      <c r="Z968" s="12"/>
      <c r="AB968" s="13"/>
      <c r="AD968" s="12"/>
      <c r="AH968" s="12"/>
      <c r="AK968" s="12"/>
      <c r="AM968" s="39"/>
    </row>
    <row r="969" ht="15.75" customHeight="1">
      <c r="A969" s="34"/>
      <c r="B969" s="34"/>
      <c r="C969" s="34"/>
      <c r="E969" s="34"/>
      <c r="F969" s="35"/>
      <c r="J969" s="36"/>
      <c r="L969" s="37"/>
      <c r="X969" s="12"/>
      <c r="Y969" s="12"/>
      <c r="Z969" s="12"/>
      <c r="AB969" s="13"/>
      <c r="AD969" s="12"/>
      <c r="AH969" s="12"/>
      <c r="AK969" s="12"/>
      <c r="AM969" s="39"/>
    </row>
    <row r="970" ht="15.75" customHeight="1">
      <c r="A970" s="34"/>
      <c r="B970" s="34"/>
      <c r="C970" s="34"/>
      <c r="E970" s="34"/>
      <c r="F970" s="35"/>
      <c r="J970" s="36"/>
      <c r="L970" s="37"/>
      <c r="X970" s="12"/>
      <c r="Y970" s="12"/>
      <c r="Z970" s="12"/>
      <c r="AB970" s="13"/>
      <c r="AD970" s="12"/>
      <c r="AH970" s="12"/>
      <c r="AK970" s="12"/>
      <c r="AM970" s="39"/>
    </row>
    <row r="971" ht="15.75" customHeight="1">
      <c r="A971" s="34"/>
      <c r="B971" s="34"/>
      <c r="C971" s="34"/>
      <c r="E971" s="34"/>
      <c r="F971" s="35"/>
      <c r="J971" s="36"/>
      <c r="L971" s="37"/>
      <c r="X971" s="12"/>
      <c r="Y971" s="12"/>
      <c r="Z971" s="12"/>
      <c r="AB971" s="13"/>
      <c r="AD971" s="12"/>
      <c r="AH971" s="12"/>
      <c r="AK971" s="12"/>
      <c r="AM971" s="39"/>
    </row>
    <row r="972" ht="15.75" customHeight="1">
      <c r="A972" s="34"/>
      <c r="B972" s="34"/>
      <c r="C972" s="34"/>
      <c r="E972" s="34"/>
      <c r="F972" s="35"/>
      <c r="J972" s="36"/>
      <c r="L972" s="37"/>
      <c r="X972" s="12"/>
      <c r="Y972" s="12"/>
      <c r="Z972" s="12"/>
      <c r="AB972" s="13"/>
      <c r="AD972" s="12"/>
      <c r="AH972" s="12"/>
      <c r="AK972" s="12"/>
      <c r="AM972" s="39"/>
    </row>
    <row r="973" ht="15.75" customHeight="1">
      <c r="A973" s="34"/>
      <c r="B973" s="34"/>
      <c r="C973" s="34"/>
      <c r="E973" s="34"/>
      <c r="F973" s="35"/>
      <c r="J973" s="36"/>
      <c r="L973" s="37"/>
      <c r="X973" s="12"/>
      <c r="Y973" s="12"/>
      <c r="Z973" s="12"/>
      <c r="AB973" s="13"/>
      <c r="AD973" s="12"/>
      <c r="AH973" s="12"/>
      <c r="AK973" s="12"/>
      <c r="AM973" s="39"/>
    </row>
    <row r="974" ht="15.75" customHeight="1">
      <c r="A974" s="34"/>
      <c r="B974" s="34"/>
      <c r="C974" s="34"/>
      <c r="E974" s="34"/>
      <c r="F974" s="35"/>
      <c r="J974" s="36"/>
      <c r="L974" s="37"/>
      <c r="X974" s="12"/>
      <c r="Y974" s="12"/>
      <c r="Z974" s="12"/>
      <c r="AB974" s="13"/>
      <c r="AD974" s="12"/>
      <c r="AH974" s="12"/>
      <c r="AK974" s="12"/>
      <c r="AM974" s="39"/>
    </row>
    <row r="975" ht="15.75" customHeight="1">
      <c r="A975" s="34"/>
      <c r="B975" s="34"/>
      <c r="C975" s="34"/>
      <c r="E975" s="34"/>
      <c r="F975" s="35"/>
      <c r="J975" s="36"/>
      <c r="L975" s="37"/>
      <c r="X975" s="12"/>
      <c r="Y975" s="12"/>
      <c r="Z975" s="12"/>
      <c r="AB975" s="13"/>
      <c r="AD975" s="12"/>
      <c r="AH975" s="12"/>
      <c r="AK975" s="12"/>
      <c r="AM975" s="39"/>
    </row>
    <row r="976" ht="15.75" customHeight="1">
      <c r="A976" s="34"/>
      <c r="B976" s="34"/>
      <c r="C976" s="34"/>
      <c r="E976" s="34"/>
      <c r="F976" s="35"/>
      <c r="J976" s="36"/>
      <c r="L976" s="37"/>
      <c r="X976" s="12"/>
      <c r="Y976" s="12"/>
      <c r="Z976" s="12"/>
      <c r="AB976" s="13"/>
      <c r="AD976" s="12"/>
      <c r="AH976" s="12"/>
      <c r="AK976" s="12"/>
      <c r="AM976" s="39"/>
    </row>
    <row r="977" ht="15.75" customHeight="1">
      <c r="A977" s="34"/>
      <c r="B977" s="34"/>
      <c r="C977" s="34"/>
      <c r="E977" s="34"/>
      <c r="F977" s="35"/>
      <c r="J977" s="36"/>
      <c r="L977" s="37"/>
      <c r="X977" s="12"/>
      <c r="Y977" s="12"/>
      <c r="Z977" s="12"/>
      <c r="AB977" s="13"/>
      <c r="AD977" s="12"/>
      <c r="AH977" s="12"/>
      <c r="AK977" s="12"/>
      <c r="AM977" s="39"/>
    </row>
    <row r="978" ht="15.75" customHeight="1">
      <c r="A978" s="34"/>
      <c r="B978" s="34"/>
      <c r="C978" s="34"/>
      <c r="E978" s="34"/>
      <c r="F978" s="35"/>
      <c r="J978" s="36"/>
      <c r="L978" s="37"/>
      <c r="X978" s="12"/>
      <c r="Y978" s="12"/>
      <c r="Z978" s="12"/>
      <c r="AB978" s="13"/>
      <c r="AD978" s="12"/>
      <c r="AH978" s="12"/>
      <c r="AK978" s="12"/>
      <c r="AM978" s="39"/>
    </row>
    <row r="979" ht="15.75" customHeight="1">
      <c r="A979" s="34"/>
      <c r="B979" s="34"/>
      <c r="C979" s="34"/>
      <c r="E979" s="34"/>
      <c r="F979" s="35"/>
      <c r="J979" s="36"/>
      <c r="L979" s="37"/>
      <c r="X979" s="12"/>
      <c r="Y979" s="12"/>
      <c r="Z979" s="12"/>
      <c r="AB979" s="13"/>
      <c r="AD979" s="12"/>
      <c r="AH979" s="12"/>
      <c r="AK979" s="12"/>
      <c r="AM979" s="39"/>
    </row>
    <row r="980" ht="15.75" customHeight="1">
      <c r="A980" s="34"/>
      <c r="B980" s="34"/>
      <c r="C980" s="34"/>
      <c r="E980" s="34"/>
      <c r="F980" s="35"/>
      <c r="J980" s="36"/>
      <c r="L980" s="37"/>
      <c r="X980" s="12"/>
      <c r="Y980" s="12"/>
      <c r="Z980" s="12"/>
      <c r="AB980" s="13"/>
      <c r="AD980" s="12"/>
      <c r="AH980" s="12"/>
      <c r="AK980" s="12"/>
      <c r="AM980" s="39"/>
    </row>
    <row r="981" ht="15.75" customHeight="1">
      <c r="A981" s="34"/>
      <c r="B981" s="34"/>
      <c r="C981" s="34"/>
      <c r="E981" s="34"/>
      <c r="F981" s="35"/>
      <c r="J981" s="36"/>
      <c r="L981" s="37"/>
      <c r="X981" s="12"/>
      <c r="Y981" s="12"/>
      <c r="Z981" s="12"/>
      <c r="AB981" s="13"/>
      <c r="AD981" s="12"/>
      <c r="AH981" s="12"/>
      <c r="AK981" s="12"/>
      <c r="AM981" s="39"/>
    </row>
    <row r="982" ht="15.75" customHeight="1">
      <c r="A982" s="34"/>
      <c r="B982" s="34"/>
      <c r="C982" s="34"/>
      <c r="E982" s="34"/>
      <c r="F982" s="35"/>
      <c r="J982" s="36"/>
      <c r="L982" s="37"/>
      <c r="X982" s="12"/>
      <c r="Y982" s="12"/>
      <c r="Z982" s="12"/>
      <c r="AB982" s="13"/>
      <c r="AD982" s="12"/>
      <c r="AH982" s="12"/>
      <c r="AK982" s="12"/>
      <c r="AM982" s="39"/>
    </row>
    <row r="983" ht="15.75" customHeight="1">
      <c r="A983" s="34"/>
      <c r="B983" s="34"/>
      <c r="C983" s="34"/>
      <c r="E983" s="34"/>
      <c r="F983" s="35"/>
      <c r="J983" s="36"/>
      <c r="L983" s="37"/>
      <c r="X983" s="12"/>
      <c r="Y983" s="12"/>
      <c r="Z983" s="12"/>
      <c r="AB983" s="13"/>
      <c r="AD983" s="12"/>
      <c r="AH983" s="12"/>
      <c r="AK983" s="12"/>
      <c r="AM983" s="39"/>
    </row>
    <row r="984" ht="15.75" customHeight="1">
      <c r="A984" s="34"/>
      <c r="B984" s="34"/>
      <c r="C984" s="34"/>
      <c r="E984" s="34"/>
      <c r="F984" s="35"/>
      <c r="J984" s="36"/>
      <c r="L984" s="37"/>
      <c r="X984" s="12"/>
      <c r="Y984" s="12"/>
      <c r="Z984" s="12"/>
      <c r="AB984" s="13"/>
      <c r="AD984" s="12"/>
      <c r="AH984" s="12"/>
      <c r="AK984" s="12"/>
      <c r="AM984" s="39"/>
    </row>
    <row r="985" ht="15.75" customHeight="1">
      <c r="A985" s="34"/>
      <c r="B985" s="34"/>
      <c r="C985" s="34"/>
      <c r="E985" s="34"/>
      <c r="F985" s="35"/>
      <c r="J985" s="36"/>
      <c r="L985" s="37"/>
      <c r="X985" s="12"/>
      <c r="Y985" s="12"/>
      <c r="Z985" s="12"/>
      <c r="AB985" s="13"/>
      <c r="AD985" s="12"/>
      <c r="AH985" s="12"/>
      <c r="AK985" s="12"/>
      <c r="AM985" s="39"/>
    </row>
    <row r="986" ht="15.75" customHeight="1">
      <c r="A986" s="34"/>
      <c r="B986" s="34"/>
      <c r="C986" s="34"/>
      <c r="E986" s="34"/>
      <c r="F986" s="35"/>
      <c r="J986" s="36"/>
      <c r="L986" s="37"/>
      <c r="X986" s="12"/>
      <c r="Y986" s="12"/>
      <c r="Z986" s="12"/>
      <c r="AB986" s="13"/>
      <c r="AD986" s="12"/>
      <c r="AH986" s="12"/>
      <c r="AK986" s="12"/>
      <c r="AM986" s="39"/>
    </row>
    <row r="987" ht="15.75" customHeight="1">
      <c r="A987" s="34"/>
      <c r="B987" s="34"/>
      <c r="C987" s="34"/>
      <c r="E987" s="34"/>
      <c r="F987" s="35"/>
      <c r="J987" s="36"/>
      <c r="L987" s="37"/>
      <c r="X987" s="12"/>
      <c r="Y987" s="12"/>
      <c r="Z987" s="12"/>
      <c r="AB987" s="13"/>
      <c r="AD987" s="12"/>
      <c r="AH987" s="12"/>
      <c r="AK987" s="12"/>
      <c r="AM987" s="39"/>
    </row>
    <row r="988" ht="15.75" customHeight="1">
      <c r="A988" s="34"/>
      <c r="B988" s="34"/>
      <c r="C988" s="34"/>
      <c r="E988" s="34"/>
      <c r="F988" s="35"/>
      <c r="J988" s="36"/>
      <c r="L988" s="37"/>
      <c r="X988" s="12"/>
      <c r="Y988" s="12"/>
      <c r="Z988" s="12"/>
      <c r="AB988" s="13"/>
      <c r="AD988" s="12"/>
      <c r="AH988" s="12"/>
      <c r="AK988" s="12"/>
      <c r="AM988" s="39"/>
    </row>
    <row r="989" ht="15.75" customHeight="1">
      <c r="A989" s="34"/>
      <c r="B989" s="34"/>
      <c r="C989" s="34"/>
      <c r="E989" s="34"/>
      <c r="F989" s="35"/>
      <c r="J989" s="36"/>
      <c r="L989" s="37"/>
      <c r="X989" s="12"/>
      <c r="Y989" s="12"/>
      <c r="Z989" s="12"/>
      <c r="AB989" s="13"/>
      <c r="AD989" s="12"/>
      <c r="AH989" s="12"/>
      <c r="AK989" s="12"/>
      <c r="AM989" s="39"/>
    </row>
    <row r="990" ht="15.75" customHeight="1">
      <c r="A990" s="34"/>
      <c r="B990" s="34"/>
      <c r="C990" s="34"/>
      <c r="E990" s="34"/>
      <c r="F990" s="35"/>
      <c r="J990" s="36"/>
      <c r="L990" s="37"/>
      <c r="X990" s="12"/>
      <c r="Y990" s="12"/>
      <c r="Z990" s="12"/>
      <c r="AB990" s="13"/>
      <c r="AD990" s="12"/>
      <c r="AH990" s="12"/>
      <c r="AK990" s="12"/>
      <c r="AM990" s="39"/>
    </row>
    <row r="991" ht="15.75" customHeight="1">
      <c r="A991" s="34"/>
      <c r="B991" s="34"/>
      <c r="C991" s="34"/>
      <c r="E991" s="34"/>
      <c r="F991" s="35"/>
      <c r="J991" s="36"/>
      <c r="L991" s="37"/>
      <c r="X991" s="12"/>
      <c r="Y991" s="12"/>
      <c r="Z991" s="12"/>
      <c r="AB991" s="13"/>
      <c r="AD991" s="12"/>
      <c r="AH991" s="12"/>
      <c r="AK991" s="12"/>
      <c r="AM991" s="39"/>
    </row>
    <row r="992" ht="15.75" customHeight="1">
      <c r="A992" s="34"/>
      <c r="B992" s="34"/>
      <c r="C992" s="34"/>
      <c r="E992" s="34"/>
      <c r="F992" s="35"/>
      <c r="J992" s="36"/>
      <c r="L992" s="37"/>
      <c r="X992" s="12"/>
      <c r="Y992" s="12"/>
      <c r="Z992" s="12"/>
      <c r="AB992" s="13"/>
      <c r="AD992" s="12"/>
      <c r="AH992" s="12"/>
      <c r="AK992" s="12"/>
      <c r="AM992" s="39"/>
    </row>
    <row r="993" ht="15.75" customHeight="1">
      <c r="A993" s="34"/>
      <c r="B993" s="34"/>
      <c r="C993" s="34"/>
      <c r="E993" s="34"/>
      <c r="F993" s="35"/>
      <c r="J993" s="36"/>
      <c r="L993" s="37"/>
      <c r="X993" s="12"/>
      <c r="Y993" s="12"/>
      <c r="Z993" s="12"/>
      <c r="AB993" s="13"/>
      <c r="AD993" s="12"/>
      <c r="AH993" s="12"/>
      <c r="AK993" s="12"/>
      <c r="AM993" s="39"/>
    </row>
    <row r="994" ht="15.75" customHeight="1">
      <c r="A994" s="34"/>
      <c r="B994" s="34"/>
      <c r="C994" s="34"/>
      <c r="E994" s="34"/>
      <c r="F994" s="35"/>
      <c r="J994" s="36"/>
      <c r="L994" s="37"/>
      <c r="X994" s="12"/>
      <c r="Y994" s="12"/>
      <c r="Z994" s="12"/>
      <c r="AB994" s="13"/>
      <c r="AD994" s="12"/>
      <c r="AH994" s="12"/>
      <c r="AK994" s="12"/>
      <c r="AM994" s="39"/>
    </row>
    <row r="995" ht="15.75" customHeight="1">
      <c r="A995" s="34"/>
      <c r="B995" s="34"/>
      <c r="C995" s="34"/>
      <c r="E995" s="34"/>
      <c r="F995" s="35"/>
      <c r="J995" s="36"/>
      <c r="L995" s="37"/>
      <c r="X995" s="12"/>
      <c r="Y995" s="12"/>
      <c r="Z995" s="12"/>
      <c r="AB995" s="13"/>
      <c r="AD995" s="12"/>
      <c r="AH995" s="12"/>
      <c r="AK995" s="12"/>
      <c r="AM995" s="39"/>
    </row>
    <row r="996" ht="15.75" customHeight="1">
      <c r="A996" s="34"/>
      <c r="B996" s="34"/>
      <c r="C996" s="34"/>
      <c r="E996" s="34"/>
      <c r="F996" s="35"/>
      <c r="J996" s="36"/>
      <c r="L996" s="37"/>
      <c r="X996" s="12"/>
      <c r="Y996" s="12"/>
      <c r="Z996" s="12"/>
      <c r="AB996" s="13"/>
      <c r="AD996" s="12"/>
      <c r="AH996" s="12"/>
      <c r="AK996" s="12"/>
      <c r="AM996" s="39"/>
    </row>
    <row r="997" ht="15.75" customHeight="1">
      <c r="A997" s="34"/>
      <c r="B997" s="34"/>
      <c r="C997" s="34"/>
      <c r="E997" s="34"/>
      <c r="F997" s="35"/>
      <c r="J997" s="36"/>
      <c r="L997" s="37"/>
      <c r="X997" s="12"/>
      <c r="Y997" s="12"/>
      <c r="Z997" s="12"/>
      <c r="AB997" s="13"/>
      <c r="AD997" s="12"/>
      <c r="AH997" s="12"/>
      <c r="AK997" s="12"/>
      <c r="AM997" s="39"/>
    </row>
    <row r="998" ht="15.75" customHeight="1">
      <c r="A998" s="34"/>
      <c r="B998" s="34"/>
      <c r="C998" s="34"/>
      <c r="E998" s="34"/>
      <c r="F998" s="35"/>
      <c r="J998" s="36"/>
      <c r="L998" s="37"/>
      <c r="X998" s="12"/>
      <c r="Y998" s="12"/>
      <c r="Z998" s="12"/>
      <c r="AB998" s="13"/>
      <c r="AD998" s="12"/>
      <c r="AH998" s="12"/>
      <c r="AK998" s="12"/>
      <c r="AM998" s="39"/>
    </row>
    <row r="999" ht="15.75" customHeight="1">
      <c r="A999" s="34"/>
      <c r="B999" s="34"/>
      <c r="C999" s="34"/>
      <c r="E999" s="34"/>
      <c r="F999" s="35"/>
      <c r="J999" s="36"/>
      <c r="L999" s="37"/>
      <c r="X999" s="12"/>
      <c r="Y999" s="12"/>
      <c r="Z999" s="12"/>
      <c r="AB999" s="13"/>
      <c r="AD999" s="12"/>
      <c r="AH999" s="12"/>
      <c r="AK999" s="12"/>
      <c r="AM999" s="39"/>
    </row>
    <row r="1000" ht="15.75" customHeight="1">
      <c r="A1000" s="34"/>
      <c r="B1000" s="34"/>
      <c r="C1000" s="34"/>
      <c r="E1000" s="34"/>
      <c r="F1000" s="35"/>
      <c r="J1000" s="36"/>
      <c r="L1000" s="37"/>
      <c r="X1000" s="12"/>
      <c r="Y1000" s="12"/>
      <c r="Z1000" s="12"/>
      <c r="AB1000" s="13"/>
      <c r="AD1000" s="12"/>
      <c r="AH1000" s="12"/>
      <c r="AK1000" s="12"/>
      <c r="AM1000" s="39"/>
    </row>
  </sheetData>
  <conditionalFormatting sqref="F38:F1000">
    <cfRule type="cellIs" dxfId="4" priority="1" operator="greaterThan">
      <formula>0</formula>
    </cfRule>
  </conditionalFormatting>
  <conditionalFormatting sqref="L1:L37">
    <cfRule type="cellIs" dxfId="4" priority="2" operator="greaterThan">
      <formula>0</formula>
    </cfRule>
  </conditionalFormatting>
  <dataValidations>
    <dataValidation type="list" allowBlank="1" showErrorMessage="1" sqref="S1:S37">
      <formula1>LISTAS!$A:$A</formula1>
    </dataValidation>
    <dataValidation type="list" allowBlank="1" showErrorMessage="1" sqref="U1:U37 AB38:AB1000">
      <formula1>LISTAS!$E:$E</formula1>
    </dataValidation>
    <dataValidation type="list" allowBlank="1" showErrorMessage="1" sqref="T2:T37">
      <formula1>LISTAS!$C:$C</formula1>
    </dataValidation>
  </dataValidations>
  <printOptions/>
  <pageMargins bottom="0.0" footer="0.0" header="0.0" left="0.0" right="0.0" top="0.0"/>
  <pageSetup fitToHeight="0" orientation="portrait"/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1" max="1" width="9.75"/>
    <col customWidth="1" min="2" max="2" width="7.63"/>
    <col customWidth="1" min="3" max="3" width="14.25"/>
    <col customWidth="1" min="4" max="4" width="7.38"/>
    <col customWidth="1" min="5" max="5" width="43.38"/>
    <col customWidth="1" min="6" max="6" width="9.25"/>
    <col customWidth="1" min="7" max="8" width="7.0"/>
    <col customWidth="1" min="9" max="9" width="6.25"/>
    <col customWidth="1" min="10" max="10" width="9.75"/>
    <col customWidth="1" min="11" max="11" width="10.75"/>
    <col customWidth="1" min="12" max="12" width="9.25"/>
    <col customWidth="1" min="13" max="13" width="11.13"/>
    <col customWidth="1" min="14" max="15" width="11.38"/>
    <col customWidth="1" min="16" max="16" width="18.13"/>
    <col customWidth="1" min="17" max="17" width="17.75"/>
    <col customWidth="1" min="18" max="19" width="11.38"/>
    <col customWidth="1" min="20" max="20" width="8.88"/>
    <col customWidth="1" min="21" max="24" width="11.38"/>
    <col customWidth="1" min="25" max="25" width="9.75"/>
    <col customWidth="1" min="26" max="26" width="9.25"/>
    <col customWidth="1" min="27" max="27" width="10.25"/>
    <col customWidth="1" min="28" max="28" width="10.75"/>
    <col customWidth="1" min="29" max="29" width="12.63"/>
    <col customWidth="1" min="30" max="30" width="8.88"/>
    <col customWidth="1" min="31" max="31" width="12.63"/>
    <col customWidth="1" min="32" max="32" width="11.25"/>
    <col customWidth="1" min="33" max="35" width="11.38"/>
    <col customWidth="1" min="36" max="36" width="9.25"/>
    <col customWidth="1" min="37" max="37" width="8.13"/>
    <col customWidth="1" min="38" max="38" width="10.0"/>
    <col customWidth="1" min="39" max="39" width="11.63"/>
    <col customWidth="1" min="40" max="40" width="20.0"/>
    <col customWidth="1" min="41" max="41" width="13.38"/>
    <col customWidth="1" min="42" max="42" width="11.63"/>
    <col customWidth="1" min="43" max="43" width="16.75"/>
  </cols>
  <sheetData>
    <row r="1" ht="21.75" customHeight="1">
      <c r="A1" s="17" t="s">
        <v>0</v>
      </c>
      <c r="B1" s="17" t="s">
        <v>11823</v>
      </c>
      <c r="C1" s="17" t="s">
        <v>11824</v>
      </c>
      <c r="D1" s="18" t="s">
        <v>11825</v>
      </c>
      <c r="E1" s="19" t="s">
        <v>1</v>
      </c>
      <c r="F1" s="20" t="s">
        <v>11826</v>
      </c>
      <c r="G1" s="21" t="s">
        <v>11827</v>
      </c>
      <c r="H1" s="17" t="s">
        <v>11828</v>
      </c>
      <c r="I1" s="18" t="s">
        <v>11829</v>
      </c>
      <c r="J1" s="22" t="s">
        <v>11830</v>
      </c>
      <c r="K1" s="22" t="s">
        <v>11831</v>
      </c>
      <c r="L1" s="23" t="s">
        <v>8</v>
      </c>
      <c r="M1" s="18" t="s">
        <v>11832</v>
      </c>
      <c r="N1" s="24" t="s">
        <v>9</v>
      </c>
      <c r="O1" s="25" t="s">
        <v>11833</v>
      </c>
      <c r="P1" s="18" t="s">
        <v>11834</v>
      </c>
      <c r="Q1" s="18" t="s">
        <v>11835</v>
      </c>
      <c r="R1" s="25" t="s">
        <v>11836</v>
      </c>
      <c r="S1" s="18" t="s">
        <v>2</v>
      </c>
      <c r="T1" s="18" t="s">
        <v>3</v>
      </c>
      <c r="U1" s="18" t="s">
        <v>11837</v>
      </c>
      <c r="V1" s="18" t="s">
        <v>11838</v>
      </c>
      <c r="W1" s="18" t="s">
        <v>11839</v>
      </c>
      <c r="X1" s="18" t="s">
        <v>11840</v>
      </c>
      <c r="Y1" s="18" t="s">
        <v>4</v>
      </c>
      <c r="Z1" s="25" t="s">
        <v>5</v>
      </c>
      <c r="AA1" s="18" t="s">
        <v>11841</v>
      </c>
      <c r="AB1" s="18" t="s">
        <v>11842</v>
      </c>
      <c r="AC1" s="18" t="s">
        <v>11843</v>
      </c>
      <c r="AD1" s="18" t="s">
        <v>11844</v>
      </c>
      <c r="AE1" s="18" t="s">
        <v>11845</v>
      </c>
      <c r="AF1" s="27" t="s">
        <v>7</v>
      </c>
      <c r="AG1" s="18" t="s">
        <v>11846</v>
      </c>
      <c r="AH1" s="27" t="s">
        <v>11847</v>
      </c>
      <c r="AI1" s="18" t="s">
        <v>11848</v>
      </c>
      <c r="AJ1" s="18" t="s">
        <v>11849</v>
      </c>
      <c r="AK1" s="18" t="s">
        <v>11850</v>
      </c>
      <c r="AL1" s="18" t="s">
        <v>11851</v>
      </c>
      <c r="AM1" s="18" t="s">
        <v>11852</v>
      </c>
      <c r="AN1" s="18" t="s">
        <v>11853</v>
      </c>
      <c r="AO1" s="18" t="s">
        <v>11854</v>
      </c>
      <c r="AP1" s="18" t="s">
        <v>11855</v>
      </c>
      <c r="AQ1" s="18" t="s">
        <v>11856</v>
      </c>
    </row>
    <row r="2" ht="15.75" customHeight="1">
      <c r="A2" s="28" t="s">
        <v>32</v>
      </c>
      <c r="B2" s="28"/>
      <c r="C2" s="15" t="str">
        <f t="shared" ref="C2:C15" si="1">CONCATENATE(LEFT(T2,3),RIGHT(A2,8))</f>
        <v>ALM2001</v>
      </c>
      <c r="D2" s="15" t="s">
        <v>11858</v>
      </c>
      <c r="E2" s="28" t="s">
        <v>2429</v>
      </c>
      <c r="F2" s="20"/>
      <c r="G2" s="29">
        <v>21.0</v>
      </c>
      <c r="H2" s="28" t="s">
        <v>12099</v>
      </c>
      <c r="I2" s="15">
        <v>1.0</v>
      </c>
      <c r="J2" s="15"/>
      <c r="K2" s="28"/>
      <c r="L2" s="23">
        <f>((GOLOMAX!$F2*(1+GOLOMAX!$G2%))/GOLOMAX!$J2)+GOLOMAX!$K2</f>
        <v>548.43</v>
      </c>
      <c r="M2" s="15">
        <v>30.0</v>
      </c>
      <c r="N2" s="29">
        <f t="shared" ref="N2:N15" si="2">IF(L2&gt;=5,MROUND(L2/(1-M2/100),10),10)</f>
        <v>780</v>
      </c>
      <c r="O2" s="29">
        <f>MROUND((LADIAR!$N2/0.6),10)</f>
        <v>3580</v>
      </c>
      <c r="P2" s="15" t="s">
        <v>11858</v>
      </c>
      <c r="Q2" s="15">
        <v>0.2</v>
      </c>
      <c r="R2" s="29">
        <f>GRANEL!$I2+GRANEL!$Q2</f>
        <v>1.2</v>
      </c>
      <c r="S2" s="15" t="s">
        <v>2430</v>
      </c>
      <c r="T2" s="15" t="s">
        <v>63</v>
      </c>
      <c r="U2" s="15" t="s">
        <v>11816</v>
      </c>
      <c r="V2" s="15" t="s">
        <v>12432</v>
      </c>
      <c r="W2" s="15" t="s">
        <v>12392</v>
      </c>
      <c r="X2" s="15">
        <v>0.1</v>
      </c>
      <c r="Y2" s="15">
        <v>0.0</v>
      </c>
      <c r="Z2" s="29">
        <v>0.0</v>
      </c>
      <c r="AA2" s="15"/>
      <c r="AB2" s="29">
        <f>OSLE!$L2*OSLE!$AA2</f>
        <v>0</v>
      </c>
      <c r="AC2" s="15"/>
      <c r="AD2" s="15"/>
      <c r="AE2" s="15"/>
      <c r="AF2" s="32"/>
      <c r="AG2" s="15"/>
      <c r="AH2" s="32" t="str">
        <f>IF(AND(OSLE!$AF2=0,OSLE!$AG2=0),"",OSLE!$AF2-OSLE!$AG2)</f>
        <v/>
      </c>
      <c r="AI2" s="15"/>
      <c r="AJ2" s="15"/>
      <c r="AK2" s="15"/>
      <c r="AL2" s="15"/>
      <c r="AM2" s="15"/>
      <c r="AN2" s="15"/>
      <c r="AO2" s="15"/>
      <c r="AP2" s="15"/>
      <c r="AQ2" s="15"/>
    </row>
    <row r="3" ht="15.75" customHeight="1">
      <c r="A3" s="28" t="s">
        <v>36</v>
      </c>
      <c r="B3" s="28"/>
      <c r="C3" s="15" t="str">
        <f t="shared" si="1"/>
        <v>ALM2002</v>
      </c>
      <c r="D3" s="15" t="s">
        <v>11858</v>
      </c>
      <c r="E3" s="28" t="s">
        <v>2431</v>
      </c>
      <c r="F3" s="20"/>
      <c r="G3" s="29">
        <v>21.0</v>
      </c>
      <c r="H3" s="28" t="s">
        <v>12099</v>
      </c>
      <c r="I3" s="15">
        <v>1.0</v>
      </c>
      <c r="J3" s="15"/>
      <c r="K3" s="28"/>
      <c r="L3" s="33">
        <f>((GOLOMAX!$F3*(1+GOLOMAX!$G3%))/GOLOMAX!$J3)+GOLOMAX!$K3</f>
        <v>548.43</v>
      </c>
      <c r="M3" s="15">
        <v>30.0</v>
      </c>
      <c r="N3" s="29">
        <f t="shared" si="2"/>
        <v>780</v>
      </c>
      <c r="O3" s="29">
        <f>MROUND((LADIAR!$N3/0.6),10)</f>
        <v>1080</v>
      </c>
      <c r="P3" s="15" t="s">
        <v>11858</v>
      </c>
      <c r="Q3" s="15">
        <v>0.2</v>
      </c>
      <c r="R3" s="29">
        <f>GRANEL!$I3+GRANEL!$Q3</f>
        <v>1.2</v>
      </c>
      <c r="S3" s="15" t="s">
        <v>2430</v>
      </c>
      <c r="T3" s="15" t="s">
        <v>63</v>
      </c>
      <c r="U3" s="15" t="s">
        <v>11816</v>
      </c>
      <c r="V3" s="15" t="s">
        <v>12432</v>
      </c>
      <c r="W3" s="15" t="s">
        <v>12392</v>
      </c>
      <c r="X3" s="15">
        <v>0.1</v>
      </c>
      <c r="Y3" s="15">
        <v>0.0</v>
      </c>
      <c r="Z3" s="29">
        <v>0.0</v>
      </c>
      <c r="AA3" s="15"/>
      <c r="AB3" s="29">
        <f>OSLE!$L3*OSLE!$AA3</f>
        <v>0</v>
      </c>
      <c r="AC3" s="15"/>
      <c r="AD3" s="15"/>
      <c r="AE3" s="15"/>
      <c r="AF3" s="15"/>
      <c r="AG3" s="15"/>
      <c r="AH3" s="32" t="str">
        <f>IF(AND(OSLE!$AF3=0,OSLE!$AG3=0),"",OSLE!$AF3-OSLE!$AG3)</f>
        <v/>
      </c>
      <c r="AI3" s="15"/>
      <c r="AJ3" s="15"/>
      <c r="AK3" s="15"/>
      <c r="AL3" s="15"/>
      <c r="AM3" s="15"/>
      <c r="AN3" s="15"/>
      <c r="AO3" s="15"/>
      <c r="AP3" s="15"/>
      <c r="AQ3" s="15"/>
    </row>
    <row r="4" ht="15.75" customHeight="1">
      <c r="A4" s="28" t="s">
        <v>38</v>
      </c>
      <c r="B4" s="28"/>
      <c r="C4" s="15" t="str">
        <f t="shared" si="1"/>
        <v>ALM2003</v>
      </c>
      <c r="D4" s="15" t="s">
        <v>11858</v>
      </c>
      <c r="E4" s="28" t="s">
        <v>2432</v>
      </c>
      <c r="F4" s="20"/>
      <c r="G4" s="29">
        <v>21.0</v>
      </c>
      <c r="H4" s="28" t="s">
        <v>12099</v>
      </c>
      <c r="I4" s="15">
        <v>1.0</v>
      </c>
      <c r="J4" s="15"/>
      <c r="K4" s="28"/>
      <c r="L4" s="33">
        <f>((GOLOMAX!$F4*(1+GOLOMAX!$G4%))/GOLOMAX!$J4)+GOLOMAX!$K4</f>
        <v>548.43</v>
      </c>
      <c r="M4" s="15">
        <v>30.0</v>
      </c>
      <c r="N4" s="29">
        <f t="shared" si="2"/>
        <v>780</v>
      </c>
      <c r="O4" s="29">
        <f>MROUND((LADIAR!$N4/0.6),10)</f>
        <v>1080</v>
      </c>
      <c r="P4" s="15" t="s">
        <v>11858</v>
      </c>
      <c r="Q4" s="15">
        <v>0.2</v>
      </c>
      <c r="R4" s="29">
        <f>GRANEL!$I4+GRANEL!$Q4</f>
        <v>1.2</v>
      </c>
      <c r="S4" s="15" t="s">
        <v>2430</v>
      </c>
      <c r="T4" s="15" t="s">
        <v>63</v>
      </c>
      <c r="U4" s="15" t="s">
        <v>11816</v>
      </c>
      <c r="V4" s="15" t="s">
        <v>12432</v>
      </c>
      <c r="W4" s="15" t="s">
        <v>12392</v>
      </c>
      <c r="X4" s="15">
        <v>0.1</v>
      </c>
      <c r="Y4" s="15">
        <v>0.0</v>
      </c>
      <c r="Z4" s="29">
        <v>0.0</v>
      </c>
      <c r="AA4" s="15"/>
      <c r="AB4" s="29">
        <f>OSLE!$L4*OSLE!$AA4</f>
        <v>0</v>
      </c>
      <c r="AC4" s="15"/>
      <c r="AD4" s="15"/>
      <c r="AE4" s="15"/>
      <c r="AF4" s="15"/>
      <c r="AG4" s="15"/>
      <c r="AH4" s="32" t="str">
        <f>IF(AND(OSLE!$AF4=0,OSLE!$AG4=0),"",OSLE!$AF4-OSLE!$AG4)</f>
        <v/>
      </c>
      <c r="AI4" s="15"/>
      <c r="AJ4" s="15"/>
      <c r="AK4" s="15"/>
      <c r="AL4" s="15"/>
      <c r="AM4" s="15"/>
      <c r="AN4" s="15"/>
      <c r="AO4" s="15"/>
      <c r="AP4" s="15"/>
      <c r="AQ4" s="15"/>
    </row>
    <row r="5" ht="15.75" customHeight="1">
      <c r="A5" s="28" t="s">
        <v>40</v>
      </c>
      <c r="B5" s="28"/>
      <c r="C5" s="15" t="str">
        <f t="shared" si="1"/>
        <v>ALM2004</v>
      </c>
      <c r="D5" s="15" t="s">
        <v>11858</v>
      </c>
      <c r="E5" s="28" t="s">
        <v>2433</v>
      </c>
      <c r="F5" s="20"/>
      <c r="G5" s="29">
        <v>21.0</v>
      </c>
      <c r="H5" s="28" t="s">
        <v>12099</v>
      </c>
      <c r="I5" s="15">
        <v>1.0</v>
      </c>
      <c r="J5" s="15"/>
      <c r="K5" s="28"/>
      <c r="L5" s="33">
        <f>((GOLOMAX!$F5*(1+GOLOMAX!$G5%))/GOLOMAX!$J5)+GOLOMAX!$K5</f>
        <v>564.32</v>
      </c>
      <c r="M5" s="15">
        <v>30.0</v>
      </c>
      <c r="N5" s="29">
        <f t="shared" si="2"/>
        <v>810</v>
      </c>
      <c r="O5" s="29">
        <f>MROUND((LADIAR!$N5/0.6),10)</f>
        <v>1080</v>
      </c>
      <c r="P5" s="15" t="s">
        <v>11858</v>
      </c>
      <c r="Q5" s="15">
        <v>0.2</v>
      </c>
      <c r="R5" s="29">
        <f>GRANEL!$I5+GRANEL!$Q5</f>
        <v>1.2</v>
      </c>
      <c r="S5" s="15" t="s">
        <v>2430</v>
      </c>
      <c r="T5" s="15" t="s">
        <v>63</v>
      </c>
      <c r="U5" s="15" t="s">
        <v>11816</v>
      </c>
      <c r="V5" s="15" t="s">
        <v>12432</v>
      </c>
      <c r="W5" s="15" t="s">
        <v>12392</v>
      </c>
      <c r="X5" s="15">
        <v>0.1</v>
      </c>
      <c r="Y5" s="15">
        <v>0.0</v>
      </c>
      <c r="Z5" s="29">
        <v>0.0</v>
      </c>
      <c r="AA5" s="15"/>
      <c r="AB5" s="29">
        <f>OSLE!$L5*OSLE!$AA5</f>
        <v>0</v>
      </c>
      <c r="AC5" s="15"/>
      <c r="AD5" s="15"/>
      <c r="AE5" s="15"/>
      <c r="AF5" s="15"/>
      <c r="AG5" s="15"/>
      <c r="AH5" s="32" t="str">
        <f>IF(AND(OSLE!$AF5=0,OSLE!$AG5=0),"",OSLE!$AF5-OSLE!$AG5)</f>
        <v/>
      </c>
      <c r="AI5" s="15"/>
      <c r="AJ5" s="15"/>
      <c r="AK5" s="15"/>
      <c r="AL5" s="15"/>
      <c r="AM5" s="15"/>
      <c r="AN5" s="15"/>
      <c r="AO5" s="15"/>
      <c r="AP5" s="15"/>
      <c r="AQ5" s="15"/>
    </row>
    <row r="6" ht="15.75" customHeight="1">
      <c r="A6" s="28" t="s">
        <v>42</v>
      </c>
      <c r="B6" s="28"/>
      <c r="C6" s="15" t="str">
        <f t="shared" si="1"/>
        <v>ALM2005</v>
      </c>
      <c r="D6" s="15" t="s">
        <v>11858</v>
      </c>
      <c r="E6" s="28" t="s">
        <v>2434</v>
      </c>
      <c r="F6" s="20"/>
      <c r="G6" s="29">
        <v>21.0</v>
      </c>
      <c r="H6" s="28" t="s">
        <v>12099</v>
      </c>
      <c r="I6" s="15">
        <v>1.0</v>
      </c>
      <c r="J6" s="15"/>
      <c r="K6" s="28"/>
      <c r="L6" s="33">
        <f>((GOLOMAX!$F6*(1+GOLOMAX!$G6%))/GOLOMAX!$J6)+GOLOMAX!$K6</f>
        <v>564.32</v>
      </c>
      <c r="M6" s="15">
        <v>30.0</v>
      </c>
      <c r="N6" s="29">
        <f t="shared" si="2"/>
        <v>810</v>
      </c>
      <c r="O6" s="29">
        <f>MROUND((LADIAR!$N6/0.6),10)</f>
        <v>1080</v>
      </c>
      <c r="P6" s="15" t="s">
        <v>11858</v>
      </c>
      <c r="Q6" s="15">
        <v>0.2</v>
      </c>
      <c r="R6" s="29">
        <f>GRANEL!$I6+GRANEL!$Q6</f>
        <v>1.2</v>
      </c>
      <c r="S6" s="15" t="s">
        <v>2430</v>
      </c>
      <c r="T6" s="15" t="s">
        <v>63</v>
      </c>
      <c r="U6" s="15" t="s">
        <v>11816</v>
      </c>
      <c r="V6" s="15" t="s">
        <v>12432</v>
      </c>
      <c r="W6" s="15" t="s">
        <v>12392</v>
      </c>
      <c r="X6" s="15">
        <v>0.1</v>
      </c>
      <c r="Y6" s="15">
        <v>0.0</v>
      </c>
      <c r="Z6" s="29">
        <v>0.0</v>
      </c>
      <c r="AA6" s="15"/>
      <c r="AB6" s="29">
        <f>OSLE!$L6*OSLE!$AA6</f>
        <v>11150</v>
      </c>
      <c r="AC6" s="15"/>
      <c r="AD6" s="15"/>
      <c r="AE6" s="15"/>
      <c r="AF6" s="15"/>
      <c r="AG6" s="15"/>
      <c r="AH6" s="32" t="str">
        <f>IF(AND(OSLE!$AF6=0,OSLE!$AG6=0),"",OSLE!$AF6-OSLE!$AG6)</f>
        <v/>
      </c>
      <c r="AI6" s="15"/>
      <c r="AJ6" s="15"/>
      <c r="AK6" s="15"/>
      <c r="AL6" s="15"/>
      <c r="AM6" s="15"/>
      <c r="AN6" s="15"/>
      <c r="AO6" s="15"/>
      <c r="AP6" s="15"/>
      <c r="AQ6" s="15"/>
    </row>
    <row r="7" ht="15.75" customHeight="1">
      <c r="A7" s="28" t="s">
        <v>44</v>
      </c>
      <c r="B7" s="28"/>
      <c r="C7" s="15" t="str">
        <f t="shared" si="1"/>
        <v>ALM2006</v>
      </c>
      <c r="D7" s="15" t="s">
        <v>11858</v>
      </c>
      <c r="E7" s="28" t="s">
        <v>2435</v>
      </c>
      <c r="F7" s="20"/>
      <c r="G7" s="29">
        <v>21.0</v>
      </c>
      <c r="H7" s="28" t="s">
        <v>12099</v>
      </c>
      <c r="I7" s="15">
        <v>1.0</v>
      </c>
      <c r="J7" s="15"/>
      <c r="K7" s="28"/>
      <c r="L7" s="33">
        <f>((GOLOMAX!$F7*(1+GOLOMAX!$G7%))/GOLOMAX!$J7)+GOLOMAX!$K7</f>
        <v>482.65</v>
      </c>
      <c r="M7" s="15">
        <v>30.0</v>
      </c>
      <c r="N7" s="29">
        <f t="shared" si="2"/>
        <v>690</v>
      </c>
      <c r="O7" s="29">
        <f>MROUND((LADIAR!$N7/0.6),10)</f>
        <v>1080</v>
      </c>
      <c r="P7" s="15" t="s">
        <v>11858</v>
      </c>
      <c r="Q7" s="15">
        <v>0.2</v>
      </c>
      <c r="R7" s="29">
        <f>GRANEL!$I7+GRANEL!$Q7</f>
        <v>1.2</v>
      </c>
      <c r="S7" s="15" t="s">
        <v>2430</v>
      </c>
      <c r="T7" s="15" t="s">
        <v>63</v>
      </c>
      <c r="U7" s="15" t="s">
        <v>11816</v>
      </c>
      <c r="V7" s="15" t="s">
        <v>12432</v>
      </c>
      <c r="W7" s="15" t="s">
        <v>12392</v>
      </c>
      <c r="X7" s="15">
        <v>0.1</v>
      </c>
      <c r="Y7" s="15">
        <v>0.0</v>
      </c>
      <c r="Z7" s="29">
        <v>0.0</v>
      </c>
      <c r="AA7" s="15"/>
      <c r="AB7" s="29">
        <f>OSLE!$L7*OSLE!$AA7</f>
        <v>14600</v>
      </c>
      <c r="AC7" s="15"/>
      <c r="AD7" s="15"/>
      <c r="AE7" s="15"/>
      <c r="AF7" s="15"/>
      <c r="AG7" s="15"/>
      <c r="AH7" s="32" t="str">
        <f>IF(AND(OSLE!$AF7=0,OSLE!$AG7=0),"",OSLE!$AF7-OSLE!$AG7)</f>
        <v/>
      </c>
      <c r="AI7" s="15"/>
      <c r="AJ7" s="15"/>
      <c r="AK7" s="15"/>
      <c r="AL7" s="15"/>
      <c r="AM7" s="15"/>
      <c r="AN7" s="15"/>
      <c r="AO7" s="15"/>
      <c r="AP7" s="15"/>
      <c r="AQ7" s="15"/>
    </row>
    <row r="8" ht="15.75" customHeight="1">
      <c r="A8" s="28" t="s">
        <v>46</v>
      </c>
      <c r="B8" s="28"/>
      <c r="C8" s="15" t="str">
        <f t="shared" si="1"/>
        <v>ALM2007</v>
      </c>
      <c r="D8" s="15" t="s">
        <v>11858</v>
      </c>
      <c r="E8" s="28" t="s">
        <v>2436</v>
      </c>
      <c r="F8" s="20"/>
      <c r="G8" s="29">
        <v>21.0</v>
      </c>
      <c r="H8" s="28" t="s">
        <v>12099</v>
      </c>
      <c r="I8" s="15">
        <v>1.0</v>
      </c>
      <c r="J8" s="15"/>
      <c r="K8" s="28"/>
      <c r="L8" s="33">
        <f>((GOLOMAX!$F8*(1+GOLOMAX!$G8%))/GOLOMAX!$J8)+GOLOMAX!$K8</f>
        <v>384.42</v>
      </c>
      <c r="M8" s="15">
        <v>30.0</v>
      </c>
      <c r="N8" s="29">
        <f t="shared" si="2"/>
        <v>550</v>
      </c>
      <c r="O8" s="29">
        <f>MROUND((LADIAR!$N8/0.6),10)</f>
        <v>1080</v>
      </c>
      <c r="P8" s="15" t="s">
        <v>11858</v>
      </c>
      <c r="Q8" s="15">
        <v>0.2</v>
      </c>
      <c r="R8" s="29">
        <f>GRANEL!$I8+GRANEL!$Q8</f>
        <v>1.2</v>
      </c>
      <c r="S8" s="15" t="s">
        <v>2430</v>
      </c>
      <c r="T8" s="15" t="s">
        <v>63</v>
      </c>
      <c r="U8" s="15" t="s">
        <v>11816</v>
      </c>
      <c r="V8" s="15" t="s">
        <v>12432</v>
      </c>
      <c r="W8" s="15" t="s">
        <v>12392</v>
      </c>
      <c r="X8" s="15">
        <v>0.1</v>
      </c>
      <c r="Y8" s="15">
        <v>0.0</v>
      </c>
      <c r="Z8" s="29">
        <v>0.0</v>
      </c>
      <c r="AA8" s="15"/>
      <c r="AB8" s="29">
        <f>OSLE!$L8*OSLE!$AA8</f>
        <v>0</v>
      </c>
      <c r="AC8" s="15"/>
      <c r="AD8" s="15"/>
      <c r="AE8" s="15"/>
      <c r="AF8" s="15"/>
      <c r="AG8" s="15"/>
      <c r="AH8" s="32" t="str">
        <f>IF(AND(OSLE!$AF8=0,OSLE!$AG8=0),"",OSLE!$AF8-OSLE!$AG8)</f>
        <v/>
      </c>
      <c r="AI8" s="15"/>
      <c r="AJ8" s="15"/>
      <c r="AK8" s="15"/>
      <c r="AL8" s="15"/>
      <c r="AM8" s="15"/>
      <c r="AN8" s="15"/>
      <c r="AO8" s="15"/>
      <c r="AP8" s="15"/>
      <c r="AQ8" s="15"/>
    </row>
    <row r="9" ht="15.75" customHeight="1">
      <c r="A9" s="28" t="s">
        <v>48</v>
      </c>
      <c r="B9" s="28"/>
      <c r="C9" s="15" t="str">
        <f t="shared" si="1"/>
        <v>ALM2008</v>
      </c>
      <c r="D9" s="15" t="s">
        <v>11858</v>
      </c>
      <c r="E9" s="28" t="s">
        <v>2437</v>
      </c>
      <c r="F9" s="20"/>
      <c r="G9" s="29">
        <v>21.0</v>
      </c>
      <c r="H9" s="28" t="s">
        <v>12099</v>
      </c>
      <c r="I9" s="15">
        <v>1.0</v>
      </c>
      <c r="J9" s="15"/>
      <c r="K9" s="28"/>
      <c r="L9" s="33">
        <f>((GOLOMAX!$F9*(1+GOLOMAX!$G9%))/GOLOMAX!$J9)+GOLOMAX!$K9</f>
        <v>392.63</v>
      </c>
      <c r="M9" s="15">
        <v>30.0</v>
      </c>
      <c r="N9" s="29">
        <f t="shared" si="2"/>
        <v>560</v>
      </c>
      <c r="O9" s="29">
        <f>MROUND((LADIAR!$N9/0.6),10)</f>
        <v>1670</v>
      </c>
      <c r="P9" s="15" t="s">
        <v>11858</v>
      </c>
      <c r="Q9" s="15">
        <v>0.2</v>
      </c>
      <c r="R9" s="29">
        <f>GRANEL!$I9+GRANEL!$Q9</f>
        <v>1.2</v>
      </c>
      <c r="S9" s="15" t="s">
        <v>2430</v>
      </c>
      <c r="T9" s="15" t="s">
        <v>63</v>
      </c>
      <c r="U9" s="15" t="s">
        <v>11816</v>
      </c>
      <c r="V9" s="15" t="s">
        <v>12432</v>
      </c>
      <c r="W9" s="15" t="s">
        <v>12392</v>
      </c>
      <c r="X9" s="15">
        <v>0.1</v>
      </c>
      <c r="Y9" s="15">
        <v>0.0</v>
      </c>
      <c r="Z9" s="29">
        <v>0.0</v>
      </c>
      <c r="AA9" s="15"/>
      <c r="AB9" s="29">
        <f>OSLE!$L9*OSLE!$AA9</f>
        <v>0</v>
      </c>
      <c r="AC9" s="15"/>
      <c r="AD9" s="15"/>
      <c r="AE9" s="15"/>
      <c r="AF9" s="15"/>
      <c r="AG9" s="15"/>
      <c r="AH9" s="32" t="str">
        <f>IF(AND(OSLE!$AF9=0,OSLE!$AG9=0),"",OSLE!$AF9-OSLE!$AG9)</f>
        <v/>
      </c>
      <c r="AI9" s="15"/>
      <c r="AJ9" s="15"/>
      <c r="AK9" s="15"/>
      <c r="AL9" s="15"/>
      <c r="AM9" s="15"/>
      <c r="AN9" s="15"/>
      <c r="AO9" s="15"/>
      <c r="AP9" s="15"/>
      <c r="AQ9" s="15"/>
    </row>
    <row r="10" ht="15.75" customHeight="1">
      <c r="A10" s="28" t="s">
        <v>50</v>
      </c>
      <c r="B10" s="28"/>
      <c r="C10" s="15" t="str">
        <f t="shared" si="1"/>
        <v>ALM2009</v>
      </c>
      <c r="D10" s="15" t="s">
        <v>11858</v>
      </c>
      <c r="E10" s="28" t="s">
        <v>2438</v>
      </c>
      <c r="F10" s="20"/>
      <c r="G10" s="29">
        <v>21.0</v>
      </c>
      <c r="H10" s="28" t="s">
        <v>12099</v>
      </c>
      <c r="I10" s="15">
        <v>1.0</v>
      </c>
      <c r="J10" s="15"/>
      <c r="K10" s="28"/>
      <c r="L10" s="33">
        <f>((GOLOMAX!$F10*(1+GOLOMAX!$G10%))/GOLOMAX!$J10)+GOLOMAX!$K10</f>
        <v>695.77</v>
      </c>
      <c r="M10" s="15">
        <v>30.0</v>
      </c>
      <c r="N10" s="29">
        <f t="shared" si="2"/>
        <v>990</v>
      </c>
      <c r="O10" s="29">
        <f>MROUND((LADIAR!$N10/0.6),10)</f>
        <v>1670</v>
      </c>
      <c r="P10" s="15" t="s">
        <v>11858</v>
      </c>
      <c r="Q10" s="15">
        <v>0.2</v>
      </c>
      <c r="R10" s="29">
        <f>GRANEL!$I10+GRANEL!$Q10</f>
        <v>1.2</v>
      </c>
      <c r="S10" s="15" t="s">
        <v>2430</v>
      </c>
      <c r="T10" s="15" t="s">
        <v>63</v>
      </c>
      <c r="U10" s="15" t="s">
        <v>11780</v>
      </c>
      <c r="V10" s="15" t="s">
        <v>12432</v>
      </c>
      <c r="W10" s="15" t="s">
        <v>12392</v>
      </c>
      <c r="X10" s="15">
        <v>0.1</v>
      </c>
      <c r="Y10" s="15">
        <v>0.0</v>
      </c>
      <c r="Z10" s="29">
        <v>0.0</v>
      </c>
      <c r="AA10" s="15"/>
      <c r="AB10" s="29">
        <f>OSLE!$L10*OSLE!$AA10</f>
        <v>0</v>
      </c>
      <c r="AC10" s="15"/>
      <c r="AD10" s="15"/>
      <c r="AE10" s="15"/>
      <c r="AF10" s="15"/>
      <c r="AG10" s="15"/>
      <c r="AH10" s="32" t="str">
        <f>IF(AND(OSLE!$AF10=0,OSLE!$AG10=0),"",OSLE!$AF10-OSLE!$AG10)</f>
        <v/>
      </c>
      <c r="AI10" s="15"/>
      <c r="AJ10" s="15"/>
      <c r="AK10" s="15"/>
      <c r="AL10" s="15"/>
      <c r="AM10" s="15"/>
      <c r="AN10" s="15"/>
      <c r="AO10" s="15"/>
      <c r="AP10" s="15"/>
      <c r="AQ10" s="15"/>
    </row>
    <row r="11" ht="15.75" customHeight="1">
      <c r="A11" s="28" t="s">
        <v>52</v>
      </c>
      <c r="B11" s="28"/>
      <c r="C11" s="15" t="str">
        <f t="shared" si="1"/>
        <v>ALM2010</v>
      </c>
      <c r="D11" s="15" t="s">
        <v>11858</v>
      </c>
      <c r="E11" s="28" t="s">
        <v>2439</v>
      </c>
      <c r="F11" s="20"/>
      <c r="G11" s="29">
        <v>21.0</v>
      </c>
      <c r="H11" s="28" t="s">
        <v>12099</v>
      </c>
      <c r="I11" s="15">
        <v>1.0</v>
      </c>
      <c r="J11" s="15"/>
      <c r="K11" s="28"/>
      <c r="L11" s="33">
        <f>((GOLOMAX!$F11*(1+GOLOMAX!$G11%))/GOLOMAX!$J11)+GOLOMAX!$K11</f>
        <v>695.77</v>
      </c>
      <c r="M11" s="15">
        <v>30.0</v>
      </c>
      <c r="N11" s="29">
        <f t="shared" si="2"/>
        <v>990</v>
      </c>
      <c r="O11" s="29">
        <f>MROUND((LADIAR!$N11/0.6),10)</f>
        <v>1670</v>
      </c>
      <c r="P11" s="15" t="s">
        <v>11858</v>
      </c>
      <c r="Q11" s="15">
        <v>0.2</v>
      </c>
      <c r="R11" s="29">
        <f>GRANEL!$I11+GRANEL!$Q11</f>
        <v>1.2</v>
      </c>
      <c r="S11" s="15" t="s">
        <v>2430</v>
      </c>
      <c r="T11" s="15" t="s">
        <v>63</v>
      </c>
      <c r="U11" s="15" t="s">
        <v>11780</v>
      </c>
      <c r="V11" s="15" t="s">
        <v>12432</v>
      </c>
      <c r="W11" s="15" t="s">
        <v>12392</v>
      </c>
      <c r="X11" s="15">
        <v>0.1</v>
      </c>
      <c r="Y11" s="15">
        <v>0.0</v>
      </c>
      <c r="Z11" s="29">
        <v>0.1899999976158142</v>
      </c>
      <c r="AA11" s="15"/>
      <c r="AB11" s="29">
        <f>OSLE!$L11*OSLE!$AA11</f>
        <v>13400</v>
      </c>
      <c r="AC11" s="15"/>
      <c r="AD11" s="15"/>
      <c r="AE11" s="15"/>
      <c r="AF11" s="15"/>
      <c r="AG11" s="15"/>
      <c r="AH11" s="32" t="str">
        <f>IF(AND(OSLE!$AF11=0,OSLE!$AG11=0),"",OSLE!$AF11-OSLE!$AG11)</f>
        <v/>
      </c>
      <c r="AI11" s="15"/>
      <c r="AJ11" s="15"/>
      <c r="AK11" s="15"/>
      <c r="AL11" s="15"/>
      <c r="AM11" s="15"/>
      <c r="AN11" s="15"/>
      <c r="AO11" s="15"/>
      <c r="AP11" s="15"/>
      <c r="AQ11" s="15"/>
    </row>
    <row r="12" ht="15.75" customHeight="1">
      <c r="A12" s="28" t="s">
        <v>55</v>
      </c>
      <c r="B12" s="28"/>
      <c r="C12" s="15" t="str">
        <f t="shared" si="1"/>
        <v>ALM2011</v>
      </c>
      <c r="D12" s="15" t="s">
        <v>11858</v>
      </c>
      <c r="E12" s="28" t="s">
        <v>2440</v>
      </c>
      <c r="F12" s="20"/>
      <c r="G12" s="29">
        <v>21.0</v>
      </c>
      <c r="H12" s="28" t="s">
        <v>12099</v>
      </c>
      <c r="I12" s="15">
        <v>1.0</v>
      </c>
      <c r="J12" s="15"/>
      <c r="K12" s="28"/>
      <c r="L12" s="33">
        <f>((GOLOMAX!$F12*(1+GOLOMAX!$G12%))/GOLOMAX!$J12)+GOLOMAX!$K12</f>
        <v>695.77</v>
      </c>
      <c r="M12" s="15">
        <v>30.0</v>
      </c>
      <c r="N12" s="29">
        <f t="shared" si="2"/>
        <v>990</v>
      </c>
      <c r="O12" s="29">
        <f>MROUND((LADIAR!$N12/0.6),10)</f>
        <v>1670</v>
      </c>
      <c r="P12" s="15" t="s">
        <v>11858</v>
      </c>
      <c r="Q12" s="15">
        <v>0.2</v>
      </c>
      <c r="R12" s="29">
        <f>GRANEL!$I12+GRANEL!$Q12</f>
        <v>1.2</v>
      </c>
      <c r="S12" s="15" t="s">
        <v>2430</v>
      </c>
      <c r="T12" s="15" t="s">
        <v>63</v>
      </c>
      <c r="U12" s="15" t="s">
        <v>11780</v>
      </c>
      <c r="V12" s="15" t="s">
        <v>12432</v>
      </c>
      <c r="W12" s="15" t="s">
        <v>12392</v>
      </c>
      <c r="X12" s="15">
        <v>0.1</v>
      </c>
      <c r="Y12" s="15">
        <v>0.0</v>
      </c>
      <c r="Z12" s="29">
        <v>0.4000000059604645</v>
      </c>
      <c r="AA12" s="15"/>
      <c r="AB12" s="29">
        <f>OSLE!$L12*OSLE!$AA12</f>
        <v>0</v>
      </c>
      <c r="AC12" s="15"/>
      <c r="AD12" s="15"/>
      <c r="AE12" s="15"/>
      <c r="AF12" s="15"/>
      <c r="AG12" s="15"/>
      <c r="AH12" s="32" t="str">
        <f>IF(AND(OSLE!$AF12=0,OSLE!$AG12=0),"",OSLE!$AF12-OSLE!$AG12)</f>
        <v/>
      </c>
      <c r="AI12" s="15"/>
      <c r="AJ12" s="15"/>
      <c r="AK12" s="15"/>
      <c r="AL12" s="15"/>
      <c r="AM12" s="15"/>
      <c r="AN12" s="15"/>
      <c r="AO12" s="15"/>
      <c r="AP12" s="15"/>
      <c r="AQ12" s="15"/>
    </row>
    <row r="13" ht="15.75" customHeight="1">
      <c r="A13" s="28" t="s">
        <v>57</v>
      </c>
      <c r="B13" s="28"/>
      <c r="C13" s="15" t="str">
        <f t="shared" si="1"/>
        <v>ALM2012</v>
      </c>
      <c r="D13" s="15" t="s">
        <v>11858</v>
      </c>
      <c r="E13" s="28" t="s">
        <v>2441</v>
      </c>
      <c r="F13" s="20"/>
      <c r="G13" s="29">
        <v>21.0</v>
      </c>
      <c r="H13" s="28" t="s">
        <v>12099</v>
      </c>
      <c r="I13" s="15">
        <v>1.0</v>
      </c>
      <c r="J13" s="15"/>
      <c r="K13" s="28"/>
      <c r="L13" s="33">
        <f>((GOLOMAX!$F13*(1+GOLOMAX!$G13%))/GOLOMAX!$J13)+GOLOMAX!$K13</f>
        <v>695.77</v>
      </c>
      <c r="M13" s="15">
        <v>30.0</v>
      </c>
      <c r="N13" s="29">
        <f t="shared" si="2"/>
        <v>990</v>
      </c>
      <c r="O13" s="29">
        <f>MROUND((LADIAR!$N13/0.6),10)</f>
        <v>1670</v>
      </c>
      <c r="P13" s="15" t="s">
        <v>11858</v>
      </c>
      <c r="Q13" s="15">
        <v>0.2</v>
      </c>
      <c r="R13" s="29">
        <f>GRANEL!$I13+GRANEL!$Q13</f>
        <v>1.2</v>
      </c>
      <c r="S13" s="15" t="s">
        <v>2430</v>
      </c>
      <c r="T13" s="15" t="s">
        <v>63</v>
      </c>
      <c r="U13" s="15" t="s">
        <v>11780</v>
      </c>
      <c r="V13" s="15" t="s">
        <v>12432</v>
      </c>
      <c r="W13" s="15" t="s">
        <v>12392</v>
      </c>
      <c r="X13" s="15">
        <v>0.1</v>
      </c>
      <c r="Y13" s="15">
        <v>0.0</v>
      </c>
      <c r="Z13" s="29">
        <v>1.100000023841858</v>
      </c>
      <c r="AA13" s="15"/>
      <c r="AB13" s="29">
        <f>OSLE!$L13*OSLE!$AA13</f>
        <v>22100</v>
      </c>
      <c r="AC13" s="15"/>
      <c r="AD13" s="15"/>
      <c r="AE13" s="15"/>
      <c r="AF13" s="15"/>
      <c r="AG13" s="15"/>
      <c r="AH13" s="32" t="str">
        <f>IF(AND(OSLE!$AF13=0,OSLE!$AG13=0),"",OSLE!$AF13-OSLE!$AG13)</f>
        <v/>
      </c>
      <c r="AI13" s="15"/>
      <c r="AJ13" s="15"/>
      <c r="AK13" s="15"/>
      <c r="AL13" s="15"/>
      <c r="AM13" s="15"/>
      <c r="AN13" s="15"/>
      <c r="AO13" s="15"/>
      <c r="AP13" s="15"/>
      <c r="AQ13" s="15"/>
    </row>
    <row r="14" ht="15.75" customHeight="1">
      <c r="A14" s="28" t="s">
        <v>2442</v>
      </c>
      <c r="B14" s="28"/>
      <c r="C14" s="15" t="str">
        <f t="shared" si="1"/>
        <v>ALM2013</v>
      </c>
      <c r="D14" s="15" t="s">
        <v>11858</v>
      </c>
      <c r="E14" s="28" t="s">
        <v>2443</v>
      </c>
      <c r="F14" s="20"/>
      <c r="G14" s="29">
        <v>21.0</v>
      </c>
      <c r="H14" s="28" t="s">
        <v>12099</v>
      </c>
      <c r="I14" s="15">
        <v>1.0</v>
      </c>
      <c r="J14" s="15"/>
      <c r="K14" s="28"/>
      <c r="L14" s="33">
        <f>((GOLOMAX!$F14*(1+GOLOMAX!$G14%))/GOLOMAX!$J14)+GOLOMAX!$K14</f>
        <v>938.27</v>
      </c>
      <c r="M14" s="15">
        <v>30.0</v>
      </c>
      <c r="N14" s="29">
        <f t="shared" si="2"/>
        <v>1340</v>
      </c>
      <c r="O14" s="29">
        <f>MROUND((LADIAR!$N14/0.6),10)</f>
        <v>1670</v>
      </c>
      <c r="P14" s="15" t="s">
        <v>11858</v>
      </c>
      <c r="Q14" s="15">
        <v>0.2</v>
      </c>
      <c r="R14" s="29">
        <f>GRANEL!$I14+GRANEL!$Q14</f>
        <v>1.2</v>
      </c>
      <c r="S14" s="15" t="s">
        <v>2430</v>
      </c>
      <c r="T14" s="15" t="s">
        <v>63</v>
      </c>
      <c r="U14" s="15" t="s">
        <v>11780</v>
      </c>
      <c r="V14" s="15" t="s">
        <v>12432</v>
      </c>
      <c r="W14" s="15" t="s">
        <v>12392</v>
      </c>
      <c r="X14" s="15">
        <v>0.1</v>
      </c>
      <c r="Y14" s="15">
        <v>0.0</v>
      </c>
      <c r="Z14" s="29">
        <v>0.0</v>
      </c>
      <c r="AA14" s="15"/>
      <c r="AB14" s="29">
        <f>OSLE!$L14*OSLE!$AA14</f>
        <v>19200</v>
      </c>
      <c r="AC14" s="15"/>
      <c r="AD14" s="15"/>
      <c r="AE14" s="15"/>
      <c r="AF14" s="15"/>
      <c r="AG14" s="15"/>
      <c r="AH14" s="32" t="str">
        <f>IF(AND(OSLE!$AF14=0,OSLE!$AG14=0),"",OSLE!$AF14-OSLE!$AG14)</f>
        <v/>
      </c>
      <c r="AI14" s="15"/>
      <c r="AJ14" s="15"/>
      <c r="AK14" s="15"/>
      <c r="AL14" s="15"/>
      <c r="AM14" s="15"/>
      <c r="AN14" s="15"/>
      <c r="AO14" s="15"/>
      <c r="AP14" s="15"/>
      <c r="AQ14" s="15"/>
    </row>
    <row r="15" ht="15.75" customHeight="1">
      <c r="A15" s="28" t="s">
        <v>2444</v>
      </c>
      <c r="B15" s="28"/>
      <c r="C15" s="15" t="str">
        <f t="shared" si="1"/>
        <v>ALM2014</v>
      </c>
      <c r="D15" s="15" t="s">
        <v>11858</v>
      </c>
      <c r="E15" s="28" t="s">
        <v>2445</v>
      </c>
      <c r="F15" s="20"/>
      <c r="G15" s="29">
        <v>21.0</v>
      </c>
      <c r="H15" s="28" t="s">
        <v>12099</v>
      </c>
      <c r="I15" s="15">
        <v>1.0</v>
      </c>
      <c r="J15" s="15"/>
      <c r="K15" s="28"/>
      <c r="L15" s="33">
        <f>((GOLOMAX!$F15*(1+GOLOMAX!$G15%))/GOLOMAX!$J15)+GOLOMAX!$K15</f>
        <v>685.69</v>
      </c>
      <c r="M15" s="15">
        <v>30.0</v>
      </c>
      <c r="N15" s="29">
        <f t="shared" si="2"/>
        <v>980</v>
      </c>
      <c r="O15" s="29">
        <f>MROUND((LADIAR!$N15/0.6),10)</f>
        <v>1670</v>
      </c>
      <c r="P15" s="15" t="s">
        <v>11858</v>
      </c>
      <c r="Q15" s="15">
        <v>0.2</v>
      </c>
      <c r="R15" s="29">
        <f>GRANEL!$I15+GRANEL!$Q15</f>
        <v>1.2</v>
      </c>
      <c r="S15" s="15" t="s">
        <v>2430</v>
      </c>
      <c r="T15" s="15" t="s">
        <v>63</v>
      </c>
      <c r="U15" s="15" t="s">
        <v>11780</v>
      </c>
      <c r="V15" s="15" t="s">
        <v>12432</v>
      </c>
      <c r="W15" s="15" t="s">
        <v>12392</v>
      </c>
      <c r="X15" s="15">
        <v>0.1</v>
      </c>
      <c r="Y15" s="15">
        <v>0.0</v>
      </c>
      <c r="Z15" s="29">
        <v>0.20000000298023224</v>
      </c>
      <c r="AA15" s="15"/>
      <c r="AB15" s="29">
        <f>OSLE!$L15*OSLE!$AA15</f>
        <v>13000</v>
      </c>
      <c r="AC15" s="15"/>
      <c r="AD15" s="15"/>
      <c r="AE15" s="15"/>
      <c r="AF15" s="15"/>
      <c r="AG15" s="15"/>
      <c r="AH15" s="32" t="str">
        <f>IF(AND(OSLE!$AF15=0,OSLE!$AG15=0),"",OSLE!$AF15-OSLE!$AG15)</f>
        <v/>
      </c>
      <c r="AI15" s="15"/>
      <c r="AJ15" s="15"/>
      <c r="AK15" s="15"/>
      <c r="AL15" s="15"/>
      <c r="AM15" s="15"/>
      <c r="AN15" s="15"/>
      <c r="AO15" s="15"/>
      <c r="AP15" s="15"/>
      <c r="AQ15" s="15"/>
    </row>
    <row r="16" ht="15.75" customHeight="1">
      <c r="A16" s="34"/>
      <c r="B16" s="34"/>
      <c r="C16" s="34"/>
      <c r="E16" s="34"/>
      <c r="F16" s="35"/>
      <c r="J16" s="36"/>
      <c r="L16" s="37"/>
      <c r="P16" s="13"/>
      <c r="Y16" s="12"/>
      <c r="Z16" s="34"/>
      <c r="AA16" s="12"/>
      <c r="AB16" s="12"/>
      <c r="AD16" s="13"/>
      <c r="AF16" s="12"/>
      <c r="AJ16" s="12"/>
      <c r="AM16" s="12"/>
      <c r="AO16" s="39"/>
    </row>
    <row r="17" ht="15.75" customHeight="1">
      <c r="A17" s="34"/>
      <c r="B17" s="34"/>
      <c r="C17" s="34"/>
      <c r="E17" s="34"/>
      <c r="F17" s="35"/>
      <c r="J17" s="36"/>
      <c r="L17" s="37"/>
      <c r="P17" s="13"/>
      <c r="Y17" s="12"/>
      <c r="Z17" s="34"/>
      <c r="AA17" s="12"/>
      <c r="AB17" s="12"/>
      <c r="AD17" s="13"/>
      <c r="AF17" s="12"/>
      <c r="AJ17" s="12"/>
      <c r="AM17" s="12"/>
      <c r="AO17" s="39"/>
    </row>
    <row r="18" ht="15.75" customHeight="1">
      <c r="A18" s="34"/>
      <c r="B18" s="34"/>
      <c r="C18" s="34"/>
      <c r="E18" s="34"/>
      <c r="F18" s="35"/>
      <c r="J18" s="36"/>
      <c r="L18" s="37"/>
      <c r="P18" s="13"/>
      <c r="Y18" s="12"/>
      <c r="Z18" s="34"/>
      <c r="AA18" s="12"/>
      <c r="AB18" s="12"/>
      <c r="AD18" s="13"/>
      <c r="AF18" s="12"/>
      <c r="AJ18" s="12"/>
      <c r="AM18" s="12"/>
      <c r="AO18" s="39"/>
    </row>
    <row r="19" ht="15.75" customHeight="1">
      <c r="A19" s="34"/>
      <c r="B19" s="34"/>
      <c r="C19" s="34"/>
      <c r="E19" s="34"/>
      <c r="F19" s="35"/>
      <c r="J19" s="36"/>
      <c r="L19" s="37"/>
      <c r="P19" s="13"/>
      <c r="Y19" s="12"/>
      <c r="Z19" s="34"/>
      <c r="AA19" s="12"/>
      <c r="AB19" s="12"/>
      <c r="AD19" s="13"/>
      <c r="AF19" s="12"/>
      <c r="AJ19" s="12"/>
      <c r="AM19" s="12"/>
      <c r="AO19" s="39"/>
    </row>
    <row r="20" ht="15.75" customHeight="1">
      <c r="A20" s="34"/>
      <c r="B20" s="34"/>
      <c r="C20" s="34"/>
      <c r="E20" s="34"/>
      <c r="F20" s="35"/>
      <c r="J20" s="36"/>
      <c r="L20" s="37"/>
      <c r="P20" s="13"/>
      <c r="Y20" s="12"/>
      <c r="Z20" s="34"/>
      <c r="AA20" s="12"/>
      <c r="AB20" s="12"/>
      <c r="AD20" s="13"/>
      <c r="AF20" s="12"/>
      <c r="AJ20" s="12"/>
      <c r="AM20" s="12"/>
      <c r="AO20" s="39"/>
    </row>
    <row r="21" ht="15.75" customHeight="1">
      <c r="A21" s="34"/>
      <c r="B21" s="34"/>
      <c r="C21" s="34"/>
      <c r="E21" s="34"/>
      <c r="F21" s="35"/>
      <c r="J21" s="36"/>
      <c r="L21" s="37"/>
      <c r="P21" s="13"/>
      <c r="Y21" s="12"/>
      <c r="Z21" s="34"/>
      <c r="AA21" s="12"/>
      <c r="AB21" s="12"/>
      <c r="AD21" s="13"/>
      <c r="AF21" s="12"/>
      <c r="AJ21" s="12"/>
      <c r="AM21" s="12"/>
      <c r="AO21" s="39"/>
    </row>
    <row r="22" ht="15.75" customHeight="1">
      <c r="A22" s="34"/>
      <c r="B22" s="34"/>
      <c r="C22" s="34"/>
      <c r="E22" s="34"/>
      <c r="F22" s="35"/>
      <c r="J22" s="36"/>
      <c r="L22" s="37"/>
      <c r="P22" s="13"/>
      <c r="Y22" s="12"/>
      <c r="Z22" s="34"/>
      <c r="AA22" s="12"/>
      <c r="AB22" s="12"/>
      <c r="AD22" s="13"/>
      <c r="AF22" s="12"/>
      <c r="AJ22" s="12"/>
      <c r="AM22" s="12"/>
      <c r="AO22" s="39"/>
    </row>
    <row r="23" ht="15.75" customHeight="1">
      <c r="A23" s="34"/>
      <c r="B23" s="34"/>
      <c r="C23" s="34"/>
      <c r="E23" s="34"/>
      <c r="F23" s="35"/>
      <c r="J23" s="36"/>
      <c r="L23" s="37"/>
      <c r="P23" s="13"/>
      <c r="Y23" s="12"/>
      <c r="Z23" s="34"/>
      <c r="AA23" s="12"/>
      <c r="AB23" s="12"/>
      <c r="AD23" s="13"/>
      <c r="AF23" s="12"/>
      <c r="AJ23" s="12"/>
      <c r="AM23" s="12"/>
      <c r="AO23" s="39"/>
    </row>
    <row r="24" ht="15.75" customHeight="1">
      <c r="A24" s="34"/>
      <c r="B24" s="34"/>
      <c r="C24" s="34"/>
      <c r="E24" s="34"/>
      <c r="F24" s="35"/>
      <c r="J24" s="36"/>
      <c r="L24" s="37"/>
      <c r="P24" s="13"/>
      <c r="Y24" s="12"/>
      <c r="Z24" s="34"/>
      <c r="AA24" s="12"/>
      <c r="AB24" s="12"/>
      <c r="AD24" s="13"/>
      <c r="AF24" s="12"/>
      <c r="AJ24" s="12"/>
      <c r="AM24" s="12"/>
      <c r="AO24" s="39"/>
    </row>
    <row r="25" ht="15.75" customHeight="1">
      <c r="A25" s="34"/>
      <c r="B25" s="34"/>
      <c r="C25" s="34"/>
      <c r="E25" s="34"/>
      <c r="F25" s="35"/>
      <c r="J25" s="36"/>
      <c r="L25" s="37"/>
      <c r="P25" s="13"/>
      <c r="Y25" s="12"/>
      <c r="Z25" s="34"/>
      <c r="AA25" s="12"/>
      <c r="AB25" s="12"/>
      <c r="AD25" s="13"/>
      <c r="AF25" s="12"/>
      <c r="AJ25" s="12"/>
      <c r="AM25" s="12"/>
      <c r="AO25" s="39"/>
    </row>
    <row r="26" ht="15.75" customHeight="1">
      <c r="A26" s="34"/>
      <c r="B26" s="34"/>
      <c r="C26" s="34"/>
      <c r="E26" s="34"/>
      <c r="F26" s="35"/>
      <c r="J26" s="36"/>
      <c r="L26" s="37"/>
      <c r="P26" s="13"/>
      <c r="Y26" s="12"/>
      <c r="Z26" s="34"/>
      <c r="AA26" s="12"/>
      <c r="AB26" s="12"/>
      <c r="AD26" s="13"/>
      <c r="AF26" s="12"/>
      <c r="AJ26" s="12"/>
      <c r="AM26" s="12"/>
      <c r="AO26" s="39"/>
    </row>
    <row r="27" ht="15.75" customHeight="1">
      <c r="A27" s="34"/>
      <c r="B27" s="34"/>
      <c r="C27" s="34"/>
      <c r="E27" s="34"/>
      <c r="F27" s="35"/>
      <c r="J27" s="36"/>
      <c r="L27" s="37"/>
      <c r="P27" s="13"/>
      <c r="Y27" s="12"/>
      <c r="Z27" s="34"/>
      <c r="AA27" s="12"/>
      <c r="AB27" s="12"/>
      <c r="AD27" s="13"/>
      <c r="AF27" s="12"/>
      <c r="AJ27" s="12"/>
      <c r="AM27" s="12"/>
      <c r="AO27" s="39"/>
    </row>
    <row r="28" ht="15.75" customHeight="1">
      <c r="A28" s="34"/>
      <c r="B28" s="34"/>
      <c r="C28" s="34"/>
      <c r="E28" s="34"/>
      <c r="F28" s="35"/>
      <c r="J28" s="36"/>
      <c r="L28" s="37"/>
      <c r="P28" s="13"/>
      <c r="Y28" s="12"/>
      <c r="Z28" s="34"/>
      <c r="AA28" s="12"/>
      <c r="AB28" s="12"/>
      <c r="AD28" s="13"/>
      <c r="AF28" s="12"/>
      <c r="AJ28" s="12"/>
      <c r="AM28" s="12"/>
      <c r="AO28" s="39"/>
    </row>
    <row r="29" ht="15.75" customHeight="1">
      <c r="A29" s="34"/>
      <c r="B29" s="34"/>
      <c r="C29" s="34"/>
      <c r="E29" s="34"/>
      <c r="F29" s="35"/>
      <c r="J29" s="36"/>
      <c r="L29" s="37"/>
      <c r="P29" s="13"/>
      <c r="Y29" s="12"/>
      <c r="Z29" s="34"/>
      <c r="AA29" s="12"/>
      <c r="AB29" s="12"/>
      <c r="AD29" s="13"/>
      <c r="AF29" s="12"/>
      <c r="AJ29" s="12"/>
      <c r="AM29" s="12"/>
      <c r="AO29" s="39"/>
    </row>
    <row r="30" ht="15.75" customHeight="1">
      <c r="A30" s="34"/>
      <c r="B30" s="34"/>
      <c r="C30" s="34"/>
      <c r="E30" s="34"/>
      <c r="F30" s="35"/>
      <c r="J30" s="36"/>
      <c r="L30" s="37"/>
      <c r="P30" s="13"/>
      <c r="Y30" s="12"/>
      <c r="Z30" s="34"/>
      <c r="AA30" s="12"/>
      <c r="AB30" s="12"/>
      <c r="AD30" s="13"/>
      <c r="AF30" s="12"/>
      <c r="AJ30" s="12"/>
      <c r="AM30" s="12"/>
      <c r="AO30" s="39"/>
    </row>
    <row r="31" ht="15.75" customHeight="1">
      <c r="A31" s="34"/>
      <c r="B31" s="34"/>
      <c r="C31" s="34"/>
      <c r="E31" s="34"/>
      <c r="F31" s="35"/>
      <c r="J31" s="36"/>
      <c r="L31" s="37"/>
      <c r="P31" s="13"/>
      <c r="Y31" s="12"/>
      <c r="Z31" s="34"/>
      <c r="AA31" s="12"/>
      <c r="AB31" s="12"/>
      <c r="AD31" s="13"/>
      <c r="AF31" s="12"/>
      <c r="AJ31" s="12"/>
      <c r="AM31" s="12"/>
      <c r="AO31" s="39"/>
    </row>
    <row r="32" ht="15.75" customHeight="1">
      <c r="A32" s="34"/>
      <c r="B32" s="34"/>
      <c r="C32" s="34"/>
      <c r="E32" s="34"/>
      <c r="F32" s="35"/>
      <c r="J32" s="36"/>
      <c r="L32" s="37"/>
      <c r="P32" s="13"/>
      <c r="Y32" s="12"/>
      <c r="Z32" s="34"/>
      <c r="AA32" s="12"/>
      <c r="AB32" s="12"/>
      <c r="AD32" s="13"/>
      <c r="AF32" s="12"/>
      <c r="AJ32" s="12"/>
      <c r="AM32" s="12"/>
      <c r="AO32" s="39"/>
    </row>
    <row r="33" ht="15.75" customHeight="1">
      <c r="A33" s="34"/>
      <c r="B33" s="34"/>
      <c r="C33" s="34"/>
      <c r="E33" s="34"/>
      <c r="F33" s="35"/>
      <c r="J33" s="36"/>
      <c r="L33" s="37"/>
      <c r="P33" s="13"/>
      <c r="Y33" s="12"/>
      <c r="Z33" s="34"/>
      <c r="AA33" s="12"/>
      <c r="AB33" s="12"/>
      <c r="AD33" s="13"/>
      <c r="AF33" s="12"/>
      <c r="AJ33" s="12"/>
      <c r="AM33" s="12"/>
      <c r="AO33" s="39"/>
    </row>
    <row r="34" ht="15.75" customHeight="1">
      <c r="A34" s="34"/>
      <c r="B34" s="34"/>
      <c r="C34" s="34"/>
      <c r="E34" s="34"/>
      <c r="F34" s="35"/>
      <c r="J34" s="36"/>
      <c r="L34" s="37"/>
      <c r="P34" s="13"/>
      <c r="Y34" s="12"/>
      <c r="Z34" s="34"/>
      <c r="AA34" s="12"/>
      <c r="AB34" s="12"/>
      <c r="AD34" s="13"/>
      <c r="AF34" s="12"/>
      <c r="AJ34" s="12"/>
      <c r="AM34" s="12"/>
      <c r="AO34" s="39"/>
    </row>
    <row r="35" ht="15.75" customHeight="1">
      <c r="A35" s="34"/>
      <c r="B35" s="34"/>
      <c r="C35" s="34"/>
      <c r="E35" s="34"/>
      <c r="F35" s="35"/>
      <c r="J35" s="36"/>
      <c r="L35" s="37"/>
      <c r="P35" s="13"/>
      <c r="Y35" s="12"/>
      <c r="Z35" s="34"/>
      <c r="AA35" s="12"/>
      <c r="AB35" s="12"/>
      <c r="AD35" s="13"/>
      <c r="AF35" s="12"/>
      <c r="AJ35" s="12"/>
      <c r="AM35" s="12"/>
      <c r="AO35" s="39"/>
    </row>
    <row r="36" ht="15.75" customHeight="1">
      <c r="A36" s="34"/>
      <c r="B36" s="34"/>
      <c r="C36" s="34"/>
      <c r="E36" s="34"/>
      <c r="F36" s="35"/>
      <c r="J36" s="36"/>
      <c r="L36" s="37"/>
      <c r="P36" s="13"/>
      <c r="Y36" s="12"/>
      <c r="Z36" s="34"/>
      <c r="AA36" s="12"/>
      <c r="AB36" s="12"/>
      <c r="AD36" s="13"/>
      <c r="AF36" s="12"/>
      <c r="AJ36" s="12"/>
      <c r="AM36" s="12"/>
      <c r="AO36" s="39"/>
    </row>
    <row r="37" ht="15.75" customHeight="1">
      <c r="A37" s="34"/>
      <c r="B37" s="34"/>
      <c r="C37" s="34"/>
      <c r="E37" s="34"/>
      <c r="F37" s="35"/>
      <c r="J37" s="36"/>
      <c r="L37" s="37"/>
      <c r="P37" s="13"/>
      <c r="Y37" s="12"/>
      <c r="Z37" s="34"/>
      <c r="AA37" s="12"/>
      <c r="AB37" s="12"/>
      <c r="AD37" s="13"/>
      <c r="AF37" s="12"/>
      <c r="AJ37" s="12"/>
      <c r="AM37" s="12"/>
      <c r="AO37" s="39"/>
    </row>
    <row r="38" ht="15.75" customHeight="1">
      <c r="A38" s="34"/>
      <c r="B38" s="34"/>
      <c r="C38" s="34"/>
      <c r="E38" s="34"/>
      <c r="F38" s="35"/>
      <c r="J38" s="36"/>
      <c r="L38" s="37"/>
      <c r="P38" s="13"/>
      <c r="Y38" s="12"/>
      <c r="Z38" s="34"/>
      <c r="AA38" s="12"/>
      <c r="AB38" s="12"/>
      <c r="AD38" s="13"/>
      <c r="AF38" s="12"/>
      <c r="AJ38" s="12"/>
      <c r="AM38" s="12"/>
      <c r="AO38" s="39"/>
    </row>
    <row r="39" ht="15.75" customHeight="1">
      <c r="A39" s="34"/>
      <c r="B39" s="34"/>
      <c r="C39" s="34"/>
      <c r="E39" s="34"/>
      <c r="F39" s="35"/>
      <c r="J39" s="36"/>
      <c r="L39" s="37"/>
      <c r="P39" s="13"/>
      <c r="Y39" s="12"/>
      <c r="Z39" s="34"/>
      <c r="AA39" s="12"/>
      <c r="AB39" s="12"/>
      <c r="AD39" s="13"/>
      <c r="AF39" s="12"/>
      <c r="AJ39" s="12"/>
      <c r="AM39" s="12"/>
      <c r="AO39" s="39"/>
    </row>
    <row r="40" ht="15.75" customHeight="1">
      <c r="A40" s="34"/>
      <c r="B40" s="34"/>
      <c r="C40" s="34"/>
      <c r="E40" s="34"/>
      <c r="F40" s="35"/>
      <c r="J40" s="36"/>
      <c r="L40" s="37"/>
      <c r="P40" s="13"/>
      <c r="Y40" s="12"/>
      <c r="Z40" s="34"/>
      <c r="AA40" s="12"/>
      <c r="AB40" s="12"/>
      <c r="AD40" s="13"/>
      <c r="AF40" s="12"/>
      <c r="AJ40" s="12"/>
      <c r="AM40" s="12"/>
      <c r="AO40" s="39"/>
    </row>
    <row r="41" ht="15.75" customHeight="1">
      <c r="A41" s="34"/>
      <c r="B41" s="34"/>
      <c r="C41" s="34"/>
      <c r="E41" s="34"/>
      <c r="F41" s="35"/>
      <c r="J41" s="36"/>
      <c r="L41" s="37"/>
      <c r="P41" s="13"/>
      <c r="Y41" s="12"/>
      <c r="Z41" s="34"/>
      <c r="AA41" s="12"/>
      <c r="AB41" s="12"/>
      <c r="AD41" s="13"/>
      <c r="AF41" s="12"/>
      <c r="AJ41" s="12"/>
      <c r="AM41" s="12"/>
      <c r="AO41" s="39"/>
    </row>
    <row r="42" ht="15.75" customHeight="1">
      <c r="A42" s="34"/>
      <c r="B42" s="34"/>
      <c r="C42" s="34"/>
      <c r="E42" s="34"/>
      <c r="F42" s="35"/>
      <c r="J42" s="36"/>
      <c r="L42" s="37"/>
      <c r="P42" s="13"/>
      <c r="Y42" s="12"/>
      <c r="Z42" s="34"/>
      <c r="AA42" s="12"/>
      <c r="AB42" s="12"/>
      <c r="AD42" s="13"/>
      <c r="AF42" s="12"/>
      <c r="AJ42" s="12"/>
      <c r="AM42" s="12"/>
      <c r="AO42" s="39"/>
    </row>
    <row r="43" ht="15.75" customHeight="1">
      <c r="A43" s="34"/>
      <c r="B43" s="34"/>
      <c r="C43" s="34"/>
      <c r="E43" s="34"/>
      <c r="F43" s="35"/>
      <c r="J43" s="36"/>
      <c r="L43" s="37"/>
      <c r="P43" s="13"/>
      <c r="Y43" s="12"/>
      <c r="Z43" s="34"/>
      <c r="AA43" s="12"/>
      <c r="AB43" s="12"/>
      <c r="AD43" s="13"/>
      <c r="AF43" s="12"/>
      <c r="AJ43" s="12"/>
      <c r="AM43" s="12"/>
      <c r="AO43" s="39"/>
    </row>
    <row r="44" ht="15.75" customHeight="1">
      <c r="A44" s="34"/>
      <c r="B44" s="34"/>
      <c r="C44" s="34"/>
      <c r="E44" s="34"/>
      <c r="F44" s="35"/>
      <c r="J44" s="36"/>
      <c r="L44" s="37"/>
      <c r="P44" s="13"/>
      <c r="Y44" s="12"/>
      <c r="Z44" s="34"/>
      <c r="AA44" s="12"/>
      <c r="AB44" s="12"/>
      <c r="AD44" s="13"/>
      <c r="AF44" s="12"/>
      <c r="AJ44" s="12"/>
      <c r="AM44" s="12"/>
      <c r="AO44" s="39"/>
    </row>
    <row r="45" ht="15.75" customHeight="1">
      <c r="A45" s="34"/>
      <c r="B45" s="34"/>
      <c r="C45" s="34"/>
      <c r="E45" s="34"/>
      <c r="F45" s="35"/>
      <c r="J45" s="36"/>
      <c r="L45" s="37"/>
      <c r="P45" s="13"/>
      <c r="Y45" s="12"/>
      <c r="Z45" s="34"/>
      <c r="AA45" s="12"/>
      <c r="AB45" s="12"/>
      <c r="AD45" s="13"/>
      <c r="AF45" s="12"/>
      <c r="AJ45" s="12"/>
      <c r="AM45" s="12"/>
      <c r="AO45" s="39"/>
    </row>
    <row r="46" ht="15.75" customHeight="1">
      <c r="A46" s="34"/>
      <c r="B46" s="34"/>
      <c r="C46" s="34"/>
      <c r="E46" s="34"/>
      <c r="F46" s="35"/>
      <c r="J46" s="36"/>
      <c r="L46" s="37"/>
      <c r="P46" s="13"/>
      <c r="Y46" s="12"/>
      <c r="Z46" s="34"/>
      <c r="AA46" s="12"/>
      <c r="AB46" s="12"/>
      <c r="AD46" s="13"/>
      <c r="AF46" s="12"/>
      <c r="AJ46" s="12"/>
      <c r="AM46" s="12"/>
      <c r="AO46" s="39"/>
    </row>
    <row r="47" ht="15.75" customHeight="1">
      <c r="A47" s="34"/>
      <c r="B47" s="34"/>
      <c r="C47" s="34"/>
      <c r="E47" s="34"/>
      <c r="F47" s="35"/>
      <c r="J47" s="36"/>
      <c r="L47" s="37"/>
      <c r="P47" s="13"/>
      <c r="Y47" s="12"/>
      <c r="Z47" s="34"/>
      <c r="AA47" s="12"/>
      <c r="AB47" s="12"/>
      <c r="AD47" s="13"/>
      <c r="AF47" s="12"/>
      <c r="AJ47" s="12"/>
      <c r="AM47" s="12"/>
      <c r="AO47" s="39"/>
    </row>
    <row r="48" ht="15.75" customHeight="1">
      <c r="A48" s="34"/>
      <c r="B48" s="34"/>
      <c r="C48" s="34"/>
      <c r="E48" s="34"/>
      <c r="F48" s="35"/>
      <c r="J48" s="36"/>
      <c r="L48" s="37"/>
      <c r="P48" s="13"/>
      <c r="Y48" s="12"/>
      <c r="Z48" s="34"/>
      <c r="AA48" s="12"/>
      <c r="AB48" s="12"/>
      <c r="AD48" s="13"/>
      <c r="AF48" s="12"/>
      <c r="AJ48" s="12"/>
      <c r="AM48" s="12"/>
      <c r="AO48" s="39"/>
    </row>
    <row r="49" ht="15.75" customHeight="1">
      <c r="A49" s="34"/>
      <c r="B49" s="34"/>
      <c r="C49" s="34"/>
      <c r="E49" s="34"/>
      <c r="F49" s="35"/>
      <c r="J49" s="36"/>
      <c r="L49" s="37"/>
      <c r="P49" s="13"/>
      <c r="Y49" s="12"/>
      <c r="Z49" s="34"/>
      <c r="AA49" s="12"/>
      <c r="AB49" s="12"/>
      <c r="AD49" s="13"/>
      <c r="AF49" s="12"/>
      <c r="AJ49" s="12"/>
      <c r="AM49" s="12"/>
      <c r="AO49" s="39"/>
    </row>
    <row r="50" ht="15.75" customHeight="1">
      <c r="A50" s="34"/>
      <c r="B50" s="34"/>
      <c r="C50" s="34"/>
      <c r="E50" s="34"/>
      <c r="F50" s="35"/>
      <c r="J50" s="36"/>
      <c r="L50" s="37"/>
      <c r="P50" s="13"/>
      <c r="Y50" s="12"/>
      <c r="Z50" s="34"/>
      <c r="AA50" s="12"/>
      <c r="AB50" s="12"/>
      <c r="AD50" s="13"/>
      <c r="AF50" s="12"/>
      <c r="AJ50" s="12"/>
      <c r="AM50" s="12"/>
      <c r="AO50" s="39"/>
    </row>
    <row r="51" ht="15.75" customHeight="1">
      <c r="A51" s="34"/>
      <c r="B51" s="34"/>
      <c r="C51" s="34"/>
      <c r="E51" s="34"/>
      <c r="F51" s="35"/>
      <c r="J51" s="36"/>
      <c r="L51" s="37"/>
      <c r="P51" s="13"/>
      <c r="Y51" s="12"/>
      <c r="Z51" s="34"/>
      <c r="AA51" s="12"/>
      <c r="AB51" s="12"/>
      <c r="AD51" s="13"/>
      <c r="AF51" s="12"/>
      <c r="AJ51" s="12"/>
      <c r="AM51" s="12"/>
      <c r="AO51" s="39"/>
    </row>
    <row r="52" ht="15.75" customHeight="1">
      <c r="A52" s="34"/>
      <c r="B52" s="34"/>
      <c r="C52" s="34"/>
      <c r="E52" s="34"/>
      <c r="F52" s="35"/>
      <c r="J52" s="36"/>
      <c r="L52" s="37"/>
      <c r="P52" s="13"/>
      <c r="Y52" s="12"/>
      <c r="Z52" s="34"/>
      <c r="AA52" s="12"/>
      <c r="AB52" s="12"/>
      <c r="AD52" s="13"/>
      <c r="AF52" s="12"/>
      <c r="AJ52" s="12"/>
      <c r="AM52" s="12"/>
      <c r="AO52" s="39"/>
    </row>
    <row r="53" ht="15.75" customHeight="1">
      <c r="A53" s="34"/>
      <c r="B53" s="34"/>
      <c r="C53" s="34"/>
      <c r="E53" s="34"/>
      <c r="F53" s="35"/>
      <c r="J53" s="36"/>
      <c r="L53" s="37"/>
      <c r="P53" s="13"/>
      <c r="Y53" s="12"/>
      <c r="Z53" s="34"/>
      <c r="AA53" s="12"/>
      <c r="AB53" s="12"/>
      <c r="AD53" s="13"/>
      <c r="AF53" s="12"/>
      <c r="AJ53" s="12"/>
      <c r="AM53" s="12"/>
      <c r="AO53" s="39"/>
    </row>
    <row r="54" ht="15.75" customHeight="1">
      <c r="A54" s="34"/>
      <c r="B54" s="34"/>
      <c r="C54" s="34"/>
      <c r="E54" s="34"/>
      <c r="F54" s="35"/>
      <c r="J54" s="36"/>
      <c r="L54" s="37"/>
      <c r="P54" s="13"/>
      <c r="Y54" s="12"/>
      <c r="Z54" s="34"/>
      <c r="AA54" s="12"/>
      <c r="AB54" s="12"/>
      <c r="AD54" s="13"/>
      <c r="AF54" s="12"/>
      <c r="AJ54" s="12"/>
      <c r="AM54" s="12"/>
      <c r="AO54" s="39"/>
    </row>
    <row r="55" ht="15.75" customHeight="1">
      <c r="A55" s="34"/>
      <c r="B55" s="34"/>
      <c r="C55" s="34"/>
      <c r="E55" s="34"/>
      <c r="F55" s="35"/>
      <c r="J55" s="36"/>
      <c r="L55" s="37"/>
      <c r="P55" s="13"/>
      <c r="Y55" s="12"/>
      <c r="Z55" s="34"/>
      <c r="AA55" s="12"/>
      <c r="AB55" s="12"/>
      <c r="AD55" s="13"/>
      <c r="AF55" s="12"/>
      <c r="AJ55" s="12"/>
      <c r="AM55" s="12"/>
      <c r="AO55" s="39"/>
    </row>
    <row r="56" ht="15.75" customHeight="1">
      <c r="A56" s="34"/>
      <c r="B56" s="34"/>
      <c r="C56" s="34"/>
      <c r="E56" s="34"/>
      <c r="F56" s="35"/>
      <c r="J56" s="36"/>
      <c r="L56" s="37"/>
      <c r="P56" s="13"/>
      <c r="Y56" s="12"/>
      <c r="Z56" s="34"/>
      <c r="AA56" s="12"/>
      <c r="AB56" s="12"/>
      <c r="AD56" s="13"/>
      <c r="AF56" s="12"/>
      <c r="AJ56" s="12"/>
      <c r="AM56" s="12"/>
      <c r="AO56" s="39"/>
    </row>
    <row r="57" ht="15.75" customHeight="1">
      <c r="A57" s="34"/>
      <c r="B57" s="34"/>
      <c r="C57" s="34"/>
      <c r="E57" s="34"/>
      <c r="F57" s="35"/>
      <c r="J57" s="36"/>
      <c r="L57" s="37"/>
      <c r="P57" s="13"/>
      <c r="Y57" s="12"/>
      <c r="Z57" s="34"/>
      <c r="AA57" s="12"/>
      <c r="AB57" s="12"/>
      <c r="AD57" s="13"/>
      <c r="AF57" s="12"/>
      <c r="AJ57" s="12"/>
      <c r="AM57" s="12"/>
      <c r="AO57" s="39"/>
    </row>
    <row r="58" ht="15.75" customHeight="1">
      <c r="A58" s="34"/>
      <c r="B58" s="34"/>
      <c r="C58" s="34"/>
      <c r="E58" s="34"/>
      <c r="F58" s="35"/>
      <c r="J58" s="36"/>
      <c r="L58" s="37"/>
      <c r="P58" s="13"/>
      <c r="Y58" s="12"/>
      <c r="Z58" s="34"/>
      <c r="AA58" s="12"/>
      <c r="AB58" s="12"/>
      <c r="AD58" s="13"/>
      <c r="AF58" s="12"/>
      <c r="AJ58" s="12"/>
      <c r="AM58" s="12"/>
      <c r="AO58" s="39"/>
    </row>
    <row r="59" ht="15.75" customHeight="1">
      <c r="A59" s="34"/>
      <c r="B59" s="34"/>
      <c r="C59" s="34"/>
      <c r="E59" s="34"/>
      <c r="F59" s="35"/>
      <c r="J59" s="36"/>
      <c r="L59" s="37"/>
      <c r="P59" s="13"/>
      <c r="Y59" s="12"/>
      <c r="Z59" s="34"/>
      <c r="AA59" s="12"/>
      <c r="AB59" s="12"/>
      <c r="AD59" s="13"/>
      <c r="AF59" s="12"/>
      <c r="AJ59" s="12"/>
      <c r="AM59" s="12"/>
      <c r="AO59" s="39"/>
    </row>
    <row r="60" ht="15.75" customHeight="1">
      <c r="A60" s="34"/>
      <c r="B60" s="34"/>
      <c r="C60" s="34"/>
      <c r="E60" s="34"/>
      <c r="F60" s="35"/>
      <c r="J60" s="36"/>
      <c r="L60" s="37"/>
      <c r="P60" s="13"/>
      <c r="Y60" s="12"/>
      <c r="Z60" s="34"/>
      <c r="AA60" s="12"/>
      <c r="AB60" s="12"/>
      <c r="AD60" s="13"/>
      <c r="AF60" s="12"/>
      <c r="AJ60" s="12"/>
      <c r="AM60" s="12"/>
      <c r="AO60" s="39"/>
    </row>
    <row r="61" ht="15.75" customHeight="1">
      <c r="A61" s="34"/>
      <c r="B61" s="34"/>
      <c r="C61" s="34"/>
      <c r="E61" s="34"/>
      <c r="F61" s="35"/>
      <c r="J61" s="36"/>
      <c r="L61" s="37"/>
      <c r="P61" s="13"/>
      <c r="Y61" s="12"/>
      <c r="Z61" s="34"/>
      <c r="AA61" s="12"/>
      <c r="AB61" s="12"/>
      <c r="AD61" s="13"/>
      <c r="AF61" s="12"/>
      <c r="AJ61" s="12"/>
      <c r="AM61" s="12"/>
      <c r="AO61" s="39"/>
    </row>
    <row r="62" ht="15.75" customHeight="1">
      <c r="A62" s="34"/>
      <c r="B62" s="34"/>
      <c r="C62" s="34"/>
      <c r="E62" s="34"/>
      <c r="F62" s="35"/>
      <c r="J62" s="36"/>
      <c r="L62" s="37"/>
      <c r="P62" s="13"/>
      <c r="Y62" s="12"/>
      <c r="Z62" s="34"/>
      <c r="AA62" s="12"/>
      <c r="AB62" s="12"/>
      <c r="AD62" s="13"/>
      <c r="AF62" s="12"/>
      <c r="AJ62" s="12"/>
      <c r="AM62" s="12"/>
      <c r="AO62" s="39"/>
    </row>
    <row r="63" ht="15.75" customHeight="1">
      <c r="A63" s="34"/>
      <c r="B63" s="34"/>
      <c r="C63" s="34"/>
      <c r="E63" s="34"/>
      <c r="F63" s="35"/>
      <c r="J63" s="36"/>
      <c r="L63" s="37"/>
      <c r="P63" s="13"/>
      <c r="Y63" s="12"/>
      <c r="Z63" s="34"/>
      <c r="AA63" s="12"/>
      <c r="AB63" s="12"/>
      <c r="AD63" s="13"/>
      <c r="AF63" s="12"/>
      <c r="AJ63" s="12"/>
      <c r="AM63" s="12"/>
      <c r="AO63" s="39"/>
    </row>
    <row r="64" ht="15.75" customHeight="1">
      <c r="A64" s="34"/>
      <c r="B64" s="34"/>
      <c r="C64" s="34"/>
      <c r="E64" s="34"/>
      <c r="F64" s="35"/>
      <c r="J64" s="36"/>
      <c r="L64" s="37"/>
      <c r="P64" s="13"/>
      <c r="Y64" s="12"/>
      <c r="Z64" s="34"/>
      <c r="AA64" s="12"/>
      <c r="AB64" s="12"/>
      <c r="AD64" s="13"/>
      <c r="AF64" s="12"/>
      <c r="AJ64" s="12"/>
      <c r="AM64" s="12"/>
      <c r="AO64" s="39"/>
    </row>
    <row r="65" ht="15.75" customHeight="1">
      <c r="A65" s="34"/>
      <c r="B65" s="34"/>
      <c r="C65" s="34"/>
      <c r="E65" s="34"/>
      <c r="F65" s="35"/>
      <c r="J65" s="36"/>
      <c r="L65" s="37"/>
      <c r="P65" s="13"/>
      <c r="Y65" s="12"/>
      <c r="Z65" s="34"/>
      <c r="AA65" s="12"/>
      <c r="AB65" s="12"/>
      <c r="AD65" s="13"/>
      <c r="AF65" s="12"/>
      <c r="AJ65" s="12"/>
      <c r="AM65" s="12"/>
      <c r="AO65" s="39"/>
    </row>
    <row r="66" ht="15.75" customHeight="1">
      <c r="A66" s="34"/>
      <c r="B66" s="34"/>
      <c r="C66" s="34"/>
      <c r="E66" s="34"/>
      <c r="F66" s="35"/>
      <c r="J66" s="36"/>
      <c r="L66" s="37"/>
      <c r="P66" s="13"/>
      <c r="Y66" s="12"/>
      <c r="Z66" s="34"/>
      <c r="AA66" s="12"/>
      <c r="AB66" s="12"/>
      <c r="AD66" s="13"/>
      <c r="AF66" s="12"/>
      <c r="AJ66" s="12"/>
      <c r="AM66" s="12"/>
      <c r="AO66" s="39"/>
    </row>
    <row r="67" ht="15.75" customHeight="1">
      <c r="A67" s="34"/>
      <c r="B67" s="34"/>
      <c r="C67" s="34"/>
      <c r="E67" s="34"/>
      <c r="F67" s="35"/>
      <c r="J67" s="36"/>
      <c r="L67" s="37"/>
      <c r="P67" s="13"/>
      <c r="Y67" s="12"/>
      <c r="Z67" s="34"/>
      <c r="AA67" s="12"/>
      <c r="AB67" s="12"/>
      <c r="AD67" s="13"/>
      <c r="AF67" s="12"/>
      <c r="AJ67" s="12"/>
      <c r="AM67" s="12"/>
      <c r="AO67" s="39"/>
    </row>
    <row r="68" ht="15.75" customHeight="1">
      <c r="A68" s="34"/>
      <c r="B68" s="34"/>
      <c r="C68" s="34"/>
      <c r="E68" s="34"/>
      <c r="F68" s="35"/>
      <c r="J68" s="36"/>
      <c r="L68" s="37"/>
      <c r="P68" s="13"/>
      <c r="Y68" s="12"/>
      <c r="Z68" s="34"/>
      <c r="AA68" s="12"/>
      <c r="AB68" s="12"/>
      <c r="AD68" s="13"/>
      <c r="AF68" s="12"/>
      <c r="AJ68" s="12"/>
      <c r="AM68" s="12"/>
      <c r="AO68" s="39"/>
    </row>
    <row r="69" ht="15.75" customHeight="1">
      <c r="A69" s="34"/>
      <c r="B69" s="34"/>
      <c r="C69" s="34"/>
      <c r="E69" s="34"/>
      <c r="F69" s="35"/>
      <c r="J69" s="36"/>
      <c r="L69" s="37"/>
      <c r="P69" s="13"/>
      <c r="Y69" s="12"/>
      <c r="Z69" s="34"/>
      <c r="AA69" s="12"/>
      <c r="AB69" s="12"/>
      <c r="AD69" s="13"/>
      <c r="AF69" s="12"/>
      <c r="AJ69" s="12"/>
      <c r="AM69" s="12"/>
      <c r="AO69" s="39"/>
    </row>
    <row r="70" ht="15.75" customHeight="1">
      <c r="A70" s="34"/>
      <c r="B70" s="34"/>
      <c r="C70" s="34"/>
      <c r="E70" s="34"/>
      <c r="F70" s="35"/>
      <c r="J70" s="36"/>
      <c r="L70" s="37"/>
      <c r="P70" s="13"/>
      <c r="Y70" s="12"/>
      <c r="Z70" s="34"/>
      <c r="AA70" s="12"/>
      <c r="AB70" s="12"/>
      <c r="AD70" s="13"/>
      <c r="AF70" s="12"/>
      <c r="AJ70" s="12"/>
      <c r="AM70" s="12"/>
      <c r="AO70" s="39"/>
    </row>
    <row r="71" ht="15.75" customHeight="1">
      <c r="A71" s="34"/>
      <c r="B71" s="34"/>
      <c r="C71" s="34"/>
      <c r="E71" s="34"/>
      <c r="F71" s="35"/>
      <c r="J71" s="36"/>
      <c r="L71" s="37"/>
      <c r="P71" s="13"/>
      <c r="Y71" s="12"/>
      <c r="Z71" s="34"/>
      <c r="AA71" s="12"/>
      <c r="AB71" s="12"/>
      <c r="AD71" s="13"/>
      <c r="AF71" s="12"/>
      <c r="AJ71" s="12"/>
      <c r="AM71" s="12"/>
      <c r="AO71" s="39"/>
    </row>
    <row r="72" ht="15.75" customHeight="1">
      <c r="A72" s="34"/>
      <c r="B72" s="34"/>
      <c r="C72" s="34"/>
      <c r="E72" s="34"/>
      <c r="F72" s="35"/>
      <c r="J72" s="36"/>
      <c r="L72" s="37"/>
      <c r="P72" s="13"/>
      <c r="Y72" s="12"/>
      <c r="Z72" s="34"/>
      <c r="AA72" s="12"/>
      <c r="AB72" s="12"/>
      <c r="AD72" s="13"/>
      <c r="AF72" s="12"/>
      <c r="AJ72" s="12"/>
      <c r="AM72" s="12"/>
      <c r="AO72" s="39"/>
    </row>
    <row r="73" ht="15.75" customHeight="1">
      <c r="A73" s="34"/>
      <c r="B73" s="34"/>
      <c r="C73" s="34"/>
      <c r="E73" s="34"/>
      <c r="F73" s="35"/>
      <c r="J73" s="36"/>
      <c r="L73" s="37"/>
      <c r="P73" s="13"/>
      <c r="Y73" s="12"/>
      <c r="Z73" s="34"/>
      <c r="AA73" s="12"/>
      <c r="AB73" s="12"/>
      <c r="AD73" s="13"/>
      <c r="AF73" s="12"/>
      <c r="AJ73" s="12"/>
      <c r="AM73" s="12"/>
      <c r="AO73" s="39"/>
    </row>
    <row r="74" ht="15.75" customHeight="1">
      <c r="A74" s="34"/>
      <c r="B74" s="34"/>
      <c r="C74" s="34"/>
      <c r="E74" s="34"/>
      <c r="F74" s="35"/>
      <c r="J74" s="36"/>
      <c r="L74" s="37"/>
      <c r="P74" s="13"/>
      <c r="Y74" s="12"/>
      <c r="Z74" s="34"/>
      <c r="AA74" s="12"/>
      <c r="AB74" s="12"/>
      <c r="AD74" s="13"/>
      <c r="AF74" s="12"/>
      <c r="AJ74" s="12"/>
      <c r="AM74" s="12"/>
      <c r="AO74" s="39"/>
    </row>
    <row r="75" ht="15.75" customHeight="1">
      <c r="A75" s="34"/>
      <c r="B75" s="34"/>
      <c r="C75" s="34"/>
      <c r="E75" s="34"/>
      <c r="F75" s="35"/>
      <c r="J75" s="36"/>
      <c r="L75" s="37"/>
      <c r="P75" s="13"/>
      <c r="Y75" s="12"/>
      <c r="Z75" s="34"/>
      <c r="AA75" s="12"/>
      <c r="AB75" s="12"/>
      <c r="AD75" s="13"/>
      <c r="AF75" s="12"/>
      <c r="AJ75" s="12"/>
      <c r="AM75" s="12"/>
      <c r="AO75" s="39"/>
    </row>
    <row r="76" ht="15.75" customHeight="1">
      <c r="A76" s="34"/>
      <c r="B76" s="34"/>
      <c r="C76" s="34"/>
      <c r="E76" s="34"/>
      <c r="F76" s="35"/>
      <c r="J76" s="36"/>
      <c r="L76" s="37"/>
      <c r="P76" s="13"/>
      <c r="Y76" s="12"/>
      <c r="Z76" s="34"/>
      <c r="AA76" s="12"/>
      <c r="AB76" s="12"/>
      <c r="AD76" s="13"/>
      <c r="AF76" s="12"/>
      <c r="AJ76" s="12"/>
      <c r="AM76" s="12"/>
      <c r="AO76" s="39"/>
    </row>
    <row r="77" ht="15.75" customHeight="1">
      <c r="A77" s="34"/>
      <c r="B77" s="34"/>
      <c r="C77" s="34"/>
      <c r="E77" s="34"/>
      <c r="F77" s="35"/>
      <c r="J77" s="36"/>
      <c r="L77" s="37"/>
      <c r="P77" s="13"/>
      <c r="Y77" s="12"/>
      <c r="Z77" s="34"/>
      <c r="AA77" s="12"/>
      <c r="AB77" s="12"/>
      <c r="AD77" s="13"/>
      <c r="AF77" s="12"/>
      <c r="AJ77" s="12"/>
      <c r="AM77" s="12"/>
      <c r="AO77" s="39"/>
    </row>
    <row r="78" ht="15.75" customHeight="1">
      <c r="A78" s="34"/>
      <c r="B78" s="34"/>
      <c r="C78" s="34"/>
      <c r="E78" s="34"/>
      <c r="F78" s="35"/>
      <c r="J78" s="36"/>
      <c r="L78" s="37"/>
      <c r="P78" s="13"/>
      <c r="Y78" s="12"/>
      <c r="Z78" s="34"/>
      <c r="AA78" s="12"/>
      <c r="AB78" s="12"/>
      <c r="AD78" s="13"/>
      <c r="AF78" s="12"/>
      <c r="AJ78" s="12"/>
      <c r="AM78" s="12"/>
      <c r="AO78" s="39"/>
    </row>
    <row r="79" ht="15.75" customHeight="1">
      <c r="A79" s="34"/>
      <c r="B79" s="34"/>
      <c r="C79" s="34"/>
      <c r="E79" s="34"/>
      <c r="F79" s="35"/>
      <c r="J79" s="36"/>
      <c r="L79" s="37"/>
      <c r="P79" s="13"/>
      <c r="Y79" s="12"/>
      <c r="Z79" s="34"/>
      <c r="AA79" s="12"/>
      <c r="AB79" s="12"/>
      <c r="AD79" s="13"/>
      <c r="AF79" s="12"/>
      <c r="AJ79" s="12"/>
      <c r="AM79" s="12"/>
      <c r="AO79" s="39"/>
    </row>
    <row r="80" ht="15.75" customHeight="1">
      <c r="A80" s="34"/>
      <c r="B80" s="34"/>
      <c r="C80" s="34"/>
      <c r="E80" s="34"/>
      <c r="F80" s="35"/>
      <c r="J80" s="36"/>
      <c r="L80" s="37"/>
      <c r="P80" s="13"/>
      <c r="Y80" s="12"/>
      <c r="Z80" s="34"/>
      <c r="AA80" s="12"/>
      <c r="AB80" s="12"/>
      <c r="AD80" s="13"/>
      <c r="AF80" s="12"/>
      <c r="AJ80" s="12"/>
      <c r="AM80" s="12"/>
      <c r="AO80" s="39"/>
    </row>
    <row r="81" ht="15.75" customHeight="1">
      <c r="A81" s="34"/>
      <c r="B81" s="34"/>
      <c r="C81" s="34"/>
      <c r="E81" s="34"/>
      <c r="F81" s="35"/>
      <c r="J81" s="36"/>
      <c r="L81" s="37"/>
      <c r="P81" s="13"/>
      <c r="Y81" s="12"/>
      <c r="Z81" s="34"/>
      <c r="AA81" s="12"/>
      <c r="AB81" s="12"/>
      <c r="AD81" s="13"/>
      <c r="AF81" s="12"/>
      <c r="AJ81" s="12"/>
      <c r="AM81" s="12"/>
      <c r="AO81" s="39"/>
    </row>
    <row r="82" ht="15.75" customHeight="1">
      <c r="A82" s="34"/>
      <c r="B82" s="34"/>
      <c r="C82" s="34"/>
      <c r="E82" s="34"/>
      <c r="F82" s="35"/>
      <c r="J82" s="36"/>
      <c r="L82" s="37"/>
      <c r="P82" s="13"/>
      <c r="Y82" s="12"/>
      <c r="Z82" s="34"/>
      <c r="AA82" s="12"/>
      <c r="AB82" s="12"/>
      <c r="AD82" s="13"/>
      <c r="AF82" s="12"/>
      <c r="AJ82" s="12"/>
      <c r="AM82" s="12"/>
      <c r="AO82" s="39"/>
    </row>
    <row r="83" ht="15.75" customHeight="1">
      <c r="A83" s="34"/>
      <c r="B83" s="34"/>
      <c r="C83" s="34"/>
      <c r="E83" s="34"/>
      <c r="F83" s="35"/>
      <c r="J83" s="36"/>
      <c r="L83" s="37"/>
      <c r="P83" s="13"/>
      <c r="Y83" s="12"/>
      <c r="Z83" s="34"/>
      <c r="AA83" s="12"/>
      <c r="AB83" s="12"/>
      <c r="AD83" s="13"/>
      <c r="AF83" s="12"/>
      <c r="AJ83" s="12"/>
      <c r="AM83" s="12"/>
      <c r="AO83" s="39"/>
    </row>
    <row r="84" ht="15.75" customHeight="1">
      <c r="A84" s="34"/>
      <c r="B84" s="34"/>
      <c r="C84" s="34"/>
      <c r="E84" s="34"/>
      <c r="F84" s="35"/>
      <c r="J84" s="36"/>
      <c r="L84" s="37"/>
      <c r="P84" s="13"/>
      <c r="Y84" s="12"/>
      <c r="Z84" s="34"/>
      <c r="AA84" s="12"/>
      <c r="AB84" s="12"/>
      <c r="AD84" s="13"/>
      <c r="AF84" s="12"/>
      <c r="AJ84" s="12"/>
      <c r="AM84" s="12"/>
      <c r="AO84" s="39"/>
    </row>
    <row r="85" ht="15.75" customHeight="1">
      <c r="A85" s="34"/>
      <c r="B85" s="34"/>
      <c r="C85" s="34"/>
      <c r="E85" s="34"/>
      <c r="F85" s="35"/>
      <c r="J85" s="36"/>
      <c r="L85" s="37"/>
      <c r="P85" s="13"/>
      <c r="Y85" s="12"/>
      <c r="Z85" s="34"/>
      <c r="AA85" s="12"/>
      <c r="AB85" s="12"/>
      <c r="AD85" s="13"/>
      <c r="AF85" s="12"/>
      <c r="AJ85" s="12"/>
      <c r="AM85" s="12"/>
      <c r="AO85" s="39"/>
    </row>
    <row r="86" ht="15.75" customHeight="1">
      <c r="A86" s="34"/>
      <c r="B86" s="34"/>
      <c r="C86" s="34"/>
      <c r="E86" s="34"/>
      <c r="F86" s="35"/>
      <c r="J86" s="36"/>
      <c r="L86" s="37"/>
      <c r="P86" s="13"/>
      <c r="Y86" s="12"/>
      <c r="Z86" s="34"/>
      <c r="AA86" s="12"/>
      <c r="AB86" s="12"/>
      <c r="AD86" s="13"/>
      <c r="AF86" s="12"/>
      <c r="AJ86" s="12"/>
      <c r="AM86" s="12"/>
      <c r="AO86" s="39"/>
    </row>
    <row r="87" ht="15.75" customHeight="1">
      <c r="A87" s="34"/>
      <c r="B87" s="34"/>
      <c r="C87" s="34"/>
      <c r="E87" s="34"/>
      <c r="F87" s="35"/>
      <c r="J87" s="36"/>
      <c r="L87" s="37"/>
      <c r="P87" s="13"/>
      <c r="Y87" s="12"/>
      <c r="Z87" s="34"/>
      <c r="AA87" s="12"/>
      <c r="AB87" s="12"/>
      <c r="AD87" s="13"/>
      <c r="AF87" s="12"/>
      <c r="AJ87" s="12"/>
      <c r="AM87" s="12"/>
      <c r="AO87" s="39"/>
    </row>
    <row r="88" ht="15.75" customHeight="1">
      <c r="A88" s="34"/>
      <c r="B88" s="34"/>
      <c r="C88" s="34"/>
      <c r="E88" s="34"/>
      <c r="F88" s="35"/>
      <c r="J88" s="36"/>
      <c r="L88" s="37"/>
      <c r="P88" s="13"/>
      <c r="Y88" s="12"/>
      <c r="Z88" s="34"/>
      <c r="AA88" s="12"/>
      <c r="AB88" s="12"/>
      <c r="AD88" s="13"/>
      <c r="AF88" s="12"/>
      <c r="AJ88" s="12"/>
      <c r="AM88" s="12"/>
      <c r="AO88" s="39"/>
    </row>
    <row r="89" ht="15.75" customHeight="1">
      <c r="A89" s="34"/>
      <c r="B89" s="34"/>
      <c r="C89" s="34"/>
      <c r="E89" s="34"/>
      <c r="F89" s="35"/>
      <c r="J89" s="36"/>
      <c r="L89" s="37"/>
      <c r="P89" s="13"/>
      <c r="Y89" s="12"/>
      <c r="Z89" s="34"/>
      <c r="AA89" s="12"/>
      <c r="AB89" s="12"/>
      <c r="AD89" s="13"/>
      <c r="AF89" s="12"/>
      <c r="AJ89" s="12"/>
      <c r="AM89" s="12"/>
      <c r="AO89" s="39"/>
    </row>
    <row r="90" ht="15.75" customHeight="1">
      <c r="A90" s="34"/>
      <c r="B90" s="34"/>
      <c r="C90" s="34"/>
      <c r="E90" s="34"/>
      <c r="F90" s="35"/>
      <c r="J90" s="36"/>
      <c r="L90" s="37"/>
      <c r="P90" s="13"/>
      <c r="Y90" s="12"/>
      <c r="Z90" s="34"/>
      <c r="AA90" s="12"/>
      <c r="AB90" s="12"/>
      <c r="AD90" s="13"/>
      <c r="AF90" s="12"/>
      <c r="AJ90" s="12"/>
      <c r="AM90" s="12"/>
      <c r="AO90" s="39"/>
    </row>
    <row r="91" ht="15.75" customHeight="1">
      <c r="A91" s="34"/>
      <c r="B91" s="34"/>
      <c r="C91" s="34"/>
      <c r="E91" s="34"/>
      <c r="F91" s="35"/>
      <c r="J91" s="36"/>
      <c r="L91" s="37"/>
      <c r="P91" s="13"/>
      <c r="Y91" s="12"/>
      <c r="Z91" s="34"/>
      <c r="AA91" s="12"/>
      <c r="AB91" s="12"/>
      <c r="AD91" s="13"/>
      <c r="AF91" s="12"/>
      <c r="AJ91" s="12"/>
      <c r="AM91" s="12"/>
      <c r="AO91" s="39"/>
    </row>
    <row r="92" ht="15.75" customHeight="1">
      <c r="A92" s="34"/>
      <c r="B92" s="34"/>
      <c r="C92" s="34"/>
      <c r="E92" s="34"/>
      <c r="F92" s="35"/>
      <c r="J92" s="36"/>
      <c r="L92" s="37"/>
      <c r="P92" s="13"/>
      <c r="Y92" s="12"/>
      <c r="Z92" s="34"/>
      <c r="AA92" s="12"/>
      <c r="AB92" s="12"/>
      <c r="AD92" s="13"/>
      <c r="AF92" s="12"/>
      <c r="AJ92" s="12"/>
      <c r="AM92" s="12"/>
      <c r="AO92" s="39"/>
    </row>
    <row r="93" ht="15.75" customHeight="1">
      <c r="A93" s="34"/>
      <c r="B93" s="34"/>
      <c r="C93" s="34"/>
      <c r="E93" s="34"/>
      <c r="F93" s="35"/>
      <c r="J93" s="36"/>
      <c r="L93" s="37"/>
      <c r="P93" s="13"/>
      <c r="Y93" s="12"/>
      <c r="Z93" s="34"/>
      <c r="AA93" s="12"/>
      <c r="AB93" s="12"/>
      <c r="AD93" s="13"/>
      <c r="AF93" s="12"/>
      <c r="AJ93" s="12"/>
      <c r="AM93" s="12"/>
      <c r="AO93" s="39"/>
    </row>
    <row r="94" ht="15.75" customHeight="1">
      <c r="A94" s="34"/>
      <c r="B94" s="34"/>
      <c r="C94" s="34"/>
      <c r="E94" s="34"/>
      <c r="F94" s="35"/>
      <c r="J94" s="36"/>
      <c r="L94" s="37"/>
      <c r="P94" s="13"/>
      <c r="Y94" s="12"/>
      <c r="Z94" s="34"/>
      <c r="AA94" s="12"/>
      <c r="AB94" s="12"/>
      <c r="AD94" s="13"/>
      <c r="AF94" s="12"/>
      <c r="AJ94" s="12"/>
      <c r="AM94" s="12"/>
      <c r="AO94" s="39"/>
    </row>
    <row r="95" ht="15.75" customHeight="1">
      <c r="A95" s="34"/>
      <c r="B95" s="34"/>
      <c r="C95" s="34"/>
      <c r="E95" s="34"/>
      <c r="F95" s="35"/>
      <c r="J95" s="36"/>
      <c r="L95" s="37"/>
      <c r="P95" s="13"/>
      <c r="Y95" s="12"/>
      <c r="Z95" s="34"/>
      <c r="AA95" s="12"/>
      <c r="AB95" s="12"/>
      <c r="AD95" s="13"/>
      <c r="AF95" s="12"/>
      <c r="AJ95" s="12"/>
      <c r="AM95" s="12"/>
      <c r="AO95" s="39"/>
    </row>
    <row r="96" ht="15.75" customHeight="1">
      <c r="A96" s="34"/>
      <c r="B96" s="34"/>
      <c r="C96" s="34"/>
      <c r="E96" s="34"/>
      <c r="F96" s="35"/>
      <c r="J96" s="36"/>
      <c r="L96" s="37"/>
      <c r="P96" s="13"/>
      <c r="Y96" s="12"/>
      <c r="Z96" s="34"/>
      <c r="AA96" s="12"/>
      <c r="AB96" s="12"/>
      <c r="AD96" s="13"/>
      <c r="AF96" s="12"/>
      <c r="AJ96" s="12"/>
      <c r="AM96" s="12"/>
      <c r="AO96" s="39"/>
    </row>
    <row r="97" ht="15.75" customHeight="1">
      <c r="A97" s="34"/>
      <c r="B97" s="34"/>
      <c r="C97" s="34"/>
      <c r="E97" s="34"/>
      <c r="F97" s="35"/>
      <c r="J97" s="36"/>
      <c r="L97" s="37"/>
      <c r="P97" s="13"/>
      <c r="Y97" s="12"/>
      <c r="Z97" s="34"/>
      <c r="AA97" s="12"/>
      <c r="AB97" s="12"/>
      <c r="AD97" s="13"/>
      <c r="AF97" s="12"/>
      <c r="AJ97" s="12"/>
      <c r="AM97" s="12"/>
      <c r="AO97" s="39"/>
    </row>
    <row r="98" ht="15.75" customHeight="1">
      <c r="A98" s="34"/>
      <c r="B98" s="34"/>
      <c r="C98" s="34"/>
      <c r="E98" s="34"/>
      <c r="F98" s="35"/>
      <c r="J98" s="36"/>
      <c r="L98" s="37"/>
      <c r="P98" s="13"/>
      <c r="Y98" s="12"/>
      <c r="Z98" s="34"/>
      <c r="AA98" s="12"/>
      <c r="AB98" s="12"/>
      <c r="AD98" s="13"/>
      <c r="AF98" s="12"/>
      <c r="AJ98" s="12"/>
      <c r="AM98" s="12"/>
      <c r="AO98" s="39"/>
    </row>
    <row r="99" ht="15.75" customHeight="1">
      <c r="A99" s="34"/>
      <c r="B99" s="34"/>
      <c r="C99" s="34"/>
      <c r="E99" s="34"/>
      <c r="F99" s="35"/>
      <c r="J99" s="36"/>
      <c r="L99" s="37"/>
      <c r="P99" s="13"/>
      <c r="Y99" s="12"/>
      <c r="Z99" s="34"/>
      <c r="AA99" s="12"/>
      <c r="AB99" s="12"/>
      <c r="AD99" s="13"/>
      <c r="AF99" s="12"/>
      <c r="AJ99" s="12"/>
      <c r="AM99" s="12"/>
      <c r="AO99" s="39"/>
    </row>
    <row r="100" ht="15.75" customHeight="1">
      <c r="A100" s="34"/>
      <c r="B100" s="34"/>
      <c r="C100" s="34"/>
      <c r="E100" s="34"/>
      <c r="F100" s="35"/>
      <c r="J100" s="36"/>
      <c r="L100" s="37"/>
      <c r="P100" s="13"/>
      <c r="Y100" s="12"/>
      <c r="Z100" s="34"/>
      <c r="AA100" s="12"/>
      <c r="AB100" s="12"/>
      <c r="AD100" s="13"/>
      <c r="AF100" s="12"/>
      <c r="AJ100" s="12"/>
      <c r="AM100" s="12"/>
      <c r="AO100" s="39"/>
    </row>
    <row r="101" ht="15.75" customHeight="1">
      <c r="A101" s="34"/>
      <c r="B101" s="34"/>
      <c r="C101" s="34"/>
      <c r="E101" s="34"/>
      <c r="F101" s="35"/>
      <c r="J101" s="36"/>
      <c r="L101" s="37"/>
      <c r="P101" s="13"/>
      <c r="Y101" s="12"/>
      <c r="Z101" s="34"/>
      <c r="AA101" s="12"/>
      <c r="AB101" s="12"/>
      <c r="AD101" s="13"/>
      <c r="AF101" s="12"/>
      <c r="AJ101" s="12"/>
      <c r="AM101" s="12"/>
      <c r="AO101" s="39"/>
    </row>
    <row r="102" ht="15.75" customHeight="1">
      <c r="A102" s="34"/>
      <c r="B102" s="34"/>
      <c r="C102" s="34"/>
      <c r="E102" s="34"/>
      <c r="F102" s="35"/>
      <c r="J102" s="36"/>
      <c r="L102" s="37"/>
      <c r="P102" s="13"/>
      <c r="Y102" s="12"/>
      <c r="Z102" s="34"/>
      <c r="AA102" s="12"/>
      <c r="AB102" s="12"/>
      <c r="AD102" s="13"/>
      <c r="AF102" s="12"/>
      <c r="AJ102" s="12"/>
      <c r="AM102" s="12"/>
      <c r="AO102" s="39"/>
    </row>
    <row r="103" ht="15.75" customHeight="1">
      <c r="A103" s="34"/>
      <c r="B103" s="34"/>
      <c r="C103" s="34"/>
      <c r="E103" s="34"/>
      <c r="F103" s="35"/>
      <c r="J103" s="36"/>
      <c r="L103" s="37"/>
      <c r="P103" s="13"/>
      <c r="Y103" s="12"/>
      <c r="Z103" s="34"/>
      <c r="AA103" s="12"/>
      <c r="AB103" s="12"/>
      <c r="AD103" s="13"/>
      <c r="AF103" s="12"/>
      <c r="AJ103" s="12"/>
      <c r="AM103" s="12"/>
      <c r="AO103" s="39"/>
    </row>
    <row r="104" ht="15.75" customHeight="1">
      <c r="A104" s="34"/>
      <c r="B104" s="34"/>
      <c r="C104" s="34"/>
      <c r="E104" s="34"/>
      <c r="F104" s="35"/>
      <c r="J104" s="36"/>
      <c r="L104" s="37"/>
      <c r="P104" s="13"/>
      <c r="Y104" s="12"/>
      <c r="Z104" s="34"/>
      <c r="AA104" s="12"/>
      <c r="AB104" s="12"/>
      <c r="AD104" s="13"/>
      <c r="AF104" s="12"/>
      <c r="AJ104" s="12"/>
      <c r="AM104" s="12"/>
      <c r="AO104" s="39"/>
    </row>
    <row r="105" ht="15.75" customHeight="1">
      <c r="A105" s="34"/>
      <c r="B105" s="34"/>
      <c r="C105" s="34"/>
      <c r="E105" s="34"/>
      <c r="F105" s="35"/>
      <c r="J105" s="36"/>
      <c r="L105" s="37"/>
      <c r="P105" s="13"/>
      <c r="Y105" s="12"/>
      <c r="Z105" s="34"/>
      <c r="AA105" s="12"/>
      <c r="AB105" s="12"/>
      <c r="AD105" s="13"/>
      <c r="AF105" s="12"/>
      <c r="AJ105" s="12"/>
      <c r="AM105" s="12"/>
      <c r="AO105" s="39"/>
    </row>
    <row r="106" ht="15.75" customHeight="1">
      <c r="A106" s="34"/>
      <c r="B106" s="34"/>
      <c r="C106" s="34"/>
      <c r="E106" s="34"/>
      <c r="F106" s="35"/>
      <c r="J106" s="36"/>
      <c r="L106" s="37"/>
      <c r="P106" s="13"/>
      <c r="Y106" s="12"/>
      <c r="Z106" s="34"/>
      <c r="AA106" s="12"/>
      <c r="AB106" s="12"/>
      <c r="AD106" s="13"/>
      <c r="AF106" s="12"/>
      <c r="AJ106" s="12"/>
      <c r="AM106" s="12"/>
      <c r="AO106" s="39"/>
    </row>
    <row r="107" ht="15.75" customHeight="1">
      <c r="A107" s="34"/>
      <c r="B107" s="34"/>
      <c r="C107" s="34"/>
      <c r="E107" s="34"/>
      <c r="F107" s="35"/>
      <c r="J107" s="36"/>
      <c r="L107" s="37"/>
      <c r="P107" s="13"/>
      <c r="Y107" s="12"/>
      <c r="Z107" s="34"/>
      <c r="AA107" s="12"/>
      <c r="AB107" s="12"/>
      <c r="AD107" s="13"/>
      <c r="AF107" s="12"/>
      <c r="AJ107" s="12"/>
      <c r="AM107" s="12"/>
      <c r="AO107" s="39"/>
    </row>
    <row r="108" ht="15.75" customHeight="1">
      <c r="A108" s="34"/>
      <c r="B108" s="34"/>
      <c r="C108" s="34"/>
      <c r="E108" s="34"/>
      <c r="F108" s="35"/>
      <c r="J108" s="36"/>
      <c r="L108" s="37"/>
      <c r="P108" s="13"/>
      <c r="Y108" s="12"/>
      <c r="Z108" s="34"/>
      <c r="AA108" s="12"/>
      <c r="AB108" s="12"/>
      <c r="AD108" s="13"/>
      <c r="AF108" s="12"/>
      <c r="AJ108" s="12"/>
      <c r="AM108" s="12"/>
      <c r="AO108" s="39"/>
    </row>
    <row r="109" ht="15.75" customHeight="1">
      <c r="A109" s="34"/>
      <c r="B109" s="34"/>
      <c r="C109" s="34"/>
      <c r="E109" s="34"/>
      <c r="F109" s="35"/>
      <c r="J109" s="36"/>
      <c r="L109" s="37"/>
      <c r="P109" s="13"/>
      <c r="Y109" s="12"/>
      <c r="Z109" s="34"/>
      <c r="AA109" s="12"/>
      <c r="AB109" s="12"/>
      <c r="AD109" s="13"/>
      <c r="AF109" s="12"/>
      <c r="AJ109" s="12"/>
      <c r="AM109" s="12"/>
      <c r="AO109" s="39"/>
    </row>
    <row r="110" ht="15.75" customHeight="1">
      <c r="A110" s="34"/>
      <c r="B110" s="34"/>
      <c r="C110" s="34"/>
      <c r="E110" s="34"/>
      <c r="F110" s="35"/>
      <c r="J110" s="36"/>
      <c r="L110" s="37"/>
      <c r="P110" s="13"/>
      <c r="Y110" s="12"/>
      <c r="Z110" s="34"/>
      <c r="AA110" s="12"/>
      <c r="AB110" s="12"/>
      <c r="AD110" s="13"/>
      <c r="AF110" s="12"/>
      <c r="AJ110" s="12"/>
      <c r="AM110" s="12"/>
      <c r="AO110" s="39"/>
    </row>
    <row r="111" ht="15.75" customHeight="1">
      <c r="A111" s="34"/>
      <c r="B111" s="34"/>
      <c r="C111" s="34"/>
      <c r="E111" s="34"/>
      <c r="F111" s="35"/>
      <c r="J111" s="36"/>
      <c r="L111" s="37"/>
      <c r="P111" s="13"/>
      <c r="Y111" s="12"/>
      <c r="Z111" s="34"/>
      <c r="AA111" s="12"/>
      <c r="AB111" s="12"/>
      <c r="AD111" s="13"/>
      <c r="AF111" s="12"/>
      <c r="AJ111" s="12"/>
      <c r="AM111" s="12"/>
      <c r="AO111" s="39"/>
    </row>
    <row r="112" ht="15.75" customHeight="1">
      <c r="A112" s="34"/>
      <c r="B112" s="34"/>
      <c r="C112" s="34"/>
      <c r="E112" s="34"/>
      <c r="F112" s="35"/>
      <c r="J112" s="36"/>
      <c r="L112" s="37"/>
      <c r="P112" s="13"/>
      <c r="Y112" s="12"/>
      <c r="Z112" s="34"/>
      <c r="AA112" s="12"/>
      <c r="AB112" s="12"/>
      <c r="AD112" s="13"/>
      <c r="AF112" s="12"/>
      <c r="AJ112" s="12"/>
      <c r="AM112" s="12"/>
      <c r="AO112" s="39"/>
    </row>
    <row r="113" ht="15.75" customHeight="1">
      <c r="A113" s="34"/>
      <c r="B113" s="34"/>
      <c r="C113" s="34"/>
      <c r="E113" s="34"/>
      <c r="F113" s="35"/>
      <c r="J113" s="36"/>
      <c r="L113" s="37"/>
      <c r="P113" s="13"/>
      <c r="Y113" s="12"/>
      <c r="Z113" s="34"/>
      <c r="AA113" s="12"/>
      <c r="AB113" s="12"/>
      <c r="AD113" s="13"/>
      <c r="AF113" s="12"/>
      <c r="AJ113" s="12"/>
      <c r="AM113" s="12"/>
      <c r="AO113" s="39"/>
    </row>
    <row r="114" ht="15.75" customHeight="1">
      <c r="A114" s="34"/>
      <c r="B114" s="34"/>
      <c r="C114" s="34"/>
      <c r="E114" s="34"/>
      <c r="F114" s="35"/>
      <c r="J114" s="36"/>
      <c r="L114" s="37"/>
      <c r="P114" s="13"/>
      <c r="Y114" s="12"/>
      <c r="Z114" s="34"/>
      <c r="AA114" s="12"/>
      <c r="AB114" s="12"/>
      <c r="AD114" s="13"/>
      <c r="AF114" s="12"/>
      <c r="AJ114" s="12"/>
      <c r="AM114" s="12"/>
      <c r="AO114" s="39"/>
    </row>
    <row r="115" ht="15.75" customHeight="1">
      <c r="A115" s="34"/>
      <c r="B115" s="34"/>
      <c r="C115" s="34"/>
      <c r="E115" s="34"/>
      <c r="F115" s="35"/>
      <c r="J115" s="36"/>
      <c r="L115" s="37"/>
      <c r="P115" s="13"/>
      <c r="Y115" s="12"/>
      <c r="Z115" s="34"/>
      <c r="AA115" s="12"/>
      <c r="AB115" s="12"/>
      <c r="AD115" s="13"/>
      <c r="AF115" s="12"/>
      <c r="AJ115" s="12"/>
      <c r="AM115" s="12"/>
      <c r="AO115" s="39"/>
    </row>
    <row r="116" ht="15.75" customHeight="1">
      <c r="A116" s="34"/>
      <c r="B116" s="34"/>
      <c r="C116" s="34"/>
      <c r="E116" s="34"/>
      <c r="F116" s="35"/>
      <c r="J116" s="36"/>
      <c r="L116" s="37"/>
      <c r="P116" s="13"/>
      <c r="Y116" s="12"/>
      <c r="Z116" s="34"/>
      <c r="AA116" s="12"/>
      <c r="AB116" s="12"/>
      <c r="AD116" s="13"/>
      <c r="AF116" s="12"/>
      <c r="AJ116" s="12"/>
      <c r="AM116" s="12"/>
      <c r="AO116" s="39"/>
    </row>
    <row r="117" ht="15.75" customHeight="1">
      <c r="A117" s="34"/>
      <c r="B117" s="34"/>
      <c r="C117" s="34"/>
      <c r="E117" s="34"/>
      <c r="F117" s="35"/>
      <c r="J117" s="36"/>
      <c r="L117" s="37"/>
      <c r="P117" s="13"/>
      <c r="Y117" s="12"/>
      <c r="Z117" s="34"/>
      <c r="AA117" s="12"/>
      <c r="AB117" s="12"/>
      <c r="AD117" s="13"/>
      <c r="AF117" s="12"/>
      <c r="AJ117" s="12"/>
      <c r="AM117" s="12"/>
      <c r="AO117" s="39"/>
    </row>
    <row r="118" ht="15.75" customHeight="1">
      <c r="A118" s="34"/>
      <c r="B118" s="34"/>
      <c r="C118" s="34"/>
      <c r="E118" s="34"/>
      <c r="F118" s="35"/>
      <c r="J118" s="36"/>
      <c r="L118" s="37"/>
      <c r="P118" s="13"/>
      <c r="Y118" s="12"/>
      <c r="Z118" s="34"/>
      <c r="AA118" s="12"/>
      <c r="AB118" s="12"/>
      <c r="AD118" s="13"/>
      <c r="AF118" s="12"/>
      <c r="AJ118" s="12"/>
      <c r="AM118" s="12"/>
      <c r="AO118" s="39"/>
    </row>
    <row r="119" ht="15.75" customHeight="1">
      <c r="A119" s="34"/>
      <c r="B119" s="34"/>
      <c r="C119" s="34"/>
      <c r="E119" s="34"/>
      <c r="F119" s="35"/>
      <c r="J119" s="36"/>
      <c r="L119" s="37"/>
      <c r="P119" s="13"/>
      <c r="Y119" s="12"/>
      <c r="Z119" s="34"/>
      <c r="AA119" s="12"/>
      <c r="AB119" s="12"/>
      <c r="AD119" s="13"/>
      <c r="AF119" s="12"/>
      <c r="AJ119" s="12"/>
      <c r="AM119" s="12"/>
      <c r="AO119" s="39"/>
    </row>
    <row r="120" ht="15.75" customHeight="1">
      <c r="A120" s="34"/>
      <c r="B120" s="34"/>
      <c r="C120" s="34"/>
      <c r="E120" s="34"/>
      <c r="F120" s="35"/>
      <c r="J120" s="36"/>
      <c r="L120" s="37"/>
      <c r="P120" s="13"/>
      <c r="Y120" s="12"/>
      <c r="Z120" s="34"/>
      <c r="AA120" s="12"/>
      <c r="AB120" s="12"/>
      <c r="AD120" s="13"/>
      <c r="AF120" s="12"/>
      <c r="AJ120" s="12"/>
      <c r="AM120" s="12"/>
      <c r="AO120" s="39"/>
    </row>
    <row r="121" ht="15.75" customHeight="1">
      <c r="A121" s="34"/>
      <c r="B121" s="34"/>
      <c r="C121" s="34"/>
      <c r="E121" s="34"/>
      <c r="F121" s="35"/>
      <c r="J121" s="36"/>
      <c r="L121" s="37"/>
      <c r="P121" s="13"/>
      <c r="Y121" s="12"/>
      <c r="Z121" s="34"/>
      <c r="AA121" s="12"/>
      <c r="AB121" s="12"/>
      <c r="AD121" s="13"/>
      <c r="AF121" s="12"/>
      <c r="AJ121" s="12"/>
      <c r="AM121" s="12"/>
      <c r="AO121" s="39"/>
    </row>
    <row r="122" ht="15.75" customHeight="1">
      <c r="A122" s="34"/>
      <c r="B122" s="34"/>
      <c r="C122" s="34"/>
      <c r="E122" s="34"/>
      <c r="F122" s="35"/>
      <c r="J122" s="36"/>
      <c r="L122" s="37"/>
      <c r="P122" s="13"/>
      <c r="Y122" s="12"/>
      <c r="Z122" s="34"/>
      <c r="AA122" s="12"/>
      <c r="AB122" s="12"/>
      <c r="AD122" s="13"/>
      <c r="AF122" s="12"/>
      <c r="AJ122" s="12"/>
      <c r="AM122" s="12"/>
      <c r="AO122" s="39"/>
    </row>
    <row r="123" ht="15.75" customHeight="1">
      <c r="A123" s="34"/>
      <c r="B123" s="34"/>
      <c r="C123" s="34"/>
      <c r="E123" s="34"/>
      <c r="F123" s="35"/>
      <c r="J123" s="36"/>
      <c r="L123" s="37"/>
      <c r="P123" s="13"/>
      <c r="Y123" s="12"/>
      <c r="Z123" s="34"/>
      <c r="AA123" s="12"/>
      <c r="AB123" s="12"/>
      <c r="AD123" s="13"/>
      <c r="AF123" s="12"/>
      <c r="AJ123" s="12"/>
      <c r="AM123" s="12"/>
      <c r="AO123" s="39"/>
    </row>
    <row r="124" ht="15.75" customHeight="1">
      <c r="A124" s="34"/>
      <c r="B124" s="34"/>
      <c r="C124" s="34"/>
      <c r="E124" s="34"/>
      <c r="F124" s="35"/>
      <c r="J124" s="36"/>
      <c r="L124" s="37"/>
      <c r="P124" s="13"/>
      <c r="Y124" s="12"/>
      <c r="Z124" s="34"/>
      <c r="AA124" s="12"/>
      <c r="AB124" s="12"/>
      <c r="AD124" s="13"/>
      <c r="AF124" s="12"/>
      <c r="AJ124" s="12"/>
      <c r="AM124" s="12"/>
      <c r="AO124" s="39"/>
    </row>
    <row r="125" ht="15.75" customHeight="1">
      <c r="A125" s="34"/>
      <c r="B125" s="34"/>
      <c r="C125" s="34"/>
      <c r="E125" s="34"/>
      <c r="F125" s="35"/>
      <c r="J125" s="36"/>
      <c r="L125" s="37"/>
      <c r="P125" s="13"/>
      <c r="Y125" s="12"/>
      <c r="Z125" s="34"/>
      <c r="AA125" s="12"/>
      <c r="AB125" s="12"/>
      <c r="AD125" s="13"/>
      <c r="AF125" s="12"/>
      <c r="AJ125" s="12"/>
      <c r="AM125" s="12"/>
      <c r="AO125" s="39"/>
    </row>
    <row r="126" ht="15.75" customHeight="1">
      <c r="A126" s="34"/>
      <c r="B126" s="34"/>
      <c r="C126" s="34"/>
      <c r="E126" s="34"/>
      <c r="F126" s="35"/>
      <c r="J126" s="36"/>
      <c r="L126" s="37"/>
      <c r="P126" s="13"/>
      <c r="Y126" s="12"/>
      <c r="Z126" s="34"/>
      <c r="AA126" s="12"/>
      <c r="AB126" s="12"/>
      <c r="AD126" s="13"/>
      <c r="AF126" s="12"/>
      <c r="AJ126" s="12"/>
      <c r="AM126" s="12"/>
      <c r="AO126" s="39"/>
    </row>
    <row r="127" ht="15.75" customHeight="1">
      <c r="A127" s="34"/>
      <c r="B127" s="34"/>
      <c r="C127" s="34"/>
      <c r="E127" s="34"/>
      <c r="F127" s="35"/>
      <c r="J127" s="36"/>
      <c r="L127" s="37"/>
      <c r="P127" s="13"/>
      <c r="Y127" s="12"/>
      <c r="Z127" s="34"/>
      <c r="AA127" s="12"/>
      <c r="AB127" s="12"/>
      <c r="AD127" s="13"/>
      <c r="AF127" s="12"/>
      <c r="AJ127" s="12"/>
      <c r="AM127" s="12"/>
      <c r="AO127" s="39"/>
    </row>
    <row r="128" ht="15.75" customHeight="1">
      <c r="A128" s="34"/>
      <c r="B128" s="34"/>
      <c r="C128" s="34"/>
      <c r="E128" s="34"/>
      <c r="F128" s="35"/>
      <c r="J128" s="36"/>
      <c r="L128" s="37"/>
      <c r="P128" s="13"/>
      <c r="Y128" s="12"/>
      <c r="Z128" s="34"/>
      <c r="AA128" s="12"/>
      <c r="AB128" s="12"/>
      <c r="AD128" s="13"/>
      <c r="AF128" s="12"/>
      <c r="AJ128" s="12"/>
      <c r="AM128" s="12"/>
      <c r="AO128" s="39"/>
    </row>
    <row r="129" ht="15.75" customHeight="1">
      <c r="A129" s="34"/>
      <c r="B129" s="34"/>
      <c r="C129" s="34"/>
      <c r="E129" s="34"/>
      <c r="F129" s="35"/>
      <c r="J129" s="36"/>
      <c r="L129" s="37"/>
      <c r="P129" s="13"/>
      <c r="Y129" s="12"/>
      <c r="Z129" s="34"/>
      <c r="AA129" s="12"/>
      <c r="AB129" s="12"/>
      <c r="AD129" s="13"/>
      <c r="AF129" s="12"/>
      <c r="AJ129" s="12"/>
      <c r="AM129" s="12"/>
      <c r="AO129" s="39"/>
    </row>
    <row r="130" ht="15.75" customHeight="1">
      <c r="A130" s="34"/>
      <c r="B130" s="34"/>
      <c r="C130" s="34"/>
      <c r="E130" s="34"/>
      <c r="F130" s="35"/>
      <c r="J130" s="36"/>
      <c r="L130" s="37"/>
      <c r="P130" s="13"/>
      <c r="Y130" s="12"/>
      <c r="Z130" s="34"/>
      <c r="AA130" s="12"/>
      <c r="AB130" s="12"/>
      <c r="AD130" s="13"/>
      <c r="AF130" s="12"/>
      <c r="AJ130" s="12"/>
      <c r="AM130" s="12"/>
      <c r="AO130" s="39"/>
    </row>
    <row r="131" ht="15.75" customHeight="1">
      <c r="A131" s="34"/>
      <c r="B131" s="34"/>
      <c r="C131" s="34"/>
      <c r="E131" s="34"/>
      <c r="F131" s="35"/>
      <c r="J131" s="36"/>
      <c r="L131" s="37"/>
      <c r="P131" s="13"/>
      <c r="Y131" s="12"/>
      <c r="Z131" s="34"/>
      <c r="AA131" s="12"/>
      <c r="AB131" s="12"/>
      <c r="AD131" s="13"/>
      <c r="AF131" s="12"/>
      <c r="AJ131" s="12"/>
      <c r="AM131" s="12"/>
      <c r="AO131" s="39"/>
    </row>
    <row r="132" ht="15.75" customHeight="1">
      <c r="A132" s="34"/>
      <c r="B132" s="34"/>
      <c r="C132" s="34"/>
      <c r="E132" s="34"/>
      <c r="F132" s="35"/>
      <c r="J132" s="36"/>
      <c r="L132" s="37"/>
      <c r="P132" s="13"/>
      <c r="Y132" s="12"/>
      <c r="Z132" s="34"/>
      <c r="AA132" s="12"/>
      <c r="AB132" s="12"/>
      <c r="AD132" s="13"/>
      <c r="AF132" s="12"/>
      <c r="AJ132" s="12"/>
      <c r="AM132" s="12"/>
      <c r="AO132" s="39"/>
    </row>
    <row r="133" ht="15.75" customHeight="1">
      <c r="A133" s="34"/>
      <c r="B133" s="34"/>
      <c r="C133" s="34"/>
      <c r="E133" s="34"/>
      <c r="F133" s="35"/>
      <c r="J133" s="36"/>
      <c r="L133" s="37"/>
      <c r="P133" s="13"/>
      <c r="Y133" s="12"/>
      <c r="Z133" s="34"/>
      <c r="AA133" s="12"/>
      <c r="AB133" s="12"/>
      <c r="AD133" s="13"/>
      <c r="AF133" s="12"/>
      <c r="AJ133" s="12"/>
      <c r="AM133" s="12"/>
      <c r="AO133" s="39"/>
    </row>
    <row r="134" ht="15.75" customHeight="1">
      <c r="A134" s="34"/>
      <c r="B134" s="34"/>
      <c r="C134" s="34"/>
      <c r="E134" s="34"/>
      <c r="F134" s="35"/>
      <c r="J134" s="36"/>
      <c r="L134" s="37"/>
      <c r="P134" s="13"/>
      <c r="Y134" s="12"/>
      <c r="Z134" s="34"/>
      <c r="AA134" s="12"/>
      <c r="AB134" s="12"/>
      <c r="AD134" s="13"/>
      <c r="AF134" s="12"/>
      <c r="AJ134" s="12"/>
      <c r="AM134" s="12"/>
      <c r="AO134" s="39"/>
    </row>
    <row r="135" ht="15.75" customHeight="1">
      <c r="A135" s="34"/>
      <c r="B135" s="34"/>
      <c r="C135" s="34"/>
      <c r="E135" s="34"/>
      <c r="F135" s="35"/>
      <c r="J135" s="36"/>
      <c r="L135" s="37"/>
      <c r="P135" s="13"/>
      <c r="Y135" s="12"/>
      <c r="Z135" s="34"/>
      <c r="AA135" s="12"/>
      <c r="AB135" s="12"/>
      <c r="AD135" s="13"/>
      <c r="AF135" s="12"/>
      <c r="AJ135" s="12"/>
      <c r="AM135" s="12"/>
      <c r="AO135" s="39"/>
    </row>
    <row r="136" ht="15.75" customHeight="1">
      <c r="A136" s="34"/>
      <c r="B136" s="34"/>
      <c r="C136" s="34"/>
      <c r="E136" s="34"/>
      <c r="F136" s="35"/>
      <c r="J136" s="36"/>
      <c r="L136" s="37"/>
      <c r="P136" s="13"/>
      <c r="Y136" s="12"/>
      <c r="Z136" s="34"/>
      <c r="AA136" s="12"/>
      <c r="AB136" s="12"/>
      <c r="AD136" s="13"/>
      <c r="AF136" s="12"/>
      <c r="AJ136" s="12"/>
      <c r="AM136" s="12"/>
      <c r="AO136" s="39"/>
    </row>
    <row r="137" ht="15.75" customHeight="1">
      <c r="A137" s="34"/>
      <c r="B137" s="34"/>
      <c r="C137" s="34"/>
      <c r="E137" s="34"/>
      <c r="F137" s="35"/>
      <c r="J137" s="36"/>
      <c r="L137" s="37"/>
      <c r="P137" s="13"/>
      <c r="Y137" s="12"/>
      <c r="Z137" s="34"/>
      <c r="AA137" s="12"/>
      <c r="AB137" s="12"/>
      <c r="AD137" s="13"/>
      <c r="AF137" s="12"/>
      <c r="AJ137" s="12"/>
      <c r="AM137" s="12"/>
      <c r="AO137" s="39"/>
    </row>
    <row r="138" ht="15.75" customHeight="1">
      <c r="A138" s="34"/>
      <c r="B138" s="34"/>
      <c r="C138" s="34"/>
      <c r="E138" s="34"/>
      <c r="F138" s="35"/>
      <c r="J138" s="36"/>
      <c r="L138" s="37"/>
      <c r="P138" s="13"/>
      <c r="Y138" s="12"/>
      <c r="Z138" s="34"/>
      <c r="AA138" s="12"/>
      <c r="AB138" s="12"/>
      <c r="AD138" s="13"/>
      <c r="AF138" s="12"/>
      <c r="AJ138" s="12"/>
      <c r="AM138" s="12"/>
      <c r="AO138" s="39"/>
    </row>
    <row r="139" ht="15.75" customHeight="1">
      <c r="A139" s="34"/>
      <c r="B139" s="34"/>
      <c r="C139" s="34"/>
      <c r="E139" s="34"/>
      <c r="F139" s="35"/>
      <c r="J139" s="36"/>
      <c r="L139" s="37"/>
      <c r="P139" s="13"/>
      <c r="Y139" s="12"/>
      <c r="Z139" s="34"/>
      <c r="AA139" s="12"/>
      <c r="AB139" s="12"/>
      <c r="AD139" s="13"/>
      <c r="AF139" s="12"/>
      <c r="AJ139" s="12"/>
      <c r="AM139" s="12"/>
      <c r="AO139" s="39"/>
    </row>
    <row r="140" ht="15.75" customHeight="1">
      <c r="A140" s="34"/>
      <c r="B140" s="34"/>
      <c r="C140" s="34"/>
      <c r="E140" s="34"/>
      <c r="F140" s="35"/>
      <c r="J140" s="36"/>
      <c r="L140" s="37"/>
      <c r="P140" s="13"/>
      <c r="Y140" s="12"/>
      <c r="Z140" s="34"/>
      <c r="AA140" s="12"/>
      <c r="AB140" s="12"/>
      <c r="AD140" s="13"/>
      <c r="AF140" s="12"/>
      <c r="AJ140" s="12"/>
      <c r="AM140" s="12"/>
      <c r="AO140" s="39"/>
    </row>
    <row r="141" ht="15.75" customHeight="1">
      <c r="A141" s="34"/>
      <c r="B141" s="34"/>
      <c r="C141" s="34"/>
      <c r="E141" s="34"/>
      <c r="F141" s="35"/>
      <c r="J141" s="36"/>
      <c r="L141" s="37"/>
      <c r="P141" s="13"/>
      <c r="Y141" s="12"/>
      <c r="Z141" s="34"/>
      <c r="AA141" s="12"/>
      <c r="AB141" s="12"/>
      <c r="AD141" s="13"/>
      <c r="AF141" s="12"/>
      <c r="AJ141" s="12"/>
      <c r="AM141" s="12"/>
      <c r="AO141" s="39"/>
    </row>
    <row r="142" ht="15.75" customHeight="1">
      <c r="A142" s="34"/>
      <c r="B142" s="34"/>
      <c r="C142" s="34"/>
      <c r="E142" s="34"/>
      <c r="F142" s="35"/>
      <c r="J142" s="36"/>
      <c r="L142" s="37"/>
      <c r="P142" s="13"/>
      <c r="Y142" s="12"/>
      <c r="Z142" s="34"/>
      <c r="AA142" s="12"/>
      <c r="AB142" s="12"/>
      <c r="AD142" s="13"/>
      <c r="AF142" s="12"/>
      <c r="AJ142" s="12"/>
      <c r="AM142" s="12"/>
      <c r="AO142" s="39"/>
    </row>
    <row r="143" ht="15.75" customHeight="1">
      <c r="A143" s="34"/>
      <c r="B143" s="34"/>
      <c r="C143" s="34"/>
      <c r="E143" s="34"/>
      <c r="F143" s="35"/>
      <c r="J143" s="36"/>
      <c r="L143" s="37"/>
      <c r="P143" s="13"/>
      <c r="Y143" s="12"/>
      <c r="Z143" s="34"/>
      <c r="AA143" s="12"/>
      <c r="AB143" s="12"/>
      <c r="AD143" s="13"/>
      <c r="AF143" s="12"/>
      <c r="AJ143" s="12"/>
      <c r="AM143" s="12"/>
      <c r="AO143" s="39"/>
    </row>
    <row r="144" ht="15.75" customHeight="1">
      <c r="A144" s="34"/>
      <c r="B144" s="34"/>
      <c r="C144" s="34"/>
      <c r="E144" s="34"/>
      <c r="F144" s="35"/>
      <c r="J144" s="36"/>
      <c r="L144" s="37"/>
      <c r="P144" s="13"/>
      <c r="Y144" s="12"/>
      <c r="Z144" s="34"/>
      <c r="AA144" s="12"/>
      <c r="AB144" s="12"/>
      <c r="AD144" s="13"/>
      <c r="AF144" s="12"/>
      <c r="AJ144" s="12"/>
      <c r="AM144" s="12"/>
      <c r="AO144" s="39"/>
    </row>
    <row r="145" ht="15.75" customHeight="1">
      <c r="A145" s="34"/>
      <c r="B145" s="34"/>
      <c r="C145" s="34"/>
      <c r="E145" s="34"/>
      <c r="F145" s="35"/>
      <c r="J145" s="36"/>
      <c r="L145" s="37"/>
      <c r="P145" s="13"/>
      <c r="Y145" s="12"/>
      <c r="Z145" s="34"/>
      <c r="AA145" s="12"/>
      <c r="AB145" s="12"/>
      <c r="AD145" s="13"/>
      <c r="AF145" s="12"/>
      <c r="AJ145" s="12"/>
      <c r="AM145" s="12"/>
      <c r="AO145" s="39"/>
    </row>
    <row r="146" ht="15.75" customHeight="1">
      <c r="A146" s="34"/>
      <c r="B146" s="34"/>
      <c r="C146" s="34"/>
      <c r="E146" s="34"/>
      <c r="F146" s="35"/>
      <c r="J146" s="36"/>
      <c r="L146" s="37"/>
      <c r="P146" s="13"/>
      <c r="Y146" s="12"/>
      <c r="Z146" s="34"/>
      <c r="AA146" s="12"/>
      <c r="AB146" s="12"/>
      <c r="AD146" s="13"/>
      <c r="AF146" s="12"/>
      <c r="AJ146" s="12"/>
      <c r="AM146" s="12"/>
      <c r="AO146" s="39"/>
    </row>
    <row r="147" ht="15.75" customHeight="1">
      <c r="A147" s="34"/>
      <c r="B147" s="34"/>
      <c r="C147" s="34"/>
      <c r="E147" s="34"/>
      <c r="F147" s="35"/>
      <c r="J147" s="36"/>
      <c r="L147" s="37"/>
      <c r="P147" s="13"/>
      <c r="Y147" s="12"/>
      <c r="Z147" s="34"/>
      <c r="AA147" s="12"/>
      <c r="AB147" s="12"/>
      <c r="AD147" s="13"/>
      <c r="AF147" s="12"/>
      <c r="AJ147" s="12"/>
      <c r="AM147" s="12"/>
      <c r="AO147" s="39"/>
    </row>
    <row r="148" ht="15.75" customHeight="1">
      <c r="A148" s="34"/>
      <c r="B148" s="34"/>
      <c r="C148" s="34"/>
      <c r="E148" s="34"/>
      <c r="F148" s="35"/>
      <c r="J148" s="36"/>
      <c r="L148" s="37"/>
      <c r="P148" s="13"/>
      <c r="Y148" s="12"/>
      <c r="Z148" s="34"/>
      <c r="AA148" s="12"/>
      <c r="AB148" s="12"/>
      <c r="AD148" s="13"/>
      <c r="AF148" s="12"/>
      <c r="AJ148" s="12"/>
      <c r="AM148" s="12"/>
      <c r="AO148" s="39"/>
    </row>
    <row r="149" ht="15.75" customHeight="1">
      <c r="A149" s="34"/>
      <c r="B149" s="34"/>
      <c r="C149" s="34"/>
      <c r="E149" s="34"/>
      <c r="F149" s="35"/>
      <c r="J149" s="36"/>
      <c r="L149" s="37"/>
      <c r="P149" s="13"/>
      <c r="Y149" s="12"/>
      <c r="Z149" s="34"/>
      <c r="AA149" s="12"/>
      <c r="AB149" s="12"/>
      <c r="AD149" s="13"/>
      <c r="AF149" s="12"/>
      <c r="AJ149" s="12"/>
      <c r="AM149" s="12"/>
      <c r="AO149" s="39"/>
    </row>
    <row r="150" ht="15.75" customHeight="1">
      <c r="A150" s="34"/>
      <c r="B150" s="34"/>
      <c r="C150" s="34"/>
      <c r="E150" s="34"/>
      <c r="F150" s="35"/>
      <c r="J150" s="36"/>
      <c r="L150" s="37"/>
      <c r="P150" s="13"/>
      <c r="Y150" s="12"/>
      <c r="Z150" s="34"/>
      <c r="AA150" s="12"/>
      <c r="AB150" s="12"/>
      <c r="AD150" s="13"/>
      <c r="AF150" s="12"/>
      <c r="AJ150" s="12"/>
      <c r="AM150" s="12"/>
      <c r="AO150" s="39"/>
    </row>
    <row r="151" ht="15.75" customHeight="1">
      <c r="A151" s="34"/>
      <c r="B151" s="34"/>
      <c r="C151" s="34"/>
      <c r="E151" s="34"/>
      <c r="F151" s="35"/>
      <c r="J151" s="36"/>
      <c r="L151" s="37"/>
      <c r="P151" s="13"/>
      <c r="Y151" s="12"/>
      <c r="Z151" s="34"/>
      <c r="AA151" s="12"/>
      <c r="AB151" s="12"/>
      <c r="AD151" s="13"/>
      <c r="AF151" s="12"/>
      <c r="AJ151" s="12"/>
      <c r="AM151" s="12"/>
      <c r="AO151" s="39"/>
    </row>
    <row r="152" ht="15.75" customHeight="1">
      <c r="A152" s="34"/>
      <c r="B152" s="34"/>
      <c r="C152" s="34"/>
      <c r="E152" s="34"/>
      <c r="F152" s="35"/>
      <c r="J152" s="36"/>
      <c r="L152" s="37"/>
      <c r="P152" s="13"/>
      <c r="Y152" s="12"/>
      <c r="Z152" s="34"/>
      <c r="AA152" s="12"/>
      <c r="AB152" s="12"/>
      <c r="AD152" s="13"/>
      <c r="AF152" s="12"/>
      <c r="AJ152" s="12"/>
      <c r="AM152" s="12"/>
      <c r="AO152" s="39"/>
    </row>
    <row r="153" ht="15.75" customHeight="1">
      <c r="A153" s="34"/>
      <c r="B153" s="34"/>
      <c r="C153" s="34"/>
      <c r="E153" s="34"/>
      <c r="F153" s="35"/>
      <c r="J153" s="36"/>
      <c r="L153" s="37"/>
      <c r="P153" s="13"/>
      <c r="Y153" s="12"/>
      <c r="Z153" s="34"/>
      <c r="AA153" s="12"/>
      <c r="AB153" s="12"/>
      <c r="AD153" s="13"/>
      <c r="AF153" s="12"/>
      <c r="AJ153" s="12"/>
      <c r="AM153" s="12"/>
      <c r="AO153" s="39"/>
    </row>
    <row r="154" ht="15.75" customHeight="1">
      <c r="A154" s="34"/>
      <c r="B154" s="34"/>
      <c r="C154" s="34"/>
      <c r="E154" s="34"/>
      <c r="F154" s="35"/>
      <c r="J154" s="36"/>
      <c r="L154" s="37"/>
      <c r="P154" s="13"/>
      <c r="Y154" s="12"/>
      <c r="Z154" s="34"/>
      <c r="AA154" s="12"/>
      <c r="AB154" s="12"/>
      <c r="AD154" s="13"/>
      <c r="AF154" s="12"/>
      <c r="AJ154" s="12"/>
      <c r="AM154" s="12"/>
      <c r="AO154" s="39"/>
    </row>
    <row r="155" ht="15.75" customHeight="1">
      <c r="A155" s="34"/>
      <c r="B155" s="34"/>
      <c r="C155" s="34"/>
      <c r="E155" s="34"/>
      <c r="F155" s="35"/>
      <c r="J155" s="36"/>
      <c r="L155" s="37"/>
      <c r="P155" s="13"/>
      <c r="Y155" s="12"/>
      <c r="Z155" s="34"/>
      <c r="AA155" s="12"/>
      <c r="AB155" s="12"/>
      <c r="AD155" s="13"/>
      <c r="AF155" s="12"/>
      <c r="AJ155" s="12"/>
      <c r="AM155" s="12"/>
      <c r="AO155" s="39"/>
    </row>
    <row r="156" ht="15.75" customHeight="1">
      <c r="A156" s="34"/>
      <c r="B156" s="34"/>
      <c r="C156" s="34"/>
      <c r="E156" s="34"/>
      <c r="F156" s="35"/>
      <c r="J156" s="36"/>
      <c r="L156" s="37"/>
      <c r="P156" s="13"/>
      <c r="Y156" s="12"/>
      <c r="Z156" s="34"/>
      <c r="AA156" s="12"/>
      <c r="AB156" s="12"/>
      <c r="AD156" s="13"/>
      <c r="AF156" s="12"/>
      <c r="AJ156" s="12"/>
      <c r="AM156" s="12"/>
      <c r="AO156" s="39"/>
    </row>
    <row r="157" ht="15.75" customHeight="1">
      <c r="A157" s="34"/>
      <c r="B157" s="34"/>
      <c r="C157" s="34"/>
      <c r="E157" s="34"/>
      <c r="F157" s="35"/>
      <c r="J157" s="36"/>
      <c r="L157" s="37"/>
      <c r="P157" s="13"/>
      <c r="Y157" s="12"/>
      <c r="Z157" s="34"/>
      <c r="AA157" s="12"/>
      <c r="AB157" s="12"/>
      <c r="AD157" s="13"/>
      <c r="AF157" s="12"/>
      <c r="AJ157" s="12"/>
      <c r="AM157" s="12"/>
      <c r="AO157" s="39"/>
    </row>
    <row r="158" ht="15.75" customHeight="1">
      <c r="A158" s="34"/>
      <c r="B158" s="34"/>
      <c r="C158" s="34"/>
      <c r="E158" s="34"/>
      <c r="F158" s="35"/>
      <c r="J158" s="36"/>
      <c r="L158" s="37"/>
      <c r="P158" s="13"/>
      <c r="Y158" s="12"/>
      <c r="Z158" s="34"/>
      <c r="AA158" s="12"/>
      <c r="AB158" s="12"/>
      <c r="AD158" s="13"/>
      <c r="AF158" s="12"/>
      <c r="AJ158" s="12"/>
      <c r="AM158" s="12"/>
      <c r="AO158" s="39"/>
    </row>
    <row r="159" ht="15.75" customHeight="1">
      <c r="A159" s="34"/>
      <c r="B159" s="34"/>
      <c r="C159" s="34"/>
      <c r="E159" s="34"/>
      <c r="F159" s="35"/>
      <c r="J159" s="36"/>
      <c r="L159" s="37"/>
      <c r="P159" s="13"/>
      <c r="Y159" s="12"/>
      <c r="Z159" s="34"/>
      <c r="AA159" s="12"/>
      <c r="AB159" s="12"/>
      <c r="AD159" s="13"/>
      <c r="AF159" s="12"/>
      <c r="AJ159" s="12"/>
      <c r="AM159" s="12"/>
      <c r="AO159" s="39"/>
    </row>
    <row r="160" ht="15.75" customHeight="1">
      <c r="A160" s="34"/>
      <c r="B160" s="34"/>
      <c r="C160" s="34"/>
      <c r="E160" s="34"/>
      <c r="F160" s="35"/>
      <c r="J160" s="36"/>
      <c r="L160" s="37"/>
      <c r="P160" s="13"/>
      <c r="Y160" s="12"/>
      <c r="Z160" s="34"/>
      <c r="AA160" s="12"/>
      <c r="AB160" s="12"/>
      <c r="AD160" s="13"/>
      <c r="AF160" s="12"/>
      <c r="AJ160" s="12"/>
      <c r="AM160" s="12"/>
      <c r="AO160" s="39"/>
    </row>
    <row r="161" ht="15.75" customHeight="1">
      <c r="A161" s="34"/>
      <c r="B161" s="34"/>
      <c r="C161" s="34"/>
      <c r="E161" s="34"/>
      <c r="F161" s="35"/>
      <c r="J161" s="36"/>
      <c r="L161" s="37"/>
      <c r="P161" s="13"/>
      <c r="Y161" s="12"/>
      <c r="Z161" s="34"/>
      <c r="AA161" s="12"/>
      <c r="AB161" s="12"/>
      <c r="AD161" s="13"/>
      <c r="AF161" s="12"/>
      <c r="AJ161" s="12"/>
      <c r="AM161" s="12"/>
      <c r="AO161" s="39"/>
    </row>
    <row r="162" ht="15.75" customHeight="1">
      <c r="A162" s="34"/>
      <c r="B162" s="34"/>
      <c r="C162" s="34"/>
      <c r="E162" s="34"/>
      <c r="F162" s="35"/>
      <c r="J162" s="36"/>
      <c r="L162" s="37"/>
      <c r="P162" s="13"/>
      <c r="Y162" s="12"/>
      <c r="Z162" s="34"/>
      <c r="AA162" s="12"/>
      <c r="AB162" s="12"/>
      <c r="AD162" s="13"/>
      <c r="AF162" s="12"/>
      <c r="AJ162" s="12"/>
      <c r="AM162" s="12"/>
      <c r="AO162" s="39"/>
    </row>
    <row r="163" ht="15.75" customHeight="1">
      <c r="A163" s="34"/>
      <c r="B163" s="34"/>
      <c r="C163" s="34"/>
      <c r="E163" s="34"/>
      <c r="F163" s="35"/>
      <c r="J163" s="36"/>
      <c r="L163" s="37"/>
      <c r="P163" s="13"/>
      <c r="Y163" s="12"/>
      <c r="Z163" s="34"/>
      <c r="AA163" s="12"/>
      <c r="AB163" s="12"/>
      <c r="AD163" s="13"/>
      <c r="AF163" s="12"/>
      <c r="AJ163" s="12"/>
      <c r="AM163" s="12"/>
      <c r="AO163" s="39"/>
    </row>
    <row r="164" ht="15.75" customHeight="1">
      <c r="A164" s="34"/>
      <c r="B164" s="34"/>
      <c r="C164" s="34"/>
      <c r="E164" s="34"/>
      <c r="F164" s="35"/>
      <c r="J164" s="36"/>
      <c r="L164" s="37"/>
      <c r="P164" s="13"/>
      <c r="Y164" s="12"/>
      <c r="Z164" s="34"/>
      <c r="AA164" s="12"/>
      <c r="AB164" s="12"/>
      <c r="AD164" s="13"/>
      <c r="AF164" s="12"/>
      <c r="AJ164" s="12"/>
      <c r="AM164" s="12"/>
      <c r="AO164" s="39"/>
    </row>
    <row r="165" ht="15.75" customHeight="1">
      <c r="A165" s="34"/>
      <c r="B165" s="34"/>
      <c r="C165" s="34"/>
      <c r="E165" s="34"/>
      <c r="F165" s="35"/>
      <c r="J165" s="36"/>
      <c r="L165" s="37"/>
      <c r="P165" s="13"/>
      <c r="Y165" s="12"/>
      <c r="Z165" s="34"/>
      <c r="AA165" s="12"/>
      <c r="AB165" s="12"/>
      <c r="AD165" s="13"/>
      <c r="AF165" s="12"/>
      <c r="AJ165" s="12"/>
      <c r="AM165" s="12"/>
      <c r="AO165" s="39"/>
    </row>
    <row r="166" ht="15.75" customHeight="1">
      <c r="A166" s="34"/>
      <c r="B166" s="34"/>
      <c r="C166" s="34"/>
      <c r="E166" s="34"/>
      <c r="F166" s="35"/>
      <c r="J166" s="36"/>
      <c r="L166" s="37"/>
      <c r="P166" s="13"/>
      <c r="Y166" s="12"/>
      <c r="Z166" s="34"/>
      <c r="AA166" s="12"/>
      <c r="AB166" s="12"/>
      <c r="AD166" s="13"/>
      <c r="AF166" s="12"/>
      <c r="AJ166" s="12"/>
      <c r="AM166" s="12"/>
      <c r="AO166" s="39"/>
    </row>
    <row r="167" ht="15.75" customHeight="1">
      <c r="A167" s="34"/>
      <c r="B167" s="34"/>
      <c r="C167" s="34"/>
      <c r="E167" s="34"/>
      <c r="F167" s="35"/>
      <c r="J167" s="36"/>
      <c r="L167" s="37"/>
      <c r="P167" s="13"/>
      <c r="Y167" s="12"/>
      <c r="Z167" s="34"/>
      <c r="AA167" s="12"/>
      <c r="AB167" s="12"/>
      <c r="AD167" s="13"/>
      <c r="AF167" s="12"/>
      <c r="AJ167" s="12"/>
      <c r="AM167" s="12"/>
      <c r="AO167" s="39"/>
    </row>
    <row r="168" ht="15.75" customHeight="1">
      <c r="A168" s="34"/>
      <c r="B168" s="34"/>
      <c r="C168" s="34"/>
      <c r="E168" s="34"/>
      <c r="F168" s="35"/>
      <c r="J168" s="36"/>
      <c r="L168" s="37"/>
      <c r="P168" s="13"/>
      <c r="Y168" s="12"/>
      <c r="Z168" s="34"/>
      <c r="AA168" s="12"/>
      <c r="AB168" s="12"/>
      <c r="AD168" s="13"/>
      <c r="AF168" s="12"/>
      <c r="AJ168" s="12"/>
      <c r="AM168" s="12"/>
      <c r="AO168" s="39"/>
    </row>
    <row r="169" ht="15.75" customHeight="1">
      <c r="A169" s="34"/>
      <c r="B169" s="34"/>
      <c r="C169" s="34"/>
      <c r="E169" s="34"/>
      <c r="F169" s="35"/>
      <c r="J169" s="36"/>
      <c r="L169" s="37"/>
      <c r="P169" s="13"/>
      <c r="Y169" s="12"/>
      <c r="Z169" s="34"/>
      <c r="AA169" s="12"/>
      <c r="AB169" s="12"/>
      <c r="AD169" s="13"/>
      <c r="AF169" s="12"/>
      <c r="AJ169" s="12"/>
      <c r="AM169" s="12"/>
      <c r="AO169" s="39"/>
    </row>
    <row r="170" ht="15.75" customHeight="1">
      <c r="A170" s="34"/>
      <c r="B170" s="34"/>
      <c r="C170" s="34"/>
      <c r="E170" s="34"/>
      <c r="F170" s="35"/>
      <c r="J170" s="36"/>
      <c r="L170" s="37"/>
      <c r="P170" s="13"/>
      <c r="Y170" s="12"/>
      <c r="Z170" s="34"/>
      <c r="AA170" s="12"/>
      <c r="AB170" s="12"/>
      <c r="AD170" s="13"/>
      <c r="AF170" s="12"/>
      <c r="AJ170" s="12"/>
      <c r="AM170" s="12"/>
      <c r="AO170" s="39"/>
    </row>
    <row r="171" ht="15.75" customHeight="1">
      <c r="A171" s="34"/>
      <c r="B171" s="34"/>
      <c r="C171" s="34"/>
      <c r="E171" s="34"/>
      <c r="F171" s="35"/>
      <c r="J171" s="36"/>
      <c r="L171" s="37"/>
      <c r="P171" s="13"/>
      <c r="Y171" s="12"/>
      <c r="Z171" s="34"/>
      <c r="AA171" s="12"/>
      <c r="AB171" s="12"/>
      <c r="AD171" s="13"/>
      <c r="AF171" s="12"/>
      <c r="AJ171" s="12"/>
      <c r="AM171" s="12"/>
      <c r="AO171" s="39"/>
    </row>
    <row r="172" ht="15.75" customHeight="1">
      <c r="A172" s="34"/>
      <c r="B172" s="34"/>
      <c r="C172" s="34"/>
      <c r="E172" s="34"/>
      <c r="F172" s="35"/>
      <c r="J172" s="36"/>
      <c r="L172" s="37"/>
      <c r="P172" s="13"/>
      <c r="Y172" s="12"/>
      <c r="Z172" s="34"/>
      <c r="AA172" s="12"/>
      <c r="AB172" s="12"/>
      <c r="AD172" s="13"/>
      <c r="AF172" s="12"/>
      <c r="AJ172" s="12"/>
      <c r="AM172" s="12"/>
      <c r="AO172" s="39"/>
    </row>
    <row r="173" ht="15.75" customHeight="1">
      <c r="A173" s="34"/>
      <c r="B173" s="34"/>
      <c r="C173" s="34"/>
      <c r="E173" s="34"/>
      <c r="F173" s="35"/>
      <c r="J173" s="36"/>
      <c r="L173" s="37"/>
      <c r="P173" s="13"/>
      <c r="Y173" s="12"/>
      <c r="Z173" s="34"/>
      <c r="AA173" s="12"/>
      <c r="AB173" s="12"/>
      <c r="AD173" s="13"/>
      <c r="AF173" s="12"/>
      <c r="AJ173" s="12"/>
      <c r="AM173" s="12"/>
      <c r="AO173" s="39"/>
    </row>
    <row r="174" ht="15.75" customHeight="1">
      <c r="A174" s="34"/>
      <c r="B174" s="34"/>
      <c r="C174" s="34"/>
      <c r="E174" s="34"/>
      <c r="F174" s="35"/>
      <c r="J174" s="36"/>
      <c r="L174" s="37"/>
      <c r="P174" s="13"/>
      <c r="Y174" s="12"/>
      <c r="Z174" s="34"/>
      <c r="AA174" s="12"/>
      <c r="AB174" s="12"/>
      <c r="AD174" s="13"/>
      <c r="AF174" s="12"/>
      <c r="AJ174" s="12"/>
      <c r="AM174" s="12"/>
      <c r="AO174" s="39"/>
    </row>
    <row r="175" ht="15.75" customHeight="1">
      <c r="A175" s="34"/>
      <c r="B175" s="34"/>
      <c r="C175" s="34"/>
      <c r="E175" s="34"/>
      <c r="F175" s="35"/>
      <c r="J175" s="36"/>
      <c r="L175" s="37"/>
      <c r="P175" s="13"/>
      <c r="Y175" s="12"/>
      <c r="Z175" s="34"/>
      <c r="AA175" s="12"/>
      <c r="AB175" s="12"/>
      <c r="AD175" s="13"/>
      <c r="AF175" s="12"/>
      <c r="AJ175" s="12"/>
      <c r="AM175" s="12"/>
      <c r="AO175" s="39"/>
    </row>
    <row r="176" ht="15.75" customHeight="1">
      <c r="A176" s="34"/>
      <c r="B176" s="34"/>
      <c r="C176" s="34"/>
      <c r="E176" s="34"/>
      <c r="F176" s="35"/>
      <c r="J176" s="36"/>
      <c r="L176" s="37"/>
      <c r="P176" s="13"/>
      <c r="Y176" s="12"/>
      <c r="Z176" s="34"/>
      <c r="AA176" s="12"/>
      <c r="AB176" s="12"/>
      <c r="AD176" s="13"/>
      <c r="AF176" s="12"/>
      <c r="AJ176" s="12"/>
      <c r="AM176" s="12"/>
      <c r="AO176" s="39"/>
    </row>
    <row r="177" ht="15.75" customHeight="1">
      <c r="A177" s="34"/>
      <c r="B177" s="34"/>
      <c r="C177" s="34"/>
      <c r="E177" s="34"/>
      <c r="F177" s="35"/>
      <c r="J177" s="36"/>
      <c r="L177" s="37"/>
      <c r="P177" s="13"/>
      <c r="Y177" s="12"/>
      <c r="Z177" s="34"/>
      <c r="AA177" s="12"/>
      <c r="AB177" s="12"/>
      <c r="AD177" s="13"/>
      <c r="AF177" s="12"/>
      <c r="AJ177" s="12"/>
      <c r="AM177" s="12"/>
      <c r="AO177" s="39"/>
    </row>
    <row r="178" ht="15.75" customHeight="1">
      <c r="A178" s="34"/>
      <c r="B178" s="34"/>
      <c r="C178" s="34"/>
      <c r="E178" s="34"/>
      <c r="F178" s="35"/>
      <c r="J178" s="36"/>
      <c r="L178" s="37"/>
      <c r="P178" s="13"/>
      <c r="Y178" s="12"/>
      <c r="Z178" s="34"/>
      <c r="AA178" s="12"/>
      <c r="AB178" s="12"/>
      <c r="AD178" s="13"/>
      <c r="AF178" s="12"/>
      <c r="AJ178" s="12"/>
      <c r="AM178" s="12"/>
      <c r="AO178" s="39"/>
    </row>
    <row r="179" ht="15.75" customHeight="1">
      <c r="A179" s="34"/>
      <c r="B179" s="34"/>
      <c r="C179" s="34"/>
      <c r="E179" s="34"/>
      <c r="F179" s="35"/>
      <c r="J179" s="36"/>
      <c r="L179" s="37"/>
      <c r="P179" s="13"/>
      <c r="Y179" s="12"/>
      <c r="Z179" s="34"/>
      <c r="AA179" s="12"/>
      <c r="AB179" s="12"/>
      <c r="AD179" s="13"/>
      <c r="AF179" s="12"/>
      <c r="AJ179" s="12"/>
      <c r="AM179" s="12"/>
      <c r="AO179" s="39"/>
    </row>
    <row r="180" ht="15.75" customHeight="1">
      <c r="A180" s="34"/>
      <c r="B180" s="34"/>
      <c r="C180" s="34"/>
      <c r="E180" s="34"/>
      <c r="F180" s="35"/>
      <c r="J180" s="36"/>
      <c r="L180" s="37"/>
      <c r="P180" s="13"/>
      <c r="Y180" s="12"/>
      <c r="Z180" s="34"/>
      <c r="AA180" s="12"/>
      <c r="AB180" s="12"/>
      <c r="AD180" s="13"/>
      <c r="AF180" s="12"/>
      <c r="AJ180" s="12"/>
      <c r="AM180" s="12"/>
      <c r="AO180" s="39"/>
    </row>
    <row r="181" ht="15.75" customHeight="1">
      <c r="A181" s="34"/>
      <c r="B181" s="34"/>
      <c r="C181" s="34"/>
      <c r="E181" s="34"/>
      <c r="F181" s="35"/>
      <c r="J181" s="36"/>
      <c r="L181" s="37"/>
      <c r="P181" s="13"/>
      <c r="Y181" s="12"/>
      <c r="Z181" s="34"/>
      <c r="AA181" s="12"/>
      <c r="AB181" s="12"/>
      <c r="AD181" s="13"/>
      <c r="AF181" s="12"/>
      <c r="AJ181" s="12"/>
      <c r="AM181" s="12"/>
      <c r="AO181" s="39"/>
    </row>
    <row r="182" ht="15.75" customHeight="1">
      <c r="A182" s="34"/>
      <c r="B182" s="34"/>
      <c r="C182" s="34"/>
      <c r="E182" s="34"/>
      <c r="F182" s="35"/>
      <c r="J182" s="36"/>
      <c r="L182" s="37"/>
      <c r="P182" s="13"/>
      <c r="Y182" s="12"/>
      <c r="Z182" s="34"/>
      <c r="AA182" s="12"/>
      <c r="AB182" s="12"/>
      <c r="AD182" s="13"/>
      <c r="AF182" s="12"/>
      <c r="AJ182" s="12"/>
      <c r="AM182" s="12"/>
      <c r="AO182" s="39"/>
    </row>
    <row r="183" ht="15.75" customHeight="1">
      <c r="A183" s="34"/>
      <c r="B183" s="34"/>
      <c r="C183" s="34"/>
      <c r="E183" s="34"/>
      <c r="F183" s="35"/>
      <c r="J183" s="36"/>
      <c r="L183" s="37"/>
      <c r="P183" s="13"/>
      <c r="Y183" s="12"/>
      <c r="Z183" s="34"/>
      <c r="AA183" s="12"/>
      <c r="AB183" s="12"/>
      <c r="AD183" s="13"/>
      <c r="AF183" s="12"/>
      <c r="AJ183" s="12"/>
      <c r="AM183" s="12"/>
      <c r="AO183" s="39"/>
    </row>
    <row r="184" ht="15.75" customHeight="1">
      <c r="A184" s="34"/>
      <c r="B184" s="34"/>
      <c r="C184" s="34"/>
      <c r="E184" s="34"/>
      <c r="F184" s="35"/>
      <c r="J184" s="36"/>
      <c r="L184" s="37"/>
      <c r="P184" s="13"/>
      <c r="Y184" s="12"/>
      <c r="Z184" s="34"/>
      <c r="AA184" s="12"/>
      <c r="AB184" s="12"/>
      <c r="AD184" s="13"/>
      <c r="AF184" s="12"/>
      <c r="AJ184" s="12"/>
      <c r="AM184" s="12"/>
      <c r="AO184" s="39"/>
    </row>
    <row r="185" ht="15.75" customHeight="1">
      <c r="A185" s="34"/>
      <c r="B185" s="34"/>
      <c r="C185" s="34"/>
      <c r="E185" s="34"/>
      <c r="F185" s="35"/>
      <c r="J185" s="36"/>
      <c r="L185" s="37"/>
      <c r="P185" s="13"/>
      <c r="Y185" s="12"/>
      <c r="Z185" s="34"/>
      <c r="AA185" s="12"/>
      <c r="AB185" s="12"/>
      <c r="AD185" s="13"/>
      <c r="AF185" s="12"/>
      <c r="AJ185" s="12"/>
      <c r="AM185" s="12"/>
      <c r="AO185" s="39"/>
    </row>
    <row r="186" ht="15.75" customHeight="1">
      <c r="A186" s="34"/>
      <c r="B186" s="34"/>
      <c r="C186" s="34"/>
      <c r="E186" s="34"/>
      <c r="F186" s="35"/>
      <c r="J186" s="36"/>
      <c r="L186" s="37"/>
      <c r="P186" s="13"/>
      <c r="Y186" s="12"/>
      <c r="Z186" s="34"/>
      <c r="AA186" s="12"/>
      <c r="AB186" s="12"/>
      <c r="AD186" s="13"/>
      <c r="AF186" s="12"/>
      <c r="AJ186" s="12"/>
      <c r="AM186" s="12"/>
      <c r="AO186" s="39"/>
    </row>
    <row r="187" ht="15.75" customHeight="1">
      <c r="A187" s="34"/>
      <c r="B187" s="34"/>
      <c r="C187" s="34"/>
      <c r="E187" s="34"/>
      <c r="F187" s="35"/>
      <c r="J187" s="36"/>
      <c r="L187" s="37"/>
      <c r="P187" s="13"/>
      <c r="Y187" s="12"/>
      <c r="Z187" s="34"/>
      <c r="AA187" s="12"/>
      <c r="AB187" s="12"/>
      <c r="AD187" s="13"/>
      <c r="AF187" s="12"/>
      <c r="AJ187" s="12"/>
      <c r="AM187" s="12"/>
      <c r="AO187" s="39"/>
    </row>
    <row r="188" ht="15.75" customHeight="1">
      <c r="A188" s="34"/>
      <c r="B188" s="34"/>
      <c r="C188" s="34"/>
      <c r="E188" s="34"/>
      <c r="F188" s="35"/>
      <c r="J188" s="36"/>
      <c r="L188" s="37"/>
      <c r="P188" s="13"/>
      <c r="Y188" s="12"/>
      <c r="Z188" s="34"/>
      <c r="AA188" s="12"/>
      <c r="AB188" s="12"/>
      <c r="AD188" s="13"/>
      <c r="AF188" s="12"/>
      <c r="AJ188" s="12"/>
      <c r="AM188" s="12"/>
      <c r="AO188" s="39"/>
    </row>
    <row r="189" ht="15.75" customHeight="1">
      <c r="A189" s="34"/>
      <c r="B189" s="34"/>
      <c r="C189" s="34"/>
      <c r="E189" s="34"/>
      <c r="F189" s="35"/>
      <c r="J189" s="36"/>
      <c r="L189" s="37"/>
      <c r="P189" s="13"/>
      <c r="Y189" s="12"/>
      <c r="Z189" s="34"/>
      <c r="AA189" s="12"/>
      <c r="AB189" s="12"/>
      <c r="AD189" s="13"/>
      <c r="AF189" s="12"/>
      <c r="AJ189" s="12"/>
      <c r="AM189" s="12"/>
      <c r="AO189" s="39"/>
    </row>
    <row r="190" ht="15.75" customHeight="1">
      <c r="A190" s="34"/>
      <c r="B190" s="34"/>
      <c r="C190" s="34"/>
      <c r="E190" s="34"/>
      <c r="F190" s="35"/>
      <c r="J190" s="36"/>
      <c r="L190" s="37"/>
      <c r="P190" s="13"/>
      <c r="Y190" s="12"/>
      <c r="Z190" s="34"/>
      <c r="AA190" s="12"/>
      <c r="AB190" s="12"/>
      <c r="AD190" s="13"/>
      <c r="AF190" s="12"/>
      <c r="AJ190" s="12"/>
      <c r="AM190" s="12"/>
      <c r="AO190" s="39"/>
    </row>
    <row r="191" ht="15.75" customHeight="1">
      <c r="A191" s="34"/>
      <c r="B191" s="34"/>
      <c r="C191" s="34"/>
      <c r="E191" s="34"/>
      <c r="F191" s="35"/>
      <c r="J191" s="36"/>
      <c r="L191" s="37"/>
      <c r="P191" s="13"/>
      <c r="Y191" s="12"/>
      <c r="Z191" s="34"/>
      <c r="AA191" s="12"/>
      <c r="AB191" s="12"/>
      <c r="AD191" s="13"/>
      <c r="AF191" s="12"/>
      <c r="AJ191" s="12"/>
      <c r="AM191" s="12"/>
      <c r="AO191" s="39"/>
    </row>
    <row r="192" ht="15.75" customHeight="1">
      <c r="A192" s="34"/>
      <c r="B192" s="34"/>
      <c r="C192" s="34"/>
      <c r="E192" s="34"/>
      <c r="F192" s="35"/>
      <c r="J192" s="36"/>
      <c r="L192" s="37"/>
      <c r="P192" s="13"/>
      <c r="Y192" s="12"/>
      <c r="Z192" s="34"/>
      <c r="AA192" s="12"/>
      <c r="AB192" s="12"/>
      <c r="AD192" s="13"/>
      <c r="AF192" s="12"/>
      <c r="AJ192" s="12"/>
      <c r="AM192" s="12"/>
      <c r="AO192" s="39"/>
    </row>
    <row r="193" ht="15.75" customHeight="1">
      <c r="A193" s="34"/>
      <c r="B193" s="34"/>
      <c r="C193" s="34"/>
      <c r="E193" s="34"/>
      <c r="F193" s="35"/>
      <c r="J193" s="36"/>
      <c r="L193" s="37"/>
      <c r="P193" s="13"/>
      <c r="Y193" s="12"/>
      <c r="Z193" s="34"/>
      <c r="AA193" s="12"/>
      <c r="AB193" s="12"/>
      <c r="AD193" s="13"/>
      <c r="AF193" s="12"/>
      <c r="AJ193" s="12"/>
      <c r="AM193" s="12"/>
      <c r="AO193" s="39"/>
    </row>
    <row r="194" ht="15.75" customHeight="1">
      <c r="A194" s="34"/>
      <c r="B194" s="34"/>
      <c r="C194" s="34"/>
      <c r="E194" s="34"/>
      <c r="F194" s="35"/>
      <c r="J194" s="36"/>
      <c r="L194" s="37"/>
      <c r="P194" s="13"/>
      <c r="Y194" s="12"/>
      <c r="Z194" s="34"/>
      <c r="AA194" s="12"/>
      <c r="AB194" s="12"/>
      <c r="AD194" s="13"/>
      <c r="AF194" s="12"/>
      <c r="AJ194" s="12"/>
      <c r="AM194" s="12"/>
      <c r="AO194" s="39"/>
    </row>
    <row r="195" ht="15.75" customHeight="1">
      <c r="A195" s="34"/>
      <c r="B195" s="34"/>
      <c r="C195" s="34"/>
      <c r="E195" s="34"/>
      <c r="F195" s="35"/>
      <c r="J195" s="36"/>
      <c r="L195" s="37"/>
      <c r="P195" s="13"/>
      <c r="Y195" s="12"/>
      <c r="Z195" s="34"/>
      <c r="AA195" s="12"/>
      <c r="AB195" s="12"/>
      <c r="AD195" s="13"/>
      <c r="AF195" s="12"/>
      <c r="AJ195" s="12"/>
      <c r="AM195" s="12"/>
      <c r="AO195" s="39"/>
    </row>
    <row r="196" ht="15.75" customHeight="1">
      <c r="A196" s="34"/>
      <c r="B196" s="34"/>
      <c r="C196" s="34"/>
      <c r="E196" s="34"/>
      <c r="F196" s="35"/>
      <c r="J196" s="36"/>
      <c r="L196" s="37"/>
      <c r="P196" s="13"/>
      <c r="Y196" s="12"/>
      <c r="Z196" s="34"/>
      <c r="AA196" s="12"/>
      <c r="AB196" s="12"/>
      <c r="AD196" s="13"/>
      <c r="AF196" s="12"/>
      <c r="AJ196" s="12"/>
      <c r="AM196" s="12"/>
      <c r="AO196" s="39"/>
    </row>
    <row r="197" ht="15.75" customHeight="1">
      <c r="A197" s="34"/>
      <c r="B197" s="34"/>
      <c r="C197" s="34"/>
      <c r="E197" s="34"/>
      <c r="F197" s="35"/>
      <c r="J197" s="36"/>
      <c r="L197" s="37"/>
      <c r="P197" s="13"/>
      <c r="Y197" s="12"/>
      <c r="Z197" s="34"/>
      <c r="AA197" s="12"/>
      <c r="AB197" s="12"/>
      <c r="AD197" s="13"/>
      <c r="AF197" s="12"/>
      <c r="AJ197" s="12"/>
      <c r="AM197" s="12"/>
      <c r="AO197" s="39"/>
    </row>
    <row r="198" ht="15.75" customHeight="1">
      <c r="A198" s="34"/>
      <c r="B198" s="34"/>
      <c r="C198" s="34"/>
      <c r="E198" s="34"/>
      <c r="F198" s="35"/>
      <c r="J198" s="36"/>
      <c r="L198" s="37"/>
      <c r="P198" s="13"/>
      <c r="Y198" s="12"/>
      <c r="Z198" s="34"/>
      <c r="AA198" s="12"/>
      <c r="AB198" s="12"/>
      <c r="AD198" s="13"/>
      <c r="AF198" s="12"/>
      <c r="AJ198" s="12"/>
      <c r="AM198" s="12"/>
      <c r="AO198" s="39"/>
    </row>
    <row r="199" ht="15.75" customHeight="1">
      <c r="A199" s="34"/>
      <c r="B199" s="34"/>
      <c r="C199" s="34"/>
      <c r="E199" s="34"/>
      <c r="F199" s="35"/>
      <c r="J199" s="36"/>
      <c r="L199" s="37"/>
      <c r="P199" s="13"/>
      <c r="Y199" s="12"/>
      <c r="Z199" s="34"/>
      <c r="AA199" s="12"/>
      <c r="AB199" s="12"/>
      <c r="AD199" s="13"/>
      <c r="AF199" s="12"/>
      <c r="AJ199" s="12"/>
      <c r="AM199" s="12"/>
      <c r="AO199" s="39"/>
    </row>
    <row r="200" ht="15.75" customHeight="1">
      <c r="A200" s="34"/>
      <c r="B200" s="34"/>
      <c r="C200" s="34"/>
      <c r="E200" s="34"/>
      <c r="F200" s="35"/>
      <c r="J200" s="36"/>
      <c r="L200" s="37"/>
      <c r="P200" s="13"/>
      <c r="Y200" s="12"/>
      <c r="Z200" s="34"/>
      <c r="AA200" s="12"/>
      <c r="AB200" s="12"/>
      <c r="AD200" s="13"/>
      <c r="AF200" s="12"/>
      <c r="AJ200" s="12"/>
      <c r="AM200" s="12"/>
      <c r="AO200" s="39"/>
    </row>
    <row r="201" ht="15.75" customHeight="1">
      <c r="A201" s="34"/>
      <c r="B201" s="34"/>
      <c r="C201" s="34"/>
      <c r="E201" s="34"/>
      <c r="F201" s="35"/>
      <c r="J201" s="36"/>
      <c r="L201" s="37"/>
      <c r="P201" s="13"/>
      <c r="Y201" s="12"/>
      <c r="Z201" s="34"/>
      <c r="AA201" s="12"/>
      <c r="AB201" s="12"/>
      <c r="AD201" s="13"/>
      <c r="AF201" s="12"/>
      <c r="AJ201" s="12"/>
      <c r="AM201" s="12"/>
      <c r="AO201" s="39"/>
    </row>
    <row r="202" ht="15.75" customHeight="1">
      <c r="A202" s="34"/>
      <c r="B202" s="34"/>
      <c r="C202" s="34"/>
      <c r="E202" s="34"/>
      <c r="F202" s="35"/>
      <c r="J202" s="36"/>
      <c r="L202" s="37"/>
      <c r="P202" s="13"/>
      <c r="Y202" s="12"/>
      <c r="Z202" s="34"/>
      <c r="AA202" s="12"/>
      <c r="AB202" s="12"/>
      <c r="AD202" s="13"/>
      <c r="AF202" s="12"/>
      <c r="AJ202" s="12"/>
      <c r="AM202" s="12"/>
      <c r="AO202" s="39"/>
    </row>
    <row r="203" ht="15.75" customHeight="1">
      <c r="A203" s="34"/>
      <c r="B203" s="34"/>
      <c r="C203" s="34"/>
      <c r="E203" s="34"/>
      <c r="F203" s="35"/>
      <c r="J203" s="36"/>
      <c r="L203" s="37"/>
      <c r="P203" s="13"/>
      <c r="Y203" s="12"/>
      <c r="Z203" s="34"/>
      <c r="AA203" s="12"/>
      <c r="AB203" s="12"/>
      <c r="AD203" s="13"/>
      <c r="AF203" s="12"/>
      <c r="AJ203" s="12"/>
      <c r="AM203" s="12"/>
      <c r="AO203" s="39"/>
    </row>
    <row r="204" ht="15.75" customHeight="1">
      <c r="A204" s="34"/>
      <c r="B204" s="34"/>
      <c r="C204" s="34"/>
      <c r="E204" s="34"/>
      <c r="F204" s="35"/>
      <c r="J204" s="36"/>
      <c r="L204" s="37"/>
      <c r="P204" s="13"/>
      <c r="Y204" s="12"/>
      <c r="Z204" s="34"/>
      <c r="AA204" s="12"/>
      <c r="AB204" s="12"/>
      <c r="AD204" s="13"/>
      <c r="AF204" s="12"/>
      <c r="AJ204" s="12"/>
      <c r="AM204" s="12"/>
      <c r="AO204" s="39"/>
    </row>
    <row r="205" ht="15.75" customHeight="1">
      <c r="A205" s="34"/>
      <c r="B205" s="34"/>
      <c r="C205" s="34"/>
      <c r="E205" s="34"/>
      <c r="F205" s="35"/>
      <c r="J205" s="36"/>
      <c r="L205" s="37"/>
      <c r="P205" s="13"/>
      <c r="Y205" s="12"/>
      <c r="Z205" s="34"/>
      <c r="AA205" s="12"/>
      <c r="AB205" s="12"/>
      <c r="AD205" s="13"/>
      <c r="AF205" s="12"/>
      <c r="AJ205" s="12"/>
      <c r="AM205" s="12"/>
      <c r="AO205" s="39"/>
    </row>
    <row r="206" ht="15.75" customHeight="1">
      <c r="A206" s="34"/>
      <c r="B206" s="34"/>
      <c r="C206" s="34"/>
      <c r="E206" s="34"/>
      <c r="F206" s="35"/>
      <c r="J206" s="36"/>
      <c r="L206" s="37"/>
      <c r="P206" s="13"/>
      <c r="Y206" s="12"/>
      <c r="Z206" s="34"/>
      <c r="AA206" s="12"/>
      <c r="AB206" s="12"/>
      <c r="AD206" s="13"/>
      <c r="AF206" s="12"/>
      <c r="AJ206" s="12"/>
      <c r="AM206" s="12"/>
      <c r="AO206" s="39"/>
    </row>
    <row r="207" ht="15.75" customHeight="1">
      <c r="A207" s="34"/>
      <c r="B207" s="34"/>
      <c r="C207" s="34"/>
      <c r="E207" s="34"/>
      <c r="F207" s="35"/>
      <c r="J207" s="36"/>
      <c r="L207" s="37"/>
      <c r="P207" s="13"/>
      <c r="Y207" s="12"/>
      <c r="Z207" s="34"/>
      <c r="AA207" s="12"/>
      <c r="AB207" s="12"/>
      <c r="AD207" s="13"/>
      <c r="AF207" s="12"/>
      <c r="AJ207" s="12"/>
      <c r="AM207" s="12"/>
      <c r="AO207" s="39"/>
    </row>
    <row r="208" ht="15.75" customHeight="1">
      <c r="A208" s="34"/>
      <c r="B208" s="34"/>
      <c r="C208" s="34"/>
      <c r="E208" s="34"/>
      <c r="F208" s="35"/>
      <c r="J208" s="36"/>
      <c r="L208" s="37"/>
      <c r="P208" s="13"/>
      <c r="Y208" s="12"/>
      <c r="Z208" s="34"/>
      <c r="AA208" s="12"/>
      <c r="AB208" s="12"/>
      <c r="AD208" s="13"/>
      <c r="AF208" s="12"/>
      <c r="AJ208" s="12"/>
      <c r="AM208" s="12"/>
      <c r="AO208" s="39"/>
    </row>
    <row r="209" ht="15.75" customHeight="1">
      <c r="A209" s="34"/>
      <c r="B209" s="34"/>
      <c r="C209" s="34"/>
      <c r="E209" s="34"/>
      <c r="F209" s="35"/>
      <c r="J209" s="36"/>
      <c r="L209" s="37"/>
      <c r="P209" s="13"/>
      <c r="Y209" s="12"/>
      <c r="Z209" s="34"/>
      <c r="AA209" s="12"/>
      <c r="AB209" s="12"/>
      <c r="AD209" s="13"/>
      <c r="AF209" s="12"/>
      <c r="AJ209" s="12"/>
      <c r="AM209" s="12"/>
      <c r="AO209" s="39"/>
    </row>
    <row r="210" ht="15.75" customHeight="1">
      <c r="A210" s="34"/>
      <c r="B210" s="34"/>
      <c r="C210" s="34"/>
      <c r="E210" s="34"/>
      <c r="F210" s="35"/>
      <c r="J210" s="36"/>
      <c r="L210" s="37"/>
      <c r="P210" s="13"/>
      <c r="Y210" s="12"/>
      <c r="Z210" s="34"/>
      <c r="AA210" s="12"/>
      <c r="AB210" s="12"/>
      <c r="AD210" s="13"/>
      <c r="AF210" s="12"/>
      <c r="AJ210" s="12"/>
      <c r="AM210" s="12"/>
      <c r="AO210" s="39"/>
    </row>
    <row r="211" ht="15.75" customHeight="1">
      <c r="A211" s="34"/>
      <c r="B211" s="34"/>
      <c r="C211" s="34"/>
      <c r="E211" s="34"/>
      <c r="F211" s="35"/>
      <c r="J211" s="36"/>
      <c r="L211" s="37"/>
      <c r="P211" s="13"/>
      <c r="Y211" s="12"/>
      <c r="Z211" s="34"/>
      <c r="AA211" s="12"/>
      <c r="AB211" s="12"/>
      <c r="AD211" s="13"/>
      <c r="AF211" s="12"/>
      <c r="AJ211" s="12"/>
      <c r="AM211" s="12"/>
      <c r="AO211" s="39"/>
    </row>
    <row r="212" ht="15.75" customHeight="1">
      <c r="A212" s="34"/>
      <c r="B212" s="34"/>
      <c r="C212" s="34"/>
      <c r="E212" s="34"/>
      <c r="F212" s="35"/>
      <c r="J212" s="36"/>
      <c r="L212" s="37"/>
      <c r="P212" s="13"/>
      <c r="Y212" s="12"/>
      <c r="Z212" s="34"/>
      <c r="AA212" s="12"/>
      <c r="AB212" s="12"/>
      <c r="AD212" s="13"/>
      <c r="AF212" s="12"/>
      <c r="AJ212" s="12"/>
      <c r="AM212" s="12"/>
      <c r="AO212" s="39"/>
    </row>
    <row r="213" ht="15.75" customHeight="1">
      <c r="A213" s="34"/>
      <c r="B213" s="34"/>
      <c r="C213" s="34"/>
      <c r="E213" s="34"/>
      <c r="F213" s="35"/>
      <c r="J213" s="36"/>
      <c r="L213" s="37"/>
      <c r="P213" s="13"/>
      <c r="Y213" s="12"/>
      <c r="Z213" s="34"/>
      <c r="AA213" s="12"/>
      <c r="AB213" s="12"/>
      <c r="AD213" s="13"/>
      <c r="AF213" s="12"/>
      <c r="AJ213" s="12"/>
      <c r="AM213" s="12"/>
      <c r="AO213" s="39"/>
    </row>
    <row r="214" ht="15.75" customHeight="1">
      <c r="A214" s="34"/>
      <c r="B214" s="34"/>
      <c r="C214" s="34"/>
      <c r="E214" s="34"/>
      <c r="F214" s="35"/>
      <c r="J214" s="36"/>
      <c r="L214" s="37"/>
      <c r="P214" s="13"/>
      <c r="Y214" s="12"/>
      <c r="Z214" s="34"/>
      <c r="AA214" s="12"/>
      <c r="AB214" s="12"/>
      <c r="AD214" s="13"/>
      <c r="AF214" s="12"/>
      <c r="AJ214" s="12"/>
      <c r="AM214" s="12"/>
      <c r="AO214" s="39"/>
    </row>
    <row r="215" ht="15.75" customHeight="1">
      <c r="A215" s="34"/>
      <c r="B215" s="34"/>
      <c r="C215" s="34"/>
      <c r="E215" s="34"/>
      <c r="F215" s="35"/>
      <c r="J215" s="36"/>
      <c r="L215" s="37"/>
      <c r="P215" s="13"/>
      <c r="Y215" s="12"/>
      <c r="Z215" s="34"/>
      <c r="AA215" s="12"/>
      <c r="AB215" s="12"/>
      <c r="AD215" s="13"/>
      <c r="AF215" s="12"/>
      <c r="AJ215" s="12"/>
      <c r="AM215" s="12"/>
      <c r="AO215" s="39"/>
    </row>
    <row r="216" ht="15.75" customHeight="1">
      <c r="A216" s="34"/>
      <c r="B216" s="34"/>
      <c r="C216" s="34"/>
      <c r="E216" s="34"/>
      <c r="F216" s="35"/>
      <c r="J216" s="36"/>
      <c r="L216" s="37"/>
      <c r="P216" s="13"/>
      <c r="Y216" s="12"/>
      <c r="Z216" s="34"/>
      <c r="AA216" s="12"/>
      <c r="AB216" s="12"/>
      <c r="AD216" s="13"/>
      <c r="AF216" s="12"/>
      <c r="AJ216" s="12"/>
      <c r="AM216" s="12"/>
      <c r="AO216" s="39"/>
    </row>
    <row r="217" ht="15.75" customHeight="1">
      <c r="A217" s="34"/>
      <c r="B217" s="34"/>
      <c r="C217" s="34"/>
      <c r="E217" s="34"/>
      <c r="F217" s="35"/>
      <c r="J217" s="36"/>
      <c r="L217" s="37"/>
      <c r="P217" s="13"/>
      <c r="Y217" s="12"/>
      <c r="Z217" s="34"/>
      <c r="AA217" s="12"/>
      <c r="AB217" s="12"/>
      <c r="AD217" s="13"/>
      <c r="AF217" s="12"/>
      <c r="AJ217" s="12"/>
      <c r="AM217" s="12"/>
      <c r="AO217" s="39"/>
    </row>
    <row r="218" ht="15.75" customHeight="1">
      <c r="A218" s="34"/>
      <c r="B218" s="34"/>
      <c r="C218" s="34"/>
      <c r="E218" s="34"/>
      <c r="F218" s="35"/>
      <c r="J218" s="36"/>
      <c r="L218" s="37"/>
      <c r="P218" s="13"/>
      <c r="Y218" s="12"/>
      <c r="Z218" s="34"/>
      <c r="AA218" s="12"/>
      <c r="AB218" s="12"/>
      <c r="AD218" s="13"/>
      <c r="AF218" s="12"/>
      <c r="AJ218" s="12"/>
      <c r="AM218" s="12"/>
      <c r="AO218" s="39"/>
    </row>
    <row r="219" ht="15.75" customHeight="1">
      <c r="A219" s="34"/>
      <c r="B219" s="34"/>
      <c r="C219" s="34"/>
      <c r="E219" s="34"/>
      <c r="F219" s="35"/>
      <c r="J219" s="36"/>
      <c r="L219" s="37"/>
      <c r="P219" s="13"/>
      <c r="Y219" s="12"/>
      <c r="Z219" s="34"/>
      <c r="AA219" s="12"/>
      <c r="AB219" s="12"/>
      <c r="AD219" s="13"/>
      <c r="AF219" s="12"/>
      <c r="AJ219" s="12"/>
      <c r="AM219" s="12"/>
      <c r="AO219" s="39"/>
    </row>
    <row r="220" ht="15.75" customHeight="1">
      <c r="A220" s="34"/>
      <c r="B220" s="34"/>
      <c r="C220" s="34"/>
      <c r="E220" s="34"/>
      <c r="F220" s="35"/>
      <c r="J220" s="36"/>
      <c r="L220" s="37"/>
      <c r="P220" s="13"/>
      <c r="Y220" s="12"/>
      <c r="Z220" s="34"/>
      <c r="AA220" s="12"/>
      <c r="AB220" s="12"/>
      <c r="AD220" s="13"/>
      <c r="AF220" s="12"/>
      <c r="AJ220" s="12"/>
      <c r="AM220" s="12"/>
      <c r="AO220" s="39"/>
    </row>
    <row r="221" ht="15.75" customHeight="1">
      <c r="A221" s="34"/>
      <c r="B221" s="34"/>
      <c r="C221" s="34"/>
      <c r="E221" s="34"/>
      <c r="F221" s="35"/>
      <c r="J221" s="36"/>
      <c r="L221" s="37"/>
      <c r="P221" s="13"/>
      <c r="Y221" s="12"/>
      <c r="Z221" s="34"/>
      <c r="AA221" s="12"/>
      <c r="AB221" s="12"/>
      <c r="AD221" s="13"/>
      <c r="AF221" s="12"/>
      <c r="AJ221" s="12"/>
      <c r="AM221" s="12"/>
      <c r="AO221" s="39"/>
    </row>
    <row r="222" ht="15.75" customHeight="1">
      <c r="A222" s="34"/>
      <c r="B222" s="34"/>
      <c r="C222" s="34"/>
      <c r="E222" s="34"/>
      <c r="F222" s="35"/>
      <c r="J222" s="36"/>
      <c r="L222" s="37"/>
      <c r="P222" s="13"/>
      <c r="Y222" s="12"/>
      <c r="Z222" s="34"/>
      <c r="AA222" s="12"/>
      <c r="AB222" s="12"/>
      <c r="AD222" s="13"/>
      <c r="AF222" s="12"/>
      <c r="AJ222" s="12"/>
      <c r="AM222" s="12"/>
      <c r="AO222" s="39"/>
    </row>
    <row r="223" ht="15.75" customHeight="1">
      <c r="A223" s="34"/>
      <c r="B223" s="34"/>
      <c r="C223" s="34"/>
      <c r="E223" s="34"/>
      <c r="F223" s="35"/>
      <c r="J223" s="36"/>
      <c r="L223" s="37"/>
      <c r="P223" s="13"/>
      <c r="Y223" s="12"/>
      <c r="Z223" s="34"/>
      <c r="AA223" s="12"/>
      <c r="AB223" s="12"/>
      <c r="AD223" s="13"/>
      <c r="AF223" s="12"/>
      <c r="AJ223" s="12"/>
      <c r="AM223" s="12"/>
      <c r="AO223" s="39"/>
    </row>
    <row r="224" ht="15.75" customHeight="1">
      <c r="A224" s="34"/>
      <c r="B224" s="34"/>
      <c r="C224" s="34"/>
      <c r="E224" s="34"/>
      <c r="F224" s="35"/>
      <c r="J224" s="36"/>
      <c r="L224" s="37"/>
      <c r="P224" s="13"/>
      <c r="Y224" s="12"/>
      <c r="Z224" s="34"/>
      <c r="AA224" s="12"/>
      <c r="AB224" s="12"/>
      <c r="AD224" s="13"/>
      <c r="AF224" s="12"/>
      <c r="AJ224" s="12"/>
      <c r="AM224" s="12"/>
      <c r="AO224" s="39"/>
    </row>
    <row r="225" ht="15.75" customHeight="1">
      <c r="A225" s="34"/>
      <c r="B225" s="34"/>
      <c r="C225" s="34"/>
      <c r="E225" s="34"/>
      <c r="F225" s="35"/>
      <c r="J225" s="36"/>
      <c r="L225" s="37"/>
      <c r="P225" s="13"/>
      <c r="Y225" s="12"/>
      <c r="Z225" s="34"/>
      <c r="AA225" s="12"/>
      <c r="AB225" s="12"/>
      <c r="AD225" s="13"/>
      <c r="AF225" s="12"/>
      <c r="AJ225" s="12"/>
      <c r="AM225" s="12"/>
      <c r="AO225" s="39"/>
    </row>
    <row r="226" ht="15.75" customHeight="1">
      <c r="A226" s="34"/>
      <c r="B226" s="34"/>
      <c r="C226" s="34"/>
      <c r="E226" s="34"/>
      <c r="F226" s="35"/>
      <c r="J226" s="36"/>
      <c r="L226" s="37"/>
      <c r="P226" s="13"/>
      <c r="Y226" s="12"/>
      <c r="Z226" s="34"/>
      <c r="AA226" s="12"/>
      <c r="AB226" s="12"/>
      <c r="AD226" s="13"/>
      <c r="AF226" s="12"/>
      <c r="AJ226" s="12"/>
      <c r="AM226" s="12"/>
      <c r="AO226" s="39"/>
    </row>
    <row r="227" ht="15.75" customHeight="1">
      <c r="A227" s="34"/>
      <c r="B227" s="34"/>
      <c r="C227" s="34"/>
      <c r="E227" s="34"/>
      <c r="F227" s="35"/>
      <c r="J227" s="36"/>
      <c r="L227" s="37"/>
      <c r="P227" s="13"/>
      <c r="Y227" s="12"/>
      <c r="Z227" s="34"/>
      <c r="AA227" s="12"/>
      <c r="AB227" s="12"/>
      <c r="AD227" s="13"/>
      <c r="AF227" s="12"/>
      <c r="AJ227" s="12"/>
      <c r="AM227" s="12"/>
      <c r="AO227" s="39"/>
    </row>
    <row r="228" ht="15.75" customHeight="1">
      <c r="A228" s="34"/>
      <c r="B228" s="34"/>
      <c r="C228" s="34"/>
      <c r="E228" s="34"/>
      <c r="F228" s="35"/>
      <c r="J228" s="36"/>
      <c r="L228" s="37"/>
      <c r="P228" s="13"/>
      <c r="Y228" s="12"/>
      <c r="Z228" s="34"/>
      <c r="AA228" s="12"/>
      <c r="AB228" s="12"/>
      <c r="AD228" s="13"/>
      <c r="AF228" s="12"/>
      <c r="AJ228" s="12"/>
      <c r="AM228" s="12"/>
      <c r="AO228" s="39"/>
    </row>
    <row r="229" ht="15.75" customHeight="1">
      <c r="A229" s="34"/>
      <c r="B229" s="34"/>
      <c r="C229" s="34"/>
      <c r="E229" s="34"/>
      <c r="F229" s="35"/>
      <c r="J229" s="36"/>
      <c r="L229" s="37"/>
      <c r="P229" s="13"/>
      <c r="Y229" s="12"/>
      <c r="Z229" s="34"/>
      <c r="AA229" s="12"/>
      <c r="AB229" s="12"/>
      <c r="AD229" s="13"/>
      <c r="AF229" s="12"/>
      <c r="AJ229" s="12"/>
      <c r="AM229" s="12"/>
      <c r="AO229" s="39"/>
    </row>
    <row r="230" ht="15.75" customHeight="1">
      <c r="A230" s="34"/>
      <c r="B230" s="34"/>
      <c r="C230" s="34"/>
      <c r="E230" s="34"/>
      <c r="F230" s="35"/>
      <c r="J230" s="36"/>
      <c r="L230" s="37"/>
      <c r="P230" s="13"/>
      <c r="Y230" s="12"/>
      <c r="Z230" s="34"/>
      <c r="AA230" s="12"/>
      <c r="AB230" s="12"/>
      <c r="AD230" s="13"/>
      <c r="AF230" s="12"/>
      <c r="AJ230" s="12"/>
      <c r="AM230" s="12"/>
      <c r="AO230" s="39"/>
    </row>
    <row r="231" ht="15.75" customHeight="1">
      <c r="A231" s="34"/>
      <c r="B231" s="34"/>
      <c r="C231" s="34"/>
      <c r="E231" s="34"/>
      <c r="F231" s="35"/>
      <c r="J231" s="36"/>
      <c r="L231" s="37"/>
      <c r="P231" s="13"/>
      <c r="Y231" s="12"/>
      <c r="Z231" s="34"/>
      <c r="AA231" s="12"/>
      <c r="AB231" s="12"/>
      <c r="AD231" s="13"/>
      <c r="AF231" s="12"/>
      <c r="AJ231" s="12"/>
      <c r="AM231" s="12"/>
      <c r="AO231" s="39"/>
    </row>
    <row r="232" ht="15.75" customHeight="1">
      <c r="A232" s="34"/>
      <c r="B232" s="34"/>
      <c r="C232" s="34"/>
      <c r="E232" s="34"/>
      <c r="F232" s="35"/>
      <c r="J232" s="36"/>
      <c r="L232" s="37"/>
      <c r="P232" s="13"/>
      <c r="Y232" s="12"/>
      <c r="Z232" s="34"/>
      <c r="AA232" s="12"/>
      <c r="AB232" s="12"/>
      <c r="AD232" s="13"/>
      <c r="AF232" s="12"/>
      <c r="AJ232" s="12"/>
      <c r="AM232" s="12"/>
      <c r="AO232" s="39"/>
    </row>
    <row r="233" ht="15.75" customHeight="1">
      <c r="A233" s="34"/>
      <c r="B233" s="34"/>
      <c r="C233" s="34"/>
      <c r="E233" s="34"/>
      <c r="F233" s="35"/>
      <c r="J233" s="36"/>
      <c r="L233" s="37"/>
      <c r="P233" s="13"/>
      <c r="Y233" s="12"/>
      <c r="Z233" s="34"/>
      <c r="AA233" s="12"/>
      <c r="AB233" s="12"/>
      <c r="AD233" s="13"/>
      <c r="AF233" s="12"/>
      <c r="AJ233" s="12"/>
      <c r="AM233" s="12"/>
      <c r="AO233" s="39"/>
    </row>
    <row r="234" ht="15.75" customHeight="1">
      <c r="A234" s="34"/>
      <c r="B234" s="34"/>
      <c r="C234" s="34"/>
      <c r="E234" s="34"/>
      <c r="F234" s="35"/>
      <c r="J234" s="36"/>
      <c r="L234" s="37"/>
      <c r="P234" s="13"/>
      <c r="Y234" s="12"/>
      <c r="Z234" s="34"/>
      <c r="AA234" s="12"/>
      <c r="AB234" s="12"/>
      <c r="AD234" s="13"/>
      <c r="AF234" s="12"/>
      <c r="AJ234" s="12"/>
      <c r="AM234" s="12"/>
      <c r="AO234" s="39"/>
    </row>
    <row r="235" ht="15.75" customHeight="1">
      <c r="A235" s="34"/>
      <c r="B235" s="34"/>
      <c r="C235" s="34"/>
      <c r="E235" s="34"/>
      <c r="F235" s="35"/>
      <c r="J235" s="36"/>
      <c r="L235" s="37"/>
      <c r="P235" s="13"/>
      <c r="Y235" s="12"/>
      <c r="Z235" s="34"/>
      <c r="AA235" s="12"/>
      <c r="AB235" s="12"/>
      <c r="AD235" s="13"/>
      <c r="AF235" s="12"/>
      <c r="AJ235" s="12"/>
      <c r="AM235" s="12"/>
      <c r="AO235" s="39"/>
    </row>
    <row r="236" ht="15.75" customHeight="1">
      <c r="A236" s="34"/>
      <c r="B236" s="34"/>
      <c r="C236" s="34"/>
      <c r="E236" s="34"/>
      <c r="F236" s="35"/>
      <c r="J236" s="36"/>
      <c r="L236" s="37"/>
      <c r="P236" s="13"/>
      <c r="Y236" s="12"/>
      <c r="Z236" s="34"/>
      <c r="AA236" s="12"/>
      <c r="AB236" s="12"/>
      <c r="AD236" s="13"/>
      <c r="AF236" s="12"/>
      <c r="AJ236" s="12"/>
      <c r="AM236" s="12"/>
      <c r="AO236" s="39"/>
    </row>
    <row r="237" ht="15.75" customHeight="1">
      <c r="A237" s="34"/>
      <c r="B237" s="34"/>
      <c r="C237" s="34"/>
      <c r="E237" s="34"/>
      <c r="F237" s="35"/>
      <c r="J237" s="36"/>
      <c r="L237" s="37"/>
      <c r="P237" s="13"/>
      <c r="Y237" s="12"/>
      <c r="Z237" s="34"/>
      <c r="AA237" s="12"/>
      <c r="AB237" s="12"/>
      <c r="AD237" s="13"/>
      <c r="AF237" s="12"/>
      <c r="AJ237" s="12"/>
      <c r="AM237" s="12"/>
      <c r="AO237" s="39"/>
    </row>
    <row r="238" ht="15.75" customHeight="1">
      <c r="A238" s="34"/>
      <c r="B238" s="34"/>
      <c r="C238" s="34"/>
      <c r="E238" s="34"/>
      <c r="F238" s="35"/>
      <c r="J238" s="36"/>
      <c r="L238" s="37"/>
      <c r="P238" s="13"/>
      <c r="Y238" s="12"/>
      <c r="Z238" s="34"/>
      <c r="AA238" s="12"/>
      <c r="AB238" s="12"/>
      <c r="AD238" s="13"/>
      <c r="AF238" s="12"/>
      <c r="AJ238" s="12"/>
      <c r="AM238" s="12"/>
      <c r="AO238" s="39"/>
    </row>
    <row r="239" ht="15.75" customHeight="1">
      <c r="A239" s="34"/>
      <c r="B239" s="34"/>
      <c r="C239" s="34"/>
      <c r="E239" s="34"/>
      <c r="F239" s="35"/>
      <c r="J239" s="36"/>
      <c r="L239" s="37"/>
      <c r="P239" s="13"/>
      <c r="Y239" s="12"/>
      <c r="Z239" s="34"/>
      <c r="AA239" s="12"/>
      <c r="AB239" s="12"/>
      <c r="AD239" s="13"/>
      <c r="AF239" s="12"/>
      <c r="AJ239" s="12"/>
      <c r="AM239" s="12"/>
      <c r="AO239" s="39"/>
    </row>
    <row r="240" ht="15.75" customHeight="1">
      <c r="A240" s="34"/>
      <c r="B240" s="34"/>
      <c r="C240" s="34"/>
      <c r="E240" s="34"/>
      <c r="F240" s="35"/>
      <c r="J240" s="36"/>
      <c r="L240" s="37"/>
      <c r="P240" s="13"/>
      <c r="Y240" s="12"/>
      <c r="Z240" s="34"/>
      <c r="AA240" s="12"/>
      <c r="AB240" s="12"/>
      <c r="AD240" s="13"/>
      <c r="AF240" s="12"/>
      <c r="AJ240" s="12"/>
      <c r="AM240" s="12"/>
      <c r="AO240" s="39"/>
    </row>
    <row r="241" ht="15.75" customHeight="1">
      <c r="A241" s="34"/>
      <c r="B241" s="34"/>
      <c r="C241" s="34"/>
      <c r="E241" s="34"/>
      <c r="F241" s="35"/>
      <c r="J241" s="36"/>
      <c r="L241" s="37"/>
      <c r="P241" s="13"/>
      <c r="Y241" s="12"/>
      <c r="Z241" s="34"/>
      <c r="AA241" s="12"/>
      <c r="AB241" s="12"/>
      <c r="AD241" s="13"/>
      <c r="AF241" s="12"/>
      <c r="AJ241" s="12"/>
      <c r="AM241" s="12"/>
      <c r="AO241" s="39"/>
    </row>
    <row r="242" ht="15.75" customHeight="1">
      <c r="A242" s="34"/>
      <c r="B242" s="34"/>
      <c r="C242" s="34"/>
      <c r="E242" s="34"/>
      <c r="F242" s="35"/>
      <c r="J242" s="36"/>
      <c r="L242" s="37"/>
      <c r="P242" s="13"/>
      <c r="Y242" s="12"/>
      <c r="Z242" s="34"/>
      <c r="AA242" s="12"/>
      <c r="AB242" s="12"/>
      <c r="AD242" s="13"/>
      <c r="AF242" s="12"/>
      <c r="AJ242" s="12"/>
      <c r="AM242" s="12"/>
      <c r="AO242" s="39"/>
    </row>
    <row r="243" ht="15.75" customHeight="1">
      <c r="A243" s="34"/>
      <c r="B243" s="34"/>
      <c r="C243" s="34"/>
      <c r="E243" s="34"/>
      <c r="F243" s="35"/>
      <c r="J243" s="36"/>
      <c r="L243" s="37"/>
      <c r="P243" s="13"/>
      <c r="Y243" s="12"/>
      <c r="Z243" s="34"/>
      <c r="AA243" s="12"/>
      <c r="AB243" s="12"/>
      <c r="AD243" s="13"/>
      <c r="AF243" s="12"/>
      <c r="AJ243" s="12"/>
      <c r="AM243" s="12"/>
      <c r="AO243" s="39"/>
    </row>
    <row r="244" ht="15.75" customHeight="1">
      <c r="A244" s="34"/>
      <c r="B244" s="34"/>
      <c r="C244" s="34"/>
      <c r="E244" s="34"/>
      <c r="F244" s="35"/>
      <c r="J244" s="36"/>
      <c r="L244" s="37"/>
      <c r="P244" s="13"/>
      <c r="Y244" s="12"/>
      <c r="Z244" s="34"/>
      <c r="AA244" s="12"/>
      <c r="AB244" s="12"/>
      <c r="AD244" s="13"/>
      <c r="AF244" s="12"/>
      <c r="AJ244" s="12"/>
      <c r="AM244" s="12"/>
      <c r="AO244" s="39"/>
    </row>
    <row r="245" ht="15.75" customHeight="1">
      <c r="A245" s="34"/>
      <c r="B245" s="34"/>
      <c r="C245" s="34"/>
      <c r="E245" s="34"/>
      <c r="F245" s="35"/>
      <c r="J245" s="36"/>
      <c r="L245" s="37"/>
      <c r="P245" s="13"/>
      <c r="Y245" s="12"/>
      <c r="Z245" s="34"/>
      <c r="AA245" s="12"/>
      <c r="AB245" s="12"/>
      <c r="AD245" s="13"/>
      <c r="AF245" s="12"/>
      <c r="AJ245" s="12"/>
      <c r="AM245" s="12"/>
      <c r="AO245" s="39"/>
    </row>
    <row r="246" ht="15.75" customHeight="1">
      <c r="A246" s="34"/>
      <c r="B246" s="34"/>
      <c r="C246" s="34"/>
      <c r="E246" s="34"/>
      <c r="F246" s="35"/>
      <c r="J246" s="36"/>
      <c r="L246" s="37"/>
      <c r="P246" s="13"/>
      <c r="Y246" s="12"/>
      <c r="Z246" s="34"/>
      <c r="AA246" s="12"/>
      <c r="AB246" s="12"/>
      <c r="AD246" s="13"/>
      <c r="AF246" s="12"/>
      <c r="AJ246" s="12"/>
      <c r="AM246" s="12"/>
      <c r="AO246" s="39"/>
    </row>
    <row r="247" ht="15.75" customHeight="1">
      <c r="A247" s="34"/>
      <c r="B247" s="34"/>
      <c r="C247" s="34"/>
      <c r="E247" s="34"/>
      <c r="F247" s="35"/>
      <c r="J247" s="36"/>
      <c r="L247" s="37"/>
      <c r="P247" s="13"/>
      <c r="Y247" s="12"/>
      <c r="Z247" s="34"/>
      <c r="AA247" s="12"/>
      <c r="AB247" s="12"/>
      <c r="AD247" s="13"/>
      <c r="AF247" s="12"/>
      <c r="AJ247" s="12"/>
      <c r="AM247" s="12"/>
      <c r="AO247" s="39"/>
    </row>
    <row r="248" ht="15.75" customHeight="1">
      <c r="A248" s="34"/>
      <c r="B248" s="34"/>
      <c r="C248" s="34"/>
      <c r="E248" s="34"/>
      <c r="F248" s="35"/>
      <c r="J248" s="36"/>
      <c r="L248" s="37"/>
      <c r="P248" s="13"/>
      <c r="Y248" s="12"/>
      <c r="Z248" s="34"/>
      <c r="AA248" s="12"/>
      <c r="AB248" s="12"/>
      <c r="AD248" s="13"/>
      <c r="AF248" s="12"/>
      <c r="AJ248" s="12"/>
      <c r="AM248" s="12"/>
      <c r="AO248" s="39"/>
    </row>
    <row r="249" ht="15.75" customHeight="1">
      <c r="A249" s="34"/>
      <c r="B249" s="34"/>
      <c r="C249" s="34"/>
      <c r="E249" s="34"/>
      <c r="F249" s="35"/>
      <c r="J249" s="36"/>
      <c r="L249" s="37"/>
      <c r="P249" s="13"/>
      <c r="Y249" s="12"/>
      <c r="Z249" s="34"/>
      <c r="AA249" s="12"/>
      <c r="AB249" s="12"/>
      <c r="AD249" s="13"/>
      <c r="AF249" s="12"/>
      <c r="AJ249" s="12"/>
      <c r="AM249" s="12"/>
      <c r="AO249" s="39"/>
    </row>
    <row r="250" ht="15.75" customHeight="1">
      <c r="A250" s="34"/>
      <c r="B250" s="34"/>
      <c r="C250" s="34"/>
      <c r="E250" s="34"/>
      <c r="F250" s="35"/>
      <c r="J250" s="36"/>
      <c r="L250" s="37"/>
      <c r="P250" s="13"/>
      <c r="Y250" s="12"/>
      <c r="Z250" s="34"/>
      <c r="AA250" s="12"/>
      <c r="AB250" s="12"/>
      <c r="AD250" s="13"/>
      <c r="AF250" s="12"/>
      <c r="AJ250" s="12"/>
      <c r="AM250" s="12"/>
      <c r="AO250" s="39"/>
    </row>
    <row r="251" ht="15.75" customHeight="1">
      <c r="A251" s="34"/>
      <c r="B251" s="34"/>
      <c r="C251" s="34"/>
      <c r="E251" s="34"/>
      <c r="F251" s="35"/>
      <c r="J251" s="36"/>
      <c r="L251" s="37"/>
      <c r="P251" s="13"/>
      <c r="Y251" s="12"/>
      <c r="Z251" s="34"/>
      <c r="AA251" s="12"/>
      <c r="AB251" s="12"/>
      <c r="AD251" s="13"/>
      <c r="AF251" s="12"/>
      <c r="AJ251" s="12"/>
      <c r="AM251" s="12"/>
      <c r="AO251" s="39"/>
    </row>
    <row r="252" ht="15.75" customHeight="1">
      <c r="A252" s="34"/>
      <c r="B252" s="34"/>
      <c r="C252" s="34"/>
      <c r="E252" s="34"/>
      <c r="F252" s="35"/>
      <c r="J252" s="36"/>
      <c r="L252" s="37"/>
      <c r="P252" s="13"/>
      <c r="Y252" s="12"/>
      <c r="Z252" s="34"/>
      <c r="AA252" s="12"/>
      <c r="AB252" s="12"/>
      <c r="AD252" s="13"/>
      <c r="AF252" s="12"/>
      <c r="AJ252" s="12"/>
      <c r="AM252" s="12"/>
      <c r="AO252" s="39"/>
    </row>
    <row r="253" ht="15.75" customHeight="1">
      <c r="A253" s="34"/>
      <c r="B253" s="34"/>
      <c r="C253" s="34"/>
      <c r="E253" s="34"/>
      <c r="F253" s="35"/>
      <c r="J253" s="36"/>
      <c r="L253" s="37"/>
      <c r="P253" s="13"/>
      <c r="Y253" s="12"/>
      <c r="Z253" s="34"/>
      <c r="AA253" s="12"/>
      <c r="AB253" s="12"/>
      <c r="AD253" s="13"/>
      <c r="AF253" s="12"/>
      <c r="AJ253" s="12"/>
      <c r="AM253" s="12"/>
      <c r="AO253" s="39"/>
    </row>
    <row r="254" ht="15.75" customHeight="1">
      <c r="A254" s="34"/>
      <c r="B254" s="34"/>
      <c r="C254" s="34"/>
      <c r="E254" s="34"/>
      <c r="F254" s="35"/>
      <c r="J254" s="36"/>
      <c r="L254" s="37"/>
      <c r="P254" s="13"/>
      <c r="Y254" s="12"/>
      <c r="Z254" s="34"/>
      <c r="AA254" s="12"/>
      <c r="AB254" s="12"/>
      <c r="AD254" s="13"/>
      <c r="AF254" s="12"/>
      <c r="AJ254" s="12"/>
      <c r="AM254" s="12"/>
      <c r="AO254" s="39"/>
    </row>
    <row r="255" ht="15.75" customHeight="1">
      <c r="A255" s="34"/>
      <c r="B255" s="34"/>
      <c r="C255" s="34"/>
      <c r="E255" s="34"/>
      <c r="F255" s="35"/>
      <c r="J255" s="36"/>
      <c r="L255" s="37"/>
      <c r="P255" s="13"/>
      <c r="Y255" s="12"/>
      <c r="Z255" s="34"/>
      <c r="AA255" s="12"/>
      <c r="AB255" s="12"/>
      <c r="AD255" s="13"/>
      <c r="AF255" s="12"/>
      <c r="AJ255" s="12"/>
      <c r="AM255" s="12"/>
      <c r="AO255" s="39"/>
    </row>
    <row r="256" ht="15.75" customHeight="1">
      <c r="A256" s="34"/>
      <c r="B256" s="34"/>
      <c r="C256" s="34"/>
      <c r="E256" s="34"/>
      <c r="F256" s="35"/>
      <c r="J256" s="36"/>
      <c r="L256" s="37"/>
      <c r="P256" s="13"/>
      <c r="Y256" s="12"/>
      <c r="Z256" s="34"/>
      <c r="AA256" s="12"/>
      <c r="AB256" s="12"/>
      <c r="AD256" s="13"/>
      <c r="AF256" s="12"/>
      <c r="AJ256" s="12"/>
      <c r="AM256" s="12"/>
      <c r="AO256" s="39"/>
    </row>
    <row r="257" ht="15.75" customHeight="1">
      <c r="A257" s="34"/>
      <c r="B257" s="34"/>
      <c r="C257" s="34"/>
      <c r="E257" s="34"/>
      <c r="F257" s="35"/>
      <c r="J257" s="36"/>
      <c r="L257" s="37"/>
      <c r="P257" s="13"/>
      <c r="Y257" s="12"/>
      <c r="Z257" s="34"/>
      <c r="AA257" s="12"/>
      <c r="AB257" s="12"/>
      <c r="AD257" s="13"/>
      <c r="AF257" s="12"/>
      <c r="AJ257" s="12"/>
      <c r="AM257" s="12"/>
      <c r="AO257" s="39"/>
    </row>
    <row r="258" ht="15.75" customHeight="1">
      <c r="A258" s="34"/>
      <c r="B258" s="34"/>
      <c r="C258" s="34"/>
      <c r="E258" s="34"/>
      <c r="F258" s="35"/>
      <c r="J258" s="36"/>
      <c r="L258" s="37"/>
      <c r="P258" s="13"/>
      <c r="Y258" s="12"/>
      <c r="Z258" s="34"/>
      <c r="AA258" s="12"/>
      <c r="AB258" s="12"/>
      <c r="AD258" s="13"/>
      <c r="AF258" s="12"/>
      <c r="AJ258" s="12"/>
      <c r="AM258" s="12"/>
      <c r="AO258" s="39"/>
    </row>
    <row r="259" ht="15.75" customHeight="1">
      <c r="A259" s="34"/>
      <c r="B259" s="34"/>
      <c r="C259" s="34"/>
      <c r="E259" s="34"/>
      <c r="F259" s="35"/>
      <c r="J259" s="36"/>
      <c r="L259" s="37"/>
      <c r="P259" s="13"/>
      <c r="Y259" s="12"/>
      <c r="Z259" s="34"/>
      <c r="AA259" s="12"/>
      <c r="AB259" s="12"/>
      <c r="AD259" s="13"/>
      <c r="AF259" s="12"/>
      <c r="AJ259" s="12"/>
      <c r="AM259" s="12"/>
      <c r="AO259" s="39"/>
    </row>
    <row r="260" ht="15.75" customHeight="1">
      <c r="A260" s="34"/>
      <c r="B260" s="34"/>
      <c r="C260" s="34"/>
      <c r="E260" s="34"/>
      <c r="F260" s="35"/>
      <c r="J260" s="36"/>
      <c r="L260" s="37"/>
      <c r="P260" s="13"/>
      <c r="Y260" s="12"/>
      <c r="Z260" s="34"/>
      <c r="AA260" s="12"/>
      <c r="AB260" s="12"/>
      <c r="AD260" s="13"/>
      <c r="AF260" s="12"/>
      <c r="AJ260" s="12"/>
      <c r="AM260" s="12"/>
      <c r="AO260" s="39"/>
    </row>
    <row r="261" ht="15.75" customHeight="1">
      <c r="A261" s="34"/>
      <c r="B261" s="34"/>
      <c r="C261" s="34"/>
      <c r="E261" s="34"/>
      <c r="F261" s="35"/>
      <c r="J261" s="36"/>
      <c r="L261" s="37"/>
      <c r="P261" s="13"/>
      <c r="Y261" s="12"/>
      <c r="Z261" s="34"/>
      <c r="AA261" s="12"/>
      <c r="AB261" s="12"/>
      <c r="AD261" s="13"/>
      <c r="AF261" s="12"/>
      <c r="AJ261" s="12"/>
      <c r="AM261" s="12"/>
      <c r="AO261" s="39"/>
    </row>
    <row r="262" ht="15.75" customHeight="1">
      <c r="A262" s="34"/>
      <c r="B262" s="34"/>
      <c r="C262" s="34"/>
      <c r="E262" s="34"/>
      <c r="F262" s="35"/>
      <c r="J262" s="36"/>
      <c r="L262" s="37"/>
      <c r="P262" s="13"/>
      <c r="Y262" s="12"/>
      <c r="Z262" s="34"/>
      <c r="AA262" s="12"/>
      <c r="AB262" s="12"/>
      <c r="AD262" s="13"/>
      <c r="AF262" s="12"/>
      <c r="AJ262" s="12"/>
      <c r="AM262" s="12"/>
      <c r="AO262" s="39"/>
    </row>
    <row r="263" ht="15.75" customHeight="1">
      <c r="A263" s="34"/>
      <c r="B263" s="34"/>
      <c r="C263" s="34"/>
      <c r="E263" s="34"/>
      <c r="F263" s="35"/>
      <c r="J263" s="36"/>
      <c r="L263" s="37"/>
      <c r="P263" s="13"/>
      <c r="Y263" s="12"/>
      <c r="Z263" s="34"/>
      <c r="AA263" s="12"/>
      <c r="AB263" s="12"/>
      <c r="AD263" s="13"/>
      <c r="AF263" s="12"/>
      <c r="AJ263" s="12"/>
      <c r="AM263" s="12"/>
      <c r="AO263" s="39"/>
    </row>
    <row r="264" ht="15.75" customHeight="1">
      <c r="A264" s="34"/>
      <c r="B264" s="34"/>
      <c r="C264" s="34"/>
      <c r="E264" s="34"/>
      <c r="F264" s="35"/>
      <c r="J264" s="36"/>
      <c r="L264" s="37"/>
      <c r="P264" s="13"/>
      <c r="Y264" s="12"/>
      <c r="Z264" s="34"/>
      <c r="AA264" s="12"/>
      <c r="AB264" s="12"/>
      <c r="AD264" s="13"/>
      <c r="AF264" s="12"/>
      <c r="AJ264" s="12"/>
      <c r="AM264" s="12"/>
      <c r="AO264" s="39"/>
    </row>
    <row r="265" ht="15.75" customHeight="1">
      <c r="A265" s="34"/>
      <c r="B265" s="34"/>
      <c r="C265" s="34"/>
      <c r="E265" s="34"/>
      <c r="F265" s="35"/>
      <c r="J265" s="36"/>
      <c r="L265" s="37"/>
      <c r="P265" s="13"/>
      <c r="Y265" s="12"/>
      <c r="Z265" s="34"/>
      <c r="AA265" s="12"/>
      <c r="AB265" s="12"/>
      <c r="AD265" s="13"/>
      <c r="AF265" s="12"/>
      <c r="AJ265" s="12"/>
      <c r="AM265" s="12"/>
      <c r="AO265" s="39"/>
    </row>
    <row r="266" ht="15.75" customHeight="1">
      <c r="A266" s="34"/>
      <c r="B266" s="34"/>
      <c r="C266" s="34"/>
      <c r="E266" s="34"/>
      <c r="F266" s="35"/>
      <c r="J266" s="36"/>
      <c r="L266" s="37"/>
      <c r="P266" s="13"/>
      <c r="Y266" s="12"/>
      <c r="Z266" s="34"/>
      <c r="AA266" s="12"/>
      <c r="AB266" s="12"/>
      <c r="AD266" s="13"/>
      <c r="AF266" s="12"/>
      <c r="AJ266" s="12"/>
      <c r="AM266" s="12"/>
      <c r="AO266" s="39"/>
    </row>
    <row r="267" ht="15.75" customHeight="1">
      <c r="A267" s="34"/>
      <c r="B267" s="34"/>
      <c r="C267" s="34"/>
      <c r="E267" s="34"/>
      <c r="F267" s="35"/>
      <c r="J267" s="36"/>
      <c r="L267" s="37"/>
      <c r="P267" s="13"/>
      <c r="Y267" s="12"/>
      <c r="Z267" s="34"/>
      <c r="AA267" s="12"/>
      <c r="AB267" s="12"/>
      <c r="AD267" s="13"/>
      <c r="AF267" s="12"/>
      <c r="AJ267" s="12"/>
      <c r="AM267" s="12"/>
      <c r="AO267" s="39"/>
    </row>
    <row r="268" ht="15.75" customHeight="1">
      <c r="A268" s="34"/>
      <c r="B268" s="34"/>
      <c r="C268" s="34"/>
      <c r="E268" s="34"/>
      <c r="F268" s="35"/>
      <c r="J268" s="36"/>
      <c r="L268" s="37"/>
      <c r="P268" s="13"/>
      <c r="Y268" s="12"/>
      <c r="Z268" s="34"/>
      <c r="AA268" s="12"/>
      <c r="AB268" s="12"/>
      <c r="AD268" s="13"/>
      <c r="AF268" s="12"/>
      <c r="AJ268" s="12"/>
      <c r="AM268" s="12"/>
      <c r="AO268" s="39"/>
    </row>
    <row r="269" ht="15.75" customHeight="1">
      <c r="A269" s="34"/>
      <c r="B269" s="34"/>
      <c r="C269" s="34"/>
      <c r="E269" s="34"/>
      <c r="F269" s="35"/>
      <c r="J269" s="36"/>
      <c r="L269" s="37"/>
      <c r="P269" s="13"/>
      <c r="Y269" s="12"/>
      <c r="Z269" s="34"/>
      <c r="AA269" s="12"/>
      <c r="AB269" s="12"/>
      <c r="AD269" s="13"/>
      <c r="AF269" s="12"/>
      <c r="AJ269" s="12"/>
      <c r="AM269" s="12"/>
      <c r="AO269" s="39"/>
    </row>
    <row r="270" ht="15.75" customHeight="1">
      <c r="A270" s="34"/>
      <c r="B270" s="34"/>
      <c r="C270" s="34"/>
      <c r="E270" s="34"/>
      <c r="F270" s="35"/>
      <c r="J270" s="36"/>
      <c r="L270" s="37"/>
      <c r="P270" s="13"/>
      <c r="Y270" s="12"/>
      <c r="Z270" s="34"/>
      <c r="AA270" s="12"/>
      <c r="AB270" s="12"/>
      <c r="AD270" s="13"/>
      <c r="AF270" s="12"/>
      <c r="AJ270" s="12"/>
      <c r="AM270" s="12"/>
      <c r="AO270" s="39"/>
    </row>
    <row r="271" ht="15.75" customHeight="1">
      <c r="A271" s="34"/>
      <c r="B271" s="34"/>
      <c r="C271" s="34"/>
      <c r="E271" s="34"/>
      <c r="F271" s="35"/>
      <c r="J271" s="36"/>
      <c r="L271" s="37"/>
      <c r="P271" s="13"/>
      <c r="Y271" s="12"/>
      <c r="Z271" s="34"/>
      <c r="AA271" s="12"/>
      <c r="AB271" s="12"/>
      <c r="AD271" s="13"/>
      <c r="AF271" s="12"/>
      <c r="AJ271" s="12"/>
      <c r="AM271" s="12"/>
      <c r="AO271" s="39"/>
    </row>
    <row r="272" ht="15.75" customHeight="1">
      <c r="A272" s="34"/>
      <c r="B272" s="34"/>
      <c r="C272" s="34"/>
      <c r="E272" s="34"/>
      <c r="F272" s="35"/>
      <c r="J272" s="36"/>
      <c r="L272" s="37"/>
      <c r="P272" s="13"/>
      <c r="Y272" s="12"/>
      <c r="Z272" s="34"/>
      <c r="AA272" s="12"/>
      <c r="AB272" s="12"/>
      <c r="AD272" s="13"/>
      <c r="AF272" s="12"/>
      <c r="AJ272" s="12"/>
      <c r="AM272" s="12"/>
      <c r="AO272" s="39"/>
    </row>
    <row r="273" ht="15.75" customHeight="1">
      <c r="A273" s="34"/>
      <c r="B273" s="34"/>
      <c r="C273" s="34"/>
      <c r="E273" s="34"/>
      <c r="F273" s="35"/>
      <c r="J273" s="36"/>
      <c r="L273" s="37"/>
      <c r="P273" s="13"/>
      <c r="Y273" s="12"/>
      <c r="Z273" s="34"/>
      <c r="AA273" s="12"/>
      <c r="AB273" s="12"/>
      <c r="AD273" s="13"/>
      <c r="AF273" s="12"/>
      <c r="AJ273" s="12"/>
      <c r="AM273" s="12"/>
      <c r="AO273" s="39"/>
    </row>
    <row r="274" ht="15.75" customHeight="1">
      <c r="A274" s="34"/>
      <c r="B274" s="34"/>
      <c r="C274" s="34"/>
      <c r="E274" s="34"/>
      <c r="F274" s="35"/>
      <c r="J274" s="36"/>
      <c r="L274" s="37"/>
      <c r="P274" s="13"/>
      <c r="Y274" s="12"/>
      <c r="Z274" s="34"/>
      <c r="AA274" s="12"/>
      <c r="AB274" s="12"/>
      <c r="AD274" s="13"/>
      <c r="AF274" s="12"/>
      <c r="AJ274" s="12"/>
      <c r="AM274" s="12"/>
      <c r="AO274" s="39"/>
    </row>
    <row r="275" ht="15.75" customHeight="1">
      <c r="A275" s="34"/>
      <c r="B275" s="34"/>
      <c r="C275" s="34"/>
      <c r="E275" s="34"/>
      <c r="F275" s="35"/>
      <c r="J275" s="36"/>
      <c r="L275" s="37"/>
      <c r="P275" s="13"/>
      <c r="Y275" s="12"/>
      <c r="Z275" s="34"/>
      <c r="AA275" s="12"/>
      <c r="AB275" s="12"/>
      <c r="AD275" s="13"/>
      <c r="AF275" s="12"/>
      <c r="AJ275" s="12"/>
      <c r="AM275" s="12"/>
      <c r="AO275" s="39"/>
    </row>
    <row r="276" ht="15.75" customHeight="1">
      <c r="A276" s="34"/>
      <c r="B276" s="34"/>
      <c r="C276" s="34"/>
      <c r="E276" s="34"/>
      <c r="F276" s="35"/>
      <c r="J276" s="36"/>
      <c r="L276" s="37"/>
      <c r="P276" s="13"/>
      <c r="Y276" s="12"/>
      <c r="Z276" s="34"/>
      <c r="AA276" s="12"/>
      <c r="AB276" s="12"/>
      <c r="AD276" s="13"/>
      <c r="AF276" s="12"/>
      <c r="AJ276" s="12"/>
      <c r="AM276" s="12"/>
      <c r="AO276" s="39"/>
    </row>
    <row r="277" ht="15.75" customHeight="1">
      <c r="A277" s="34"/>
      <c r="B277" s="34"/>
      <c r="C277" s="34"/>
      <c r="E277" s="34"/>
      <c r="F277" s="35"/>
      <c r="J277" s="36"/>
      <c r="L277" s="37"/>
      <c r="P277" s="13"/>
      <c r="Y277" s="12"/>
      <c r="Z277" s="34"/>
      <c r="AA277" s="12"/>
      <c r="AB277" s="12"/>
      <c r="AD277" s="13"/>
      <c r="AF277" s="12"/>
      <c r="AJ277" s="12"/>
      <c r="AM277" s="12"/>
      <c r="AO277" s="39"/>
    </row>
    <row r="278" ht="15.75" customHeight="1">
      <c r="A278" s="34"/>
      <c r="B278" s="34"/>
      <c r="C278" s="34"/>
      <c r="E278" s="34"/>
      <c r="F278" s="35"/>
      <c r="J278" s="36"/>
      <c r="L278" s="37"/>
      <c r="P278" s="13"/>
      <c r="Y278" s="12"/>
      <c r="Z278" s="34"/>
      <c r="AA278" s="12"/>
      <c r="AB278" s="12"/>
      <c r="AD278" s="13"/>
      <c r="AF278" s="12"/>
      <c r="AJ278" s="12"/>
      <c r="AM278" s="12"/>
      <c r="AO278" s="39"/>
    </row>
    <row r="279" ht="15.75" customHeight="1">
      <c r="A279" s="34"/>
      <c r="B279" s="34"/>
      <c r="C279" s="34"/>
      <c r="E279" s="34"/>
      <c r="F279" s="35"/>
      <c r="J279" s="36"/>
      <c r="L279" s="37"/>
      <c r="P279" s="13"/>
      <c r="Y279" s="12"/>
      <c r="Z279" s="34"/>
      <c r="AA279" s="12"/>
      <c r="AB279" s="12"/>
      <c r="AD279" s="13"/>
      <c r="AF279" s="12"/>
      <c r="AJ279" s="12"/>
      <c r="AM279" s="12"/>
      <c r="AO279" s="39"/>
    </row>
    <row r="280" ht="15.75" customHeight="1">
      <c r="A280" s="34"/>
      <c r="B280" s="34"/>
      <c r="C280" s="34"/>
      <c r="E280" s="34"/>
      <c r="F280" s="35"/>
      <c r="J280" s="36"/>
      <c r="L280" s="37"/>
      <c r="P280" s="13"/>
      <c r="Y280" s="12"/>
      <c r="Z280" s="34"/>
      <c r="AA280" s="12"/>
      <c r="AB280" s="12"/>
      <c r="AD280" s="13"/>
      <c r="AF280" s="12"/>
      <c r="AJ280" s="12"/>
      <c r="AM280" s="12"/>
      <c r="AO280" s="39"/>
    </row>
    <row r="281" ht="15.75" customHeight="1">
      <c r="A281" s="34"/>
      <c r="B281" s="34"/>
      <c r="C281" s="34"/>
      <c r="E281" s="34"/>
      <c r="F281" s="35"/>
      <c r="J281" s="36"/>
      <c r="L281" s="37"/>
      <c r="P281" s="13"/>
      <c r="Y281" s="12"/>
      <c r="Z281" s="34"/>
      <c r="AA281" s="12"/>
      <c r="AB281" s="12"/>
      <c r="AD281" s="13"/>
      <c r="AF281" s="12"/>
      <c r="AJ281" s="12"/>
      <c r="AM281" s="12"/>
      <c r="AO281" s="39"/>
    </row>
    <row r="282" ht="15.75" customHeight="1">
      <c r="A282" s="34"/>
      <c r="B282" s="34"/>
      <c r="C282" s="34"/>
      <c r="E282" s="34"/>
      <c r="F282" s="35"/>
      <c r="J282" s="36"/>
      <c r="L282" s="37"/>
      <c r="P282" s="13"/>
      <c r="Y282" s="12"/>
      <c r="Z282" s="34"/>
      <c r="AA282" s="12"/>
      <c r="AB282" s="12"/>
      <c r="AD282" s="13"/>
      <c r="AF282" s="12"/>
      <c r="AJ282" s="12"/>
      <c r="AM282" s="12"/>
      <c r="AO282" s="39"/>
    </row>
    <row r="283" ht="15.75" customHeight="1">
      <c r="A283" s="34"/>
      <c r="B283" s="34"/>
      <c r="C283" s="34"/>
      <c r="E283" s="34"/>
      <c r="F283" s="35"/>
      <c r="J283" s="36"/>
      <c r="L283" s="37"/>
      <c r="P283" s="13"/>
      <c r="Y283" s="12"/>
      <c r="Z283" s="34"/>
      <c r="AA283" s="12"/>
      <c r="AB283" s="12"/>
      <c r="AD283" s="13"/>
      <c r="AF283" s="12"/>
      <c r="AJ283" s="12"/>
      <c r="AM283" s="12"/>
      <c r="AO283" s="39"/>
    </row>
    <row r="284" ht="15.75" customHeight="1">
      <c r="A284" s="34"/>
      <c r="B284" s="34"/>
      <c r="C284" s="34"/>
      <c r="E284" s="34"/>
      <c r="F284" s="35"/>
      <c r="J284" s="36"/>
      <c r="L284" s="37"/>
      <c r="P284" s="13"/>
      <c r="Y284" s="12"/>
      <c r="Z284" s="34"/>
      <c r="AA284" s="12"/>
      <c r="AB284" s="12"/>
      <c r="AD284" s="13"/>
      <c r="AF284" s="12"/>
      <c r="AJ284" s="12"/>
      <c r="AM284" s="12"/>
      <c r="AO284" s="39"/>
    </row>
    <row r="285" ht="15.75" customHeight="1">
      <c r="A285" s="34"/>
      <c r="B285" s="34"/>
      <c r="C285" s="34"/>
      <c r="E285" s="34"/>
      <c r="F285" s="35"/>
      <c r="J285" s="36"/>
      <c r="L285" s="37"/>
      <c r="P285" s="13"/>
      <c r="Y285" s="12"/>
      <c r="Z285" s="34"/>
      <c r="AA285" s="12"/>
      <c r="AB285" s="12"/>
      <c r="AD285" s="13"/>
      <c r="AF285" s="12"/>
      <c r="AJ285" s="12"/>
      <c r="AM285" s="12"/>
      <c r="AO285" s="39"/>
    </row>
    <row r="286" ht="15.75" customHeight="1">
      <c r="A286" s="34"/>
      <c r="B286" s="34"/>
      <c r="C286" s="34"/>
      <c r="E286" s="34"/>
      <c r="F286" s="35"/>
      <c r="J286" s="36"/>
      <c r="L286" s="37"/>
      <c r="P286" s="13"/>
      <c r="Y286" s="12"/>
      <c r="Z286" s="34"/>
      <c r="AA286" s="12"/>
      <c r="AB286" s="12"/>
      <c r="AD286" s="13"/>
      <c r="AF286" s="12"/>
      <c r="AJ286" s="12"/>
      <c r="AM286" s="12"/>
      <c r="AO286" s="39"/>
    </row>
    <row r="287" ht="15.75" customHeight="1">
      <c r="A287" s="34"/>
      <c r="B287" s="34"/>
      <c r="C287" s="34"/>
      <c r="E287" s="34"/>
      <c r="F287" s="35"/>
      <c r="J287" s="36"/>
      <c r="L287" s="37"/>
      <c r="P287" s="13"/>
      <c r="Y287" s="12"/>
      <c r="Z287" s="34"/>
      <c r="AA287" s="12"/>
      <c r="AB287" s="12"/>
      <c r="AD287" s="13"/>
      <c r="AF287" s="12"/>
      <c r="AJ287" s="12"/>
      <c r="AM287" s="12"/>
      <c r="AO287" s="39"/>
    </row>
    <row r="288" ht="15.75" customHeight="1">
      <c r="A288" s="34"/>
      <c r="B288" s="34"/>
      <c r="C288" s="34"/>
      <c r="E288" s="34"/>
      <c r="F288" s="35"/>
      <c r="J288" s="36"/>
      <c r="L288" s="37"/>
      <c r="P288" s="13"/>
      <c r="Y288" s="12"/>
      <c r="Z288" s="34"/>
      <c r="AA288" s="12"/>
      <c r="AB288" s="12"/>
      <c r="AD288" s="13"/>
      <c r="AF288" s="12"/>
      <c r="AJ288" s="12"/>
      <c r="AM288" s="12"/>
      <c r="AO288" s="39"/>
    </row>
    <row r="289" ht="15.75" customHeight="1">
      <c r="A289" s="34"/>
      <c r="B289" s="34"/>
      <c r="C289" s="34"/>
      <c r="E289" s="34"/>
      <c r="F289" s="35"/>
      <c r="J289" s="36"/>
      <c r="L289" s="37"/>
      <c r="P289" s="13"/>
      <c r="Y289" s="12"/>
      <c r="Z289" s="34"/>
      <c r="AA289" s="12"/>
      <c r="AB289" s="12"/>
      <c r="AD289" s="13"/>
      <c r="AF289" s="12"/>
      <c r="AJ289" s="12"/>
      <c r="AM289" s="12"/>
      <c r="AO289" s="39"/>
    </row>
    <row r="290" ht="15.75" customHeight="1">
      <c r="A290" s="34"/>
      <c r="B290" s="34"/>
      <c r="C290" s="34"/>
      <c r="E290" s="34"/>
      <c r="F290" s="35"/>
      <c r="J290" s="36"/>
      <c r="L290" s="37"/>
      <c r="P290" s="13"/>
      <c r="Y290" s="12"/>
      <c r="Z290" s="34"/>
      <c r="AA290" s="12"/>
      <c r="AB290" s="12"/>
      <c r="AD290" s="13"/>
      <c r="AF290" s="12"/>
      <c r="AJ290" s="12"/>
      <c r="AM290" s="12"/>
      <c r="AO290" s="39"/>
    </row>
    <row r="291" ht="15.75" customHeight="1">
      <c r="A291" s="34"/>
      <c r="B291" s="34"/>
      <c r="C291" s="34"/>
      <c r="E291" s="34"/>
      <c r="F291" s="35"/>
      <c r="J291" s="36"/>
      <c r="L291" s="37"/>
      <c r="P291" s="13"/>
      <c r="Y291" s="12"/>
      <c r="Z291" s="34"/>
      <c r="AA291" s="12"/>
      <c r="AB291" s="12"/>
      <c r="AD291" s="13"/>
      <c r="AF291" s="12"/>
      <c r="AJ291" s="12"/>
      <c r="AM291" s="12"/>
      <c r="AO291" s="39"/>
    </row>
    <row r="292" ht="15.75" customHeight="1">
      <c r="A292" s="34"/>
      <c r="B292" s="34"/>
      <c r="C292" s="34"/>
      <c r="E292" s="34"/>
      <c r="F292" s="35"/>
      <c r="J292" s="36"/>
      <c r="L292" s="37"/>
      <c r="P292" s="13"/>
      <c r="Y292" s="12"/>
      <c r="Z292" s="34"/>
      <c r="AA292" s="12"/>
      <c r="AB292" s="12"/>
      <c r="AD292" s="13"/>
      <c r="AF292" s="12"/>
      <c r="AJ292" s="12"/>
      <c r="AM292" s="12"/>
      <c r="AO292" s="39"/>
    </row>
    <row r="293" ht="15.75" customHeight="1">
      <c r="A293" s="34"/>
      <c r="B293" s="34"/>
      <c r="C293" s="34"/>
      <c r="E293" s="34"/>
      <c r="F293" s="35"/>
      <c r="J293" s="36"/>
      <c r="L293" s="37"/>
      <c r="P293" s="13"/>
      <c r="Y293" s="12"/>
      <c r="Z293" s="34"/>
      <c r="AA293" s="12"/>
      <c r="AB293" s="12"/>
      <c r="AD293" s="13"/>
      <c r="AF293" s="12"/>
      <c r="AJ293" s="12"/>
      <c r="AM293" s="12"/>
      <c r="AO293" s="39"/>
    </row>
    <row r="294" ht="15.75" customHeight="1">
      <c r="A294" s="34"/>
      <c r="B294" s="34"/>
      <c r="C294" s="34"/>
      <c r="E294" s="34"/>
      <c r="F294" s="35"/>
      <c r="J294" s="36"/>
      <c r="L294" s="37"/>
      <c r="P294" s="13"/>
      <c r="Y294" s="12"/>
      <c r="Z294" s="34"/>
      <c r="AA294" s="12"/>
      <c r="AB294" s="12"/>
      <c r="AD294" s="13"/>
      <c r="AF294" s="12"/>
      <c r="AJ294" s="12"/>
      <c r="AM294" s="12"/>
      <c r="AO294" s="39"/>
    </row>
    <row r="295" ht="15.75" customHeight="1">
      <c r="A295" s="34"/>
      <c r="B295" s="34"/>
      <c r="C295" s="34"/>
      <c r="E295" s="34"/>
      <c r="F295" s="35"/>
      <c r="J295" s="36"/>
      <c r="L295" s="37"/>
      <c r="P295" s="13"/>
      <c r="Y295" s="12"/>
      <c r="Z295" s="34"/>
      <c r="AA295" s="12"/>
      <c r="AB295" s="12"/>
      <c r="AD295" s="13"/>
      <c r="AF295" s="12"/>
      <c r="AJ295" s="12"/>
      <c r="AM295" s="12"/>
      <c r="AO295" s="39"/>
    </row>
    <row r="296" ht="15.75" customHeight="1">
      <c r="A296" s="34"/>
      <c r="B296" s="34"/>
      <c r="C296" s="34"/>
      <c r="E296" s="34"/>
      <c r="F296" s="35"/>
      <c r="J296" s="36"/>
      <c r="L296" s="37"/>
      <c r="P296" s="13"/>
      <c r="Y296" s="12"/>
      <c r="Z296" s="34"/>
      <c r="AA296" s="12"/>
      <c r="AB296" s="12"/>
      <c r="AD296" s="13"/>
      <c r="AF296" s="12"/>
      <c r="AJ296" s="12"/>
      <c r="AM296" s="12"/>
      <c r="AO296" s="39"/>
    </row>
    <row r="297" ht="15.75" customHeight="1">
      <c r="A297" s="34"/>
      <c r="B297" s="34"/>
      <c r="C297" s="34"/>
      <c r="E297" s="34"/>
      <c r="F297" s="35"/>
      <c r="J297" s="36"/>
      <c r="L297" s="37"/>
      <c r="P297" s="13"/>
      <c r="Y297" s="12"/>
      <c r="Z297" s="34"/>
      <c r="AA297" s="12"/>
      <c r="AB297" s="12"/>
      <c r="AD297" s="13"/>
      <c r="AF297" s="12"/>
      <c r="AJ297" s="12"/>
      <c r="AM297" s="12"/>
      <c r="AO297" s="39"/>
    </row>
    <row r="298" ht="15.75" customHeight="1">
      <c r="A298" s="34"/>
      <c r="B298" s="34"/>
      <c r="C298" s="34"/>
      <c r="E298" s="34"/>
      <c r="F298" s="35"/>
      <c r="J298" s="36"/>
      <c r="L298" s="37"/>
      <c r="P298" s="13"/>
      <c r="Y298" s="12"/>
      <c r="Z298" s="34"/>
      <c r="AA298" s="12"/>
      <c r="AB298" s="12"/>
      <c r="AD298" s="13"/>
      <c r="AF298" s="12"/>
      <c r="AJ298" s="12"/>
      <c r="AM298" s="12"/>
      <c r="AO298" s="39"/>
    </row>
    <row r="299" ht="15.75" customHeight="1">
      <c r="A299" s="34"/>
      <c r="B299" s="34"/>
      <c r="C299" s="34"/>
      <c r="E299" s="34"/>
      <c r="F299" s="35"/>
      <c r="J299" s="36"/>
      <c r="L299" s="37"/>
      <c r="P299" s="13"/>
      <c r="Y299" s="12"/>
      <c r="Z299" s="34"/>
      <c r="AA299" s="12"/>
      <c r="AB299" s="12"/>
      <c r="AD299" s="13"/>
      <c r="AF299" s="12"/>
      <c r="AJ299" s="12"/>
      <c r="AM299" s="12"/>
      <c r="AO299" s="39"/>
    </row>
    <row r="300" ht="15.75" customHeight="1">
      <c r="A300" s="34"/>
      <c r="B300" s="34"/>
      <c r="C300" s="34"/>
      <c r="E300" s="34"/>
      <c r="F300" s="35"/>
      <c r="J300" s="36"/>
      <c r="L300" s="37"/>
      <c r="P300" s="13"/>
      <c r="Y300" s="12"/>
      <c r="Z300" s="34"/>
      <c r="AA300" s="12"/>
      <c r="AB300" s="12"/>
      <c r="AD300" s="13"/>
      <c r="AF300" s="12"/>
      <c r="AJ300" s="12"/>
      <c r="AM300" s="12"/>
      <c r="AO300" s="39"/>
    </row>
    <row r="301" ht="15.75" customHeight="1">
      <c r="A301" s="34"/>
      <c r="B301" s="34"/>
      <c r="C301" s="34"/>
      <c r="E301" s="34"/>
      <c r="F301" s="35"/>
      <c r="J301" s="36"/>
      <c r="L301" s="37"/>
      <c r="P301" s="13"/>
      <c r="Y301" s="12"/>
      <c r="Z301" s="34"/>
      <c r="AA301" s="12"/>
      <c r="AB301" s="12"/>
      <c r="AD301" s="13"/>
      <c r="AF301" s="12"/>
      <c r="AJ301" s="12"/>
      <c r="AM301" s="12"/>
      <c r="AO301" s="39"/>
    </row>
    <row r="302" ht="15.75" customHeight="1">
      <c r="A302" s="34"/>
      <c r="B302" s="34"/>
      <c r="C302" s="34"/>
      <c r="E302" s="34"/>
      <c r="F302" s="35"/>
      <c r="J302" s="36"/>
      <c r="L302" s="37"/>
      <c r="P302" s="13"/>
      <c r="Y302" s="12"/>
      <c r="Z302" s="34"/>
      <c r="AA302" s="12"/>
      <c r="AB302" s="12"/>
      <c r="AD302" s="13"/>
      <c r="AF302" s="12"/>
      <c r="AJ302" s="12"/>
      <c r="AM302" s="12"/>
      <c r="AO302" s="39"/>
    </row>
    <row r="303" ht="15.75" customHeight="1">
      <c r="A303" s="34"/>
      <c r="B303" s="34"/>
      <c r="C303" s="34"/>
      <c r="E303" s="34"/>
      <c r="F303" s="35"/>
      <c r="J303" s="36"/>
      <c r="L303" s="37"/>
      <c r="P303" s="13"/>
      <c r="Y303" s="12"/>
      <c r="Z303" s="34"/>
      <c r="AA303" s="12"/>
      <c r="AB303" s="12"/>
      <c r="AD303" s="13"/>
      <c r="AF303" s="12"/>
      <c r="AJ303" s="12"/>
      <c r="AM303" s="12"/>
      <c r="AO303" s="39"/>
    </row>
    <row r="304" ht="15.75" customHeight="1">
      <c r="A304" s="34"/>
      <c r="B304" s="34"/>
      <c r="C304" s="34"/>
      <c r="E304" s="34"/>
      <c r="F304" s="35"/>
      <c r="J304" s="36"/>
      <c r="L304" s="37"/>
      <c r="P304" s="13"/>
      <c r="Y304" s="12"/>
      <c r="Z304" s="34"/>
      <c r="AA304" s="12"/>
      <c r="AB304" s="12"/>
      <c r="AD304" s="13"/>
      <c r="AF304" s="12"/>
      <c r="AJ304" s="12"/>
      <c r="AM304" s="12"/>
      <c r="AO304" s="39"/>
    </row>
    <row r="305" ht="15.75" customHeight="1">
      <c r="A305" s="34"/>
      <c r="B305" s="34"/>
      <c r="C305" s="34"/>
      <c r="E305" s="34"/>
      <c r="F305" s="35"/>
      <c r="J305" s="36"/>
      <c r="L305" s="37"/>
      <c r="P305" s="13"/>
      <c r="Y305" s="12"/>
      <c r="Z305" s="34"/>
      <c r="AA305" s="12"/>
      <c r="AB305" s="12"/>
      <c r="AD305" s="13"/>
      <c r="AF305" s="12"/>
      <c r="AJ305" s="12"/>
      <c r="AM305" s="12"/>
      <c r="AO305" s="39"/>
    </row>
    <row r="306" ht="15.75" customHeight="1">
      <c r="A306" s="34"/>
      <c r="B306" s="34"/>
      <c r="C306" s="34"/>
      <c r="E306" s="34"/>
      <c r="F306" s="35"/>
      <c r="J306" s="36"/>
      <c r="L306" s="37"/>
      <c r="P306" s="13"/>
      <c r="Y306" s="12"/>
      <c r="Z306" s="34"/>
      <c r="AA306" s="12"/>
      <c r="AB306" s="12"/>
      <c r="AD306" s="13"/>
      <c r="AF306" s="12"/>
      <c r="AJ306" s="12"/>
      <c r="AM306" s="12"/>
      <c r="AO306" s="39"/>
    </row>
    <row r="307" ht="15.75" customHeight="1">
      <c r="A307" s="34"/>
      <c r="B307" s="34"/>
      <c r="C307" s="34"/>
      <c r="E307" s="34"/>
      <c r="F307" s="35"/>
      <c r="J307" s="36"/>
      <c r="L307" s="37"/>
      <c r="P307" s="13"/>
      <c r="Y307" s="12"/>
      <c r="Z307" s="34"/>
      <c r="AA307" s="12"/>
      <c r="AB307" s="12"/>
      <c r="AD307" s="13"/>
      <c r="AF307" s="12"/>
      <c r="AJ307" s="12"/>
      <c r="AM307" s="12"/>
      <c r="AO307" s="39"/>
    </row>
    <row r="308" ht="15.75" customHeight="1">
      <c r="A308" s="34"/>
      <c r="B308" s="34"/>
      <c r="C308" s="34"/>
      <c r="E308" s="34"/>
      <c r="F308" s="35"/>
      <c r="J308" s="36"/>
      <c r="L308" s="37"/>
      <c r="P308" s="13"/>
      <c r="Y308" s="12"/>
      <c r="Z308" s="34"/>
      <c r="AA308" s="12"/>
      <c r="AB308" s="12"/>
      <c r="AD308" s="13"/>
      <c r="AF308" s="12"/>
      <c r="AJ308" s="12"/>
      <c r="AM308" s="12"/>
      <c r="AO308" s="39"/>
    </row>
    <row r="309" ht="15.75" customHeight="1">
      <c r="A309" s="34"/>
      <c r="B309" s="34"/>
      <c r="C309" s="34"/>
      <c r="E309" s="34"/>
      <c r="F309" s="35"/>
      <c r="J309" s="36"/>
      <c r="L309" s="37"/>
      <c r="P309" s="13"/>
      <c r="Y309" s="12"/>
      <c r="Z309" s="34"/>
      <c r="AA309" s="12"/>
      <c r="AB309" s="12"/>
      <c r="AD309" s="13"/>
      <c r="AF309" s="12"/>
      <c r="AJ309" s="12"/>
      <c r="AM309" s="12"/>
      <c r="AO309" s="39"/>
    </row>
    <row r="310" ht="15.75" customHeight="1">
      <c r="A310" s="34"/>
      <c r="B310" s="34"/>
      <c r="C310" s="34"/>
      <c r="E310" s="34"/>
      <c r="F310" s="35"/>
      <c r="J310" s="36"/>
      <c r="L310" s="37"/>
      <c r="P310" s="13"/>
      <c r="Y310" s="12"/>
      <c r="Z310" s="34"/>
      <c r="AA310" s="12"/>
      <c r="AB310" s="12"/>
      <c r="AD310" s="13"/>
      <c r="AF310" s="12"/>
      <c r="AJ310" s="12"/>
      <c r="AM310" s="12"/>
      <c r="AO310" s="39"/>
    </row>
    <row r="311" ht="15.75" customHeight="1">
      <c r="A311" s="34"/>
      <c r="B311" s="34"/>
      <c r="C311" s="34"/>
      <c r="E311" s="34"/>
      <c r="F311" s="35"/>
      <c r="J311" s="36"/>
      <c r="L311" s="37"/>
      <c r="P311" s="13"/>
      <c r="Y311" s="12"/>
      <c r="Z311" s="34"/>
      <c r="AA311" s="12"/>
      <c r="AB311" s="12"/>
      <c r="AD311" s="13"/>
      <c r="AF311" s="12"/>
      <c r="AJ311" s="12"/>
      <c r="AM311" s="12"/>
      <c r="AO311" s="39"/>
    </row>
    <row r="312" ht="15.75" customHeight="1">
      <c r="A312" s="34"/>
      <c r="B312" s="34"/>
      <c r="C312" s="34"/>
      <c r="E312" s="34"/>
      <c r="F312" s="35"/>
      <c r="J312" s="36"/>
      <c r="L312" s="37"/>
      <c r="P312" s="13"/>
      <c r="Y312" s="12"/>
      <c r="Z312" s="34"/>
      <c r="AA312" s="12"/>
      <c r="AB312" s="12"/>
      <c r="AD312" s="13"/>
      <c r="AF312" s="12"/>
      <c r="AJ312" s="12"/>
      <c r="AM312" s="12"/>
      <c r="AO312" s="39"/>
    </row>
    <row r="313" ht="15.75" customHeight="1">
      <c r="A313" s="34"/>
      <c r="B313" s="34"/>
      <c r="C313" s="34"/>
      <c r="E313" s="34"/>
      <c r="F313" s="35"/>
      <c r="J313" s="36"/>
      <c r="L313" s="37"/>
      <c r="P313" s="13"/>
      <c r="Y313" s="12"/>
      <c r="Z313" s="34"/>
      <c r="AA313" s="12"/>
      <c r="AB313" s="12"/>
      <c r="AD313" s="13"/>
      <c r="AF313" s="12"/>
      <c r="AJ313" s="12"/>
      <c r="AM313" s="12"/>
      <c r="AO313" s="39"/>
    </row>
    <row r="314" ht="15.75" customHeight="1">
      <c r="A314" s="34"/>
      <c r="B314" s="34"/>
      <c r="C314" s="34"/>
      <c r="E314" s="34"/>
      <c r="F314" s="35"/>
      <c r="J314" s="36"/>
      <c r="L314" s="37"/>
      <c r="P314" s="13"/>
      <c r="Y314" s="12"/>
      <c r="Z314" s="34"/>
      <c r="AA314" s="12"/>
      <c r="AB314" s="12"/>
      <c r="AD314" s="13"/>
      <c r="AF314" s="12"/>
      <c r="AJ314" s="12"/>
      <c r="AM314" s="12"/>
      <c r="AO314" s="39"/>
    </row>
    <row r="315" ht="15.75" customHeight="1">
      <c r="A315" s="34"/>
      <c r="B315" s="34"/>
      <c r="C315" s="34"/>
      <c r="E315" s="34"/>
      <c r="F315" s="35"/>
      <c r="J315" s="36"/>
      <c r="L315" s="37"/>
      <c r="P315" s="13"/>
      <c r="Y315" s="12"/>
      <c r="Z315" s="34"/>
      <c r="AA315" s="12"/>
      <c r="AB315" s="12"/>
      <c r="AD315" s="13"/>
      <c r="AF315" s="12"/>
      <c r="AJ315" s="12"/>
      <c r="AM315" s="12"/>
      <c r="AO315" s="39"/>
    </row>
    <row r="316" ht="15.75" customHeight="1">
      <c r="A316" s="34"/>
      <c r="B316" s="34"/>
      <c r="C316" s="34"/>
      <c r="E316" s="34"/>
      <c r="F316" s="35"/>
      <c r="J316" s="36"/>
      <c r="L316" s="37"/>
      <c r="P316" s="13"/>
      <c r="Y316" s="12"/>
      <c r="Z316" s="34"/>
      <c r="AA316" s="12"/>
      <c r="AB316" s="12"/>
      <c r="AD316" s="13"/>
      <c r="AF316" s="12"/>
      <c r="AJ316" s="12"/>
      <c r="AM316" s="12"/>
      <c r="AO316" s="39"/>
    </row>
    <row r="317" ht="15.75" customHeight="1">
      <c r="A317" s="34"/>
      <c r="B317" s="34"/>
      <c r="C317" s="34"/>
      <c r="E317" s="34"/>
      <c r="F317" s="35"/>
      <c r="J317" s="36"/>
      <c r="L317" s="37"/>
      <c r="P317" s="13"/>
      <c r="Y317" s="12"/>
      <c r="Z317" s="34"/>
      <c r="AA317" s="12"/>
      <c r="AB317" s="12"/>
      <c r="AD317" s="13"/>
      <c r="AF317" s="12"/>
      <c r="AJ317" s="12"/>
      <c r="AM317" s="12"/>
      <c r="AO317" s="39"/>
    </row>
    <row r="318" ht="15.75" customHeight="1">
      <c r="A318" s="34"/>
      <c r="B318" s="34"/>
      <c r="C318" s="34"/>
      <c r="E318" s="34"/>
      <c r="F318" s="35"/>
      <c r="J318" s="36"/>
      <c r="L318" s="37"/>
      <c r="P318" s="13"/>
      <c r="Y318" s="12"/>
      <c r="Z318" s="34"/>
      <c r="AA318" s="12"/>
      <c r="AB318" s="12"/>
      <c r="AD318" s="13"/>
      <c r="AF318" s="12"/>
      <c r="AJ318" s="12"/>
      <c r="AM318" s="12"/>
      <c r="AO318" s="39"/>
    </row>
    <row r="319" ht="15.75" customHeight="1">
      <c r="A319" s="34"/>
      <c r="B319" s="34"/>
      <c r="C319" s="34"/>
      <c r="E319" s="34"/>
      <c r="F319" s="35"/>
      <c r="J319" s="36"/>
      <c r="L319" s="37"/>
      <c r="P319" s="13"/>
      <c r="Y319" s="12"/>
      <c r="Z319" s="34"/>
      <c r="AA319" s="12"/>
      <c r="AB319" s="12"/>
      <c r="AD319" s="13"/>
      <c r="AF319" s="12"/>
      <c r="AJ319" s="12"/>
      <c r="AM319" s="12"/>
      <c r="AO319" s="39"/>
    </row>
    <row r="320" ht="15.75" customHeight="1">
      <c r="A320" s="34"/>
      <c r="B320" s="34"/>
      <c r="C320" s="34"/>
      <c r="E320" s="34"/>
      <c r="F320" s="35"/>
      <c r="J320" s="36"/>
      <c r="L320" s="37"/>
      <c r="P320" s="13"/>
      <c r="Y320" s="12"/>
      <c r="Z320" s="34"/>
      <c r="AA320" s="12"/>
      <c r="AB320" s="12"/>
      <c r="AD320" s="13"/>
      <c r="AF320" s="12"/>
      <c r="AJ320" s="12"/>
      <c r="AM320" s="12"/>
      <c r="AO320" s="39"/>
    </row>
    <row r="321" ht="15.75" customHeight="1">
      <c r="A321" s="34"/>
      <c r="B321" s="34"/>
      <c r="C321" s="34"/>
      <c r="E321" s="34"/>
      <c r="F321" s="35"/>
      <c r="J321" s="36"/>
      <c r="L321" s="37"/>
      <c r="P321" s="13"/>
      <c r="Y321" s="12"/>
      <c r="Z321" s="34"/>
      <c r="AA321" s="12"/>
      <c r="AB321" s="12"/>
      <c r="AD321" s="13"/>
      <c r="AF321" s="12"/>
      <c r="AJ321" s="12"/>
      <c r="AM321" s="12"/>
      <c r="AO321" s="39"/>
    </row>
    <row r="322" ht="15.75" customHeight="1">
      <c r="A322" s="34"/>
      <c r="B322" s="34"/>
      <c r="C322" s="34"/>
      <c r="E322" s="34"/>
      <c r="F322" s="35"/>
      <c r="J322" s="36"/>
      <c r="L322" s="37"/>
      <c r="P322" s="13"/>
      <c r="Y322" s="12"/>
      <c r="Z322" s="34"/>
      <c r="AA322" s="12"/>
      <c r="AB322" s="12"/>
      <c r="AD322" s="13"/>
      <c r="AF322" s="12"/>
      <c r="AJ322" s="12"/>
      <c r="AM322" s="12"/>
      <c r="AO322" s="39"/>
    </row>
    <row r="323" ht="15.75" customHeight="1">
      <c r="A323" s="34"/>
      <c r="B323" s="34"/>
      <c r="C323" s="34"/>
      <c r="E323" s="34"/>
      <c r="F323" s="35"/>
      <c r="J323" s="36"/>
      <c r="L323" s="37"/>
      <c r="P323" s="13"/>
      <c r="Y323" s="12"/>
      <c r="Z323" s="34"/>
      <c r="AA323" s="12"/>
      <c r="AB323" s="12"/>
      <c r="AD323" s="13"/>
      <c r="AF323" s="12"/>
      <c r="AJ323" s="12"/>
      <c r="AM323" s="12"/>
      <c r="AO323" s="39"/>
    </row>
    <row r="324" ht="15.75" customHeight="1">
      <c r="A324" s="34"/>
      <c r="B324" s="34"/>
      <c r="C324" s="34"/>
      <c r="E324" s="34"/>
      <c r="F324" s="35"/>
      <c r="J324" s="36"/>
      <c r="L324" s="37"/>
      <c r="P324" s="13"/>
      <c r="Y324" s="12"/>
      <c r="Z324" s="34"/>
      <c r="AA324" s="12"/>
      <c r="AB324" s="12"/>
      <c r="AD324" s="13"/>
      <c r="AF324" s="12"/>
      <c r="AJ324" s="12"/>
      <c r="AM324" s="12"/>
      <c r="AO324" s="39"/>
    </row>
    <row r="325" ht="15.75" customHeight="1">
      <c r="A325" s="34"/>
      <c r="B325" s="34"/>
      <c r="C325" s="34"/>
      <c r="E325" s="34"/>
      <c r="F325" s="35"/>
      <c r="J325" s="36"/>
      <c r="L325" s="37"/>
      <c r="P325" s="13"/>
      <c r="Y325" s="12"/>
      <c r="Z325" s="34"/>
      <c r="AA325" s="12"/>
      <c r="AB325" s="12"/>
      <c r="AD325" s="13"/>
      <c r="AF325" s="12"/>
      <c r="AJ325" s="12"/>
      <c r="AM325" s="12"/>
      <c r="AO325" s="39"/>
    </row>
    <row r="326" ht="15.75" customHeight="1">
      <c r="A326" s="34"/>
      <c r="B326" s="34"/>
      <c r="C326" s="34"/>
      <c r="E326" s="34"/>
      <c r="F326" s="35"/>
      <c r="J326" s="36"/>
      <c r="L326" s="37"/>
      <c r="P326" s="13"/>
      <c r="Y326" s="12"/>
      <c r="Z326" s="34"/>
      <c r="AA326" s="12"/>
      <c r="AB326" s="12"/>
      <c r="AD326" s="13"/>
      <c r="AF326" s="12"/>
      <c r="AJ326" s="12"/>
      <c r="AM326" s="12"/>
      <c r="AO326" s="39"/>
    </row>
    <row r="327" ht="15.75" customHeight="1">
      <c r="A327" s="34"/>
      <c r="B327" s="34"/>
      <c r="C327" s="34"/>
      <c r="E327" s="34"/>
      <c r="F327" s="35"/>
      <c r="J327" s="36"/>
      <c r="L327" s="37"/>
      <c r="P327" s="13"/>
      <c r="Y327" s="12"/>
      <c r="Z327" s="34"/>
      <c r="AA327" s="12"/>
      <c r="AB327" s="12"/>
      <c r="AD327" s="13"/>
      <c r="AF327" s="12"/>
      <c r="AJ327" s="12"/>
      <c r="AM327" s="12"/>
      <c r="AO327" s="39"/>
    </row>
    <row r="328" ht="15.75" customHeight="1">
      <c r="A328" s="34"/>
      <c r="B328" s="34"/>
      <c r="C328" s="34"/>
      <c r="E328" s="34"/>
      <c r="F328" s="35"/>
      <c r="J328" s="36"/>
      <c r="L328" s="37"/>
      <c r="P328" s="13"/>
      <c r="Y328" s="12"/>
      <c r="Z328" s="34"/>
      <c r="AA328" s="12"/>
      <c r="AB328" s="12"/>
      <c r="AD328" s="13"/>
      <c r="AF328" s="12"/>
      <c r="AJ328" s="12"/>
      <c r="AM328" s="12"/>
      <c r="AO328" s="39"/>
    </row>
    <row r="329" ht="15.75" customHeight="1">
      <c r="A329" s="34"/>
      <c r="B329" s="34"/>
      <c r="C329" s="34"/>
      <c r="E329" s="34"/>
      <c r="F329" s="35"/>
      <c r="J329" s="36"/>
      <c r="L329" s="37"/>
      <c r="P329" s="13"/>
      <c r="Y329" s="12"/>
      <c r="Z329" s="34"/>
      <c r="AA329" s="12"/>
      <c r="AB329" s="12"/>
      <c r="AD329" s="13"/>
      <c r="AF329" s="12"/>
      <c r="AJ329" s="12"/>
      <c r="AM329" s="12"/>
      <c r="AO329" s="39"/>
    </row>
    <row r="330" ht="15.75" customHeight="1">
      <c r="A330" s="34"/>
      <c r="B330" s="34"/>
      <c r="C330" s="34"/>
      <c r="E330" s="34"/>
      <c r="F330" s="35"/>
      <c r="J330" s="36"/>
      <c r="L330" s="37"/>
      <c r="P330" s="13"/>
      <c r="Y330" s="12"/>
      <c r="Z330" s="34"/>
      <c r="AA330" s="12"/>
      <c r="AB330" s="12"/>
      <c r="AD330" s="13"/>
      <c r="AF330" s="12"/>
      <c r="AJ330" s="12"/>
      <c r="AM330" s="12"/>
      <c r="AO330" s="39"/>
    </row>
    <row r="331" ht="15.75" customHeight="1">
      <c r="A331" s="34"/>
      <c r="B331" s="34"/>
      <c r="C331" s="34"/>
      <c r="E331" s="34"/>
      <c r="F331" s="35"/>
      <c r="J331" s="36"/>
      <c r="L331" s="37"/>
      <c r="P331" s="13"/>
      <c r="Y331" s="12"/>
      <c r="Z331" s="34"/>
      <c r="AA331" s="12"/>
      <c r="AB331" s="12"/>
      <c r="AD331" s="13"/>
      <c r="AF331" s="12"/>
      <c r="AJ331" s="12"/>
      <c r="AM331" s="12"/>
      <c r="AO331" s="39"/>
    </row>
    <row r="332" ht="15.75" customHeight="1">
      <c r="A332" s="34"/>
      <c r="B332" s="34"/>
      <c r="C332" s="34"/>
      <c r="E332" s="34"/>
      <c r="F332" s="35"/>
      <c r="J332" s="36"/>
      <c r="L332" s="37"/>
      <c r="P332" s="13"/>
      <c r="Y332" s="12"/>
      <c r="Z332" s="34"/>
      <c r="AA332" s="12"/>
      <c r="AB332" s="12"/>
      <c r="AD332" s="13"/>
      <c r="AF332" s="12"/>
      <c r="AJ332" s="12"/>
      <c r="AM332" s="12"/>
      <c r="AO332" s="39"/>
    </row>
    <row r="333" ht="15.75" customHeight="1">
      <c r="A333" s="34"/>
      <c r="B333" s="34"/>
      <c r="C333" s="34"/>
      <c r="E333" s="34"/>
      <c r="F333" s="35"/>
      <c r="J333" s="36"/>
      <c r="L333" s="37"/>
      <c r="P333" s="13"/>
      <c r="Y333" s="12"/>
      <c r="Z333" s="34"/>
      <c r="AA333" s="12"/>
      <c r="AB333" s="12"/>
      <c r="AD333" s="13"/>
      <c r="AF333" s="12"/>
      <c r="AJ333" s="12"/>
      <c r="AM333" s="12"/>
      <c r="AO333" s="39"/>
    </row>
    <row r="334" ht="15.75" customHeight="1">
      <c r="A334" s="34"/>
      <c r="B334" s="34"/>
      <c r="C334" s="34"/>
      <c r="E334" s="34"/>
      <c r="F334" s="35"/>
      <c r="J334" s="36"/>
      <c r="L334" s="37"/>
      <c r="P334" s="13"/>
      <c r="Y334" s="12"/>
      <c r="Z334" s="34"/>
      <c r="AA334" s="12"/>
      <c r="AB334" s="12"/>
      <c r="AD334" s="13"/>
      <c r="AF334" s="12"/>
      <c r="AJ334" s="12"/>
      <c r="AM334" s="12"/>
      <c r="AO334" s="39"/>
    </row>
    <row r="335" ht="15.75" customHeight="1">
      <c r="A335" s="34"/>
      <c r="B335" s="34"/>
      <c r="C335" s="34"/>
      <c r="E335" s="34"/>
      <c r="F335" s="35"/>
      <c r="J335" s="36"/>
      <c r="L335" s="37"/>
      <c r="P335" s="13"/>
      <c r="Y335" s="12"/>
      <c r="Z335" s="34"/>
      <c r="AA335" s="12"/>
      <c r="AB335" s="12"/>
      <c r="AD335" s="13"/>
      <c r="AF335" s="12"/>
      <c r="AJ335" s="12"/>
      <c r="AM335" s="12"/>
      <c r="AO335" s="39"/>
    </row>
    <row r="336" ht="15.75" customHeight="1">
      <c r="A336" s="34"/>
      <c r="B336" s="34"/>
      <c r="C336" s="34"/>
      <c r="E336" s="34"/>
      <c r="F336" s="35"/>
      <c r="J336" s="36"/>
      <c r="L336" s="37"/>
      <c r="P336" s="13"/>
      <c r="Y336" s="12"/>
      <c r="Z336" s="34"/>
      <c r="AA336" s="12"/>
      <c r="AB336" s="12"/>
      <c r="AD336" s="13"/>
      <c r="AF336" s="12"/>
      <c r="AJ336" s="12"/>
      <c r="AM336" s="12"/>
      <c r="AO336" s="39"/>
    </row>
    <row r="337" ht="15.75" customHeight="1">
      <c r="A337" s="34"/>
      <c r="B337" s="34"/>
      <c r="C337" s="34"/>
      <c r="E337" s="34"/>
      <c r="F337" s="35"/>
      <c r="J337" s="36"/>
      <c r="L337" s="37"/>
      <c r="P337" s="13"/>
      <c r="Y337" s="12"/>
      <c r="Z337" s="34"/>
      <c r="AA337" s="12"/>
      <c r="AB337" s="12"/>
      <c r="AD337" s="13"/>
      <c r="AF337" s="12"/>
      <c r="AJ337" s="12"/>
      <c r="AM337" s="12"/>
      <c r="AO337" s="39"/>
    </row>
    <row r="338" ht="15.75" customHeight="1">
      <c r="A338" s="34"/>
      <c r="B338" s="34"/>
      <c r="C338" s="34"/>
      <c r="E338" s="34"/>
      <c r="F338" s="35"/>
      <c r="J338" s="36"/>
      <c r="L338" s="37"/>
      <c r="P338" s="13"/>
      <c r="Y338" s="12"/>
      <c r="Z338" s="34"/>
      <c r="AA338" s="12"/>
      <c r="AB338" s="12"/>
      <c r="AD338" s="13"/>
      <c r="AF338" s="12"/>
      <c r="AJ338" s="12"/>
      <c r="AM338" s="12"/>
      <c r="AO338" s="39"/>
    </row>
    <row r="339" ht="15.75" customHeight="1">
      <c r="A339" s="34"/>
      <c r="B339" s="34"/>
      <c r="C339" s="34"/>
      <c r="E339" s="34"/>
      <c r="F339" s="35"/>
      <c r="J339" s="36"/>
      <c r="L339" s="37"/>
      <c r="P339" s="13"/>
      <c r="Y339" s="12"/>
      <c r="Z339" s="34"/>
      <c r="AA339" s="12"/>
      <c r="AB339" s="12"/>
      <c r="AD339" s="13"/>
      <c r="AF339" s="12"/>
      <c r="AJ339" s="12"/>
      <c r="AM339" s="12"/>
      <c r="AO339" s="39"/>
    </row>
    <row r="340" ht="15.75" customHeight="1">
      <c r="A340" s="34"/>
      <c r="B340" s="34"/>
      <c r="C340" s="34"/>
      <c r="E340" s="34"/>
      <c r="F340" s="35"/>
      <c r="J340" s="36"/>
      <c r="L340" s="37"/>
      <c r="P340" s="13"/>
      <c r="Y340" s="12"/>
      <c r="Z340" s="34"/>
      <c r="AA340" s="12"/>
      <c r="AB340" s="12"/>
      <c r="AD340" s="13"/>
      <c r="AF340" s="12"/>
      <c r="AJ340" s="12"/>
      <c r="AM340" s="12"/>
      <c r="AO340" s="39"/>
    </row>
    <row r="341" ht="15.75" customHeight="1">
      <c r="A341" s="34"/>
      <c r="B341" s="34"/>
      <c r="C341" s="34"/>
      <c r="E341" s="34"/>
      <c r="F341" s="35"/>
      <c r="J341" s="36"/>
      <c r="L341" s="37"/>
      <c r="P341" s="13"/>
      <c r="Y341" s="12"/>
      <c r="Z341" s="34"/>
      <c r="AA341" s="12"/>
      <c r="AB341" s="12"/>
      <c r="AD341" s="13"/>
      <c r="AF341" s="12"/>
      <c r="AJ341" s="12"/>
      <c r="AM341" s="12"/>
      <c r="AO341" s="39"/>
    </row>
    <row r="342" ht="15.75" customHeight="1">
      <c r="A342" s="34"/>
      <c r="B342" s="34"/>
      <c r="C342" s="34"/>
      <c r="E342" s="34"/>
      <c r="F342" s="35"/>
      <c r="J342" s="36"/>
      <c r="L342" s="37"/>
      <c r="P342" s="13"/>
      <c r="Y342" s="12"/>
      <c r="Z342" s="34"/>
      <c r="AA342" s="12"/>
      <c r="AB342" s="12"/>
      <c r="AD342" s="13"/>
      <c r="AF342" s="12"/>
      <c r="AJ342" s="12"/>
      <c r="AM342" s="12"/>
      <c r="AO342" s="39"/>
    </row>
    <row r="343" ht="15.75" customHeight="1">
      <c r="A343" s="34"/>
      <c r="B343" s="34"/>
      <c r="C343" s="34"/>
      <c r="E343" s="34"/>
      <c r="F343" s="35"/>
      <c r="J343" s="36"/>
      <c r="L343" s="37"/>
      <c r="P343" s="13"/>
      <c r="Y343" s="12"/>
      <c r="Z343" s="34"/>
      <c r="AA343" s="12"/>
      <c r="AB343" s="12"/>
      <c r="AD343" s="13"/>
      <c r="AF343" s="12"/>
      <c r="AJ343" s="12"/>
      <c r="AM343" s="12"/>
      <c r="AO343" s="39"/>
    </row>
    <row r="344" ht="15.75" customHeight="1">
      <c r="A344" s="34"/>
      <c r="B344" s="34"/>
      <c r="C344" s="34"/>
      <c r="E344" s="34"/>
      <c r="F344" s="35"/>
      <c r="J344" s="36"/>
      <c r="L344" s="37"/>
      <c r="P344" s="13"/>
      <c r="Y344" s="12"/>
      <c r="Z344" s="34"/>
      <c r="AA344" s="12"/>
      <c r="AB344" s="12"/>
      <c r="AD344" s="13"/>
      <c r="AF344" s="12"/>
      <c r="AJ344" s="12"/>
      <c r="AM344" s="12"/>
      <c r="AO344" s="39"/>
    </row>
    <row r="345" ht="15.75" customHeight="1">
      <c r="A345" s="34"/>
      <c r="B345" s="34"/>
      <c r="C345" s="34"/>
      <c r="E345" s="34"/>
      <c r="F345" s="35"/>
      <c r="J345" s="36"/>
      <c r="L345" s="37"/>
      <c r="P345" s="13"/>
      <c r="Y345" s="12"/>
      <c r="Z345" s="34"/>
      <c r="AA345" s="12"/>
      <c r="AB345" s="12"/>
      <c r="AD345" s="13"/>
      <c r="AF345" s="12"/>
      <c r="AJ345" s="12"/>
      <c r="AM345" s="12"/>
      <c r="AO345" s="39"/>
    </row>
    <row r="346" ht="15.75" customHeight="1">
      <c r="A346" s="34"/>
      <c r="B346" s="34"/>
      <c r="C346" s="34"/>
      <c r="E346" s="34"/>
      <c r="F346" s="35"/>
      <c r="J346" s="36"/>
      <c r="L346" s="37"/>
      <c r="P346" s="13"/>
      <c r="Y346" s="12"/>
      <c r="Z346" s="34"/>
      <c r="AA346" s="12"/>
      <c r="AB346" s="12"/>
      <c r="AD346" s="13"/>
      <c r="AF346" s="12"/>
      <c r="AJ346" s="12"/>
      <c r="AM346" s="12"/>
      <c r="AO346" s="39"/>
    </row>
    <row r="347" ht="15.75" customHeight="1">
      <c r="A347" s="34"/>
      <c r="B347" s="34"/>
      <c r="C347" s="34"/>
      <c r="E347" s="34"/>
      <c r="F347" s="35"/>
      <c r="J347" s="36"/>
      <c r="L347" s="37"/>
      <c r="P347" s="13"/>
      <c r="Y347" s="12"/>
      <c r="Z347" s="34"/>
      <c r="AA347" s="12"/>
      <c r="AB347" s="12"/>
      <c r="AD347" s="13"/>
      <c r="AF347" s="12"/>
      <c r="AJ347" s="12"/>
      <c r="AM347" s="12"/>
      <c r="AO347" s="39"/>
    </row>
    <row r="348" ht="15.75" customHeight="1">
      <c r="A348" s="34"/>
      <c r="B348" s="34"/>
      <c r="C348" s="34"/>
      <c r="E348" s="34"/>
      <c r="F348" s="35"/>
      <c r="J348" s="36"/>
      <c r="L348" s="37"/>
      <c r="P348" s="13"/>
      <c r="Y348" s="12"/>
      <c r="Z348" s="34"/>
      <c r="AA348" s="12"/>
      <c r="AB348" s="12"/>
      <c r="AD348" s="13"/>
      <c r="AF348" s="12"/>
      <c r="AJ348" s="12"/>
      <c r="AM348" s="12"/>
      <c r="AO348" s="39"/>
    </row>
    <row r="349" ht="15.75" customHeight="1">
      <c r="A349" s="34"/>
      <c r="B349" s="34"/>
      <c r="C349" s="34"/>
      <c r="E349" s="34"/>
      <c r="F349" s="35"/>
      <c r="J349" s="36"/>
      <c r="L349" s="37"/>
      <c r="P349" s="13"/>
      <c r="Y349" s="12"/>
      <c r="Z349" s="34"/>
      <c r="AA349" s="12"/>
      <c r="AB349" s="12"/>
      <c r="AD349" s="13"/>
      <c r="AF349" s="12"/>
      <c r="AJ349" s="12"/>
      <c r="AM349" s="12"/>
      <c r="AO349" s="39"/>
    </row>
    <row r="350" ht="15.75" customHeight="1">
      <c r="A350" s="34"/>
      <c r="B350" s="34"/>
      <c r="C350" s="34"/>
      <c r="E350" s="34"/>
      <c r="F350" s="35"/>
      <c r="J350" s="36"/>
      <c r="L350" s="37"/>
      <c r="P350" s="13"/>
      <c r="Y350" s="12"/>
      <c r="Z350" s="34"/>
      <c r="AA350" s="12"/>
      <c r="AB350" s="12"/>
      <c r="AD350" s="13"/>
      <c r="AF350" s="12"/>
      <c r="AJ350" s="12"/>
      <c r="AM350" s="12"/>
      <c r="AO350" s="39"/>
    </row>
    <row r="351" ht="15.75" customHeight="1">
      <c r="A351" s="34"/>
      <c r="B351" s="34"/>
      <c r="C351" s="34"/>
      <c r="E351" s="34"/>
      <c r="F351" s="35"/>
      <c r="J351" s="36"/>
      <c r="L351" s="37"/>
      <c r="P351" s="13"/>
      <c r="Y351" s="12"/>
      <c r="Z351" s="34"/>
      <c r="AA351" s="12"/>
      <c r="AB351" s="12"/>
      <c r="AD351" s="13"/>
      <c r="AF351" s="12"/>
      <c r="AJ351" s="12"/>
      <c r="AM351" s="12"/>
      <c r="AO351" s="39"/>
    </row>
    <row r="352" ht="15.75" customHeight="1">
      <c r="A352" s="34"/>
      <c r="B352" s="34"/>
      <c r="C352" s="34"/>
      <c r="E352" s="34"/>
      <c r="F352" s="35"/>
      <c r="J352" s="36"/>
      <c r="L352" s="37"/>
      <c r="P352" s="13"/>
      <c r="Y352" s="12"/>
      <c r="Z352" s="34"/>
      <c r="AA352" s="12"/>
      <c r="AB352" s="12"/>
      <c r="AD352" s="13"/>
      <c r="AF352" s="12"/>
      <c r="AJ352" s="12"/>
      <c r="AM352" s="12"/>
      <c r="AO352" s="39"/>
    </row>
    <row r="353" ht="15.75" customHeight="1">
      <c r="A353" s="34"/>
      <c r="B353" s="34"/>
      <c r="C353" s="34"/>
      <c r="E353" s="34"/>
      <c r="F353" s="35"/>
      <c r="J353" s="36"/>
      <c r="L353" s="37"/>
      <c r="P353" s="13"/>
      <c r="Y353" s="12"/>
      <c r="Z353" s="34"/>
      <c r="AA353" s="12"/>
      <c r="AB353" s="12"/>
      <c r="AD353" s="13"/>
      <c r="AF353" s="12"/>
      <c r="AJ353" s="12"/>
      <c r="AM353" s="12"/>
      <c r="AO353" s="39"/>
    </row>
    <row r="354" ht="15.75" customHeight="1">
      <c r="A354" s="34"/>
      <c r="B354" s="34"/>
      <c r="C354" s="34"/>
      <c r="E354" s="34"/>
      <c r="F354" s="35"/>
      <c r="J354" s="36"/>
      <c r="L354" s="37"/>
      <c r="P354" s="13"/>
      <c r="Y354" s="12"/>
      <c r="Z354" s="34"/>
      <c r="AA354" s="12"/>
      <c r="AB354" s="12"/>
      <c r="AD354" s="13"/>
      <c r="AF354" s="12"/>
      <c r="AJ354" s="12"/>
      <c r="AM354" s="12"/>
      <c r="AO354" s="39"/>
    </row>
    <row r="355" ht="15.75" customHeight="1">
      <c r="A355" s="34"/>
      <c r="B355" s="34"/>
      <c r="C355" s="34"/>
      <c r="E355" s="34"/>
      <c r="F355" s="35"/>
      <c r="J355" s="36"/>
      <c r="L355" s="37"/>
      <c r="P355" s="13"/>
      <c r="Y355" s="12"/>
      <c r="Z355" s="34"/>
      <c r="AA355" s="12"/>
      <c r="AB355" s="12"/>
      <c r="AD355" s="13"/>
      <c r="AF355" s="12"/>
      <c r="AJ355" s="12"/>
      <c r="AM355" s="12"/>
      <c r="AO355" s="39"/>
    </row>
    <row r="356" ht="15.75" customHeight="1">
      <c r="A356" s="34"/>
      <c r="B356" s="34"/>
      <c r="C356" s="34"/>
      <c r="E356" s="34"/>
      <c r="F356" s="35"/>
      <c r="J356" s="36"/>
      <c r="L356" s="37"/>
      <c r="P356" s="13"/>
      <c r="Y356" s="12"/>
      <c r="Z356" s="34"/>
      <c r="AA356" s="12"/>
      <c r="AB356" s="12"/>
      <c r="AD356" s="13"/>
      <c r="AF356" s="12"/>
      <c r="AJ356" s="12"/>
      <c r="AM356" s="12"/>
      <c r="AO356" s="39"/>
    </row>
    <row r="357" ht="15.75" customHeight="1">
      <c r="A357" s="34"/>
      <c r="B357" s="34"/>
      <c r="C357" s="34"/>
      <c r="E357" s="34"/>
      <c r="F357" s="35"/>
      <c r="J357" s="36"/>
      <c r="L357" s="37"/>
      <c r="P357" s="13"/>
      <c r="Y357" s="12"/>
      <c r="Z357" s="34"/>
      <c r="AA357" s="12"/>
      <c r="AB357" s="12"/>
      <c r="AD357" s="13"/>
      <c r="AF357" s="12"/>
      <c r="AJ357" s="12"/>
      <c r="AM357" s="12"/>
      <c r="AO357" s="39"/>
    </row>
    <row r="358" ht="15.75" customHeight="1">
      <c r="A358" s="34"/>
      <c r="B358" s="34"/>
      <c r="C358" s="34"/>
      <c r="E358" s="34"/>
      <c r="F358" s="35"/>
      <c r="J358" s="36"/>
      <c r="L358" s="37"/>
      <c r="P358" s="13"/>
      <c r="Y358" s="12"/>
      <c r="Z358" s="34"/>
      <c r="AA358" s="12"/>
      <c r="AB358" s="12"/>
      <c r="AD358" s="13"/>
      <c r="AF358" s="12"/>
      <c r="AJ358" s="12"/>
      <c r="AM358" s="12"/>
      <c r="AO358" s="39"/>
    </row>
    <row r="359" ht="15.75" customHeight="1">
      <c r="A359" s="34"/>
      <c r="B359" s="34"/>
      <c r="C359" s="34"/>
      <c r="E359" s="34"/>
      <c r="F359" s="35"/>
      <c r="J359" s="36"/>
      <c r="L359" s="37"/>
      <c r="P359" s="13"/>
      <c r="Y359" s="12"/>
      <c r="Z359" s="34"/>
      <c r="AA359" s="12"/>
      <c r="AB359" s="12"/>
      <c r="AD359" s="13"/>
      <c r="AF359" s="12"/>
      <c r="AJ359" s="12"/>
      <c r="AM359" s="12"/>
      <c r="AO359" s="39"/>
    </row>
    <row r="360" ht="15.75" customHeight="1">
      <c r="A360" s="34"/>
      <c r="B360" s="34"/>
      <c r="C360" s="34"/>
      <c r="E360" s="34"/>
      <c r="F360" s="35"/>
      <c r="J360" s="36"/>
      <c r="L360" s="37"/>
      <c r="P360" s="13"/>
      <c r="Y360" s="12"/>
      <c r="Z360" s="34"/>
      <c r="AA360" s="12"/>
      <c r="AB360" s="12"/>
      <c r="AD360" s="13"/>
      <c r="AF360" s="12"/>
      <c r="AJ360" s="12"/>
      <c r="AM360" s="12"/>
      <c r="AO360" s="39"/>
    </row>
    <row r="361" ht="15.75" customHeight="1">
      <c r="A361" s="34"/>
      <c r="B361" s="34"/>
      <c r="C361" s="34"/>
      <c r="E361" s="34"/>
      <c r="F361" s="35"/>
      <c r="J361" s="36"/>
      <c r="L361" s="37"/>
      <c r="P361" s="13"/>
      <c r="Y361" s="12"/>
      <c r="Z361" s="34"/>
      <c r="AA361" s="12"/>
      <c r="AB361" s="12"/>
      <c r="AD361" s="13"/>
      <c r="AF361" s="12"/>
      <c r="AJ361" s="12"/>
      <c r="AM361" s="12"/>
      <c r="AO361" s="39"/>
    </row>
    <row r="362" ht="15.75" customHeight="1">
      <c r="A362" s="34"/>
      <c r="B362" s="34"/>
      <c r="C362" s="34"/>
      <c r="E362" s="34"/>
      <c r="F362" s="35"/>
      <c r="J362" s="36"/>
      <c r="L362" s="37"/>
      <c r="P362" s="13"/>
      <c r="Y362" s="12"/>
      <c r="Z362" s="34"/>
      <c r="AA362" s="12"/>
      <c r="AB362" s="12"/>
      <c r="AD362" s="13"/>
      <c r="AF362" s="12"/>
      <c r="AJ362" s="12"/>
      <c r="AM362" s="12"/>
      <c r="AO362" s="39"/>
    </row>
    <row r="363" ht="15.75" customHeight="1">
      <c r="A363" s="34"/>
      <c r="B363" s="34"/>
      <c r="C363" s="34"/>
      <c r="E363" s="34"/>
      <c r="F363" s="35"/>
      <c r="J363" s="36"/>
      <c r="L363" s="37"/>
      <c r="P363" s="13"/>
      <c r="Y363" s="12"/>
      <c r="Z363" s="34"/>
      <c r="AA363" s="12"/>
      <c r="AB363" s="12"/>
      <c r="AD363" s="13"/>
      <c r="AF363" s="12"/>
      <c r="AJ363" s="12"/>
      <c r="AM363" s="12"/>
      <c r="AO363" s="39"/>
    </row>
    <row r="364" ht="15.75" customHeight="1">
      <c r="A364" s="34"/>
      <c r="B364" s="34"/>
      <c r="C364" s="34"/>
      <c r="E364" s="34"/>
      <c r="F364" s="35"/>
      <c r="J364" s="36"/>
      <c r="L364" s="37"/>
      <c r="P364" s="13"/>
      <c r="Y364" s="12"/>
      <c r="Z364" s="34"/>
      <c r="AA364" s="12"/>
      <c r="AB364" s="12"/>
      <c r="AD364" s="13"/>
      <c r="AF364" s="12"/>
      <c r="AJ364" s="12"/>
      <c r="AM364" s="12"/>
      <c r="AO364" s="39"/>
    </row>
    <row r="365" ht="15.75" customHeight="1">
      <c r="A365" s="34"/>
      <c r="B365" s="34"/>
      <c r="C365" s="34"/>
      <c r="E365" s="34"/>
      <c r="F365" s="35"/>
      <c r="J365" s="36"/>
      <c r="L365" s="37"/>
      <c r="P365" s="13"/>
      <c r="Y365" s="12"/>
      <c r="Z365" s="34"/>
      <c r="AA365" s="12"/>
      <c r="AB365" s="12"/>
      <c r="AD365" s="13"/>
      <c r="AF365" s="12"/>
      <c r="AJ365" s="12"/>
      <c r="AM365" s="12"/>
      <c r="AO365" s="39"/>
    </row>
    <row r="366" ht="15.75" customHeight="1">
      <c r="A366" s="34"/>
      <c r="B366" s="34"/>
      <c r="C366" s="34"/>
      <c r="E366" s="34"/>
      <c r="F366" s="35"/>
      <c r="J366" s="36"/>
      <c r="L366" s="37"/>
      <c r="P366" s="13"/>
      <c r="Y366" s="12"/>
      <c r="Z366" s="34"/>
      <c r="AA366" s="12"/>
      <c r="AB366" s="12"/>
      <c r="AD366" s="13"/>
      <c r="AF366" s="12"/>
      <c r="AJ366" s="12"/>
      <c r="AM366" s="12"/>
      <c r="AO366" s="39"/>
    </row>
    <row r="367" ht="15.75" customHeight="1">
      <c r="A367" s="34"/>
      <c r="B367" s="34"/>
      <c r="C367" s="34"/>
      <c r="E367" s="34"/>
      <c r="F367" s="35"/>
      <c r="J367" s="36"/>
      <c r="L367" s="37"/>
      <c r="P367" s="13"/>
      <c r="Y367" s="12"/>
      <c r="Z367" s="34"/>
      <c r="AA367" s="12"/>
      <c r="AB367" s="12"/>
      <c r="AD367" s="13"/>
      <c r="AF367" s="12"/>
      <c r="AJ367" s="12"/>
      <c r="AM367" s="12"/>
      <c r="AO367" s="39"/>
    </row>
    <row r="368" ht="15.75" customHeight="1">
      <c r="A368" s="34"/>
      <c r="B368" s="34"/>
      <c r="C368" s="34"/>
      <c r="E368" s="34"/>
      <c r="F368" s="35"/>
      <c r="J368" s="36"/>
      <c r="L368" s="37"/>
      <c r="P368" s="13"/>
      <c r="Y368" s="12"/>
      <c r="Z368" s="34"/>
      <c r="AA368" s="12"/>
      <c r="AB368" s="12"/>
      <c r="AD368" s="13"/>
      <c r="AF368" s="12"/>
      <c r="AJ368" s="12"/>
      <c r="AM368" s="12"/>
      <c r="AO368" s="39"/>
    </row>
    <row r="369" ht="15.75" customHeight="1">
      <c r="A369" s="34"/>
      <c r="B369" s="34"/>
      <c r="C369" s="34"/>
      <c r="E369" s="34"/>
      <c r="F369" s="35"/>
      <c r="J369" s="36"/>
      <c r="L369" s="37"/>
      <c r="P369" s="13"/>
      <c r="Y369" s="12"/>
      <c r="Z369" s="34"/>
      <c r="AA369" s="12"/>
      <c r="AB369" s="12"/>
      <c r="AD369" s="13"/>
      <c r="AF369" s="12"/>
      <c r="AJ369" s="12"/>
      <c r="AM369" s="12"/>
      <c r="AO369" s="39"/>
    </row>
    <row r="370" ht="15.75" customHeight="1">
      <c r="A370" s="34"/>
      <c r="B370" s="34"/>
      <c r="C370" s="34"/>
      <c r="E370" s="34"/>
      <c r="F370" s="35"/>
      <c r="J370" s="36"/>
      <c r="L370" s="37"/>
      <c r="P370" s="13"/>
      <c r="Y370" s="12"/>
      <c r="Z370" s="34"/>
      <c r="AA370" s="12"/>
      <c r="AB370" s="12"/>
      <c r="AD370" s="13"/>
      <c r="AF370" s="12"/>
      <c r="AJ370" s="12"/>
      <c r="AM370" s="12"/>
      <c r="AO370" s="39"/>
    </row>
    <row r="371" ht="15.75" customHeight="1">
      <c r="A371" s="34"/>
      <c r="B371" s="34"/>
      <c r="C371" s="34"/>
      <c r="E371" s="34"/>
      <c r="F371" s="35"/>
      <c r="J371" s="36"/>
      <c r="L371" s="37"/>
      <c r="P371" s="13"/>
      <c r="Y371" s="12"/>
      <c r="Z371" s="34"/>
      <c r="AA371" s="12"/>
      <c r="AB371" s="12"/>
      <c r="AD371" s="13"/>
      <c r="AF371" s="12"/>
      <c r="AJ371" s="12"/>
      <c r="AM371" s="12"/>
      <c r="AO371" s="39"/>
    </row>
    <row r="372" ht="15.75" customHeight="1">
      <c r="A372" s="34"/>
      <c r="B372" s="34"/>
      <c r="C372" s="34"/>
      <c r="E372" s="34"/>
      <c r="F372" s="35"/>
      <c r="J372" s="36"/>
      <c r="L372" s="37"/>
      <c r="P372" s="13"/>
      <c r="Y372" s="12"/>
      <c r="Z372" s="34"/>
      <c r="AA372" s="12"/>
      <c r="AB372" s="12"/>
      <c r="AD372" s="13"/>
      <c r="AF372" s="12"/>
      <c r="AJ372" s="12"/>
      <c r="AM372" s="12"/>
      <c r="AO372" s="39"/>
    </row>
    <row r="373" ht="15.75" customHeight="1">
      <c r="A373" s="34"/>
      <c r="B373" s="34"/>
      <c r="C373" s="34"/>
      <c r="E373" s="34"/>
      <c r="F373" s="35"/>
      <c r="J373" s="36"/>
      <c r="L373" s="37"/>
      <c r="P373" s="13"/>
      <c r="Y373" s="12"/>
      <c r="Z373" s="34"/>
      <c r="AA373" s="12"/>
      <c r="AB373" s="12"/>
      <c r="AD373" s="13"/>
      <c r="AF373" s="12"/>
      <c r="AJ373" s="12"/>
      <c r="AM373" s="12"/>
      <c r="AO373" s="39"/>
    </row>
    <row r="374" ht="15.75" customHeight="1">
      <c r="A374" s="34"/>
      <c r="B374" s="34"/>
      <c r="C374" s="34"/>
      <c r="E374" s="34"/>
      <c r="F374" s="35"/>
      <c r="J374" s="36"/>
      <c r="L374" s="37"/>
      <c r="P374" s="13"/>
      <c r="Y374" s="12"/>
      <c r="Z374" s="34"/>
      <c r="AA374" s="12"/>
      <c r="AB374" s="12"/>
      <c r="AD374" s="13"/>
      <c r="AF374" s="12"/>
      <c r="AJ374" s="12"/>
      <c r="AM374" s="12"/>
      <c r="AO374" s="39"/>
    </row>
    <row r="375" ht="15.75" customHeight="1">
      <c r="A375" s="34"/>
      <c r="B375" s="34"/>
      <c r="C375" s="34"/>
      <c r="E375" s="34"/>
      <c r="F375" s="35"/>
      <c r="J375" s="36"/>
      <c r="L375" s="37"/>
      <c r="P375" s="13"/>
      <c r="Y375" s="12"/>
      <c r="Z375" s="34"/>
      <c r="AA375" s="12"/>
      <c r="AB375" s="12"/>
      <c r="AD375" s="13"/>
      <c r="AF375" s="12"/>
      <c r="AJ375" s="12"/>
      <c r="AM375" s="12"/>
      <c r="AO375" s="39"/>
    </row>
    <row r="376" ht="15.75" customHeight="1">
      <c r="A376" s="34"/>
      <c r="B376" s="34"/>
      <c r="C376" s="34"/>
      <c r="E376" s="34"/>
      <c r="F376" s="35"/>
      <c r="J376" s="36"/>
      <c r="L376" s="37"/>
      <c r="P376" s="13"/>
      <c r="Y376" s="12"/>
      <c r="Z376" s="34"/>
      <c r="AA376" s="12"/>
      <c r="AB376" s="12"/>
      <c r="AD376" s="13"/>
      <c r="AF376" s="12"/>
      <c r="AJ376" s="12"/>
      <c r="AM376" s="12"/>
      <c r="AO376" s="39"/>
    </row>
    <row r="377" ht="15.75" customHeight="1">
      <c r="A377" s="34"/>
      <c r="B377" s="34"/>
      <c r="C377" s="34"/>
      <c r="E377" s="34"/>
      <c r="F377" s="35"/>
      <c r="J377" s="36"/>
      <c r="L377" s="37"/>
      <c r="P377" s="13"/>
      <c r="Y377" s="12"/>
      <c r="Z377" s="34"/>
      <c r="AA377" s="12"/>
      <c r="AB377" s="12"/>
      <c r="AD377" s="13"/>
      <c r="AF377" s="12"/>
      <c r="AJ377" s="12"/>
      <c r="AM377" s="12"/>
      <c r="AO377" s="39"/>
    </row>
    <row r="378" ht="15.75" customHeight="1">
      <c r="A378" s="34"/>
      <c r="B378" s="34"/>
      <c r="C378" s="34"/>
      <c r="E378" s="34"/>
      <c r="F378" s="35"/>
      <c r="J378" s="36"/>
      <c r="L378" s="37"/>
      <c r="P378" s="13"/>
      <c r="Y378" s="12"/>
      <c r="Z378" s="34"/>
      <c r="AA378" s="12"/>
      <c r="AB378" s="12"/>
      <c r="AD378" s="13"/>
      <c r="AF378" s="12"/>
      <c r="AJ378" s="12"/>
      <c r="AM378" s="12"/>
      <c r="AO378" s="39"/>
    </row>
    <row r="379" ht="15.75" customHeight="1">
      <c r="A379" s="34"/>
      <c r="B379" s="34"/>
      <c r="C379" s="34"/>
      <c r="E379" s="34"/>
      <c r="F379" s="35"/>
      <c r="J379" s="36"/>
      <c r="L379" s="37"/>
      <c r="P379" s="13"/>
      <c r="Y379" s="12"/>
      <c r="Z379" s="34"/>
      <c r="AA379" s="12"/>
      <c r="AB379" s="12"/>
      <c r="AD379" s="13"/>
      <c r="AF379" s="12"/>
      <c r="AJ379" s="12"/>
      <c r="AM379" s="12"/>
      <c r="AO379" s="39"/>
    </row>
    <row r="380" ht="15.75" customHeight="1">
      <c r="A380" s="34"/>
      <c r="B380" s="34"/>
      <c r="C380" s="34"/>
      <c r="E380" s="34"/>
      <c r="F380" s="35"/>
      <c r="J380" s="36"/>
      <c r="L380" s="37"/>
      <c r="P380" s="13"/>
      <c r="Y380" s="12"/>
      <c r="Z380" s="34"/>
      <c r="AA380" s="12"/>
      <c r="AB380" s="12"/>
      <c r="AD380" s="13"/>
      <c r="AF380" s="12"/>
      <c r="AJ380" s="12"/>
      <c r="AM380" s="12"/>
      <c r="AO380" s="39"/>
    </row>
    <row r="381" ht="15.75" customHeight="1">
      <c r="A381" s="34"/>
      <c r="B381" s="34"/>
      <c r="C381" s="34"/>
      <c r="E381" s="34"/>
      <c r="F381" s="35"/>
      <c r="J381" s="36"/>
      <c r="L381" s="37"/>
      <c r="P381" s="13"/>
      <c r="Y381" s="12"/>
      <c r="Z381" s="34"/>
      <c r="AA381" s="12"/>
      <c r="AB381" s="12"/>
      <c r="AD381" s="13"/>
      <c r="AF381" s="12"/>
      <c r="AJ381" s="12"/>
      <c r="AM381" s="12"/>
      <c r="AO381" s="39"/>
    </row>
    <row r="382" ht="15.75" customHeight="1">
      <c r="A382" s="34"/>
      <c r="B382" s="34"/>
      <c r="C382" s="34"/>
      <c r="E382" s="34"/>
      <c r="F382" s="35"/>
      <c r="J382" s="36"/>
      <c r="L382" s="37"/>
      <c r="P382" s="13"/>
      <c r="Y382" s="12"/>
      <c r="Z382" s="34"/>
      <c r="AA382" s="12"/>
      <c r="AB382" s="12"/>
      <c r="AD382" s="13"/>
      <c r="AF382" s="12"/>
      <c r="AJ382" s="12"/>
      <c r="AM382" s="12"/>
      <c r="AO382" s="39"/>
    </row>
    <row r="383" ht="15.75" customHeight="1">
      <c r="A383" s="34"/>
      <c r="B383" s="34"/>
      <c r="C383" s="34"/>
      <c r="E383" s="34"/>
      <c r="F383" s="35"/>
      <c r="J383" s="36"/>
      <c r="L383" s="37"/>
      <c r="P383" s="13"/>
      <c r="Y383" s="12"/>
      <c r="Z383" s="34"/>
      <c r="AA383" s="12"/>
      <c r="AB383" s="12"/>
      <c r="AD383" s="13"/>
      <c r="AF383" s="12"/>
      <c r="AJ383" s="12"/>
      <c r="AM383" s="12"/>
      <c r="AO383" s="39"/>
    </row>
    <row r="384" ht="15.75" customHeight="1">
      <c r="A384" s="34"/>
      <c r="B384" s="34"/>
      <c r="C384" s="34"/>
      <c r="E384" s="34"/>
      <c r="F384" s="35"/>
      <c r="J384" s="36"/>
      <c r="L384" s="37"/>
      <c r="P384" s="13"/>
      <c r="Y384" s="12"/>
      <c r="Z384" s="34"/>
      <c r="AA384" s="12"/>
      <c r="AB384" s="12"/>
      <c r="AD384" s="13"/>
      <c r="AF384" s="12"/>
      <c r="AJ384" s="12"/>
      <c r="AM384" s="12"/>
      <c r="AO384" s="39"/>
    </row>
    <row r="385" ht="15.75" customHeight="1">
      <c r="A385" s="34"/>
      <c r="B385" s="34"/>
      <c r="C385" s="34"/>
      <c r="E385" s="34"/>
      <c r="F385" s="35"/>
      <c r="J385" s="36"/>
      <c r="L385" s="37"/>
      <c r="P385" s="13"/>
      <c r="Y385" s="12"/>
      <c r="Z385" s="34"/>
      <c r="AA385" s="12"/>
      <c r="AB385" s="12"/>
      <c r="AD385" s="13"/>
      <c r="AF385" s="12"/>
      <c r="AJ385" s="12"/>
      <c r="AM385" s="12"/>
      <c r="AO385" s="39"/>
    </row>
    <row r="386" ht="15.75" customHeight="1">
      <c r="A386" s="34"/>
      <c r="B386" s="34"/>
      <c r="C386" s="34"/>
      <c r="E386" s="34"/>
      <c r="F386" s="35"/>
      <c r="J386" s="36"/>
      <c r="L386" s="37"/>
      <c r="P386" s="13"/>
      <c r="Y386" s="12"/>
      <c r="Z386" s="34"/>
      <c r="AA386" s="12"/>
      <c r="AB386" s="12"/>
      <c r="AD386" s="13"/>
      <c r="AF386" s="12"/>
      <c r="AJ386" s="12"/>
      <c r="AM386" s="12"/>
      <c r="AO386" s="39"/>
    </row>
    <row r="387" ht="15.75" customHeight="1">
      <c r="A387" s="34"/>
      <c r="B387" s="34"/>
      <c r="C387" s="34"/>
      <c r="E387" s="34"/>
      <c r="F387" s="35"/>
      <c r="J387" s="36"/>
      <c r="L387" s="37"/>
      <c r="P387" s="13"/>
      <c r="Y387" s="12"/>
      <c r="Z387" s="34"/>
      <c r="AA387" s="12"/>
      <c r="AB387" s="12"/>
      <c r="AD387" s="13"/>
      <c r="AF387" s="12"/>
      <c r="AJ387" s="12"/>
      <c r="AM387" s="12"/>
      <c r="AO387" s="39"/>
    </row>
    <row r="388" ht="15.75" customHeight="1">
      <c r="A388" s="34"/>
      <c r="B388" s="34"/>
      <c r="C388" s="34"/>
      <c r="E388" s="34"/>
      <c r="F388" s="35"/>
      <c r="J388" s="36"/>
      <c r="L388" s="37"/>
      <c r="P388" s="13"/>
      <c r="Y388" s="12"/>
      <c r="Z388" s="34"/>
      <c r="AA388" s="12"/>
      <c r="AB388" s="12"/>
      <c r="AD388" s="13"/>
      <c r="AF388" s="12"/>
      <c r="AJ388" s="12"/>
      <c r="AM388" s="12"/>
      <c r="AO388" s="39"/>
    </row>
    <row r="389" ht="15.75" customHeight="1">
      <c r="A389" s="34"/>
      <c r="B389" s="34"/>
      <c r="C389" s="34"/>
      <c r="E389" s="34"/>
      <c r="F389" s="35"/>
      <c r="J389" s="36"/>
      <c r="L389" s="37"/>
      <c r="P389" s="13"/>
      <c r="Y389" s="12"/>
      <c r="Z389" s="34"/>
      <c r="AA389" s="12"/>
      <c r="AB389" s="12"/>
      <c r="AD389" s="13"/>
      <c r="AF389" s="12"/>
      <c r="AJ389" s="12"/>
      <c r="AM389" s="12"/>
      <c r="AO389" s="39"/>
    </row>
    <row r="390" ht="15.75" customHeight="1">
      <c r="A390" s="34"/>
      <c r="B390" s="34"/>
      <c r="C390" s="34"/>
      <c r="E390" s="34"/>
      <c r="F390" s="35"/>
      <c r="J390" s="36"/>
      <c r="L390" s="37"/>
      <c r="P390" s="13"/>
      <c r="Y390" s="12"/>
      <c r="Z390" s="34"/>
      <c r="AA390" s="12"/>
      <c r="AB390" s="12"/>
      <c r="AD390" s="13"/>
      <c r="AF390" s="12"/>
      <c r="AJ390" s="12"/>
      <c r="AM390" s="12"/>
      <c r="AO390" s="39"/>
    </row>
    <row r="391" ht="15.75" customHeight="1">
      <c r="A391" s="34"/>
      <c r="B391" s="34"/>
      <c r="C391" s="34"/>
      <c r="E391" s="34"/>
      <c r="F391" s="35"/>
      <c r="J391" s="36"/>
      <c r="L391" s="37"/>
      <c r="P391" s="13"/>
      <c r="Y391" s="12"/>
      <c r="Z391" s="34"/>
      <c r="AA391" s="12"/>
      <c r="AB391" s="12"/>
      <c r="AD391" s="13"/>
      <c r="AF391" s="12"/>
      <c r="AJ391" s="12"/>
      <c r="AM391" s="12"/>
      <c r="AO391" s="39"/>
    </row>
    <row r="392" ht="15.75" customHeight="1">
      <c r="A392" s="34"/>
      <c r="B392" s="34"/>
      <c r="C392" s="34"/>
      <c r="E392" s="34"/>
      <c r="F392" s="35"/>
      <c r="J392" s="36"/>
      <c r="L392" s="37"/>
      <c r="P392" s="13"/>
      <c r="Y392" s="12"/>
      <c r="Z392" s="34"/>
      <c r="AA392" s="12"/>
      <c r="AB392" s="12"/>
      <c r="AD392" s="13"/>
      <c r="AF392" s="12"/>
      <c r="AJ392" s="12"/>
      <c r="AM392" s="12"/>
      <c r="AO392" s="39"/>
    </row>
    <row r="393" ht="15.75" customHeight="1">
      <c r="A393" s="34"/>
      <c r="B393" s="34"/>
      <c r="C393" s="34"/>
      <c r="E393" s="34"/>
      <c r="F393" s="35"/>
      <c r="J393" s="36"/>
      <c r="L393" s="37"/>
      <c r="P393" s="13"/>
      <c r="Y393" s="12"/>
      <c r="Z393" s="34"/>
      <c r="AA393" s="12"/>
      <c r="AB393" s="12"/>
      <c r="AD393" s="13"/>
      <c r="AF393" s="12"/>
      <c r="AJ393" s="12"/>
      <c r="AM393" s="12"/>
      <c r="AO393" s="39"/>
    </row>
    <row r="394" ht="15.75" customHeight="1">
      <c r="A394" s="34"/>
      <c r="B394" s="34"/>
      <c r="C394" s="34"/>
      <c r="E394" s="34"/>
      <c r="F394" s="35"/>
      <c r="J394" s="36"/>
      <c r="L394" s="37"/>
      <c r="P394" s="13"/>
      <c r="Y394" s="12"/>
      <c r="Z394" s="34"/>
      <c r="AA394" s="12"/>
      <c r="AB394" s="12"/>
      <c r="AD394" s="13"/>
      <c r="AF394" s="12"/>
      <c r="AJ394" s="12"/>
      <c r="AM394" s="12"/>
      <c r="AO394" s="39"/>
    </row>
    <row r="395" ht="15.75" customHeight="1">
      <c r="A395" s="34"/>
      <c r="B395" s="34"/>
      <c r="C395" s="34"/>
      <c r="E395" s="34"/>
      <c r="F395" s="35"/>
      <c r="J395" s="36"/>
      <c r="L395" s="37"/>
      <c r="P395" s="13"/>
      <c r="Y395" s="12"/>
      <c r="Z395" s="34"/>
      <c r="AA395" s="12"/>
      <c r="AB395" s="12"/>
      <c r="AD395" s="13"/>
      <c r="AF395" s="12"/>
      <c r="AJ395" s="12"/>
      <c r="AM395" s="12"/>
      <c r="AO395" s="39"/>
    </row>
    <row r="396" ht="15.75" customHeight="1">
      <c r="A396" s="34"/>
      <c r="B396" s="34"/>
      <c r="C396" s="34"/>
      <c r="E396" s="34"/>
      <c r="F396" s="35"/>
      <c r="J396" s="36"/>
      <c r="L396" s="37"/>
      <c r="P396" s="13"/>
      <c r="Y396" s="12"/>
      <c r="Z396" s="34"/>
      <c r="AA396" s="12"/>
      <c r="AB396" s="12"/>
      <c r="AD396" s="13"/>
      <c r="AF396" s="12"/>
      <c r="AJ396" s="12"/>
      <c r="AM396" s="12"/>
      <c r="AO396" s="39"/>
    </row>
    <row r="397" ht="15.75" customHeight="1">
      <c r="A397" s="34"/>
      <c r="B397" s="34"/>
      <c r="C397" s="34"/>
      <c r="E397" s="34"/>
      <c r="F397" s="35"/>
      <c r="J397" s="36"/>
      <c r="L397" s="37"/>
      <c r="P397" s="13"/>
      <c r="Y397" s="12"/>
      <c r="Z397" s="34"/>
      <c r="AA397" s="12"/>
      <c r="AB397" s="12"/>
      <c r="AD397" s="13"/>
      <c r="AF397" s="12"/>
      <c r="AJ397" s="12"/>
      <c r="AM397" s="12"/>
      <c r="AO397" s="39"/>
    </row>
    <row r="398" ht="15.75" customHeight="1">
      <c r="A398" s="34"/>
      <c r="B398" s="34"/>
      <c r="C398" s="34"/>
      <c r="E398" s="34"/>
      <c r="F398" s="35"/>
      <c r="J398" s="36"/>
      <c r="L398" s="37"/>
      <c r="P398" s="13"/>
      <c r="Y398" s="12"/>
      <c r="Z398" s="34"/>
      <c r="AA398" s="12"/>
      <c r="AB398" s="12"/>
      <c r="AD398" s="13"/>
      <c r="AF398" s="12"/>
      <c r="AJ398" s="12"/>
      <c r="AM398" s="12"/>
      <c r="AO398" s="39"/>
    </row>
    <row r="399" ht="15.75" customHeight="1">
      <c r="A399" s="34"/>
      <c r="B399" s="34"/>
      <c r="C399" s="34"/>
      <c r="E399" s="34"/>
      <c r="F399" s="35"/>
      <c r="J399" s="36"/>
      <c r="L399" s="37"/>
      <c r="P399" s="13"/>
      <c r="Y399" s="12"/>
      <c r="Z399" s="34"/>
      <c r="AA399" s="12"/>
      <c r="AB399" s="12"/>
      <c r="AD399" s="13"/>
      <c r="AF399" s="12"/>
      <c r="AJ399" s="12"/>
      <c r="AM399" s="12"/>
      <c r="AO399" s="39"/>
    </row>
    <row r="400" ht="15.75" customHeight="1">
      <c r="A400" s="34"/>
      <c r="B400" s="34"/>
      <c r="C400" s="34"/>
      <c r="E400" s="34"/>
      <c r="F400" s="35"/>
      <c r="J400" s="36"/>
      <c r="L400" s="37"/>
      <c r="P400" s="13"/>
      <c r="Y400" s="12"/>
      <c r="Z400" s="34"/>
      <c r="AA400" s="12"/>
      <c r="AB400" s="12"/>
      <c r="AD400" s="13"/>
      <c r="AF400" s="12"/>
      <c r="AJ400" s="12"/>
      <c r="AM400" s="12"/>
      <c r="AO400" s="39"/>
    </row>
    <row r="401" ht="15.75" customHeight="1">
      <c r="A401" s="34"/>
      <c r="B401" s="34"/>
      <c r="C401" s="34"/>
      <c r="E401" s="34"/>
      <c r="F401" s="35"/>
      <c r="J401" s="36"/>
      <c r="L401" s="37"/>
      <c r="P401" s="13"/>
      <c r="Y401" s="12"/>
      <c r="Z401" s="34"/>
      <c r="AA401" s="12"/>
      <c r="AB401" s="12"/>
      <c r="AD401" s="13"/>
      <c r="AF401" s="12"/>
      <c r="AJ401" s="12"/>
      <c r="AM401" s="12"/>
      <c r="AO401" s="39"/>
    </row>
    <row r="402" ht="15.75" customHeight="1">
      <c r="A402" s="34"/>
      <c r="B402" s="34"/>
      <c r="C402" s="34"/>
      <c r="E402" s="34"/>
      <c r="F402" s="35"/>
      <c r="J402" s="36"/>
      <c r="L402" s="37"/>
      <c r="P402" s="13"/>
      <c r="Y402" s="12"/>
      <c r="Z402" s="34"/>
      <c r="AA402" s="12"/>
      <c r="AB402" s="12"/>
      <c r="AD402" s="13"/>
      <c r="AF402" s="12"/>
      <c r="AJ402" s="12"/>
      <c r="AM402" s="12"/>
      <c r="AO402" s="39"/>
    </row>
    <row r="403" ht="15.75" customHeight="1">
      <c r="A403" s="34"/>
      <c r="B403" s="34"/>
      <c r="C403" s="34"/>
      <c r="E403" s="34"/>
      <c r="F403" s="35"/>
      <c r="J403" s="36"/>
      <c r="L403" s="37"/>
      <c r="P403" s="13"/>
      <c r="Y403" s="12"/>
      <c r="Z403" s="34"/>
      <c r="AA403" s="12"/>
      <c r="AB403" s="12"/>
      <c r="AD403" s="13"/>
      <c r="AF403" s="12"/>
      <c r="AJ403" s="12"/>
      <c r="AM403" s="12"/>
      <c r="AO403" s="39"/>
    </row>
    <row r="404" ht="15.75" customHeight="1">
      <c r="A404" s="34"/>
      <c r="B404" s="34"/>
      <c r="C404" s="34"/>
      <c r="E404" s="34"/>
      <c r="F404" s="35"/>
      <c r="J404" s="36"/>
      <c r="L404" s="37"/>
      <c r="P404" s="13"/>
      <c r="Y404" s="12"/>
      <c r="Z404" s="34"/>
      <c r="AA404" s="12"/>
      <c r="AB404" s="12"/>
      <c r="AD404" s="13"/>
      <c r="AF404" s="12"/>
      <c r="AJ404" s="12"/>
      <c r="AM404" s="12"/>
      <c r="AO404" s="39"/>
    </row>
    <row r="405" ht="15.75" customHeight="1">
      <c r="A405" s="34"/>
      <c r="B405" s="34"/>
      <c r="C405" s="34"/>
      <c r="E405" s="34"/>
      <c r="F405" s="35"/>
      <c r="J405" s="36"/>
      <c r="L405" s="37"/>
      <c r="P405" s="13"/>
      <c r="Y405" s="12"/>
      <c r="Z405" s="34"/>
      <c r="AA405" s="12"/>
      <c r="AB405" s="12"/>
      <c r="AD405" s="13"/>
      <c r="AF405" s="12"/>
      <c r="AJ405" s="12"/>
      <c r="AM405" s="12"/>
      <c r="AO405" s="39"/>
    </row>
    <row r="406" ht="15.75" customHeight="1">
      <c r="A406" s="34"/>
      <c r="B406" s="34"/>
      <c r="C406" s="34"/>
      <c r="E406" s="34"/>
      <c r="F406" s="35"/>
      <c r="J406" s="36"/>
      <c r="L406" s="37"/>
      <c r="P406" s="13"/>
      <c r="Y406" s="12"/>
      <c r="Z406" s="34"/>
      <c r="AA406" s="12"/>
      <c r="AB406" s="12"/>
      <c r="AD406" s="13"/>
      <c r="AF406" s="12"/>
      <c r="AJ406" s="12"/>
      <c r="AM406" s="12"/>
      <c r="AO406" s="39"/>
    </row>
    <row r="407" ht="15.75" customHeight="1">
      <c r="A407" s="34"/>
      <c r="B407" s="34"/>
      <c r="C407" s="34"/>
      <c r="E407" s="34"/>
      <c r="F407" s="35"/>
      <c r="J407" s="36"/>
      <c r="L407" s="37"/>
      <c r="P407" s="13"/>
      <c r="Y407" s="12"/>
      <c r="Z407" s="34"/>
      <c r="AA407" s="12"/>
      <c r="AB407" s="12"/>
      <c r="AD407" s="13"/>
      <c r="AF407" s="12"/>
      <c r="AJ407" s="12"/>
      <c r="AM407" s="12"/>
      <c r="AO407" s="39"/>
    </row>
    <row r="408" ht="15.75" customHeight="1">
      <c r="A408" s="34"/>
      <c r="B408" s="34"/>
      <c r="C408" s="34"/>
      <c r="E408" s="34"/>
      <c r="F408" s="35"/>
      <c r="J408" s="36"/>
      <c r="L408" s="37"/>
      <c r="P408" s="13"/>
      <c r="Y408" s="12"/>
      <c r="Z408" s="34"/>
      <c r="AA408" s="12"/>
      <c r="AB408" s="12"/>
      <c r="AD408" s="13"/>
      <c r="AF408" s="12"/>
      <c r="AJ408" s="12"/>
      <c r="AM408" s="12"/>
      <c r="AO408" s="39"/>
    </row>
    <row r="409" ht="15.75" customHeight="1">
      <c r="A409" s="34"/>
      <c r="B409" s="34"/>
      <c r="C409" s="34"/>
      <c r="E409" s="34"/>
      <c r="F409" s="35"/>
      <c r="J409" s="36"/>
      <c r="L409" s="37"/>
      <c r="P409" s="13"/>
      <c r="Y409" s="12"/>
      <c r="Z409" s="34"/>
      <c r="AA409" s="12"/>
      <c r="AB409" s="12"/>
      <c r="AD409" s="13"/>
      <c r="AF409" s="12"/>
      <c r="AJ409" s="12"/>
      <c r="AM409" s="12"/>
      <c r="AO409" s="39"/>
    </row>
    <row r="410" ht="15.75" customHeight="1">
      <c r="A410" s="34"/>
      <c r="B410" s="34"/>
      <c r="C410" s="34"/>
      <c r="E410" s="34"/>
      <c r="F410" s="35"/>
      <c r="J410" s="36"/>
      <c r="L410" s="37"/>
      <c r="P410" s="13"/>
      <c r="Y410" s="12"/>
      <c r="Z410" s="34"/>
      <c r="AA410" s="12"/>
      <c r="AB410" s="12"/>
      <c r="AD410" s="13"/>
      <c r="AF410" s="12"/>
      <c r="AJ410" s="12"/>
      <c r="AM410" s="12"/>
      <c r="AO410" s="39"/>
    </row>
    <row r="411" ht="15.75" customHeight="1">
      <c r="A411" s="34"/>
      <c r="B411" s="34"/>
      <c r="C411" s="34"/>
      <c r="E411" s="34"/>
      <c r="F411" s="35"/>
      <c r="J411" s="36"/>
      <c r="L411" s="37"/>
      <c r="P411" s="13"/>
      <c r="Y411" s="12"/>
      <c r="Z411" s="34"/>
      <c r="AA411" s="12"/>
      <c r="AB411" s="12"/>
      <c r="AD411" s="13"/>
      <c r="AF411" s="12"/>
      <c r="AJ411" s="12"/>
      <c r="AM411" s="12"/>
      <c r="AO411" s="39"/>
    </row>
    <row r="412" ht="15.75" customHeight="1">
      <c r="A412" s="34"/>
      <c r="B412" s="34"/>
      <c r="C412" s="34"/>
      <c r="E412" s="34"/>
      <c r="F412" s="35"/>
      <c r="J412" s="36"/>
      <c r="L412" s="37"/>
      <c r="P412" s="13"/>
      <c r="Y412" s="12"/>
      <c r="Z412" s="34"/>
      <c r="AA412" s="12"/>
      <c r="AB412" s="12"/>
      <c r="AD412" s="13"/>
      <c r="AF412" s="12"/>
      <c r="AJ412" s="12"/>
      <c r="AM412" s="12"/>
      <c r="AO412" s="39"/>
    </row>
    <row r="413" ht="15.75" customHeight="1">
      <c r="A413" s="34"/>
      <c r="B413" s="34"/>
      <c r="C413" s="34"/>
      <c r="E413" s="34"/>
      <c r="F413" s="35"/>
      <c r="J413" s="36"/>
      <c r="L413" s="37"/>
      <c r="P413" s="13"/>
      <c r="Y413" s="12"/>
      <c r="Z413" s="34"/>
      <c r="AA413" s="12"/>
      <c r="AB413" s="12"/>
      <c r="AD413" s="13"/>
      <c r="AF413" s="12"/>
      <c r="AJ413" s="12"/>
      <c r="AM413" s="12"/>
      <c r="AO413" s="39"/>
    </row>
    <row r="414" ht="15.75" customHeight="1">
      <c r="A414" s="34"/>
      <c r="B414" s="34"/>
      <c r="C414" s="34"/>
      <c r="E414" s="34"/>
      <c r="F414" s="35"/>
      <c r="J414" s="36"/>
      <c r="L414" s="37"/>
      <c r="P414" s="13"/>
      <c r="Y414" s="12"/>
      <c r="Z414" s="34"/>
      <c r="AA414" s="12"/>
      <c r="AB414" s="12"/>
      <c r="AD414" s="13"/>
      <c r="AF414" s="12"/>
      <c r="AJ414" s="12"/>
      <c r="AM414" s="12"/>
      <c r="AO414" s="39"/>
    </row>
    <row r="415" ht="15.75" customHeight="1">
      <c r="A415" s="34"/>
      <c r="B415" s="34"/>
      <c r="C415" s="34"/>
      <c r="E415" s="34"/>
      <c r="F415" s="35"/>
      <c r="J415" s="36"/>
      <c r="L415" s="37"/>
      <c r="P415" s="13"/>
      <c r="Y415" s="12"/>
      <c r="Z415" s="34"/>
      <c r="AA415" s="12"/>
      <c r="AB415" s="12"/>
      <c r="AD415" s="13"/>
      <c r="AF415" s="12"/>
      <c r="AJ415" s="12"/>
      <c r="AM415" s="12"/>
      <c r="AO415" s="39"/>
    </row>
    <row r="416" ht="15.75" customHeight="1">
      <c r="A416" s="34"/>
      <c r="B416" s="34"/>
      <c r="C416" s="34"/>
      <c r="E416" s="34"/>
      <c r="F416" s="35"/>
      <c r="J416" s="36"/>
      <c r="L416" s="37"/>
      <c r="P416" s="13"/>
      <c r="Y416" s="12"/>
      <c r="Z416" s="34"/>
      <c r="AA416" s="12"/>
      <c r="AB416" s="12"/>
      <c r="AD416" s="13"/>
      <c r="AF416" s="12"/>
      <c r="AJ416" s="12"/>
      <c r="AM416" s="12"/>
      <c r="AO416" s="39"/>
    </row>
    <row r="417" ht="15.75" customHeight="1">
      <c r="A417" s="34"/>
      <c r="B417" s="34"/>
      <c r="C417" s="34"/>
      <c r="E417" s="34"/>
      <c r="F417" s="35"/>
      <c r="J417" s="36"/>
      <c r="L417" s="37"/>
      <c r="P417" s="13"/>
      <c r="Y417" s="12"/>
      <c r="Z417" s="34"/>
      <c r="AA417" s="12"/>
      <c r="AB417" s="12"/>
      <c r="AD417" s="13"/>
      <c r="AF417" s="12"/>
      <c r="AJ417" s="12"/>
      <c r="AM417" s="12"/>
      <c r="AO417" s="39"/>
    </row>
    <row r="418" ht="15.75" customHeight="1">
      <c r="A418" s="34"/>
      <c r="B418" s="34"/>
      <c r="C418" s="34"/>
      <c r="E418" s="34"/>
      <c r="F418" s="35"/>
      <c r="J418" s="36"/>
      <c r="L418" s="37"/>
      <c r="P418" s="13"/>
      <c r="Y418" s="12"/>
      <c r="Z418" s="34"/>
      <c r="AA418" s="12"/>
      <c r="AB418" s="12"/>
      <c r="AD418" s="13"/>
      <c r="AF418" s="12"/>
      <c r="AJ418" s="12"/>
      <c r="AM418" s="12"/>
      <c r="AO418" s="39"/>
    </row>
    <row r="419" ht="15.75" customHeight="1">
      <c r="A419" s="34"/>
      <c r="B419" s="34"/>
      <c r="C419" s="34"/>
      <c r="E419" s="34"/>
      <c r="F419" s="35"/>
      <c r="J419" s="36"/>
      <c r="L419" s="37"/>
      <c r="P419" s="13"/>
      <c r="Y419" s="12"/>
      <c r="Z419" s="34"/>
      <c r="AA419" s="12"/>
      <c r="AB419" s="12"/>
      <c r="AD419" s="13"/>
      <c r="AF419" s="12"/>
      <c r="AJ419" s="12"/>
      <c r="AM419" s="12"/>
      <c r="AO419" s="39"/>
    </row>
    <row r="420" ht="15.75" customHeight="1">
      <c r="A420" s="34"/>
      <c r="B420" s="34"/>
      <c r="C420" s="34"/>
      <c r="E420" s="34"/>
      <c r="F420" s="35"/>
      <c r="J420" s="36"/>
      <c r="L420" s="37"/>
      <c r="P420" s="13"/>
      <c r="Y420" s="12"/>
      <c r="Z420" s="34"/>
      <c r="AA420" s="12"/>
      <c r="AB420" s="12"/>
      <c r="AD420" s="13"/>
      <c r="AF420" s="12"/>
      <c r="AJ420" s="12"/>
      <c r="AM420" s="12"/>
      <c r="AO420" s="39"/>
    </row>
    <row r="421" ht="15.75" customHeight="1">
      <c r="A421" s="34"/>
      <c r="B421" s="34"/>
      <c r="C421" s="34"/>
      <c r="E421" s="34"/>
      <c r="F421" s="35"/>
      <c r="J421" s="36"/>
      <c r="L421" s="37"/>
      <c r="P421" s="13"/>
      <c r="Y421" s="12"/>
      <c r="Z421" s="34"/>
      <c r="AA421" s="12"/>
      <c r="AB421" s="12"/>
      <c r="AD421" s="13"/>
      <c r="AF421" s="12"/>
      <c r="AJ421" s="12"/>
      <c r="AM421" s="12"/>
      <c r="AO421" s="39"/>
    </row>
    <row r="422" ht="15.75" customHeight="1">
      <c r="A422" s="34"/>
      <c r="B422" s="34"/>
      <c r="C422" s="34"/>
      <c r="E422" s="34"/>
      <c r="F422" s="35"/>
      <c r="J422" s="36"/>
      <c r="L422" s="37"/>
      <c r="P422" s="13"/>
      <c r="Y422" s="12"/>
      <c r="Z422" s="34"/>
      <c r="AA422" s="12"/>
      <c r="AB422" s="12"/>
      <c r="AD422" s="13"/>
      <c r="AF422" s="12"/>
      <c r="AJ422" s="12"/>
      <c r="AM422" s="12"/>
      <c r="AO422" s="39"/>
    </row>
    <row r="423" ht="15.75" customHeight="1">
      <c r="A423" s="34"/>
      <c r="B423" s="34"/>
      <c r="C423" s="34"/>
      <c r="E423" s="34"/>
      <c r="F423" s="35"/>
      <c r="J423" s="36"/>
      <c r="L423" s="37"/>
      <c r="P423" s="13"/>
      <c r="Y423" s="12"/>
      <c r="Z423" s="34"/>
      <c r="AA423" s="12"/>
      <c r="AB423" s="12"/>
      <c r="AD423" s="13"/>
      <c r="AF423" s="12"/>
      <c r="AJ423" s="12"/>
      <c r="AM423" s="12"/>
      <c r="AO423" s="39"/>
    </row>
    <row r="424" ht="15.75" customHeight="1">
      <c r="A424" s="34"/>
      <c r="B424" s="34"/>
      <c r="C424" s="34"/>
      <c r="E424" s="34"/>
      <c r="F424" s="35"/>
      <c r="J424" s="36"/>
      <c r="L424" s="37"/>
      <c r="P424" s="13"/>
      <c r="Y424" s="12"/>
      <c r="Z424" s="34"/>
      <c r="AA424" s="12"/>
      <c r="AB424" s="12"/>
      <c r="AD424" s="13"/>
      <c r="AF424" s="12"/>
      <c r="AJ424" s="12"/>
      <c r="AM424" s="12"/>
      <c r="AO424" s="39"/>
    </row>
    <row r="425" ht="15.75" customHeight="1">
      <c r="A425" s="34"/>
      <c r="B425" s="34"/>
      <c r="C425" s="34"/>
      <c r="E425" s="34"/>
      <c r="F425" s="35"/>
      <c r="J425" s="36"/>
      <c r="L425" s="37"/>
      <c r="P425" s="13"/>
      <c r="Y425" s="12"/>
      <c r="Z425" s="34"/>
      <c r="AA425" s="12"/>
      <c r="AB425" s="12"/>
      <c r="AD425" s="13"/>
      <c r="AF425" s="12"/>
      <c r="AJ425" s="12"/>
      <c r="AM425" s="12"/>
      <c r="AO425" s="39"/>
    </row>
    <row r="426" ht="15.75" customHeight="1">
      <c r="A426" s="34"/>
      <c r="B426" s="34"/>
      <c r="C426" s="34"/>
      <c r="E426" s="34"/>
      <c r="F426" s="35"/>
      <c r="J426" s="36"/>
      <c r="L426" s="37"/>
      <c r="P426" s="13"/>
      <c r="Y426" s="12"/>
      <c r="Z426" s="34"/>
      <c r="AA426" s="12"/>
      <c r="AB426" s="12"/>
      <c r="AD426" s="13"/>
      <c r="AF426" s="12"/>
      <c r="AJ426" s="12"/>
      <c r="AM426" s="12"/>
      <c r="AO426" s="39"/>
    </row>
    <row r="427" ht="15.75" customHeight="1">
      <c r="A427" s="34"/>
      <c r="B427" s="34"/>
      <c r="C427" s="34"/>
      <c r="E427" s="34"/>
      <c r="F427" s="35"/>
      <c r="J427" s="36"/>
      <c r="L427" s="37"/>
      <c r="P427" s="13"/>
      <c r="Y427" s="12"/>
      <c r="Z427" s="34"/>
      <c r="AA427" s="12"/>
      <c r="AB427" s="12"/>
      <c r="AD427" s="13"/>
      <c r="AF427" s="12"/>
      <c r="AJ427" s="12"/>
      <c r="AM427" s="12"/>
      <c r="AO427" s="39"/>
    </row>
    <row r="428" ht="15.75" customHeight="1">
      <c r="A428" s="34"/>
      <c r="B428" s="34"/>
      <c r="C428" s="34"/>
      <c r="E428" s="34"/>
      <c r="F428" s="35"/>
      <c r="J428" s="36"/>
      <c r="L428" s="37"/>
      <c r="P428" s="13"/>
      <c r="Y428" s="12"/>
      <c r="Z428" s="34"/>
      <c r="AA428" s="12"/>
      <c r="AB428" s="12"/>
      <c r="AD428" s="13"/>
      <c r="AF428" s="12"/>
      <c r="AJ428" s="12"/>
      <c r="AM428" s="12"/>
      <c r="AO428" s="39"/>
    </row>
    <row r="429" ht="15.75" customHeight="1">
      <c r="A429" s="34"/>
      <c r="B429" s="34"/>
      <c r="C429" s="34"/>
      <c r="E429" s="34"/>
      <c r="F429" s="35"/>
      <c r="J429" s="36"/>
      <c r="L429" s="37"/>
      <c r="P429" s="13"/>
      <c r="Y429" s="12"/>
      <c r="Z429" s="34"/>
      <c r="AA429" s="12"/>
      <c r="AB429" s="12"/>
      <c r="AD429" s="13"/>
      <c r="AF429" s="12"/>
      <c r="AJ429" s="12"/>
      <c r="AM429" s="12"/>
      <c r="AO429" s="39"/>
    </row>
    <row r="430" ht="15.75" customHeight="1">
      <c r="A430" s="34"/>
      <c r="B430" s="34"/>
      <c r="C430" s="34"/>
      <c r="E430" s="34"/>
      <c r="F430" s="35"/>
      <c r="J430" s="36"/>
      <c r="L430" s="37"/>
      <c r="P430" s="13"/>
      <c r="Y430" s="12"/>
      <c r="Z430" s="34"/>
      <c r="AA430" s="12"/>
      <c r="AB430" s="12"/>
      <c r="AD430" s="13"/>
      <c r="AF430" s="12"/>
      <c r="AJ430" s="12"/>
      <c r="AM430" s="12"/>
      <c r="AO430" s="39"/>
    </row>
    <row r="431" ht="15.75" customHeight="1">
      <c r="A431" s="34"/>
      <c r="B431" s="34"/>
      <c r="C431" s="34"/>
      <c r="E431" s="34"/>
      <c r="F431" s="35"/>
      <c r="J431" s="36"/>
      <c r="L431" s="37"/>
      <c r="P431" s="13"/>
      <c r="Y431" s="12"/>
      <c r="Z431" s="34"/>
      <c r="AA431" s="12"/>
      <c r="AB431" s="12"/>
      <c r="AD431" s="13"/>
      <c r="AF431" s="12"/>
      <c r="AJ431" s="12"/>
      <c r="AM431" s="12"/>
      <c r="AO431" s="39"/>
    </row>
    <row r="432" ht="15.75" customHeight="1">
      <c r="A432" s="34"/>
      <c r="B432" s="34"/>
      <c r="C432" s="34"/>
      <c r="E432" s="34"/>
      <c r="F432" s="35"/>
      <c r="J432" s="36"/>
      <c r="L432" s="37"/>
      <c r="P432" s="13"/>
      <c r="Y432" s="12"/>
      <c r="Z432" s="34"/>
      <c r="AA432" s="12"/>
      <c r="AB432" s="12"/>
      <c r="AD432" s="13"/>
      <c r="AF432" s="12"/>
      <c r="AJ432" s="12"/>
      <c r="AM432" s="12"/>
      <c r="AO432" s="39"/>
    </row>
    <row r="433" ht="15.75" customHeight="1">
      <c r="A433" s="34"/>
      <c r="B433" s="34"/>
      <c r="C433" s="34"/>
      <c r="E433" s="34"/>
      <c r="F433" s="35"/>
      <c r="J433" s="36"/>
      <c r="L433" s="37"/>
      <c r="P433" s="13"/>
      <c r="Y433" s="12"/>
      <c r="Z433" s="34"/>
      <c r="AA433" s="12"/>
      <c r="AB433" s="12"/>
      <c r="AD433" s="13"/>
      <c r="AF433" s="12"/>
      <c r="AJ433" s="12"/>
      <c r="AM433" s="12"/>
      <c r="AO433" s="39"/>
    </row>
    <row r="434" ht="15.75" customHeight="1">
      <c r="A434" s="34"/>
      <c r="B434" s="34"/>
      <c r="C434" s="34"/>
      <c r="E434" s="34"/>
      <c r="F434" s="35"/>
      <c r="J434" s="36"/>
      <c r="L434" s="37"/>
      <c r="P434" s="13"/>
      <c r="Y434" s="12"/>
      <c r="Z434" s="34"/>
      <c r="AA434" s="12"/>
      <c r="AB434" s="12"/>
      <c r="AD434" s="13"/>
      <c r="AF434" s="12"/>
      <c r="AJ434" s="12"/>
      <c r="AM434" s="12"/>
      <c r="AO434" s="39"/>
    </row>
    <row r="435" ht="15.75" customHeight="1">
      <c r="A435" s="34"/>
      <c r="B435" s="34"/>
      <c r="C435" s="34"/>
      <c r="E435" s="34"/>
      <c r="F435" s="35"/>
      <c r="J435" s="36"/>
      <c r="L435" s="37"/>
      <c r="P435" s="13"/>
      <c r="Y435" s="12"/>
      <c r="Z435" s="34"/>
      <c r="AA435" s="12"/>
      <c r="AB435" s="12"/>
      <c r="AD435" s="13"/>
      <c r="AF435" s="12"/>
      <c r="AJ435" s="12"/>
      <c r="AM435" s="12"/>
      <c r="AO435" s="39"/>
    </row>
    <row r="436" ht="15.75" customHeight="1">
      <c r="A436" s="34"/>
      <c r="B436" s="34"/>
      <c r="C436" s="34"/>
      <c r="E436" s="34"/>
      <c r="F436" s="35"/>
      <c r="J436" s="36"/>
      <c r="L436" s="37"/>
      <c r="P436" s="13"/>
      <c r="Y436" s="12"/>
      <c r="Z436" s="34"/>
      <c r="AA436" s="12"/>
      <c r="AB436" s="12"/>
      <c r="AD436" s="13"/>
      <c r="AF436" s="12"/>
      <c r="AJ436" s="12"/>
      <c r="AM436" s="12"/>
      <c r="AO436" s="39"/>
    </row>
    <row r="437" ht="15.75" customHeight="1">
      <c r="A437" s="34"/>
      <c r="B437" s="34"/>
      <c r="C437" s="34"/>
      <c r="E437" s="34"/>
      <c r="F437" s="35"/>
      <c r="J437" s="36"/>
      <c r="L437" s="37"/>
      <c r="P437" s="13"/>
      <c r="Y437" s="12"/>
      <c r="Z437" s="34"/>
      <c r="AA437" s="12"/>
      <c r="AB437" s="12"/>
      <c r="AD437" s="13"/>
      <c r="AF437" s="12"/>
      <c r="AJ437" s="12"/>
      <c r="AM437" s="12"/>
      <c r="AO437" s="39"/>
    </row>
    <row r="438" ht="15.75" customHeight="1">
      <c r="A438" s="34"/>
      <c r="B438" s="34"/>
      <c r="C438" s="34"/>
      <c r="E438" s="34"/>
      <c r="F438" s="35"/>
      <c r="J438" s="36"/>
      <c r="L438" s="37"/>
      <c r="P438" s="13"/>
      <c r="Y438" s="12"/>
      <c r="Z438" s="34"/>
      <c r="AA438" s="12"/>
      <c r="AB438" s="12"/>
      <c r="AD438" s="13"/>
      <c r="AF438" s="12"/>
      <c r="AJ438" s="12"/>
      <c r="AM438" s="12"/>
      <c r="AO438" s="39"/>
    </row>
    <row r="439" ht="15.75" customHeight="1">
      <c r="A439" s="34"/>
      <c r="B439" s="34"/>
      <c r="C439" s="34"/>
      <c r="E439" s="34"/>
      <c r="F439" s="35"/>
      <c r="J439" s="36"/>
      <c r="L439" s="37"/>
      <c r="P439" s="13"/>
      <c r="Y439" s="12"/>
      <c r="Z439" s="34"/>
      <c r="AA439" s="12"/>
      <c r="AB439" s="12"/>
      <c r="AD439" s="13"/>
      <c r="AF439" s="12"/>
      <c r="AJ439" s="12"/>
      <c r="AM439" s="12"/>
      <c r="AO439" s="39"/>
    </row>
    <row r="440" ht="15.75" customHeight="1">
      <c r="A440" s="34"/>
      <c r="B440" s="34"/>
      <c r="C440" s="34"/>
      <c r="E440" s="34"/>
      <c r="F440" s="35"/>
      <c r="J440" s="36"/>
      <c r="L440" s="37"/>
      <c r="P440" s="13"/>
      <c r="Y440" s="12"/>
      <c r="Z440" s="34"/>
      <c r="AA440" s="12"/>
      <c r="AB440" s="12"/>
      <c r="AD440" s="13"/>
      <c r="AF440" s="12"/>
      <c r="AJ440" s="12"/>
      <c r="AM440" s="12"/>
      <c r="AO440" s="39"/>
    </row>
    <row r="441" ht="15.75" customHeight="1">
      <c r="A441" s="34"/>
      <c r="B441" s="34"/>
      <c r="C441" s="34"/>
      <c r="E441" s="34"/>
      <c r="F441" s="35"/>
      <c r="J441" s="36"/>
      <c r="L441" s="37"/>
      <c r="P441" s="13"/>
      <c r="Y441" s="12"/>
      <c r="Z441" s="34"/>
      <c r="AA441" s="12"/>
      <c r="AB441" s="12"/>
      <c r="AD441" s="13"/>
      <c r="AF441" s="12"/>
      <c r="AJ441" s="12"/>
      <c r="AM441" s="12"/>
      <c r="AO441" s="39"/>
    </row>
    <row r="442" ht="15.75" customHeight="1">
      <c r="A442" s="34"/>
      <c r="B442" s="34"/>
      <c r="C442" s="34"/>
      <c r="E442" s="34"/>
      <c r="F442" s="35"/>
      <c r="J442" s="36"/>
      <c r="L442" s="37"/>
      <c r="P442" s="13"/>
      <c r="Y442" s="12"/>
      <c r="Z442" s="34"/>
      <c r="AA442" s="12"/>
      <c r="AB442" s="12"/>
      <c r="AD442" s="13"/>
      <c r="AF442" s="12"/>
      <c r="AJ442" s="12"/>
      <c r="AM442" s="12"/>
      <c r="AO442" s="39"/>
    </row>
    <row r="443" ht="15.75" customHeight="1">
      <c r="A443" s="34"/>
      <c r="B443" s="34"/>
      <c r="C443" s="34"/>
      <c r="E443" s="34"/>
      <c r="F443" s="35"/>
      <c r="J443" s="36"/>
      <c r="L443" s="37"/>
      <c r="P443" s="13"/>
      <c r="Y443" s="12"/>
      <c r="Z443" s="34"/>
      <c r="AA443" s="12"/>
      <c r="AB443" s="12"/>
      <c r="AD443" s="13"/>
      <c r="AF443" s="12"/>
      <c r="AJ443" s="12"/>
      <c r="AM443" s="12"/>
      <c r="AO443" s="39"/>
    </row>
    <row r="444" ht="15.75" customHeight="1">
      <c r="A444" s="34"/>
      <c r="B444" s="34"/>
      <c r="C444" s="34"/>
      <c r="E444" s="34"/>
      <c r="F444" s="35"/>
      <c r="J444" s="36"/>
      <c r="L444" s="37"/>
      <c r="P444" s="13"/>
      <c r="Y444" s="12"/>
      <c r="Z444" s="34"/>
      <c r="AA444" s="12"/>
      <c r="AB444" s="12"/>
      <c r="AD444" s="13"/>
      <c r="AF444" s="12"/>
      <c r="AJ444" s="12"/>
      <c r="AM444" s="12"/>
      <c r="AO444" s="39"/>
    </row>
    <row r="445" ht="15.75" customHeight="1">
      <c r="A445" s="34"/>
      <c r="B445" s="34"/>
      <c r="C445" s="34"/>
      <c r="E445" s="34"/>
      <c r="F445" s="35"/>
      <c r="J445" s="36"/>
      <c r="L445" s="37"/>
      <c r="P445" s="13"/>
      <c r="Y445" s="12"/>
      <c r="Z445" s="34"/>
      <c r="AA445" s="12"/>
      <c r="AB445" s="12"/>
      <c r="AD445" s="13"/>
      <c r="AF445" s="12"/>
      <c r="AJ445" s="12"/>
      <c r="AM445" s="12"/>
      <c r="AO445" s="39"/>
    </row>
    <row r="446" ht="15.75" customHeight="1">
      <c r="A446" s="34"/>
      <c r="B446" s="34"/>
      <c r="C446" s="34"/>
      <c r="E446" s="34"/>
      <c r="F446" s="35"/>
      <c r="J446" s="36"/>
      <c r="L446" s="37"/>
      <c r="P446" s="13"/>
      <c r="Y446" s="12"/>
      <c r="Z446" s="34"/>
      <c r="AA446" s="12"/>
      <c r="AB446" s="12"/>
      <c r="AD446" s="13"/>
      <c r="AF446" s="12"/>
      <c r="AJ446" s="12"/>
      <c r="AM446" s="12"/>
      <c r="AO446" s="39"/>
    </row>
    <row r="447" ht="15.75" customHeight="1">
      <c r="A447" s="34"/>
      <c r="B447" s="34"/>
      <c r="C447" s="34"/>
      <c r="E447" s="34"/>
      <c r="F447" s="35"/>
      <c r="J447" s="36"/>
      <c r="L447" s="37"/>
      <c r="P447" s="13"/>
      <c r="Y447" s="12"/>
      <c r="Z447" s="34"/>
      <c r="AA447" s="12"/>
      <c r="AB447" s="12"/>
      <c r="AD447" s="13"/>
      <c r="AF447" s="12"/>
      <c r="AJ447" s="12"/>
      <c r="AM447" s="12"/>
      <c r="AO447" s="39"/>
    </row>
    <row r="448" ht="15.75" customHeight="1">
      <c r="A448" s="34"/>
      <c r="B448" s="34"/>
      <c r="C448" s="34"/>
      <c r="E448" s="34"/>
      <c r="F448" s="35"/>
      <c r="J448" s="36"/>
      <c r="L448" s="37"/>
      <c r="P448" s="13"/>
      <c r="Y448" s="12"/>
      <c r="Z448" s="34"/>
      <c r="AA448" s="12"/>
      <c r="AB448" s="12"/>
      <c r="AD448" s="13"/>
      <c r="AF448" s="12"/>
      <c r="AJ448" s="12"/>
      <c r="AM448" s="12"/>
      <c r="AO448" s="39"/>
    </row>
    <row r="449" ht="15.75" customHeight="1">
      <c r="A449" s="34"/>
      <c r="B449" s="34"/>
      <c r="C449" s="34"/>
      <c r="E449" s="34"/>
      <c r="F449" s="35"/>
      <c r="J449" s="36"/>
      <c r="L449" s="37"/>
      <c r="P449" s="13"/>
      <c r="Y449" s="12"/>
      <c r="Z449" s="34"/>
      <c r="AA449" s="12"/>
      <c r="AB449" s="12"/>
      <c r="AD449" s="13"/>
      <c r="AF449" s="12"/>
      <c r="AJ449" s="12"/>
      <c r="AM449" s="12"/>
      <c r="AO449" s="39"/>
    </row>
    <row r="450" ht="15.75" customHeight="1">
      <c r="A450" s="34"/>
      <c r="B450" s="34"/>
      <c r="C450" s="34"/>
      <c r="E450" s="34"/>
      <c r="F450" s="35"/>
      <c r="J450" s="36"/>
      <c r="L450" s="37"/>
      <c r="P450" s="13"/>
      <c r="Y450" s="12"/>
      <c r="Z450" s="34"/>
      <c r="AA450" s="12"/>
      <c r="AB450" s="12"/>
      <c r="AD450" s="13"/>
      <c r="AF450" s="12"/>
      <c r="AJ450" s="12"/>
      <c r="AM450" s="12"/>
      <c r="AO450" s="39"/>
    </row>
    <row r="451" ht="15.75" customHeight="1">
      <c r="A451" s="34"/>
      <c r="B451" s="34"/>
      <c r="C451" s="34"/>
      <c r="E451" s="34"/>
      <c r="F451" s="35"/>
      <c r="J451" s="36"/>
      <c r="L451" s="37"/>
      <c r="P451" s="13"/>
      <c r="Y451" s="12"/>
      <c r="Z451" s="34"/>
      <c r="AA451" s="12"/>
      <c r="AB451" s="12"/>
      <c r="AD451" s="13"/>
      <c r="AF451" s="12"/>
      <c r="AJ451" s="12"/>
      <c r="AM451" s="12"/>
      <c r="AO451" s="39"/>
    </row>
    <row r="452" ht="15.75" customHeight="1">
      <c r="A452" s="34"/>
      <c r="B452" s="34"/>
      <c r="C452" s="34"/>
      <c r="E452" s="34"/>
      <c r="F452" s="35"/>
      <c r="J452" s="36"/>
      <c r="L452" s="37"/>
      <c r="P452" s="13"/>
      <c r="Y452" s="12"/>
      <c r="Z452" s="34"/>
      <c r="AA452" s="12"/>
      <c r="AB452" s="12"/>
      <c r="AD452" s="13"/>
      <c r="AF452" s="12"/>
      <c r="AJ452" s="12"/>
      <c r="AM452" s="12"/>
      <c r="AO452" s="39"/>
    </row>
    <row r="453" ht="15.75" customHeight="1">
      <c r="A453" s="34"/>
      <c r="B453" s="34"/>
      <c r="C453" s="34"/>
      <c r="E453" s="34"/>
      <c r="F453" s="35"/>
      <c r="J453" s="36"/>
      <c r="L453" s="37"/>
      <c r="P453" s="13"/>
      <c r="Y453" s="12"/>
      <c r="Z453" s="34"/>
      <c r="AA453" s="12"/>
      <c r="AB453" s="12"/>
      <c r="AD453" s="13"/>
      <c r="AF453" s="12"/>
      <c r="AJ453" s="12"/>
      <c r="AM453" s="12"/>
      <c r="AO453" s="39"/>
    </row>
    <row r="454" ht="15.75" customHeight="1">
      <c r="A454" s="34"/>
      <c r="B454" s="34"/>
      <c r="C454" s="34"/>
      <c r="E454" s="34"/>
      <c r="F454" s="35"/>
      <c r="J454" s="36"/>
      <c r="L454" s="37"/>
      <c r="P454" s="13"/>
      <c r="Y454" s="12"/>
      <c r="Z454" s="34"/>
      <c r="AA454" s="12"/>
      <c r="AB454" s="12"/>
      <c r="AD454" s="13"/>
      <c r="AF454" s="12"/>
      <c r="AJ454" s="12"/>
      <c r="AM454" s="12"/>
      <c r="AO454" s="39"/>
    </row>
    <row r="455" ht="15.75" customHeight="1">
      <c r="A455" s="34"/>
      <c r="B455" s="34"/>
      <c r="C455" s="34"/>
      <c r="E455" s="34"/>
      <c r="F455" s="35"/>
      <c r="J455" s="36"/>
      <c r="L455" s="37"/>
      <c r="P455" s="13"/>
      <c r="Y455" s="12"/>
      <c r="Z455" s="34"/>
      <c r="AA455" s="12"/>
      <c r="AB455" s="12"/>
      <c r="AD455" s="13"/>
      <c r="AF455" s="12"/>
      <c r="AJ455" s="12"/>
      <c r="AM455" s="12"/>
      <c r="AO455" s="39"/>
    </row>
    <row r="456" ht="15.75" customHeight="1">
      <c r="A456" s="34"/>
      <c r="B456" s="34"/>
      <c r="C456" s="34"/>
      <c r="E456" s="34"/>
      <c r="F456" s="35"/>
      <c r="J456" s="36"/>
      <c r="L456" s="37"/>
      <c r="P456" s="13"/>
      <c r="Y456" s="12"/>
      <c r="Z456" s="34"/>
      <c r="AA456" s="12"/>
      <c r="AB456" s="12"/>
      <c r="AD456" s="13"/>
      <c r="AF456" s="12"/>
      <c r="AJ456" s="12"/>
      <c r="AM456" s="12"/>
      <c r="AO456" s="39"/>
    </row>
    <row r="457" ht="15.75" customHeight="1">
      <c r="A457" s="34"/>
      <c r="B457" s="34"/>
      <c r="C457" s="34"/>
      <c r="E457" s="34"/>
      <c r="F457" s="35"/>
      <c r="J457" s="36"/>
      <c r="L457" s="37"/>
      <c r="P457" s="13"/>
      <c r="Y457" s="12"/>
      <c r="Z457" s="34"/>
      <c r="AA457" s="12"/>
      <c r="AB457" s="12"/>
      <c r="AD457" s="13"/>
      <c r="AF457" s="12"/>
      <c r="AJ457" s="12"/>
      <c r="AM457" s="12"/>
      <c r="AO457" s="39"/>
    </row>
    <row r="458" ht="15.75" customHeight="1">
      <c r="A458" s="34"/>
      <c r="B458" s="34"/>
      <c r="C458" s="34"/>
      <c r="E458" s="34"/>
      <c r="F458" s="35"/>
      <c r="J458" s="36"/>
      <c r="L458" s="37"/>
      <c r="P458" s="13"/>
      <c r="Y458" s="12"/>
      <c r="Z458" s="34"/>
      <c r="AA458" s="12"/>
      <c r="AB458" s="12"/>
      <c r="AD458" s="13"/>
      <c r="AF458" s="12"/>
      <c r="AJ458" s="12"/>
      <c r="AM458" s="12"/>
      <c r="AO458" s="39"/>
    </row>
    <row r="459" ht="15.75" customHeight="1">
      <c r="A459" s="34"/>
      <c r="B459" s="34"/>
      <c r="C459" s="34"/>
      <c r="E459" s="34"/>
      <c r="F459" s="35"/>
      <c r="J459" s="36"/>
      <c r="L459" s="37"/>
      <c r="P459" s="13"/>
      <c r="Y459" s="12"/>
      <c r="Z459" s="34"/>
      <c r="AA459" s="12"/>
      <c r="AB459" s="12"/>
      <c r="AD459" s="13"/>
      <c r="AF459" s="12"/>
      <c r="AJ459" s="12"/>
      <c r="AM459" s="12"/>
      <c r="AO459" s="39"/>
    </row>
    <row r="460" ht="15.75" customHeight="1">
      <c r="A460" s="34"/>
      <c r="B460" s="34"/>
      <c r="C460" s="34"/>
      <c r="E460" s="34"/>
      <c r="F460" s="35"/>
      <c r="J460" s="36"/>
      <c r="L460" s="37"/>
      <c r="P460" s="13"/>
      <c r="Y460" s="12"/>
      <c r="Z460" s="34"/>
      <c r="AA460" s="12"/>
      <c r="AB460" s="12"/>
      <c r="AD460" s="13"/>
      <c r="AF460" s="12"/>
      <c r="AJ460" s="12"/>
      <c r="AM460" s="12"/>
      <c r="AO460" s="39"/>
    </row>
    <row r="461" ht="15.75" customHeight="1">
      <c r="A461" s="34"/>
      <c r="B461" s="34"/>
      <c r="C461" s="34"/>
      <c r="E461" s="34"/>
      <c r="F461" s="35"/>
      <c r="J461" s="36"/>
      <c r="L461" s="37"/>
      <c r="P461" s="13"/>
      <c r="Y461" s="12"/>
      <c r="Z461" s="34"/>
      <c r="AA461" s="12"/>
      <c r="AB461" s="12"/>
      <c r="AD461" s="13"/>
      <c r="AF461" s="12"/>
      <c r="AJ461" s="12"/>
      <c r="AM461" s="12"/>
      <c r="AO461" s="39"/>
    </row>
    <row r="462" ht="15.75" customHeight="1">
      <c r="A462" s="34"/>
      <c r="B462" s="34"/>
      <c r="C462" s="34"/>
      <c r="E462" s="34"/>
      <c r="F462" s="35"/>
      <c r="J462" s="36"/>
      <c r="L462" s="37"/>
      <c r="P462" s="13"/>
      <c r="Y462" s="12"/>
      <c r="Z462" s="34"/>
      <c r="AA462" s="12"/>
      <c r="AB462" s="12"/>
      <c r="AD462" s="13"/>
      <c r="AF462" s="12"/>
      <c r="AJ462" s="12"/>
      <c r="AM462" s="12"/>
      <c r="AO462" s="39"/>
    </row>
    <row r="463" ht="15.75" customHeight="1">
      <c r="A463" s="34"/>
      <c r="B463" s="34"/>
      <c r="C463" s="34"/>
      <c r="E463" s="34"/>
      <c r="F463" s="35"/>
      <c r="J463" s="36"/>
      <c r="L463" s="37"/>
      <c r="P463" s="13"/>
      <c r="Y463" s="12"/>
      <c r="Z463" s="34"/>
      <c r="AA463" s="12"/>
      <c r="AB463" s="12"/>
      <c r="AD463" s="13"/>
      <c r="AF463" s="12"/>
      <c r="AJ463" s="12"/>
      <c r="AM463" s="12"/>
      <c r="AO463" s="39"/>
    </row>
    <row r="464" ht="15.75" customHeight="1">
      <c r="A464" s="34"/>
      <c r="B464" s="34"/>
      <c r="C464" s="34"/>
      <c r="E464" s="34"/>
      <c r="F464" s="35"/>
      <c r="J464" s="36"/>
      <c r="L464" s="37"/>
      <c r="P464" s="13"/>
      <c r="Y464" s="12"/>
      <c r="Z464" s="34"/>
      <c r="AA464" s="12"/>
      <c r="AB464" s="12"/>
      <c r="AD464" s="13"/>
      <c r="AF464" s="12"/>
      <c r="AJ464" s="12"/>
      <c r="AM464" s="12"/>
      <c r="AO464" s="39"/>
    </row>
    <row r="465" ht="15.75" customHeight="1">
      <c r="A465" s="34"/>
      <c r="B465" s="34"/>
      <c r="C465" s="34"/>
      <c r="E465" s="34"/>
      <c r="F465" s="35"/>
      <c r="J465" s="36"/>
      <c r="L465" s="37"/>
      <c r="P465" s="13"/>
      <c r="Y465" s="12"/>
      <c r="Z465" s="34"/>
      <c r="AA465" s="12"/>
      <c r="AB465" s="12"/>
      <c r="AD465" s="13"/>
      <c r="AF465" s="12"/>
      <c r="AJ465" s="12"/>
      <c r="AM465" s="12"/>
      <c r="AO465" s="39"/>
    </row>
    <row r="466" ht="15.75" customHeight="1">
      <c r="A466" s="34"/>
      <c r="B466" s="34"/>
      <c r="C466" s="34"/>
      <c r="E466" s="34"/>
      <c r="F466" s="35"/>
      <c r="J466" s="36"/>
      <c r="L466" s="37"/>
      <c r="P466" s="13"/>
      <c r="Y466" s="12"/>
      <c r="Z466" s="34"/>
      <c r="AA466" s="12"/>
      <c r="AB466" s="12"/>
      <c r="AD466" s="13"/>
      <c r="AF466" s="12"/>
      <c r="AJ466" s="12"/>
      <c r="AM466" s="12"/>
      <c r="AO466" s="39"/>
    </row>
    <row r="467" ht="15.75" customHeight="1">
      <c r="A467" s="34"/>
      <c r="B467" s="34"/>
      <c r="C467" s="34"/>
      <c r="E467" s="34"/>
      <c r="F467" s="35"/>
      <c r="J467" s="36"/>
      <c r="L467" s="37"/>
      <c r="P467" s="13"/>
      <c r="Y467" s="12"/>
      <c r="Z467" s="34"/>
      <c r="AA467" s="12"/>
      <c r="AB467" s="12"/>
      <c r="AD467" s="13"/>
      <c r="AF467" s="12"/>
      <c r="AJ467" s="12"/>
      <c r="AM467" s="12"/>
      <c r="AO467" s="39"/>
    </row>
    <row r="468" ht="15.75" customHeight="1">
      <c r="A468" s="34"/>
      <c r="B468" s="34"/>
      <c r="C468" s="34"/>
      <c r="E468" s="34"/>
      <c r="F468" s="35"/>
      <c r="J468" s="36"/>
      <c r="L468" s="37"/>
      <c r="P468" s="13"/>
      <c r="Y468" s="12"/>
      <c r="Z468" s="34"/>
      <c r="AA468" s="12"/>
      <c r="AB468" s="12"/>
      <c r="AD468" s="13"/>
      <c r="AF468" s="12"/>
      <c r="AJ468" s="12"/>
      <c r="AM468" s="12"/>
      <c r="AO468" s="39"/>
    </row>
    <row r="469" ht="15.75" customHeight="1">
      <c r="A469" s="34"/>
      <c r="B469" s="34"/>
      <c r="C469" s="34"/>
      <c r="E469" s="34"/>
      <c r="F469" s="35"/>
      <c r="J469" s="36"/>
      <c r="L469" s="37"/>
      <c r="P469" s="13"/>
      <c r="Y469" s="12"/>
      <c r="Z469" s="34"/>
      <c r="AA469" s="12"/>
      <c r="AB469" s="12"/>
      <c r="AD469" s="13"/>
      <c r="AF469" s="12"/>
      <c r="AJ469" s="12"/>
      <c r="AM469" s="12"/>
      <c r="AO469" s="39"/>
    </row>
    <row r="470" ht="15.75" customHeight="1">
      <c r="A470" s="34"/>
      <c r="B470" s="34"/>
      <c r="C470" s="34"/>
      <c r="E470" s="34"/>
      <c r="F470" s="35"/>
      <c r="J470" s="36"/>
      <c r="L470" s="37"/>
      <c r="P470" s="13"/>
      <c r="Y470" s="12"/>
      <c r="Z470" s="34"/>
      <c r="AA470" s="12"/>
      <c r="AB470" s="12"/>
      <c r="AD470" s="13"/>
      <c r="AF470" s="12"/>
      <c r="AJ470" s="12"/>
      <c r="AM470" s="12"/>
      <c r="AO470" s="39"/>
    </row>
    <row r="471" ht="15.75" customHeight="1">
      <c r="A471" s="34"/>
      <c r="B471" s="34"/>
      <c r="C471" s="34"/>
      <c r="E471" s="34"/>
      <c r="F471" s="35"/>
      <c r="J471" s="36"/>
      <c r="L471" s="37"/>
      <c r="P471" s="13"/>
      <c r="Y471" s="12"/>
      <c r="Z471" s="34"/>
      <c r="AA471" s="12"/>
      <c r="AB471" s="12"/>
      <c r="AD471" s="13"/>
      <c r="AF471" s="12"/>
      <c r="AJ471" s="12"/>
      <c r="AM471" s="12"/>
      <c r="AO471" s="39"/>
    </row>
    <row r="472" ht="15.75" customHeight="1">
      <c r="A472" s="34"/>
      <c r="B472" s="34"/>
      <c r="C472" s="34"/>
      <c r="E472" s="34"/>
      <c r="F472" s="35"/>
      <c r="J472" s="36"/>
      <c r="L472" s="37"/>
      <c r="P472" s="13"/>
      <c r="Y472" s="12"/>
      <c r="Z472" s="34"/>
      <c r="AA472" s="12"/>
      <c r="AB472" s="12"/>
      <c r="AD472" s="13"/>
      <c r="AF472" s="12"/>
      <c r="AJ472" s="12"/>
      <c r="AM472" s="12"/>
      <c r="AO472" s="39"/>
    </row>
    <row r="473" ht="15.75" customHeight="1">
      <c r="A473" s="34"/>
      <c r="B473" s="34"/>
      <c r="C473" s="34"/>
      <c r="E473" s="34"/>
      <c r="F473" s="35"/>
      <c r="J473" s="36"/>
      <c r="L473" s="37"/>
      <c r="P473" s="13"/>
      <c r="Y473" s="12"/>
      <c r="Z473" s="34"/>
      <c r="AA473" s="12"/>
      <c r="AB473" s="12"/>
      <c r="AD473" s="13"/>
      <c r="AF473" s="12"/>
      <c r="AJ473" s="12"/>
      <c r="AM473" s="12"/>
      <c r="AO473" s="39"/>
    </row>
    <row r="474" ht="15.75" customHeight="1">
      <c r="A474" s="34"/>
      <c r="B474" s="34"/>
      <c r="C474" s="34"/>
      <c r="E474" s="34"/>
      <c r="F474" s="35"/>
      <c r="J474" s="36"/>
      <c r="L474" s="37"/>
      <c r="P474" s="13"/>
      <c r="Y474" s="12"/>
      <c r="Z474" s="34"/>
      <c r="AA474" s="12"/>
      <c r="AB474" s="12"/>
      <c r="AD474" s="13"/>
      <c r="AF474" s="12"/>
      <c r="AJ474" s="12"/>
      <c r="AM474" s="12"/>
      <c r="AO474" s="39"/>
    </row>
    <row r="475" ht="15.75" customHeight="1">
      <c r="A475" s="34"/>
      <c r="B475" s="34"/>
      <c r="C475" s="34"/>
      <c r="E475" s="34"/>
      <c r="F475" s="35"/>
      <c r="J475" s="36"/>
      <c r="L475" s="37"/>
      <c r="P475" s="13"/>
      <c r="Y475" s="12"/>
      <c r="Z475" s="34"/>
      <c r="AA475" s="12"/>
      <c r="AB475" s="12"/>
      <c r="AD475" s="13"/>
      <c r="AF475" s="12"/>
      <c r="AJ475" s="12"/>
      <c r="AM475" s="12"/>
      <c r="AO475" s="39"/>
    </row>
    <row r="476" ht="15.75" customHeight="1">
      <c r="A476" s="34"/>
      <c r="B476" s="34"/>
      <c r="C476" s="34"/>
      <c r="E476" s="34"/>
      <c r="F476" s="35"/>
      <c r="J476" s="36"/>
      <c r="L476" s="37"/>
      <c r="P476" s="13"/>
      <c r="Y476" s="12"/>
      <c r="Z476" s="34"/>
      <c r="AA476" s="12"/>
      <c r="AB476" s="12"/>
      <c r="AD476" s="13"/>
      <c r="AF476" s="12"/>
      <c r="AJ476" s="12"/>
      <c r="AM476" s="12"/>
      <c r="AO476" s="39"/>
    </row>
    <row r="477" ht="15.75" customHeight="1">
      <c r="A477" s="34"/>
      <c r="B477" s="34"/>
      <c r="C477" s="34"/>
      <c r="E477" s="34"/>
      <c r="F477" s="35"/>
      <c r="J477" s="36"/>
      <c r="L477" s="37"/>
      <c r="P477" s="13"/>
      <c r="Y477" s="12"/>
      <c r="Z477" s="34"/>
      <c r="AA477" s="12"/>
      <c r="AB477" s="12"/>
      <c r="AD477" s="13"/>
      <c r="AF477" s="12"/>
      <c r="AJ477" s="12"/>
      <c r="AM477" s="12"/>
      <c r="AO477" s="39"/>
    </row>
    <row r="478" ht="15.75" customHeight="1">
      <c r="A478" s="34"/>
      <c r="B478" s="34"/>
      <c r="C478" s="34"/>
      <c r="E478" s="34"/>
      <c r="F478" s="35"/>
      <c r="J478" s="36"/>
      <c r="L478" s="37"/>
      <c r="P478" s="13"/>
      <c r="Y478" s="12"/>
      <c r="Z478" s="34"/>
      <c r="AA478" s="12"/>
      <c r="AB478" s="12"/>
      <c r="AD478" s="13"/>
      <c r="AF478" s="12"/>
      <c r="AJ478" s="12"/>
      <c r="AM478" s="12"/>
      <c r="AO478" s="39"/>
    </row>
    <row r="479" ht="15.75" customHeight="1">
      <c r="A479" s="34"/>
      <c r="B479" s="34"/>
      <c r="C479" s="34"/>
      <c r="E479" s="34"/>
      <c r="F479" s="35"/>
      <c r="J479" s="36"/>
      <c r="L479" s="37"/>
      <c r="P479" s="13"/>
      <c r="Y479" s="12"/>
      <c r="Z479" s="34"/>
      <c r="AA479" s="12"/>
      <c r="AB479" s="12"/>
      <c r="AD479" s="13"/>
      <c r="AF479" s="12"/>
      <c r="AJ479" s="12"/>
      <c r="AM479" s="12"/>
      <c r="AO479" s="39"/>
    </row>
    <row r="480" ht="15.75" customHeight="1">
      <c r="A480" s="34"/>
      <c r="B480" s="34"/>
      <c r="C480" s="34"/>
      <c r="E480" s="34"/>
      <c r="F480" s="35"/>
      <c r="J480" s="36"/>
      <c r="L480" s="37"/>
      <c r="P480" s="13"/>
      <c r="Y480" s="12"/>
      <c r="Z480" s="34"/>
      <c r="AA480" s="12"/>
      <c r="AB480" s="12"/>
      <c r="AD480" s="13"/>
      <c r="AF480" s="12"/>
      <c r="AJ480" s="12"/>
      <c r="AM480" s="12"/>
      <c r="AO480" s="39"/>
    </row>
    <row r="481" ht="15.75" customHeight="1">
      <c r="A481" s="34"/>
      <c r="B481" s="34"/>
      <c r="C481" s="34"/>
      <c r="E481" s="34"/>
      <c r="F481" s="35"/>
      <c r="J481" s="36"/>
      <c r="L481" s="37"/>
      <c r="P481" s="13"/>
      <c r="Y481" s="12"/>
      <c r="Z481" s="34"/>
      <c r="AA481" s="12"/>
      <c r="AB481" s="12"/>
      <c r="AD481" s="13"/>
      <c r="AF481" s="12"/>
      <c r="AJ481" s="12"/>
      <c r="AM481" s="12"/>
      <c r="AO481" s="39"/>
    </row>
    <row r="482" ht="15.75" customHeight="1">
      <c r="A482" s="34"/>
      <c r="B482" s="34"/>
      <c r="C482" s="34"/>
      <c r="E482" s="34"/>
      <c r="F482" s="35"/>
      <c r="J482" s="36"/>
      <c r="L482" s="37"/>
      <c r="P482" s="13"/>
      <c r="Y482" s="12"/>
      <c r="Z482" s="34"/>
      <c r="AA482" s="12"/>
      <c r="AB482" s="12"/>
      <c r="AD482" s="13"/>
      <c r="AF482" s="12"/>
      <c r="AJ482" s="12"/>
      <c r="AM482" s="12"/>
      <c r="AO482" s="39"/>
    </row>
    <row r="483" ht="15.75" customHeight="1">
      <c r="A483" s="34"/>
      <c r="B483" s="34"/>
      <c r="C483" s="34"/>
      <c r="E483" s="34"/>
      <c r="F483" s="35"/>
      <c r="J483" s="36"/>
      <c r="L483" s="37"/>
      <c r="P483" s="13"/>
      <c r="Y483" s="12"/>
      <c r="Z483" s="34"/>
      <c r="AA483" s="12"/>
      <c r="AB483" s="12"/>
      <c r="AD483" s="13"/>
      <c r="AF483" s="12"/>
      <c r="AJ483" s="12"/>
      <c r="AM483" s="12"/>
      <c r="AO483" s="39"/>
    </row>
    <row r="484" ht="15.75" customHeight="1">
      <c r="A484" s="34"/>
      <c r="B484" s="34"/>
      <c r="C484" s="34"/>
      <c r="E484" s="34"/>
      <c r="F484" s="35"/>
      <c r="J484" s="36"/>
      <c r="L484" s="37"/>
      <c r="P484" s="13"/>
      <c r="Y484" s="12"/>
      <c r="Z484" s="34"/>
      <c r="AA484" s="12"/>
      <c r="AB484" s="12"/>
      <c r="AD484" s="13"/>
      <c r="AF484" s="12"/>
      <c r="AJ484" s="12"/>
      <c r="AM484" s="12"/>
      <c r="AO484" s="39"/>
    </row>
    <row r="485" ht="15.75" customHeight="1">
      <c r="A485" s="34"/>
      <c r="B485" s="34"/>
      <c r="C485" s="34"/>
      <c r="E485" s="34"/>
      <c r="F485" s="35"/>
      <c r="J485" s="36"/>
      <c r="L485" s="37"/>
      <c r="P485" s="13"/>
      <c r="Y485" s="12"/>
      <c r="Z485" s="34"/>
      <c r="AA485" s="12"/>
      <c r="AB485" s="12"/>
      <c r="AD485" s="13"/>
      <c r="AF485" s="12"/>
      <c r="AJ485" s="12"/>
      <c r="AM485" s="12"/>
      <c r="AO485" s="39"/>
    </row>
    <row r="486" ht="15.75" customHeight="1">
      <c r="A486" s="34"/>
      <c r="B486" s="34"/>
      <c r="C486" s="34"/>
      <c r="E486" s="34"/>
      <c r="F486" s="35"/>
      <c r="J486" s="36"/>
      <c r="L486" s="37"/>
      <c r="P486" s="13"/>
      <c r="Y486" s="12"/>
      <c r="Z486" s="34"/>
      <c r="AA486" s="12"/>
      <c r="AB486" s="12"/>
      <c r="AD486" s="13"/>
      <c r="AF486" s="12"/>
      <c r="AJ486" s="12"/>
      <c r="AM486" s="12"/>
      <c r="AO486" s="39"/>
    </row>
    <row r="487" ht="15.75" customHeight="1">
      <c r="A487" s="34"/>
      <c r="B487" s="34"/>
      <c r="C487" s="34"/>
      <c r="E487" s="34"/>
      <c r="F487" s="35"/>
      <c r="J487" s="36"/>
      <c r="L487" s="37"/>
      <c r="P487" s="13"/>
      <c r="Y487" s="12"/>
      <c r="Z487" s="34"/>
      <c r="AA487" s="12"/>
      <c r="AB487" s="12"/>
      <c r="AD487" s="13"/>
      <c r="AF487" s="12"/>
      <c r="AJ487" s="12"/>
      <c r="AM487" s="12"/>
      <c r="AO487" s="39"/>
    </row>
    <row r="488" ht="15.75" customHeight="1">
      <c r="A488" s="34"/>
      <c r="B488" s="34"/>
      <c r="C488" s="34"/>
      <c r="E488" s="34"/>
      <c r="F488" s="35"/>
      <c r="J488" s="36"/>
      <c r="L488" s="37"/>
      <c r="P488" s="13"/>
      <c r="Y488" s="12"/>
      <c r="Z488" s="34"/>
      <c r="AA488" s="12"/>
      <c r="AB488" s="12"/>
      <c r="AD488" s="13"/>
      <c r="AF488" s="12"/>
      <c r="AJ488" s="12"/>
      <c r="AM488" s="12"/>
      <c r="AO488" s="39"/>
    </row>
    <row r="489" ht="15.75" customHeight="1">
      <c r="A489" s="34"/>
      <c r="B489" s="34"/>
      <c r="C489" s="34"/>
      <c r="E489" s="34"/>
      <c r="F489" s="35"/>
      <c r="J489" s="36"/>
      <c r="L489" s="37"/>
      <c r="P489" s="13"/>
      <c r="Y489" s="12"/>
      <c r="Z489" s="34"/>
      <c r="AA489" s="12"/>
      <c r="AB489" s="12"/>
      <c r="AD489" s="13"/>
      <c r="AF489" s="12"/>
      <c r="AJ489" s="12"/>
      <c r="AM489" s="12"/>
      <c r="AO489" s="39"/>
    </row>
    <row r="490" ht="15.75" customHeight="1">
      <c r="A490" s="34"/>
      <c r="B490" s="34"/>
      <c r="C490" s="34"/>
      <c r="E490" s="34"/>
      <c r="F490" s="35"/>
      <c r="J490" s="36"/>
      <c r="L490" s="37"/>
      <c r="P490" s="13"/>
      <c r="Y490" s="12"/>
      <c r="Z490" s="34"/>
      <c r="AA490" s="12"/>
      <c r="AB490" s="12"/>
      <c r="AD490" s="13"/>
      <c r="AF490" s="12"/>
      <c r="AJ490" s="12"/>
      <c r="AM490" s="12"/>
      <c r="AO490" s="39"/>
    </row>
    <row r="491" ht="15.75" customHeight="1">
      <c r="A491" s="34"/>
      <c r="B491" s="34"/>
      <c r="C491" s="34"/>
      <c r="E491" s="34"/>
      <c r="F491" s="35"/>
      <c r="J491" s="36"/>
      <c r="L491" s="37"/>
      <c r="P491" s="13"/>
      <c r="Y491" s="12"/>
      <c r="Z491" s="34"/>
      <c r="AA491" s="12"/>
      <c r="AB491" s="12"/>
      <c r="AD491" s="13"/>
      <c r="AF491" s="12"/>
      <c r="AJ491" s="12"/>
      <c r="AM491" s="12"/>
      <c r="AO491" s="39"/>
    </row>
    <row r="492" ht="15.75" customHeight="1">
      <c r="A492" s="34"/>
      <c r="B492" s="34"/>
      <c r="C492" s="34"/>
      <c r="E492" s="34"/>
      <c r="F492" s="35"/>
      <c r="J492" s="36"/>
      <c r="L492" s="37"/>
      <c r="P492" s="13"/>
      <c r="Y492" s="12"/>
      <c r="Z492" s="34"/>
      <c r="AA492" s="12"/>
      <c r="AB492" s="12"/>
      <c r="AD492" s="13"/>
      <c r="AF492" s="12"/>
      <c r="AJ492" s="12"/>
      <c r="AM492" s="12"/>
      <c r="AO492" s="39"/>
    </row>
    <row r="493" ht="15.75" customHeight="1">
      <c r="A493" s="34"/>
      <c r="B493" s="34"/>
      <c r="C493" s="34"/>
      <c r="E493" s="34"/>
      <c r="F493" s="35"/>
      <c r="J493" s="36"/>
      <c r="L493" s="37"/>
      <c r="P493" s="13"/>
      <c r="Y493" s="12"/>
      <c r="Z493" s="34"/>
      <c r="AA493" s="12"/>
      <c r="AB493" s="12"/>
      <c r="AD493" s="13"/>
      <c r="AF493" s="12"/>
      <c r="AJ493" s="12"/>
      <c r="AM493" s="12"/>
      <c r="AO493" s="39"/>
    </row>
    <row r="494" ht="15.75" customHeight="1">
      <c r="A494" s="34"/>
      <c r="B494" s="34"/>
      <c r="C494" s="34"/>
      <c r="E494" s="34"/>
      <c r="F494" s="35"/>
      <c r="J494" s="36"/>
      <c r="L494" s="37"/>
      <c r="P494" s="13"/>
      <c r="Y494" s="12"/>
      <c r="Z494" s="34"/>
      <c r="AA494" s="12"/>
      <c r="AB494" s="12"/>
      <c r="AD494" s="13"/>
      <c r="AF494" s="12"/>
      <c r="AJ494" s="12"/>
      <c r="AM494" s="12"/>
      <c r="AO494" s="39"/>
    </row>
    <row r="495" ht="15.75" customHeight="1">
      <c r="A495" s="34"/>
      <c r="B495" s="34"/>
      <c r="C495" s="34"/>
      <c r="E495" s="34"/>
      <c r="F495" s="35"/>
      <c r="J495" s="36"/>
      <c r="L495" s="37"/>
      <c r="P495" s="13"/>
      <c r="Y495" s="12"/>
      <c r="Z495" s="34"/>
      <c r="AA495" s="12"/>
      <c r="AB495" s="12"/>
      <c r="AD495" s="13"/>
      <c r="AF495" s="12"/>
      <c r="AJ495" s="12"/>
      <c r="AM495" s="12"/>
      <c r="AO495" s="39"/>
    </row>
    <row r="496" ht="15.75" customHeight="1">
      <c r="A496" s="34"/>
      <c r="B496" s="34"/>
      <c r="C496" s="34"/>
      <c r="E496" s="34"/>
      <c r="F496" s="35"/>
      <c r="J496" s="36"/>
      <c r="L496" s="37"/>
      <c r="P496" s="13"/>
      <c r="Y496" s="12"/>
      <c r="Z496" s="34"/>
      <c r="AA496" s="12"/>
      <c r="AB496" s="12"/>
      <c r="AD496" s="13"/>
      <c r="AF496" s="12"/>
      <c r="AJ496" s="12"/>
      <c r="AM496" s="12"/>
      <c r="AO496" s="39"/>
    </row>
    <row r="497" ht="15.75" customHeight="1">
      <c r="A497" s="34"/>
      <c r="B497" s="34"/>
      <c r="C497" s="34"/>
      <c r="E497" s="34"/>
      <c r="F497" s="35"/>
      <c r="J497" s="36"/>
      <c r="L497" s="37"/>
      <c r="P497" s="13"/>
      <c r="Y497" s="12"/>
      <c r="Z497" s="34"/>
      <c r="AA497" s="12"/>
      <c r="AB497" s="12"/>
      <c r="AD497" s="13"/>
      <c r="AF497" s="12"/>
      <c r="AJ497" s="12"/>
      <c r="AM497" s="12"/>
      <c r="AO497" s="39"/>
    </row>
    <row r="498" ht="15.75" customHeight="1">
      <c r="A498" s="34"/>
      <c r="B498" s="34"/>
      <c r="C498" s="34"/>
      <c r="E498" s="34"/>
      <c r="F498" s="35"/>
      <c r="J498" s="36"/>
      <c r="L498" s="37"/>
      <c r="P498" s="13"/>
      <c r="Y498" s="12"/>
      <c r="Z498" s="34"/>
      <c r="AA498" s="12"/>
      <c r="AB498" s="12"/>
      <c r="AD498" s="13"/>
      <c r="AF498" s="12"/>
      <c r="AJ498" s="12"/>
      <c r="AM498" s="12"/>
      <c r="AO498" s="39"/>
    </row>
    <row r="499" ht="15.75" customHeight="1">
      <c r="A499" s="34"/>
      <c r="B499" s="34"/>
      <c r="C499" s="34"/>
      <c r="E499" s="34"/>
      <c r="F499" s="35"/>
      <c r="J499" s="36"/>
      <c r="L499" s="37"/>
      <c r="P499" s="13"/>
      <c r="Y499" s="12"/>
      <c r="Z499" s="34"/>
      <c r="AA499" s="12"/>
      <c r="AB499" s="12"/>
      <c r="AD499" s="13"/>
      <c r="AF499" s="12"/>
      <c r="AJ499" s="12"/>
      <c r="AM499" s="12"/>
      <c r="AO499" s="39"/>
    </row>
    <row r="500" ht="15.75" customHeight="1">
      <c r="A500" s="34"/>
      <c r="B500" s="34"/>
      <c r="C500" s="34"/>
      <c r="E500" s="34"/>
      <c r="F500" s="35"/>
      <c r="J500" s="36"/>
      <c r="L500" s="37"/>
      <c r="P500" s="13"/>
      <c r="Y500" s="12"/>
      <c r="Z500" s="34"/>
      <c r="AA500" s="12"/>
      <c r="AB500" s="12"/>
      <c r="AD500" s="13"/>
      <c r="AF500" s="12"/>
      <c r="AJ500" s="12"/>
      <c r="AM500" s="12"/>
      <c r="AO500" s="39"/>
    </row>
    <row r="501" ht="15.75" customHeight="1">
      <c r="A501" s="34"/>
      <c r="B501" s="34"/>
      <c r="C501" s="34"/>
      <c r="E501" s="34"/>
      <c r="F501" s="35"/>
      <c r="J501" s="36"/>
      <c r="L501" s="37"/>
      <c r="P501" s="13"/>
      <c r="Y501" s="12"/>
      <c r="Z501" s="34"/>
      <c r="AA501" s="12"/>
      <c r="AB501" s="12"/>
      <c r="AD501" s="13"/>
      <c r="AF501" s="12"/>
      <c r="AJ501" s="12"/>
      <c r="AM501" s="12"/>
      <c r="AO501" s="39"/>
    </row>
    <row r="502" ht="15.75" customHeight="1">
      <c r="A502" s="34"/>
      <c r="B502" s="34"/>
      <c r="C502" s="34"/>
      <c r="E502" s="34"/>
      <c r="F502" s="35"/>
      <c r="J502" s="36"/>
      <c r="L502" s="37"/>
      <c r="P502" s="13"/>
      <c r="Y502" s="12"/>
      <c r="Z502" s="34"/>
      <c r="AA502" s="12"/>
      <c r="AB502" s="12"/>
      <c r="AD502" s="13"/>
      <c r="AF502" s="12"/>
      <c r="AJ502" s="12"/>
      <c r="AM502" s="12"/>
      <c r="AO502" s="39"/>
    </row>
    <row r="503" ht="15.75" customHeight="1">
      <c r="A503" s="34"/>
      <c r="B503" s="34"/>
      <c r="C503" s="34"/>
      <c r="E503" s="34"/>
      <c r="F503" s="35"/>
      <c r="J503" s="36"/>
      <c r="L503" s="37"/>
      <c r="P503" s="13"/>
      <c r="Y503" s="12"/>
      <c r="Z503" s="34"/>
      <c r="AA503" s="12"/>
      <c r="AB503" s="12"/>
      <c r="AD503" s="13"/>
      <c r="AF503" s="12"/>
      <c r="AJ503" s="12"/>
      <c r="AM503" s="12"/>
      <c r="AO503" s="39"/>
    </row>
    <row r="504" ht="15.75" customHeight="1">
      <c r="A504" s="34"/>
      <c r="B504" s="34"/>
      <c r="C504" s="34"/>
      <c r="E504" s="34"/>
      <c r="F504" s="35"/>
      <c r="J504" s="36"/>
      <c r="L504" s="37"/>
      <c r="P504" s="13"/>
      <c r="Y504" s="12"/>
      <c r="Z504" s="34"/>
      <c r="AA504" s="12"/>
      <c r="AB504" s="12"/>
      <c r="AD504" s="13"/>
      <c r="AF504" s="12"/>
      <c r="AJ504" s="12"/>
      <c r="AM504" s="12"/>
      <c r="AO504" s="39"/>
    </row>
    <row r="505" ht="15.75" customHeight="1">
      <c r="A505" s="34"/>
      <c r="B505" s="34"/>
      <c r="C505" s="34"/>
      <c r="E505" s="34"/>
      <c r="F505" s="35"/>
      <c r="J505" s="36"/>
      <c r="L505" s="37"/>
      <c r="P505" s="13"/>
      <c r="Y505" s="12"/>
      <c r="Z505" s="34"/>
      <c r="AA505" s="12"/>
      <c r="AB505" s="12"/>
      <c r="AD505" s="13"/>
      <c r="AF505" s="12"/>
      <c r="AJ505" s="12"/>
      <c r="AM505" s="12"/>
      <c r="AO505" s="39"/>
    </row>
    <row r="506" ht="15.75" customHeight="1">
      <c r="A506" s="34"/>
      <c r="B506" s="34"/>
      <c r="C506" s="34"/>
      <c r="E506" s="34"/>
      <c r="F506" s="35"/>
      <c r="J506" s="36"/>
      <c r="L506" s="37"/>
      <c r="P506" s="13"/>
      <c r="Y506" s="12"/>
      <c r="Z506" s="34"/>
      <c r="AA506" s="12"/>
      <c r="AB506" s="12"/>
      <c r="AD506" s="13"/>
      <c r="AF506" s="12"/>
      <c r="AJ506" s="12"/>
      <c r="AM506" s="12"/>
      <c r="AO506" s="39"/>
    </row>
    <row r="507" ht="15.75" customHeight="1">
      <c r="A507" s="34"/>
      <c r="B507" s="34"/>
      <c r="C507" s="34"/>
      <c r="E507" s="34"/>
      <c r="F507" s="35"/>
      <c r="J507" s="36"/>
      <c r="L507" s="37"/>
      <c r="P507" s="13"/>
      <c r="Y507" s="12"/>
      <c r="Z507" s="34"/>
      <c r="AA507" s="12"/>
      <c r="AB507" s="12"/>
      <c r="AD507" s="13"/>
      <c r="AF507" s="12"/>
      <c r="AJ507" s="12"/>
      <c r="AM507" s="12"/>
      <c r="AO507" s="39"/>
    </row>
    <row r="508" ht="15.75" customHeight="1">
      <c r="A508" s="34"/>
      <c r="B508" s="34"/>
      <c r="C508" s="34"/>
      <c r="E508" s="34"/>
      <c r="F508" s="35"/>
      <c r="J508" s="36"/>
      <c r="L508" s="37"/>
      <c r="P508" s="13"/>
      <c r="Y508" s="12"/>
      <c r="Z508" s="34"/>
      <c r="AA508" s="12"/>
      <c r="AB508" s="12"/>
      <c r="AD508" s="13"/>
      <c r="AF508" s="12"/>
      <c r="AJ508" s="12"/>
      <c r="AM508" s="12"/>
      <c r="AO508" s="39"/>
    </row>
    <row r="509" ht="15.75" customHeight="1">
      <c r="A509" s="34"/>
      <c r="B509" s="34"/>
      <c r="C509" s="34"/>
      <c r="E509" s="34"/>
      <c r="F509" s="35"/>
      <c r="J509" s="36"/>
      <c r="L509" s="37"/>
      <c r="P509" s="13"/>
      <c r="Y509" s="12"/>
      <c r="Z509" s="34"/>
      <c r="AA509" s="12"/>
      <c r="AB509" s="12"/>
      <c r="AD509" s="13"/>
      <c r="AF509" s="12"/>
      <c r="AJ509" s="12"/>
      <c r="AM509" s="12"/>
      <c r="AO509" s="39"/>
    </row>
    <row r="510" ht="15.75" customHeight="1">
      <c r="A510" s="34"/>
      <c r="B510" s="34"/>
      <c r="C510" s="34"/>
      <c r="E510" s="34"/>
      <c r="F510" s="35"/>
      <c r="J510" s="36"/>
      <c r="L510" s="37"/>
      <c r="P510" s="13"/>
      <c r="Y510" s="12"/>
      <c r="Z510" s="34"/>
      <c r="AA510" s="12"/>
      <c r="AB510" s="12"/>
      <c r="AD510" s="13"/>
      <c r="AF510" s="12"/>
      <c r="AJ510" s="12"/>
      <c r="AM510" s="12"/>
      <c r="AO510" s="39"/>
    </row>
    <row r="511" ht="15.75" customHeight="1">
      <c r="A511" s="34"/>
      <c r="B511" s="34"/>
      <c r="C511" s="34"/>
      <c r="E511" s="34"/>
      <c r="F511" s="35"/>
      <c r="J511" s="36"/>
      <c r="L511" s="37"/>
      <c r="P511" s="13"/>
      <c r="Y511" s="12"/>
      <c r="Z511" s="34"/>
      <c r="AA511" s="12"/>
      <c r="AB511" s="12"/>
      <c r="AD511" s="13"/>
      <c r="AF511" s="12"/>
      <c r="AJ511" s="12"/>
      <c r="AM511" s="12"/>
      <c r="AO511" s="39"/>
    </row>
    <row r="512" ht="15.75" customHeight="1">
      <c r="A512" s="34"/>
      <c r="B512" s="34"/>
      <c r="C512" s="34"/>
      <c r="E512" s="34"/>
      <c r="F512" s="35"/>
      <c r="J512" s="36"/>
      <c r="L512" s="37"/>
      <c r="P512" s="13"/>
      <c r="Y512" s="12"/>
      <c r="Z512" s="34"/>
      <c r="AA512" s="12"/>
      <c r="AB512" s="12"/>
      <c r="AD512" s="13"/>
      <c r="AF512" s="12"/>
      <c r="AJ512" s="12"/>
      <c r="AM512" s="12"/>
      <c r="AO512" s="39"/>
    </row>
    <row r="513" ht="15.75" customHeight="1">
      <c r="A513" s="34"/>
      <c r="B513" s="34"/>
      <c r="C513" s="34"/>
      <c r="E513" s="34"/>
      <c r="F513" s="35"/>
      <c r="J513" s="36"/>
      <c r="L513" s="37"/>
      <c r="P513" s="13"/>
      <c r="Y513" s="12"/>
      <c r="Z513" s="34"/>
      <c r="AA513" s="12"/>
      <c r="AB513" s="12"/>
      <c r="AD513" s="13"/>
      <c r="AF513" s="12"/>
      <c r="AJ513" s="12"/>
      <c r="AM513" s="12"/>
      <c r="AO513" s="39"/>
    </row>
    <row r="514" ht="15.75" customHeight="1">
      <c r="A514" s="34"/>
      <c r="B514" s="34"/>
      <c r="C514" s="34"/>
      <c r="E514" s="34"/>
      <c r="F514" s="35"/>
      <c r="J514" s="36"/>
      <c r="L514" s="37"/>
      <c r="P514" s="13"/>
      <c r="Y514" s="12"/>
      <c r="Z514" s="34"/>
      <c r="AA514" s="12"/>
      <c r="AB514" s="12"/>
      <c r="AD514" s="13"/>
      <c r="AF514" s="12"/>
      <c r="AJ514" s="12"/>
      <c r="AM514" s="12"/>
      <c r="AO514" s="39"/>
    </row>
    <row r="515" ht="15.75" customHeight="1">
      <c r="A515" s="34"/>
      <c r="B515" s="34"/>
      <c r="C515" s="34"/>
      <c r="E515" s="34"/>
      <c r="F515" s="35"/>
      <c r="J515" s="36"/>
      <c r="L515" s="37"/>
      <c r="P515" s="13"/>
      <c r="Y515" s="12"/>
      <c r="Z515" s="34"/>
      <c r="AA515" s="12"/>
      <c r="AB515" s="12"/>
      <c r="AD515" s="13"/>
      <c r="AF515" s="12"/>
      <c r="AJ515" s="12"/>
      <c r="AM515" s="12"/>
      <c r="AO515" s="39"/>
    </row>
    <row r="516" ht="15.75" customHeight="1">
      <c r="A516" s="34"/>
      <c r="B516" s="34"/>
      <c r="C516" s="34"/>
      <c r="E516" s="34"/>
      <c r="F516" s="35"/>
      <c r="J516" s="36"/>
      <c r="L516" s="37"/>
      <c r="P516" s="13"/>
      <c r="Y516" s="12"/>
      <c r="Z516" s="34"/>
      <c r="AA516" s="12"/>
      <c r="AB516" s="12"/>
      <c r="AD516" s="13"/>
      <c r="AF516" s="12"/>
      <c r="AJ516" s="12"/>
      <c r="AM516" s="12"/>
      <c r="AO516" s="39"/>
    </row>
    <row r="517" ht="15.75" customHeight="1">
      <c r="A517" s="34"/>
      <c r="B517" s="34"/>
      <c r="C517" s="34"/>
      <c r="E517" s="34"/>
      <c r="F517" s="35"/>
      <c r="J517" s="36"/>
      <c r="L517" s="37"/>
      <c r="P517" s="13"/>
      <c r="Y517" s="12"/>
      <c r="Z517" s="34"/>
      <c r="AA517" s="12"/>
      <c r="AB517" s="12"/>
      <c r="AD517" s="13"/>
      <c r="AF517" s="12"/>
      <c r="AJ517" s="12"/>
      <c r="AM517" s="12"/>
      <c r="AO517" s="39"/>
    </row>
    <row r="518" ht="15.75" customHeight="1">
      <c r="A518" s="34"/>
      <c r="B518" s="34"/>
      <c r="C518" s="34"/>
      <c r="E518" s="34"/>
      <c r="F518" s="35"/>
      <c r="J518" s="36"/>
      <c r="L518" s="37"/>
      <c r="P518" s="13"/>
      <c r="Y518" s="12"/>
      <c r="Z518" s="34"/>
      <c r="AA518" s="12"/>
      <c r="AB518" s="12"/>
      <c r="AD518" s="13"/>
      <c r="AF518" s="12"/>
      <c r="AJ518" s="12"/>
      <c r="AM518" s="12"/>
      <c r="AO518" s="39"/>
    </row>
    <row r="519" ht="15.75" customHeight="1">
      <c r="A519" s="34"/>
      <c r="B519" s="34"/>
      <c r="C519" s="34"/>
      <c r="E519" s="34"/>
      <c r="F519" s="35"/>
      <c r="J519" s="36"/>
      <c r="L519" s="37"/>
      <c r="P519" s="13"/>
      <c r="Y519" s="12"/>
      <c r="Z519" s="34"/>
      <c r="AA519" s="12"/>
      <c r="AB519" s="12"/>
      <c r="AD519" s="13"/>
      <c r="AF519" s="12"/>
      <c r="AJ519" s="12"/>
      <c r="AM519" s="12"/>
      <c r="AO519" s="39"/>
    </row>
    <row r="520" ht="15.75" customHeight="1">
      <c r="A520" s="34"/>
      <c r="B520" s="34"/>
      <c r="C520" s="34"/>
      <c r="E520" s="34"/>
      <c r="F520" s="35"/>
      <c r="J520" s="36"/>
      <c r="L520" s="37"/>
      <c r="P520" s="13"/>
      <c r="Y520" s="12"/>
      <c r="Z520" s="34"/>
      <c r="AA520" s="12"/>
      <c r="AB520" s="12"/>
      <c r="AD520" s="13"/>
      <c r="AF520" s="12"/>
      <c r="AJ520" s="12"/>
      <c r="AM520" s="12"/>
      <c r="AO520" s="39"/>
    </row>
    <row r="521" ht="15.75" customHeight="1">
      <c r="A521" s="34"/>
      <c r="B521" s="34"/>
      <c r="C521" s="34"/>
      <c r="E521" s="34"/>
      <c r="F521" s="35"/>
      <c r="J521" s="36"/>
      <c r="L521" s="37"/>
      <c r="P521" s="13"/>
      <c r="Y521" s="12"/>
      <c r="Z521" s="34"/>
      <c r="AA521" s="12"/>
      <c r="AB521" s="12"/>
      <c r="AD521" s="13"/>
      <c r="AF521" s="12"/>
      <c r="AJ521" s="12"/>
      <c r="AM521" s="12"/>
      <c r="AO521" s="39"/>
    </row>
    <row r="522" ht="15.75" customHeight="1">
      <c r="A522" s="34"/>
      <c r="B522" s="34"/>
      <c r="C522" s="34"/>
      <c r="E522" s="34"/>
      <c r="F522" s="35"/>
      <c r="J522" s="36"/>
      <c r="L522" s="37"/>
      <c r="P522" s="13"/>
      <c r="Y522" s="12"/>
      <c r="Z522" s="34"/>
      <c r="AA522" s="12"/>
      <c r="AB522" s="12"/>
      <c r="AD522" s="13"/>
      <c r="AF522" s="12"/>
      <c r="AJ522" s="12"/>
      <c r="AM522" s="12"/>
      <c r="AO522" s="39"/>
    </row>
    <row r="523" ht="15.75" customHeight="1">
      <c r="A523" s="34"/>
      <c r="B523" s="34"/>
      <c r="C523" s="34"/>
      <c r="E523" s="34"/>
      <c r="F523" s="35"/>
      <c r="J523" s="36"/>
      <c r="L523" s="37"/>
      <c r="P523" s="13"/>
      <c r="Y523" s="12"/>
      <c r="Z523" s="34"/>
      <c r="AA523" s="12"/>
      <c r="AB523" s="12"/>
      <c r="AD523" s="13"/>
      <c r="AF523" s="12"/>
      <c r="AJ523" s="12"/>
      <c r="AM523" s="12"/>
      <c r="AO523" s="39"/>
    </row>
    <row r="524" ht="15.75" customHeight="1">
      <c r="A524" s="34"/>
      <c r="B524" s="34"/>
      <c r="C524" s="34"/>
      <c r="E524" s="34"/>
      <c r="F524" s="35"/>
      <c r="J524" s="36"/>
      <c r="L524" s="37"/>
      <c r="P524" s="13"/>
      <c r="Y524" s="12"/>
      <c r="Z524" s="34"/>
      <c r="AA524" s="12"/>
      <c r="AB524" s="12"/>
      <c r="AD524" s="13"/>
      <c r="AF524" s="12"/>
      <c r="AJ524" s="12"/>
      <c r="AM524" s="12"/>
      <c r="AO524" s="39"/>
    </row>
    <row r="525" ht="15.75" customHeight="1">
      <c r="A525" s="34"/>
      <c r="B525" s="34"/>
      <c r="C525" s="34"/>
      <c r="E525" s="34"/>
      <c r="F525" s="35"/>
      <c r="J525" s="36"/>
      <c r="L525" s="37"/>
      <c r="P525" s="13"/>
      <c r="Y525" s="12"/>
      <c r="Z525" s="34"/>
      <c r="AA525" s="12"/>
      <c r="AB525" s="12"/>
      <c r="AD525" s="13"/>
      <c r="AF525" s="12"/>
      <c r="AJ525" s="12"/>
      <c r="AM525" s="12"/>
      <c r="AO525" s="39"/>
    </row>
    <row r="526" ht="15.75" customHeight="1">
      <c r="A526" s="34"/>
      <c r="B526" s="34"/>
      <c r="C526" s="34"/>
      <c r="E526" s="34"/>
      <c r="F526" s="35"/>
      <c r="J526" s="36"/>
      <c r="L526" s="37"/>
      <c r="P526" s="13"/>
      <c r="Y526" s="12"/>
      <c r="Z526" s="34"/>
      <c r="AA526" s="12"/>
      <c r="AB526" s="12"/>
      <c r="AD526" s="13"/>
      <c r="AF526" s="12"/>
      <c r="AJ526" s="12"/>
      <c r="AM526" s="12"/>
      <c r="AO526" s="39"/>
    </row>
    <row r="527" ht="15.75" customHeight="1">
      <c r="A527" s="34"/>
      <c r="B527" s="34"/>
      <c r="C527" s="34"/>
      <c r="E527" s="34"/>
      <c r="F527" s="35"/>
      <c r="J527" s="36"/>
      <c r="L527" s="37"/>
      <c r="P527" s="13"/>
      <c r="Y527" s="12"/>
      <c r="Z527" s="34"/>
      <c r="AA527" s="12"/>
      <c r="AB527" s="12"/>
      <c r="AD527" s="13"/>
      <c r="AF527" s="12"/>
      <c r="AJ527" s="12"/>
      <c r="AM527" s="12"/>
      <c r="AO527" s="39"/>
    </row>
    <row r="528" ht="15.75" customHeight="1">
      <c r="A528" s="34"/>
      <c r="B528" s="34"/>
      <c r="C528" s="34"/>
      <c r="E528" s="34"/>
      <c r="F528" s="35"/>
      <c r="J528" s="36"/>
      <c r="L528" s="37"/>
      <c r="P528" s="13"/>
      <c r="Y528" s="12"/>
      <c r="Z528" s="34"/>
      <c r="AA528" s="12"/>
      <c r="AB528" s="12"/>
      <c r="AD528" s="13"/>
      <c r="AF528" s="12"/>
      <c r="AJ528" s="12"/>
      <c r="AM528" s="12"/>
      <c r="AO528" s="39"/>
    </row>
    <row r="529" ht="15.75" customHeight="1">
      <c r="A529" s="34"/>
      <c r="B529" s="34"/>
      <c r="C529" s="34"/>
      <c r="E529" s="34"/>
      <c r="F529" s="35"/>
      <c r="J529" s="36"/>
      <c r="L529" s="37"/>
      <c r="P529" s="13"/>
      <c r="Y529" s="12"/>
      <c r="Z529" s="34"/>
      <c r="AA529" s="12"/>
      <c r="AB529" s="12"/>
      <c r="AD529" s="13"/>
      <c r="AF529" s="12"/>
      <c r="AJ529" s="12"/>
      <c r="AM529" s="12"/>
      <c r="AO529" s="39"/>
    </row>
    <row r="530" ht="15.75" customHeight="1">
      <c r="A530" s="34"/>
      <c r="B530" s="34"/>
      <c r="C530" s="34"/>
      <c r="E530" s="34"/>
      <c r="F530" s="35"/>
      <c r="J530" s="36"/>
      <c r="L530" s="37"/>
      <c r="P530" s="13"/>
      <c r="Y530" s="12"/>
      <c r="Z530" s="34"/>
      <c r="AA530" s="12"/>
      <c r="AB530" s="12"/>
      <c r="AD530" s="13"/>
      <c r="AF530" s="12"/>
      <c r="AJ530" s="12"/>
      <c r="AM530" s="12"/>
      <c r="AO530" s="39"/>
    </row>
    <row r="531" ht="15.75" customHeight="1">
      <c r="A531" s="34"/>
      <c r="B531" s="34"/>
      <c r="C531" s="34"/>
      <c r="E531" s="34"/>
      <c r="F531" s="35"/>
      <c r="J531" s="36"/>
      <c r="L531" s="37"/>
      <c r="P531" s="13"/>
      <c r="Y531" s="12"/>
      <c r="Z531" s="34"/>
      <c r="AA531" s="12"/>
      <c r="AB531" s="12"/>
      <c r="AD531" s="13"/>
      <c r="AF531" s="12"/>
      <c r="AJ531" s="12"/>
      <c r="AM531" s="12"/>
      <c r="AO531" s="39"/>
    </row>
    <row r="532" ht="15.75" customHeight="1">
      <c r="A532" s="34"/>
      <c r="B532" s="34"/>
      <c r="C532" s="34"/>
      <c r="E532" s="34"/>
      <c r="F532" s="35"/>
      <c r="J532" s="36"/>
      <c r="L532" s="37"/>
      <c r="P532" s="13"/>
      <c r="Y532" s="12"/>
      <c r="Z532" s="34"/>
      <c r="AA532" s="12"/>
      <c r="AB532" s="12"/>
      <c r="AD532" s="13"/>
      <c r="AF532" s="12"/>
      <c r="AJ532" s="12"/>
      <c r="AM532" s="12"/>
      <c r="AO532" s="39"/>
    </row>
    <row r="533" ht="15.75" customHeight="1">
      <c r="A533" s="34"/>
      <c r="B533" s="34"/>
      <c r="C533" s="34"/>
      <c r="E533" s="34"/>
      <c r="F533" s="35"/>
      <c r="J533" s="36"/>
      <c r="L533" s="37"/>
      <c r="P533" s="13"/>
      <c r="Y533" s="12"/>
      <c r="Z533" s="34"/>
      <c r="AA533" s="12"/>
      <c r="AB533" s="12"/>
      <c r="AD533" s="13"/>
      <c r="AF533" s="12"/>
      <c r="AJ533" s="12"/>
      <c r="AM533" s="12"/>
      <c r="AO533" s="39"/>
    </row>
    <row r="534" ht="15.75" customHeight="1">
      <c r="A534" s="34"/>
      <c r="B534" s="34"/>
      <c r="C534" s="34"/>
      <c r="E534" s="34"/>
      <c r="F534" s="35"/>
      <c r="J534" s="36"/>
      <c r="L534" s="37"/>
      <c r="P534" s="13"/>
      <c r="Y534" s="12"/>
      <c r="Z534" s="34"/>
      <c r="AA534" s="12"/>
      <c r="AB534" s="12"/>
      <c r="AD534" s="13"/>
      <c r="AF534" s="12"/>
      <c r="AJ534" s="12"/>
      <c r="AM534" s="12"/>
      <c r="AO534" s="39"/>
    </row>
    <row r="535" ht="15.75" customHeight="1">
      <c r="A535" s="34"/>
      <c r="B535" s="34"/>
      <c r="C535" s="34"/>
      <c r="E535" s="34"/>
      <c r="F535" s="35"/>
      <c r="J535" s="36"/>
      <c r="L535" s="37"/>
      <c r="P535" s="13"/>
      <c r="Y535" s="12"/>
      <c r="Z535" s="34"/>
      <c r="AA535" s="12"/>
      <c r="AB535" s="12"/>
      <c r="AD535" s="13"/>
      <c r="AF535" s="12"/>
      <c r="AJ535" s="12"/>
      <c r="AM535" s="12"/>
      <c r="AO535" s="39"/>
    </row>
    <row r="536" ht="15.75" customHeight="1">
      <c r="A536" s="34"/>
      <c r="B536" s="34"/>
      <c r="C536" s="34"/>
      <c r="E536" s="34"/>
      <c r="F536" s="35"/>
      <c r="J536" s="36"/>
      <c r="L536" s="37"/>
      <c r="P536" s="13"/>
      <c r="Y536" s="12"/>
      <c r="Z536" s="34"/>
      <c r="AA536" s="12"/>
      <c r="AB536" s="12"/>
      <c r="AD536" s="13"/>
      <c r="AF536" s="12"/>
      <c r="AJ536" s="12"/>
      <c r="AM536" s="12"/>
      <c r="AO536" s="39"/>
    </row>
    <row r="537" ht="15.75" customHeight="1">
      <c r="A537" s="34"/>
      <c r="B537" s="34"/>
      <c r="C537" s="34"/>
      <c r="E537" s="34"/>
      <c r="F537" s="35"/>
      <c r="J537" s="36"/>
      <c r="L537" s="37"/>
      <c r="P537" s="13"/>
      <c r="Y537" s="12"/>
      <c r="Z537" s="34"/>
      <c r="AA537" s="12"/>
      <c r="AB537" s="12"/>
      <c r="AD537" s="13"/>
      <c r="AF537" s="12"/>
      <c r="AJ537" s="12"/>
      <c r="AM537" s="12"/>
      <c r="AO537" s="39"/>
    </row>
    <row r="538" ht="15.75" customHeight="1">
      <c r="A538" s="34"/>
      <c r="B538" s="34"/>
      <c r="C538" s="34"/>
      <c r="E538" s="34"/>
      <c r="F538" s="35"/>
      <c r="J538" s="36"/>
      <c r="L538" s="37"/>
      <c r="P538" s="13"/>
      <c r="Y538" s="12"/>
      <c r="Z538" s="34"/>
      <c r="AA538" s="12"/>
      <c r="AB538" s="12"/>
      <c r="AD538" s="13"/>
      <c r="AF538" s="12"/>
      <c r="AJ538" s="12"/>
      <c r="AM538" s="12"/>
      <c r="AO538" s="39"/>
    </row>
    <row r="539" ht="15.75" customHeight="1">
      <c r="A539" s="34"/>
      <c r="B539" s="34"/>
      <c r="C539" s="34"/>
      <c r="E539" s="34"/>
      <c r="F539" s="35"/>
      <c r="J539" s="36"/>
      <c r="L539" s="37"/>
      <c r="P539" s="13"/>
      <c r="Y539" s="12"/>
      <c r="Z539" s="34"/>
      <c r="AA539" s="12"/>
      <c r="AB539" s="12"/>
      <c r="AD539" s="13"/>
      <c r="AF539" s="12"/>
      <c r="AJ539" s="12"/>
      <c r="AM539" s="12"/>
      <c r="AO539" s="39"/>
    </row>
    <row r="540" ht="15.75" customHeight="1">
      <c r="A540" s="34"/>
      <c r="B540" s="34"/>
      <c r="C540" s="34"/>
      <c r="E540" s="34"/>
      <c r="F540" s="35"/>
      <c r="J540" s="36"/>
      <c r="L540" s="37"/>
      <c r="P540" s="13"/>
      <c r="Y540" s="12"/>
      <c r="Z540" s="34"/>
      <c r="AA540" s="12"/>
      <c r="AB540" s="12"/>
      <c r="AD540" s="13"/>
      <c r="AF540" s="12"/>
      <c r="AJ540" s="12"/>
      <c r="AM540" s="12"/>
      <c r="AO540" s="39"/>
    </row>
    <row r="541" ht="15.75" customHeight="1">
      <c r="A541" s="34"/>
      <c r="B541" s="34"/>
      <c r="C541" s="34"/>
      <c r="E541" s="34"/>
      <c r="F541" s="35"/>
      <c r="J541" s="36"/>
      <c r="L541" s="37"/>
      <c r="P541" s="13"/>
      <c r="Y541" s="12"/>
      <c r="Z541" s="34"/>
      <c r="AA541" s="12"/>
      <c r="AB541" s="12"/>
      <c r="AD541" s="13"/>
      <c r="AF541" s="12"/>
      <c r="AJ541" s="12"/>
      <c r="AM541" s="12"/>
      <c r="AO541" s="39"/>
    </row>
    <row r="542" ht="15.75" customHeight="1">
      <c r="A542" s="34"/>
      <c r="B542" s="34"/>
      <c r="C542" s="34"/>
      <c r="E542" s="34"/>
      <c r="F542" s="35"/>
      <c r="J542" s="36"/>
      <c r="L542" s="37"/>
      <c r="P542" s="13"/>
      <c r="Y542" s="12"/>
      <c r="Z542" s="34"/>
      <c r="AA542" s="12"/>
      <c r="AB542" s="12"/>
      <c r="AD542" s="13"/>
      <c r="AF542" s="12"/>
      <c r="AJ542" s="12"/>
      <c r="AM542" s="12"/>
      <c r="AO542" s="39"/>
    </row>
    <row r="543" ht="15.75" customHeight="1">
      <c r="A543" s="34"/>
      <c r="B543" s="34"/>
      <c r="C543" s="34"/>
      <c r="E543" s="34"/>
      <c r="F543" s="35"/>
      <c r="J543" s="36"/>
      <c r="L543" s="37"/>
      <c r="P543" s="13"/>
      <c r="Y543" s="12"/>
      <c r="Z543" s="34"/>
      <c r="AA543" s="12"/>
      <c r="AB543" s="12"/>
      <c r="AD543" s="13"/>
      <c r="AF543" s="12"/>
      <c r="AJ543" s="12"/>
      <c r="AM543" s="12"/>
      <c r="AO543" s="39"/>
    </row>
    <row r="544" ht="15.75" customHeight="1">
      <c r="A544" s="34"/>
      <c r="B544" s="34"/>
      <c r="C544" s="34"/>
      <c r="E544" s="34"/>
      <c r="F544" s="35"/>
      <c r="J544" s="36"/>
      <c r="L544" s="37"/>
      <c r="P544" s="13"/>
      <c r="Y544" s="12"/>
      <c r="Z544" s="34"/>
      <c r="AA544" s="12"/>
      <c r="AB544" s="12"/>
      <c r="AD544" s="13"/>
      <c r="AF544" s="12"/>
      <c r="AJ544" s="12"/>
      <c r="AM544" s="12"/>
      <c r="AO544" s="39"/>
    </row>
    <row r="545" ht="15.75" customHeight="1">
      <c r="A545" s="34"/>
      <c r="B545" s="34"/>
      <c r="C545" s="34"/>
      <c r="E545" s="34"/>
      <c r="F545" s="35"/>
      <c r="J545" s="36"/>
      <c r="L545" s="37"/>
      <c r="P545" s="13"/>
      <c r="Y545" s="12"/>
      <c r="Z545" s="34"/>
      <c r="AA545" s="12"/>
      <c r="AB545" s="12"/>
      <c r="AD545" s="13"/>
      <c r="AF545" s="12"/>
      <c r="AJ545" s="12"/>
      <c r="AM545" s="12"/>
      <c r="AO545" s="39"/>
    </row>
    <row r="546" ht="15.75" customHeight="1">
      <c r="A546" s="34"/>
      <c r="B546" s="34"/>
      <c r="C546" s="34"/>
      <c r="E546" s="34"/>
      <c r="F546" s="35"/>
      <c r="J546" s="36"/>
      <c r="L546" s="37"/>
      <c r="P546" s="13"/>
      <c r="Y546" s="12"/>
      <c r="Z546" s="34"/>
      <c r="AA546" s="12"/>
      <c r="AB546" s="12"/>
      <c r="AD546" s="13"/>
      <c r="AF546" s="12"/>
      <c r="AJ546" s="12"/>
      <c r="AM546" s="12"/>
      <c r="AO546" s="39"/>
    </row>
    <row r="547" ht="15.75" customHeight="1">
      <c r="A547" s="34"/>
      <c r="B547" s="34"/>
      <c r="C547" s="34"/>
      <c r="E547" s="34"/>
      <c r="F547" s="35"/>
      <c r="J547" s="36"/>
      <c r="L547" s="37"/>
      <c r="P547" s="13"/>
      <c r="Y547" s="12"/>
      <c r="Z547" s="34"/>
      <c r="AA547" s="12"/>
      <c r="AB547" s="12"/>
      <c r="AD547" s="13"/>
      <c r="AF547" s="12"/>
      <c r="AJ547" s="12"/>
      <c r="AM547" s="12"/>
      <c r="AO547" s="39"/>
    </row>
    <row r="548" ht="15.75" customHeight="1">
      <c r="A548" s="34"/>
      <c r="B548" s="34"/>
      <c r="C548" s="34"/>
      <c r="E548" s="34"/>
      <c r="F548" s="35"/>
      <c r="J548" s="36"/>
      <c r="L548" s="37"/>
      <c r="P548" s="13"/>
      <c r="Y548" s="12"/>
      <c r="Z548" s="34"/>
      <c r="AA548" s="12"/>
      <c r="AB548" s="12"/>
      <c r="AD548" s="13"/>
      <c r="AF548" s="12"/>
      <c r="AJ548" s="12"/>
      <c r="AM548" s="12"/>
      <c r="AO548" s="39"/>
    </row>
    <row r="549" ht="15.75" customHeight="1">
      <c r="A549" s="34"/>
      <c r="B549" s="34"/>
      <c r="C549" s="34"/>
      <c r="E549" s="34"/>
      <c r="F549" s="35"/>
      <c r="J549" s="36"/>
      <c r="L549" s="37"/>
      <c r="P549" s="13"/>
      <c r="Y549" s="12"/>
      <c r="Z549" s="34"/>
      <c r="AA549" s="12"/>
      <c r="AB549" s="12"/>
      <c r="AD549" s="13"/>
      <c r="AF549" s="12"/>
      <c r="AJ549" s="12"/>
      <c r="AM549" s="12"/>
      <c r="AO549" s="39"/>
    </row>
    <row r="550" ht="15.75" customHeight="1">
      <c r="A550" s="34"/>
      <c r="B550" s="34"/>
      <c r="C550" s="34"/>
      <c r="E550" s="34"/>
      <c r="F550" s="35"/>
      <c r="J550" s="36"/>
      <c r="L550" s="37"/>
      <c r="P550" s="13"/>
      <c r="Y550" s="12"/>
      <c r="Z550" s="34"/>
      <c r="AA550" s="12"/>
      <c r="AB550" s="12"/>
      <c r="AD550" s="13"/>
      <c r="AF550" s="12"/>
      <c r="AJ550" s="12"/>
      <c r="AM550" s="12"/>
      <c r="AO550" s="39"/>
    </row>
    <row r="551" ht="15.75" customHeight="1">
      <c r="A551" s="34"/>
      <c r="B551" s="34"/>
      <c r="C551" s="34"/>
      <c r="E551" s="34"/>
      <c r="F551" s="35"/>
      <c r="J551" s="36"/>
      <c r="L551" s="37"/>
      <c r="P551" s="13"/>
      <c r="Y551" s="12"/>
      <c r="Z551" s="34"/>
      <c r="AA551" s="12"/>
      <c r="AB551" s="12"/>
      <c r="AD551" s="13"/>
      <c r="AF551" s="12"/>
      <c r="AJ551" s="12"/>
      <c r="AM551" s="12"/>
      <c r="AO551" s="39"/>
    </row>
    <row r="552" ht="15.75" customHeight="1">
      <c r="A552" s="34"/>
      <c r="B552" s="34"/>
      <c r="C552" s="34"/>
      <c r="E552" s="34"/>
      <c r="F552" s="35"/>
      <c r="J552" s="36"/>
      <c r="L552" s="37"/>
      <c r="P552" s="13"/>
      <c r="Y552" s="12"/>
      <c r="Z552" s="34"/>
      <c r="AA552" s="12"/>
      <c r="AB552" s="12"/>
      <c r="AD552" s="13"/>
      <c r="AF552" s="12"/>
      <c r="AJ552" s="12"/>
      <c r="AM552" s="12"/>
      <c r="AO552" s="39"/>
    </row>
    <row r="553" ht="15.75" customHeight="1">
      <c r="A553" s="34"/>
      <c r="B553" s="34"/>
      <c r="C553" s="34"/>
      <c r="E553" s="34"/>
      <c r="F553" s="35"/>
      <c r="J553" s="36"/>
      <c r="L553" s="37"/>
      <c r="P553" s="13"/>
      <c r="Y553" s="12"/>
      <c r="Z553" s="34"/>
      <c r="AA553" s="12"/>
      <c r="AB553" s="12"/>
      <c r="AD553" s="13"/>
      <c r="AF553" s="12"/>
      <c r="AJ553" s="12"/>
      <c r="AM553" s="12"/>
      <c r="AO553" s="39"/>
    </row>
    <row r="554" ht="15.75" customHeight="1">
      <c r="A554" s="34"/>
      <c r="B554" s="34"/>
      <c r="C554" s="34"/>
      <c r="E554" s="34"/>
      <c r="F554" s="35"/>
      <c r="J554" s="36"/>
      <c r="L554" s="37"/>
      <c r="P554" s="13"/>
      <c r="Y554" s="12"/>
      <c r="Z554" s="34"/>
      <c r="AA554" s="12"/>
      <c r="AB554" s="12"/>
      <c r="AD554" s="13"/>
      <c r="AF554" s="12"/>
      <c r="AJ554" s="12"/>
      <c r="AM554" s="12"/>
      <c r="AO554" s="39"/>
    </row>
    <row r="555" ht="15.75" customHeight="1">
      <c r="A555" s="34"/>
      <c r="B555" s="34"/>
      <c r="C555" s="34"/>
      <c r="E555" s="34"/>
      <c r="F555" s="35"/>
      <c r="J555" s="36"/>
      <c r="L555" s="37"/>
      <c r="P555" s="13"/>
      <c r="Y555" s="12"/>
      <c r="Z555" s="34"/>
      <c r="AA555" s="12"/>
      <c r="AB555" s="12"/>
      <c r="AD555" s="13"/>
      <c r="AF555" s="12"/>
      <c r="AJ555" s="12"/>
      <c r="AM555" s="12"/>
      <c r="AO555" s="39"/>
    </row>
    <row r="556" ht="15.75" customHeight="1">
      <c r="A556" s="34"/>
      <c r="B556" s="34"/>
      <c r="C556" s="34"/>
      <c r="E556" s="34"/>
      <c r="F556" s="35"/>
      <c r="J556" s="36"/>
      <c r="L556" s="37"/>
      <c r="P556" s="13"/>
      <c r="Y556" s="12"/>
      <c r="Z556" s="34"/>
      <c r="AA556" s="12"/>
      <c r="AB556" s="12"/>
      <c r="AD556" s="13"/>
      <c r="AF556" s="12"/>
      <c r="AJ556" s="12"/>
      <c r="AM556" s="12"/>
      <c r="AO556" s="39"/>
    </row>
    <row r="557" ht="15.75" customHeight="1">
      <c r="A557" s="34"/>
      <c r="B557" s="34"/>
      <c r="C557" s="34"/>
      <c r="E557" s="34"/>
      <c r="F557" s="35"/>
      <c r="J557" s="36"/>
      <c r="L557" s="37"/>
      <c r="P557" s="13"/>
      <c r="Y557" s="12"/>
      <c r="Z557" s="34"/>
      <c r="AA557" s="12"/>
      <c r="AB557" s="12"/>
      <c r="AD557" s="13"/>
      <c r="AF557" s="12"/>
      <c r="AJ557" s="12"/>
      <c r="AM557" s="12"/>
      <c r="AO557" s="39"/>
    </row>
    <row r="558" ht="15.75" customHeight="1">
      <c r="A558" s="34"/>
      <c r="B558" s="34"/>
      <c r="C558" s="34"/>
      <c r="E558" s="34"/>
      <c r="F558" s="35"/>
      <c r="J558" s="36"/>
      <c r="L558" s="37"/>
      <c r="P558" s="13"/>
      <c r="Y558" s="12"/>
      <c r="Z558" s="34"/>
      <c r="AA558" s="12"/>
      <c r="AB558" s="12"/>
      <c r="AD558" s="13"/>
      <c r="AF558" s="12"/>
      <c r="AJ558" s="12"/>
      <c r="AM558" s="12"/>
      <c r="AO558" s="39"/>
    </row>
    <row r="559" ht="15.75" customHeight="1">
      <c r="A559" s="34"/>
      <c r="B559" s="34"/>
      <c r="C559" s="34"/>
      <c r="E559" s="34"/>
      <c r="F559" s="35"/>
      <c r="J559" s="36"/>
      <c r="L559" s="37"/>
      <c r="P559" s="13"/>
      <c r="Y559" s="12"/>
      <c r="Z559" s="34"/>
      <c r="AA559" s="12"/>
      <c r="AB559" s="12"/>
      <c r="AD559" s="13"/>
      <c r="AF559" s="12"/>
      <c r="AJ559" s="12"/>
      <c r="AM559" s="12"/>
      <c r="AO559" s="39"/>
    </row>
    <row r="560" ht="15.75" customHeight="1">
      <c r="A560" s="34"/>
      <c r="B560" s="34"/>
      <c r="C560" s="34"/>
      <c r="E560" s="34"/>
      <c r="F560" s="35"/>
      <c r="J560" s="36"/>
      <c r="L560" s="37"/>
      <c r="P560" s="13"/>
      <c r="Y560" s="12"/>
      <c r="Z560" s="34"/>
      <c r="AA560" s="12"/>
      <c r="AB560" s="12"/>
      <c r="AD560" s="13"/>
      <c r="AF560" s="12"/>
      <c r="AJ560" s="12"/>
      <c r="AM560" s="12"/>
      <c r="AO560" s="39"/>
    </row>
    <row r="561" ht="15.75" customHeight="1">
      <c r="A561" s="34"/>
      <c r="B561" s="34"/>
      <c r="C561" s="34"/>
      <c r="E561" s="34"/>
      <c r="F561" s="35"/>
      <c r="J561" s="36"/>
      <c r="L561" s="37"/>
      <c r="P561" s="13"/>
      <c r="Y561" s="12"/>
      <c r="Z561" s="34"/>
      <c r="AA561" s="12"/>
      <c r="AB561" s="12"/>
      <c r="AD561" s="13"/>
      <c r="AF561" s="12"/>
      <c r="AJ561" s="12"/>
      <c r="AM561" s="12"/>
      <c r="AO561" s="39"/>
    </row>
    <row r="562" ht="15.75" customHeight="1">
      <c r="A562" s="34"/>
      <c r="B562" s="34"/>
      <c r="C562" s="34"/>
      <c r="E562" s="34"/>
      <c r="F562" s="35"/>
      <c r="J562" s="36"/>
      <c r="L562" s="37"/>
      <c r="P562" s="13"/>
      <c r="Y562" s="12"/>
      <c r="Z562" s="34"/>
      <c r="AA562" s="12"/>
      <c r="AB562" s="12"/>
      <c r="AD562" s="13"/>
      <c r="AF562" s="12"/>
      <c r="AJ562" s="12"/>
      <c r="AM562" s="12"/>
      <c r="AO562" s="39"/>
    </row>
    <row r="563" ht="15.75" customHeight="1">
      <c r="A563" s="34"/>
      <c r="B563" s="34"/>
      <c r="C563" s="34"/>
      <c r="E563" s="34"/>
      <c r="F563" s="35"/>
      <c r="J563" s="36"/>
      <c r="L563" s="37"/>
      <c r="P563" s="13"/>
      <c r="Y563" s="12"/>
      <c r="Z563" s="34"/>
      <c r="AA563" s="12"/>
      <c r="AB563" s="12"/>
      <c r="AD563" s="13"/>
      <c r="AF563" s="12"/>
      <c r="AJ563" s="12"/>
      <c r="AM563" s="12"/>
      <c r="AO563" s="39"/>
    </row>
    <row r="564" ht="15.75" customHeight="1">
      <c r="A564" s="34"/>
      <c r="B564" s="34"/>
      <c r="C564" s="34"/>
      <c r="E564" s="34"/>
      <c r="F564" s="35"/>
      <c r="J564" s="36"/>
      <c r="L564" s="37"/>
      <c r="P564" s="13"/>
      <c r="Y564" s="12"/>
      <c r="Z564" s="34"/>
      <c r="AA564" s="12"/>
      <c r="AB564" s="12"/>
      <c r="AD564" s="13"/>
      <c r="AF564" s="12"/>
      <c r="AJ564" s="12"/>
      <c r="AM564" s="12"/>
      <c r="AO564" s="39"/>
    </row>
    <row r="565" ht="15.75" customHeight="1">
      <c r="A565" s="34"/>
      <c r="B565" s="34"/>
      <c r="C565" s="34"/>
      <c r="E565" s="34"/>
      <c r="F565" s="35"/>
      <c r="J565" s="36"/>
      <c r="L565" s="37"/>
      <c r="P565" s="13"/>
      <c r="Y565" s="12"/>
      <c r="Z565" s="34"/>
      <c r="AA565" s="12"/>
      <c r="AB565" s="12"/>
      <c r="AD565" s="13"/>
      <c r="AF565" s="12"/>
      <c r="AJ565" s="12"/>
      <c r="AM565" s="12"/>
      <c r="AO565" s="39"/>
    </row>
    <row r="566" ht="15.75" customHeight="1">
      <c r="A566" s="34"/>
      <c r="B566" s="34"/>
      <c r="C566" s="34"/>
      <c r="E566" s="34"/>
      <c r="F566" s="35"/>
      <c r="J566" s="36"/>
      <c r="L566" s="37"/>
      <c r="P566" s="13"/>
      <c r="Y566" s="12"/>
      <c r="Z566" s="34"/>
      <c r="AA566" s="12"/>
      <c r="AB566" s="12"/>
      <c r="AD566" s="13"/>
      <c r="AF566" s="12"/>
      <c r="AJ566" s="12"/>
      <c r="AM566" s="12"/>
      <c r="AO566" s="39"/>
    </row>
    <row r="567" ht="15.75" customHeight="1">
      <c r="A567" s="34"/>
      <c r="B567" s="34"/>
      <c r="C567" s="34"/>
      <c r="E567" s="34"/>
      <c r="F567" s="35"/>
      <c r="J567" s="36"/>
      <c r="L567" s="37"/>
      <c r="P567" s="13"/>
      <c r="Y567" s="12"/>
      <c r="Z567" s="34"/>
      <c r="AA567" s="12"/>
      <c r="AB567" s="12"/>
      <c r="AD567" s="13"/>
      <c r="AF567" s="12"/>
      <c r="AJ567" s="12"/>
      <c r="AM567" s="12"/>
      <c r="AO567" s="39"/>
    </row>
    <row r="568" ht="15.75" customHeight="1">
      <c r="A568" s="34"/>
      <c r="B568" s="34"/>
      <c r="C568" s="34"/>
      <c r="E568" s="34"/>
      <c r="F568" s="35"/>
      <c r="J568" s="36"/>
      <c r="L568" s="37"/>
      <c r="P568" s="13"/>
      <c r="Y568" s="12"/>
      <c r="Z568" s="34"/>
      <c r="AA568" s="12"/>
      <c r="AB568" s="12"/>
      <c r="AD568" s="13"/>
      <c r="AF568" s="12"/>
      <c r="AJ568" s="12"/>
      <c r="AM568" s="12"/>
      <c r="AO568" s="39"/>
    </row>
    <row r="569" ht="15.75" customHeight="1">
      <c r="A569" s="34"/>
      <c r="B569" s="34"/>
      <c r="C569" s="34"/>
      <c r="E569" s="34"/>
      <c r="F569" s="35"/>
      <c r="J569" s="36"/>
      <c r="L569" s="37"/>
      <c r="P569" s="13"/>
      <c r="Y569" s="12"/>
      <c r="Z569" s="34"/>
      <c r="AA569" s="12"/>
      <c r="AB569" s="12"/>
      <c r="AD569" s="13"/>
      <c r="AF569" s="12"/>
      <c r="AJ569" s="12"/>
      <c r="AM569" s="12"/>
      <c r="AO569" s="39"/>
    </row>
    <row r="570" ht="15.75" customHeight="1">
      <c r="A570" s="34"/>
      <c r="B570" s="34"/>
      <c r="C570" s="34"/>
      <c r="E570" s="34"/>
      <c r="F570" s="35"/>
      <c r="J570" s="36"/>
      <c r="L570" s="37"/>
      <c r="P570" s="13"/>
      <c r="Y570" s="12"/>
      <c r="Z570" s="34"/>
      <c r="AA570" s="12"/>
      <c r="AB570" s="12"/>
      <c r="AD570" s="13"/>
      <c r="AF570" s="12"/>
      <c r="AJ570" s="12"/>
      <c r="AM570" s="12"/>
      <c r="AO570" s="39"/>
    </row>
    <row r="571" ht="15.75" customHeight="1">
      <c r="A571" s="34"/>
      <c r="B571" s="34"/>
      <c r="C571" s="34"/>
      <c r="E571" s="34"/>
      <c r="F571" s="35"/>
      <c r="J571" s="36"/>
      <c r="L571" s="37"/>
      <c r="P571" s="13"/>
      <c r="Y571" s="12"/>
      <c r="Z571" s="34"/>
      <c r="AA571" s="12"/>
      <c r="AB571" s="12"/>
      <c r="AD571" s="13"/>
      <c r="AF571" s="12"/>
      <c r="AJ571" s="12"/>
      <c r="AM571" s="12"/>
      <c r="AO571" s="39"/>
    </row>
    <row r="572" ht="15.75" customHeight="1">
      <c r="A572" s="34"/>
      <c r="B572" s="34"/>
      <c r="C572" s="34"/>
      <c r="E572" s="34"/>
      <c r="F572" s="35"/>
      <c r="J572" s="36"/>
      <c r="L572" s="37"/>
      <c r="P572" s="13"/>
      <c r="Y572" s="12"/>
      <c r="Z572" s="34"/>
      <c r="AA572" s="12"/>
      <c r="AB572" s="12"/>
      <c r="AD572" s="13"/>
      <c r="AF572" s="12"/>
      <c r="AJ572" s="12"/>
      <c r="AM572" s="12"/>
      <c r="AO572" s="39"/>
    </row>
    <row r="573" ht="15.75" customHeight="1">
      <c r="A573" s="34"/>
      <c r="B573" s="34"/>
      <c r="C573" s="34"/>
      <c r="E573" s="34"/>
      <c r="F573" s="35"/>
      <c r="J573" s="36"/>
      <c r="L573" s="37"/>
      <c r="P573" s="13"/>
      <c r="Y573" s="12"/>
      <c r="Z573" s="34"/>
      <c r="AA573" s="12"/>
      <c r="AB573" s="12"/>
      <c r="AD573" s="13"/>
      <c r="AF573" s="12"/>
      <c r="AJ573" s="12"/>
      <c r="AM573" s="12"/>
      <c r="AO573" s="39"/>
    </row>
    <row r="574" ht="15.75" customHeight="1">
      <c r="A574" s="34"/>
      <c r="B574" s="34"/>
      <c r="C574" s="34"/>
      <c r="E574" s="34"/>
      <c r="F574" s="35"/>
      <c r="J574" s="36"/>
      <c r="L574" s="37"/>
      <c r="P574" s="13"/>
      <c r="Y574" s="12"/>
      <c r="Z574" s="34"/>
      <c r="AA574" s="12"/>
      <c r="AB574" s="12"/>
      <c r="AD574" s="13"/>
      <c r="AF574" s="12"/>
      <c r="AJ574" s="12"/>
      <c r="AM574" s="12"/>
      <c r="AO574" s="39"/>
    </row>
    <row r="575" ht="15.75" customHeight="1">
      <c r="A575" s="34"/>
      <c r="B575" s="34"/>
      <c r="C575" s="34"/>
      <c r="E575" s="34"/>
      <c r="F575" s="35"/>
      <c r="J575" s="36"/>
      <c r="L575" s="37"/>
      <c r="P575" s="13"/>
      <c r="Y575" s="12"/>
      <c r="Z575" s="34"/>
      <c r="AA575" s="12"/>
      <c r="AB575" s="12"/>
      <c r="AD575" s="13"/>
      <c r="AF575" s="12"/>
      <c r="AJ575" s="12"/>
      <c r="AM575" s="12"/>
      <c r="AO575" s="39"/>
    </row>
    <row r="576" ht="15.75" customHeight="1">
      <c r="A576" s="34"/>
      <c r="B576" s="34"/>
      <c r="C576" s="34"/>
      <c r="E576" s="34"/>
      <c r="F576" s="35"/>
      <c r="J576" s="36"/>
      <c r="L576" s="37"/>
      <c r="P576" s="13"/>
      <c r="Y576" s="12"/>
      <c r="Z576" s="34"/>
      <c r="AA576" s="12"/>
      <c r="AB576" s="12"/>
      <c r="AD576" s="13"/>
      <c r="AF576" s="12"/>
      <c r="AJ576" s="12"/>
      <c r="AM576" s="12"/>
      <c r="AO576" s="39"/>
    </row>
    <row r="577" ht="15.75" customHeight="1">
      <c r="A577" s="34"/>
      <c r="B577" s="34"/>
      <c r="C577" s="34"/>
      <c r="E577" s="34"/>
      <c r="F577" s="35"/>
      <c r="J577" s="36"/>
      <c r="L577" s="37"/>
      <c r="P577" s="13"/>
      <c r="Y577" s="12"/>
      <c r="Z577" s="34"/>
      <c r="AA577" s="12"/>
      <c r="AB577" s="12"/>
      <c r="AD577" s="13"/>
      <c r="AF577" s="12"/>
      <c r="AJ577" s="12"/>
      <c r="AM577" s="12"/>
      <c r="AO577" s="39"/>
    </row>
    <row r="578" ht="15.75" customHeight="1">
      <c r="A578" s="34"/>
      <c r="B578" s="34"/>
      <c r="C578" s="34"/>
      <c r="E578" s="34"/>
      <c r="F578" s="35"/>
      <c r="J578" s="36"/>
      <c r="L578" s="37"/>
      <c r="P578" s="13"/>
      <c r="Y578" s="12"/>
      <c r="Z578" s="34"/>
      <c r="AA578" s="12"/>
      <c r="AB578" s="12"/>
      <c r="AD578" s="13"/>
      <c r="AF578" s="12"/>
      <c r="AJ578" s="12"/>
      <c r="AM578" s="12"/>
      <c r="AO578" s="39"/>
    </row>
    <row r="579" ht="15.75" customHeight="1">
      <c r="A579" s="34"/>
      <c r="B579" s="34"/>
      <c r="C579" s="34"/>
      <c r="E579" s="34"/>
      <c r="F579" s="35"/>
      <c r="J579" s="36"/>
      <c r="L579" s="37"/>
      <c r="P579" s="13"/>
      <c r="Y579" s="12"/>
      <c r="Z579" s="34"/>
      <c r="AA579" s="12"/>
      <c r="AB579" s="12"/>
      <c r="AD579" s="13"/>
      <c r="AF579" s="12"/>
      <c r="AJ579" s="12"/>
      <c r="AM579" s="12"/>
      <c r="AO579" s="39"/>
    </row>
    <row r="580" ht="15.75" customHeight="1">
      <c r="A580" s="34"/>
      <c r="B580" s="34"/>
      <c r="C580" s="34"/>
      <c r="E580" s="34"/>
      <c r="F580" s="35"/>
      <c r="J580" s="36"/>
      <c r="L580" s="37"/>
      <c r="P580" s="13"/>
      <c r="Y580" s="12"/>
      <c r="Z580" s="34"/>
      <c r="AA580" s="12"/>
      <c r="AB580" s="12"/>
      <c r="AD580" s="13"/>
      <c r="AF580" s="12"/>
      <c r="AJ580" s="12"/>
      <c r="AM580" s="12"/>
      <c r="AO580" s="39"/>
    </row>
    <row r="581" ht="15.75" customHeight="1">
      <c r="A581" s="34"/>
      <c r="B581" s="34"/>
      <c r="C581" s="34"/>
      <c r="E581" s="34"/>
      <c r="F581" s="35"/>
      <c r="J581" s="36"/>
      <c r="L581" s="37"/>
      <c r="P581" s="13"/>
      <c r="Y581" s="12"/>
      <c r="Z581" s="34"/>
      <c r="AA581" s="12"/>
      <c r="AB581" s="12"/>
      <c r="AD581" s="13"/>
      <c r="AF581" s="12"/>
      <c r="AJ581" s="12"/>
      <c r="AM581" s="12"/>
      <c r="AO581" s="39"/>
    </row>
    <row r="582" ht="15.75" customHeight="1">
      <c r="A582" s="34"/>
      <c r="B582" s="34"/>
      <c r="C582" s="34"/>
      <c r="E582" s="34"/>
      <c r="F582" s="35"/>
      <c r="J582" s="36"/>
      <c r="L582" s="37"/>
      <c r="P582" s="13"/>
      <c r="Y582" s="12"/>
      <c r="Z582" s="34"/>
      <c r="AA582" s="12"/>
      <c r="AB582" s="12"/>
      <c r="AD582" s="13"/>
      <c r="AF582" s="12"/>
      <c r="AJ582" s="12"/>
      <c r="AM582" s="12"/>
      <c r="AO582" s="39"/>
    </row>
    <row r="583" ht="15.75" customHeight="1">
      <c r="A583" s="34"/>
      <c r="B583" s="34"/>
      <c r="C583" s="34"/>
      <c r="E583" s="34"/>
      <c r="F583" s="35"/>
      <c r="J583" s="36"/>
      <c r="L583" s="37"/>
      <c r="P583" s="13"/>
      <c r="Y583" s="12"/>
      <c r="Z583" s="34"/>
      <c r="AA583" s="12"/>
      <c r="AB583" s="12"/>
      <c r="AD583" s="13"/>
      <c r="AF583" s="12"/>
      <c r="AJ583" s="12"/>
      <c r="AM583" s="12"/>
      <c r="AO583" s="39"/>
    </row>
    <row r="584" ht="15.75" customHeight="1">
      <c r="A584" s="34"/>
      <c r="B584" s="34"/>
      <c r="C584" s="34"/>
      <c r="E584" s="34"/>
      <c r="F584" s="35"/>
      <c r="J584" s="36"/>
      <c r="L584" s="37"/>
      <c r="P584" s="13"/>
      <c r="Y584" s="12"/>
      <c r="Z584" s="34"/>
      <c r="AA584" s="12"/>
      <c r="AB584" s="12"/>
      <c r="AD584" s="13"/>
      <c r="AF584" s="12"/>
      <c r="AJ584" s="12"/>
      <c r="AM584" s="12"/>
      <c r="AO584" s="39"/>
    </row>
    <row r="585" ht="15.75" customHeight="1">
      <c r="A585" s="34"/>
      <c r="B585" s="34"/>
      <c r="C585" s="34"/>
      <c r="E585" s="34"/>
      <c r="F585" s="35"/>
      <c r="J585" s="36"/>
      <c r="L585" s="37"/>
      <c r="P585" s="13"/>
      <c r="Y585" s="12"/>
      <c r="Z585" s="34"/>
      <c r="AA585" s="12"/>
      <c r="AB585" s="12"/>
      <c r="AD585" s="13"/>
      <c r="AF585" s="12"/>
      <c r="AJ585" s="12"/>
      <c r="AM585" s="12"/>
      <c r="AO585" s="39"/>
    </row>
    <row r="586" ht="15.75" customHeight="1">
      <c r="A586" s="34"/>
      <c r="B586" s="34"/>
      <c r="C586" s="34"/>
      <c r="E586" s="34"/>
      <c r="F586" s="35"/>
      <c r="J586" s="36"/>
      <c r="L586" s="37"/>
      <c r="P586" s="13"/>
      <c r="Y586" s="12"/>
      <c r="Z586" s="34"/>
      <c r="AA586" s="12"/>
      <c r="AB586" s="12"/>
      <c r="AD586" s="13"/>
      <c r="AF586" s="12"/>
      <c r="AJ586" s="12"/>
      <c r="AM586" s="12"/>
      <c r="AO586" s="39"/>
    </row>
    <row r="587" ht="15.75" customHeight="1">
      <c r="A587" s="34"/>
      <c r="B587" s="34"/>
      <c r="C587" s="34"/>
      <c r="E587" s="34"/>
      <c r="F587" s="35"/>
      <c r="J587" s="36"/>
      <c r="L587" s="37"/>
      <c r="P587" s="13"/>
      <c r="Y587" s="12"/>
      <c r="Z587" s="34"/>
      <c r="AA587" s="12"/>
      <c r="AB587" s="12"/>
      <c r="AD587" s="13"/>
      <c r="AF587" s="12"/>
      <c r="AJ587" s="12"/>
      <c r="AM587" s="12"/>
      <c r="AO587" s="39"/>
    </row>
    <row r="588" ht="15.75" customHeight="1">
      <c r="A588" s="34"/>
      <c r="B588" s="34"/>
      <c r="C588" s="34"/>
      <c r="E588" s="34"/>
      <c r="F588" s="35"/>
      <c r="J588" s="36"/>
      <c r="L588" s="37"/>
      <c r="P588" s="13"/>
      <c r="Y588" s="12"/>
      <c r="Z588" s="34"/>
      <c r="AA588" s="12"/>
      <c r="AB588" s="12"/>
      <c r="AD588" s="13"/>
      <c r="AF588" s="12"/>
      <c r="AJ588" s="12"/>
      <c r="AM588" s="12"/>
      <c r="AO588" s="39"/>
    </row>
    <row r="589" ht="15.75" customHeight="1">
      <c r="A589" s="34"/>
      <c r="B589" s="34"/>
      <c r="C589" s="34"/>
      <c r="E589" s="34"/>
      <c r="F589" s="35"/>
      <c r="J589" s="36"/>
      <c r="L589" s="37"/>
      <c r="P589" s="13"/>
      <c r="Y589" s="12"/>
      <c r="Z589" s="34"/>
      <c r="AA589" s="12"/>
      <c r="AB589" s="12"/>
      <c r="AD589" s="13"/>
      <c r="AF589" s="12"/>
      <c r="AJ589" s="12"/>
      <c r="AM589" s="12"/>
      <c r="AO589" s="39"/>
    </row>
    <row r="590" ht="15.75" customHeight="1">
      <c r="A590" s="34"/>
      <c r="B590" s="34"/>
      <c r="C590" s="34"/>
      <c r="E590" s="34"/>
      <c r="F590" s="35"/>
      <c r="J590" s="36"/>
      <c r="L590" s="37"/>
      <c r="P590" s="13"/>
      <c r="Y590" s="12"/>
      <c r="Z590" s="34"/>
      <c r="AA590" s="12"/>
      <c r="AB590" s="12"/>
      <c r="AD590" s="13"/>
      <c r="AF590" s="12"/>
      <c r="AJ590" s="12"/>
      <c r="AM590" s="12"/>
      <c r="AO590" s="39"/>
    </row>
    <row r="591" ht="15.75" customHeight="1">
      <c r="A591" s="34"/>
      <c r="B591" s="34"/>
      <c r="C591" s="34"/>
      <c r="E591" s="34"/>
      <c r="F591" s="35"/>
      <c r="J591" s="36"/>
      <c r="L591" s="37"/>
      <c r="P591" s="13"/>
      <c r="Y591" s="12"/>
      <c r="Z591" s="34"/>
      <c r="AA591" s="12"/>
      <c r="AB591" s="12"/>
      <c r="AD591" s="13"/>
      <c r="AF591" s="12"/>
      <c r="AJ591" s="12"/>
      <c r="AM591" s="12"/>
      <c r="AO591" s="39"/>
    </row>
    <row r="592" ht="15.75" customHeight="1">
      <c r="A592" s="34"/>
      <c r="B592" s="34"/>
      <c r="C592" s="34"/>
      <c r="E592" s="34"/>
      <c r="F592" s="35"/>
      <c r="J592" s="36"/>
      <c r="L592" s="37"/>
      <c r="P592" s="13"/>
      <c r="Y592" s="12"/>
      <c r="Z592" s="34"/>
      <c r="AA592" s="12"/>
      <c r="AB592" s="12"/>
      <c r="AD592" s="13"/>
      <c r="AF592" s="12"/>
      <c r="AJ592" s="12"/>
      <c r="AM592" s="12"/>
      <c r="AO592" s="39"/>
    </row>
    <row r="593" ht="15.75" customHeight="1">
      <c r="A593" s="34"/>
      <c r="B593" s="34"/>
      <c r="C593" s="34"/>
      <c r="E593" s="34"/>
      <c r="F593" s="35"/>
      <c r="J593" s="36"/>
      <c r="L593" s="37"/>
      <c r="P593" s="13"/>
      <c r="Y593" s="12"/>
      <c r="Z593" s="34"/>
      <c r="AA593" s="12"/>
      <c r="AB593" s="12"/>
      <c r="AD593" s="13"/>
      <c r="AF593" s="12"/>
      <c r="AJ593" s="12"/>
      <c r="AM593" s="12"/>
      <c r="AO593" s="39"/>
    </row>
    <row r="594" ht="15.75" customHeight="1">
      <c r="A594" s="34"/>
      <c r="B594" s="34"/>
      <c r="C594" s="34"/>
      <c r="E594" s="34"/>
      <c r="F594" s="35"/>
      <c r="J594" s="36"/>
      <c r="L594" s="37"/>
      <c r="P594" s="13"/>
      <c r="Y594" s="12"/>
      <c r="Z594" s="34"/>
      <c r="AA594" s="12"/>
      <c r="AB594" s="12"/>
      <c r="AD594" s="13"/>
      <c r="AF594" s="12"/>
      <c r="AJ594" s="12"/>
      <c r="AM594" s="12"/>
      <c r="AO594" s="39"/>
    </row>
    <row r="595" ht="15.75" customHeight="1">
      <c r="A595" s="34"/>
      <c r="B595" s="34"/>
      <c r="C595" s="34"/>
      <c r="E595" s="34"/>
      <c r="F595" s="35"/>
      <c r="J595" s="36"/>
      <c r="L595" s="37"/>
      <c r="P595" s="13"/>
      <c r="Y595" s="12"/>
      <c r="Z595" s="34"/>
      <c r="AA595" s="12"/>
      <c r="AB595" s="12"/>
      <c r="AD595" s="13"/>
      <c r="AF595" s="12"/>
      <c r="AJ595" s="12"/>
      <c r="AM595" s="12"/>
      <c r="AO595" s="39"/>
    </row>
    <row r="596" ht="15.75" customHeight="1">
      <c r="A596" s="34"/>
      <c r="B596" s="34"/>
      <c r="C596" s="34"/>
      <c r="E596" s="34"/>
      <c r="F596" s="35"/>
      <c r="J596" s="36"/>
      <c r="L596" s="37"/>
      <c r="P596" s="13"/>
      <c r="Y596" s="12"/>
      <c r="Z596" s="34"/>
      <c r="AA596" s="12"/>
      <c r="AB596" s="12"/>
      <c r="AD596" s="13"/>
      <c r="AF596" s="12"/>
      <c r="AJ596" s="12"/>
      <c r="AM596" s="12"/>
      <c r="AO596" s="39"/>
    </row>
    <row r="597" ht="15.75" customHeight="1">
      <c r="A597" s="34"/>
      <c r="B597" s="34"/>
      <c r="C597" s="34"/>
      <c r="E597" s="34"/>
      <c r="F597" s="35"/>
      <c r="J597" s="36"/>
      <c r="L597" s="37"/>
      <c r="P597" s="13"/>
      <c r="Y597" s="12"/>
      <c r="Z597" s="34"/>
      <c r="AA597" s="12"/>
      <c r="AB597" s="12"/>
      <c r="AD597" s="13"/>
      <c r="AF597" s="12"/>
      <c r="AJ597" s="12"/>
      <c r="AM597" s="12"/>
      <c r="AO597" s="39"/>
    </row>
    <row r="598" ht="15.75" customHeight="1">
      <c r="A598" s="34"/>
      <c r="B598" s="34"/>
      <c r="C598" s="34"/>
      <c r="E598" s="34"/>
      <c r="F598" s="35"/>
      <c r="J598" s="36"/>
      <c r="L598" s="37"/>
      <c r="P598" s="13"/>
      <c r="Y598" s="12"/>
      <c r="Z598" s="34"/>
      <c r="AA598" s="12"/>
      <c r="AB598" s="12"/>
      <c r="AD598" s="13"/>
      <c r="AF598" s="12"/>
      <c r="AJ598" s="12"/>
      <c r="AM598" s="12"/>
      <c r="AO598" s="39"/>
    </row>
    <row r="599" ht="15.75" customHeight="1">
      <c r="A599" s="34"/>
      <c r="B599" s="34"/>
      <c r="C599" s="34"/>
      <c r="E599" s="34"/>
      <c r="F599" s="35"/>
      <c r="J599" s="36"/>
      <c r="L599" s="37"/>
      <c r="P599" s="13"/>
      <c r="Y599" s="12"/>
      <c r="Z599" s="34"/>
      <c r="AA599" s="12"/>
      <c r="AB599" s="12"/>
      <c r="AD599" s="13"/>
      <c r="AF599" s="12"/>
      <c r="AJ599" s="12"/>
      <c r="AM599" s="12"/>
      <c r="AO599" s="39"/>
    </row>
    <row r="600" ht="15.75" customHeight="1">
      <c r="A600" s="34"/>
      <c r="B600" s="34"/>
      <c r="C600" s="34"/>
      <c r="E600" s="34"/>
      <c r="F600" s="35"/>
      <c r="J600" s="36"/>
      <c r="L600" s="37"/>
      <c r="P600" s="13"/>
      <c r="Y600" s="12"/>
      <c r="Z600" s="34"/>
      <c r="AA600" s="12"/>
      <c r="AB600" s="12"/>
      <c r="AD600" s="13"/>
      <c r="AF600" s="12"/>
      <c r="AJ600" s="12"/>
      <c r="AM600" s="12"/>
      <c r="AO600" s="39"/>
    </row>
    <row r="601" ht="15.75" customHeight="1">
      <c r="A601" s="34"/>
      <c r="B601" s="34"/>
      <c r="C601" s="34"/>
      <c r="E601" s="34"/>
      <c r="F601" s="35"/>
      <c r="J601" s="36"/>
      <c r="L601" s="37"/>
      <c r="P601" s="13"/>
      <c r="Y601" s="12"/>
      <c r="Z601" s="34"/>
      <c r="AA601" s="12"/>
      <c r="AB601" s="12"/>
      <c r="AD601" s="13"/>
      <c r="AF601" s="12"/>
      <c r="AJ601" s="12"/>
      <c r="AM601" s="12"/>
      <c r="AO601" s="39"/>
    </row>
    <row r="602" ht="15.75" customHeight="1">
      <c r="A602" s="34"/>
      <c r="B602" s="34"/>
      <c r="C602" s="34"/>
      <c r="E602" s="34"/>
      <c r="F602" s="35"/>
      <c r="J602" s="36"/>
      <c r="L602" s="37"/>
      <c r="P602" s="13"/>
      <c r="Y602" s="12"/>
      <c r="Z602" s="34"/>
      <c r="AA602" s="12"/>
      <c r="AB602" s="12"/>
      <c r="AD602" s="13"/>
      <c r="AF602" s="12"/>
      <c r="AJ602" s="12"/>
      <c r="AM602" s="12"/>
      <c r="AO602" s="39"/>
    </row>
    <row r="603" ht="15.75" customHeight="1">
      <c r="A603" s="34"/>
      <c r="B603" s="34"/>
      <c r="C603" s="34"/>
      <c r="E603" s="34"/>
      <c r="F603" s="35"/>
      <c r="J603" s="36"/>
      <c r="L603" s="37"/>
      <c r="P603" s="13"/>
      <c r="Y603" s="12"/>
      <c r="Z603" s="34"/>
      <c r="AA603" s="12"/>
      <c r="AB603" s="12"/>
      <c r="AD603" s="13"/>
      <c r="AF603" s="12"/>
      <c r="AJ603" s="12"/>
      <c r="AM603" s="12"/>
      <c r="AO603" s="39"/>
    </row>
    <row r="604" ht="15.75" customHeight="1">
      <c r="A604" s="34"/>
      <c r="B604" s="34"/>
      <c r="C604" s="34"/>
      <c r="E604" s="34"/>
      <c r="F604" s="35"/>
      <c r="J604" s="36"/>
      <c r="L604" s="37"/>
      <c r="P604" s="13"/>
      <c r="Y604" s="12"/>
      <c r="Z604" s="34"/>
      <c r="AA604" s="12"/>
      <c r="AB604" s="12"/>
      <c r="AD604" s="13"/>
      <c r="AF604" s="12"/>
      <c r="AJ604" s="12"/>
      <c r="AM604" s="12"/>
      <c r="AO604" s="39"/>
    </row>
    <row r="605" ht="15.75" customHeight="1">
      <c r="A605" s="34"/>
      <c r="B605" s="34"/>
      <c r="C605" s="34"/>
      <c r="E605" s="34"/>
      <c r="F605" s="35"/>
      <c r="J605" s="36"/>
      <c r="L605" s="37"/>
      <c r="P605" s="13"/>
      <c r="Y605" s="12"/>
      <c r="Z605" s="34"/>
      <c r="AA605" s="12"/>
      <c r="AB605" s="12"/>
      <c r="AD605" s="13"/>
      <c r="AF605" s="12"/>
      <c r="AJ605" s="12"/>
      <c r="AM605" s="12"/>
      <c r="AO605" s="39"/>
    </row>
    <row r="606" ht="15.75" customHeight="1">
      <c r="A606" s="34"/>
      <c r="B606" s="34"/>
      <c r="C606" s="34"/>
      <c r="E606" s="34"/>
      <c r="F606" s="35"/>
      <c r="J606" s="36"/>
      <c r="L606" s="37"/>
      <c r="P606" s="13"/>
      <c r="Y606" s="12"/>
      <c r="Z606" s="34"/>
      <c r="AA606" s="12"/>
      <c r="AB606" s="12"/>
      <c r="AD606" s="13"/>
      <c r="AF606" s="12"/>
      <c r="AJ606" s="12"/>
      <c r="AM606" s="12"/>
      <c r="AO606" s="39"/>
    </row>
    <row r="607" ht="15.75" customHeight="1">
      <c r="A607" s="34"/>
      <c r="B607" s="34"/>
      <c r="C607" s="34"/>
      <c r="E607" s="34"/>
      <c r="F607" s="35"/>
      <c r="J607" s="36"/>
      <c r="L607" s="37"/>
      <c r="P607" s="13"/>
      <c r="Y607" s="12"/>
      <c r="Z607" s="34"/>
      <c r="AA607" s="12"/>
      <c r="AB607" s="12"/>
      <c r="AD607" s="13"/>
      <c r="AF607" s="12"/>
      <c r="AJ607" s="12"/>
      <c r="AM607" s="12"/>
      <c r="AO607" s="39"/>
    </row>
    <row r="608" ht="15.75" customHeight="1">
      <c r="A608" s="34"/>
      <c r="B608" s="34"/>
      <c r="C608" s="34"/>
      <c r="E608" s="34"/>
      <c r="F608" s="35"/>
      <c r="J608" s="36"/>
      <c r="L608" s="37"/>
      <c r="P608" s="13"/>
      <c r="Y608" s="12"/>
      <c r="Z608" s="34"/>
      <c r="AA608" s="12"/>
      <c r="AB608" s="12"/>
      <c r="AD608" s="13"/>
      <c r="AF608" s="12"/>
      <c r="AJ608" s="12"/>
      <c r="AM608" s="12"/>
      <c r="AO608" s="39"/>
    </row>
    <row r="609" ht="15.75" customHeight="1">
      <c r="A609" s="34"/>
      <c r="B609" s="34"/>
      <c r="C609" s="34"/>
      <c r="E609" s="34"/>
      <c r="F609" s="35"/>
      <c r="J609" s="36"/>
      <c r="L609" s="37"/>
      <c r="P609" s="13"/>
      <c r="Y609" s="12"/>
      <c r="Z609" s="34"/>
      <c r="AA609" s="12"/>
      <c r="AB609" s="12"/>
      <c r="AD609" s="13"/>
      <c r="AF609" s="12"/>
      <c r="AJ609" s="12"/>
      <c r="AM609" s="12"/>
      <c r="AO609" s="39"/>
    </row>
    <row r="610" ht="15.75" customHeight="1">
      <c r="A610" s="34"/>
      <c r="B610" s="34"/>
      <c r="C610" s="34"/>
      <c r="E610" s="34"/>
      <c r="F610" s="35"/>
      <c r="J610" s="36"/>
      <c r="L610" s="37"/>
      <c r="P610" s="13"/>
      <c r="Y610" s="12"/>
      <c r="Z610" s="34"/>
      <c r="AA610" s="12"/>
      <c r="AB610" s="12"/>
      <c r="AD610" s="13"/>
      <c r="AF610" s="12"/>
      <c r="AJ610" s="12"/>
      <c r="AM610" s="12"/>
      <c r="AO610" s="39"/>
    </row>
    <row r="611" ht="15.75" customHeight="1">
      <c r="A611" s="34"/>
      <c r="B611" s="34"/>
      <c r="C611" s="34"/>
      <c r="E611" s="34"/>
      <c r="F611" s="35"/>
      <c r="J611" s="36"/>
      <c r="L611" s="37"/>
      <c r="P611" s="13"/>
      <c r="Y611" s="12"/>
      <c r="Z611" s="34"/>
      <c r="AA611" s="12"/>
      <c r="AB611" s="12"/>
      <c r="AD611" s="13"/>
      <c r="AF611" s="12"/>
      <c r="AJ611" s="12"/>
      <c r="AM611" s="12"/>
      <c r="AO611" s="39"/>
    </row>
    <row r="612" ht="15.75" customHeight="1">
      <c r="A612" s="34"/>
      <c r="B612" s="34"/>
      <c r="C612" s="34"/>
      <c r="E612" s="34"/>
      <c r="F612" s="35"/>
      <c r="J612" s="36"/>
      <c r="L612" s="37"/>
      <c r="P612" s="13"/>
      <c r="Y612" s="12"/>
      <c r="Z612" s="34"/>
      <c r="AA612" s="12"/>
      <c r="AB612" s="12"/>
      <c r="AD612" s="13"/>
      <c r="AF612" s="12"/>
      <c r="AJ612" s="12"/>
      <c r="AM612" s="12"/>
      <c r="AO612" s="39"/>
    </row>
    <row r="613" ht="15.75" customHeight="1">
      <c r="A613" s="34"/>
      <c r="B613" s="34"/>
      <c r="C613" s="34"/>
      <c r="E613" s="34"/>
      <c r="F613" s="35"/>
      <c r="J613" s="36"/>
      <c r="L613" s="37"/>
      <c r="P613" s="13"/>
      <c r="Y613" s="12"/>
      <c r="Z613" s="34"/>
      <c r="AA613" s="12"/>
      <c r="AB613" s="12"/>
      <c r="AD613" s="13"/>
      <c r="AF613" s="12"/>
      <c r="AJ613" s="12"/>
      <c r="AM613" s="12"/>
      <c r="AO613" s="39"/>
    </row>
    <row r="614" ht="15.75" customHeight="1">
      <c r="A614" s="34"/>
      <c r="B614" s="34"/>
      <c r="C614" s="34"/>
      <c r="E614" s="34"/>
      <c r="F614" s="35"/>
      <c r="J614" s="36"/>
      <c r="L614" s="37"/>
      <c r="P614" s="13"/>
      <c r="Y614" s="12"/>
      <c r="Z614" s="34"/>
      <c r="AA614" s="12"/>
      <c r="AB614" s="12"/>
      <c r="AD614" s="13"/>
      <c r="AF614" s="12"/>
      <c r="AJ614" s="12"/>
      <c r="AM614" s="12"/>
      <c r="AO614" s="39"/>
    </row>
    <row r="615" ht="15.75" customHeight="1">
      <c r="A615" s="34"/>
      <c r="B615" s="34"/>
      <c r="C615" s="34"/>
      <c r="E615" s="34"/>
      <c r="F615" s="35"/>
      <c r="J615" s="36"/>
      <c r="L615" s="37"/>
      <c r="P615" s="13"/>
      <c r="Y615" s="12"/>
      <c r="Z615" s="34"/>
      <c r="AA615" s="12"/>
      <c r="AB615" s="12"/>
      <c r="AD615" s="13"/>
      <c r="AF615" s="12"/>
      <c r="AJ615" s="12"/>
      <c r="AM615" s="12"/>
      <c r="AO615" s="39"/>
    </row>
    <row r="616" ht="15.75" customHeight="1">
      <c r="A616" s="34"/>
      <c r="B616" s="34"/>
      <c r="C616" s="34"/>
      <c r="E616" s="34"/>
      <c r="F616" s="35"/>
      <c r="J616" s="36"/>
      <c r="L616" s="37"/>
      <c r="P616" s="13"/>
      <c r="Y616" s="12"/>
      <c r="Z616" s="34"/>
      <c r="AA616" s="12"/>
      <c r="AB616" s="12"/>
      <c r="AD616" s="13"/>
      <c r="AF616" s="12"/>
      <c r="AJ616" s="12"/>
      <c r="AM616" s="12"/>
      <c r="AO616" s="39"/>
    </row>
    <row r="617" ht="15.75" customHeight="1">
      <c r="A617" s="34"/>
      <c r="B617" s="34"/>
      <c r="C617" s="34"/>
      <c r="E617" s="34"/>
      <c r="F617" s="35"/>
      <c r="J617" s="36"/>
      <c r="L617" s="37"/>
      <c r="P617" s="13"/>
      <c r="Y617" s="12"/>
      <c r="Z617" s="34"/>
      <c r="AA617" s="12"/>
      <c r="AB617" s="12"/>
      <c r="AD617" s="13"/>
      <c r="AF617" s="12"/>
      <c r="AJ617" s="12"/>
      <c r="AM617" s="12"/>
      <c r="AO617" s="39"/>
    </row>
    <row r="618" ht="15.75" customHeight="1">
      <c r="A618" s="34"/>
      <c r="B618" s="34"/>
      <c r="C618" s="34"/>
      <c r="E618" s="34"/>
      <c r="F618" s="35"/>
      <c r="J618" s="36"/>
      <c r="L618" s="37"/>
      <c r="P618" s="13"/>
      <c r="Y618" s="12"/>
      <c r="Z618" s="34"/>
      <c r="AA618" s="12"/>
      <c r="AB618" s="12"/>
      <c r="AD618" s="13"/>
      <c r="AF618" s="12"/>
      <c r="AJ618" s="12"/>
      <c r="AM618" s="12"/>
      <c r="AO618" s="39"/>
    </row>
    <row r="619" ht="15.75" customHeight="1">
      <c r="A619" s="34"/>
      <c r="B619" s="34"/>
      <c r="C619" s="34"/>
      <c r="E619" s="34"/>
      <c r="F619" s="35"/>
      <c r="J619" s="36"/>
      <c r="L619" s="37"/>
      <c r="P619" s="13"/>
      <c r="Y619" s="12"/>
      <c r="Z619" s="34"/>
      <c r="AA619" s="12"/>
      <c r="AB619" s="12"/>
      <c r="AD619" s="13"/>
      <c r="AF619" s="12"/>
      <c r="AJ619" s="12"/>
      <c r="AM619" s="12"/>
      <c r="AO619" s="39"/>
    </row>
    <row r="620" ht="15.75" customHeight="1">
      <c r="A620" s="34"/>
      <c r="B620" s="34"/>
      <c r="C620" s="34"/>
      <c r="E620" s="34"/>
      <c r="F620" s="35"/>
      <c r="J620" s="36"/>
      <c r="L620" s="37"/>
      <c r="P620" s="13"/>
      <c r="Y620" s="12"/>
      <c r="Z620" s="34"/>
      <c r="AA620" s="12"/>
      <c r="AB620" s="12"/>
      <c r="AD620" s="13"/>
      <c r="AF620" s="12"/>
      <c r="AJ620" s="12"/>
      <c r="AM620" s="12"/>
      <c r="AO620" s="39"/>
    </row>
    <row r="621" ht="15.75" customHeight="1">
      <c r="A621" s="34"/>
      <c r="B621" s="34"/>
      <c r="C621" s="34"/>
      <c r="E621" s="34"/>
      <c r="F621" s="35"/>
      <c r="J621" s="36"/>
      <c r="L621" s="37"/>
      <c r="P621" s="13"/>
      <c r="Y621" s="12"/>
      <c r="Z621" s="34"/>
      <c r="AA621" s="12"/>
      <c r="AB621" s="12"/>
      <c r="AD621" s="13"/>
      <c r="AF621" s="12"/>
      <c r="AJ621" s="12"/>
      <c r="AM621" s="12"/>
      <c r="AO621" s="39"/>
    </row>
    <row r="622" ht="15.75" customHeight="1">
      <c r="A622" s="34"/>
      <c r="B622" s="34"/>
      <c r="C622" s="34"/>
      <c r="E622" s="34"/>
      <c r="F622" s="35"/>
      <c r="J622" s="36"/>
      <c r="L622" s="37"/>
      <c r="P622" s="13"/>
      <c r="Y622" s="12"/>
      <c r="Z622" s="34"/>
      <c r="AA622" s="12"/>
      <c r="AB622" s="12"/>
      <c r="AD622" s="13"/>
      <c r="AF622" s="12"/>
      <c r="AJ622" s="12"/>
      <c r="AM622" s="12"/>
      <c r="AO622" s="39"/>
    </row>
    <row r="623" ht="15.75" customHeight="1">
      <c r="A623" s="34"/>
      <c r="B623" s="34"/>
      <c r="C623" s="34"/>
      <c r="E623" s="34"/>
      <c r="F623" s="35"/>
      <c r="J623" s="36"/>
      <c r="L623" s="37"/>
      <c r="P623" s="13"/>
      <c r="Y623" s="12"/>
      <c r="Z623" s="34"/>
      <c r="AA623" s="12"/>
      <c r="AB623" s="12"/>
      <c r="AD623" s="13"/>
      <c r="AF623" s="12"/>
      <c r="AJ623" s="12"/>
      <c r="AM623" s="12"/>
      <c r="AO623" s="39"/>
    </row>
    <row r="624" ht="15.75" customHeight="1">
      <c r="A624" s="34"/>
      <c r="B624" s="34"/>
      <c r="C624" s="34"/>
      <c r="E624" s="34"/>
      <c r="F624" s="35"/>
      <c r="J624" s="36"/>
      <c r="L624" s="37"/>
      <c r="P624" s="13"/>
      <c r="Y624" s="12"/>
      <c r="Z624" s="34"/>
      <c r="AA624" s="12"/>
      <c r="AB624" s="12"/>
      <c r="AD624" s="13"/>
      <c r="AF624" s="12"/>
      <c r="AJ624" s="12"/>
      <c r="AM624" s="12"/>
      <c r="AO624" s="39"/>
    </row>
    <row r="625" ht="15.75" customHeight="1">
      <c r="A625" s="34"/>
      <c r="B625" s="34"/>
      <c r="C625" s="34"/>
      <c r="E625" s="34"/>
      <c r="F625" s="35"/>
      <c r="J625" s="36"/>
      <c r="L625" s="37"/>
      <c r="P625" s="13"/>
      <c r="Y625" s="12"/>
      <c r="Z625" s="34"/>
      <c r="AA625" s="12"/>
      <c r="AB625" s="12"/>
      <c r="AD625" s="13"/>
      <c r="AF625" s="12"/>
      <c r="AJ625" s="12"/>
      <c r="AM625" s="12"/>
      <c r="AO625" s="39"/>
    </row>
    <row r="626" ht="15.75" customHeight="1">
      <c r="A626" s="34"/>
      <c r="B626" s="34"/>
      <c r="C626" s="34"/>
      <c r="E626" s="34"/>
      <c r="F626" s="35"/>
      <c r="J626" s="36"/>
      <c r="L626" s="37"/>
      <c r="P626" s="13"/>
      <c r="Y626" s="12"/>
      <c r="Z626" s="34"/>
      <c r="AA626" s="12"/>
      <c r="AB626" s="12"/>
      <c r="AD626" s="13"/>
      <c r="AF626" s="12"/>
      <c r="AJ626" s="12"/>
      <c r="AM626" s="12"/>
      <c r="AO626" s="39"/>
    </row>
    <row r="627" ht="15.75" customHeight="1">
      <c r="A627" s="34"/>
      <c r="B627" s="34"/>
      <c r="C627" s="34"/>
      <c r="E627" s="34"/>
      <c r="F627" s="35"/>
      <c r="J627" s="36"/>
      <c r="L627" s="37"/>
      <c r="P627" s="13"/>
      <c r="Y627" s="12"/>
      <c r="Z627" s="34"/>
      <c r="AA627" s="12"/>
      <c r="AB627" s="12"/>
      <c r="AD627" s="13"/>
      <c r="AF627" s="12"/>
      <c r="AJ627" s="12"/>
      <c r="AM627" s="12"/>
      <c r="AO627" s="39"/>
    </row>
    <row r="628" ht="15.75" customHeight="1">
      <c r="A628" s="34"/>
      <c r="B628" s="34"/>
      <c r="C628" s="34"/>
      <c r="E628" s="34"/>
      <c r="F628" s="35"/>
      <c r="J628" s="36"/>
      <c r="L628" s="37"/>
      <c r="P628" s="13"/>
      <c r="Y628" s="12"/>
      <c r="Z628" s="34"/>
      <c r="AA628" s="12"/>
      <c r="AB628" s="12"/>
      <c r="AD628" s="13"/>
      <c r="AF628" s="12"/>
      <c r="AJ628" s="12"/>
      <c r="AM628" s="12"/>
      <c r="AO628" s="39"/>
    </row>
    <row r="629" ht="15.75" customHeight="1">
      <c r="A629" s="34"/>
      <c r="B629" s="34"/>
      <c r="C629" s="34"/>
      <c r="E629" s="34"/>
      <c r="F629" s="35"/>
      <c r="J629" s="36"/>
      <c r="L629" s="37"/>
      <c r="P629" s="13"/>
      <c r="Y629" s="12"/>
      <c r="Z629" s="34"/>
      <c r="AA629" s="12"/>
      <c r="AB629" s="12"/>
      <c r="AD629" s="13"/>
      <c r="AF629" s="12"/>
      <c r="AJ629" s="12"/>
      <c r="AM629" s="12"/>
      <c r="AO629" s="39"/>
    </row>
    <row r="630" ht="15.75" customHeight="1">
      <c r="A630" s="34"/>
      <c r="B630" s="34"/>
      <c r="C630" s="34"/>
      <c r="E630" s="34"/>
      <c r="F630" s="35"/>
      <c r="J630" s="36"/>
      <c r="L630" s="37"/>
      <c r="P630" s="13"/>
      <c r="Y630" s="12"/>
      <c r="Z630" s="34"/>
      <c r="AA630" s="12"/>
      <c r="AB630" s="12"/>
      <c r="AD630" s="13"/>
      <c r="AF630" s="12"/>
      <c r="AJ630" s="12"/>
      <c r="AM630" s="12"/>
      <c r="AO630" s="39"/>
    </row>
    <row r="631" ht="15.75" customHeight="1">
      <c r="A631" s="34"/>
      <c r="B631" s="34"/>
      <c r="C631" s="34"/>
      <c r="E631" s="34"/>
      <c r="F631" s="35"/>
      <c r="J631" s="36"/>
      <c r="L631" s="37"/>
      <c r="P631" s="13"/>
      <c r="Y631" s="12"/>
      <c r="Z631" s="34"/>
      <c r="AA631" s="12"/>
      <c r="AB631" s="12"/>
      <c r="AD631" s="13"/>
      <c r="AF631" s="12"/>
      <c r="AJ631" s="12"/>
      <c r="AM631" s="12"/>
      <c r="AO631" s="39"/>
    </row>
    <row r="632" ht="15.75" customHeight="1">
      <c r="A632" s="34"/>
      <c r="B632" s="34"/>
      <c r="C632" s="34"/>
      <c r="E632" s="34"/>
      <c r="F632" s="35"/>
      <c r="J632" s="36"/>
      <c r="L632" s="37"/>
      <c r="P632" s="13"/>
      <c r="Y632" s="12"/>
      <c r="Z632" s="34"/>
      <c r="AA632" s="12"/>
      <c r="AB632" s="12"/>
      <c r="AD632" s="13"/>
      <c r="AF632" s="12"/>
      <c r="AJ632" s="12"/>
      <c r="AM632" s="12"/>
      <c r="AO632" s="39"/>
    </row>
    <row r="633" ht="15.75" customHeight="1">
      <c r="A633" s="34"/>
      <c r="B633" s="34"/>
      <c r="C633" s="34"/>
      <c r="E633" s="34"/>
      <c r="F633" s="35"/>
      <c r="J633" s="36"/>
      <c r="L633" s="37"/>
      <c r="P633" s="13"/>
      <c r="Y633" s="12"/>
      <c r="Z633" s="34"/>
      <c r="AA633" s="12"/>
      <c r="AB633" s="12"/>
      <c r="AD633" s="13"/>
      <c r="AF633" s="12"/>
      <c r="AJ633" s="12"/>
      <c r="AM633" s="12"/>
      <c r="AO633" s="39"/>
    </row>
    <row r="634" ht="15.75" customHeight="1">
      <c r="A634" s="34"/>
      <c r="B634" s="34"/>
      <c r="C634" s="34"/>
      <c r="E634" s="34"/>
      <c r="F634" s="35"/>
      <c r="J634" s="36"/>
      <c r="L634" s="37"/>
      <c r="P634" s="13"/>
      <c r="Y634" s="12"/>
      <c r="Z634" s="34"/>
      <c r="AA634" s="12"/>
      <c r="AB634" s="12"/>
      <c r="AD634" s="13"/>
      <c r="AF634" s="12"/>
      <c r="AJ634" s="12"/>
      <c r="AM634" s="12"/>
      <c r="AO634" s="39"/>
    </row>
    <row r="635" ht="15.75" customHeight="1">
      <c r="A635" s="34"/>
      <c r="B635" s="34"/>
      <c r="C635" s="34"/>
      <c r="E635" s="34"/>
      <c r="F635" s="35"/>
      <c r="J635" s="36"/>
      <c r="L635" s="37"/>
      <c r="P635" s="13"/>
      <c r="Y635" s="12"/>
      <c r="Z635" s="34"/>
      <c r="AA635" s="12"/>
      <c r="AB635" s="12"/>
      <c r="AD635" s="13"/>
      <c r="AF635" s="12"/>
      <c r="AJ635" s="12"/>
      <c r="AM635" s="12"/>
      <c r="AO635" s="39"/>
    </row>
    <row r="636" ht="15.75" customHeight="1">
      <c r="A636" s="34"/>
      <c r="B636" s="34"/>
      <c r="C636" s="34"/>
      <c r="E636" s="34"/>
      <c r="F636" s="35"/>
      <c r="J636" s="36"/>
      <c r="L636" s="37"/>
      <c r="P636" s="13"/>
      <c r="Y636" s="12"/>
      <c r="Z636" s="34"/>
      <c r="AA636" s="12"/>
      <c r="AB636" s="12"/>
      <c r="AD636" s="13"/>
      <c r="AF636" s="12"/>
      <c r="AJ636" s="12"/>
      <c r="AM636" s="12"/>
      <c r="AO636" s="39"/>
    </row>
    <row r="637" ht="15.75" customHeight="1">
      <c r="A637" s="34"/>
      <c r="B637" s="34"/>
      <c r="C637" s="34"/>
      <c r="E637" s="34"/>
      <c r="F637" s="35"/>
      <c r="J637" s="36"/>
      <c r="L637" s="37"/>
      <c r="P637" s="13"/>
      <c r="Y637" s="12"/>
      <c r="Z637" s="34"/>
      <c r="AA637" s="12"/>
      <c r="AB637" s="12"/>
      <c r="AD637" s="13"/>
      <c r="AF637" s="12"/>
      <c r="AJ637" s="12"/>
      <c r="AM637" s="12"/>
      <c r="AO637" s="39"/>
    </row>
    <row r="638" ht="15.75" customHeight="1">
      <c r="A638" s="34"/>
      <c r="B638" s="34"/>
      <c r="C638" s="34"/>
      <c r="E638" s="34"/>
      <c r="F638" s="35"/>
      <c r="J638" s="36"/>
      <c r="L638" s="37"/>
      <c r="P638" s="13"/>
      <c r="Y638" s="12"/>
      <c r="Z638" s="34"/>
      <c r="AA638" s="12"/>
      <c r="AB638" s="12"/>
      <c r="AD638" s="13"/>
      <c r="AF638" s="12"/>
      <c r="AJ638" s="12"/>
      <c r="AM638" s="12"/>
      <c r="AO638" s="39"/>
    </row>
    <row r="639" ht="15.75" customHeight="1">
      <c r="A639" s="34"/>
      <c r="B639" s="34"/>
      <c r="C639" s="34"/>
      <c r="E639" s="34"/>
      <c r="F639" s="35"/>
      <c r="J639" s="36"/>
      <c r="L639" s="37"/>
      <c r="P639" s="13"/>
      <c r="Y639" s="12"/>
      <c r="Z639" s="34"/>
      <c r="AA639" s="12"/>
      <c r="AB639" s="12"/>
      <c r="AD639" s="13"/>
      <c r="AF639" s="12"/>
      <c r="AJ639" s="12"/>
      <c r="AM639" s="12"/>
      <c r="AO639" s="39"/>
    </row>
    <row r="640" ht="15.75" customHeight="1">
      <c r="A640" s="34"/>
      <c r="B640" s="34"/>
      <c r="C640" s="34"/>
      <c r="E640" s="34"/>
      <c r="F640" s="35"/>
      <c r="J640" s="36"/>
      <c r="L640" s="37"/>
      <c r="P640" s="13"/>
      <c r="Y640" s="12"/>
      <c r="Z640" s="34"/>
      <c r="AA640" s="12"/>
      <c r="AB640" s="12"/>
      <c r="AD640" s="13"/>
      <c r="AF640" s="12"/>
      <c r="AJ640" s="12"/>
      <c r="AM640" s="12"/>
      <c r="AO640" s="39"/>
    </row>
    <row r="641" ht="15.75" customHeight="1">
      <c r="A641" s="34"/>
      <c r="B641" s="34"/>
      <c r="C641" s="34"/>
      <c r="E641" s="34"/>
      <c r="F641" s="35"/>
      <c r="J641" s="36"/>
      <c r="L641" s="37"/>
      <c r="P641" s="13"/>
      <c r="Y641" s="12"/>
      <c r="Z641" s="34"/>
      <c r="AA641" s="12"/>
      <c r="AB641" s="12"/>
      <c r="AD641" s="13"/>
      <c r="AF641" s="12"/>
      <c r="AJ641" s="12"/>
      <c r="AM641" s="12"/>
      <c r="AO641" s="39"/>
    </row>
    <row r="642" ht="15.75" customHeight="1">
      <c r="A642" s="34"/>
      <c r="B642" s="34"/>
      <c r="C642" s="34"/>
      <c r="E642" s="34"/>
      <c r="F642" s="35"/>
      <c r="J642" s="36"/>
      <c r="L642" s="37"/>
      <c r="P642" s="13"/>
      <c r="Y642" s="12"/>
      <c r="Z642" s="34"/>
      <c r="AA642" s="12"/>
      <c r="AB642" s="12"/>
      <c r="AD642" s="13"/>
      <c r="AF642" s="12"/>
      <c r="AJ642" s="12"/>
      <c r="AM642" s="12"/>
      <c r="AO642" s="39"/>
    </row>
    <row r="643" ht="15.75" customHeight="1">
      <c r="A643" s="34"/>
      <c r="B643" s="34"/>
      <c r="C643" s="34"/>
      <c r="E643" s="34"/>
      <c r="F643" s="35"/>
      <c r="J643" s="36"/>
      <c r="L643" s="37"/>
      <c r="P643" s="13"/>
      <c r="Y643" s="12"/>
      <c r="Z643" s="34"/>
      <c r="AA643" s="12"/>
      <c r="AB643" s="12"/>
      <c r="AD643" s="13"/>
      <c r="AF643" s="12"/>
      <c r="AJ643" s="12"/>
      <c r="AM643" s="12"/>
      <c r="AO643" s="39"/>
    </row>
    <row r="644" ht="15.75" customHeight="1">
      <c r="A644" s="34"/>
      <c r="B644" s="34"/>
      <c r="C644" s="34"/>
      <c r="E644" s="34"/>
      <c r="F644" s="35"/>
      <c r="J644" s="36"/>
      <c r="L644" s="37"/>
      <c r="P644" s="13"/>
      <c r="Y644" s="12"/>
      <c r="Z644" s="34"/>
      <c r="AA644" s="12"/>
      <c r="AB644" s="12"/>
      <c r="AD644" s="13"/>
      <c r="AF644" s="12"/>
      <c r="AJ644" s="12"/>
      <c r="AM644" s="12"/>
      <c r="AO644" s="39"/>
    </row>
    <row r="645" ht="15.75" customHeight="1">
      <c r="A645" s="34"/>
      <c r="B645" s="34"/>
      <c r="C645" s="34"/>
      <c r="E645" s="34"/>
      <c r="F645" s="35"/>
      <c r="J645" s="36"/>
      <c r="L645" s="37"/>
      <c r="P645" s="13"/>
      <c r="Y645" s="12"/>
      <c r="Z645" s="34"/>
      <c r="AA645" s="12"/>
      <c r="AB645" s="12"/>
      <c r="AD645" s="13"/>
      <c r="AF645" s="12"/>
      <c r="AJ645" s="12"/>
      <c r="AM645" s="12"/>
      <c r="AO645" s="39"/>
    </row>
    <row r="646" ht="15.75" customHeight="1">
      <c r="A646" s="34"/>
      <c r="B646" s="34"/>
      <c r="C646" s="34"/>
      <c r="E646" s="34"/>
      <c r="F646" s="35"/>
      <c r="J646" s="36"/>
      <c r="L646" s="37"/>
      <c r="P646" s="13"/>
      <c r="Y646" s="12"/>
      <c r="Z646" s="34"/>
      <c r="AA646" s="12"/>
      <c r="AB646" s="12"/>
      <c r="AD646" s="13"/>
      <c r="AF646" s="12"/>
      <c r="AJ646" s="12"/>
      <c r="AM646" s="12"/>
      <c r="AO646" s="39"/>
    </row>
    <row r="647" ht="15.75" customHeight="1">
      <c r="A647" s="34"/>
      <c r="B647" s="34"/>
      <c r="C647" s="34"/>
      <c r="E647" s="34"/>
      <c r="F647" s="35"/>
      <c r="J647" s="36"/>
      <c r="L647" s="37"/>
      <c r="P647" s="13"/>
      <c r="Y647" s="12"/>
      <c r="Z647" s="34"/>
      <c r="AA647" s="12"/>
      <c r="AB647" s="12"/>
      <c r="AD647" s="13"/>
      <c r="AF647" s="12"/>
      <c r="AJ647" s="12"/>
      <c r="AM647" s="12"/>
      <c r="AO647" s="39"/>
    </row>
    <row r="648" ht="15.75" customHeight="1">
      <c r="A648" s="34"/>
      <c r="B648" s="34"/>
      <c r="C648" s="34"/>
      <c r="E648" s="34"/>
      <c r="F648" s="35"/>
      <c r="J648" s="36"/>
      <c r="L648" s="37"/>
      <c r="P648" s="13"/>
      <c r="Y648" s="12"/>
      <c r="Z648" s="34"/>
      <c r="AA648" s="12"/>
      <c r="AB648" s="12"/>
      <c r="AD648" s="13"/>
      <c r="AF648" s="12"/>
      <c r="AJ648" s="12"/>
      <c r="AM648" s="12"/>
      <c r="AO648" s="39"/>
    </row>
    <row r="649" ht="15.75" customHeight="1">
      <c r="A649" s="34"/>
      <c r="B649" s="34"/>
      <c r="C649" s="34"/>
      <c r="E649" s="34"/>
      <c r="F649" s="35"/>
      <c r="J649" s="36"/>
      <c r="L649" s="37"/>
      <c r="P649" s="13"/>
      <c r="Y649" s="12"/>
      <c r="Z649" s="34"/>
      <c r="AA649" s="12"/>
      <c r="AB649" s="12"/>
      <c r="AD649" s="13"/>
      <c r="AF649" s="12"/>
      <c r="AJ649" s="12"/>
      <c r="AM649" s="12"/>
      <c r="AO649" s="39"/>
    </row>
    <row r="650" ht="15.75" customHeight="1">
      <c r="A650" s="34"/>
      <c r="B650" s="34"/>
      <c r="C650" s="34"/>
      <c r="E650" s="34"/>
      <c r="F650" s="35"/>
      <c r="J650" s="36"/>
      <c r="L650" s="37"/>
      <c r="P650" s="13"/>
      <c r="Y650" s="12"/>
      <c r="Z650" s="34"/>
      <c r="AA650" s="12"/>
      <c r="AB650" s="12"/>
      <c r="AD650" s="13"/>
      <c r="AF650" s="12"/>
      <c r="AJ650" s="12"/>
      <c r="AM650" s="12"/>
      <c r="AO650" s="39"/>
    </row>
    <row r="651" ht="15.75" customHeight="1">
      <c r="A651" s="34"/>
      <c r="B651" s="34"/>
      <c r="C651" s="34"/>
      <c r="E651" s="34"/>
      <c r="F651" s="35"/>
      <c r="J651" s="36"/>
      <c r="L651" s="37"/>
      <c r="P651" s="13"/>
      <c r="Y651" s="12"/>
      <c r="Z651" s="34"/>
      <c r="AA651" s="12"/>
      <c r="AB651" s="12"/>
      <c r="AD651" s="13"/>
      <c r="AF651" s="12"/>
      <c r="AJ651" s="12"/>
      <c r="AM651" s="12"/>
      <c r="AO651" s="39"/>
    </row>
    <row r="652" ht="15.75" customHeight="1">
      <c r="A652" s="34"/>
      <c r="B652" s="34"/>
      <c r="C652" s="34"/>
      <c r="E652" s="34"/>
      <c r="F652" s="35"/>
      <c r="J652" s="36"/>
      <c r="L652" s="37"/>
      <c r="P652" s="13"/>
      <c r="Y652" s="12"/>
      <c r="Z652" s="34"/>
      <c r="AA652" s="12"/>
      <c r="AB652" s="12"/>
      <c r="AD652" s="13"/>
      <c r="AF652" s="12"/>
      <c r="AJ652" s="12"/>
      <c r="AM652" s="12"/>
      <c r="AO652" s="39"/>
    </row>
    <row r="653" ht="15.75" customHeight="1">
      <c r="A653" s="34"/>
      <c r="B653" s="34"/>
      <c r="C653" s="34"/>
      <c r="E653" s="34"/>
      <c r="F653" s="35"/>
      <c r="J653" s="36"/>
      <c r="L653" s="37"/>
      <c r="P653" s="13"/>
      <c r="Y653" s="12"/>
      <c r="Z653" s="34"/>
      <c r="AA653" s="12"/>
      <c r="AB653" s="12"/>
      <c r="AD653" s="13"/>
      <c r="AF653" s="12"/>
      <c r="AJ653" s="12"/>
      <c r="AM653" s="12"/>
      <c r="AO653" s="39"/>
    </row>
    <row r="654" ht="15.75" customHeight="1">
      <c r="A654" s="34"/>
      <c r="B654" s="34"/>
      <c r="C654" s="34"/>
      <c r="E654" s="34"/>
      <c r="F654" s="35"/>
      <c r="J654" s="36"/>
      <c r="L654" s="37"/>
      <c r="P654" s="13"/>
      <c r="Y654" s="12"/>
      <c r="Z654" s="34"/>
      <c r="AA654" s="12"/>
      <c r="AB654" s="12"/>
      <c r="AD654" s="13"/>
      <c r="AF654" s="12"/>
      <c r="AJ654" s="12"/>
      <c r="AM654" s="12"/>
      <c r="AO654" s="39"/>
    </row>
    <row r="655" ht="15.75" customHeight="1">
      <c r="A655" s="34"/>
      <c r="B655" s="34"/>
      <c r="C655" s="34"/>
      <c r="E655" s="34"/>
      <c r="F655" s="35"/>
      <c r="J655" s="36"/>
      <c r="L655" s="37"/>
      <c r="P655" s="13"/>
      <c r="Y655" s="12"/>
      <c r="Z655" s="34"/>
      <c r="AA655" s="12"/>
      <c r="AB655" s="12"/>
      <c r="AD655" s="13"/>
      <c r="AF655" s="12"/>
      <c r="AJ655" s="12"/>
      <c r="AM655" s="12"/>
      <c r="AO655" s="39"/>
    </row>
    <row r="656" ht="15.75" customHeight="1">
      <c r="A656" s="34"/>
      <c r="B656" s="34"/>
      <c r="C656" s="34"/>
      <c r="E656" s="34"/>
      <c r="F656" s="35"/>
      <c r="J656" s="36"/>
      <c r="L656" s="37"/>
      <c r="P656" s="13"/>
      <c r="Y656" s="12"/>
      <c r="Z656" s="34"/>
      <c r="AA656" s="12"/>
      <c r="AB656" s="12"/>
      <c r="AD656" s="13"/>
      <c r="AF656" s="12"/>
      <c r="AJ656" s="12"/>
      <c r="AM656" s="12"/>
      <c r="AO656" s="39"/>
    </row>
    <row r="657" ht="15.75" customHeight="1">
      <c r="A657" s="34"/>
      <c r="B657" s="34"/>
      <c r="C657" s="34"/>
      <c r="E657" s="34"/>
      <c r="F657" s="35"/>
      <c r="J657" s="36"/>
      <c r="L657" s="37"/>
      <c r="P657" s="13"/>
      <c r="Y657" s="12"/>
      <c r="Z657" s="34"/>
      <c r="AA657" s="12"/>
      <c r="AB657" s="12"/>
      <c r="AD657" s="13"/>
      <c r="AF657" s="12"/>
      <c r="AJ657" s="12"/>
      <c r="AM657" s="12"/>
      <c r="AO657" s="39"/>
    </row>
    <row r="658" ht="15.75" customHeight="1">
      <c r="A658" s="34"/>
      <c r="B658" s="34"/>
      <c r="C658" s="34"/>
      <c r="E658" s="34"/>
      <c r="F658" s="35"/>
      <c r="J658" s="36"/>
      <c r="L658" s="37"/>
      <c r="P658" s="13"/>
      <c r="Y658" s="12"/>
      <c r="Z658" s="34"/>
      <c r="AA658" s="12"/>
      <c r="AB658" s="12"/>
      <c r="AD658" s="13"/>
      <c r="AF658" s="12"/>
      <c r="AJ658" s="12"/>
      <c r="AM658" s="12"/>
      <c r="AO658" s="39"/>
    </row>
    <row r="659" ht="15.75" customHeight="1">
      <c r="A659" s="34"/>
      <c r="B659" s="34"/>
      <c r="C659" s="34"/>
      <c r="E659" s="34"/>
      <c r="F659" s="35"/>
      <c r="J659" s="36"/>
      <c r="L659" s="37"/>
      <c r="P659" s="13"/>
      <c r="Y659" s="12"/>
      <c r="Z659" s="34"/>
      <c r="AA659" s="12"/>
      <c r="AB659" s="12"/>
      <c r="AD659" s="13"/>
      <c r="AF659" s="12"/>
      <c r="AJ659" s="12"/>
      <c r="AM659" s="12"/>
      <c r="AO659" s="39"/>
    </row>
    <row r="660" ht="15.75" customHeight="1">
      <c r="A660" s="34"/>
      <c r="B660" s="34"/>
      <c r="C660" s="34"/>
      <c r="E660" s="34"/>
      <c r="F660" s="35"/>
      <c r="J660" s="36"/>
      <c r="L660" s="37"/>
      <c r="P660" s="13"/>
      <c r="Y660" s="12"/>
      <c r="Z660" s="34"/>
      <c r="AA660" s="12"/>
      <c r="AB660" s="12"/>
      <c r="AD660" s="13"/>
      <c r="AF660" s="12"/>
      <c r="AJ660" s="12"/>
      <c r="AM660" s="12"/>
      <c r="AO660" s="39"/>
    </row>
    <row r="661" ht="15.75" customHeight="1">
      <c r="A661" s="34"/>
      <c r="B661" s="34"/>
      <c r="C661" s="34"/>
      <c r="E661" s="34"/>
      <c r="F661" s="35"/>
      <c r="J661" s="36"/>
      <c r="L661" s="37"/>
      <c r="P661" s="13"/>
      <c r="Y661" s="12"/>
      <c r="Z661" s="34"/>
      <c r="AA661" s="12"/>
      <c r="AB661" s="12"/>
      <c r="AD661" s="13"/>
      <c r="AF661" s="12"/>
      <c r="AJ661" s="12"/>
      <c r="AM661" s="12"/>
      <c r="AO661" s="39"/>
    </row>
    <row r="662" ht="15.75" customHeight="1">
      <c r="A662" s="34"/>
      <c r="B662" s="34"/>
      <c r="C662" s="34"/>
      <c r="E662" s="34"/>
      <c r="F662" s="35"/>
      <c r="J662" s="36"/>
      <c r="L662" s="37"/>
      <c r="P662" s="13"/>
      <c r="Y662" s="12"/>
      <c r="Z662" s="34"/>
      <c r="AA662" s="12"/>
      <c r="AB662" s="12"/>
      <c r="AD662" s="13"/>
      <c r="AF662" s="12"/>
      <c r="AJ662" s="12"/>
      <c r="AM662" s="12"/>
      <c r="AO662" s="39"/>
    </row>
    <row r="663" ht="15.75" customHeight="1">
      <c r="A663" s="34"/>
      <c r="B663" s="34"/>
      <c r="C663" s="34"/>
      <c r="E663" s="34"/>
      <c r="F663" s="35"/>
      <c r="J663" s="36"/>
      <c r="L663" s="37"/>
      <c r="P663" s="13"/>
      <c r="Y663" s="12"/>
      <c r="Z663" s="34"/>
      <c r="AA663" s="12"/>
      <c r="AB663" s="12"/>
      <c r="AD663" s="13"/>
      <c r="AF663" s="12"/>
      <c r="AJ663" s="12"/>
      <c r="AM663" s="12"/>
      <c r="AO663" s="39"/>
    </row>
    <row r="664" ht="15.75" customHeight="1">
      <c r="A664" s="34"/>
      <c r="B664" s="34"/>
      <c r="C664" s="34"/>
      <c r="E664" s="34"/>
      <c r="F664" s="35"/>
      <c r="J664" s="36"/>
      <c r="L664" s="37"/>
      <c r="P664" s="13"/>
      <c r="Y664" s="12"/>
      <c r="Z664" s="34"/>
      <c r="AA664" s="12"/>
      <c r="AB664" s="12"/>
      <c r="AD664" s="13"/>
      <c r="AF664" s="12"/>
      <c r="AJ664" s="12"/>
      <c r="AM664" s="12"/>
      <c r="AO664" s="39"/>
    </row>
    <row r="665" ht="15.75" customHeight="1">
      <c r="A665" s="34"/>
      <c r="B665" s="34"/>
      <c r="C665" s="34"/>
      <c r="E665" s="34"/>
      <c r="F665" s="35"/>
      <c r="J665" s="36"/>
      <c r="L665" s="37"/>
      <c r="P665" s="13"/>
      <c r="Y665" s="12"/>
      <c r="Z665" s="34"/>
      <c r="AA665" s="12"/>
      <c r="AB665" s="12"/>
      <c r="AD665" s="13"/>
      <c r="AF665" s="12"/>
      <c r="AJ665" s="12"/>
      <c r="AM665" s="12"/>
      <c r="AO665" s="39"/>
    </row>
    <row r="666" ht="15.75" customHeight="1">
      <c r="A666" s="34"/>
      <c r="B666" s="34"/>
      <c r="C666" s="34"/>
      <c r="E666" s="34"/>
      <c r="F666" s="35"/>
      <c r="J666" s="36"/>
      <c r="L666" s="37"/>
      <c r="P666" s="13"/>
      <c r="Y666" s="12"/>
      <c r="Z666" s="34"/>
      <c r="AA666" s="12"/>
      <c r="AB666" s="12"/>
      <c r="AD666" s="13"/>
      <c r="AF666" s="12"/>
      <c r="AJ666" s="12"/>
      <c r="AM666" s="12"/>
      <c r="AO666" s="39"/>
    </row>
    <row r="667" ht="15.75" customHeight="1">
      <c r="A667" s="34"/>
      <c r="B667" s="34"/>
      <c r="C667" s="34"/>
      <c r="E667" s="34"/>
      <c r="F667" s="35"/>
      <c r="J667" s="36"/>
      <c r="L667" s="37"/>
      <c r="P667" s="13"/>
      <c r="Y667" s="12"/>
      <c r="Z667" s="34"/>
      <c r="AA667" s="12"/>
      <c r="AB667" s="12"/>
      <c r="AD667" s="13"/>
      <c r="AF667" s="12"/>
      <c r="AJ667" s="12"/>
      <c r="AM667" s="12"/>
      <c r="AO667" s="39"/>
    </row>
    <row r="668" ht="15.75" customHeight="1">
      <c r="A668" s="34"/>
      <c r="B668" s="34"/>
      <c r="C668" s="34"/>
      <c r="E668" s="34"/>
      <c r="F668" s="35"/>
      <c r="J668" s="36"/>
      <c r="L668" s="37"/>
      <c r="P668" s="13"/>
      <c r="Y668" s="12"/>
      <c r="Z668" s="34"/>
      <c r="AA668" s="12"/>
      <c r="AB668" s="12"/>
      <c r="AD668" s="13"/>
      <c r="AF668" s="12"/>
      <c r="AJ668" s="12"/>
      <c r="AM668" s="12"/>
      <c r="AO668" s="39"/>
    </row>
    <row r="669" ht="15.75" customHeight="1">
      <c r="A669" s="34"/>
      <c r="B669" s="34"/>
      <c r="C669" s="34"/>
      <c r="E669" s="34"/>
      <c r="F669" s="35"/>
      <c r="J669" s="36"/>
      <c r="L669" s="37"/>
      <c r="P669" s="13"/>
      <c r="Y669" s="12"/>
      <c r="Z669" s="34"/>
      <c r="AA669" s="12"/>
      <c r="AB669" s="12"/>
      <c r="AD669" s="13"/>
      <c r="AF669" s="12"/>
      <c r="AJ669" s="12"/>
      <c r="AM669" s="12"/>
      <c r="AO669" s="39"/>
    </row>
    <row r="670" ht="15.75" customHeight="1">
      <c r="A670" s="34"/>
      <c r="B670" s="34"/>
      <c r="C670" s="34"/>
      <c r="E670" s="34"/>
      <c r="F670" s="35"/>
      <c r="J670" s="36"/>
      <c r="L670" s="37"/>
      <c r="P670" s="13"/>
      <c r="Y670" s="12"/>
      <c r="Z670" s="34"/>
      <c r="AA670" s="12"/>
      <c r="AB670" s="12"/>
      <c r="AD670" s="13"/>
      <c r="AF670" s="12"/>
      <c r="AJ670" s="12"/>
      <c r="AM670" s="12"/>
      <c r="AO670" s="39"/>
    </row>
    <row r="671" ht="15.75" customHeight="1">
      <c r="A671" s="34"/>
      <c r="B671" s="34"/>
      <c r="C671" s="34"/>
      <c r="E671" s="34"/>
      <c r="F671" s="35"/>
      <c r="J671" s="36"/>
      <c r="L671" s="37"/>
      <c r="P671" s="13"/>
      <c r="Y671" s="12"/>
      <c r="Z671" s="34"/>
      <c r="AA671" s="12"/>
      <c r="AB671" s="12"/>
      <c r="AD671" s="13"/>
      <c r="AF671" s="12"/>
      <c r="AJ671" s="12"/>
      <c r="AM671" s="12"/>
      <c r="AO671" s="39"/>
    </row>
    <row r="672" ht="15.75" customHeight="1">
      <c r="A672" s="34"/>
      <c r="B672" s="34"/>
      <c r="C672" s="34"/>
      <c r="E672" s="34"/>
      <c r="F672" s="35"/>
      <c r="J672" s="36"/>
      <c r="L672" s="37"/>
      <c r="P672" s="13"/>
      <c r="Y672" s="12"/>
      <c r="Z672" s="34"/>
      <c r="AA672" s="12"/>
      <c r="AB672" s="12"/>
      <c r="AD672" s="13"/>
      <c r="AF672" s="12"/>
      <c r="AJ672" s="12"/>
      <c r="AM672" s="12"/>
      <c r="AO672" s="39"/>
    </row>
    <row r="673" ht="15.75" customHeight="1">
      <c r="A673" s="34"/>
      <c r="B673" s="34"/>
      <c r="C673" s="34"/>
      <c r="E673" s="34"/>
      <c r="F673" s="35"/>
      <c r="J673" s="36"/>
      <c r="L673" s="37"/>
      <c r="P673" s="13"/>
      <c r="Y673" s="12"/>
      <c r="Z673" s="34"/>
      <c r="AA673" s="12"/>
      <c r="AB673" s="12"/>
      <c r="AD673" s="13"/>
      <c r="AF673" s="12"/>
      <c r="AJ673" s="12"/>
      <c r="AM673" s="12"/>
      <c r="AO673" s="39"/>
    </row>
    <row r="674" ht="15.75" customHeight="1">
      <c r="A674" s="34"/>
      <c r="B674" s="34"/>
      <c r="C674" s="34"/>
      <c r="E674" s="34"/>
      <c r="F674" s="35"/>
      <c r="J674" s="36"/>
      <c r="L674" s="37"/>
      <c r="P674" s="13"/>
      <c r="Y674" s="12"/>
      <c r="Z674" s="34"/>
      <c r="AA674" s="12"/>
      <c r="AB674" s="12"/>
      <c r="AD674" s="13"/>
      <c r="AF674" s="12"/>
      <c r="AJ674" s="12"/>
      <c r="AM674" s="12"/>
      <c r="AO674" s="39"/>
    </row>
    <row r="675" ht="15.75" customHeight="1">
      <c r="A675" s="34"/>
      <c r="B675" s="34"/>
      <c r="C675" s="34"/>
      <c r="E675" s="34"/>
      <c r="F675" s="35"/>
      <c r="J675" s="36"/>
      <c r="L675" s="37"/>
      <c r="P675" s="13"/>
      <c r="Y675" s="12"/>
      <c r="Z675" s="34"/>
      <c r="AA675" s="12"/>
      <c r="AB675" s="12"/>
      <c r="AD675" s="13"/>
      <c r="AF675" s="12"/>
      <c r="AJ675" s="12"/>
      <c r="AM675" s="12"/>
      <c r="AO675" s="39"/>
    </row>
    <row r="676" ht="15.75" customHeight="1">
      <c r="A676" s="34"/>
      <c r="B676" s="34"/>
      <c r="C676" s="34"/>
      <c r="E676" s="34"/>
      <c r="F676" s="35"/>
      <c r="J676" s="36"/>
      <c r="L676" s="37"/>
      <c r="P676" s="13"/>
      <c r="Y676" s="12"/>
      <c r="Z676" s="34"/>
      <c r="AA676" s="12"/>
      <c r="AB676" s="12"/>
      <c r="AD676" s="13"/>
      <c r="AF676" s="12"/>
      <c r="AJ676" s="12"/>
      <c r="AM676" s="12"/>
      <c r="AO676" s="39"/>
    </row>
    <row r="677" ht="15.75" customHeight="1">
      <c r="A677" s="34"/>
      <c r="B677" s="34"/>
      <c r="C677" s="34"/>
      <c r="E677" s="34"/>
      <c r="F677" s="35"/>
      <c r="J677" s="36"/>
      <c r="L677" s="37"/>
      <c r="P677" s="13"/>
      <c r="Y677" s="12"/>
      <c r="Z677" s="34"/>
      <c r="AA677" s="12"/>
      <c r="AB677" s="12"/>
      <c r="AD677" s="13"/>
      <c r="AF677" s="12"/>
      <c r="AJ677" s="12"/>
      <c r="AM677" s="12"/>
      <c r="AO677" s="39"/>
    </row>
    <row r="678" ht="15.75" customHeight="1">
      <c r="A678" s="34"/>
      <c r="B678" s="34"/>
      <c r="C678" s="34"/>
      <c r="E678" s="34"/>
      <c r="F678" s="35"/>
      <c r="J678" s="36"/>
      <c r="L678" s="37"/>
      <c r="P678" s="13"/>
      <c r="Y678" s="12"/>
      <c r="Z678" s="34"/>
      <c r="AA678" s="12"/>
      <c r="AB678" s="12"/>
      <c r="AD678" s="13"/>
      <c r="AF678" s="12"/>
      <c r="AJ678" s="12"/>
      <c r="AM678" s="12"/>
      <c r="AO678" s="39"/>
    </row>
    <row r="679" ht="15.75" customHeight="1">
      <c r="A679" s="34"/>
      <c r="B679" s="34"/>
      <c r="C679" s="34"/>
      <c r="E679" s="34"/>
      <c r="F679" s="35"/>
      <c r="J679" s="36"/>
      <c r="L679" s="37"/>
      <c r="P679" s="13"/>
      <c r="Y679" s="12"/>
      <c r="Z679" s="34"/>
      <c r="AA679" s="12"/>
      <c r="AB679" s="12"/>
      <c r="AD679" s="13"/>
      <c r="AF679" s="12"/>
      <c r="AJ679" s="12"/>
      <c r="AM679" s="12"/>
      <c r="AO679" s="39"/>
    </row>
    <row r="680" ht="15.75" customHeight="1">
      <c r="A680" s="34"/>
      <c r="B680" s="34"/>
      <c r="C680" s="34"/>
      <c r="E680" s="34"/>
      <c r="F680" s="35"/>
      <c r="J680" s="36"/>
      <c r="L680" s="37"/>
      <c r="P680" s="13"/>
      <c r="Y680" s="12"/>
      <c r="Z680" s="34"/>
      <c r="AA680" s="12"/>
      <c r="AB680" s="12"/>
      <c r="AD680" s="13"/>
      <c r="AF680" s="12"/>
      <c r="AJ680" s="12"/>
      <c r="AM680" s="12"/>
      <c r="AO680" s="39"/>
    </row>
    <row r="681" ht="15.75" customHeight="1">
      <c r="A681" s="34"/>
      <c r="B681" s="34"/>
      <c r="C681" s="34"/>
      <c r="E681" s="34"/>
      <c r="F681" s="35"/>
      <c r="J681" s="36"/>
      <c r="L681" s="37"/>
      <c r="P681" s="13"/>
      <c r="Y681" s="12"/>
      <c r="Z681" s="34"/>
      <c r="AA681" s="12"/>
      <c r="AB681" s="12"/>
      <c r="AD681" s="13"/>
      <c r="AF681" s="12"/>
      <c r="AJ681" s="12"/>
      <c r="AM681" s="12"/>
      <c r="AO681" s="39"/>
    </row>
    <row r="682" ht="15.75" customHeight="1">
      <c r="A682" s="34"/>
      <c r="B682" s="34"/>
      <c r="C682" s="34"/>
      <c r="E682" s="34"/>
      <c r="F682" s="35"/>
      <c r="J682" s="36"/>
      <c r="L682" s="37"/>
      <c r="P682" s="13"/>
      <c r="Y682" s="12"/>
      <c r="Z682" s="34"/>
      <c r="AA682" s="12"/>
      <c r="AB682" s="12"/>
      <c r="AD682" s="13"/>
      <c r="AF682" s="12"/>
      <c r="AJ682" s="12"/>
      <c r="AM682" s="12"/>
      <c r="AO682" s="39"/>
    </row>
    <row r="683" ht="15.75" customHeight="1">
      <c r="A683" s="34"/>
      <c r="B683" s="34"/>
      <c r="C683" s="34"/>
      <c r="E683" s="34"/>
      <c r="F683" s="35"/>
      <c r="J683" s="36"/>
      <c r="L683" s="37"/>
      <c r="P683" s="13"/>
      <c r="Y683" s="12"/>
      <c r="Z683" s="34"/>
      <c r="AA683" s="12"/>
      <c r="AB683" s="12"/>
      <c r="AD683" s="13"/>
      <c r="AF683" s="12"/>
      <c r="AJ683" s="12"/>
      <c r="AM683" s="12"/>
      <c r="AO683" s="39"/>
    </row>
    <row r="684" ht="15.75" customHeight="1">
      <c r="A684" s="34"/>
      <c r="B684" s="34"/>
      <c r="C684" s="34"/>
      <c r="E684" s="34"/>
      <c r="F684" s="35"/>
      <c r="J684" s="36"/>
      <c r="L684" s="37"/>
      <c r="P684" s="13"/>
      <c r="Y684" s="12"/>
      <c r="Z684" s="34"/>
      <c r="AA684" s="12"/>
      <c r="AB684" s="12"/>
      <c r="AD684" s="13"/>
      <c r="AF684" s="12"/>
      <c r="AJ684" s="12"/>
      <c r="AM684" s="12"/>
      <c r="AO684" s="39"/>
    </row>
    <row r="685" ht="15.75" customHeight="1">
      <c r="A685" s="34"/>
      <c r="B685" s="34"/>
      <c r="C685" s="34"/>
      <c r="E685" s="34"/>
      <c r="F685" s="35"/>
      <c r="J685" s="36"/>
      <c r="L685" s="37"/>
      <c r="P685" s="13"/>
      <c r="Y685" s="12"/>
      <c r="Z685" s="34"/>
      <c r="AA685" s="12"/>
      <c r="AB685" s="12"/>
      <c r="AD685" s="13"/>
      <c r="AF685" s="12"/>
      <c r="AJ685" s="12"/>
      <c r="AM685" s="12"/>
      <c r="AO685" s="39"/>
    </row>
    <row r="686" ht="15.75" customHeight="1">
      <c r="A686" s="34"/>
      <c r="B686" s="34"/>
      <c r="C686" s="34"/>
      <c r="E686" s="34"/>
      <c r="F686" s="35"/>
      <c r="J686" s="36"/>
      <c r="L686" s="37"/>
      <c r="P686" s="13"/>
      <c r="Y686" s="12"/>
      <c r="Z686" s="34"/>
      <c r="AA686" s="12"/>
      <c r="AB686" s="12"/>
      <c r="AD686" s="13"/>
      <c r="AF686" s="12"/>
      <c r="AJ686" s="12"/>
      <c r="AM686" s="12"/>
      <c r="AO686" s="39"/>
    </row>
    <row r="687" ht="15.75" customHeight="1">
      <c r="A687" s="34"/>
      <c r="B687" s="34"/>
      <c r="C687" s="34"/>
      <c r="E687" s="34"/>
      <c r="F687" s="35"/>
      <c r="J687" s="36"/>
      <c r="L687" s="37"/>
      <c r="P687" s="13"/>
      <c r="Y687" s="12"/>
      <c r="Z687" s="34"/>
      <c r="AA687" s="12"/>
      <c r="AB687" s="12"/>
      <c r="AD687" s="13"/>
      <c r="AF687" s="12"/>
      <c r="AJ687" s="12"/>
      <c r="AM687" s="12"/>
      <c r="AO687" s="39"/>
    </row>
    <row r="688" ht="15.75" customHeight="1">
      <c r="A688" s="34"/>
      <c r="B688" s="34"/>
      <c r="C688" s="34"/>
      <c r="E688" s="34"/>
      <c r="F688" s="35"/>
      <c r="J688" s="36"/>
      <c r="L688" s="37"/>
      <c r="P688" s="13"/>
      <c r="Y688" s="12"/>
      <c r="Z688" s="34"/>
      <c r="AA688" s="12"/>
      <c r="AB688" s="12"/>
      <c r="AD688" s="13"/>
      <c r="AF688" s="12"/>
      <c r="AJ688" s="12"/>
      <c r="AM688" s="12"/>
      <c r="AO688" s="39"/>
    </row>
    <row r="689" ht="15.75" customHeight="1">
      <c r="A689" s="34"/>
      <c r="B689" s="34"/>
      <c r="C689" s="34"/>
      <c r="E689" s="34"/>
      <c r="F689" s="35"/>
      <c r="J689" s="36"/>
      <c r="L689" s="37"/>
      <c r="P689" s="13"/>
      <c r="Y689" s="12"/>
      <c r="Z689" s="34"/>
      <c r="AA689" s="12"/>
      <c r="AB689" s="12"/>
      <c r="AD689" s="13"/>
      <c r="AF689" s="12"/>
      <c r="AJ689" s="12"/>
      <c r="AM689" s="12"/>
      <c r="AO689" s="39"/>
    </row>
    <row r="690" ht="15.75" customHeight="1">
      <c r="A690" s="34"/>
      <c r="B690" s="34"/>
      <c r="C690" s="34"/>
      <c r="E690" s="34"/>
      <c r="F690" s="35"/>
      <c r="J690" s="36"/>
      <c r="L690" s="37"/>
      <c r="P690" s="13"/>
      <c r="Y690" s="12"/>
      <c r="Z690" s="34"/>
      <c r="AA690" s="12"/>
      <c r="AB690" s="12"/>
      <c r="AD690" s="13"/>
      <c r="AF690" s="12"/>
      <c r="AJ690" s="12"/>
      <c r="AM690" s="12"/>
      <c r="AO690" s="39"/>
    </row>
    <row r="691" ht="15.75" customHeight="1">
      <c r="A691" s="34"/>
      <c r="B691" s="34"/>
      <c r="C691" s="34"/>
      <c r="E691" s="34"/>
      <c r="F691" s="35"/>
      <c r="J691" s="36"/>
      <c r="L691" s="37"/>
      <c r="P691" s="13"/>
      <c r="Y691" s="12"/>
      <c r="Z691" s="34"/>
      <c r="AA691" s="12"/>
      <c r="AB691" s="12"/>
      <c r="AD691" s="13"/>
      <c r="AF691" s="12"/>
      <c r="AJ691" s="12"/>
      <c r="AM691" s="12"/>
      <c r="AO691" s="39"/>
    </row>
    <row r="692" ht="15.75" customHeight="1">
      <c r="A692" s="34"/>
      <c r="B692" s="34"/>
      <c r="C692" s="34"/>
      <c r="E692" s="34"/>
      <c r="F692" s="35"/>
      <c r="J692" s="36"/>
      <c r="L692" s="37"/>
      <c r="P692" s="13"/>
      <c r="Y692" s="12"/>
      <c r="Z692" s="34"/>
      <c r="AA692" s="12"/>
      <c r="AB692" s="12"/>
      <c r="AD692" s="13"/>
      <c r="AF692" s="12"/>
      <c r="AJ692" s="12"/>
      <c r="AM692" s="12"/>
      <c r="AO692" s="39"/>
    </row>
    <row r="693" ht="15.75" customHeight="1">
      <c r="A693" s="34"/>
      <c r="B693" s="34"/>
      <c r="C693" s="34"/>
      <c r="E693" s="34"/>
      <c r="F693" s="35"/>
      <c r="J693" s="36"/>
      <c r="L693" s="37"/>
      <c r="P693" s="13"/>
      <c r="Y693" s="12"/>
      <c r="Z693" s="34"/>
      <c r="AA693" s="12"/>
      <c r="AB693" s="12"/>
      <c r="AD693" s="13"/>
      <c r="AF693" s="12"/>
      <c r="AJ693" s="12"/>
      <c r="AM693" s="12"/>
      <c r="AO693" s="39"/>
    </row>
    <row r="694" ht="15.75" customHeight="1">
      <c r="A694" s="34"/>
      <c r="B694" s="34"/>
      <c r="C694" s="34"/>
      <c r="E694" s="34"/>
      <c r="F694" s="35"/>
      <c r="J694" s="36"/>
      <c r="L694" s="37"/>
      <c r="P694" s="13"/>
      <c r="Y694" s="12"/>
      <c r="Z694" s="34"/>
      <c r="AA694" s="12"/>
      <c r="AB694" s="12"/>
      <c r="AD694" s="13"/>
      <c r="AF694" s="12"/>
      <c r="AJ694" s="12"/>
      <c r="AM694" s="12"/>
      <c r="AO694" s="39"/>
    </row>
    <row r="695" ht="15.75" customHeight="1">
      <c r="A695" s="34"/>
      <c r="B695" s="34"/>
      <c r="C695" s="34"/>
      <c r="E695" s="34"/>
      <c r="F695" s="35"/>
      <c r="J695" s="36"/>
      <c r="L695" s="37"/>
      <c r="P695" s="13"/>
      <c r="Y695" s="12"/>
      <c r="Z695" s="34"/>
      <c r="AA695" s="12"/>
      <c r="AB695" s="12"/>
      <c r="AD695" s="13"/>
      <c r="AF695" s="12"/>
      <c r="AJ695" s="12"/>
      <c r="AM695" s="12"/>
      <c r="AO695" s="39"/>
    </row>
    <row r="696" ht="15.75" customHeight="1">
      <c r="A696" s="34"/>
      <c r="B696" s="34"/>
      <c r="C696" s="34"/>
      <c r="E696" s="34"/>
      <c r="F696" s="35"/>
      <c r="J696" s="36"/>
      <c r="L696" s="37"/>
      <c r="P696" s="13"/>
      <c r="Y696" s="12"/>
      <c r="Z696" s="34"/>
      <c r="AA696" s="12"/>
      <c r="AB696" s="12"/>
      <c r="AD696" s="13"/>
      <c r="AF696" s="12"/>
      <c r="AJ696" s="12"/>
      <c r="AM696" s="12"/>
      <c r="AO696" s="39"/>
    </row>
    <row r="697" ht="15.75" customHeight="1">
      <c r="A697" s="34"/>
      <c r="B697" s="34"/>
      <c r="C697" s="34"/>
      <c r="E697" s="34"/>
      <c r="F697" s="35"/>
      <c r="J697" s="36"/>
      <c r="L697" s="37"/>
      <c r="P697" s="13"/>
      <c r="Y697" s="12"/>
      <c r="Z697" s="34"/>
      <c r="AA697" s="12"/>
      <c r="AB697" s="12"/>
      <c r="AD697" s="13"/>
      <c r="AF697" s="12"/>
      <c r="AJ697" s="12"/>
      <c r="AM697" s="12"/>
      <c r="AO697" s="39"/>
    </row>
    <row r="698" ht="15.75" customHeight="1">
      <c r="A698" s="34"/>
      <c r="B698" s="34"/>
      <c r="C698" s="34"/>
      <c r="E698" s="34"/>
      <c r="F698" s="35"/>
      <c r="J698" s="36"/>
      <c r="L698" s="37"/>
      <c r="P698" s="13"/>
      <c r="Y698" s="12"/>
      <c r="Z698" s="34"/>
      <c r="AA698" s="12"/>
      <c r="AB698" s="12"/>
      <c r="AD698" s="13"/>
      <c r="AF698" s="12"/>
      <c r="AJ698" s="12"/>
      <c r="AM698" s="12"/>
      <c r="AO698" s="39"/>
    </row>
    <row r="699" ht="15.75" customHeight="1">
      <c r="A699" s="34"/>
      <c r="B699" s="34"/>
      <c r="C699" s="34"/>
      <c r="E699" s="34"/>
      <c r="F699" s="35"/>
      <c r="J699" s="36"/>
      <c r="L699" s="37"/>
      <c r="P699" s="13"/>
      <c r="Y699" s="12"/>
      <c r="Z699" s="34"/>
      <c r="AA699" s="12"/>
      <c r="AB699" s="12"/>
      <c r="AD699" s="13"/>
      <c r="AF699" s="12"/>
      <c r="AJ699" s="12"/>
      <c r="AM699" s="12"/>
      <c r="AO699" s="39"/>
    </row>
    <row r="700" ht="15.75" customHeight="1">
      <c r="A700" s="34"/>
      <c r="B700" s="34"/>
      <c r="C700" s="34"/>
      <c r="E700" s="34"/>
      <c r="F700" s="35"/>
      <c r="J700" s="36"/>
      <c r="L700" s="37"/>
      <c r="P700" s="13"/>
      <c r="Y700" s="12"/>
      <c r="Z700" s="34"/>
      <c r="AA700" s="12"/>
      <c r="AB700" s="12"/>
      <c r="AD700" s="13"/>
      <c r="AF700" s="12"/>
      <c r="AJ700" s="12"/>
      <c r="AM700" s="12"/>
      <c r="AO700" s="39"/>
    </row>
    <row r="701" ht="15.75" customHeight="1">
      <c r="A701" s="34"/>
      <c r="B701" s="34"/>
      <c r="C701" s="34"/>
      <c r="E701" s="34"/>
      <c r="F701" s="35"/>
      <c r="J701" s="36"/>
      <c r="L701" s="37"/>
      <c r="P701" s="13"/>
      <c r="Y701" s="12"/>
      <c r="Z701" s="34"/>
      <c r="AA701" s="12"/>
      <c r="AB701" s="12"/>
      <c r="AD701" s="13"/>
      <c r="AF701" s="12"/>
      <c r="AJ701" s="12"/>
      <c r="AM701" s="12"/>
      <c r="AO701" s="39"/>
    </row>
    <row r="702" ht="15.75" customHeight="1">
      <c r="A702" s="34"/>
      <c r="B702" s="34"/>
      <c r="C702" s="34"/>
      <c r="E702" s="34"/>
      <c r="F702" s="35"/>
      <c r="J702" s="36"/>
      <c r="L702" s="37"/>
      <c r="P702" s="13"/>
      <c r="Y702" s="12"/>
      <c r="Z702" s="34"/>
      <c r="AA702" s="12"/>
      <c r="AB702" s="12"/>
      <c r="AD702" s="13"/>
      <c r="AF702" s="12"/>
      <c r="AJ702" s="12"/>
      <c r="AM702" s="12"/>
      <c r="AO702" s="39"/>
    </row>
    <row r="703" ht="15.75" customHeight="1">
      <c r="A703" s="34"/>
      <c r="B703" s="34"/>
      <c r="C703" s="34"/>
      <c r="E703" s="34"/>
      <c r="F703" s="35"/>
      <c r="J703" s="36"/>
      <c r="L703" s="37"/>
      <c r="P703" s="13"/>
      <c r="Y703" s="12"/>
      <c r="Z703" s="34"/>
      <c r="AA703" s="12"/>
      <c r="AB703" s="12"/>
      <c r="AD703" s="13"/>
      <c r="AF703" s="12"/>
      <c r="AJ703" s="12"/>
      <c r="AM703" s="12"/>
      <c r="AO703" s="39"/>
    </row>
    <row r="704" ht="15.75" customHeight="1">
      <c r="A704" s="34"/>
      <c r="B704" s="34"/>
      <c r="C704" s="34"/>
      <c r="E704" s="34"/>
      <c r="F704" s="35"/>
      <c r="J704" s="36"/>
      <c r="L704" s="37"/>
      <c r="P704" s="13"/>
      <c r="Y704" s="12"/>
      <c r="Z704" s="34"/>
      <c r="AA704" s="12"/>
      <c r="AB704" s="12"/>
      <c r="AD704" s="13"/>
      <c r="AF704" s="12"/>
      <c r="AJ704" s="12"/>
      <c r="AM704" s="12"/>
      <c r="AO704" s="39"/>
    </row>
    <row r="705" ht="15.75" customHeight="1">
      <c r="A705" s="34"/>
      <c r="B705" s="34"/>
      <c r="C705" s="34"/>
      <c r="E705" s="34"/>
      <c r="F705" s="35"/>
      <c r="J705" s="36"/>
      <c r="L705" s="37"/>
      <c r="P705" s="13"/>
      <c r="Y705" s="12"/>
      <c r="Z705" s="34"/>
      <c r="AA705" s="12"/>
      <c r="AB705" s="12"/>
      <c r="AD705" s="13"/>
      <c r="AF705" s="12"/>
      <c r="AJ705" s="12"/>
      <c r="AM705" s="12"/>
      <c r="AO705" s="39"/>
    </row>
    <row r="706" ht="15.75" customHeight="1">
      <c r="A706" s="34"/>
      <c r="B706" s="34"/>
      <c r="C706" s="34"/>
      <c r="E706" s="34"/>
      <c r="F706" s="35"/>
      <c r="J706" s="36"/>
      <c r="L706" s="37"/>
      <c r="P706" s="13"/>
      <c r="Y706" s="12"/>
      <c r="Z706" s="34"/>
      <c r="AA706" s="12"/>
      <c r="AB706" s="12"/>
      <c r="AD706" s="13"/>
      <c r="AF706" s="12"/>
      <c r="AJ706" s="12"/>
      <c r="AM706" s="12"/>
      <c r="AO706" s="39"/>
    </row>
    <row r="707" ht="15.75" customHeight="1">
      <c r="A707" s="34"/>
      <c r="B707" s="34"/>
      <c r="C707" s="34"/>
      <c r="E707" s="34"/>
      <c r="F707" s="35"/>
      <c r="J707" s="36"/>
      <c r="L707" s="37"/>
      <c r="P707" s="13"/>
      <c r="Y707" s="12"/>
      <c r="Z707" s="34"/>
      <c r="AA707" s="12"/>
      <c r="AB707" s="12"/>
      <c r="AD707" s="13"/>
      <c r="AF707" s="12"/>
      <c r="AJ707" s="12"/>
      <c r="AM707" s="12"/>
      <c r="AO707" s="39"/>
    </row>
    <row r="708" ht="15.75" customHeight="1">
      <c r="A708" s="34"/>
      <c r="B708" s="34"/>
      <c r="C708" s="34"/>
      <c r="E708" s="34"/>
      <c r="F708" s="35"/>
      <c r="J708" s="36"/>
      <c r="L708" s="37"/>
      <c r="P708" s="13"/>
      <c r="Y708" s="12"/>
      <c r="Z708" s="34"/>
      <c r="AA708" s="12"/>
      <c r="AB708" s="12"/>
      <c r="AD708" s="13"/>
      <c r="AF708" s="12"/>
      <c r="AJ708" s="12"/>
      <c r="AM708" s="12"/>
      <c r="AO708" s="39"/>
    </row>
    <row r="709" ht="15.75" customHeight="1">
      <c r="A709" s="34"/>
      <c r="B709" s="34"/>
      <c r="C709" s="34"/>
      <c r="E709" s="34"/>
      <c r="F709" s="35"/>
      <c r="J709" s="36"/>
      <c r="L709" s="37"/>
      <c r="P709" s="13"/>
      <c r="Y709" s="12"/>
      <c r="Z709" s="34"/>
      <c r="AA709" s="12"/>
      <c r="AB709" s="12"/>
      <c r="AD709" s="13"/>
      <c r="AF709" s="12"/>
      <c r="AJ709" s="12"/>
      <c r="AM709" s="12"/>
      <c r="AO709" s="39"/>
    </row>
    <row r="710" ht="15.75" customHeight="1">
      <c r="A710" s="34"/>
      <c r="B710" s="34"/>
      <c r="C710" s="34"/>
      <c r="E710" s="34"/>
      <c r="F710" s="35"/>
      <c r="J710" s="36"/>
      <c r="L710" s="37"/>
      <c r="P710" s="13"/>
      <c r="Y710" s="12"/>
      <c r="Z710" s="34"/>
      <c r="AA710" s="12"/>
      <c r="AB710" s="12"/>
      <c r="AD710" s="13"/>
      <c r="AF710" s="12"/>
      <c r="AJ710" s="12"/>
      <c r="AM710" s="12"/>
      <c r="AO710" s="39"/>
    </row>
    <row r="711" ht="15.75" customHeight="1">
      <c r="A711" s="34"/>
      <c r="B711" s="34"/>
      <c r="C711" s="34"/>
      <c r="E711" s="34"/>
      <c r="F711" s="35"/>
      <c r="J711" s="36"/>
      <c r="L711" s="37"/>
      <c r="P711" s="13"/>
      <c r="Y711" s="12"/>
      <c r="Z711" s="34"/>
      <c r="AA711" s="12"/>
      <c r="AB711" s="12"/>
      <c r="AD711" s="13"/>
      <c r="AF711" s="12"/>
      <c r="AJ711" s="12"/>
      <c r="AM711" s="12"/>
      <c r="AO711" s="39"/>
    </row>
    <row r="712" ht="15.75" customHeight="1">
      <c r="A712" s="34"/>
      <c r="B712" s="34"/>
      <c r="C712" s="34"/>
      <c r="E712" s="34"/>
      <c r="F712" s="35"/>
      <c r="J712" s="36"/>
      <c r="L712" s="37"/>
      <c r="P712" s="13"/>
      <c r="Y712" s="12"/>
      <c r="Z712" s="34"/>
      <c r="AA712" s="12"/>
      <c r="AB712" s="12"/>
      <c r="AD712" s="13"/>
      <c r="AF712" s="12"/>
      <c r="AJ712" s="12"/>
      <c r="AM712" s="12"/>
      <c r="AO712" s="39"/>
    </row>
    <row r="713" ht="15.75" customHeight="1">
      <c r="A713" s="34"/>
      <c r="B713" s="34"/>
      <c r="C713" s="34"/>
      <c r="E713" s="34"/>
      <c r="F713" s="35"/>
      <c r="J713" s="36"/>
      <c r="L713" s="37"/>
      <c r="P713" s="13"/>
      <c r="Y713" s="12"/>
      <c r="Z713" s="34"/>
      <c r="AA713" s="12"/>
      <c r="AB713" s="12"/>
      <c r="AD713" s="13"/>
      <c r="AF713" s="12"/>
      <c r="AJ713" s="12"/>
      <c r="AM713" s="12"/>
      <c r="AO713" s="39"/>
    </row>
    <row r="714" ht="15.75" customHeight="1">
      <c r="A714" s="34"/>
      <c r="B714" s="34"/>
      <c r="C714" s="34"/>
      <c r="E714" s="34"/>
      <c r="F714" s="35"/>
      <c r="J714" s="36"/>
      <c r="L714" s="37"/>
      <c r="P714" s="13"/>
      <c r="Y714" s="12"/>
      <c r="Z714" s="34"/>
      <c r="AA714" s="12"/>
      <c r="AB714" s="12"/>
      <c r="AD714" s="13"/>
      <c r="AF714" s="12"/>
      <c r="AJ714" s="12"/>
      <c r="AM714" s="12"/>
      <c r="AO714" s="39"/>
    </row>
    <row r="715" ht="15.75" customHeight="1">
      <c r="A715" s="34"/>
      <c r="B715" s="34"/>
      <c r="C715" s="34"/>
      <c r="E715" s="34"/>
      <c r="F715" s="35"/>
      <c r="J715" s="36"/>
      <c r="L715" s="37"/>
      <c r="P715" s="13"/>
      <c r="Y715" s="12"/>
      <c r="Z715" s="34"/>
      <c r="AA715" s="12"/>
      <c r="AB715" s="12"/>
      <c r="AD715" s="13"/>
      <c r="AF715" s="12"/>
      <c r="AJ715" s="12"/>
      <c r="AM715" s="12"/>
      <c r="AO715" s="39"/>
    </row>
    <row r="716" ht="15.75" customHeight="1">
      <c r="A716" s="34"/>
      <c r="B716" s="34"/>
      <c r="C716" s="34"/>
      <c r="E716" s="34"/>
      <c r="F716" s="35"/>
      <c r="J716" s="36"/>
      <c r="L716" s="37"/>
      <c r="P716" s="13"/>
      <c r="Y716" s="12"/>
      <c r="Z716" s="34"/>
      <c r="AA716" s="12"/>
      <c r="AB716" s="12"/>
      <c r="AD716" s="13"/>
      <c r="AF716" s="12"/>
      <c r="AJ716" s="12"/>
      <c r="AM716" s="12"/>
      <c r="AO716" s="39"/>
    </row>
    <row r="717" ht="15.75" customHeight="1">
      <c r="A717" s="34"/>
      <c r="B717" s="34"/>
      <c r="C717" s="34"/>
      <c r="E717" s="34"/>
      <c r="F717" s="35"/>
      <c r="J717" s="36"/>
      <c r="L717" s="37"/>
      <c r="P717" s="13"/>
      <c r="Y717" s="12"/>
      <c r="Z717" s="34"/>
      <c r="AA717" s="12"/>
      <c r="AB717" s="12"/>
      <c r="AD717" s="13"/>
      <c r="AF717" s="12"/>
      <c r="AJ717" s="12"/>
      <c r="AM717" s="12"/>
      <c r="AO717" s="39"/>
    </row>
    <row r="718" ht="15.75" customHeight="1">
      <c r="A718" s="34"/>
      <c r="B718" s="34"/>
      <c r="C718" s="34"/>
      <c r="E718" s="34"/>
      <c r="F718" s="35"/>
      <c r="J718" s="36"/>
      <c r="L718" s="37"/>
      <c r="P718" s="13"/>
      <c r="Y718" s="12"/>
      <c r="Z718" s="34"/>
      <c r="AA718" s="12"/>
      <c r="AB718" s="12"/>
      <c r="AD718" s="13"/>
      <c r="AF718" s="12"/>
      <c r="AJ718" s="12"/>
      <c r="AM718" s="12"/>
      <c r="AO718" s="39"/>
    </row>
    <row r="719" ht="15.75" customHeight="1">
      <c r="A719" s="34"/>
      <c r="B719" s="34"/>
      <c r="C719" s="34"/>
      <c r="E719" s="34"/>
      <c r="F719" s="35"/>
      <c r="J719" s="36"/>
      <c r="L719" s="37"/>
      <c r="P719" s="13"/>
      <c r="Y719" s="12"/>
      <c r="Z719" s="34"/>
      <c r="AA719" s="12"/>
      <c r="AB719" s="12"/>
      <c r="AD719" s="13"/>
      <c r="AF719" s="12"/>
      <c r="AJ719" s="12"/>
      <c r="AM719" s="12"/>
      <c r="AO719" s="39"/>
    </row>
    <row r="720" ht="15.75" customHeight="1">
      <c r="A720" s="34"/>
      <c r="B720" s="34"/>
      <c r="C720" s="34"/>
      <c r="E720" s="34"/>
      <c r="F720" s="35"/>
      <c r="J720" s="36"/>
      <c r="L720" s="37"/>
      <c r="P720" s="13"/>
      <c r="Y720" s="12"/>
      <c r="Z720" s="34"/>
      <c r="AA720" s="12"/>
      <c r="AB720" s="12"/>
      <c r="AD720" s="13"/>
      <c r="AF720" s="12"/>
      <c r="AJ720" s="12"/>
      <c r="AM720" s="12"/>
      <c r="AO720" s="39"/>
    </row>
    <row r="721" ht="15.75" customHeight="1">
      <c r="A721" s="34"/>
      <c r="B721" s="34"/>
      <c r="C721" s="34"/>
      <c r="E721" s="34"/>
      <c r="F721" s="35"/>
      <c r="J721" s="36"/>
      <c r="L721" s="37"/>
      <c r="P721" s="13"/>
      <c r="Y721" s="12"/>
      <c r="Z721" s="34"/>
      <c r="AA721" s="12"/>
      <c r="AB721" s="12"/>
      <c r="AD721" s="13"/>
      <c r="AF721" s="12"/>
      <c r="AJ721" s="12"/>
      <c r="AM721" s="12"/>
      <c r="AO721" s="39"/>
    </row>
    <row r="722" ht="15.75" customHeight="1">
      <c r="A722" s="34"/>
      <c r="B722" s="34"/>
      <c r="C722" s="34"/>
      <c r="E722" s="34"/>
      <c r="F722" s="35"/>
      <c r="J722" s="36"/>
      <c r="L722" s="37"/>
      <c r="P722" s="13"/>
      <c r="Y722" s="12"/>
      <c r="Z722" s="34"/>
      <c r="AA722" s="12"/>
      <c r="AB722" s="12"/>
      <c r="AD722" s="13"/>
      <c r="AF722" s="12"/>
      <c r="AJ722" s="12"/>
      <c r="AM722" s="12"/>
      <c r="AO722" s="39"/>
    </row>
    <row r="723" ht="15.75" customHeight="1">
      <c r="A723" s="34"/>
      <c r="B723" s="34"/>
      <c r="C723" s="34"/>
      <c r="E723" s="34"/>
      <c r="F723" s="35"/>
      <c r="J723" s="36"/>
      <c r="L723" s="37"/>
      <c r="P723" s="13"/>
      <c r="Y723" s="12"/>
      <c r="Z723" s="34"/>
      <c r="AA723" s="12"/>
      <c r="AB723" s="12"/>
      <c r="AD723" s="13"/>
      <c r="AF723" s="12"/>
      <c r="AJ723" s="12"/>
      <c r="AM723" s="12"/>
      <c r="AO723" s="39"/>
    </row>
    <row r="724" ht="15.75" customHeight="1">
      <c r="A724" s="34"/>
      <c r="B724" s="34"/>
      <c r="C724" s="34"/>
      <c r="E724" s="34"/>
      <c r="F724" s="35"/>
      <c r="J724" s="36"/>
      <c r="L724" s="37"/>
      <c r="P724" s="13"/>
      <c r="Y724" s="12"/>
      <c r="Z724" s="34"/>
      <c r="AA724" s="12"/>
      <c r="AB724" s="12"/>
      <c r="AD724" s="13"/>
      <c r="AF724" s="12"/>
      <c r="AJ724" s="12"/>
      <c r="AM724" s="12"/>
      <c r="AO724" s="39"/>
    </row>
    <row r="725" ht="15.75" customHeight="1">
      <c r="A725" s="34"/>
      <c r="B725" s="34"/>
      <c r="C725" s="34"/>
      <c r="E725" s="34"/>
      <c r="F725" s="35"/>
      <c r="J725" s="36"/>
      <c r="L725" s="37"/>
      <c r="P725" s="13"/>
      <c r="Y725" s="12"/>
      <c r="Z725" s="34"/>
      <c r="AA725" s="12"/>
      <c r="AB725" s="12"/>
      <c r="AD725" s="13"/>
      <c r="AF725" s="12"/>
      <c r="AJ725" s="12"/>
      <c r="AM725" s="12"/>
      <c r="AO725" s="39"/>
    </row>
    <row r="726" ht="15.75" customHeight="1">
      <c r="A726" s="34"/>
      <c r="B726" s="34"/>
      <c r="C726" s="34"/>
      <c r="E726" s="34"/>
      <c r="F726" s="35"/>
      <c r="J726" s="36"/>
      <c r="L726" s="37"/>
      <c r="P726" s="13"/>
      <c r="Y726" s="12"/>
      <c r="Z726" s="34"/>
      <c r="AA726" s="12"/>
      <c r="AB726" s="12"/>
      <c r="AD726" s="13"/>
      <c r="AF726" s="12"/>
      <c r="AJ726" s="12"/>
      <c r="AM726" s="12"/>
      <c r="AO726" s="39"/>
    </row>
    <row r="727" ht="15.75" customHeight="1">
      <c r="A727" s="34"/>
      <c r="B727" s="34"/>
      <c r="C727" s="34"/>
      <c r="E727" s="34"/>
      <c r="F727" s="35"/>
      <c r="J727" s="36"/>
      <c r="L727" s="37"/>
      <c r="P727" s="13"/>
      <c r="Y727" s="12"/>
      <c r="Z727" s="34"/>
      <c r="AA727" s="12"/>
      <c r="AB727" s="12"/>
      <c r="AD727" s="13"/>
      <c r="AF727" s="12"/>
      <c r="AJ727" s="12"/>
      <c r="AM727" s="12"/>
      <c r="AO727" s="39"/>
    </row>
    <row r="728" ht="15.75" customHeight="1">
      <c r="A728" s="34"/>
      <c r="B728" s="34"/>
      <c r="C728" s="34"/>
      <c r="E728" s="34"/>
      <c r="F728" s="35"/>
      <c r="J728" s="36"/>
      <c r="L728" s="37"/>
      <c r="P728" s="13"/>
      <c r="Y728" s="12"/>
      <c r="Z728" s="34"/>
      <c r="AA728" s="12"/>
      <c r="AB728" s="12"/>
      <c r="AD728" s="13"/>
      <c r="AF728" s="12"/>
      <c r="AJ728" s="12"/>
      <c r="AM728" s="12"/>
      <c r="AO728" s="39"/>
    </row>
    <row r="729" ht="15.75" customHeight="1">
      <c r="A729" s="34"/>
      <c r="B729" s="34"/>
      <c r="C729" s="34"/>
      <c r="E729" s="34"/>
      <c r="F729" s="35"/>
      <c r="J729" s="36"/>
      <c r="L729" s="37"/>
      <c r="P729" s="13"/>
      <c r="Y729" s="12"/>
      <c r="Z729" s="34"/>
      <c r="AA729" s="12"/>
      <c r="AB729" s="12"/>
      <c r="AD729" s="13"/>
      <c r="AF729" s="12"/>
      <c r="AJ729" s="12"/>
      <c r="AM729" s="12"/>
      <c r="AO729" s="39"/>
    </row>
    <row r="730" ht="15.75" customHeight="1">
      <c r="A730" s="34"/>
      <c r="B730" s="34"/>
      <c r="C730" s="34"/>
      <c r="E730" s="34"/>
      <c r="F730" s="35"/>
      <c r="J730" s="36"/>
      <c r="L730" s="37"/>
      <c r="P730" s="13"/>
      <c r="Y730" s="12"/>
      <c r="Z730" s="34"/>
      <c r="AA730" s="12"/>
      <c r="AB730" s="12"/>
      <c r="AD730" s="13"/>
      <c r="AF730" s="12"/>
      <c r="AJ730" s="12"/>
      <c r="AM730" s="12"/>
      <c r="AO730" s="39"/>
    </row>
    <row r="731" ht="15.75" customHeight="1">
      <c r="A731" s="34"/>
      <c r="B731" s="34"/>
      <c r="C731" s="34"/>
      <c r="E731" s="34"/>
      <c r="F731" s="35"/>
      <c r="J731" s="36"/>
      <c r="L731" s="37"/>
      <c r="P731" s="13"/>
      <c r="Y731" s="12"/>
      <c r="Z731" s="34"/>
      <c r="AA731" s="12"/>
      <c r="AB731" s="12"/>
      <c r="AD731" s="13"/>
      <c r="AF731" s="12"/>
      <c r="AJ731" s="12"/>
      <c r="AM731" s="12"/>
      <c r="AO731" s="39"/>
    </row>
    <row r="732" ht="15.75" customHeight="1">
      <c r="A732" s="34"/>
      <c r="B732" s="34"/>
      <c r="C732" s="34"/>
      <c r="E732" s="34"/>
      <c r="F732" s="35"/>
      <c r="J732" s="36"/>
      <c r="L732" s="37"/>
      <c r="P732" s="13"/>
      <c r="Y732" s="12"/>
      <c r="Z732" s="34"/>
      <c r="AA732" s="12"/>
      <c r="AB732" s="12"/>
      <c r="AD732" s="13"/>
      <c r="AF732" s="12"/>
      <c r="AJ732" s="12"/>
      <c r="AM732" s="12"/>
      <c r="AO732" s="39"/>
    </row>
    <row r="733" ht="15.75" customHeight="1">
      <c r="A733" s="34"/>
      <c r="B733" s="34"/>
      <c r="C733" s="34"/>
      <c r="E733" s="34"/>
      <c r="F733" s="35"/>
      <c r="J733" s="36"/>
      <c r="L733" s="37"/>
      <c r="P733" s="13"/>
      <c r="Y733" s="12"/>
      <c r="Z733" s="34"/>
      <c r="AA733" s="12"/>
      <c r="AB733" s="12"/>
      <c r="AD733" s="13"/>
      <c r="AF733" s="12"/>
      <c r="AJ733" s="12"/>
      <c r="AM733" s="12"/>
      <c r="AO733" s="39"/>
    </row>
    <row r="734" ht="15.75" customHeight="1">
      <c r="A734" s="34"/>
      <c r="B734" s="34"/>
      <c r="C734" s="34"/>
      <c r="E734" s="34"/>
      <c r="F734" s="35"/>
      <c r="J734" s="36"/>
      <c r="L734" s="37"/>
      <c r="P734" s="13"/>
      <c r="Y734" s="12"/>
      <c r="Z734" s="34"/>
      <c r="AA734" s="12"/>
      <c r="AB734" s="12"/>
      <c r="AD734" s="13"/>
      <c r="AF734" s="12"/>
      <c r="AJ734" s="12"/>
      <c r="AM734" s="12"/>
      <c r="AO734" s="39"/>
    </row>
    <row r="735" ht="15.75" customHeight="1">
      <c r="A735" s="34"/>
      <c r="B735" s="34"/>
      <c r="C735" s="34"/>
      <c r="E735" s="34"/>
      <c r="F735" s="35"/>
      <c r="J735" s="36"/>
      <c r="L735" s="37"/>
      <c r="P735" s="13"/>
      <c r="Y735" s="12"/>
      <c r="Z735" s="34"/>
      <c r="AA735" s="12"/>
      <c r="AB735" s="12"/>
      <c r="AD735" s="13"/>
      <c r="AF735" s="12"/>
      <c r="AJ735" s="12"/>
      <c r="AM735" s="12"/>
      <c r="AO735" s="39"/>
    </row>
    <row r="736" ht="15.75" customHeight="1">
      <c r="A736" s="34"/>
      <c r="B736" s="34"/>
      <c r="C736" s="34"/>
      <c r="E736" s="34"/>
      <c r="F736" s="35"/>
      <c r="J736" s="36"/>
      <c r="L736" s="37"/>
      <c r="P736" s="13"/>
      <c r="Y736" s="12"/>
      <c r="Z736" s="34"/>
      <c r="AA736" s="12"/>
      <c r="AB736" s="12"/>
      <c r="AD736" s="13"/>
      <c r="AF736" s="12"/>
      <c r="AJ736" s="12"/>
      <c r="AM736" s="12"/>
      <c r="AO736" s="39"/>
    </row>
    <row r="737" ht="15.75" customHeight="1">
      <c r="A737" s="34"/>
      <c r="B737" s="34"/>
      <c r="C737" s="34"/>
      <c r="E737" s="34"/>
      <c r="F737" s="35"/>
      <c r="J737" s="36"/>
      <c r="L737" s="37"/>
      <c r="P737" s="13"/>
      <c r="Y737" s="12"/>
      <c r="Z737" s="34"/>
      <c r="AA737" s="12"/>
      <c r="AB737" s="12"/>
      <c r="AD737" s="13"/>
      <c r="AF737" s="12"/>
      <c r="AJ737" s="12"/>
      <c r="AM737" s="12"/>
      <c r="AO737" s="39"/>
    </row>
    <row r="738" ht="15.75" customHeight="1">
      <c r="A738" s="34"/>
      <c r="B738" s="34"/>
      <c r="C738" s="34"/>
      <c r="E738" s="34"/>
      <c r="F738" s="35"/>
      <c r="J738" s="36"/>
      <c r="L738" s="37"/>
      <c r="P738" s="13"/>
      <c r="Y738" s="12"/>
      <c r="Z738" s="34"/>
      <c r="AA738" s="12"/>
      <c r="AB738" s="12"/>
      <c r="AD738" s="13"/>
      <c r="AF738" s="12"/>
      <c r="AJ738" s="12"/>
      <c r="AM738" s="12"/>
      <c r="AO738" s="39"/>
    </row>
    <row r="739" ht="15.75" customHeight="1">
      <c r="A739" s="34"/>
      <c r="B739" s="34"/>
      <c r="C739" s="34"/>
      <c r="E739" s="34"/>
      <c r="F739" s="35"/>
      <c r="J739" s="36"/>
      <c r="L739" s="37"/>
      <c r="P739" s="13"/>
      <c r="Y739" s="12"/>
      <c r="Z739" s="34"/>
      <c r="AA739" s="12"/>
      <c r="AB739" s="12"/>
      <c r="AD739" s="13"/>
      <c r="AF739" s="12"/>
      <c r="AJ739" s="12"/>
      <c r="AM739" s="12"/>
      <c r="AO739" s="39"/>
    </row>
    <row r="740" ht="15.75" customHeight="1">
      <c r="A740" s="34"/>
      <c r="B740" s="34"/>
      <c r="C740" s="34"/>
      <c r="E740" s="34"/>
      <c r="F740" s="35"/>
      <c r="J740" s="36"/>
      <c r="L740" s="37"/>
      <c r="P740" s="13"/>
      <c r="Y740" s="12"/>
      <c r="Z740" s="34"/>
      <c r="AA740" s="12"/>
      <c r="AB740" s="12"/>
      <c r="AD740" s="13"/>
      <c r="AF740" s="12"/>
      <c r="AJ740" s="12"/>
      <c r="AM740" s="12"/>
      <c r="AO740" s="39"/>
    </row>
    <row r="741" ht="15.75" customHeight="1">
      <c r="A741" s="34"/>
      <c r="B741" s="34"/>
      <c r="C741" s="34"/>
      <c r="E741" s="34"/>
      <c r="F741" s="35"/>
      <c r="J741" s="36"/>
      <c r="L741" s="37"/>
      <c r="P741" s="13"/>
      <c r="Y741" s="12"/>
      <c r="Z741" s="34"/>
      <c r="AA741" s="12"/>
      <c r="AB741" s="12"/>
      <c r="AD741" s="13"/>
      <c r="AF741" s="12"/>
      <c r="AJ741" s="12"/>
      <c r="AM741" s="12"/>
      <c r="AO741" s="39"/>
    </row>
    <row r="742" ht="15.75" customHeight="1">
      <c r="A742" s="34"/>
      <c r="B742" s="34"/>
      <c r="C742" s="34"/>
      <c r="E742" s="34"/>
      <c r="F742" s="35"/>
      <c r="J742" s="36"/>
      <c r="L742" s="37"/>
      <c r="P742" s="13"/>
      <c r="Y742" s="12"/>
      <c r="Z742" s="34"/>
      <c r="AA742" s="12"/>
      <c r="AB742" s="12"/>
      <c r="AD742" s="13"/>
      <c r="AF742" s="12"/>
      <c r="AJ742" s="12"/>
      <c r="AM742" s="12"/>
      <c r="AO742" s="39"/>
    </row>
    <row r="743" ht="15.75" customHeight="1">
      <c r="A743" s="34"/>
      <c r="B743" s="34"/>
      <c r="C743" s="34"/>
      <c r="E743" s="34"/>
      <c r="F743" s="35"/>
      <c r="J743" s="36"/>
      <c r="L743" s="37"/>
      <c r="P743" s="13"/>
      <c r="Y743" s="12"/>
      <c r="Z743" s="34"/>
      <c r="AA743" s="12"/>
      <c r="AB743" s="12"/>
      <c r="AD743" s="13"/>
      <c r="AF743" s="12"/>
      <c r="AJ743" s="12"/>
      <c r="AM743" s="12"/>
      <c r="AO743" s="39"/>
    </row>
    <row r="744" ht="15.75" customHeight="1">
      <c r="A744" s="34"/>
      <c r="B744" s="34"/>
      <c r="C744" s="34"/>
      <c r="E744" s="34"/>
      <c r="F744" s="35"/>
      <c r="J744" s="36"/>
      <c r="L744" s="37"/>
      <c r="P744" s="13"/>
      <c r="Y744" s="12"/>
      <c r="Z744" s="34"/>
      <c r="AA744" s="12"/>
      <c r="AB744" s="12"/>
      <c r="AD744" s="13"/>
      <c r="AF744" s="12"/>
      <c r="AJ744" s="12"/>
      <c r="AM744" s="12"/>
      <c r="AO744" s="39"/>
    </row>
    <row r="745" ht="15.75" customHeight="1">
      <c r="A745" s="34"/>
      <c r="B745" s="34"/>
      <c r="C745" s="34"/>
      <c r="E745" s="34"/>
      <c r="F745" s="35"/>
      <c r="J745" s="36"/>
      <c r="L745" s="37"/>
      <c r="P745" s="13"/>
      <c r="Y745" s="12"/>
      <c r="Z745" s="34"/>
      <c r="AA745" s="12"/>
      <c r="AB745" s="12"/>
      <c r="AD745" s="13"/>
      <c r="AF745" s="12"/>
      <c r="AJ745" s="12"/>
      <c r="AM745" s="12"/>
      <c r="AO745" s="39"/>
    </row>
    <row r="746" ht="15.75" customHeight="1">
      <c r="A746" s="34"/>
      <c r="B746" s="34"/>
      <c r="C746" s="34"/>
      <c r="E746" s="34"/>
      <c r="F746" s="35"/>
      <c r="J746" s="36"/>
      <c r="L746" s="37"/>
      <c r="P746" s="13"/>
      <c r="Y746" s="12"/>
      <c r="Z746" s="34"/>
      <c r="AA746" s="12"/>
      <c r="AB746" s="12"/>
      <c r="AD746" s="13"/>
      <c r="AF746" s="12"/>
      <c r="AJ746" s="12"/>
      <c r="AM746" s="12"/>
      <c r="AO746" s="39"/>
    </row>
    <row r="747" ht="15.75" customHeight="1">
      <c r="A747" s="34"/>
      <c r="B747" s="34"/>
      <c r="C747" s="34"/>
      <c r="E747" s="34"/>
      <c r="F747" s="35"/>
      <c r="J747" s="36"/>
      <c r="L747" s="37"/>
      <c r="P747" s="13"/>
      <c r="Y747" s="12"/>
      <c r="Z747" s="34"/>
      <c r="AA747" s="12"/>
      <c r="AB747" s="12"/>
      <c r="AD747" s="13"/>
      <c r="AF747" s="12"/>
      <c r="AJ747" s="12"/>
      <c r="AM747" s="12"/>
      <c r="AO747" s="39"/>
    </row>
    <row r="748" ht="15.75" customHeight="1">
      <c r="A748" s="34"/>
      <c r="B748" s="34"/>
      <c r="C748" s="34"/>
      <c r="E748" s="34"/>
      <c r="F748" s="35"/>
      <c r="J748" s="36"/>
      <c r="L748" s="37"/>
      <c r="P748" s="13"/>
      <c r="Y748" s="12"/>
      <c r="Z748" s="34"/>
      <c r="AA748" s="12"/>
      <c r="AB748" s="12"/>
      <c r="AD748" s="13"/>
      <c r="AF748" s="12"/>
      <c r="AJ748" s="12"/>
      <c r="AM748" s="12"/>
      <c r="AO748" s="39"/>
    </row>
    <row r="749" ht="15.75" customHeight="1">
      <c r="A749" s="34"/>
      <c r="B749" s="34"/>
      <c r="C749" s="34"/>
      <c r="E749" s="34"/>
      <c r="F749" s="35"/>
      <c r="J749" s="36"/>
      <c r="L749" s="37"/>
      <c r="P749" s="13"/>
      <c r="Y749" s="12"/>
      <c r="Z749" s="34"/>
      <c r="AA749" s="12"/>
      <c r="AB749" s="12"/>
      <c r="AD749" s="13"/>
      <c r="AF749" s="12"/>
      <c r="AJ749" s="12"/>
      <c r="AM749" s="12"/>
      <c r="AO749" s="39"/>
    </row>
    <row r="750" ht="15.75" customHeight="1">
      <c r="A750" s="34"/>
      <c r="B750" s="34"/>
      <c r="C750" s="34"/>
      <c r="E750" s="34"/>
      <c r="F750" s="35"/>
      <c r="J750" s="36"/>
      <c r="L750" s="37"/>
      <c r="P750" s="13"/>
      <c r="Y750" s="12"/>
      <c r="Z750" s="34"/>
      <c r="AA750" s="12"/>
      <c r="AB750" s="12"/>
      <c r="AD750" s="13"/>
      <c r="AF750" s="12"/>
      <c r="AJ750" s="12"/>
      <c r="AM750" s="12"/>
      <c r="AO750" s="39"/>
    </row>
    <row r="751" ht="15.75" customHeight="1">
      <c r="A751" s="34"/>
      <c r="B751" s="34"/>
      <c r="C751" s="34"/>
      <c r="E751" s="34"/>
      <c r="F751" s="35"/>
      <c r="J751" s="36"/>
      <c r="L751" s="37"/>
      <c r="P751" s="13"/>
      <c r="Y751" s="12"/>
      <c r="Z751" s="34"/>
      <c r="AA751" s="12"/>
      <c r="AB751" s="12"/>
      <c r="AD751" s="13"/>
      <c r="AF751" s="12"/>
      <c r="AJ751" s="12"/>
      <c r="AM751" s="12"/>
      <c r="AO751" s="39"/>
    </row>
    <row r="752" ht="15.75" customHeight="1">
      <c r="A752" s="34"/>
      <c r="B752" s="34"/>
      <c r="C752" s="34"/>
      <c r="E752" s="34"/>
      <c r="F752" s="35"/>
      <c r="J752" s="36"/>
      <c r="L752" s="37"/>
      <c r="P752" s="13"/>
      <c r="Y752" s="12"/>
      <c r="Z752" s="34"/>
      <c r="AA752" s="12"/>
      <c r="AB752" s="12"/>
      <c r="AD752" s="13"/>
      <c r="AF752" s="12"/>
      <c r="AJ752" s="12"/>
      <c r="AM752" s="12"/>
      <c r="AO752" s="39"/>
    </row>
    <row r="753" ht="15.75" customHeight="1">
      <c r="A753" s="34"/>
      <c r="B753" s="34"/>
      <c r="C753" s="34"/>
      <c r="E753" s="34"/>
      <c r="F753" s="35"/>
      <c r="J753" s="36"/>
      <c r="L753" s="37"/>
      <c r="P753" s="13"/>
      <c r="Y753" s="12"/>
      <c r="Z753" s="34"/>
      <c r="AA753" s="12"/>
      <c r="AB753" s="12"/>
      <c r="AD753" s="13"/>
      <c r="AF753" s="12"/>
      <c r="AJ753" s="12"/>
      <c r="AM753" s="12"/>
      <c r="AO753" s="39"/>
    </row>
    <row r="754" ht="15.75" customHeight="1">
      <c r="A754" s="34"/>
      <c r="B754" s="34"/>
      <c r="C754" s="34"/>
      <c r="E754" s="34"/>
      <c r="F754" s="35"/>
      <c r="J754" s="36"/>
      <c r="L754" s="37"/>
      <c r="P754" s="13"/>
      <c r="Y754" s="12"/>
      <c r="Z754" s="34"/>
      <c r="AA754" s="12"/>
      <c r="AB754" s="12"/>
      <c r="AD754" s="13"/>
      <c r="AF754" s="12"/>
      <c r="AJ754" s="12"/>
      <c r="AM754" s="12"/>
      <c r="AO754" s="39"/>
    </row>
    <row r="755" ht="15.75" customHeight="1">
      <c r="A755" s="34"/>
      <c r="B755" s="34"/>
      <c r="C755" s="34"/>
      <c r="E755" s="34"/>
      <c r="F755" s="35"/>
      <c r="J755" s="36"/>
      <c r="L755" s="37"/>
      <c r="P755" s="13"/>
      <c r="Y755" s="12"/>
      <c r="Z755" s="34"/>
      <c r="AA755" s="12"/>
      <c r="AB755" s="12"/>
      <c r="AD755" s="13"/>
      <c r="AF755" s="12"/>
      <c r="AJ755" s="12"/>
      <c r="AM755" s="12"/>
      <c r="AO755" s="39"/>
    </row>
    <row r="756" ht="15.75" customHeight="1">
      <c r="A756" s="34"/>
      <c r="B756" s="34"/>
      <c r="C756" s="34"/>
      <c r="E756" s="34"/>
      <c r="F756" s="35"/>
      <c r="J756" s="36"/>
      <c r="L756" s="37"/>
      <c r="P756" s="13"/>
      <c r="Y756" s="12"/>
      <c r="Z756" s="34"/>
      <c r="AA756" s="12"/>
      <c r="AB756" s="12"/>
      <c r="AD756" s="13"/>
      <c r="AF756" s="12"/>
      <c r="AJ756" s="12"/>
      <c r="AM756" s="12"/>
      <c r="AO756" s="39"/>
    </row>
    <row r="757" ht="15.75" customHeight="1">
      <c r="A757" s="34"/>
      <c r="B757" s="34"/>
      <c r="C757" s="34"/>
      <c r="E757" s="34"/>
      <c r="F757" s="35"/>
      <c r="J757" s="36"/>
      <c r="L757" s="37"/>
      <c r="P757" s="13"/>
      <c r="Y757" s="12"/>
      <c r="Z757" s="34"/>
      <c r="AA757" s="12"/>
      <c r="AB757" s="12"/>
      <c r="AD757" s="13"/>
      <c r="AF757" s="12"/>
      <c r="AJ757" s="12"/>
      <c r="AM757" s="12"/>
      <c r="AO757" s="39"/>
    </row>
    <row r="758" ht="15.75" customHeight="1">
      <c r="A758" s="34"/>
      <c r="B758" s="34"/>
      <c r="C758" s="34"/>
      <c r="E758" s="34"/>
      <c r="F758" s="35"/>
      <c r="J758" s="36"/>
      <c r="L758" s="37"/>
      <c r="P758" s="13"/>
      <c r="Y758" s="12"/>
      <c r="Z758" s="34"/>
      <c r="AA758" s="12"/>
      <c r="AB758" s="12"/>
      <c r="AD758" s="13"/>
      <c r="AF758" s="12"/>
      <c r="AJ758" s="12"/>
      <c r="AM758" s="12"/>
      <c r="AO758" s="39"/>
    </row>
    <row r="759" ht="15.75" customHeight="1">
      <c r="A759" s="34"/>
      <c r="B759" s="34"/>
      <c r="C759" s="34"/>
      <c r="E759" s="34"/>
      <c r="F759" s="35"/>
      <c r="J759" s="36"/>
      <c r="L759" s="37"/>
      <c r="P759" s="13"/>
      <c r="Y759" s="12"/>
      <c r="Z759" s="34"/>
      <c r="AA759" s="12"/>
      <c r="AB759" s="12"/>
      <c r="AD759" s="13"/>
      <c r="AF759" s="12"/>
      <c r="AJ759" s="12"/>
      <c r="AM759" s="12"/>
      <c r="AO759" s="39"/>
    </row>
    <row r="760" ht="15.75" customHeight="1">
      <c r="A760" s="34"/>
      <c r="B760" s="34"/>
      <c r="C760" s="34"/>
      <c r="E760" s="34"/>
      <c r="F760" s="35"/>
      <c r="J760" s="36"/>
      <c r="L760" s="37"/>
      <c r="P760" s="13"/>
      <c r="Y760" s="12"/>
      <c r="Z760" s="34"/>
      <c r="AA760" s="12"/>
      <c r="AB760" s="12"/>
      <c r="AD760" s="13"/>
      <c r="AF760" s="12"/>
      <c r="AJ760" s="12"/>
      <c r="AM760" s="12"/>
      <c r="AO760" s="39"/>
    </row>
    <row r="761" ht="15.75" customHeight="1">
      <c r="A761" s="34"/>
      <c r="B761" s="34"/>
      <c r="C761" s="34"/>
      <c r="E761" s="34"/>
      <c r="F761" s="35"/>
      <c r="J761" s="36"/>
      <c r="L761" s="37"/>
      <c r="P761" s="13"/>
      <c r="Y761" s="12"/>
      <c r="Z761" s="34"/>
      <c r="AA761" s="12"/>
      <c r="AB761" s="12"/>
      <c r="AD761" s="13"/>
      <c r="AF761" s="12"/>
      <c r="AJ761" s="12"/>
      <c r="AM761" s="12"/>
      <c r="AO761" s="39"/>
    </row>
    <row r="762" ht="15.75" customHeight="1">
      <c r="A762" s="34"/>
      <c r="B762" s="34"/>
      <c r="C762" s="34"/>
      <c r="E762" s="34"/>
      <c r="F762" s="35"/>
      <c r="J762" s="36"/>
      <c r="L762" s="37"/>
      <c r="P762" s="13"/>
      <c r="Y762" s="12"/>
      <c r="Z762" s="34"/>
      <c r="AA762" s="12"/>
      <c r="AB762" s="12"/>
      <c r="AD762" s="13"/>
      <c r="AF762" s="12"/>
      <c r="AJ762" s="12"/>
      <c r="AM762" s="12"/>
      <c r="AO762" s="39"/>
    </row>
    <row r="763" ht="15.75" customHeight="1">
      <c r="A763" s="34"/>
      <c r="B763" s="34"/>
      <c r="C763" s="34"/>
      <c r="E763" s="34"/>
      <c r="F763" s="35"/>
      <c r="J763" s="36"/>
      <c r="L763" s="37"/>
      <c r="P763" s="13"/>
      <c r="Y763" s="12"/>
      <c r="Z763" s="34"/>
      <c r="AA763" s="12"/>
      <c r="AB763" s="12"/>
      <c r="AD763" s="13"/>
      <c r="AF763" s="12"/>
      <c r="AJ763" s="12"/>
      <c r="AM763" s="12"/>
      <c r="AO763" s="39"/>
    </row>
    <row r="764" ht="15.75" customHeight="1">
      <c r="A764" s="34"/>
      <c r="B764" s="34"/>
      <c r="C764" s="34"/>
      <c r="E764" s="34"/>
      <c r="F764" s="35"/>
      <c r="J764" s="36"/>
      <c r="L764" s="37"/>
      <c r="P764" s="13"/>
      <c r="Y764" s="12"/>
      <c r="Z764" s="34"/>
      <c r="AA764" s="12"/>
      <c r="AB764" s="12"/>
      <c r="AD764" s="13"/>
      <c r="AF764" s="12"/>
      <c r="AJ764" s="12"/>
      <c r="AM764" s="12"/>
      <c r="AO764" s="39"/>
    </row>
    <row r="765" ht="15.75" customHeight="1">
      <c r="A765" s="34"/>
      <c r="B765" s="34"/>
      <c r="C765" s="34"/>
      <c r="E765" s="34"/>
      <c r="F765" s="35"/>
      <c r="J765" s="36"/>
      <c r="L765" s="37"/>
      <c r="P765" s="13"/>
      <c r="Y765" s="12"/>
      <c r="Z765" s="34"/>
      <c r="AA765" s="12"/>
      <c r="AB765" s="12"/>
      <c r="AD765" s="13"/>
      <c r="AF765" s="12"/>
      <c r="AJ765" s="12"/>
      <c r="AM765" s="12"/>
      <c r="AO765" s="39"/>
    </row>
    <row r="766" ht="15.75" customHeight="1">
      <c r="A766" s="34"/>
      <c r="B766" s="34"/>
      <c r="C766" s="34"/>
      <c r="E766" s="34"/>
      <c r="F766" s="35"/>
      <c r="J766" s="36"/>
      <c r="L766" s="37"/>
      <c r="P766" s="13"/>
      <c r="Y766" s="12"/>
      <c r="Z766" s="34"/>
      <c r="AA766" s="12"/>
      <c r="AB766" s="12"/>
      <c r="AD766" s="13"/>
      <c r="AF766" s="12"/>
      <c r="AJ766" s="12"/>
      <c r="AM766" s="12"/>
      <c r="AO766" s="39"/>
    </row>
    <row r="767" ht="15.75" customHeight="1">
      <c r="A767" s="34"/>
      <c r="B767" s="34"/>
      <c r="C767" s="34"/>
      <c r="E767" s="34"/>
      <c r="F767" s="35"/>
      <c r="J767" s="36"/>
      <c r="L767" s="37"/>
      <c r="P767" s="13"/>
      <c r="Y767" s="12"/>
      <c r="Z767" s="34"/>
      <c r="AA767" s="12"/>
      <c r="AB767" s="12"/>
      <c r="AD767" s="13"/>
      <c r="AF767" s="12"/>
      <c r="AJ767" s="12"/>
      <c r="AM767" s="12"/>
      <c r="AO767" s="39"/>
    </row>
    <row r="768" ht="15.75" customHeight="1">
      <c r="A768" s="34"/>
      <c r="B768" s="34"/>
      <c r="C768" s="34"/>
      <c r="E768" s="34"/>
      <c r="F768" s="35"/>
      <c r="J768" s="36"/>
      <c r="L768" s="37"/>
      <c r="P768" s="13"/>
      <c r="Y768" s="12"/>
      <c r="Z768" s="34"/>
      <c r="AA768" s="12"/>
      <c r="AB768" s="12"/>
      <c r="AD768" s="13"/>
      <c r="AF768" s="12"/>
      <c r="AJ768" s="12"/>
      <c r="AM768" s="12"/>
      <c r="AO768" s="39"/>
    </row>
    <row r="769" ht="15.75" customHeight="1">
      <c r="A769" s="34"/>
      <c r="B769" s="34"/>
      <c r="C769" s="34"/>
      <c r="E769" s="34"/>
      <c r="F769" s="35"/>
      <c r="J769" s="36"/>
      <c r="L769" s="37"/>
      <c r="P769" s="13"/>
      <c r="Y769" s="12"/>
      <c r="Z769" s="34"/>
      <c r="AA769" s="12"/>
      <c r="AB769" s="12"/>
      <c r="AD769" s="13"/>
      <c r="AF769" s="12"/>
      <c r="AJ769" s="12"/>
      <c r="AM769" s="12"/>
      <c r="AO769" s="39"/>
    </row>
    <row r="770" ht="15.75" customHeight="1">
      <c r="A770" s="34"/>
      <c r="B770" s="34"/>
      <c r="C770" s="34"/>
      <c r="E770" s="34"/>
      <c r="F770" s="35"/>
      <c r="J770" s="36"/>
      <c r="L770" s="37"/>
      <c r="P770" s="13"/>
      <c r="Y770" s="12"/>
      <c r="Z770" s="34"/>
      <c r="AA770" s="12"/>
      <c r="AB770" s="12"/>
      <c r="AD770" s="13"/>
      <c r="AF770" s="12"/>
      <c r="AJ770" s="12"/>
      <c r="AM770" s="12"/>
      <c r="AO770" s="39"/>
    </row>
    <row r="771" ht="15.75" customHeight="1">
      <c r="A771" s="34"/>
      <c r="B771" s="34"/>
      <c r="C771" s="34"/>
      <c r="E771" s="34"/>
      <c r="F771" s="35"/>
      <c r="J771" s="36"/>
      <c r="L771" s="37"/>
      <c r="P771" s="13"/>
      <c r="Y771" s="12"/>
      <c r="Z771" s="34"/>
      <c r="AA771" s="12"/>
      <c r="AB771" s="12"/>
      <c r="AD771" s="13"/>
      <c r="AF771" s="12"/>
      <c r="AJ771" s="12"/>
      <c r="AM771" s="12"/>
      <c r="AO771" s="39"/>
    </row>
    <row r="772" ht="15.75" customHeight="1">
      <c r="A772" s="34"/>
      <c r="B772" s="34"/>
      <c r="C772" s="34"/>
      <c r="E772" s="34"/>
      <c r="F772" s="35"/>
      <c r="J772" s="36"/>
      <c r="L772" s="37"/>
      <c r="P772" s="13"/>
      <c r="Y772" s="12"/>
      <c r="Z772" s="34"/>
      <c r="AA772" s="12"/>
      <c r="AB772" s="12"/>
      <c r="AD772" s="13"/>
      <c r="AF772" s="12"/>
      <c r="AJ772" s="12"/>
      <c r="AM772" s="12"/>
      <c r="AO772" s="39"/>
    </row>
    <row r="773" ht="15.75" customHeight="1">
      <c r="A773" s="34"/>
      <c r="B773" s="34"/>
      <c r="C773" s="34"/>
      <c r="E773" s="34"/>
      <c r="F773" s="35"/>
      <c r="J773" s="36"/>
      <c r="L773" s="37"/>
      <c r="P773" s="13"/>
      <c r="Y773" s="12"/>
      <c r="Z773" s="34"/>
      <c r="AA773" s="12"/>
      <c r="AB773" s="12"/>
      <c r="AD773" s="13"/>
      <c r="AF773" s="12"/>
      <c r="AJ773" s="12"/>
      <c r="AM773" s="12"/>
      <c r="AO773" s="39"/>
    </row>
    <row r="774" ht="15.75" customHeight="1">
      <c r="A774" s="34"/>
      <c r="B774" s="34"/>
      <c r="C774" s="34"/>
      <c r="E774" s="34"/>
      <c r="F774" s="35"/>
      <c r="J774" s="36"/>
      <c r="L774" s="37"/>
      <c r="P774" s="13"/>
      <c r="Y774" s="12"/>
      <c r="Z774" s="34"/>
      <c r="AA774" s="12"/>
      <c r="AB774" s="12"/>
      <c r="AD774" s="13"/>
      <c r="AF774" s="12"/>
      <c r="AJ774" s="12"/>
      <c r="AM774" s="12"/>
      <c r="AO774" s="39"/>
    </row>
    <row r="775" ht="15.75" customHeight="1">
      <c r="A775" s="34"/>
      <c r="B775" s="34"/>
      <c r="C775" s="34"/>
      <c r="E775" s="34"/>
      <c r="F775" s="35"/>
      <c r="J775" s="36"/>
      <c r="L775" s="37"/>
      <c r="P775" s="13"/>
      <c r="Y775" s="12"/>
      <c r="Z775" s="34"/>
      <c r="AA775" s="12"/>
      <c r="AB775" s="12"/>
      <c r="AD775" s="13"/>
      <c r="AF775" s="12"/>
      <c r="AJ775" s="12"/>
      <c r="AM775" s="12"/>
      <c r="AO775" s="39"/>
    </row>
    <row r="776" ht="15.75" customHeight="1">
      <c r="A776" s="34"/>
      <c r="B776" s="34"/>
      <c r="C776" s="34"/>
      <c r="E776" s="34"/>
      <c r="F776" s="35"/>
      <c r="J776" s="36"/>
      <c r="L776" s="37"/>
      <c r="P776" s="13"/>
      <c r="Y776" s="12"/>
      <c r="Z776" s="34"/>
      <c r="AA776" s="12"/>
      <c r="AB776" s="12"/>
      <c r="AD776" s="13"/>
      <c r="AF776" s="12"/>
      <c r="AJ776" s="12"/>
      <c r="AM776" s="12"/>
      <c r="AO776" s="39"/>
    </row>
    <row r="777" ht="15.75" customHeight="1">
      <c r="A777" s="34"/>
      <c r="B777" s="34"/>
      <c r="C777" s="34"/>
      <c r="E777" s="34"/>
      <c r="F777" s="35"/>
      <c r="J777" s="36"/>
      <c r="L777" s="37"/>
      <c r="P777" s="13"/>
      <c r="Y777" s="12"/>
      <c r="Z777" s="34"/>
      <c r="AA777" s="12"/>
      <c r="AB777" s="12"/>
      <c r="AD777" s="13"/>
      <c r="AF777" s="12"/>
      <c r="AJ777" s="12"/>
      <c r="AM777" s="12"/>
      <c r="AO777" s="39"/>
    </row>
    <row r="778" ht="15.75" customHeight="1">
      <c r="A778" s="34"/>
      <c r="B778" s="34"/>
      <c r="C778" s="34"/>
      <c r="E778" s="34"/>
      <c r="F778" s="35"/>
      <c r="J778" s="36"/>
      <c r="L778" s="37"/>
      <c r="P778" s="13"/>
      <c r="Y778" s="12"/>
      <c r="Z778" s="34"/>
      <c r="AA778" s="12"/>
      <c r="AB778" s="12"/>
      <c r="AD778" s="13"/>
      <c r="AF778" s="12"/>
      <c r="AJ778" s="12"/>
      <c r="AM778" s="12"/>
      <c r="AO778" s="39"/>
    </row>
    <row r="779" ht="15.75" customHeight="1">
      <c r="A779" s="34"/>
      <c r="B779" s="34"/>
      <c r="C779" s="34"/>
      <c r="E779" s="34"/>
      <c r="F779" s="35"/>
      <c r="J779" s="36"/>
      <c r="L779" s="37"/>
      <c r="P779" s="13"/>
      <c r="Y779" s="12"/>
      <c r="Z779" s="34"/>
      <c r="AA779" s="12"/>
      <c r="AB779" s="12"/>
      <c r="AD779" s="13"/>
      <c r="AF779" s="12"/>
      <c r="AJ779" s="12"/>
      <c r="AM779" s="12"/>
      <c r="AO779" s="39"/>
    </row>
    <row r="780" ht="15.75" customHeight="1">
      <c r="A780" s="34"/>
      <c r="B780" s="34"/>
      <c r="C780" s="34"/>
      <c r="E780" s="34"/>
      <c r="F780" s="35"/>
      <c r="J780" s="36"/>
      <c r="L780" s="37"/>
      <c r="P780" s="13"/>
      <c r="Y780" s="12"/>
      <c r="Z780" s="34"/>
      <c r="AA780" s="12"/>
      <c r="AB780" s="12"/>
      <c r="AD780" s="13"/>
      <c r="AF780" s="12"/>
      <c r="AJ780" s="12"/>
      <c r="AM780" s="12"/>
      <c r="AO780" s="39"/>
    </row>
    <row r="781" ht="15.75" customHeight="1">
      <c r="A781" s="34"/>
      <c r="B781" s="34"/>
      <c r="C781" s="34"/>
      <c r="E781" s="34"/>
      <c r="F781" s="35"/>
      <c r="J781" s="36"/>
      <c r="L781" s="37"/>
      <c r="P781" s="13"/>
      <c r="Y781" s="12"/>
      <c r="Z781" s="34"/>
      <c r="AA781" s="12"/>
      <c r="AB781" s="12"/>
      <c r="AD781" s="13"/>
      <c r="AF781" s="12"/>
      <c r="AJ781" s="12"/>
      <c r="AM781" s="12"/>
      <c r="AO781" s="39"/>
    </row>
    <row r="782" ht="15.75" customHeight="1">
      <c r="A782" s="34"/>
      <c r="B782" s="34"/>
      <c r="C782" s="34"/>
      <c r="E782" s="34"/>
      <c r="F782" s="35"/>
      <c r="J782" s="36"/>
      <c r="L782" s="37"/>
      <c r="P782" s="13"/>
      <c r="Y782" s="12"/>
      <c r="Z782" s="34"/>
      <c r="AA782" s="12"/>
      <c r="AB782" s="12"/>
      <c r="AD782" s="13"/>
      <c r="AF782" s="12"/>
      <c r="AJ782" s="12"/>
      <c r="AM782" s="12"/>
      <c r="AO782" s="39"/>
    </row>
    <row r="783" ht="15.75" customHeight="1">
      <c r="A783" s="34"/>
      <c r="B783" s="34"/>
      <c r="C783" s="34"/>
      <c r="E783" s="34"/>
      <c r="F783" s="35"/>
      <c r="J783" s="36"/>
      <c r="L783" s="37"/>
      <c r="P783" s="13"/>
      <c r="Y783" s="12"/>
      <c r="Z783" s="34"/>
      <c r="AA783" s="12"/>
      <c r="AB783" s="12"/>
      <c r="AD783" s="13"/>
      <c r="AF783" s="12"/>
      <c r="AJ783" s="12"/>
      <c r="AM783" s="12"/>
      <c r="AO783" s="39"/>
    </row>
    <row r="784" ht="15.75" customHeight="1">
      <c r="A784" s="34"/>
      <c r="B784" s="34"/>
      <c r="C784" s="34"/>
      <c r="E784" s="34"/>
      <c r="F784" s="35"/>
      <c r="J784" s="36"/>
      <c r="L784" s="37"/>
      <c r="P784" s="13"/>
      <c r="Y784" s="12"/>
      <c r="Z784" s="34"/>
      <c r="AA784" s="12"/>
      <c r="AB784" s="12"/>
      <c r="AD784" s="13"/>
      <c r="AF784" s="12"/>
      <c r="AJ784" s="12"/>
      <c r="AM784" s="12"/>
      <c r="AO784" s="39"/>
    </row>
    <row r="785" ht="15.75" customHeight="1">
      <c r="A785" s="34"/>
      <c r="B785" s="34"/>
      <c r="C785" s="34"/>
      <c r="E785" s="34"/>
      <c r="F785" s="35"/>
      <c r="J785" s="36"/>
      <c r="L785" s="37"/>
      <c r="P785" s="13"/>
      <c r="Y785" s="12"/>
      <c r="Z785" s="34"/>
      <c r="AA785" s="12"/>
      <c r="AB785" s="12"/>
      <c r="AD785" s="13"/>
      <c r="AF785" s="12"/>
      <c r="AJ785" s="12"/>
      <c r="AM785" s="12"/>
      <c r="AO785" s="39"/>
    </row>
    <row r="786" ht="15.75" customHeight="1">
      <c r="A786" s="34"/>
      <c r="B786" s="34"/>
      <c r="C786" s="34"/>
      <c r="E786" s="34"/>
      <c r="F786" s="35"/>
      <c r="J786" s="36"/>
      <c r="L786" s="37"/>
      <c r="P786" s="13"/>
      <c r="Y786" s="12"/>
      <c r="Z786" s="34"/>
      <c r="AA786" s="12"/>
      <c r="AB786" s="12"/>
      <c r="AD786" s="13"/>
      <c r="AF786" s="12"/>
      <c r="AJ786" s="12"/>
      <c r="AM786" s="12"/>
      <c r="AO786" s="39"/>
    </row>
    <row r="787" ht="15.75" customHeight="1">
      <c r="A787" s="34"/>
      <c r="B787" s="34"/>
      <c r="C787" s="34"/>
      <c r="E787" s="34"/>
      <c r="F787" s="35"/>
      <c r="J787" s="36"/>
      <c r="L787" s="37"/>
      <c r="P787" s="13"/>
      <c r="Y787" s="12"/>
      <c r="Z787" s="34"/>
      <c r="AA787" s="12"/>
      <c r="AB787" s="12"/>
      <c r="AD787" s="13"/>
      <c r="AF787" s="12"/>
      <c r="AJ787" s="12"/>
      <c r="AM787" s="12"/>
      <c r="AO787" s="39"/>
    </row>
    <row r="788" ht="15.75" customHeight="1">
      <c r="A788" s="34"/>
      <c r="B788" s="34"/>
      <c r="C788" s="34"/>
      <c r="E788" s="34"/>
      <c r="F788" s="35"/>
      <c r="J788" s="36"/>
      <c r="L788" s="37"/>
      <c r="P788" s="13"/>
      <c r="Y788" s="12"/>
      <c r="Z788" s="34"/>
      <c r="AA788" s="12"/>
      <c r="AB788" s="12"/>
      <c r="AD788" s="13"/>
      <c r="AF788" s="12"/>
      <c r="AJ788" s="12"/>
      <c r="AM788" s="12"/>
      <c r="AO788" s="39"/>
    </row>
    <row r="789" ht="15.75" customHeight="1">
      <c r="A789" s="34"/>
      <c r="B789" s="34"/>
      <c r="C789" s="34"/>
      <c r="E789" s="34"/>
      <c r="F789" s="35"/>
      <c r="J789" s="36"/>
      <c r="L789" s="37"/>
      <c r="P789" s="13"/>
      <c r="Y789" s="12"/>
      <c r="Z789" s="34"/>
      <c r="AA789" s="12"/>
      <c r="AB789" s="12"/>
      <c r="AD789" s="13"/>
      <c r="AF789" s="12"/>
      <c r="AJ789" s="12"/>
      <c r="AM789" s="12"/>
      <c r="AO789" s="39"/>
    </row>
    <row r="790" ht="15.75" customHeight="1">
      <c r="A790" s="34"/>
      <c r="B790" s="34"/>
      <c r="C790" s="34"/>
      <c r="E790" s="34"/>
      <c r="F790" s="35"/>
      <c r="J790" s="36"/>
      <c r="L790" s="37"/>
      <c r="P790" s="13"/>
      <c r="Y790" s="12"/>
      <c r="Z790" s="34"/>
      <c r="AA790" s="12"/>
      <c r="AB790" s="12"/>
      <c r="AD790" s="13"/>
      <c r="AF790" s="12"/>
      <c r="AJ790" s="12"/>
      <c r="AM790" s="12"/>
      <c r="AO790" s="39"/>
    </row>
    <row r="791" ht="15.75" customHeight="1">
      <c r="A791" s="34"/>
      <c r="B791" s="34"/>
      <c r="C791" s="34"/>
      <c r="E791" s="34"/>
      <c r="F791" s="35"/>
      <c r="J791" s="36"/>
      <c r="L791" s="37"/>
      <c r="P791" s="13"/>
      <c r="Y791" s="12"/>
      <c r="Z791" s="34"/>
      <c r="AA791" s="12"/>
      <c r="AB791" s="12"/>
      <c r="AD791" s="13"/>
      <c r="AF791" s="12"/>
      <c r="AJ791" s="12"/>
      <c r="AM791" s="12"/>
      <c r="AO791" s="39"/>
    </row>
    <row r="792" ht="15.75" customHeight="1">
      <c r="A792" s="34"/>
      <c r="B792" s="34"/>
      <c r="C792" s="34"/>
      <c r="E792" s="34"/>
      <c r="F792" s="35"/>
      <c r="J792" s="36"/>
      <c r="L792" s="37"/>
      <c r="P792" s="13"/>
      <c r="Y792" s="12"/>
      <c r="Z792" s="34"/>
      <c r="AA792" s="12"/>
      <c r="AB792" s="12"/>
      <c r="AD792" s="13"/>
      <c r="AF792" s="12"/>
      <c r="AJ792" s="12"/>
      <c r="AM792" s="12"/>
      <c r="AO792" s="39"/>
    </row>
    <row r="793" ht="15.75" customHeight="1">
      <c r="A793" s="34"/>
      <c r="B793" s="34"/>
      <c r="C793" s="34"/>
      <c r="E793" s="34"/>
      <c r="F793" s="35"/>
      <c r="J793" s="36"/>
      <c r="L793" s="37"/>
      <c r="P793" s="13"/>
      <c r="Y793" s="12"/>
      <c r="Z793" s="34"/>
      <c r="AA793" s="12"/>
      <c r="AB793" s="12"/>
      <c r="AD793" s="13"/>
      <c r="AF793" s="12"/>
      <c r="AJ793" s="12"/>
      <c r="AM793" s="12"/>
      <c r="AO793" s="39"/>
    </row>
    <row r="794" ht="15.75" customHeight="1">
      <c r="A794" s="34"/>
      <c r="B794" s="34"/>
      <c r="C794" s="34"/>
      <c r="E794" s="34"/>
      <c r="F794" s="35"/>
      <c r="J794" s="36"/>
      <c r="L794" s="37"/>
      <c r="P794" s="13"/>
      <c r="Y794" s="12"/>
      <c r="Z794" s="34"/>
      <c r="AA794" s="12"/>
      <c r="AB794" s="12"/>
      <c r="AD794" s="13"/>
      <c r="AF794" s="12"/>
      <c r="AJ794" s="12"/>
      <c r="AM794" s="12"/>
      <c r="AO794" s="39"/>
    </row>
    <row r="795" ht="15.75" customHeight="1">
      <c r="A795" s="34"/>
      <c r="B795" s="34"/>
      <c r="C795" s="34"/>
      <c r="E795" s="34"/>
      <c r="F795" s="35"/>
      <c r="J795" s="36"/>
      <c r="L795" s="37"/>
      <c r="P795" s="13"/>
      <c r="Y795" s="12"/>
      <c r="Z795" s="34"/>
      <c r="AA795" s="12"/>
      <c r="AB795" s="12"/>
      <c r="AD795" s="13"/>
      <c r="AF795" s="12"/>
      <c r="AJ795" s="12"/>
      <c r="AM795" s="12"/>
      <c r="AO795" s="39"/>
    </row>
    <row r="796" ht="15.75" customHeight="1">
      <c r="A796" s="34"/>
      <c r="B796" s="34"/>
      <c r="C796" s="34"/>
      <c r="E796" s="34"/>
      <c r="F796" s="35"/>
      <c r="J796" s="36"/>
      <c r="L796" s="37"/>
      <c r="P796" s="13"/>
      <c r="Y796" s="12"/>
      <c r="Z796" s="34"/>
      <c r="AA796" s="12"/>
      <c r="AB796" s="12"/>
      <c r="AD796" s="13"/>
      <c r="AF796" s="12"/>
      <c r="AJ796" s="12"/>
      <c r="AM796" s="12"/>
      <c r="AO796" s="39"/>
    </row>
    <row r="797" ht="15.75" customHeight="1">
      <c r="A797" s="34"/>
      <c r="B797" s="34"/>
      <c r="C797" s="34"/>
      <c r="E797" s="34"/>
      <c r="F797" s="35"/>
      <c r="J797" s="36"/>
      <c r="L797" s="37"/>
      <c r="P797" s="13"/>
      <c r="Y797" s="12"/>
      <c r="Z797" s="34"/>
      <c r="AA797" s="12"/>
      <c r="AB797" s="12"/>
      <c r="AD797" s="13"/>
      <c r="AF797" s="12"/>
      <c r="AJ797" s="12"/>
      <c r="AM797" s="12"/>
      <c r="AO797" s="39"/>
    </row>
    <row r="798" ht="15.75" customHeight="1">
      <c r="A798" s="34"/>
      <c r="B798" s="34"/>
      <c r="C798" s="34"/>
      <c r="E798" s="34"/>
      <c r="F798" s="35"/>
      <c r="J798" s="36"/>
      <c r="L798" s="37"/>
      <c r="P798" s="13"/>
      <c r="Y798" s="12"/>
      <c r="Z798" s="34"/>
      <c r="AA798" s="12"/>
      <c r="AB798" s="12"/>
      <c r="AD798" s="13"/>
      <c r="AF798" s="12"/>
      <c r="AJ798" s="12"/>
      <c r="AM798" s="12"/>
      <c r="AO798" s="39"/>
    </row>
    <row r="799" ht="15.75" customHeight="1">
      <c r="A799" s="34"/>
      <c r="B799" s="34"/>
      <c r="C799" s="34"/>
      <c r="E799" s="34"/>
      <c r="F799" s="35"/>
      <c r="J799" s="36"/>
      <c r="L799" s="37"/>
      <c r="P799" s="13"/>
      <c r="Y799" s="12"/>
      <c r="Z799" s="34"/>
      <c r="AA799" s="12"/>
      <c r="AB799" s="12"/>
      <c r="AD799" s="13"/>
      <c r="AF799" s="12"/>
      <c r="AJ799" s="12"/>
      <c r="AM799" s="12"/>
      <c r="AO799" s="39"/>
    </row>
    <row r="800" ht="15.75" customHeight="1">
      <c r="A800" s="34"/>
      <c r="B800" s="34"/>
      <c r="C800" s="34"/>
      <c r="E800" s="34"/>
      <c r="F800" s="35"/>
      <c r="J800" s="36"/>
      <c r="L800" s="37"/>
      <c r="P800" s="13"/>
      <c r="Y800" s="12"/>
      <c r="Z800" s="34"/>
      <c r="AA800" s="12"/>
      <c r="AB800" s="12"/>
      <c r="AD800" s="13"/>
      <c r="AF800" s="12"/>
      <c r="AJ800" s="12"/>
      <c r="AM800" s="12"/>
      <c r="AO800" s="39"/>
    </row>
    <row r="801" ht="15.75" customHeight="1">
      <c r="A801" s="34"/>
      <c r="B801" s="34"/>
      <c r="C801" s="34"/>
      <c r="E801" s="34"/>
      <c r="F801" s="35"/>
      <c r="J801" s="36"/>
      <c r="L801" s="37"/>
      <c r="P801" s="13"/>
      <c r="Y801" s="12"/>
      <c r="Z801" s="34"/>
      <c r="AA801" s="12"/>
      <c r="AB801" s="12"/>
      <c r="AD801" s="13"/>
      <c r="AF801" s="12"/>
      <c r="AJ801" s="12"/>
      <c r="AM801" s="12"/>
      <c r="AO801" s="39"/>
    </row>
    <row r="802" ht="15.75" customHeight="1">
      <c r="A802" s="34"/>
      <c r="B802" s="34"/>
      <c r="C802" s="34"/>
      <c r="E802" s="34"/>
      <c r="F802" s="35"/>
      <c r="J802" s="36"/>
      <c r="L802" s="37"/>
      <c r="P802" s="13"/>
      <c r="Y802" s="12"/>
      <c r="Z802" s="34"/>
      <c r="AA802" s="12"/>
      <c r="AB802" s="12"/>
      <c r="AD802" s="13"/>
      <c r="AF802" s="12"/>
      <c r="AJ802" s="12"/>
      <c r="AM802" s="12"/>
      <c r="AO802" s="39"/>
    </row>
    <row r="803" ht="15.75" customHeight="1">
      <c r="A803" s="34"/>
      <c r="B803" s="34"/>
      <c r="C803" s="34"/>
      <c r="E803" s="34"/>
      <c r="F803" s="35"/>
      <c r="J803" s="36"/>
      <c r="L803" s="37"/>
      <c r="P803" s="13"/>
      <c r="Y803" s="12"/>
      <c r="Z803" s="34"/>
      <c r="AA803" s="12"/>
      <c r="AB803" s="12"/>
      <c r="AD803" s="13"/>
      <c r="AF803" s="12"/>
      <c r="AJ803" s="12"/>
      <c r="AM803" s="12"/>
      <c r="AO803" s="39"/>
    </row>
    <row r="804" ht="15.75" customHeight="1">
      <c r="A804" s="34"/>
      <c r="B804" s="34"/>
      <c r="C804" s="34"/>
      <c r="E804" s="34"/>
      <c r="F804" s="35"/>
      <c r="J804" s="36"/>
      <c r="L804" s="37"/>
      <c r="P804" s="13"/>
      <c r="Y804" s="12"/>
      <c r="Z804" s="34"/>
      <c r="AA804" s="12"/>
      <c r="AB804" s="12"/>
      <c r="AD804" s="13"/>
      <c r="AF804" s="12"/>
      <c r="AJ804" s="12"/>
      <c r="AM804" s="12"/>
      <c r="AO804" s="39"/>
    </row>
    <row r="805" ht="15.75" customHeight="1">
      <c r="A805" s="34"/>
      <c r="B805" s="34"/>
      <c r="C805" s="34"/>
      <c r="E805" s="34"/>
      <c r="F805" s="35"/>
      <c r="J805" s="36"/>
      <c r="L805" s="37"/>
      <c r="P805" s="13"/>
      <c r="Y805" s="12"/>
      <c r="Z805" s="34"/>
      <c r="AA805" s="12"/>
      <c r="AB805" s="12"/>
      <c r="AD805" s="13"/>
      <c r="AF805" s="12"/>
      <c r="AJ805" s="12"/>
      <c r="AM805" s="12"/>
      <c r="AO805" s="39"/>
    </row>
    <row r="806" ht="15.75" customHeight="1">
      <c r="A806" s="34"/>
      <c r="B806" s="34"/>
      <c r="C806" s="34"/>
      <c r="E806" s="34"/>
      <c r="F806" s="35"/>
      <c r="J806" s="36"/>
      <c r="L806" s="37"/>
      <c r="P806" s="13"/>
      <c r="Y806" s="12"/>
      <c r="Z806" s="34"/>
      <c r="AA806" s="12"/>
      <c r="AB806" s="12"/>
      <c r="AD806" s="13"/>
      <c r="AF806" s="12"/>
      <c r="AJ806" s="12"/>
      <c r="AM806" s="12"/>
      <c r="AO806" s="39"/>
    </row>
    <row r="807" ht="15.75" customHeight="1">
      <c r="A807" s="34"/>
      <c r="B807" s="34"/>
      <c r="C807" s="34"/>
      <c r="E807" s="34"/>
      <c r="F807" s="35"/>
      <c r="J807" s="36"/>
      <c r="L807" s="37"/>
      <c r="P807" s="13"/>
      <c r="Y807" s="12"/>
      <c r="Z807" s="34"/>
      <c r="AA807" s="12"/>
      <c r="AB807" s="12"/>
      <c r="AD807" s="13"/>
      <c r="AF807" s="12"/>
      <c r="AJ807" s="12"/>
      <c r="AM807" s="12"/>
      <c r="AO807" s="39"/>
    </row>
    <row r="808" ht="15.75" customHeight="1">
      <c r="A808" s="34"/>
      <c r="B808" s="34"/>
      <c r="C808" s="34"/>
      <c r="E808" s="34"/>
      <c r="F808" s="35"/>
      <c r="J808" s="36"/>
      <c r="L808" s="37"/>
      <c r="P808" s="13"/>
      <c r="Y808" s="12"/>
      <c r="Z808" s="34"/>
      <c r="AA808" s="12"/>
      <c r="AB808" s="12"/>
      <c r="AD808" s="13"/>
      <c r="AF808" s="12"/>
      <c r="AJ808" s="12"/>
      <c r="AM808" s="12"/>
      <c r="AO808" s="39"/>
    </row>
    <row r="809" ht="15.75" customHeight="1">
      <c r="A809" s="34"/>
      <c r="B809" s="34"/>
      <c r="C809" s="34"/>
      <c r="E809" s="34"/>
      <c r="F809" s="35"/>
      <c r="J809" s="36"/>
      <c r="L809" s="37"/>
      <c r="P809" s="13"/>
      <c r="Y809" s="12"/>
      <c r="Z809" s="34"/>
      <c r="AA809" s="12"/>
      <c r="AB809" s="12"/>
      <c r="AD809" s="13"/>
      <c r="AF809" s="12"/>
      <c r="AJ809" s="12"/>
      <c r="AM809" s="12"/>
      <c r="AO809" s="39"/>
    </row>
    <row r="810" ht="15.75" customHeight="1">
      <c r="A810" s="34"/>
      <c r="B810" s="34"/>
      <c r="C810" s="34"/>
      <c r="E810" s="34"/>
      <c r="F810" s="35"/>
      <c r="J810" s="36"/>
      <c r="L810" s="37"/>
      <c r="P810" s="13"/>
      <c r="Y810" s="12"/>
      <c r="Z810" s="34"/>
      <c r="AA810" s="12"/>
      <c r="AB810" s="12"/>
      <c r="AD810" s="13"/>
      <c r="AF810" s="12"/>
      <c r="AJ810" s="12"/>
      <c r="AM810" s="12"/>
      <c r="AO810" s="39"/>
    </row>
    <row r="811" ht="15.75" customHeight="1">
      <c r="A811" s="34"/>
      <c r="B811" s="34"/>
      <c r="C811" s="34"/>
      <c r="E811" s="34"/>
      <c r="F811" s="35"/>
      <c r="J811" s="36"/>
      <c r="L811" s="37"/>
      <c r="P811" s="13"/>
      <c r="Y811" s="12"/>
      <c r="Z811" s="34"/>
      <c r="AA811" s="12"/>
      <c r="AB811" s="12"/>
      <c r="AD811" s="13"/>
      <c r="AF811" s="12"/>
      <c r="AJ811" s="12"/>
      <c r="AM811" s="12"/>
      <c r="AO811" s="39"/>
    </row>
    <row r="812" ht="15.75" customHeight="1">
      <c r="A812" s="34"/>
      <c r="B812" s="34"/>
      <c r="C812" s="34"/>
      <c r="E812" s="34"/>
      <c r="F812" s="35"/>
      <c r="J812" s="36"/>
      <c r="L812" s="37"/>
      <c r="P812" s="13"/>
      <c r="Y812" s="12"/>
      <c r="Z812" s="34"/>
      <c r="AA812" s="12"/>
      <c r="AB812" s="12"/>
      <c r="AD812" s="13"/>
      <c r="AF812" s="12"/>
      <c r="AJ812" s="12"/>
      <c r="AM812" s="12"/>
      <c r="AO812" s="39"/>
    </row>
    <row r="813" ht="15.75" customHeight="1">
      <c r="A813" s="34"/>
      <c r="B813" s="34"/>
      <c r="C813" s="34"/>
      <c r="E813" s="34"/>
      <c r="F813" s="35"/>
      <c r="J813" s="36"/>
      <c r="L813" s="37"/>
      <c r="P813" s="13"/>
      <c r="Y813" s="12"/>
      <c r="Z813" s="34"/>
      <c r="AA813" s="12"/>
      <c r="AB813" s="12"/>
      <c r="AD813" s="13"/>
      <c r="AF813" s="12"/>
      <c r="AJ813" s="12"/>
      <c r="AM813" s="12"/>
      <c r="AO813" s="39"/>
    </row>
    <row r="814" ht="15.75" customHeight="1">
      <c r="A814" s="34"/>
      <c r="B814" s="34"/>
      <c r="C814" s="34"/>
      <c r="E814" s="34"/>
      <c r="F814" s="35"/>
      <c r="J814" s="36"/>
      <c r="L814" s="37"/>
      <c r="P814" s="13"/>
      <c r="Y814" s="12"/>
      <c r="Z814" s="34"/>
      <c r="AA814" s="12"/>
      <c r="AB814" s="12"/>
      <c r="AD814" s="13"/>
      <c r="AF814" s="12"/>
      <c r="AJ814" s="12"/>
      <c r="AM814" s="12"/>
      <c r="AO814" s="39"/>
    </row>
    <row r="815" ht="15.75" customHeight="1">
      <c r="A815" s="34"/>
      <c r="B815" s="34"/>
      <c r="C815" s="34"/>
      <c r="E815" s="34"/>
      <c r="F815" s="35"/>
      <c r="J815" s="36"/>
      <c r="L815" s="37"/>
      <c r="P815" s="13"/>
      <c r="Y815" s="12"/>
      <c r="Z815" s="34"/>
      <c r="AA815" s="12"/>
      <c r="AB815" s="12"/>
      <c r="AD815" s="13"/>
      <c r="AF815" s="12"/>
      <c r="AJ815" s="12"/>
      <c r="AM815" s="12"/>
      <c r="AO815" s="39"/>
    </row>
    <row r="816" ht="15.75" customHeight="1">
      <c r="A816" s="34"/>
      <c r="B816" s="34"/>
      <c r="C816" s="34"/>
      <c r="E816" s="34"/>
      <c r="F816" s="35"/>
      <c r="J816" s="36"/>
      <c r="L816" s="37"/>
      <c r="P816" s="13"/>
      <c r="Y816" s="12"/>
      <c r="Z816" s="34"/>
      <c r="AA816" s="12"/>
      <c r="AB816" s="12"/>
      <c r="AD816" s="13"/>
      <c r="AF816" s="12"/>
      <c r="AJ816" s="12"/>
      <c r="AM816" s="12"/>
      <c r="AO816" s="39"/>
    </row>
    <row r="817" ht="15.75" customHeight="1">
      <c r="A817" s="34"/>
      <c r="B817" s="34"/>
      <c r="C817" s="34"/>
      <c r="E817" s="34"/>
      <c r="F817" s="35"/>
      <c r="J817" s="36"/>
      <c r="L817" s="37"/>
      <c r="P817" s="13"/>
      <c r="Y817" s="12"/>
      <c r="Z817" s="34"/>
      <c r="AA817" s="12"/>
      <c r="AB817" s="12"/>
      <c r="AD817" s="13"/>
      <c r="AF817" s="12"/>
      <c r="AJ817" s="12"/>
      <c r="AM817" s="12"/>
      <c r="AO817" s="39"/>
    </row>
    <row r="818" ht="15.75" customHeight="1">
      <c r="A818" s="34"/>
      <c r="B818" s="34"/>
      <c r="C818" s="34"/>
      <c r="E818" s="34"/>
      <c r="F818" s="35"/>
      <c r="J818" s="36"/>
      <c r="L818" s="37"/>
      <c r="P818" s="13"/>
      <c r="Y818" s="12"/>
      <c r="Z818" s="34"/>
      <c r="AA818" s="12"/>
      <c r="AB818" s="12"/>
      <c r="AD818" s="13"/>
      <c r="AF818" s="12"/>
      <c r="AJ818" s="12"/>
      <c r="AM818" s="12"/>
      <c r="AO818" s="39"/>
    </row>
    <row r="819" ht="15.75" customHeight="1">
      <c r="A819" s="34"/>
      <c r="B819" s="34"/>
      <c r="C819" s="34"/>
      <c r="E819" s="34"/>
      <c r="F819" s="35"/>
      <c r="J819" s="36"/>
      <c r="L819" s="37"/>
      <c r="P819" s="13"/>
      <c r="Y819" s="12"/>
      <c r="Z819" s="34"/>
      <c r="AA819" s="12"/>
      <c r="AB819" s="12"/>
      <c r="AD819" s="13"/>
      <c r="AF819" s="12"/>
      <c r="AJ819" s="12"/>
      <c r="AM819" s="12"/>
      <c r="AO819" s="39"/>
    </row>
    <row r="820" ht="15.75" customHeight="1">
      <c r="A820" s="34"/>
      <c r="B820" s="34"/>
      <c r="C820" s="34"/>
      <c r="E820" s="34"/>
      <c r="F820" s="35"/>
      <c r="J820" s="36"/>
      <c r="L820" s="37"/>
      <c r="P820" s="13"/>
      <c r="Y820" s="12"/>
      <c r="Z820" s="34"/>
      <c r="AA820" s="12"/>
      <c r="AB820" s="12"/>
      <c r="AD820" s="13"/>
      <c r="AF820" s="12"/>
      <c r="AJ820" s="12"/>
      <c r="AM820" s="12"/>
      <c r="AO820" s="39"/>
    </row>
    <row r="821" ht="15.75" customHeight="1">
      <c r="A821" s="34"/>
      <c r="B821" s="34"/>
      <c r="C821" s="34"/>
      <c r="E821" s="34"/>
      <c r="F821" s="35"/>
      <c r="J821" s="36"/>
      <c r="L821" s="37"/>
      <c r="P821" s="13"/>
      <c r="Y821" s="12"/>
      <c r="Z821" s="34"/>
      <c r="AA821" s="12"/>
      <c r="AB821" s="12"/>
      <c r="AD821" s="13"/>
      <c r="AF821" s="12"/>
      <c r="AJ821" s="12"/>
      <c r="AM821" s="12"/>
      <c r="AO821" s="39"/>
    </row>
    <row r="822" ht="15.75" customHeight="1">
      <c r="A822" s="34"/>
      <c r="B822" s="34"/>
      <c r="C822" s="34"/>
      <c r="E822" s="34"/>
      <c r="F822" s="35"/>
      <c r="J822" s="36"/>
      <c r="L822" s="37"/>
      <c r="P822" s="13"/>
      <c r="Y822" s="12"/>
      <c r="Z822" s="34"/>
      <c r="AA822" s="12"/>
      <c r="AB822" s="12"/>
      <c r="AD822" s="13"/>
      <c r="AF822" s="12"/>
      <c r="AJ822" s="12"/>
      <c r="AM822" s="12"/>
      <c r="AO822" s="39"/>
    </row>
    <row r="823" ht="15.75" customHeight="1">
      <c r="A823" s="34"/>
      <c r="B823" s="34"/>
      <c r="C823" s="34"/>
      <c r="E823" s="34"/>
      <c r="F823" s="35"/>
      <c r="J823" s="36"/>
      <c r="L823" s="37"/>
      <c r="P823" s="13"/>
      <c r="Y823" s="12"/>
      <c r="Z823" s="34"/>
      <c r="AA823" s="12"/>
      <c r="AB823" s="12"/>
      <c r="AD823" s="13"/>
      <c r="AF823" s="12"/>
      <c r="AJ823" s="12"/>
      <c r="AM823" s="12"/>
      <c r="AO823" s="39"/>
    </row>
    <row r="824" ht="15.75" customHeight="1">
      <c r="A824" s="34"/>
      <c r="B824" s="34"/>
      <c r="C824" s="34"/>
      <c r="E824" s="34"/>
      <c r="F824" s="35"/>
      <c r="J824" s="36"/>
      <c r="L824" s="37"/>
      <c r="P824" s="13"/>
      <c r="Y824" s="12"/>
      <c r="Z824" s="34"/>
      <c r="AA824" s="12"/>
      <c r="AB824" s="12"/>
      <c r="AD824" s="13"/>
      <c r="AF824" s="12"/>
      <c r="AJ824" s="12"/>
      <c r="AM824" s="12"/>
      <c r="AO824" s="39"/>
    </row>
    <row r="825" ht="15.75" customHeight="1">
      <c r="A825" s="34"/>
      <c r="B825" s="34"/>
      <c r="C825" s="34"/>
      <c r="E825" s="34"/>
      <c r="F825" s="35"/>
      <c r="J825" s="36"/>
      <c r="L825" s="37"/>
      <c r="P825" s="13"/>
      <c r="Y825" s="12"/>
      <c r="Z825" s="34"/>
      <c r="AA825" s="12"/>
      <c r="AB825" s="12"/>
      <c r="AD825" s="13"/>
      <c r="AF825" s="12"/>
      <c r="AJ825" s="12"/>
      <c r="AM825" s="12"/>
      <c r="AO825" s="39"/>
    </row>
    <row r="826" ht="15.75" customHeight="1">
      <c r="A826" s="34"/>
      <c r="B826" s="34"/>
      <c r="C826" s="34"/>
      <c r="E826" s="34"/>
      <c r="F826" s="35"/>
      <c r="J826" s="36"/>
      <c r="L826" s="37"/>
      <c r="P826" s="13"/>
      <c r="Y826" s="12"/>
      <c r="Z826" s="34"/>
      <c r="AA826" s="12"/>
      <c r="AB826" s="12"/>
      <c r="AD826" s="13"/>
      <c r="AF826" s="12"/>
      <c r="AJ826" s="12"/>
      <c r="AM826" s="12"/>
      <c r="AO826" s="39"/>
    </row>
    <row r="827" ht="15.75" customHeight="1">
      <c r="A827" s="34"/>
      <c r="B827" s="34"/>
      <c r="C827" s="34"/>
      <c r="E827" s="34"/>
      <c r="F827" s="35"/>
      <c r="J827" s="36"/>
      <c r="L827" s="37"/>
      <c r="P827" s="13"/>
      <c r="Y827" s="12"/>
      <c r="Z827" s="34"/>
      <c r="AA827" s="12"/>
      <c r="AB827" s="12"/>
      <c r="AD827" s="13"/>
      <c r="AF827" s="12"/>
      <c r="AJ827" s="12"/>
      <c r="AM827" s="12"/>
      <c r="AO827" s="39"/>
    </row>
    <row r="828" ht="15.75" customHeight="1">
      <c r="A828" s="34"/>
      <c r="B828" s="34"/>
      <c r="C828" s="34"/>
      <c r="E828" s="34"/>
      <c r="F828" s="35"/>
      <c r="J828" s="36"/>
      <c r="L828" s="37"/>
      <c r="P828" s="13"/>
      <c r="Y828" s="12"/>
      <c r="Z828" s="34"/>
      <c r="AA828" s="12"/>
      <c r="AB828" s="12"/>
      <c r="AD828" s="13"/>
      <c r="AF828" s="12"/>
      <c r="AJ828" s="12"/>
      <c r="AM828" s="12"/>
      <c r="AO828" s="39"/>
    </row>
    <row r="829" ht="15.75" customHeight="1">
      <c r="A829" s="34"/>
      <c r="B829" s="34"/>
      <c r="C829" s="34"/>
      <c r="E829" s="34"/>
      <c r="F829" s="35"/>
      <c r="J829" s="36"/>
      <c r="L829" s="37"/>
      <c r="P829" s="13"/>
      <c r="Y829" s="12"/>
      <c r="Z829" s="34"/>
      <c r="AA829" s="12"/>
      <c r="AB829" s="12"/>
      <c r="AD829" s="13"/>
      <c r="AF829" s="12"/>
      <c r="AJ829" s="12"/>
      <c r="AM829" s="12"/>
      <c r="AO829" s="39"/>
    </row>
    <row r="830" ht="15.75" customHeight="1">
      <c r="A830" s="34"/>
      <c r="B830" s="34"/>
      <c r="C830" s="34"/>
      <c r="E830" s="34"/>
      <c r="F830" s="35"/>
      <c r="J830" s="36"/>
      <c r="L830" s="37"/>
      <c r="P830" s="13"/>
      <c r="Y830" s="12"/>
      <c r="Z830" s="34"/>
      <c r="AA830" s="12"/>
      <c r="AB830" s="12"/>
      <c r="AD830" s="13"/>
      <c r="AF830" s="12"/>
      <c r="AJ830" s="12"/>
      <c r="AM830" s="12"/>
      <c r="AO830" s="39"/>
    </row>
    <row r="831" ht="15.75" customHeight="1">
      <c r="A831" s="34"/>
      <c r="B831" s="34"/>
      <c r="C831" s="34"/>
      <c r="E831" s="34"/>
      <c r="F831" s="35"/>
      <c r="J831" s="36"/>
      <c r="L831" s="37"/>
      <c r="P831" s="13"/>
      <c r="Y831" s="12"/>
      <c r="Z831" s="34"/>
      <c r="AA831" s="12"/>
      <c r="AB831" s="12"/>
      <c r="AD831" s="13"/>
      <c r="AF831" s="12"/>
      <c r="AJ831" s="12"/>
      <c r="AM831" s="12"/>
      <c r="AO831" s="39"/>
    </row>
    <row r="832" ht="15.75" customHeight="1">
      <c r="A832" s="34"/>
      <c r="B832" s="34"/>
      <c r="C832" s="34"/>
      <c r="E832" s="34"/>
      <c r="F832" s="35"/>
      <c r="J832" s="36"/>
      <c r="L832" s="37"/>
      <c r="P832" s="13"/>
      <c r="Y832" s="12"/>
      <c r="Z832" s="34"/>
      <c r="AA832" s="12"/>
      <c r="AB832" s="12"/>
      <c r="AD832" s="13"/>
      <c r="AF832" s="12"/>
      <c r="AJ832" s="12"/>
      <c r="AM832" s="12"/>
      <c r="AO832" s="39"/>
    </row>
    <row r="833" ht="15.75" customHeight="1">
      <c r="A833" s="34"/>
      <c r="B833" s="34"/>
      <c r="C833" s="34"/>
      <c r="E833" s="34"/>
      <c r="F833" s="35"/>
      <c r="J833" s="36"/>
      <c r="L833" s="37"/>
      <c r="P833" s="13"/>
      <c r="Y833" s="12"/>
      <c r="Z833" s="34"/>
      <c r="AA833" s="12"/>
      <c r="AB833" s="12"/>
      <c r="AD833" s="13"/>
      <c r="AF833" s="12"/>
      <c r="AJ833" s="12"/>
      <c r="AM833" s="12"/>
      <c r="AO833" s="39"/>
    </row>
    <row r="834" ht="15.75" customHeight="1">
      <c r="A834" s="34"/>
      <c r="B834" s="34"/>
      <c r="C834" s="34"/>
      <c r="E834" s="34"/>
      <c r="F834" s="35"/>
      <c r="J834" s="36"/>
      <c r="L834" s="37"/>
      <c r="P834" s="13"/>
      <c r="Y834" s="12"/>
      <c r="Z834" s="34"/>
      <c r="AA834" s="12"/>
      <c r="AB834" s="12"/>
      <c r="AD834" s="13"/>
      <c r="AF834" s="12"/>
      <c r="AJ834" s="12"/>
      <c r="AM834" s="12"/>
      <c r="AO834" s="39"/>
    </row>
    <row r="835" ht="15.75" customHeight="1">
      <c r="A835" s="34"/>
      <c r="B835" s="34"/>
      <c r="C835" s="34"/>
      <c r="E835" s="34"/>
      <c r="F835" s="35"/>
      <c r="J835" s="36"/>
      <c r="L835" s="37"/>
      <c r="P835" s="13"/>
      <c r="Y835" s="12"/>
      <c r="Z835" s="34"/>
      <c r="AA835" s="12"/>
      <c r="AB835" s="12"/>
      <c r="AD835" s="13"/>
      <c r="AF835" s="12"/>
      <c r="AJ835" s="12"/>
      <c r="AM835" s="12"/>
      <c r="AO835" s="39"/>
    </row>
    <row r="836" ht="15.75" customHeight="1">
      <c r="A836" s="34"/>
      <c r="B836" s="34"/>
      <c r="C836" s="34"/>
      <c r="E836" s="34"/>
      <c r="F836" s="35"/>
      <c r="J836" s="36"/>
      <c r="L836" s="37"/>
      <c r="P836" s="13"/>
      <c r="Y836" s="12"/>
      <c r="Z836" s="34"/>
      <c r="AA836" s="12"/>
      <c r="AB836" s="12"/>
      <c r="AD836" s="13"/>
      <c r="AF836" s="12"/>
      <c r="AJ836" s="12"/>
      <c r="AM836" s="12"/>
      <c r="AO836" s="39"/>
    </row>
    <row r="837" ht="15.75" customHeight="1">
      <c r="A837" s="34"/>
      <c r="B837" s="34"/>
      <c r="C837" s="34"/>
      <c r="E837" s="34"/>
      <c r="F837" s="35"/>
      <c r="J837" s="36"/>
      <c r="L837" s="37"/>
      <c r="P837" s="13"/>
      <c r="Y837" s="12"/>
      <c r="Z837" s="34"/>
      <c r="AA837" s="12"/>
      <c r="AB837" s="12"/>
      <c r="AD837" s="13"/>
      <c r="AF837" s="12"/>
      <c r="AJ837" s="12"/>
      <c r="AM837" s="12"/>
      <c r="AO837" s="39"/>
    </row>
    <row r="838" ht="15.75" customHeight="1">
      <c r="A838" s="34"/>
      <c r="B838" s="34"/>
      <c r="C838" s="34"/>
      <c r="E838" s="34"/>
      <c r="F838" s="35"/>
      <c r="J838" s="36"/>
      <c r="L838" s="37"/>
      <c r="P838" s="13"/>
      <c r="Y838" s="12"/>
      <c r="Z838" s="34"/>
      <c r="AA838" s="12"/>
      <c r="AB838" s="12"/>
      <c r="AD838" s="13"/>
      <c r="AF838" s="12"/>
      <c r="AJ838" s="12"/>
      <c r="AM838" s="12"/>
      <c r="AO838" s="39"/>
    </row>
    <row r="839" ht="15.75" customHeight="1">
      <c r="A839" s="34"/>
      <c r="B839" s="34"/>
      <c r="C839" s="34"/>
      <c r="E839" s="34"/>
      <c r="F839" s="35"/>
      <c r="J839" s="36"/>
      <c r="L839" s="37"/>
      <c r="P839" s="13"/>
      <c r="Y839" s="12"/>
      <c r="Z839" s="34"/>
      <c r="AA839" s="12"/>
      <c r="AB839" s="12"/>
      <c r="AD839" s="13"/>
      <c r="AF839" s="12"/>
      <c r="AJ839" s="12"/>
      <c r="AM839" s="12"/>
      <c r="AO839" s="39"/>
    </row>
    <row r="840" ht="15.75" customHeight="1">
      <c r="A840" s="34"/>
      <c r="B840" s="34"/>
      <c r="C840" s="34"/>
      <c r="E840" s="34"/>
      <c r="F840" s="35"/>
      <c r="J840" s="36"/>
      <c r="L840" s="37"/>
      <c r="P840" s="13"/>
      <c r="Y840" s="12"/>
      <c r="Z840" s="34"/>
      <c r="AA840" s="12"/>
      <c r="AB840" s="12"/>
      <c r="AD840" s="13"/>
      <c r="AF840" s="12"/>
      <c r="AJ840" s="12"/>
      <c r="AM840" s="12"/>
      <c r="AO840" s="39"/>
    </row>
    <row r="841" ht="15.75" customHeight="1">
      <c r="A841" s="34"/>
      <c r="B841" s="34"/>
      <c r="C841" s="34"/>
      <c r="E841" s="34"/>
      <c r="F841" s="35"/>
      <c r="J841" s="36"/>
      <c r="L841" s="37"/>
      <c r="P841" s="13"/>
      <c r="Y841" s="12"/>
      <c r="Z841" s="34"/>
      <c r="AA841" s="12"/>
      <c r="AB841" s="12"/>
      <c r="AD841" s="13"/>
      <c r="AF841" s="12"/>
      <c r="AJ841" s="12"/>
      <c r="AM841" s="12"/>
      <c r="AO841" s="39"/>
    </row>
    <row r="842" ht="15.75" customHeight="1">
      <c r="A842" s="34"/>
      <c r="B842" s="34"/>
      <c r="C842" s="34"/>
      <c r="E842" s="34"/>
      <c r="F842" s="35"/>
      <c r="J842" s="36"/>
      <c r="L842" s="37"/>
      <c r="P842" s="13"/>
      <c r="Y842" s="12"/>
      <c r="Z842" s="34"/>
      <c r="AA842" s="12"/>
      <c r="AB842" s="12"/>
      <c r="AD842" s="13"/>
      <c r="AF842" s="12"/>
      <c r="AJ842" s="12"/>
      <c r="AM842" s="12"/>
      <c r="AO842" s="39"/>
    </row>
    <row r="843" ht="15.75" customHeight="1">
      <c r="A843" s="34"/>
      <c r="B843" s="34"/>
      <c r="C843" s="34"/>
      <c r="E843" s="34"/>
      <c r="F843" s="35"/>
      <c r="J843" s="36"/>
      <c r="L843" s="37"/>
      <c r="P843" s="13"/>
      <c r="Y843" s="12"/>
      <c r="Z843" s="34"/>
      <c r="AA843" s="12"/>
      <c r="AB843" s="12"/>
      <c r="AD843" s="13"/>
      <c r="AF843" s="12"/>
      <c r="AJ843" s="12"/>
      <c r="AM843" s="12"/>
      <c r="AO843" s="39"/>
    </row>
    <row r="844" ht="15.75" customHeight="1">
      <c r="A844" s="34"/>
      <c r="B844" s="34"/>
      <c r="C844" s="34"/>
      <c r="E844" s="34"/>
      <c r="F844" s="35"/>
      <c r="J844" s="36"/>
      <c r="L844" s="37"/>
      <c r="P844" s="13"/>
      <c r="Y844" s="12"/>
      <c r="Z844" s="34"/>
      <c r="AA844" s="12"/>
      <c r="AB844" s="12"/>
      <c r="AD844" s="13"/>
      <c r="AF844" s="12"/>
      <c r="AJ844" s="12"/>
      <c r="AM844" s="12"/>
      <c r="AO844" s="39"/>
    </row>
    <row r="845" ht="15.75" customHeight="1">
      <c r="A845" s="34"/>
      <c r="B845" s="34"/>
      <c r="C845" s="34"/>
      <c r="E845" s="34"/>
      <c r="F845" s="35"/>
      <c r="J845" s="36"/>
      <c r="L845" s="37"/>
      <c r="P845" s="13"/>
      <c r="Y845" s="12"/>
      <c r="Z845" s="34"/>
      <c r="AA845" s="12"/>
      <c r="AB845" s="12"/>
      <c r="AD845" s="13"/>
      <c r="AF845" s="12"/>
      <c r="AJ845" s="12"/>
      <c r="AM845" s="12"/>
      <c r="AO845" s="39"/>
    </row>
    <row r="846" ht="15.75" customHeight="1">
      <c r="A846" s="34"/>
      <c r="B846" s="34"/>
      <c r="C846" s="34"/>
      <c r="E846" s="34"/>
      <c r="F846" s="35"/>
      <c r="J846" s="36"/>
      <c r="L846" s="37"/>
      <c r="P846" s="13"/>
      <c r="Y846" s="12"/>
      <c r="Z846" s="34"/>
      <c r="AA846" s="12"/>
      <c r="AB846" s="12"/>
      <c r="AD846" s="13"/>
      <c r="AF846" s="12"/>
      <c r="AJ846" s="12"/>
      <c r="AM846" s="12"/>
      <c r="AO846" s="39"/>
    </row>
    <row r="847" ht="15.75" customHeight="1">
      <c r="A847" s="34"/>
      <c r="B847" s="34"/>
      <c r="C847" s="34"/>
      <c r="E847" s="34"/>
      <c r="F847" s="35"/>
      <c r="J847" s="36"/>
      <c r="L847" s="37"/>
      <c r="P847" s="13"/>
      <c r="Y847" s="12"/>
      <c r="Z847" s="34"/>
      <c r="AA847" s="12"/>
      <c r="AB847" s="12"/>
      <c r="AD847" s="13"/>
      <c r="AF847" s="12"/>
      <c r="AJ847" s="12"/>
      <c r="AM847" s="12"/>
      <c r="AO847" s="39"/>
    </row>
    <row r="848" ht="15.75" customHeight="1">
      <c r="A848" s="34"/>
      <c r="B848" s="34"/>
      <c r="C848" s="34"/>
      <c r="E848" s="34"/>
      <c r="F848" s="35"/>
      <c r="J848" s="36"/>
      <c r="L848" s="37"/>
      <c r="P848" s="13"/>
      <c r="Y848" s="12"/>
      <c r="Z848" s="34"/>
      <c r="AA848" s="12"/>
      <c r="AB848" s="12"/>
      <c r="AD848" s="13"/>
      <c r="AF848" s="12"/>
      <c r="AJ848" s="12"/>
      <c r="AM848" s="12"/>
      <c r="AO848" s="39"/>
    </row>
    <row r="849" ht="15.75" customHeight="1">
      <c r="A849" s="34"/>
      <c r="B849" s="34"/>
      <c r="C849" s="34"/>
      <c r="E849" s="34"/>
      <c r="F849" s="35"/>
      <c r="J849" s="36"/>
      <c r="L849" s="37"/>
      <c r="P849" s="13"/>
      <c r="Y849" s="12"/>
      <c r="Z849" s="34"/>
      <c r="AA849" s="12"/>
      <c r="AB849" s="12"/>
      <c r="AD849" s="13"/>
      <c r="AF849" s="12"/>
      <c r="AJ849" s="12"/>
      <c r="AM849" s="12"/>
      <c r="AO849" s="39"/>
    </row>
    <row r="850" ht="15.75" customHeight="1">
      <c r="A850" s="34"/>
      <c r="B850" s="34"/>
      <c r="C850" s="34"/>
      <c r="E850" s="34"/>
      <c r="F850" s="35"/>
      <c r="J850" s="36"/>
      <c r="L850" s="37"/>
      <c r="P850" s="13"/>
      <c r="Y850" s="12"/>
      <c r="Z850" s="34"/>
      <c r="AA850" s="12"/>
      <c r="AB850" s="12"/>
      <c r="AD850" s="13"/>
      <c r="AF850" s="12"/>
      <c r="AJ850" s="12"/>
      <c r="AM850" s="12"/>
      <c r="AO850" s="39"/>
    </row>
    <row r="851" ht="15.75" customHeight="1">
      <c r="A851" s="34"/>
      <c r="B851" s="34"/>
      <c r="C851" s="34"/>
      <c r="E851" s="34"/>
      <c r="F851" s="35"/>
      <c r="J851" s="36"/>
      <c r="L851" s="37"/>
      <c r="P851" s="13"/>
      <c r="Y851" s="12"/>
      <c r="Z851" s="34"/>
      <c r="AA851" s="12"/>
      <c r="AB851" s="12"/>
      <c r="AD851" s="13"/>
      <c r="AF851" s="12"/>
      <c r="AJ851" s="12"/>
      <c r="AM851" s="12"/>
      <c r="AO851" s="39"/>
    </row>
    <row r="852" ht="15.75" customHeight="1">
      <c r="A852" s="34"/>
      <c r="B852" s="34"/>
      <c r="C852" s="34"/>
      <c r="E852" s="34"/>
      <c r="F852" s="35"/>
      <c r="J852" s="36"/>
      <c r="L852" s="37"/>
      <c r="P852" s="13"/>
      <c r="Y852" s="12"/>
      <c r="Z852" s="34"/>
      <c r="AA852" s="12"/>
      <c r="AB852" s="12"/>
      <c r="AD852" s="13"/>
      <c r="AF852" s="12"/>
      <c r="AJ852" s="12"/>
      <c r="AM852" s="12"/>
      <c r="AO852" s="39"/>
    </row>
    <row r="853" ht="15.75" customHeight="1">
      <c r="A853" s="34"/>
      <c r="B853" s="34"/>
      <c r="C853" s="34"/>
      <c r="E853" s="34"/>
      <c r="F853" s="35"/>
      <c r="J853" s="36"/>
      <c r="L853" s="37"/>
      <c r="P853" s="13"/>
      <c r="Y853" s="12"/>
      <c r="Z853" s="34"/>
      <c r="AA853" s="12"/>
      <c r="AB853" s="12"/>
      <c r="AD853" s="13"/>
      <c r="AF853" s="12"/>
      <c r="AJ853" s="12"/>
      <c r="AM853" s="12"/>
      <c r="AO853" s="39"/>
    </row>
    <row r="854" ht="15.75" customHeight="1">
      <c r="A854" s="34"/>
      <c r="B854" s="34"/>
      <c r="C854" s="34"/>
      <c r="E854" s="34"/>
      <c r="F854" s="35"/>
      <c r="J854" s="36"/>
      <c r="L854" s="37"/>
      <c r="P854" s="13"/>
      <c r="Y854" s="12"/>
      <c r="Z854" s="34"/>
      <c r="AA854" s="12"/>
      <c r="AB854" s="12"/>
      <c r="AD854" s="13"/>
      <c r="AF854" s="12"/>
      <c r="AJ854" s="12"/>
      <c r="AM854" s="12"/>
      <c r="AO854" s="39"/>
    </row>
    <row r="855" ht="15.75" customHeight="1">
      <c r="A855" s="34"/>
      <c r="B855" s="34"/>
      <c r="C855" s="34"/>
      <c r="E855" s="34"/>
      <c r="F855" s="35"/>
      <c r="J855" s="36"/>
      <c r="L855" s="37"/>
      <c r="P855" s="13"/>
      <c r="Y855" s="12"/>
      <c r="Z855" s="34"/>
      <c r="AA855" s="12"/>
      <c r="AB855" s="12"/>
      <c r="AD855" s="13"/>
      <c r="AF855" s="12"/>
      <c r="AJ855" s="12"/>
      <c r="AM855" s="12"/>
      <c r="AO855" s="39"/>
    </row>
    <row r="856" ht="15.75" customHeight="1">
      <c r="A856" s="34"/>
      <c r="B856" s="34"/>
      <c r="C856" s="34"/>
      <c r="E856" s="34"/>
      <c r="F856" s="35"/>
      <c r="J856" s="36"/>
      <c r="L856" s="37"/>
      <c r="P856" s="13"/>
      <c r="Y856" s="12"/>
      <c r="Z856" s="34"/>
      <c r="AA856" s="12"/>
      <c r="AB856" s="12"/>
      <c r="AD856" s="13"/>
      <c r="AF856" s="12"/>
      <c r="AJ856" s="12"/>
      <c r="AM856" s="12"/>
      <c r="AO856" s="39"/>
    </row>
    <row r="857" ht="15.75" customHeight="1">
      <c r="A857" s="34"/>
      <c r="B857" s="34"/>
      <c r="C857" s="34"/>
      <c r="E857" s="34"/>
      <c r="F857" s="35"/>
      <c r="J857" s="36"/>
      <c r="L857" s="37"/>
      <c r="P857" s="13"/>
      <c r="Y857" s="12"/>
      <c r="Z857" s="34"/>
      <c r="AA857" s="12"/>
      <c r="AB857" s="12"/>
      <c r="AD857" s="13"/>
      <c r="AF857" s="12"/>
      <c r="AJ857" s="12"/>
      <c r="AM857" s="12"/>
      <c r="AO857" s="39"/>
    </row>
    <row r="858" ht="15.75" customHeight="1">
      <c r="A858" s="34"/>
      <c r="B858" s="34"/>
      <c r="C858" s="34"/>
      <c r="E858" s="34"/>
      <c r="F858" s="35"/>
      <c r="J858" s="36"/>
      <c r="L858" s="37"/>
      <c r="P858" s="13"/>
      <c r="Y858" s="12"/>
      <c r="Z858" s="34"/>
      <c r="AA858" s="12"/>
      <c r="AB858" s="12"/>
      <c r="AD858" s="13"/>
      <c r="AF858" s="12"/>
      <c r="AJ858" s="12"/>
      <c r="AM858" s="12"/>
      <c r="AO858" s="39"/>
    </row>
    <row r="859" ht="15.75" customHeight="1">
      <c r="A859" s="34"/>
      <c r="B859" s="34"/>
      <c r="C859" s="34"/>
      <c r="E859" s="34"/>
      <c r="F859" s="35"/>
      <c r="J859" s="36"/>
      <c r="L859" s="37"/>
      <c r="P859" s="13"/>
      <c r="Y859" s="12"/>
      <c r="Z859" s="34"/>
      <c r="AA859" s="12"/>
      <c r="AB859" s="12"/>
      <c r="AD859" s="13"/>
      <c r="AF859" s="12"/>
      <c r="AJ859" s="12"/>
      <c r="AM859" s="12"/>
      <c r="AO859" s="39"/>
    </row>
    <row r="860" ht="15.75" customHeight="1">
      <c r="A860" s="34"/>
      <c r="B860" s="34"/>
      <c r="C860" s="34"/>
      <c r="E860" s="34"/>
      <c r="F860" s="35"/>
      <c r="J860" s="36"/>
      <c r="L860" s="37"/>
      <c r="P860" s="13"/>
      <c r="Y860" s="12"/>
      <c r="Z860" s="34"/>
      <c r="AA860" s="12"/>
      <c r="AB860" s="12"/>
      <c r="AD860" s="13"/>
      <c r="AF860" s="12"/>
      <c r="AJ860" s="12"/>
      <c r="AM860" s="12"/>
      <c r="AO860" s="39"/>
    </row>
    <row r="861" ht="15.75" customHeight="1">
      <c r="A861" s="34"/>
      <c r="B861" s="34"/>
      <c r="C861" s="34"/>
      <c r="E861" s="34"/>
      <c r="F861" s="35"/>
      <c r="J861" s="36"/>
      <c r="L861" s="37"/>
      <c r="P861" s="13"/>
      <c r="Y861" s="12"/>
      <c r="Z861" s="34"/>
      <c r="AA861" s="12"/>
      <c r="AB861" s="12"/>
      <c r="AD861" s="13"/>
      <c r="AF861" s="12"/>
      <c r="AJ861" s="12"/>
      <c r="AM861" s="12"/>
      <c r="AO861" s="39"/>
    </row>
    <row r="862" ht="15.75" customHeight="1">
      <c r="A862" s="34"/>
      <c r="B862" s="34"/>
      <c r="C862" s="34"/>
      <c r="E862" s="34"/>
      <c r="F862" s="35"/>
      <c r="J862" s="36"/>
      <c r="L862" s="37"/>
      <c r="P862" s="13"/>
      <c r="Y862" s="12"/>
      <c r="Z862" s="34"/>
      <c r="AA862" s="12"/>
      <c r="AB862" s="12"/>
      <c r="AD862" s="13"/>
      <c r="AF862" s="12"/>
      <c r="AJ862" s="12"/>
      <c r="AM862" s="12"/>
      <c r="AO862" s="39"/>
    </row>
    <row r="863" ht="15.75" customHeight="1">
      <c r="A863" s="34"/>
      <c r="B863" s="34"/>
      <c r="C863" s="34"/>
      <c r="E863" s="34"/>
      <c r="F863" s="35"/>
      <c r="J863" s="36"/>
      <c r="L863" s="37"/>
      <c r="P863" s="13"/>
      <c r="Y863" s="12"/>
      <c r="Z863" s="34"/>
      <c r="AA863" s="12"/>
      <c r="AB863" s="12"/>
      <c r="AD863" s="13"/>
      <c r="AF863" s="12"/>
      <c r="AJ863" s="12"/>
      <c r="AM863" s="12"/>
      <c r="AO863" s="39"/>
    </row>
    <row r="864" ht="15.75" customHeight="1">
      <c r="A864" s="34"/>
      <c r="B864" s="34"/>
      <c r="C864" s="34"/>
      <c r="E864" s="34"/>
      <c r="F864" s="35"/>
      <c r="J864" s="36"/>
      <c r="L864" s="37"/>
      <c r="P864" s="13"/>
      <c r="Y864" s="12"/>
      <c r="Z864" s="34"/>
      <c r="AA864" s="12"/>
      <c r="AB864" s="12"/>
      <c r="AD864" s="13"/>
      <c r="AF864" s="12"/>
      <c r="AJ864" s="12"/>
      <c r="AM864" s="12"/>
      <c r="AO864" s="39"/>
    </row>
    <row r="865" ht="15.75" customHeight="1">
      <c r="A865" s="34"/>
      <c r="B865" s="34"/>
      <c r="C865" s="34"/>
      <c r="E865" s="34"/>
      <c r="F865" s="35"/>
      <c r="J865" s="36"/>
      <c r="L865" s="37"/>
      <c r="P865" s="13"/>
      <c r="Y865" s="12"/>
      <c r="Z865" s="34"/>
      <c r="AA865" s="12"/>
      <c r="AB865" s="12"/>
      <c r="AD865" s="13"/>
      <c r="AF865" s="12"/>
      <c r="AJ865" s="12"/>
      <c r="AM865" s="12"/>
      <c r="AO865" s="39"/>
    </row>
    <row r="866" ht="15.75" customHeight="1">
      <c r="A866" s="34"/>
      <c r="B866" s="34"/>
      <c r="C866" s="34"/>
      <c r="E866" s="34"/>
      <c r="F866" s="35"/>
      <c r="J866" s="36"/>
      <c r="L866" s="37"/>
      <c r="P866" s="13"/>
      <c r="Y866" s="12"/>
      <c r="Z866" s="34"/>
      <c r="AA866" s="12"/>
      <c r="AB866" s="12"/>
      <c r="AD866" s="13"/>
      <c r="AF866" s="12"/>
      <c r="AJ866" s="12"/>
      <c r="AM866" s="12"/>
      <c r="AO866" s="39"/>
    </row>
    <row r="867" ht="15.75" customHeight="1">
      <c r="A867" s="34"/>
      <c r="B867" s="34"/>
      <c r="C867" s="34"/>
      <c r="E867" s="34"/>
      <c r="F867" s="35"/>
      <c r="J867" s="36"/>
      <c r="L867" s="37"/>
      <c r="P867" s="13"/>
      <c r="Y867" s="12"/>
      <c r="Z867" s="34"/>
      <c r="AA867" s="12"/>
      <c r="AB867" s="12"/>
      <c r="AD867" s="13"/>
      <c r="AF867" s="12"/>
      <c r="AJ867" s="12"/>
      <c r="AM867" s="12"/>
      <c r="AO867" s="39"/>
    </row>
    <row r="868" ht="15.75" customHeight="1">
      <c r="A868" s="34"/>
      <c r="B868" s="34"/>
      <c r="C868" s="34"/>
      <c r="E868" s="34"/>
      <c r="F868" s="35"/>
      <c r="J868" s="36"/>
      <c r="L868" s="37"/>
      <c r="P868" s="13"/>
      <c r="Y868" s="12"/>
      <c r="Z868" s="34"/>
      <c r="AA868" s="12"/>
      <c r="AB868" s="12"/>
      <c r="AD868" s="13"/>
      <c r="AF868" s="12"/>
      <c r="AJ868" s="12"/>
      <c r="AM868" s="12"/>
      <c r="AO868" s="39"/>
    </row>
    <row r="869" ht="15.75" customHeight="1">
      <c r="A869" s="34"/>
      <c r="B869" s="34"/>
      <c r="C869" s="34"/>
      <c r="E869" s="34"/>
      <c r="F869" s="35"/>
      <c r="J869" s="36"/>
      <c r="L869" s="37"/>
      <c r="P869" s="13"/>
      <c r="Y869" s="12"/>
      <c r="Z869" s="34"/>
      <c r="AA869" s="12"/>
      <c r="AB869" s="12"/>
      <c r="AD869" s="13"/>
      <c r="AF869" s="12"/>
      <c r="AJ869" s="12"/>
      <c r="AM869" s="12"/>
      <c r="AO869" s="39"/>
    </row>
    <row r="870" ht="15.75" customHeight="1">
      <c r="A870" s="34"/>
      <c r="B870" s="34"/>
      <c r="C870" s="34"/>
      <c r="E870" s="34"/>
      <c r="F870" s="35"/>
      <c r="J870" s="36"/>
      <c r="L870" s="37"/>
      <c r="P870" s="13"/>
      <c r="Y870" s="12"/>
      <c r="Z870" s="34"/>
      <c r="AA870" s="12"/>
      <c r="AB870" s="12"/>
      <c r="AD870" s="13"/>
      <c r="AF870" s="12"/>
      <c r="AJ870" s="12"/>
      <c r="AM870" s="12"/>
      <c r="AO870" s="39"/>
    </row>
    <row r="871" ht="15.75" customHeight="1">
      <c r="A871" s="34"/>
      <c r="B871" s="34"/>
      <c r="C871" s="34"/>
      <c r="E871" s="34"/>
      <c r="F871" s="35"/>
      <c r="J871" s="36"/>
      <c r="L871" s="37"/>
      <c r="P871" s="13"/>
      <c r="Y871" s="12"/>
      <c r="Z871" s="34"/>
      <c r="AA871" s="12"/>
      <c r="AB871" s="12"/>
      <c r="AD871" s="13"/>
      <c r="AF871" s="12"/>
      <c r="AJ871" s="12"/>
      <c r="AM871" s="12"/>
      <c r="AO871" s="39"/>
    </row>
    <row r="872" ht="15.75" customHeight="1">
      <c r="A872" s="34"/>
      <c r="B872" s="34"/>
      <c r="C872" s="34"/>
      <c r="E872" s="34"/>
      <c r="F872" s="35"/>
      <c r="J872" s="36"/>
      <c r="L872" s="37"/>
      <c r="P872" s="13"/>
      <c r="Y872" s="12"/>
      <c r="Z872" s="34"/>
      <c r="AA872" s="12"/>
      <c r="AB872" s="12"/>
      <c r="AD872" s="13"/>
      <c r="AF872" s="12"/>
      <c r="AJ872" s="12"/>
      <c r="AM872" s="12"/>
      <c r="AO872" s="39"/>
    </row>
    <row r="873" ht="15.75" customHeight="1">
      <c r="A873" s="34"/>
      <c r="B873" s="34"/>
      <c r="C873" s="34"/>
      <c r="E873" s="34"/>
      <c r="F873" s="35"/>
      <c r="J873" s="36"/>
      <c r="L873" s="37"/>
      <c r="P873" s="13"/>
      <c r="Y873" s="12"/>
      <c r="Z873" s="34"/>
      <c r="AA873" s="12"/>
      <c r="AB873" s="12"/>
      <c r="AD873" s="13"/>
      <c r="AF873" s="12"/>
      <c r="AJ873" s="12"/>
      <c r="AM873" s="12"/>
      <c r="AO873" s="39"/>
    </row>
    <row r="874" ht="15.75" customHeight="1">
      <c r="A874" s="34"/>
      <c r="B874" s="34"/>
      <c r="C874" s="34"/>
      <c r="E874" s="34"/>
      <c r="F874" s="35"/>
      <c r="J874" s="36"/>
      <c r="L874" s="37"/>
      <c r="P874" s="13"/>
      <c r="Y874" s="12"/>
      <c r="Z874" s="34"/>
      <c r="AA874" s="12"/>
      <c r="AB874" s="12"/>
      <c r="AD874" s="13"/>
      <c r="AF874" s="12"/>
      <c r="AJ874" s="12"/>
      <c r="AM874" s="12"/>
      <c r="AO874" s="39"/>
    </row>
    <row r="875" ht="15.75" customHeight="1">
      <c r="A875" s="34"/>
      <c r="B875" s="34"/>
      <c r="C875" s="34"/>
      <c r="E875" s="34"/>
      <c r="F875" s="35"/>
      <c r="J875" s="36"/>
      <c r="L875" s="37"/>
      <c r="P875" s="13"/>
      <c r="Y875" s="12"/>
      <c r="Z875" s="34"/>
      <c r="AA875" s="12"/>
      <c r="AB875" s="12"/>
      <c r="AD875" s="13"/>
      <c r="AF875" s="12"/>
      <c r="AJ875" s="12"/>
      <c r="AM875" s="12"/>
      <c r="AO875" s="39"/>
    </row>
    <row r="876" ht="15.75" customHeight="1">
      <c r="A876" s="34"/>
      <c r="B876" s="34"/>
      <c r="C876" s="34"/>
      <c r="E876" s="34"/>
      <c r="F876" s="35"/>
      <c r="J876" s="36"/>
      <c r="L876" s="37"/>
      <c r="P876" s="13"/>
      <c r="Y876" s="12"/>
      <c r="Z876" s="34"/>
      <c r="AA876" s="12"/>
      <c r="AB876" s="12"/>
      <c r="AD876" s="13"/>
      <c r="AF876" s="12"/>
      <c r="AJ876" s="12"/>
      <c r="AM876" s="12"/>
      <c r="AO876" s="39"/>
    </row>
    <row r="877" ht="15.75" customHeight="1">
      <c r="A877" s="34"/>
      <c r="B877" s="34"/>
      <c r="C877" s="34"/>
      <c r="E877" s="34"/>
      <c r="F877" s="35"/>
      <c r="J877" s="36"/>
      <c r="L877" s="37"/>
      <c r="P877" s="13"/>
      <c r="Y877" s="12"/>
      <c r="Z877" s="34"/>
      <c r="AA877" s="12"/>
      <c r="AB877" s="12"/>
      <c r="AD877" s="13"/>
      <c r="AF877" s="12"/>
      <c r="AJ877" s="12"/>
      <c r="AM877" s="12"/>
      <c r="AO877" s="39"/>
    </row>
    <row r="878" ht="15.75" customHeight="1">
      <c r="A878" s="34"/>
      <c r="B878" s="34"/>
      <c r="C878" s="34"/>
      <c r="E878" s="34"/>
      <c r="F878" s="35"/>
      <c r="J878" s="36"/>
      <c r="L878" s="37"/>
      <c r="P878" s="13"/>
      <c r="Y878" s="12"/>
      <c r="Z878" s="34"/>
      <c r="AA878" s="12"/>
      <c r="AB878" s="12"/>
      <c r="AD878" s="13"/>
      <c r="AF878" s="12"/>
      <c r="AJ878" s="12"/>
      <c r="AM878" s="12"/>
      <c r="AO878" s="39"/>
    </row>
    <row r="879" ht="15.75" customHeight="1">
      <c r="A879" s="34"/>
      <c r="B879" s="34"/>
      <c r="C879" s="34"/>
      <c r="E879" s="34"/>
      <c r="F879" s="35"/>
      <c r="J879" s="36"/>
      <c r="L879" s="37"/>
      <c r="P879" s="13"/>
      <c r="Y879" s="12"/>
      <c r="Z879" s="34"/>
      <c r="AA879" s="12"/>
      <c r="AB879" s="12"/>
      <c r="AD879" s="13"/>
      <c r="AF879" s="12"/>
      <c r="AJ879" s="12"/>
      <c r="AM879" s="12"/>
      <c r="AO879" s="39"/>
    </row>
    <row r="880" ht="15.75" customHeight="1">
      <c r="A880" s="34"/>
      <c r="B880" s="34"/>
      <c r="C880" s="34"/>
      <c r="E880" s="34"/>
      <c r="F880" s="35"/>
      <c r="J880" s="36"/>
      <c r="L880" s="37"/>
      <c r="P880" s="13"/>
      <c r="Y880" s="12"/>
      <c r="Z880" s="34"/>
      <c r="AA880" s="12"/>
      <c r="AB880" s="12"/>
      <c r="AD880" s="13"/>
      <c r="AF880" s="12"/>
      <c r="AJ880" s="12"/>
      <c r="AM880" s="12"/>
      <c r="AO880" s="39"/>
    </row>
    <row r="881" ht="15.75" customHeight="1">
      <c r="A881" s="34"/>
      <c r="B881" s="34"/>
      <c r="C881" s="34"/>
      <c r="E881" s="34"/>
      <c r="F881" s="35"/>
      <c r="J881" s="36"/>
      <c r="L881" s="37"/>
      <c r="P881" s="13"/>
      <c r="Y881" s="12"/>
      <c r="Z881" s="34"/>
      <c r="AA881" s="12"/>
      <c r="AB881" s="12"/>
      <c r="AD881" s="13"/>
      <c r="AF881" s="12"/>
      <c r="AJ881" s="12"/>
      <c r="AM881" s="12"/>
      <c r="AO881" s="39"/>
    </row>
    <row r="882" ht="15.75" customHeight="1">
      <c r="A882" s="34"/>
      <c r="B882" s="34"/>
      <c r="C882" s="34"/>
      <c r="E882" s="34"/>
      <c r="F882" s="35"/>
      <c r="J882" s="36"/>
      <c r="L882" s="37"/>
      <c r="P882" s="13"/>
      <c r="Y882" s="12"/>
      <c r="Z882" s="34"/>
      <c r="AA882" s="12"/>
      <c r="AB882" s="12"/>
      <c r="AD882" s="13"/>
      <c r="AF882" s="12"/>
      <c r="AJ882" s="12"/>
      <c r="AM882" s="12"/>
      <c r="AO882" s="39"/>
    </row>
    <row r="883" ht="15.75" customHeight="1">
      <c r="A883" s="34"/>
      <c r="B883" s="34"/>
      <c r="C883" s="34"/>
      <c r="E883" s="34"/>
      <c r="F883" s="35"/>
      <c r="J883" s="36"/>
      <c r="L883" s="37"/>
      <c r="P883" s="13"/>
      <c r="Y883" s="12"/>
      <c r="Z883" s="34"/>
      <c r="AA883" s="12"/>
      <c r="AB883" s="12"/>
      <c r="AD883" s="13"/>
      <c r="AF883" s="12"/>
      <c r="AJ883" s="12"/>
      <c r="AM883" s="12"/>
      <c r="AO883" s="39"/>
    </row>
    <row r="884" ht="15.75" customHeight="1">
      <c r="A884" s="34"/>
      <c r="B884" s="34"/>
      <c r="C884" s="34"/>
      <c r="E884" s="34"/>
      <c r="F884" s="35"/>
      <c r="J884" s="36"/>
      <c r="L884" s="37"/>
      <c r="P884" s="13"/>
      <c r="Y884" s="12"/>
      <c r="Z884" s="34"/>
      <c r="AA884" s="12"/>
      <c r="AB884" s="12"/>
      <c r="AD884" s="13"/>
      <c r="AF884" s="12"/>
      <c r="AJ884" s="12"/>
      <c r="AM884" s="12"/>
      <c r="AO884" s="39"/>
    </row>
    <row r="885" ht="15.75" customHeight="1">
      <c r="A885" s="34"/>
      <c r="B885" s="34"/>
      <c r="C885" s="34"/>
      <c r="E885" s="34"/>
      <c r="F885" s="35"/>
      <c r="J885" s="36"/>
      <c r="L885" s="37"/>
      <c r="P885" s="13"/>
      <c r="Y885" s="12"/>
      <c r="Z885" s="34"/>
      <c r="AA885" s="12"/>
      <c r="AB885" s="12"/>
      <c r="AD885" s="13"/>
      <c r="AF885" s="12"/>
      <c r="AJ885" s="12"/>
      <c r="AM885" s="12"/>
      <c r="AO885" s="39"/>
    </row>
    <row r="886" ht="15.75" customHeight="1">
      <c r="A886" s="34"/>
      <c r="B886" s="34"/>
      <c r="C886" s="34"/>
      <c r="E886" s="34"/>
      <c r="F886" s="35"/>
      <c r="J886" s="36"/>
      <c r="L886" s="37"/>
      <c r="P886" s="13"/>
      <c r="Y886" s="12"/>
      <c r="Z886" s="34"/>
      <c r="AA886" s="12"/>
      <c r="AB886" s="12"/>
      <c r="AD886" s="13"/>
      <c r="AF886" s="12"/>
      <c r="AJ886" s="12"/>
      <c r="AM886" s="12"/>
      <c r="AO886" s="39"/>
    </row>
    <row r="887" ht="15.75" customHeight="1">
      <c r="A887" s="34"/>
      <c r="B887" s="34"/>
      <c r="C887" s="34"/>
      <c r="E887" s="34"/>
      <c r="F887" s="35"/>
      <c r="J887" s="36"/>
      <c r="L887" s="37"/>
      <c r="P887" s="13"/>
      <c r="Y887" s="12"/>
      <c r="Z887" s="34"/>
      <c r="AA887" s="12"/>
      <c r="AB887" s="12"/>
      <c r="AD887" s="13"/>
      <c r="AF887" s="12"/>
      <c r="AJ887" s="12"/>
      <c r="AM887" s="12"/>
      <c r="AO887" s="39"/>
    </row>
    <row r="888" ht="15.75" customHeight="1">
      <c r="A888" s="34"/>
      <c r="B888" s="34"/>
      <c r="C888" s="34"/>
      <c r="E888" s="34"/>
      <c r="F888" s="35"/>
      <c r="J888" s="36"/>
      <c r="L888" s="37"/>
      <c r="P888" s="13"/>
      <c r="Y888" s="12"/>
      <c r="Z888" s="34"/>
      <c r="AA888" s="12"/>
      <c r="AB888" s="12"/>
      <c r="AD888" s="13"/>
      <c r="AF888" s="12"/>
      <c r="AJ888" s="12"/>
      <c r="AM888" s="12"/>
      <c r="AO888" s="39"/>
    </row>
    <row r="889" ht="15.75" customHeight="1">
      <c r="A889" s="34"/>
      <c r="B889" s="34"/>
      <c r="C889" s="34"/>
      <c r="E889" s="34"/>
      <c r="F889" s="35"/>
      <c r="J889" s="36"/>
      <c r="L889" s="37"/>
      <c r="P889" s="13"/>
      <c r="Y889" s="12"/>
      <c r="Z889" s="34"/>
      <c r="AA889" s="12"/>
      <c r="AB889" s="12"/>
      <c r="AD889" s="13"/>
      <c r="AF889" s="12"/>
      <c r="AJ889" s="12"/>
      <c r="AM889" s="12"/>
      <c r="AO889" s="39"/>
    </row>
    <row r="890" ht="15.75" customHeight="1">
      <c r="A890" s="34"/>
      <c r="B890" s="34"/>
      <c r="C890" s="34"/>
      <c r="E890" s="34"/>
      <c r="F890" s="35"/>
      <c r="J890" s="36"/>
      <c r="L890" s="37"/>
      <c r="P890" s="13"/>
      <c r="Y890" s="12"/>
      <c r="Z890" s="34"/>
      <c r="AA890" s="12"/>
      <c r="AB890" s="12"/>
      <c r="AD890" s="13"/>
      <c r="AF890" s="12"/>
      <c r="AJ890" s="12"/>
      <c r="AM890" s="12"/>
      <c r="AO890" s="39"/>
    </row>
    <row r="891" ht="15.75" customHeight="1">
      <c r="A891" s="34"/>
      <c r="B891" s="34"/>
      <c r="C891" s="34"/>
      <c r="E891" s="34"/>
      <c r="F891" s="35"/>
      <c r="J891" s="36"/>
      <c r="L891" s="37"/>
      <c r="P891" s="13"/>
      <c r="Y891" s="12"/>
      <c r="Z891" s="34"/>
      <c r="AA891" s="12"/>
      <c r="AB891" s="12"/>
      <c r="AD891" s="13"/>
      <c r="AF891" s="12"/>
      <c r="AJ891" s="12"/>
      <c r="AM891" s="12"/>
      <c r="AO891" s="39"/>
    </row>
    <row r="892" ht="15.75" customHeight="1">
      <c r="A892" s="34"/>
      <c r="B892" s="34"/>
      <c r="C892" s="34"/>
      <c r="E892" s="34"/>
      <c r="F892" s="35"/>
      <c r="J892" s="36"/>
      <c r="L892" s="37"/>
      <c r="P892" s="13"/>
      <c r="Y892" s="12"/>
      <c r="Z892" s="34"/>
      <c r="AA892" s="12"/>
      <c r="AB892" s="12"/>
      <c r="AD892" s="13"/>
      <c r="AF892" s="12"/>
      <c r="AJ892" s="12"/>
      <c r="AM892" s="12"/>
      <c r="AO892" s="39"/>
    </row>
    <row r="893" ht="15.75" customHeight="1">
      <c r="A893" s="34"/>
      <c r="B893" s="34"/>
      <c r="C893" s="34"/>
      <c r="E893" s="34"/>
      <c r="F893" s="35"/>
      <c r="J893" s="36"/>
      <c r="L893" s="37"/>
      <c r="P893" s="13"/>
      <c r="Y893" s="12"/>
      <c r="Z893" s="34"/>
      <c r="AA893" s="12"/>
      <c r="AB893" s="12"/>
      <c r="AD893" s="13"/>
      <c r="AF893" s="12"/>
      <c r="AJ893" s="12"/>
      <c r="AM893" s="12"/>
      <c r="AO893" s="39"/>
    </row>
    <row r="894" ht="15.75" customHeight="1">
      <c r="A894" s="34"/>
      <c r="B894" s="34"/>
      <c r="C894" s="34"/>
      <c r="E894" s="34"/>
      <c r="F894" s="35"/>
      <c r="J894" s="36"/>
      <c r="L894" s="37"/>
      <c r="P894" s="13"/>
      <c r="Y894" s="12"/>
      <c r="Z894" s="34"/>
      <c r="AA894" s="12"/>
      <c r="AB894" s="12"/>
      <c r="AD894" s="13"/>
      <c r="AF894" s="12"/>
      <c r="AJ894" s="12"/>
      <c r="AM894" s="12"/>
      <c r="AO894" s="39"/>
    </row>
    <row r="895" ht="15.75" customHeight="1">
      <c r="A895" s="34"/>
      <c r="B895" s="34"/>
      <c r="C895" s="34"/>
      <c r="E895" s="34"/>
      <c r="F895" s="35"/>
      <c r="J895" s="36"/>
      <c r="L895" s="37"/>
      <c r="P895" s="13"/>
      <c r="Y895" s="12"/>
      <c r="Z895" s="34"/>
      <c r="AA895" s="12"/>
      <c r="AB895" s="12"/>
      <c r="AD895" s="13"/>
      <c r="AF895" s="12"/>
      <c r="AJ895" s="12"/>
      <c r="AM895" s="12"/>
      <c r="AO895" s="39"/>
    </row>
    <row r="896" ht="15.75" customHeight="1">
      <c r="A896" s="34"/>
      <c r="B896" s="34"/>
      <c r="C896" s="34"/>
      <c r="E896" s="34"/>
      <c r="F896" s="35"/>
      <c r="J896" s="36"/>
      <c r="L896" s="37"/>
      <c r="P896" s="13"/>
      <c r="Y896" s="12"/>
      <c r="Z896" s="34"/>
      <c r="AA896" s="12"/>
      <c r="AB896" s="12"/>
      <c r="AD896" s="13"/>
      <c r="AF896" s="12"/>
      <c r="AJ896" s="12"/>
      <c r="AM896" s="12"/>
      <c r="AO896" s="39"/>
    </row>
    <row r="897" ht="15.75" customHeight="1">
      <c r="A897" s="34"/>
      <c r="B897" s="34"/>
      <c r="C897" s="34"/>
      <c r="E897" s="34"/>
      <c r="F897" s="35"/>
      <c r="J897" s="36"/>
      <c r="L897" s="37"/>
      <c r="P897" s="13"/>
      <c r="Y897" s="12"/>
      <c r="Z897" s="34"/>
      <c r="AA897" s="12"/>
      <c r="AB897" s="12"/>
      <c r="AD897" s="13"/>
      <c r="AF897" s="12"/>
      <c r="AJ897" s="12"/>
      <c r="AM897" s="12"/>
      <c r="AO897" s="39"/>
    </row>
    <row r="898" ht="15.75" customHeight="1">
      <c r="A898" s="34"/>
      <c r="B898" s="34"/>
      <c r="C898" s="34"/>
      <c r="E898" s="34"/>
      <c r="F898" s="35"/>
      <c r="J898" s="36"/>
      <c r="L898" s="37"/>
      <c r="P898" s="13"/>
      <c r="Y898" s="12"/>
      <c r="Z898" s="34"/>
      <c r="AA898" s="12"/>
      <c r="AB898" s="12"/>
      <c r="AD898" s="13"/>
      <c r="AF898" s="12"/>
      <c r="AJ898" s="12"/>
      <c r="AM898" s="12"/>
      <c r="AO898" s="39"/>
    </row>
    <row r="899" ht="15.75" customHeight="1">
      <c r="A899" s="34"/>
      <c r="B899" s="34"/>
      <c r="C899" s="34"/>
      <c r="E899" s="34"/>
      <c r="F899" s="35"/>
      <c r="J899" s="36"/>
      <c r="L899" s="37"/>
      <c r="P899" s="13"/>
      <c r="Y899" s="12"/>
      <c r="Z899" s="34"/>
      <c r="AA899" s="12"/>
      <c r="AB899" s="12"/>
      <c r="AD899" s="13"/>
      <c r="AF899" s="12"/>
      <c r="AJ899" s="12"/>
      <c r="AM899" s="12"/>
      <c r="AO899" s="39"/>
    </row>
    <row r="900" ht="15.75" customHeight="1">
      <c r="A900" s="34"/>
      <c r="B900" s="34"/>
      <c r="C900" s="34"/>
      <c r="E900" s="34"/>
      <c r="F900" s="35"/>
      <c r="J900" s="36"/>
      <c r="L900" s="37"/>
      <c r="P900" s="13"/>
      <c r="Y900" s="12"/>
      <c r="Z900" s="34"/>
      <c r="AA900" s="12"/>
      <c r="AB900" s="12"/>
      <c r="AD900" s="13"/>
      <c r="AF900" s="12"/>
      <c r="AJ900" s="12"/>
      <c r="AM900" s="12"/>
      <c r="AO900" s="39"/>
    </row>
    <row r="901" ht="15.75" customHeight="1">
      <c r="A901" s="34"/>
      <c r="B901" s="34"/>
      <c r="C901" s="34"/>
      <c r="E901" s="34"/>
      <c r="F901" s="35"/>
      <c r="J901" s="36"/>
      <c r="L901" s="37"/>
      <c r="P901" s="13"/>
      <c r="Y901" s="12"/>
      <c r="Z901" s="34"/>
      <c r="AA901" s="12"/>
      <c r="AB901" s="12"/>
      <c r="AD901" s="13"/>
      <c r="AF901" s="12"/>
      <c r="AJ901" s="12"/>
      <c r="AM901" s="12"/>
      <c r="AO901" s="39"/>
    </row>
    <row r="902" ht="15.75" customHeight="1">
      <c r="A902" s="34"/>
      <c r="B902" s="34"/>
      <c r="C902" s="34"/>
      <c r="E902" s="34"/>
      <c r="F902" s="35"/>
      <c r="J902" s="36"/>
      <c r="L902" s="37"/>
      <c r="P902" s="13"/>
      <c r="Y902" s="12"/>
      <c r="Z902" s="34"/>
      <c r="AA902" s="12"/>
      <c r="AB902" s="12"/>
      <c r="AD902" s="13"/>
      <c r="AF902" s="12"/>
      <c r="AJ902" s="12"/>
      <c r="AM902" s="12"/>
      <c r="AO902" s="39"/>
    </row>
    <row r="903" ht="15.75" customHeight="1">
      <c r="A903" s="34"/>
      <c r="B903" s="34"/>
      <c r="C903" s="34"/>
      <c r="E903" s="34"/>
      <c r="F903" s="35"/>
      <c r="J903" s="36"/>
      <c r="L903" s="37"/>
      <c r="P903" s="13"/>
      <c r="Y903" s="12"/>
      <c r="Z903" s="34"/>
      <c r="AA903" s="12"/>
      <c r="AB903" s="12"/>
      <c r="AD903" s="13"/>
      <c r="AF903" s="12"/>
      <c r="AJ903" s="12"/>
      <c r="AM903" s="12"/>
      <c r="AO903" s="39"/>
    </row>
    <row r="904" ht="15.75" customHeight="1">
      <c r="A904" s="34"/>
      <c r="B904" s="34"/>
      <c r="C904" s="34"/>
      <c r="E904" s="34"/>
      <c r="F904" s="35"/>
      <c r="J904" s="36"/>
      <c r="L904" s="37"/>
      <c r="P904" s="13"/>
      <c r="Y904" s="12"/>
      <c r="Z904" s="34"/>
      <c r="AA904" s="12"/>
      <c r="AB904" s="12"/>
      <c r="AD904" s="13"/>
      <c r="AF904" s="12"/>
      <c r="AJ904" s="12"/>
      <c r="AM904" s="12"/>
      <c r="AO904" s="39"/>
    </row>
    <row r="905" ht="15.75" customHeight="1">
      <c r="A905" s="34"/>
      <c r="B905" s="34"/>
      <c r="C905" s="34"/>
      <c r="E905" s="34"/>
      <c r="F905" s="35"/>
      <c r="J905" s="36"/>
      <c r="L905" s="37"/>
      <c r="P905" s="13"/>
      <c r="Y905" s="12"/>
      <c r="Z905" s="34"/>
      <c r="AA905" s="12"/>
      <c r="AB905" s="12"/>
      <c r="AD905" s="13"/>
      <c r="AF905" s="12"/>
      <c r="AJ905" s="12"/>
      <c r="AM905" s="12"/>
      <c r="AO905" s="39"/>
    </row>
    <row r="906" ht="15.75" customHeight="1">
      <c r="A906" s="34"/>
      <c r="B906" s="34"/>
      <c r="C906" s="34"/>
      <c r="E906" s="34"/>
      <c r="F906" s="35"/>
      <c r="J906" s="36"/>
      <c r="L906" s="37"/>
      <c r="P906" s="13"/>
      <c r="Y906" s="12"/>
      <c r="Z906" s="34"/>
      <c r="AA906" s="12"/>
      <c r="AB906" s="12"/>
      <c r="AD906" s="13"/>
      <c r="AF906" s="12"/>
      <c r="AJ906" s="12"/>
      <c r="AM906" s="12"/>
      <c r="AO906" s="39"/>
    </row>
    <row r="907" ht="15.75" customHeight="1">
      <c r="A907" s="34"/>
      <c r="B907" s="34"/>
      <c r="C907" s="34"/>
      <c r="E907" s="34"/>
      <c r="F907" s="35"/>
      <c r="J907" s="36"/>
      <c r="L907" s="37"/>
      <c r="P907" s="13"/>
      <c r="Y907" s="12"/>
      <c r="Z907" s="34"/>
      <c r="AA907" s="12"/>
      <c r="AB907" s="12"/>
      <c r="AD907" s="13"/>
      <c r="AF907" s="12"/>
      <c r="AJ907" s="12"/>
      <c r="AM907" s="12"/>
      <c r="AO907" s="39"/>
    </row>
    <row r="908" ht="15.75" customHeight="1">
      <c r="A908" s="34"/>
      <c r="B908" s="34"/>
      <c r="C908" s="34"/>
      <c r="E908" s="34"/>
      <c r="F908" s="35"/>
      <c r="J908" s="36"/>
      <c r="L908" s="37"/>
      <c r="P908" s="13"/>
      <c r="Y908" s="12"/>
      <c r="Z908" s="34"/>
      <c r="AA908" s="12"/>
      <c r="AB908" s="12"/>
      <c r="AD908" s="13"/>
      <c r="AF908" s="12"/>
      <c r="AJ908" s="12"/>
      <c r="AM908" s="12"/>
      <c r="AO908" s="39"/>
    </row>
    <row r="909" ht="15.75" customHeight="1">
      <c r="A909" s="34"/>
      <c r="B909" s="34"/>
      <c r="C909" s="34"/>
      <c r="E909" s="34"/>
      <c r="F909" s="35"/>
      <c r="J909" s="36"/>
      <c r="L909" s="37"/>
      <c r="P909" s="13"/>
      <c r="Y909" s="12"/>
      <c r="Z909" s="34"/>
      <c r="AA909" s="12"/>
      <c r="AB909" s="12"/>
      <c r="AD909" s="13"/>
      <c r="AF909" s="12"/>
      <c r="AJ909" s="12"/>
      <c r="AM909" s="12"/>
      <c r="AO909" s="39"/>
    </row>
    <row r="910" ht="15.75" customHeight="1">
      <c r="A910" s="34"/>
      <c r="B910" s="34"/>
      <c r="C910" s="34"/>
      <c r="E910" s="34"/>
      <c r="F910" s="35"/>
      <c r="J910" s="36"/>
      <c r="L910" s="37"/>
      <c r="P910" s="13"/>
      <c r="Y910" s="12"/>
      <c r="Z910" s="34"/>
      <c r="AA910" s="12"/>
      <c r="AB910" s="12"/>
      <c r="AD910" s="13"/>
      <c r="AF910" s="12"/>
      <c r="AJ910" s="12"/>
      <c r="AM910" s="12"/>
      <c r="AO910" s="39"/>
    </row>
    <row r="911" ht="15.75" customHeight="1">
      <c r="A911" s="34"/>
      <c r="B911" s="34"/>
      <c r="C911" s="34"/>
      <c r="E911" s="34"/>
      <c r="F911" s="35"/>
      <c r="J911" s="36"/>
      <c r="L911" s="37"/>
      <c r="P911" s="13"/>
      <c r="Y911" s="12"/>
      <c r="Z911" s="34"/>
      <c r="AA911" s="12"/>
      <c r="AB911" s="12"/>
      <c r="AD911" s="13"/>
      <c r="AF911" s="12"/>
      <c r="AJ911" s="12"/>
      <c r="AM911" s="12"/>
      <c r="AO911" s="39"/>
    </row>
    <row r="912" ht="15.75" customHeight="1">
      <c r="A912" s="34"/>
      <c r="B912" s="34"/>
      <c r="C912" s="34"/>
      <c r="E912" s="34"/>
      <c r="F912" s="35"/>
      <c r="J912" s="36"/>
      <c r="L912" s="37"/>
      <c r="P912" s="13"/>
      <c r="Y912" s="12"/>
      <c r="Z912" s="34"/>
      <c r="AA912" s="12"/>
      <c r="AB912" s="12"/>
      <c r="AD912" s="13"/>
      <c r="AF912" s="12"/>
      <c r="AJ912" s="12"/>
      <c r="AM912" s="12"/>
      <c r="AO912" s="39"/>
    </row>
    <row r="913" ht="15.75" customHeight="1">
      <c r="A913" s="34"/>
      <c r="B913" s="34"/>
      <c r="C913" s="34"/>
      <c r="E913" s="34"/>
      <c r="F913" s="35"/>
      <c r="J913" s="36"/>
      <c r="L913" s="37"/>
      <c r="P913" s="13"/>
      <c r="Y913" s="12"/>
      <c r="Z913" s="34"/>
      <c r="AA913" s="12"/>
      <c r="AB913" s="12"/>
      <c r="AD913" s="13"/>
      <c r="AF913" s="12"/>
      <c r="AJ913" s="12"/>
      <c r="AM913" s="12"/>
      <c r="AO913" s="39"/>
    </row>
    <row r="914" ht="15.75" customHeight="1">
      <c r="A914" s="34"/>
      <c r="B914" s="34"/>
      <c r="C914" s="34"/>
      <c r="E914" s="34"/>
      <c r="F914" s="35"/>
      <c r="J914" s="36"/>
      <c r="L914" s="37"/>
      <c r="P914" s="13"/>
      <c r="Y914" s="12"/>
      <c r="Z914" s="34"/>
      <c r="AA914" s="12"/>
      <c r="AB914" s="12"/>
      <c r="AD914" s="13"/>
      <c r="AF914" s="12"/>
      <c r="AJ914" s="12"/>
      <c r="AM914" s="12"/>
      <c r="AO914" s="39"/>
    </row>
    <row r="915" ht="15.75" customHeight="1">
      <c r="A915" s="34"/>
      <c r="B915" s="34"/>
      <c r="C915" s="34"/>
      <c r="E915" s="34"/>
      <c r="F915" s="35"/>
      <c r="J915" s="36"/>
      <c r="L915" s="37"/>
      <c r="P915" s="13"/>
      <c r="Y915" s="12"/>
      <c r="Z915" s="34"/>
      <c r="AA915" s="12"/>
      <c r="AB915" s="12"/>
      <c r="AD915" s="13"/>
      <c r="AF915" s="12"/>
      <c r="AJ915" s="12"/>
      <c r="AM915" s="12"/>
      <c r="AO915" s="39"/>
    </row>
    <row r="916" ht="15.75" customHeight="1">
      <c r="A916" s="34"/>
      <c r="B916" s="34"/>
      <c r="C916" s="34"/>
      <c r="E916" s="34"/>
      <c r="F916" s="35"/>
      <c r="J916" s="36"/>
      <c r="L916" s="37"/>
      <c r="P916" s="13"/>
      <c r="Y916" s="12"/>
      <c r="Z916" s="34"/>
      <c r="AA916" s="12"/>
      <c r="AB916" s="12"/>
      <c r="AD916" s="13"/>
      <c r="AF916" s="12"/>
      <c r="AJ916" s="12"/>
      <c r="AM916" s="12"/>
      <c r="AO916" s="39"/>
    </row>
    <row r="917" ht="15.75" customHeight="1">
      <c r="A917" s="34"/>
      <c r="B917" s="34"/>
      <c r="C917" s="34"/>
      <c r="E917" s="34"/>
      <c r="F917" s="35"/>
      <c r="J917" s="36"/>
      <c r="L917" s="37"/>
      <c r="P917" s="13"/>
      <c r="Y917" s="12"/>
      <c r="Z917" s="34"/>
      <c r="AA917" s="12"/>
      <c r="AB917" s="12"/>
      <c r="AD917" s="13"/>
      <c r="AF917" s="12"/>
      <c r="AJ917" s="12"/>
      <c r="AM917" s="12"/>
      <c r="AO917" s="39"/>
    </row>
    <row r="918" ht="15.75" customHeight="1">
      <c r="A918" s="34"/>
      <c r="B918" s="34"/>
      <c r="C918" s="34"/>
      <c r="E918" s="34"/>
      <c r="F918" s="35"/>
      <c r="J918" s="36"/>
      <c r="L918" s="37"/>
      <c r="P918" s="13"/>
      <c r="Y918" s="12"/>
      <c r="Z918" s="34"/>
      <c r="AA918" s="12"/>
      <c r="AB918" s="12"/>
      <c r="AD918" s="13"/>
      <c r="AF918" s="12"/>
      <c r="AJ918" s="12"/>
      <c r="AM918" s="12"/>
      <c r="AO918" s="39"/>
    </row>
    <row r="919" ht="15.75" customHeight="1">
      <c r="A919" s="34"/>
      <c r="B919" s="34"/>
      <c r="C919" s="34"/>
      <c r="E919" s="34"/>
      <c r="F919" s="35"/>
      <c r="J919" s="36"/>
      <c r="L919" s="37"/>
      <c r="P919" s="13"/>
      <c r="Y919" s="12"/>
      <c r="Z919" s="34"/>
      <c r="AA919" s="12"/>
      <c r="AB919" s="12"/>
      <c r="AD919" s="13"/>
      <c r="AF919" s="12"/>
      <c r="AJ919" s="12"/>
      <c r="AM919" s="12"/>
      <c r="AO919" s="39"/>
    </row>
    <row r="920" ht="15.75" customHeight="1">
      <c r="A920" s="34"/>
      <c r="B920" s="34"/>
      <c r="C920" s="34"/>
      <c r="E920" s="34"/>
      <c r="F920" s="35"/>
      <c r="J920" s="36"/>
      <c r="L920" s="37"/>
      <c r="P920" s="13"/>
      <c r="Y920" s="12"/>
      <c r="Z920" s="34"/>
      <c r="AA920" s="12"/>
      <c r="AB920" s="12"/>
      <c r="AD920" s="13"/>
      <c r="AF920" s="12"/>
      <c r="AJ920" s="12"/>
      <c r="AM920" s="12"/>
      <c r="AO920" s="39"/>
    </row>
    <row r="921" ht="15.75" customHeight="1">
      <c r="A921" s="34"/>
      <c r="B921" s="34"/>
      <c r="C921" s="34"/>
      <c r="E921" s="34"/>
      <c r="F921" s="35"/>
      <c r="J921" s="36"/>
      <c r="L921" s="37"/>
      <c r="P921" s="13"/>
      <c r="Y921" s="12"/>
      <c r="Z921" s="34"/>
      <c r="AA921" s="12"/>
      <c r="AB921" s="12"/>
      <c r="AD921" s="13"/>
      <c r="AF921" s="12"/>
      <c r="AJ921" s="12"/>
      <c r="AM921" s="12"/>
      <c r="AO921" s="39"/>
    </row>
    <row r="922" ht="15.75" customHeight="1">
      <c r="A922" s="34"/>
      <c r="B922" s="34"/>
      <c r="C922" s="34"/>
      <c r="E922" s="34"/>
      <c r="F922" s="35"/>
      <c r="J922" s="36"/>
      <c r="L922" s="37"/>
      <c r="P922" s="13"/>
      <c r="Y922" s="12"/>
      <c r="Z922" s="34"/>
      <c r="AA922" s="12"/>
      <c r="AB922" s="12"/>
      <c r="AD922" s="13"/>
      <c r="AF922" s="12"/>
      <c r="AJ922" s="12"/>
      <c r="AM922" s="12"/>
      <c r="AO922" s="39"/>
    </row>
    <row r="923" ht="15.75" customHeight="1">
      <c r="A923" s="34"/>
      <c r="B923" s="34"/>
      <c r="C923" s="34"/>
      <c r="E923" s="34"/>
      <c r="F923" s="35"/>
      <c r="J923" s="36"/>
      <c r="L923" s="37"/>
      <c r="P923" s="13"/>
      <c r="Y923" s="12"/>
      <c r="Z923" s="34"/>
      <c r="AA923" s="12"/>
      <c r="AB923" s="12"/>
      <c r="AD923" s="13"/>
      <c r="AF923" s="12"/>
      <c r="AJ923" s="12"/>
      <c r="AM923" s="12"/>
      <c r="AO923" s="39"/>
    </row>
    <row r="924" ht="15.75" customHeight="1">
      <c r="A924" s="34"/>
      <c r="B924" s="34"/>
      <c r="C924" s="34"/>
      <c r="E924" s="34"/>
      <c r="F924" s="35"/>
      <c r="J924" s="36"/>
      <c r="L924" s="37"/>
      <c r="P924" s="13"/>
      <c r="Y924" s="12"/>
      <c r="Z924" s="34"/>
      <c r="AA924" s="12"/>
      <c r="AB924" s="12"/>
      <c r="AD924" s="13"/>
      <c r="AF924" s="12"/>
      <c r="AJ924" s="12"/>
      <c r="AM924" s="12"/>
      <c r="AO924" s="39"/>
    </row>
    <row r="925" ht="15.75" customHeight="1">
      <c r="A925" s="34"/>
      <c r="B925" s="34"/>
      <c r="C925" s="34"/>
      <c r="E925" s="34"/>
      <c r="F925" s="35"/>
      <c r="J925" s="36"/>
      <c r="L925" s="37"/>
      <c r="P925" s="13"/>
      <c r="Y925" s="12"/>
      <c r="Z925" s="34"/>
      <c r="AA925" s="12"/>
      <c r="AB925" s="12"/>
      <c r="AD925" s="13"/>
      <c r="AF925" s="12"/>
      <c r="AJ925" s="12"/>
      <c r="AM925" s="12"/>
      <c r="AO925" s="39"/>
    </row>
    <row r="926" ht="15.75" customHeight="1">
      <c r="A926" s="34"/>
      <c r="B926" s="34"/>
      <c r="C926" s="34"/>
      <c r="E926" s="34"/>
      <c r="F926" s="35"/>
      <c r="J926" s="36"/>
      <c r="L926" s="37"/>
      <c r="P926" s="13"/>
      <c r="Y926" s="12"/>
      <c r="Z926" s="34"/>
      <c r="AA926" s="12"/>
      <c r="AB926" s="12"/>
      <c r="AD926" s="13"/>
      <c r="AF926" s="12"/>
      <c r="AJ926" s="12"/>
      <c r="AM926" s="12"/>
      <c r="AO926" s="39"/>
    </row>
    <row r="927" ht="15.75" customHeight="1">
      <c r="A927" s="34"/>
      <c r="B927" s="34"/>
      <c r="C927" s="34"/>
      <c r="E927" s="34"/>
      <c r="F927" s="35"/>
      <c r="J927" s="36"/>
      <c r="L927" s="37"/>
      <c r="P927" s="13"/>
      <c r="Y927" s="12"/>
      <c r="Z927" s="34"/>
      <c r="AA927" s="12"/>
      <c r="AB927" s="12"/>
      <c r="AD927" s="13"/>
      <c r="AF927" s="12"/>
      <c r="AJ927" s="12"/>
      <c r="AM927" s="12"/>
      <c r="AO927" s="39"/>
    </row>
    <row r="928" ht="15.75" customHeight="1">
      <c r="A928" s="34"/>
      <c r="B928" s="34"/>
      <c r="C928" s="34"/>
      <c r="E928" s="34"/>
      <c r="F928" s="35"/>
      <c r="J928" s="36"/>
      <c r="L928" s="37"/>
      <c r="P928" s="13"/>
      <c r="Y928" s="12"/>
      <c r="Z928" s="34"/>
      <c r="AA928" s="12"/>
      <c r="AB928" s="12"/>
      <c r="AD928" s="13"/>
      <c r="AF928" s="12"/>
      <c r="AJ928" s="12"/>
      <c r="AM928" s="12"/>
      <c r="AO928" s="39"/>
    </row>
    <row r="929" ht="15.75" customHeight="1">
      <c r="A929" s="34"/>
      <c r="B929" s="34"/>
      <c r="C929" s="34"/>
      <c r="E929" s="34"/>
      <c r="F929" s="35"/>
      <c r="J929" s="36"/>
      <c r="L929" s="37"/>
      <c r="P929" s="13"/>
      <c r="Y929" s="12"/>
      <c r="Z929" s="34"/>
      <c r="AA929" s="12"/>
      <c r="AB929" s="12"/>
      <c r="AD929" s="13"/>
      <c r="AF929" s="12"/>
      <c r="AJ929" s="12"/>
      <c r="AM929" s="12"/>
      <c r="AO929" s="39"/>
    </row>
    <row r="930" ht="15.75" customHeight="1">
      <c r="A930" s="34"/>
      <c r="B930" s="34"/>
      <c r="C930" s="34"/>
      <c r="E930" s="34"/>
      <c r="F930" s="35"/>
      <c r="J930" s="36"/>
      <c r="L930" s="37"/>
      <c r="P930" s="13"/>
      <c r="Y930" s="12"/>
      <c r="Z930" s="34"/>
      <c r="AA930" s="12"/>
      <c r="AB930" s="12"/>
      <c r="AD930" s="13"/>
      <c r="AF930" s="12"/>
      <c r="AJ930" s="12"/>
      <c r="AM930" s="12"/>
      <c r="AO930" s="39"/>
    </row>
    <row r="931" ht="15.75" customHeight="1">
      <c r="A931" s="34"/>
      <c r="B931" s="34"/>
      <c r="C931" s="34"/>
      <c r="E931" s="34"/>
      <c r="F931" s="35"/>
      <c r="J931" s="36"/>
      <c r="L931" s="37"/>
      <c r="P931" s="13"/>
      <c r="Y931" s="12"/>
      <c r="Z931" s="34"/>
      <c r="AA931" s="12"/>
      <c r="AB931" s="12"/>
      <c r="AD931" s="13"/>
      <c r="AF931" s="12"/>
      <c r="AJ931" s="12"/>
      <c r="AM931" s="12"/>
      <c r="AO931" s="39"/>
    </row>
    <row r="932" ht="15.75" customHeight="1">
      <c r="A932" s="34"/>
      <c r="B932" s="34"/>
      <c r="C932" s="34"/>
      <c r="E932" s="34"/>
      <c r="F932" s="35"/>
      <c r="J932" s="36"/>
      <c r="L932" s="37"/>
      <c r="P932" s="13"/>
      <c r="Y932" s="12"/>
      <c r="Z932" s="34"/>
      <c r="AA932" s="12"/>
      <c r="AB932" s="12"/>
      <c r="AD932" s="13"/>
      <c r="AF932" s="12"/>
      <c r="AJ932" s="12"/>
      <c r="AM932" s="12"/>
      <c r="AO932" s="39"/>
    </row>
    <row r="933" ht="15.75" customHeight="1">
      <c r="A933" s="34"/>
      <c r="B933" s="34"/>
      <c r="C933" s="34"/>
      <c r="E933" s="34"/>
      <c r="F933" s="35"/>
      <c r="J933" s="36"/>
      <c r="L933" s="37"/>
      <c r="P933" s="13"/>
      <c r="Y933" s="12"/>
      <c r="Z933" s="34"/>
      <c r="AA933" s="12"/>
      <c r="AB933" s="12"/>
      <c r="AD933" s="13"/>
      <c r="AF933" s="12"/>
      <c r="AJ933" s="12"/>
      <c r="AM933" s="12"/>
      <c r="AO933" s="39"/>
    </row>
    <row r="934" ht="15.75" customHeight="1">
      <c r="A934" s="34"/>
      <c r="B934" s="34"/>
      <c r="C934" s="34"/>
      <c r="E934" s="34"/>
      <c r="F934" s="35"/>
      <c r="J934" s="36"/>
      <c r="L934" s="37"/>
      <c r="P934" s="13"/>
      <c r="Y934" s="12"/>
      <c r="Z934" s="34"/>
      <c r="AA934" s="12"/>
      <c r="AB934" s="12"/>
      <c r="AD934" s="13"/>
      <c r="AF934" s="12"/>
      <c r="AJ934" s="12"/>
      <c r="AM934" s="12"/>
      <c r="AO934" s="39"/>
    </row>
    <row r="935" ht="15.75" customHeight="1">
      <c r="A935" s="34"/>
      <c r="B935" s="34"/>
      <c r="C935" s="34"/>
      <c r="E935" s="34"/>
      <c r="F935" s="35"/>
      <c r="J935" s="36"/>
      <c r="L935" s="37"/>
      <c r="P935" s="13"/>
      <c r="Y935" s="12"/>
      <c r="Z935" s="34"/>
      <c r="AA935" s="12"/>
      <c r="AB935" s="12"/>
      <c r="AD935" s="13"/>
      <c r="AF935" s="12"/>
      <c r="AJ935" s="12"/>
      <c r="AM935" s="12"/>
      <c r="AO935" s="39"/>
    </row>
    <row r="936" ht="15.75" customHeight="1">
      <c r="A936" s="34"/>
      <c r="B936" s="34"/>
      <c r="C936" s="34"/>
      <c r="E936" s="34"/>
      <c r="F936" s="35"/>
      <c r="J936" s="36"/>
      <c r="L936" s="37"/>
      <c r="P936" s="13"/>
      <c r="Y936" s="12"/>
      <c r="Z936" s="34"/>
      <c r="AA936" s="12"/>
      <c r="AB936" s="12"/>
      <c r="AD936" s="13"/>
      <c r="AF936" s="12"/>
      <c r="AJ936" s="12"/>
      <c r="AM936" s="12"/>
      <c r="AO936" s="39"/>
    </row>
    <row r="937" ht="15.75" customHeight="1">
      <c r="A937" s="34"/>
      <c r="B937" s="34"/>
      <c r="C937" s="34"/>
      <c r="E937" s="34"/>
      <c r="F937" s="35"/>
      <c r="J937" s="36"/>
      <c r="L937" s="37"/>
      <c r="P937" s="13"/>
      <c r="Y937" s="12"/>
      <c r="Z937" s="34"/>
      <c r="AA937" s="12"/>
      <c r="AB937" s="12"/>
      <c r="AD937" s="13"/>
      <c r="AF937" s="12"/>
      <c r="AJ937" s="12"/>
      <c r="AM937" s="12"/>
      <c r="AO937" s="39"/>
    </row>
    <row r="938" ht="15.75" customHeight="1">
      <c r="A938" s="34"/>
      <c r="B938" s="34"/>
      <c r="C938" s="34"/>
      <c r="E938" s="34"/>
      <c r="F938" s="35"/>
      <c r="J938" s="36"/>
      <c r="L938" s="37"/>
      <c r="P938" s="13"/>
      <c r="Y938" s="12"/>
      <c r="Z938" s="34"/>
      <c r="AA938" s="12"/>
      <c r="AB938" s="12"/>
      <c r="AD938" s="13"/>
      <c r="AF938" s="12"/>
      <c r="AJ938" s="12"/>
      <c r="AM938" s="12"/>
      <c r="AO938" s="39"/>
    </row>
    <row r="939" ht="15.75" customHeight="1">
      <c r="A939" s="34"/>
      <c r="B939" s="34"/>
      <c r="C939" s="34"/>
      <c r="E939" s="34"/>
      <c r="F939" s="35"/>
      <c r="J939" s="36"/>
      <c r="L939" s="37"/>
      <c r="P939" s="13"/>
      <c r="Y939" s="12"/>
      <c r="Z939" s="34"/>
      <c r="AA939" s="12"/>
      <c r="AB939" s="12"/>
      <c r="AD939" s="13"/>
      <c r="AF939" s="12"/>
      <c r="AJ939" s="12"/>
      <c r="AM939" s="12"/>
      <c r="AO939" s="39"/>
    </row>
    <row r="940" ht="15.75" customHeight="1">
      <c r="A940" s="34"/>
      <c r="B940" s="34"/>
      <c r="C940" s="34"/>
      <c r="E940" s="34"/>
      <c r="F940" s="35"/>
      <c r="J940" s="36"/>
      <c r="L940" s="37"/>
      <c r="P940" s="13"/>
      <c r="Y940" s="12"/>
      <c r="Z940" s="34"/>
      <c r="AA940" s="12"/>
      <c r="AB940" s="12"/>
      <c r="AD940" s="13"/>
      <c r="AF940" s="12"/>
      <c r="AJ940" s="12"/>
      <c r="AM940" s="12"/>
      <c r="AO940" s="39"/>
    </row>
    <row r="941" ht="15.75" customHeight="1">
      <c r="A941" s="34"/>
      <c r="B941" s="34"/>
      <c r="C941" s="34"/>
      <c r="E941" s="34"/>
      <c r="F941" s="35"/>
      <c r="J941" s="36"/>
      <c r="L941" s="37"/>
      <c r="P941" s="13"/>
      <c r="Y941" s="12"/>
      <c r="Z941" s="34"/>
      <c r="AA941" s="12"/>
      <c r="AB941" s="12"/>
      <c r="AD941" s="13"/>
      <c r="AF941" s="12"/>
      <c r="AJ941" s="12"/>
      <c r="AM941" s="12"/>
      <c r="AO941" s="39"/>
    </row>
    <row r="942" ht="15.75" customHeight="1">
      <c r="A942" s="34"/>
      <c r="B942" s="34"/>
      <c r="C942" s="34"/>
      <c r="E942" s="34"/>
      <c r="F942" s="35"/>
      <c r="J942" s="36"/>
      <c r="L942" s="37"/>
      <c r="P942" s="13"/>
      <c r="Y942" s="12"/>
      <c r="Z942" s="34"/>
      <c r="AA942" s="12"/>
      <c r="AB942" s="12"/>
      <c r="AD942" s="13"/>
      <c r="AF942" s="12"/>
      <c r="AJ942" s="12"/>
      <c r="AM942" s="12"/>
      <c r="AO942" s="39"/>
    </row>
    <row r="943" ht="15.75" customHeight="1">
      <c r="A943" s="34"/>
      <c r="B943" s="34"/>
      <c r="C943" s="34"/>
      <c r="E943" s="34"/>
      <c r="F943" s="35"/>
      <c r="J943" s="36"/>
      <c r="L943" s="37"/>
      <c r="P943" s="13"/>
      <c r="Y943" s="12"/>
      <c r="Z943" s="34"/>
      <c r="AA943" s="12"/>
      <c r="AB943" s="12"/>
      <c r="AD943" s="13"/>
      <c r="AF943" s="12"/>
      <c r="AJ943" s="12"/>
      <c r="AM943" s="12"/>
      <c r="AO943" s="39"/>
    </row>
    <row r="944" ht="15.75" customHeight="1">
      <c r="A944" s="34"/>
      <c r="B944" s="34"/>
      <c r="C944" s="34"/>
      <c r="E944" s="34"/>
      <c r="F944" s="35"/>
      <c r="J944" s="36"/>
      <c r="L944" s="37"/>
      <c r="P944" s="13"/>
      <c r="Y944" s="12"/>
      <c r="Z944" s="34"/>
      <c r="AA944" s="12"/>
      <c r="AB944" s="12"/>
      <c r="AD944" s="13"/>
      <c r="AF944" s="12"/>
      <c r="AJ944" s="12"/>
      <c r="AM944" s="12"/>
      <c r="AO944" s="39"/>
    </row>
    <row r="945" ht="15.75" customHeight="1">
      <c r="A945" s="34"/>
      <c r="B945" s="34"/>
      <c r="C945" s="34"/>
      <c r="E945" s="34"/>
      <c r="F945" s="35"/>
      <c r="J945" s="36"/>
      <c r="L945" s="37"/>
      <c r="P945" s="13"/>
      <c r="Y945" s="12"/>
      <c r="Z945" s="34"/>
      <c r="AA945" s="12"/>
      <c r="AB945" s="12"/>
      <c r="AD945" s="13"/>
      <c r="AF945" s="12"/>
      <c r="AJ945" s="12"/>
      <c r="AM945" s="12"/>
      <c r="AO945" s="39"/>
    </row>
    <row r="946" ht="15.75" customHeight="1">
      <c r="A946" s="34"/>
      <c r="B946" s="34"/>
      <c r="C946" s="34"/>
      <c r="E946" s="34"/>
      <c r="F946" s="35"/>
      <c r="J946" s="36"/>
      <c r="L946" s="37"/>
      <c r="P946" s="13"/>
      <c r="Y946" s="12"/>
      <c r="Z946" s="34"/>
      <c r="AA946" s="12"/>
      <c r="AB946" s="12"/>
      <c r="AD946" s="13"/>
      <c r="AF946" s="12"/>
      <c r="AJ946" s="12"/>
      <c r="AM946" s="12"/>
      <c r="AO946" s="39"/>
    </row>
    <row r="947" ht="15.75" customHeight="1">
      <c r="A947" s="34"/>
      <c r="B947" s="34"/>
      <c r="C947" s="34"/>
      <c r="E947" s="34"/>
      <c r="F947" s="35"/>
      <c r="J947" s="36"/>
      <c r="L947" s="37"/>
      <c r="P947" s="13"/>
      <c r="Y947" s="12"/>
      <c r="Z947" s="34"/>
      <c r="AA947" s="12"/>
      <c r="AB947" s="12"/>
      <c r="AD947" s="13"/>
      <c r="AF947" s="12"/>
      <c r="AJ947" s="12"/>
      <c r="AM947" s="12"/>
      <c r="AO947" s="39"/>
    </row>
    <row r="948" ht="15.75" customHeight="1">
      <c r="A948" s="34"/>
      <c r="B948" s="34"/>
      <c r="C948" s="34"/>
      <c r="E948" s="34"/>
      <c r="F948" s="35"/>
      <c r="J948" s="36"/>
      <c r="L948" s="37"/>
      <c r="P948" s="13"/>
      <c r="Y948" s="12"/>
      <c r="Z948" s="34"/>
      <c r="AA948" s="12"/>
      <c r="AB948" s="12"/>
      <c r="AD948" s="13"/>
      <c r="AF948" s="12"/>
      <c r="AJ948" s="12"/>
      <c r="AM948" s="12"/>
      <c r="AO948" s="39"/>
    </row>
    <row r="949" ht="15.75" customHeight="1">
      <c r="A949" s="34"/>
      <c r="B949" s="34"/>
      <c r="C949" s="34"/>
      <c r="E949" s="34"/>
      <c r="F949" s="35"/>
      <c r="J949" s="36"/>
      <c r="L949" s="37"/>
      <c r="P949" s="13"/>
      <c r="Y949" s="12"/>
      <c r="Z949" s="34"/>
      <c r="AA949" s="12"/>
      <c r="AB949" s="12"/>
      <c r="AD949" s="13"/>
      <c r="AF949" s="12"/>
      <c r="AJ949" s="12"/>
      <c r="AM949" s="12"/>
      <c r="AO949" s="39"/>
    </row>
    <row r="950" ht="15.75" customHeight="1">
      <c r="A950" s="34"/>
      <c r="B950" s="34"/>
      <c r="C950" s="34"/>
      <c r="E950" s="34"/>
      <c r="F950" s="35"/>
      <c r="J950" s="36"/>
      <c r="L950" s="37"/>
      <c r="P950" s="13"/>
      <c r="Y950" s="12"/>
      <c r="Z950" s="34"/>
      <c r="AA950" s="12"/>
      <c r="AB950" s="12"/>
      <c r="AD950" s="13"/>
      <c r="AF950" s="12"/>
      <c r="AJ950" s="12"/>
      <c r="AM950" s="12"/>
      <c r="AO950" s="39"/>
    </row>
    <row r="951" ht="15.75" customHeight="1">
      <c r="A951" s="34"/>
      <c r="B951" s="34"/>
      <c r="C951" s="34"/>
      <c r="E951" s="34"/>
      <c r="F951" s="35"/>
      <c r="J951" s="36"/>
      <c r="L951" s="37"/>
      <c r="P951" s="13"/>
      <c r="Y951" s="12"/>
      <c r="Z951" s="34"/>
      <c r="AA951" s="12"/>
      <c r="AB951" s="12"/>
      <c r="AD951" s="13"/>
      <c r="AF951" s="12"/>
      <c r="AJ951" s="12"/>
      <c r="AM951" s="12"/>
      <c r="AO951" s="39"/>
    </row>
    <row r="952" ht="15.75" customHeight="1">
      <c r="A952" s="34"/>
      <c r="B952" s="34"/>
      <c r="C952" s="34"/>
      <c r="E952" s="34"/>
      <c r="F952" s="35"/>
      <c r="J952" s="36"/>
      <c r="L952" s="37"/>
      <c r="P952" s="13"/>
      <c r="Y952" s="12"/>
      <c r="Z952" s="34"/>
      <c r="AA952" s="12"/>
      <c r="AB952" s="12"/>
      <c r="AD952" s="13"/>
      <c r="AF952" s="12"/>
      <c r="AJ952" s="12"/>
      <c r="AM952" s="12"/>
      <c r="AO952" s="39"/>
    </row>
    <row r="953" ht="15.75" customHeight="1">
      <c r="A953" s="34"/>
      <c r="B953" s="34"/>
      <c r="C953" s="34"/>
      <c r="E953" s="34"/>
      <c r="F953" s="35"/>
      <c r="J953" s="36"/>
      <c r="L953" s="37"/>
      <c r="P953" s="13"/>
      <c r="Y953" s="12"/>
      <c r="Z953" s="34"/>
      <c r="AA953" s="12"/>
      <c r="AB953" s="12"/>
      <c r="AD953" s="13"/>
      <c r="AF953" s="12"/>
      <c r="AJ953" s="12"/>
      <c r="AM953" s="12"/>
      <c r="AO953" s="39"/>
    </row>
    <row r="954" ht="15.75" customHeight="1">
      <c r="A954" s="34"/>
      <c r="B954" s="34"/>
      <c r="C954" s="34"/>
      <c r="E954" s="34"/>
      <c r="F954" s="35"/>
      <c r="J954" s="36"/>
      <c r="L954" s="37"/>
      <c r="P954" s="13"/>
      <c r="Y954" s="12"/>
      <c r="Z954" s="34"/>
      <c r="AA954" s="12"/>
      <c r="AB954" s="12"/>
      <c r="AD954" s="13"/>
      <c r="AF954" s="12"/>
      <c r="AJ954" s="12"/>
      <c r="AM954" s="12"/>
      <c r="AO954" s="39"/>
    </row>
    <row r="955" ht="15.75" customHeight="1">
      <c r="A955" s="34"/>
      <c r="B955" s="34"/>
      <c r="C955" s="34"/>
      <c r="E955" s="34"/>
      <c r="F955" s="35"/>
      <c r="J955" s="36"/>
      <c r="L955" s="37"/>
      <c r="P955" s="13"/>
      <c r="Y955" s="12"/>
      <c r="Z955" s="34"/>
      <c r="AA955" s="12"/>
      <c r="AB955" s="12"/>
      <c r="AD955" s="13"/>
      <c r="AF955" s="12"/>
      <c r="AJ955" s="12"/>
      <c r="AM955" s="12"/>
      <c r="AO955" s="39"/>
    </row>
    <row r="956" ht="15.75" customHeight="1">
      <c r="A956" s="34"/>
      <c r="B956" s="34"/>
      <c r="C956" s="34"/>
      <c r="E956" s="34"/>
      <c r="F956" s="35"/>
      <c r="J956" s="36"/>
      <c r="L956" s="37"/>
      <c r="P956" s="13"/>
      <c r="Y956" s="12"/>
      <c r="Z956" s="34"/>
      <c r="AA956" s="12"/>
      <c r="AB956" s="12"/>
      <c r="AD956" s="13"/>
      <c r="AF956" s="12"/>
      <c r="AJ956" s="12"/>
      <c r="AM956" s="12"/>
      <c r="AO956" s="39"/>
    </row>
    <row r="957" ht="15.75" customHeight="1">
      <c r="A957" s="34"/>
      <c r="B957" s="34"/>
      <c r="C957" s="34"/>
      <c r="E957" s="34"/>
      <c r="F957" s="35"/>
      <c r="J957" s="36"/>
      <c r="L957" s="37"/>
      <c r="P957" s="13"/>
      <c r="Y957" s="12"/>
      <c r="Z957" s="34"/>
      <c r="AA957" s="12"/>
      <c r="AB957" s="12"/>
      <c r="AD957" s="13"/>
      <c r="AF957" s="12"/>
      <c r="AJ957" s="12"/>
      <c r="AM957" s="12"/>
      <c r="AO957" s="39"/>
    </row>
    <row r="958" ht="15.75" customHeight="1">
      <c r="A958" s="34"/>
      <c r="B958" s="34"/>
      <c r="C958" s="34"/>
      <c r="E958" s="34"/>
      <c r="F958" s="35"/>
      <c r="J958" s="36"/>
      <c r="L958" s="37"/>
      <c r="P958" s="13"/>
      <c r="Y958" s="12"/>
      <c r="Z958" s="34"/>
      <c r="AA958" s="12"/>
      <c r="AB958" s="12"/>
      <c r="AD958" s="13"/>
      <c r="AF958" s="12"/>
      <c r="AJ958" s="12"/>
      <c r="AM958" s="12"/>
      <c r="AO958" s="39"/>
    </row>
    <row r="959" ht="15.75" customHeight="1">
      <c r="A959" s="34"/>
      <c r="B959" s="34"/>
      <c r="C959" s="34"/>
      <c r="E959" s="34"/>
      <c r="F959" s="35"/>
      <c r="J959" s="36"/>
      <c r="L959" s="37"/>
      <c r="P959" s="13"/>
      <c r="Y959" s="12"/>
      <c r="Z959" s="34"/>
      <c r="AA959" s="12"/>
      <c r="AB959" s="12"/>
      <c r="AD959" s="13"/>
      <c r="AF959" s="12"/>
      <c r="AJ959" s="12"/>
      <c r="AM959" s="12"/>
      <c r="AO959" s="39"/>
    </row>
    <row r="960" ht="15.75" customHeight="1">
      <c r="A960" s="34"/>
      <c r="B960" s="34"/>
      <c r="C960" s="34"/>
      <c r="E960" s="34"/>
      <c r="F960" s="35"/>
      <c r="J960" s="36"/>
      <c r="L960" s="37"/>
      <c r="P960" s="13"/>
      <c r="Y960" s="12"/>
      <c r="Z960" s="34"/>
      <c r="AA960" s="12"/>
      <c r="AB960" s="12"/>
      <c r="AD960" s="13"/>
      <c r="AF960" s="12"/>
      <c r="AJ960" s="12"/>
      <c r="AM960" s="12"/>
      <c r="AO960" s="39"/>
    </row>
    <row r="961" ht="15.75" customHeight="1">
      <c r="A961" s="34"/>
      <c r="B961" s="34"/>
      <c r="C961" s="34"/>
      <c r="E961" s="34"/>
      <c r="F961" s="35"/>
      <c r="J961" s="36"/>
      <c r="L961" s="37"/>
      <c r="P961" s="13"/>
      <c r="Y961" s="12"/>
      <c r="Z961" s="34"/>
      <c r="AA961" s="12"/>
      <c r="AB961" s="12"/>
      <c r="AD961" s="13"/>
      <c r="AF961" s="12"/>
      <c r="AJ961" s="12"/>
      <c r="AM961" s="12"/>
      <c r="AO961" s="39"/>
    </row>
    <row r="962" ht="15.75" customHeight="1">
      <c r="A962" s="34"/>
      <c r="B962" s="34"/>
      <c r="C962" s="34"/>
      <c r="E962" s="34"/>
      <c r="F962" s="35"/>
      <c r="J962" s="36"/>
      <c r="L962" s="37"/>
      <c r="P962" s="13"/>
      <c r="Y962" s="12"/>
      <c r="Z962" s="34"/>
      <c r="AA962" s="12"/>
      <c r="AB962" s="12"/>
      <c r="AD962" s="13"/>
      <c r="AF962" s="12"/>
      <c r="AJ962" s="12"/>
      <c r="AM962" s="12"/>
      <c r="AO962" s="39"/>
    </row>
    <row r="963" ht="15.75" customHeight="1">
      <c r="A963" s="34"/>
      <c r="B963" s="34"/>
      <c r="C963" s="34"/>
      <c r="E963" s="34"/>
      <c r="F963" s="35"/>
      <c r="J963" s="36"/>
      <c r="L963" s="37"/>
      <c r="P963" s="13"/>
      <c r="Y963" s="12"/>
      <c r="Z963" s="34"/>
      <c r="AA963" s="12"/>
      <c r="AB963" s="12"/>
      <c r="AD963" s="13"/>
      <c r="AF963" s="12"/>
      <c r="AJ963" s="12"/>
      <c r="AM963" s="12"/>
      <c r="AO963" s="39"/>
    </row>
    <row r="964" ht="15.75" customHeight="1">
      <c r="A964" s="34"/>
      <c r="B964" s="34"/>
      <c r="C964" s="34"/>
      <c r="E964" s="34"/>
      <c r="F964" s="35"/>
      <c r="J964" s="36"/>
      <c r="L964" s="37"/>
      <c r="P964" s="13"/>
      <c r="Y964" s="12"/>
      <c r="Z964" s="34"/>
      <c r="AA964" s="12"/>
      <c r="AB964" s="12"/>
      <c r="AD964" s="13"/>
      <c r="AF964" s="12"/>
      <c r="AJ964" s="12"/>
      <c r="AM964" s="12"/>
      <c r="AO964" s="39"/>
    </row>
    <row r="965" ht="15.75" customHeight="1">
      <c r="A965" s="34"/>
      <c r="B965" s="34"/>
      <c r="C965" s="34"/>
      <c r="E965" s="34"/>
      <c r="F965" s="35"/>
      <c r="J965" s="36"/>
      <c r="L965" s="37"/>
      <c r="P965" s="13"/>
      <c r="Y965" s="12"/>
      <c r="Z965" s="34"/>
      <c r="AA965" s="12"/>
      <c r="AB965" s="12"/>
      <c r="AD965" s="13"/>
      <c r="AF965" s="12"/>
      <c r="AJ965" s="12"/>
      <c r="AM965" s="12"/>
      <c r="AO965" s="39"/>
    </row>
    <row r="966" ht="15.75" customHeight="1">
      <c r="A966" s="34"/>
      <c r="B966" s="34"/>
      <c r="C966" s="34"/>
      <c r="E966" s="34"/>
      <c r="F966" s="35"/>
      <c r="J966" s="36"/>
      <c r="L966" s="37"/>
      <c r="P966" s="13"/>
      <c r="Y966" s="12"/>
      <c r="Z966" s="34"/>
      <c r="AA966" s="12"/>
      <c r="AB966" s="12"/>
      <c r="AD966" s="13"/>
      <c r="AF966" s="12"/>
      <c r="AJ966" s="12"/>
      <c r="AM966" s="12"/>
      <c r="AO966" s="39"/>
    </row>
    <row r="967" ht="15.75" customHeight="1">
      <c r="A967" s="34"/>
      <c r="B967" s="34"/>
      <c r="C967" s="34"/>
      <c r="E967" s="34"/>
      <c r="F967" s="35"/>
      <c r="J967" s="36"/>
      <c r="L967" s="37"/>
      <c r="P967" s="13"/>
      <c r="Y967" s="12"/>
      <c r="Z967" s="34"/>
      <c r="AA967" s="12"/>
      <c r="AB967" s="12"/>
      <c r="AD967" s="13"/>
      <c r="AF967" s="12"/>
      <c r="AJ967" s="12"/>
      <c r="AM967" s="12"/>
      <c r="AO967" s="39"/>
    </row>
    <row r="968" ht="15.75" customHeight="1">
      <c r="A968" s="34"/>
      <c r="B968" s="34"/>
      <c r="C968" s="34"/>
      <c r="E968" s="34"/>
      <c r="F968" s="35"/>
      <c r="J968" s="36"/>
      <c r="L968" s="37"/>
      <c r="P968" s="13"/>
      <c r="Y968" s="12"/>
      <c r="Z968" s="34"/>
      <c r="AA968" s="12"/>
      <c r="AB968" s="12"/>
      <c r="AD968" s="13"/>
      <c r="AF968" s="12"/>
      <c r="AJ968" s="12"/>
      <c r="AM968" s="12"/>
      <c r="AO968" s="39"/>
    </row>
    <row r="969" ht="15.75" customHeight="1">
      <c r="A969" s="34"/>
      <c r="B969" s="34"/>
      <c r="C969" s="34"/>
      <c r="E969" s="34"/>
      <c r="F969" s="35"/>
      <c r="J969" s="36"/>
      <c r="L969" s="37"/>
      <c r="P969" s="13"/>
      <c r="Y969" s="12"/>
      <c r="Z969" s="34"/>
      <c r="AA969" s="12"/>
      <c r="AB969" s="12"/>
      <c r="AD969" s="13"/>
      <c r="AF969" s="12"/>
      <c r="AJ969" s="12"/>
      <c r="AM969" s="12"/>
      <c r="AO969" s="39"/>
    </row>
    <row r="970" ht="15.75" customHeight="1">
      <c r="A970" s="34"/>
      <c r="B970" s="34"/>
      <c r="C970" s="34"/>
      <c r="E970" s="34"/>
      <c r="F970" s="35"/>
      <c r="J970" s="36"/>
      <c r="L970" s="37"/>
      <c r="P970" s="13"/>
      <c r="Y970" s="12"/>
      <c r="Z970" s="34"/>
      <c r="AA970" s="12"/>
      <c r="AB970" s="12"/>
      <c r="AD970" s="13"/>
      <c r="AF970" s="12"/>
      <c r="AJ970" s="12"/>
      <c r="AM970" s="12"/>
      <c r="AO970" s="39"/>
    </row>
    <row r="971" ht="15.75" customHeight="1">
      <c r="A971" s="34"/>
      <c r="B971" s="34"/>
      <c r="C971" s="34"/>
      <c r="E971" s="34"/>
      <c r="F971" s="35"/>
      <c r="J971" s="36"/>
      <c r="L971" s="37"/>
      <c r="P971" s="13"/>
      <c r="Y971" s="12"/>
      <c r="Z971" s="34"/>
      <c r="AA971" s="12"/>
      <c r="AB971" s="12"/>
      <c r="AD971" s="13"/>
      <c r="AF971" s="12"/>
      <c r="AJ971" s="12"/>
      <c r="AM971" s="12"/>
      <c r="AO971" s="39"/>
    </row>
    <row r="972" ht="15.75" customHeight="1">
      <c r="A972" s="34"/>
      <c r="B972" s="34"/>
      <c r="C972" s="34"/>
      <c r="E972" s="34"/>
      <c r="F972" s="35"/>
      <c r="J972" s="36"/>
      <c r="L972" s="37"/>
      <c r="P972" s="13"/>
      <c r="Y972" s="12"/>
      <c r="Z972" s="34"/>
      <c r="AA972" s="12"/>
      <c r="AB972" s="12"/>
      <c r="AD972" s="13"/>
      <c r="AF972" s="12"/>
      <c r="AJ972" s="12"/>
      <c r="AM972" s="12"/>
      <c r="AO972" s="39"/>
    </row>
    <row r="973" ht="15.75" customHeight="1">
      <c r="A973" s="34"/>
      <c r="B973" s="34"/>
      <c r="C973" s="34"/>
      <c r="E973" s="34"/>
      <c r="F973" s="35"/>
      <c r="J973" s="36"/>
      <c r="L973" s="37"/>
      <c r="P973" s="13"/>
      <c r="Y973" s="12"/>
      <c r="Z973" s="34"/>
      <c r="AA973" s="12"/>
      <c r="AB973" s="12"/>
      <c r="AD973" s="13"/>
      <c r="AF973" s="12"/>
      <c r="AJ973" s="12"/>
      <c r="AM973" s="12"/>
      <c r="AO973" s="39"/>
    </row>
    <row r="974" ht="15.75" customHeight="1">
      <c r="A974" s="34"/>
      <c r="B974" s="34"/>
      <c r="C974" s="34"/>
      <c r="E974" s="34"/>
      <c r="F974" s="35"/>
      <c r="J974" s="36"/>
      <c r="L974" s="37"/>
      <c r="P974" s="13"/>
      <c r="Y974" s="12"/>
      <c r="Z974" s="34"/>
      <c r="AA974" s="12"/>
      <c r="AB974" s="12"/>
      <c r="AD974" s="13"/>
      <c r="AF974" s="12"/>
      <c r="AJ974" s="12"/>
      <c r="AM974" s="12"/>
      <c r="AO974" s="39"/>
    </row>
    <row r="975" ht="15.75" customHeight="1">
      <c r="A975" s="34"/>
      <c r="B975" s="34"/>
      <c r="C975" s="34"/>
      <c r="E975" s="34"/>
      <c r="F975" s="35"/>
      <c r="J975" s="36"/>
      <c r="L975" s="37"/>
      <c r="P975" s="13"/>
      <c r="Y975" s="12"/>
      <c r="Z975" s="34"/>
      <c r="AA975" s="12"/>
      <c r="AB975" s="12"/>
      <c r="AD975" s="13"/>
      <c r="AF975" s="12"/>
      <c r="AJ975" s="12"/>
      <c r="AM975" s="12"/>
      <c r="AO975" s="39"/>
    </row>
    <row r="976" ht="15.75" customHeight="1">
      <c r="A976" s="34"/>
      <c r="B976" s="34"/>
      <c r="C976" s="34"/>
      <c r="E976" s="34"/>
      <c r="F976" s="35"/>
      <c r="J976" s="36"/>
      <c r="L976" s="37"/>
      <c r="P976" s="13"/>
      <c r="Y976" s="12"/>
      <c r="Z976" s="34"/>
      <c r="AA976" s="12"/>
      <c r="AB976" s="12"/>
      <c r="AD976" s="13"/>
      <c r="AF976" s="12"/>
      <c r="AJ976" s="12"/>
      <c r="AM976" s="12"/>
      <c r="AO976" s="39"/>
    </row>
    <row r="977" ht="15.75" customHeight="1">
      <c r="A977" s="34"/>
      <c r="B977" s="34"/>
      <c r="C977" s="34"/>
      <c r="E977" s="34"/>
      <c r="F977" s="35"/>
      <c r="J977" s="36"/>
      <c r="L977" s="37"/>
      <c r="P977" s="13"/>
      <c r="Y977" s="12"/>
      <c r="Z977" s="34"/>
      <c r="AA977" s="12"/>
      <c r="AB977" s="12"/>
      <c r="AD977" s="13"/>
      <c r="AF977" s="12"/>
      <c r="AJ977" s="12"/>
      <c r="AM977" s="12"/>
      <c r="AO977" s="39"/>
    </row>
    <row r="978" ht="15.75" customHeight="1">
      <c r="A978" s="34"/>
      <c r="B978" s="34"/>
      <c r="C978" s="34"/>
      <c r="E978" s="34"/>
      <c r="F978" s="35"/>
      <c r="J978" s="36"/>
      <c r="L978" s="37"/>
      <c r="P978" s="13"/>
      <c r="Y978" s="12"/>
      <c r="Z978" s="34"/>
      <c r="AA978" s="12"/>
      <c r="AB978" s="12"/>
      <c r="AD978" s="13"/>
      <c r="AF978" s="12"/>
      <c r="AJ978" s="12"/>
      <c r="AM978" s="12"/>
      <c r="AO978" s="39"/>
    </row>
    <row r="979" ht="15.75" customHeight="1">
      <c r="A979" s="34"/>
      <c r="B979" s="34"/>
      <c r="C979" s="34"/>
      <c r="E979" s="34"/>
      <c r="F979" s="35"/>
      <c r="J979" s="36"/>
      <c r="L979" s="37"/>
      <c r="P979" s="13"/>
      <c r="Y979" s="12"/>
      <c r="Z979" s="34"/>
      <c r="AA979" s="12"/>
      <c r="AB979" s="12"/>
      <c r="AD979" s="13"/>
      <c r="AF979" s="12"/>
      <c r="AJ979" s="12"/>
      <c r="AM979" s="12"/>
      <c r="AO979" s="39"/>
    </row>
    <row r="980" ht="15.75" customHeight="1">
      <c r="A980" s="34"/>
      <c r="B980" s="34"/>
      <c r="C980" s="34"/>
      <c r="E980" s="34"/>
      <c r="F980" s="35"/>
      <c r="J980" s="36"/>
      <c r="L980" s="37"/>
      <c r="P980" s="13"/>
      <c r="Y980" s="12"/>
      <c r="Z980" s="34"/>
      <c r="AA980" s="12"/>
      <c r="AB980" s="12"/>
      <c r="AD980" s="13"/>
      <c r="AF980" s="12"/>
      <c r="AJ980" s="12"/>
      <c r="AM980" s="12"/>
      <c r="AO980" s="39"/>
    </row>
    <row r="981" ht="15.75" customHeight="1">
      <c r="A981" s="34"/>
      <c r="B981" s="34"/>
      <c r="C981" s="34"/>
      <c r="E981" s="34"/>
      <c r="F981" s="35"/>
      <c r="J981" s="36"/>
      <c r="L981" s="37"/>
      <c r="P981" s="13"/>
      <c r="Y981" s="12"/>
      <c r="Z981" s="34"/>
      <c r="AA981" s="12"/>
      <c r="AB981" s="12"/>
      <c r="AD981" s="13"/>
      <c r="AF981" s="12"/>
      <c r="AJ981" s="12"/>
      <c r="AM981" s="12"/>
      <c r="AO981" s="39"/>
    </row>
    <row r="982" ht="15.75" customHeight="1">
      <c r="A982" s="34"/>
      <c r="B982" s="34"/>
      <c r="C982" s="34"/>
      <c r="E982" s="34"/>
      <c r="F982" s="35"/>
      <c r="J982" s="36"/>
      <c r="L982" s="37"/>
      <c r="P982" s="13"/>
      <c r="Y982" s="12"/>
      <c r="Z982" s="34"/>
      <c r="AA982" s="12"/>
      <c r="AB982" s="12"/>
      <c r="AD982" s="13"/>
      <c r="AF982" s="12"/>
      <c r="AJ982" s="12"/>
      <c r="AM982" s="12"/>
      <c r="AO982" s="39"/>
    </row>
    <row r="983" ht="15.75" customHeight="1">
      <c r="A983" s="34"/>
      <c r="B983" s="34"/>
      <c r="C983" s="34"/>
      <c r="E983" s="34"/>
      <c r="F983" s="35"/>
      <c r="J983" s="36"/>
      <c r="L983" s="37"/>
      <c r="P983" s="13"/>
      <c r="Y983" s="12"/>
      <c r="Z983" s="34"/>
      <c r="AA983" s="12"/>
      <c r="AB983" s="12"/>
      <c r="AD983" s="13"/>
      <c r="AF983" s="12"/>
      <c r="AJ983" s="12"/>
      <c r="AM983" s="12"/>
      <c r="AO983" s="39"/>
    </row>
    <row r="984" ht="15.75" customHeight="1">
      <c r="A984" s="34"/>
      <c r="B984" s="34"/>
      <c r="C984" s="34"/>
      <c r="E984" s="34"/>
      <c r="F984" s="35"/>
      <c r="J984" s="36"/>
      <c r="L984" s="37"/>
      <c r="P984" s="13"/>
      <c r="Y984" s="12"/>
      <c r="Z984" s="34"/>
      <c r="AA984" s="12"/>
      <c r="AB984" s="12"/>
      <c r="AD984" s="13"/>
      <c r="AF984" s="12"/>
      <c r="AJ984" s="12"/>
      <c r="AM984" s="12"/>
      <c r="AO984" s="39"/>
    </row>
    <row r="985" ht="15.75" customHeight="1">
      <c r="A985" s="34"/>
      <c r="B985" s="34"/>
      <c r="C985" s="34"/>
      <c r="E985" s="34"/>
      <c r="F985" s="35"/>
      <c r="J985" s="36"/>
      <c r="L985" s="37"/>
      <c r="P985" s="13"/>
      <c r="Y985" s="12"/>
      <c r="Z985" s="34"/>
      <c r="AA985" s="12"/>
      <c r="AB985" s="12"/>
      <c r="AD985" s="13"/>
      <c r="AF985" s="12"/>
      <c r="AJ985" s="12"/>
      <c r="AM985" s="12"/>
      <c r="AO985" s="39"/>
    </row>
    <row r="986" ht="15.75" customHeight="1">
      <c r="A986" s="34"/>
      <c r="B986" s="34"/>
      <c r="C986" s="34"/>
      <c r="E986" s="34"/>
      <c r="F986" s="35"/>
      <c r="J986" s="36"/>
      <c r="L986" s="37"/>
      <c r="P986" s="13"/>
      <c r="Y986" s="12"/>
      <c r="Z986" s="34"/>
      <c r="AA986" s="12"/>
      <c r="AB986" s="12"/>
      <c r="AD986" s="13"/>
      <c r="AF986" s="12"/>
      <c r="AJ986" s="12"/>
      <c r="AM986" s="12"/>
      <c r="AO986" s="39"/>
    </row>
    <row r="987" ht="15.75" customHeight="1">
      <c r="A987" s="34"/>
      <c r="B987" s="34"/>
      <c r="C987" s="34"/>
      <c r="E987" s="34"/>
      <c r="F987" s="35"/>
      <c r="J987" s="36"/>
      <c r="L987" s="37"/>
      <c r="P987" s="13"/>
      <c r="Y987" s="12"/>
      <c r="Z987" s="34"/>
      <c r="AA987" s="12"/>
      <c r="AB987" s="12"/>
      <c r="AD987" s="13"/>
      <c r="AF987" s="12"/>
      <c r="AJ987" s="12"/>
      <c r="AM987" s="12"/>
      <c r="AO987" s="39"/>
    </row>
    <row r="988" ht="15.75" customHeight="1">
      <c r="A988" s="34"/>
      <c r="B988" s="34"/>
      <c r="C988" s="34"/>
      <c r="E988" s="34"/>
      <c r="F988" s="35"/>
      <c r="J988" s="36"/>
      <c r="L988" s="37"/>
      <c r="P988" s="13"/>
      <c r="Y988" s="12"/>
      <c r="Z988" s="34"/>
      <c r="AA988" s="12"/>
      <c r="AB988" s="12"/>
      <c r="AD988" s="13"/>
      <c r="AF988" s="12"/>
      <c r="AJ988" s="12"/>
      <c r="AM988" s="12"/>
      <c r="AO988" s="39"/>
    </row>
    <row r="989" ht="15.75" customHeight="1">
      <c r="A989" s="34"/>
      <c r="B989" s="34"/>
      <c r="C989" s="34"/>
      <c r="E989" s="34"/>
      <c r="F989" s="35"/>
      <c r="J989" s="36"/>
      <c r="L989" s="37"/>
      <c r="P989" s="13"/>
      <c r="Y989" s="12"/>
      <c r="Z989" s="34"/>
      <c r="AA989" s="12"/>
      <c r="AB989" s="12"/>
      <c r="AD989" s="13"/>
      <c r="AF989" s="12"/>
      <c r="AJ989" s="12"/>
      <c r="AM989" s="12"/>
      <c r="AO989" s="39"/>
    </row>
    <row r="990" ht="15.75" customHeight="1">
      <c r="A990" s="34"/>
      <c r="B990" s="34"/>
      <c r="C990" s="34"/>
      <c r="E990" s="34"/>
      <c r="F990" s="35"/>
      <c r="J990" s="36"/>
      <c r="L990" s="37"/>
      <c r="P990" s="13"/>
      <c r="Y990" s="12"/>
      <c r="Z990" s="34"/>
      <c r="AA990" s="12"/>
      <c r="AB990" s="12"/>
      <c r="AD990" s="13"/>
      <c r="AF990" s="12"/>
      <c r="AJ990" s="12"/>
      <c r="AM990" s="12"/>
      <c r="AO990" s="39"/>
    </row>
    <row r="991" ht="15.75" customHeight="1">
      <c r="A991" s="34"/>
      <c r="B991" s="34"/>
      <c r="C991" s="34"/>
      <c r="E991" s="34"/>
      <c r="F991" s="35"/>
      <c r="J991" s="36"/>
      <c r="L991" s="37"/>
      <c r="P991" s="13"/>
      <c r="Y991" s="12"/>
      <c r="Z991" s="34"/>
      <c r="AA991" s="12"/>
      <c r="AB991" s="12"/>
      <c r="AD991" s="13"/>
      <c r="AF991" s="12"/>
      <c r="AJ991" s="12"/>
      <c r="AM991" s="12"/>
      <c r="AO991" s="39"/>
    </row>
    <row r="992" ht="15.75" customHeight="1">
      <c r="A992" s="34"/>
      <c r="B992" s="34"/>
      <c r="C992" s="34"/>
      <c r="E992" s="34"/>
      <c r="F992" s="35"/>
      <c r="J992" s="36"/>
      <c r="L992" s="37"/>
      <c r="P992" s="13"/>
      <c r="Y992" s="12"/>
      <c r="Z992" s="34"/>
      <c r="AA992" s="12"/>
      <c r="AB992" s="12"/>
      <c r="AD992" s="13"/>
      <c r="AF992" s="12"/>
      <c r="AJ992" s="12"/>
      <c r="AM992" s="12"/>
      <c r="AO992" s="39"/>
    </row>
    <row r="993" ht="15.75" customHeight="1">
      <c r="A993" s="34"/>
      <c r="B993" s="34"/>
      <c r="C993" s="34"/>
      <c r="E993" s="34"/>
      <c r="F993" s="35"/>
      <c r="J993" s="36"/>
      <c r="L993" s="37"/>
      <c r="P993" s="13"/>
      <c r="Y993" s="12"/>
      <c r="Z993" s="34"/>
      <c r="AA993" s="12"/>
      <c r="AB993" s="12"/>
      <c r="AD993" s="13"/>
      <c r="AF993" s="12"/>
      <c r="AJ993" s="12"/>
      <c r="AM993" s="12"/>
      <c r="AO993" s="39"/>
    </row>
    <row r="994" ht="15.75" customHeight="1">
      <c r="A994" s="34"/>
      <c r="B994" s="34"/>
      <c r="C994" s="34"/>
      <c r="E994" s="34"/>
      <c r="F994" s="35"/>
      <c r="J994" s="36"/>
      <c r="L994" s="37"/>
      <c r="P994" s="13"/>
      <c r="Y994" s="12"/>
      <c r="Z994" s="34"/>
      <c r="AA994" s="12"/>
      <c r="AB994" s="12"/>
      <c r="AD994" s="13"/>
      <c r="AF994" s="12"/>
      <c r="AJ994" s="12"/>
      <c r="AM994" s="12"/>
      <c r="AO994" s="39"/>
    </row>
    <row r="995" ht="15.75" customHeight="1">
      <c r="A995" s="34"/>
      <c r="B995" s="34"/>
      <c r="C995" s="34"/>
      <c r="E995" s="34"/>
      <c r="F995" s="35"/>
      <c r="J995" s="36"/>
      <c r="L995" s="37"/>
      <c r="P995" s="13"/>
      <c r="Y995" s="12"/>
      <c r="Z995" s="34"/>
      <c r="AA995" s="12"/>
      <c r="AB995" s="12"/>
      <c r="AD995" s="13"/>
      <c r="AF995" s="12"/>
      <c r="AJ995" s="12"/>
      <c r="AM995" s="12"/>
      <c r="AO995" s="39"/>
    </row>
    <row r="996" ht="15.75" customHeight="1">
      <c r="A996" s="34"/>
      <c r="B996" s="34"/>
      <c r="C996" s="34"/>
      <c r="E996" s="34"/>
      <c r="F996" s="35"/>
      <c r="J996" s="36"/>
      <c r="L996" s="37"/>
      <c r="P996" s="13"/>
      <c r="Y996" s="12"/>
      <c r="Z996" s="34"/>
      <c r="AA996" s="12"/>
      <c r="AB996" s="12"/>
      <c r="AD996" s="13"/>
      <c r="AF996" s="12"/>
      <c r="AJ996" s="12"/>
      <c r="AM996" s="12"/>
      <c r="AO996" s="39"/>
    </row>
    <row r="997" ht="15.75" customHeight="1">
      <c r="A997" s="34"/>
      <c r="B997" s="34"/>
      <c r="C997" s="34"/>
      <c r="E997" s="34"/>
      <c r="F997" s="35"/>
      <c r="J997" s="36"/>
      <c r="L997" s="37"/>
      <c r="P997" s="13"/>
      <c r="Y997" s="12"/>
      <c r="Z997" s="34"/>
      <c r="AA997" s="12"/>
      <c r="AB997" s="12"/>
      <c r="AD997" s="13"/>
      <c r="AF997" s="12"/>
      <c r="AJ997" s="12"/>
      <c r="AM997" s="12"/>
      <c r="AO997" s="39"/>
    </row>
    <row r="998" ht="15.75" customHeight="1">
      <c r="A998" s="34"/>
      <c r="B998" s="34"/>
      <c r="C998" s="34"/>
      <c r="E998" s="34"/>
      <c r="F998" s="35"/>
      <c r="J998" s="36"/>
      <c r="L998" s="37"/>
      <c r="P998" s="13"/>
      <c r="Y998" s="12"/>
      <c r="Z998" s="34"/>
      <c r="AA998" s="12"/>
      <c r="AB998" s="12"/>
      <c r="AD998" s="13"/>
      <c r="AF998" s="12"/>
      <c r="AJ998" s="12"/>
      <c r="AM998" s="12"/>
      <c r="AO998" s="39"/>
    </row>
    <row r="999" ht="15.75" customHeight="1">
      <c r="A999" s="34"/>
      <c r="B999" s="34"/>
      <c r="C999" s="34"/>
      <c r="E999" s="34"/>
      <c r="F999" s="35"/>
      <c r="J999" s="36"/>
      <c r="L999" s="37"/>
      <c r="P999" s="13"/>
      <c r="Y999" s="12"/>
      <c r="Z999" s="34"/>
      <c r="AA999" s="12"/>
      <c r="AB999" s="12"/>
      <c r="AD999" s="13"/>
      <c r="AF999" s="12"/>
      <c r="AJ999" s="12"/>
      <c r="AM999" s="12"/>
      <c r="AO999" s="39"/>
    </row>
    <row r="1000" ht="15.75" customHeight="1">
      <c r="A1000" s="34"/>
      <c r="B1000" s="34"/>
      <c r="C1000" s="34"/>
      <c r="E1000" s="34"/>
      <c r="F1000" s="35"/>
      <c r="J1000" s="36"/>
      <c r="L1000" s="37"/>
      <c r="P1000" s="13"/>
      <c r="Y1000" s="12"/>
      <c r="Z1000" s="34"/>
      <c r="AA1000" s="12"/>
      <c r="AB1000" s="12"/>
      <c r="AD1000" s="13"/>
      <c r="AF1000" s="12"/>
      <c r="AJ1000" s="12"/>
      <c r="AM1000" s="12"/>
      <c r="AO1000" s="39"/>
    </row>
  </sheetData>
  <conditionalFormatting sqref="F16:F1000">
    <cfRule type="cellIs" dxfId="4" priority="1" operator="greaterThan">
      <formula>0</formula>
    </cfRule>
  </conditionalFormatting>
  <conditionalFormatting sqref="L1:L15">
    <cfRule type="cellIs" dxfId="4" priority="2" operator="greaterThan">
      <formula>0</formula>
    </cfRule>
  </conditionalFormatting>
  <dataValidations>
    <dataValidation type="list" allowBlank="1" showErrorMessage="1" sqref="S1:S15 P16:P1000">
      <formula1>LISTAS!$A:$A</formula1>
    </dataValidation>
    <dataValidation type="list" allowBlank="1" showErrorMessage="1" sqref="U1:U15 AD16:AD1000">
      <formula1>LISTAS!$E:$E</formula1>
    </dataValidation>
    <dataValidation type="list" allowBlank="1" showErrorMessage="1" sqref="T2:T15">
      <formula1>LISTAS!$C:$C</formula1>
    </dataValidation>
  </dataValidations>
  <printOptions/>
  <pageMargins bottom="0.22" footer="0.0" header="0.0" left="0.25" right="0.26" top="0.25"/>
  <pageSetup orientation="portrait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2015-11-02T00:18:41Z</dcterms:created>
  <dc:creator>Rodolfo Pikor</dc:creator>
</cp:coreProperties>
</file>